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A:\St_RoP\StatsTabs\FY25\Provisions\"/>
    </mc:Choice>
  </mc:AlternateContent>
  <xr:revisionPtr revIDLastSave="0" documentId="13_ncr:1_{9CCDEEBB-D7B9-4BC9-AD7D-FE1FCA659564}" xr6:coauthVersionLast="47" xr6:coauthVersionMax="47" xr10:uidLastSave="{00000000-0000-0000-0000-000000000000}"/>
  <bookViews>
    <workbookView xWindow="-110" yWindow="-110" windowWidth="38620" windowHeight="21100" tabRatio="936" activeTab="2" xr2:uid="{00000000-000D-0000-FFFF-FFFF00000000}"/>
  </bookViews>
  <sheets>
    <sheet name="Cover" sheetId="104" r:id="rId1"/>
    <sheet name="Ackn" sheetId="64" r:id="rId2"/>
    <sheet name="Index" sheetId="30" r:id="rId3"/>
    <sheet name="SumInd" sheetId="83" r:id="rId4"/>
    <sheet name="BriefInd " sheetId="84" state="hidden" r:id="rId5"/>
    <sheet name="Census" sheetId="2" r:id="rId6"/>
    <sheet name="NApc" sheetId="14" r:id="rId7"/>
    <sheet name="NAgni" sheetId="61" r:id="rId8"/>
    <sheet name="NAInd" sheetId="48" r:id="rId9"/>
    <sheet name="NAInst" sheetId="12" r:id="rId10"/>
    <sheet name="NAInc" sheetId="13" r:id="rId11"/>
    <sheet name="NAExp" sheetId="66" r:id="rId12"/>
    <sheet name="NAExpOth" sheetId="68" r:id="rId13"/>
    <sheet name="EmpInst" sheetId="26" r:id="rId14"/>
    <sheet name="EmpInd" sheetId="27" r:id="rId15"/>
    <sheet name="PR_Dept" sheetId="7" r:id="rId16"/>
    <sheet name="PR_Cofog" sheetId="52" r:id="rId17"/>
    <sheet name="Trsm" sheetId="28" r:id="rId18"/>
    <sheet name="MB" sheetId="88" r:id="rId19"/>
    <sheet name="MBInt" sheetId="65" r:id="rId20"/>
    <sheet name="Cpi" sheetId="100" r:id="rId21"/>
    <sheet name="CpiOld" sheetId="11" r:id="rId22"/>
    <sheet name="Imports" sheetId="55" r:id="rId23"/>
    <sheet name="BoPsum" sheetId="56" r:id="rId24"/>
    <sheet name="BoPdet" sheetId="101" r:id="rId25"/>
    <sheet name="IIP" sheetId="58" r:id="rId26"/>
    <sheet name="ExtD" sheetId="105" r:id="rId27"/>
    <sheet name="ExtDLoan" sheetId="60" r:id="rId28"/>
    <sheet name="GFSsum" sheetId="102" r:id="rId29"/>
    <sheet name="NG_GFSdet" sheetId="103" r:id="rId30"/>
    <sheet name="GG_GFSdet" sheetId="106" r:id="rId31"/>
    <sheet name="DBLinks" sheetId="73" r:id="rId32"/>
    <sheet name="DBSourceFiles" sheetId="99" r:id="rId33"/>
    <sheet name="Sys" sheetId="85" r:id="rId34"/>
  </sheets>
  <definedNames>
    <definedName name="__123Graph_A" hidden="1">#REF!</definedName>
    <definedName name="__123Graph_AGRAPH1" hidden="1">#REF!</definedName>
    <definedName name="__123Graph_AGRAPH2" hidden="1">#REF!</definedName>
    <definedName name="__123Graph_AGRAPH3" hidden="1">#REF!</definedName>
    <definedName name="__123Graph_AIBRD_LEND" hidden="1">#REF!</definedName>
    <definedName name="__123Graph_APIPELINE" hidden="1">#REF!</definedName>
    <definedName name="__123Graph_BIBRD_LEND" hidden="1">#REF!</definedName>
    <definedName name="__123Graph_BPIPELINE" hidden="1">#REF!</definedName>
    <definedName name="__123Graph_X" localSheetId="12" hidden="1">#REF!</definedName>
    <definedName name="__123Graph_X" hidden="1">#REF!</definedName>
    <definedName name="__123Graph_XGRAPH1" hidden="1">#REF!</definedName>
    <definedName name="__123Graph_XGRAPH2" hidden="1">#REF!</definedName>
    <definedName name="__123Graph_XGRAPH3" hidden="1">#REF!</definedName>
    <definedName name="__123Graph_XIBRD_LEND" hidden="1">#REF!</definedName>
    <definedName name="_3__123Graph_AIBA_IBRD" hidden="1">#REF!</definedName>
    <definedName name="_4__123Graph_AWB_ADJ_PRJ" hidden="1">#REF!</definedName>
    <definedName name="_9__123Graph_BWB_ADJ_PRJ" hidden="1">#REF!</definedName>
    <definedName name="_Filler" hidden="1">#REF!</definedName>
    <definedName name="_xlnm._FilterDatabase" localSheetId="30" hidden="1">GG_GFSdet!$A$2:$Z$381</definedName>
    <definedName name="_xlnm._FilterDatabase" localSheetId="18" hidden="1">MB!$A$1:$A$159</definedName>
    <definedName name="_xlnm._FilterDatabase" localSheetId="29" hidden="1">NG_GFSdet!$A$2:$AC$381</definedName>
    <definedName name="_xlnm._FilterDatabase" localSheetId="16" hidden="1">PR_Cofog!$A$1:$B$374</definedName>
    <definedName name="_Order1" hidden="1">255</definedName>
    <definedName name="_Order2" hidden="1">255</definedName>
    <definedName name="anscount" hidden="1">1</definedName>
    <definedName name="CPI_All">Cpi!$B$4:$N$73</definedName>
    <definedName name="CPI_Dom">Cpi!$Q$4:$AC$73</definedName>
    <definedName name="CPI_Imp">Cpi!$AF$4:$AR$73</definedName>
    <definedName name="Cwvu.Print." localSheetId="4" hidden="1">#REF!,#REF!,#REF!,#REF!</definedName>
    <definedName name="Cwvu.Print." localSheetId="3" hidden="1">#REF!,#REF!,#REF!,#REF!</definedName>
    <definedName name="Cwvu.Print." hidden="1">#REF!,#REF!,#REF!,#REF!</definedName>
    <definedName name="DBDef_Cofog_E">DBLinks!$N$64:$P$73</definedName>
    <definedName name="DBDef_CPI">DBLinks!$AL$64:$AN$73</definedName>
    <definedName name="DBDef_Debt2">DBLinks!$V$76:$X$85</definedName>
    <definedName name="DBDef_Debt6">DBLinks!$AD$76:$AF$85</definedName>
    <definedName name="DBDef_Debt7">DBLinks!$AH$76:$AJ$85</definedName>
    <definedName name="DBDef_Fisc">DBLinks!$B$64:$D$73</definedName>
    <definedName name="DBDef_Ggov">DBLinks!$Z$76:$AB$85</definedName>
    <definedName name="DBDef_ImpBEC">DBLinks!$AH$64:$AJ$73</definedName>
    <definedName name="DBDef_ImpHS">DBLinks!$AD$64:$AF$73</definedName>
    <definedName name="DBDef_MB_Dcs">DBLinks!$B$76:$D$85</definedName>
    <definedName name="DBDef_MB_Dep">DBLinks!$F$76:$H$85</definedName>
    <definedName name="DBDef_MB_int">DBLinks!$N$76:$P$85</definedName>
    <definedName name="DBDef_MB_Lend">DBLinks!$J$76:$L$85</definedName>
    <definedName name="DBDef_MB_PL">DBLinks!$R$76:$T$85</definedName>
    <definedName name="DBDef_PR_Cofog_E">DBLinks!$N$64:$P$73</definedName>
    <definedName name="DBDef_PR_Cofog_W">DBLinks!$R$64:$T$73</definedName>
    <definedName name="DBDef_PR_Dept_E">DBLinks!$F$64:$H$73</definedName>
    <definedName name="DBDef_PR_Dept_W">DBLinks!$J$64:$L$73</definedName>
    <definedName name="DBDef_Sys">DBLinks!$O$3:$P$5</definedName>
    <definedName name="DBDef_Wgt">DBLinks!$AP$64:$AR$73</definedName>
    <definedName name="DBDef21">DBLinks!$AL$76:$AO$86</definedName>
    <definedName name="DBDef22">DBLinks!$AU$76:$AX$86</definedName>
    <definedName name="DBDef31">DBLinks!$AQ$76:$AS$86</definedName>
    <definedName name="DBDefStatTab">DBLinks!$V$64:$X$73</definedName>
    <definedName name="DBDefStatTab2">DBLinks!$Z$64:$AB$74</definedName>
    <definedName name="DBLinks">DBLinks!$B$3:$I$60</definedName>
    <definedName name="dbsourcefiles">DBSourceFiles!$A$1:$B$13</definedName>
    <definedName name="DebtTabs">ExtD!$C$3:$AB$59</definedName>
    <definedName name="DebtTabs_bor">ExtD!$C$72:$AB$75</definedName>
    <definedName name="DebtTabs_effBor">ExtD!$C$79:$AB$83</definedName>
    <definedName name="DebtTabs_Lend">ExtD!$C$62:$AB$68</definedName>
    <definedName name="Descriptions">DBLinks!$J$3:$J$61</definedName>
    <definedName name="Fisc" localSheetId="30">GG_GFSdet!$D$3:$Z$382</definedName>
    <definedName name="Fisc">NG_GFSdet!$D$3:$AC$397</definedName>
    <definedName name="GDE_cp" localSheetId="4">#REF!</definedName>
    <definedName name="GDE_kp" localSheetId="4">#REF!</definedName>
    <definedName name="GDPE_cp">NAExp!$B$67:$V$95</definedName>
    <definedName name="GDPE_KP">NAExp!$B$3:$V$31</definedName>
    <definedName name="GDPE_kv">NAExp!$B$33:$V$33</definedName>
    <definedName name="GDPIcpDet">NAInc!$C$37:$AB$66</definedName>
    <definedName name="GDPIcpSum">NAInc!$C$3:$AB$16</definedName>
    <definedName name="GDPP_cv_Total">NAInd!$C$29:$AB$29</definedName>
    <definedName name="GDPPcpInd">NAInd!$C$62:$AB$87</definedName>
    <definedName name="GDPPcpInst">NAInst!$C$39:$AB$53</definedName>
    <definedName name="GDPPkpInd">NAInd!$C$3:$AB$23</definedName>
    <definedName name="GDPPkpInst">NAInst!$C$3:$AB$12</definedName>
    <definedName name="GFCE">NAExpOth!$B$32:$V$69</definedName>
    <definedName name="Gfs" localSheetId="4">#REF!</definedName>
    <definedName name="Gfs" localSheetId="30">GG_GFSdet!$D$3:$Z$381</definedName>
    <definedName name="Gfs">NG_GFSdet!$D$3:$AC$395</definedName>
    <definedName name="Ggov_fisc">GG_GFSdet!$D$3:$Z$381</definedName>
    <definedName name="GNI">NAgni!$C$4:$AB$59</definedName>
    <definedName name="HFCE">NAExpOth!$B$3:$V$28</definedName>
    <definedName name="HTML_CodePage" hidden="1">1252</definedName>
    <definedName name="HTML_Control" localSheetId="4" hidden="1">{"'Sheet1'!$A$1:$I$48"}</definedName>
    <definedName name="HTML_Control" localSheetId="31" hidden="1">{"'Sheet1'!$A$1:$I$48"}</definedName>
    <definedName name="HTML_Control" localSheetId="26" hidden="1">{"'Sheet1'!$A$1:$I$48"}</definedName>
    <definedName name="HTML_Control" localSheetId="25" hidden="1">{"'Sheet1'!$A$1:$I$48"}</definedName>
    <definedName name="HTML_Control" localSheetId="12"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Imp_BEC">Imports!$C$31:$AC$58</definedName>
    <definedName name="Imp_HS">Imports!$C$4:$AC$24</definedName>
    <definedName name="Imp_Origin">Imports!$C$65:$AC$78</definedName>
    <definedName name="kp_Ext">NAInd!$C$24:$AB$28</definedName>
    <definedName name="kp_Ext1">NAInst!$C$13:$AB$17</definedName>
    <definedName name="MB_Dcs">MB!$D$3:$S$85</definedName>
    <definedName name="MB_Dep">MB!$D$175:$S$188</definedName>
    <definedName name="MB_Fcs">MB!$D$89:$S$171</definedName>
    <definedName name="MB_int">MBInt!$B$3:$Q$28</definedName>
    <definedName name="MB_Lend">MB!$D$192:$S$202</definedName>
    <definedName name="MB_PL">MBInt!$B$33:$Q$57</definedName>
    <definedName name="PR_Cofog_Emp">PR_Cofog!$E$3:$T$122</definedName>
    <definedName name="PR_Cofog_WB">PR_Cofog!$E$128:$T$247</definedName>
    <definedName name="PR_Dept_Emp">PR_Dept!$C$3:$R$18</definedName>
    <definedName name="PR_Dept_WB">PR_Dept!$C$24:$R$39</definedName>
    <definedName name="_xlnm.Print_Area" localSheetId="24">BoPdet!$A$1:$AB$95</definedName>
    <definedName name="_xlnm.Print_Area" localSheetId="23">BoPsum!$A$1:$AB$65</definedName>
    <definedName name="_xlnm.Print_Area" localSheetId="4">'BriefInd '!$A$1:$T$163</definedName>
    <definedName name="_xlnm.Print_Area" localSheetId="5">Census!$A$1:$N$28</definedName>
    <definedName name="_xlnm.Print_Area" localSheetId="21">CpiOld!$A$1:$AF$168</definedName>
    <definedName name="_xlnm.Print_Area" localSheetId="14">EmpInd!$A$1:$AB$324</definedName>
    <definedName name="_xlnm.Print_Area" localSheetId="13">EmpInst!$A$1:$AB$207</definedName>
    <definedName name="_xlnm.Print_Area" localSheetId="26">ExtD!$A$1:$AB$85</definedName>
    <definedName name="_xlnm.Print_Area" localSheetId="27">ExtDLoan!$A$1:$G$37</definedName>
    <definedName name="_xlnm.Print_Area" localSheetId="28">GFSsum!$A$1:$AA$86</definedName>
    <definedName name="_xlnm.Print_Area" localSheetId="30">GG_GFSdet!$B$1:$Z$382</definedName>
    <definedName name="_xlnm.Print_Area" localSheetId="25">IIP!$A$1:$AB$38</definedName>
    <definedName name="_xlnm.Print_Area" localSheetId="22">Imports!$A$1:$U$82</definedName>
    <definedName name="_xlnm.Print_Area" localSheetId="2">Index!$A$1:$C$108</definedName>
    <definedName name="_xlnm.Print_Area" localSheetId="11">NAExp!$A$1:$V$160</definedName>
    <definedName name="_xlnm.Print_Area" localSheetId="12">NAExpOth!$A$1:$V$70</definedName>
    <definedName name="_xlnm.Print_Area" localSheetId="7">NAgni!$A$1:$AB$68</definedName>
    <definedName name="_xlnm.Print_Area" localSheetId="10">NAInc!$A$1:$AB$67</definedName>
    <definedName name="_xlnm.Print_Area" localSheetId="8">NAInd!$A$1:$AB$175</definedName>
    <definedName name="_xlnm.Print_Area" localSheetId="9">NAInst!$A$1:$AB$108</definedName>
    <definedName name="_xlnm.Print_Area" localSheetId="6">NApc!$A$1:$I$45</definedName>
    <definedName name="_xlnm.Print_Area" localSheetId="29">NG_GFSdet!$A$1:$AC$397</definedName>
    <definedName name="_xlnm.Print_Area" localSheetId="16">PR_Cofog!$C$1:$T$373</definedName>
    <definedName name="_xlnm.Print_Area" localSheetId="15">PR_Dept!$A$1:$R$63</definedName>
    <definedName name="_xlnm.Print_Area" localSheetId="3">SumInd!$A$1:$AB$167</definedName>
    <definedName name="_xlnm.Print_Area" localSheetId="17">Trsm!$A$1:$AA$239</definedName>
    <definedName name="_xlnm.Print_Titles" localSheetId="30">GG_GFSdet!$C:$C,GG_GFSdet!$2:$2</definedName>
    <definedName name="_xlnm.Print_Titles" localSheetId="29">NG_GFSdet!$C:$C,NG_GFSdet!$2:$2</definedName>
    <definedName name="Rwvu.Print." hidden="1">#N/A</definedName>
    <definedName name="sencount" hidden="1">2</definedName>
    <definedName name="SS_Ind">EmpInd!$C$3:$AB$160</definedName>
    <definedName name="SS_Int">EmpInst!$C$3:$AB$102</definedName>
    <definedName name="Sys">DBLinks!$M$3:$M$4</definedName>
    <definedName name="Tb_BopDet">BoPdet!$C$3:$AB$95</definedName>
    <definedName name="Tb_BopSum">BoPsum!$C$3:$AB$64</definedName>
    <definedName name="Tb_Debt_Bor">ExtD!$C$72:$AB$75</definedName>
    <definedName name="Tb_Debt_effBor">ExtD!$C$79:$AB$83</definedName>
    <definedName name="Tb_Debt_Lend">ExtD!$C$62:$AB$68</definedName>
    <definedName name="Tb_ExDebt">ExtD!$C$3:$AB$58</definedName>
    <definedName name="Tb_ExtDebtTot">ExtD!$C$3:$AB$8</definedName>
    <definedName name="Tb_HtlAveRte_Ntly">Trsm!$J$227:$AA$235</definedName>
    <definedName name="Tb_IIP">IIP!$C$3:$AB$37</definedName>
    <definedName name="Tb_RmAvailandRte">Trsm!$J$194:$AA$219</definedName>
    <definedName name="Tb_SOEonlent">ExtD!$C$44:$AB$51</definedName>
    <definedName name="Tb_VstOthers">Trsm!$J$135:$AA$190</definedName>
    <definedName name="TbEDebtSOEonlent">ExtD!$C$44:$AB$49</definedName>
    <definedName name="TbEDebtVarrate">ExtD!$C$53:$AB$58</definedName>
    <definedName name="TbExtDebtNG_onlent">ExtD!$C$35:$AB$40</definedName>
    <definedName name="TbExtDebtNGSOE">ExtD!$C$14:$AB$33</definedName>
    <definedName name="Tdef_BopDet">DBLinks!$F$1551:$AN$1644</definedName>
    <definedName name="Tdef_BopSum">DBLinks!$F$1486:$AN$1548</definedName>
    <definedName name="Tdef_CPI">DBLinks!$C$1976:$Q$2047</definedName>
    <definedName name="Tdef_CPIDom">DBLinks!$C$2051:$Q$2122</definedName>
    <definedName name="Tdef_CPIImp">DBLinks!$C$2126:$Q$2197</definedName>
    <definedName name="Tdef_EdebtSOEonlent">DBLinks!$E$1724:$BA$1730</definedName>
    <definedName name="Tdef_EdebtVarrate">DBLinks!$E$1735:$BA$1741</definedName>
    <definedName name="Tdef_ExtDebt2">DBLinks!$E$1685:$BA$1741</definedName>
    <definedName name="Tdef_ExtDebt3">DBLinks!$E$1744:$BA$1751</definedName>
    <definedName name="Tdef_ExtDebt4">DBLinks!$E$1754:$BA$1758</definedName>
    <definedName name="Tdef_ExtDebt5">DBLinks!$E$1761:$BA$1766</definedName>
    <definedName name="Tdef_ExtDebt6">DBLinks!$E$1769:$BA$1774</definedName>
    <definedName name="Tdef_ExtDebtNGSOE">DBLinks!$E$1693:$BA$1713</definedName>
    <definedName name="Tdef_ExtDebtTot">DBLinks!$E$1685:$BA$1691</definedName>
    <definedName name="TDef_Fisc">DBLinks!$C$88:$AL$483</definedName>
    <definedName name="Tdef_GDPE_cp">DBLinks!$E$1380:$AH$1409</definedName>
    <definedName name="Tdef_GDPE_kp">DBLinks!$E$1348:$AH$1377</definedName>
    <definedName name="Tdef_GDPE_kv">DBLinks!$E$1412:$AH$1413</definedName>
    <definedName name="Tdef_GDPIcpDet">DBLinks!$E$1257:$AM$1287</definedName>
    <definedName name="Tdef_GDPIcpSum">DBLinks!$E$1240:$AM$1254</definedName>
    <definedName name="Tdef_GDPPcpInd">DBLinks!$E$1125:$AM$1151</definedName>
    <definedName name="Tdef_GDPPcpInst">DBLinks!$E$1154:$AM$1169</definedName>
    <definedName name="Tdef_GDPPcv_Total">DBLinks!$E$1217:$AM$1218</definedName>
    <definedName name="Tdef_GDPPcvInst">DBLinks!$E$1221:$AM$1237</definedName>
    <definedName name="Tdef_GDPPkpInd">DBLinks!$E$1172:$AM$1193</definedName>
    <definedName name="Tdef_GDPPkpInst">DBLinks!$E$1204:$AM$1214</definedName>
    <definedName name="Tdef_GFCE">DBLinks!$F$1445:$AI$1483</definedName>
    <definedName name="TDef_Ggov">DBLinks!$C$2217:$AK$2596</definedName>
    <definedName name="Tdef_GNI">DBLinks!$E$1289:$AM$1345</definedName>
    <definedName name="Tdef_HFCE">DBLinks!$F$1416:$AI$1442</definedName>
    <definedName name="Tdef_HtlAveRmRte_Ntly">DBLinks!$F$1892:$AF$1901</definedName>
    <definedName name="Tdef_IIP">DBLinks!$F$1647:$AN$1682</definedName>
    <definedName name="Tdef_ImpBEC">DBLinks!$C$1927:$AD$1955</definedName>
    <definedName name="Tdef_ImpHS">DBLinks!$C$1904:$AD$1925</definedName>
    <definedName name="Tdef_ImpOrigin">DBLinks!$C$1959:$AD$1973</definedName>
    <definedName name="Tdef_kp_Ext">DBLinks!$E$1196:$AM$1201</definedName>
    <definedName name="Tdef_MB_Dcs">DBLinks!$B$628:$Z$711</definedName>
    <definedName name="TDef_MB_Dep">DBLinks!$B$714:$Z$728</definedName>
    <definedName name="TDef_MB_Int">DBLinks!$B$745:$Z$771</definedName>
    <definedName name="TDef_MB_Lend">DBLinks!$B$731:$Z$742</definedName>
    <definedName name="Tdef_MB_PL">DBLinks!$B$774:$Z$799</definedName>
    <definedName name="Tdef_NG_onlent">DBLinks!$E$1715:$BA$1721</definedName>
    <definedName name="TDef_PR_Cofog">DBLinks!$B$505:$Z$625</definedName>
    <definedName name="TDef_PR_Dept">DBLinks!$B$486:$Z$502</definedName>
    <definedName name="Tdef_RmAvailandRte">DBLinks!$F$1858:$AF$1884</definedName>
    <definedName name="Tdef_SOEonlent">DBLinks!$E$1724:$BA$1732</definedName>
    <definedName name="Tdef_SS_ind">DBLinks!$E$906:$AM$1064</definedName>
    <definedName name="Tdef_SS_inst">DBLinks!$E$803:$AM$903</definedName>
    <definedName name="TDef_Sys">DBLinks!$R$3:$S$5</definedName>
    <definedName name="Tdef_Trsm1">DBLinks!$E$1067:$AM$1080</definedName>
    <definedName name="Tdef_Trsm2">DBLinks!$E$1083:$AM$1098</definedName>
    <definedName name="Tdef_Trsm3">DBLinks!$E$1101:$AM$1122</definedName>
    <definedName name="Tdef_VstNght">DBLinks!$F$1787:$AF$1796</definedName>
    <definedName name="Tdef_VstNtly">DBLinks!$F$1776:$AN$1785</definedName>
    <definedName name="Tdef_VstOthers">DBLinks!$F$1799:$AF$1855</definedName>
    <definedName name="Tdef_Wgt_All">DBLinks!$C$2201:$P$2203</definedName>
    <definedName name="Tdef_Wgt_Dom">DBLinks!$C$2206:$P$2208</definedName>
    <definedName name="Tdef_Wgt_Imp">DBLinks!$C$2211:$P$2213</definedName>
    <definedName name="temp1" localSheetId="4" hidden="1">{"'Sheet1'!$A$1:$I$48"}</definedName>
    <definedName name="temp1" localSheetId="3" hidden="1">{"'Sheet1'!$A$1:$I$48"}</definedName>
    <definedName name="temp1" hidden="1">{"'Sheet1'!$A$1:$I$48"}</definedName>
    <definedName name="TrsmEmp">Trsm!$B$109:$AA$129</definedName>
    <definedName name="TrsmRev">Trsm!$B$44:$AA$56</definedName>
    <definedName name="TrsmVA">Trsm!$B$82:$AA$96</definedName>
    <definedName name="Up_Gfs" localSheetId="30">GG_GFSdet!$D$3:$Z$382</definedName>
    <definedName name="Up_Gfs">NG_GFSdet!$D$3:$AC$397</definedName>
    <definedName name="Vst_Nght">Trsm!$J$31:$AA$39</definedName>
    <definedName name="Vst_Ntly">Trsm!$B$3:$AA$11</definedName>
    <definedName name="Wgt_All">Cpi!$B$3:$N$3</definedName>
    <definedName name="Wgt_Dom">Cpi!$Q$3:$AC$3</definedName>
    <definedName name="Wgt_Imp">Cpi!$AF$3:$AR$3</definedName>
    <definedName name="yyy" localSheetId="4" hidden="1">{"'Sheet1'!$A$1:$I$48"}</definedName>
    <definedName name="yyy" localSheetId="31" hidden="1">{"'Sheet1'!$A$1:$I$48"}</definedName>
    <definedName name="yyy" localSheetId="26" hidden="1">{"'Sheet1'!$A$1:$I$48"}</definedName>
    <definedName name="yyy" localSheetId="25" hidden="1">{"'Sheet1'!$A$1:$I$48"}</definedName>
    <definedName name="yyy" localSheetId="12" hidden="1">{"'Sheet1'!$A$1:$I$48"}</definedName>
    <definedName name="yyy" localSheetId="3" hidden="1">{"'Sheet1'!$A$1:$I$48"}</definedName>
    <definedName name="yyy" hidden="1">{"'Sheet1'!$A$1:$I$48"}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0" i="7" l="1"/>
  <c r="Q60" i="7"/>
  <c r="P60" i="7"/>
  <c r="O60" i="7"/>
  <c r="N60" i="7"/>
  <c r="M60" i="7"/>
  <c r="L60" i="7"/>
  <c r="K60" i="7"/>
  <c r="J60" i="7"/>
  <c r="I60" i="7"/>
  <c r="H60" i="7"/>
  <c r="G60" i="7"/>
  <c r="F60" i="7"/>
  <c r="E60" i="7"/>
  <c r="D60" i="7"/>
  <c r="C60" i="7"/>
  <c r="R59" i="7"/>
  <c r="Q59" i="7"/>
  <c r="P59" i="7"/>
  <c r="O59" i="7"/>
  <c r="N59" i="7"/>
  <c r="M59" i="7"/>
  <c r="L59" i="7"/>
  <c r="K59" i="7"/>
  <c r="J59" i="7"/>
  <c r="I59" i="7"/>
  <c r="H59" i="7"/>
  <c r="G59" i="7"/>
  <c r="F59" i="7"/>
  <c r="E59" i="7"/>
  <c r="D59" i="7"/>
  <c r="C59" i="7"/>
  <c r="D58" i="7"/>
  <c r="E58" i="7"/>
  <c r="F58" i="7"/>
  <c r="G58" i="7"/>
  <c r="H58" i="7"/>
  <c r="I58" i="7"/>
  <c r="J58" i="7"/>
  <c r="K58" i="7"/>
  <c r="L58" i="7"/>
  <c r="M58" i="7"/>
  <c r="N58" i="7"/>
  <c r="O58" i="7"/>
  <c r="P58" i="7"/>
  <c r="Q58" i="7"/>
  <c r="R58" i="7"/>
  <c r="C58" i="7"/>
  <c r="R40" i="7"/>
  <c r="U59" i="55" l="1"/>
  <c r="U25" i="55"/>
  <c r="G34" i="60"/>
  <c r="Y41" i="102"/>
  <c r="Z41" i="102"/>
  <c r="AA41" i="102"/>
  <c r="Y42" i="102"/>
  <c r="Z42" i="102"/>
  <c r="AA42" i="102"/>
  <c r="Y43" i="102"/>
  <c r="Z43" i="102"/>
  <c r="AA43" i="102"/>
  <c r="AA44" i="102"/>
  <c r="AA35" i="102" s="1"/>
  <c r="AA4" i="102"/>
  <c r="AA5" i="102"/>
  <c r="AA6" i="102"/>
  <c r="AA7" i="102"/>
  <c r="AA10" i="102"/>
  <c r="AA11" i="102"/>
  <c r="AA13" i="102"/>
  <c r="AA14" i="102"/>
  <c r="AA15" i="102"/>
  <c r="AA16" i="102"/>
  <c r="AA17" i="102"/>
  <c r="AA20" i="102"/>
  <c r="AA21" i="102"/>
  <c r="AA22" i="102"/>
  <c r="AA25" i="102"/>
  <c r="AA26" i="102"/>
  <c r="AA27" i="102"/>
  <c r="AA28" i="102"/>
  <c r="AA59" i="28"/>
  <c r="AA62" i="28"/>
  <c r="AA63" i="28"/>
  <c r="AA64" i="28"/>
  <c r="AA58" i="28" s="1"/>
  <c r="AA65" i="28"/>
  <c r="AA66" i="28"/>
  <c r="AA67" i="28" s="1"/>
  <c r="AA69" i="28"/>
  <c r="AA70" i="28" s="1"/>
  <c r="AA73" i="28"/>
  <c r="AA18" i="28"/>
  <c r="AA19" i="28"/>
  <c r="AA20" i="28"/>
  <c r="AA21" i="28"/>
  <c r="AA22" i="28"/>
  <c r="AA23" i="28"/>
  <c r="AA24" i="28"/>
  <c r="AA25" i="28"/>
  <c r="AA26" i="28"/>
  <c r="J24" i="28"/>
  <c r="K24" i="28"/>
  <c r="L24" i="28"/>
  <c r="M24" i="28"/>
  <c r="N24" i="28"/>
  <c r="O24" i="28"/>
  <c r="P24" i="28"/>
  <c r="Q24" i="28"/>
  <c r="R24" i="28"/>
  <c r="S24" i="28"/>
  <c r="T24" i="28"/>
  <c r="U24" i="28"/>
  <c r="V24" i="28"/>
  <c r="W24" i="28"/>
  <c r="X24" i="28"/>
  <c r="Y24" i="28"/>
  <c r="Z24" i="28"/>
  <c r="AR199" i="100"/>
  <c r="AO199" i="100"/>
  <c r="AN199" i="100"/>
  <c r="AM199" i="100"/>
  <c r="AL199" i="100"/>
  <c r="AK199" i="100"/>
  <c r="AJ199" i="100"/>
  <c r="AI199" i="100"/>
  <c r="AH199" i="100"/>
  <c r="AG199" i="100"/>
  <c r="AF199" i="100"/>
  <c r="AC199" i="100"/>
  <c r="AB199" i="100"/>
  <c r="AA199" i="100"/>
  <c r="Z199" i="100"/>
  <c r="Y199" i="100"/>
  <c r="X199" i="100"/>
  <c r="W199" i="100"/>
  <c r="V199" i="100"/>
  <c r="U199" i="100"/>
  <c r="T199" i="100"/>
  <c r="S199" i="100"/>
  <c r="R199" i="100"/>
  <c r="Q199" i="100"/>
  <c r="N199" i="100"/>
  <c r="M199" i="100"/>
  <c r="L199" i="100"/>
  <c r="K199" i="100"/>
  <c r="J199" i="100"/>
  <c r="I199" i="100"/>
  <c r="H199" i="100"/>
  <c r="G199" i="100"/>
  <c r="F199" i="100"/>
  <c r="E199" i="100"/>
  <c r="D199" i="100"/>
  <c r="C199" i="100"/>
  <c r="B199" i="100"/>
  <c r="B181" i="100"/>
  <c r="C181" i="100"/>
  <c r="D181" i="100"/>
  <c r="E181" i="100"/>
  <c r="F181" i="100"/>
  <c r="G181" i="100"/>
  <c r="H181" i="100"/>
  <c r="I181" i="100"/>
  <c r="J181" i="100"/>
  <c r="K181" i="100"/>
  <c r="L181" i="100"/>
  <c r="M181" i="100"/>
  <c r="N181" i="100"/>
  <c r="B182" i="100"/>
  <c r="C182" i="100"/>
  <c r="D182" i="100"/>
  <c r="E182" i="100"/>
  <c r="F182" i="100"/>
  <c r="G182" i="100"/>
  <c r="H182" i="100"/>
  <c r="I182" i="100"/>
  <c r="J182" i="100"/>
  <c r="K182" i="100"/>
  <c r="L182" i="100"/>
  <c r="M182" i="100"/>
  <c r="N182" i="100"/>
  <c r="B183" i="100"/>
  <c r="C183" i="100"/>
  <c r="D183" i="100"/>
  <c r="E183" i="100"/>
  <c r="F183" i="100"/>
  <c r="G183" i="100"/>
  <c r="H183" i="100"/>
  <c r="I183" i="100"/>
  <c r="J183" i="100"/>
  <c r="K183" i="100"/>
  <c r="L183" i="100"/>
  <c r="M183" i="100"/>
  <c r="N183" i="100"/>
  <c r="B184" i="100"/>
  <c r="C184" i="100"/>
  <c r="D184" i="100"/>
  <c r="E184" i="100"/>
  <c r="F184" i="100"/>
  <c r="G184" i="100"/>
  <c r="H184" i="100"/>
  <c r="I184" i="100"/>
  <c r="J184" i="100"/>
  <c r="K184" i="100"/>
  <c r="L184" i="100"/>
  <c r="M184" i="100"/>
  <c r="N184" i="100"/>
  <c r="Q181" i="100"/>
  <c r="R181" i="100"/>
  <c r="S181" i="100"/>
  <c r="T181" i="100"/>
  <c r="U181" i="100"/>
  <c r="V181" i="100"/>
  <c r="W181" i="100"/>
  <c r="X181" i="100"/>
  <c r="Y181" i="100"/>
  <c r="Z181" i="100"/>
  <c r="AA181" i="100"/>
  <c r="AB181" i="100"/>
  <c r="AC181" i="100"/>
  <c r="Q182" i="100"/>
  <c r="R182" i="100"/>
  <c r="S182" i="100"/>
  <c r="T182" i="100"/>
  <c r="U182" i="100"/>
  <c r="V182" i="100"/>
  <c r="W182" i="100"/>
  <c r="X182" i="100"/>
  <c r="Y182" i="100"/>
  <c r="Z182" i="100"/>
  <c r="AA182" i="100"/>
  <c r="AB182" i="100"/>
  <c r="AC182" i="100"/>
  <c r="Q183" i="100"/>
  <c r="R183" i="100"/>
  <c r="S183" i="100"/>
  <c r="T183" i="100"/>
  <c r="U183" i="100"/>
  <c r="V183" i="100"/>
  <c r="W183" i="100"/>
  <c r="X183" i="100"/>
  <c r="Y183" i="100"/>
  <c r="Z183" i="100"/>
  <c r="AA183" i="100"/>
  <c r="AB183" i="100"/>
  <c r="AC183" i="100"/>
  <c r="Q184" i="100"/>
  <c r="R184" i="100"/>
  <c r="S184" i="100"/>
  <c r="T184" i="100"/>
  <c r="U184" i="100"/>
  <c r="V184" i="100"/>
  <c r="W184" i="100"/>
  <c r="X184" i="100"/>
  <c r="Y184" i="100"/>
  <c r="Z184" i="100"/>
  <c r="AA184" i="100"/>
  <c r="AB184" i="100"/>
  <c r="AC184" i="100"/>
  <c r="AF181" i="100"/>
  <c r="AG181" i="100"/>
  <c r="AH181" i="100"/>
  <c r="AI181" i="100"/>
  <c r="AJ181" i="100"/>
  <c r="AK181" i="100"/>
  <c r="AL181" i="100"/>
  <c r="AM181" i="100"/>
  <c r="AN181" i="100"/>
  <c r="AO181" i="100"/>
  <c r="AR181" i="100"/>
  <c r="AF182" i="100"/>
  <c r="AG182" i="100"/>
  <c r="AH182" i="100"/>
  <c r="AI182" i="100"/>
  <c r="AJ182" i="100"/>
  <c r="AK182" i="100"/>
  <c r="AL182" i="100"/>
  <c r="AM182" i="100"/>
  <c r="AN182" i="100"/>
  <c r="AO182" i="100"/>
  <c r="AR182" i="100"/>
  <c r="AF183" i="100"/>
  <c r="AG183" i="100"/>
  <c r="AH183" i="100"/>
  <c r="AI183" i="100"/>
  <c r="AJ183" i="100"/>
  <c r="AK183" i="100"/>
  <c r="AL183" i="100"/>
  <c r="AM183" i="100"/>
  <c r="AN183" i="100"/>
  <c r="AO183" i="100"/>
  <c r="AR183" i="100"/>
  <c r="AF184" i="100"/>
  <c r="AG184" i="100"/>
  <c r="AH184" i="100"/>
  <c r="AI184" i="100"/>
  <c r="AJ184" i="100"/>
  <c r="AK184" i="100"/>
  <c r="AL184" i="100"/>
  <c r="AM184" i="100"/>
  <c r="AN184" i="100"/>
  <c r="AO184" i="100"/>
  <c r="AR184" i="100"/>
  <c r="AF122" i="100"/>
  <c r="AG122" i="100"/>
  <c r="AH122" i="100"/>
  <c r="AI122" i="100"/>
  <c r="AJ122" i="100"/>
  <c r="AK122" i="100"/>
  <c r="AL122" i="100"/>
  <c r="AM122" i="100"/>
  <c r="AN122" i="100"/>
  <c r="AO122" i="100"/>
  <c r="AR122" i="100"/>
  <c r="AF123" i="100"/>
  <c r="AG123" i="100"/>
  <c r="AH123" i="100"/>
  <c r="AI123" i="100"/>
  <c r="AJ123" i="100"/>
  <c r="AK123" i="100"/>
  <c r="AL123" i="100"/>
  <c r="AM123" i="100"/>
  <c r="AN123" i="100"/>
  <c r="AO123" i="100"/>
  <c r="AR123" i="100"/>
  <c r="AF124" i="100"/>
  <c r="AG124" i="100"/>
  <c r="AH124" i="100"/>
  <c r="AI124" i="100"/>
  <c r="AJ124" i="100"/>
  <c r="AK124" i="100"/>
  <c r="AL124" i="100"/>
  <c r="AM124" i="100"/>
  <c r="AN124" i="100"/>
  <c r="AO124" i="100"/>
  <c r="AR124" i="100"/>
  <c r="AF125" i="100"/>
  <c r="AG125" i="100"/>
  <c r="AH125" i="100"/>
  <c r="AI125" i="100"/>
  <c r="AJ125" i="100"/>
  <c r="AK125" i="100"/>
  <c r="AL125" i="100"/>
  <c r="AM125" i="100"/>
  <c r="AN125" i="100"/>
  <c r="AO125" i="100"/>
  <c r="AR125" i="100"/>
  <c r="Q122" i="100"/>
  <c r="R122" i="100"/>
  <c r="S122" i="100"/>
  <c r="T122" i="100"/>
  <c r="U122" i="100"/>
  <c r="V122" i="100"/>
  <c r="W122" i="100"/>
  <c r="X122" i="100"/>
  <c r="Y122" i="100"/>
  <c r="Z122" i="100"/>
  <c r="AA122" i="100"/>
  <c r="AB122" i="100"/>
  <c r="AC122" i="100"/>
  <c r="Q123" i="100"/>
  <c r="R123" i="100"/>
  <c r="S123" i="100"/>
  <c r="T123" i="100"/>
  <c r="U123" i="100"/>
  <c r="V123" i="100"/>
  <c r="W123" i="100"/>
  <c r="X123" i="100"/>
  <c r="Y123" i="100"/>
  <c r="Z123" i="100"/>
  <c r="AA123" i="100"/>
  <c r="AB123" i="100"/>
  <c r="AC123" i="100"/>
  <c r="Q124" i="100"/>
  <c r="R124" i="100"/>
  <c r="S124" i="100"/>
  <c r="T124" i="100"/>
  <c r="U124" i="100"/>
  <c r="V124" i="100"/>
  <c r="W124" i="100"/>
  <c r="X124" i="100"/>
  <c r="Y124" i="100"/>
  <c r="Z124" i="100"/>
  <c r="AA124" i="100"/>
  <c r="AB124" i="100"/>
  <c r="AC124" i="100"/>
  <c r="Q125" i="100"/>
  <c r="R125" i="100"/>
  <c r="S125" i="100"/>
  <c r="T125" i="100"/>
  <c r="U125" i="100"/>
  <c r="V125" i="100"/>
  <c r="W125" i="100"/>
  <c r="X125" i="100"/>
  <c r="Y125" i="100"/>
  <c r="Z125" i="100"/>
  <c r="AA125" i="100"/>
  <c r="AB125" i="100"/>
  <c r="AC125" i="100"/>
  <c r="B122" i="100"/>
  <c r="C122" i="100"/>
  <c r="D122" i="100"/>
  <c r="E122" i="100"/>
  <c r="F122" i="100"/>
  <c r="G122" i="100"/>
  <c r="H122" i="100"/>
  <c r="I122" i="100"/>
  <c r="J122" i="100"/>
  <c r="K122" i="100"/>
  <c r="L122" i="100"/>
  <c r="M122" i="100"/>
  <c r="N122" i="100"/>
  <c r="B123" i="100"/>
  <c r="C123" i="100"/>
  <c r="D123" i="100"/>
  <c r="E123" i="100"/>
  <c r="F123" i="100"/>
  <c r="G123" i="100"/>
  <c r="H123" i="100"/>
  <c r="I123" i="100"/>
  <c r="J123" i="100"/>
  <c r="K123" i="100"/>
  <c r="L123" i="100"/>
  <c r="M123" i="100"/>
  <c r="N123" i="100"/>
  <c r="B124" i="100"/>
  <c r="C124" i="100"/>
  <c r="D124" i="100"/>
  <c r="E124" i="100"/>
  <c r="F124" i="100"/>
  <c r="G124" i="100"/>
  <c r="H124" i="100"/>
  <c r="I124" i="100"/>
  <c r="J124" i="100"/>
  <c r="K124" i="100"/>
  <c r="L124" i="100"/>
  <c r="M124" i="100"/>
  <c r="N124" i="100"/>
  <c r="B125" i="100"/>
  <c r="C125" i="100"/>
  <c r="D125" i="100"/>
  <c r="E125" i="100"/>
  <c r="F125" i="100"/>
  <c r="G125" i="100"/>
  <c r="H125" i="100"/>
  <c r="I125" i="100"/>
  <c r="J125" i="100"/>
  <c r="K125" i="100"/>
  <c r="L125" i="100"/>
  <c r="M125" i="100"/>
  <c r="N125" i="100"/>
  <c r="AR140" i="100"/>
  <c r="AO140" i="100"/>
  <c r="AN140" i="100"/>
  <c r="AM140" i="100"/>
  <c r="AL140" i="100"/>
  <c r="AK140" i="100"/>
  <c r="AJ140" i="100"/>
  <c r="AI140" i="100"/>
  <c r="AH140" i="100"/>
  <c r="AG140" i="100"/>
  <c r="AF140" i="100"/>
  <c r="AC140" i="100"/>
  <c r="AB140" i="100"/>
  <c r="AA140" i="100"/>
  <c r="Z140" i="100"/>
  <c r="Y140" i="100"/>
  <c r="X140" i="100"/>
  <c r="W140" i="100"/>
  <c r="V140" i="100"/>
  <c r="U140" i="100"/>
  <c r="T140" i="100"/>
  <c r="S140" i="100"/>
  <c r="R140" i="100"/>
  <c r="Q140" i="100"/>
  <c r="N140" i="100"/>
  <c r="M140" i="100"/>
  <c r="L140" i="100"/>
  <c r="K140" i="100"/>
  <c r="J140" i="100"/>
  <c r="I140" i="100"/>
  <c r="H140" i="100"/>
  <c r="G140" i="100"/>
  <c r="F140" i="100"/>
  <c r="E140" i="100"/>
  <c r="D140" i="100"/>
  <c r="C140" i="100"/>
  <c r="B140" i="100"/>
  <c r="AR82" i="100"/>
  <c r="AO82" i="100"/>
  <c r="AN82" i="100"/>
  <c r="AM82" i="100"/>
  <c r="AL82" i="100"/>
  <c r="AK82" i="100"/>
  <c r="AJ82" i="100"/>
  <c r="AI82" i="100"/>
  <c r="AH82" i="100"/>
  <c r="AG82" i="100"/>
  <c r="AF82" i="100"/>
  <c r="AC82" i="100"/>
  <c r="AB82" i="100"/>
  <c r="AA82" i="100"/>
  <c r="Z82" i="100"/>
  <c r="Y82" i="100"/>
  <c r="X82" i="100"/>
  <c r="W82" i="100"/>
  <c r="V82" i="100"/>
  <c r="U82" i="100"/>
  <c r="T82" i="100"/>
  <c r="S82" i="100"/>
  <c r="R82" i="100"/>
  <c r="Q82" i="100"/>
  <c r="N82" i="100"/>
  <c r="M82" i="100"/>
  <c r="L82" i="100"/>
  <c r="K82" i="100"/>
  <c r="J82" i="100"/>
  <c r="I82" i="100"/>
  <c r="H82" i="100"/>
  <c r="G82" i="100"/>
  <c r="F82" i="100"/>
  <c r="E82" i="100"/>
  <c r="D82" i="100"/>
  <c r="C82" i="100"/>
  <c r="B82" i="100"/>
  <c r="AA19" i="102" l="1"/>
  <c r="AA9" i="102"/>
  <c r="AA34" i="102" s="1"/>
  <c r="AA3" i="102"/>
  <c r="AA30" i="102" s="1"/>
  <c r="AA33" i="102"/>
  <c r="AA31" i="102"/>
  <c r="AA32" i="102"/>
  <c r="AA37" i="102"/>
  <c r="AA36" i="102"/>
  <c r="AA39" i="102"/>
  <c r="AA60" i="28"/>
  <c r="AA38" i="102"/>
  <c r="AA92" i="28"/>
  <c r="AA97" i="28"/>
  <c r="AA98" i="28" s="1"/>
  <c r="AA99" i="28"/>
  <c r="AA100" i="28" l="1"/>
  <c r="AA101" i="28" s="1"/>
  <c r="AA102" i="28" s="1"/>
  <c r="AA103" i="28"/>
  <c r="T254" i="52" l="1"/>
  <c r="T255" i="52"/>
  <c r="T256" i="52"/>
  <c r="T257" i="52"/>
  <c r="T258" i="52"/>
  <c r="T259" i="52"/>
  <c r="T260" i="52"/>
  <c r="T261" i="52"/>
  <c r="T262" i="52"/>
  <c r="T263" i="52"/>
  <c r="T264" i="52"/>
  <c r="T265" i="52"/>
  <c r="T266" i="52"/>
  <c r="T267" i="52"/>
  <c r="T268" i="52"/>
  <c r="T269" i="52"/>
  <c r="T270" i="52"/>
  <c r="T271" i="52"/>
  <c r="T272" i="52"/>
  <c r="T273" i="52"/>
  <c r="T274" i="52"/>
  <c r="T275" i="52"/>
  <c r="T276" i="52"/>
  <c r="T277" i="52"/>
  <c r="T278" i="52"/>
  <c r="T279" i="52"/>
  <c r="T280" i="52"/>
  <c r="T281" i="52"/>
  <c r="T282" i="52"/>
  <c r="T283" i="52"/>
  <c r="T284" i="52"/>
  <c r="T285" i="52"/>
  <c r="T286" i="52"/>
  <c r="T287" i="52"/>
  <c r="T288" i="52"/>
  <c r="T289" i="52"/>
  <c r="T290" i="52"/>
  <c r="T291" i="52"/>
  <c r="T292" i="52"/>
  <c r="T293" i="52"/>
  <c r="T294" i="52"/>
  <c r="T295" i="52"/>
  <c r="T296" i="52"/>
  <c r="T297" i="52"/>
  <c r="T298" i="52"/>
  <c r="T299" i="52"/>
  <c r="T300" i="52"/>
  <c r="T301" i="52"/>
  <c r="T302" i="52"/>
  <c r="T303" i="52"/>
  <c r="T304" i="52"/>
  <c r="T305" i="52"/>
  <c r="T306" i="52"/>
  <c r="T307" i="52"/>
  <c r="T308" i="52"/>
  <c r="T309" i="52"/>
  <c r="T310" i="52"/>
  <c r="T311" i="52"/>
  <c r="T312" i="52"/>
  <c r="T313" i="52"/>
  <c r="T314" i="52"/>
  <c r="T315" i="52"/>
  <c r="T316" i="52"/>
  <c r="T317" i="52"/>
  <c r="T318" i="52"/>
  <c r="T319" i="52"/>
  <c r="T320" i="52"/>
  <c r="T321" i="52"/>
  <c r="T322" i="52"/>
  <c r="T323" i="52"/>
  <c r="T324" i="52"/>
  <c r="T325" i="52"/>
  <c r="T326" i="52"/>
  <c r="T327" i="52"/>
  <c r="T328" i="52"/>
  <c r="T329" i="52"/>
  <c r="T330" i="52"/>
  <c r="T331" i="52"/>
  <c r="T332" i="52"/>
  <c r="T333" i="52"/>
  <c r="T334" i="52"/>
  <c r="T335" i="52"/>
  <c r="T336" i="52"/>
  <c r="T337" i="52"/>
  <c r="T338" i="52"/>
  <c r="T339" i="52"/>
  <c r="T340" i="52"/>
  <c r="T341" i="52"/>
  <c r="T342" i="52"/>
  <c r="T343" i="52"/>
  <c r="T344" i="52"/>
  <c r="T345" i="52"/>
  <c r="T346" i="52"/>
  <c r="T347" i="52"/>
  <c r="T348" i="52"/>
  <c r="T349" i="52"/>
  <c r="T350" i="52"/>
  <c r="T351" i="52"/>
  <c r="T352" i="52"/>
  <c r="T353" i="52"/>
  <c r="T354" i="52"/>
  <c r="T355" i="52"/>
  <c r="T356" i="52"/>
  <c r="T357" i="52"/>
  <c r="T358" i="52"/>
  <c r="T359" i="52"/>
  <c r="T360" i="52"/>
  <c r="T361" i="52"/>
  <c r="T362" i="52"/>
  <c r="T363" i="52"/>
  <c r="T364" i="52"/>
  <c r="T365" i="52"/>
  <c r="T366" i="52"/>
  <c r="T367" i="52"/>
  <c r="T368" i="52"/>
  <c r="T369" i="52"/>
  <c r="T370" i="52"/>
  <c r="T371" i="52"/>
  <c r="T372" i="52"/>
  <c r="R46" i="7"/>
  <c r="R47" i="7"/>
  <c r="R48" i="7"/>
  <c r="R49" i="7"/>
  <c r="R50" i="7"/>
  <c r="R51" i="7"/>
  <c r="R52" i="7"/>
  <c r="R53" i="7"/>
  <c r="R54" i="7"/>
  <c r="R55" i="7"/>
  <c r="R56" i="7"/>
  <c r="R57" i="7"/>
  <c r="AB57" i="27"/>
  <c r="AB84" i="27" s="1"/>
  <c r="AB58" i="27"/>
  <c r="AB85" i="27" s="1"/>
  <c r="AB59" i="27"/>
  <c r="AB86" i="27" s="1"/>
  <c r="AB60" i="27"/>
  <c r="AB87" i="27" s="1"/>
  <c r="AB61" i="27"/>
  <c r="AB88" i="27" s="1"/>
  <c r="AB62" i="27"/>
  <c r="AB89" i="27" s="1"/>
  <c r="AB63" i="27"/>
  <c r="AB90" i="27" s="1"/>
  <c r="AB64" i="27"/>
  <c r="AB91" i="27" s="1"/>
  <c r="AB65" i="27"/>
  <c r="AB92" i="27" s="1"/>
  <c r="AB66" i="27"/>
  <c r="AB93" i="27" s="1"/>
  <c r="AB67" i="27"/>
  <c r="AB94" i="27" s="1"/>
  <c r="AB68" i="27"/>
  <c r="AB95" i="27" s="1"/>
  <c r="AB69" i="27"/>
  <c r="AB96" i="27" s="1"/>
  <c r="AB70" i="27"/>
  <c r="AB71" i="27"/>
  <c r="AB98" i="27" s="1"/>
  <c r="AB72" i="27"/>
  <c r="AB73" i="27"/>
  <c r="AB100" i="27" s="1"/>
  <c r="AB74" i="27"/>
  <c r="AB101" i="27" s="1"/>
  <c r="AB75" i="27"/>
  <c r="AB102" i="27" s="1"/>
  <c r="AB76" i="27"/>
  <c r="AB103" i="27" s="1"/>
  <c r="AB77" i="27"/>
  <c r="AB104" i="27" s="1"/>
  <c r="AB78" i="27"/>
  <c r="AB105" i="27" s="1"/>
  <c r="AB79" i="27"/>
  <c r="AB106" i="27" s="1"/>
  <c r="AA165" i="27"/>
  <c r="AA192" i="27" s="1"/>
  <c r="AB165" i="27"/>
  <c r="AB192" i="27" s="1"/>
  <c r="AA166" i="27"/>
  <c r="AA193" i="27" s="1"/>
  <c r="AB166" i="27"/>
  <c r="AB193" i="27" s="1"/>
  <c r="AA167" i="27"/>
  <c r="AA194" i="27" s="1"/>
  <c r="AB167" i="27"/>
  <c r="AB194" i="27" s="1"/>
  <c r="AA168" i="27"/>
  <c r="AB168" i="27"/>
  <c r="AA169" i="27"/>
  <c r="AB169" i="27"/>
  <c r="AA170" i="27"/>
  <c r="AA197" i="27" s="1"/>
  <c r="AB170" i="27"/>
  <c r="AB197" i="27" s="1"/>
  <c r="AA171" i="27"/>
  <c r="AA198" i="27" s="1"/>
  <c r="AB171" i="27"/>
  <c r="AB198" i="27" s="1"/>
  <c r="AA172" i="27"/>
  <c r="AA199" i="27" s="1"/>
  <c r="AB172" i="27"/>
  <c r="AB199" i="27" s="1"/>
  <c r="AA173" i="27"/>
  <c r="AA200" i="27" s="1"/>
  <c r="AB173" i="27"/>
  <c r="AB200" i="27" s="1"/>
  <c r="AA174" i="27"/>
  <c r="AA201" i="27" s="1"/>
  <c r="AB174" i="27"/>
  <c r="AB201" i="27" s="1"/>
  <c r="AA175" i="27"/>
  <c r="AA202" i="27" s="1"/>
  <c r="AB175" i="27"/>
  <c r="AB202" i="27" s="1"/>
  <c r="AA176" i="27"/>
  <c r="AB176" i="27"/>
  <c r="AA177" i="27"/>
  <c r="AB177" i="27"/>
  <c r="AA178" i="27"/>
  <c r="AB178" i="27"/>
  <c r="AB205" i="27" s="1"/>
  <c r="AA179" i="27"/>
  <c r="AB179" i="27"/>
  <c r="AB206" i="27" s="1"/>
  <c r="AA180" i="27"/>
  <c r="AA207" i="27" s="1"/>
  <c r="AB180" i="27"/>
  <c r="AB207" i="27" s="1"/>
  <c r="AA181" i="27"/>
  <c r="AA208" i="27" s="1"/>
  <c r="AB181" i="27"/>
  <c r="AB208" i="27" s="1"/>
  <c r="AA182" i="27"/>
  <c r="AA209" i="27" s="1"/>
  <c r="AB182" i="27"/>
  <c r="AB209" i="27" s="1"/>
  <c r="AA183" i="27"/>
  <c r="AA210" i="27" s="1"/>
  <c r="AB183" i="27"/>
  <c r="AB210" i="27" s="1"/>
  <c r="AA184" i="27"/>
  <c r="AA211" i="27" s="1"/>
  <c r="AB184" i="27"/>
  <c r="AA185" i="27"/>
  <c r="AB185" i="27"/>
  <c r="AA186" i="27"/>
  <c r="AB186" i="27"/>
  <c r="AB213" i="27" s="1"/>
  <c r="AA187" i="27"/>
  <c r="AB187" i="27"/>
  <c r="AA195" i="27"/>
  <c r="AB195" i="27"/>
  <c r="AA196" i="27"/>
  <c r="AB196" i="27"/>
  <c r="AA203" i="27"/>
  <c r="AB203" i="27"/>
  <c r="AA204" i="27"/>
  <c r="AB204" i="27"/>
  <c r="AA205" i="27"/>
  <c r="AA206" i="27"/>
  <c r="AB211" i="27"/>
  <c r="AA212" i="27"/>
  <c r="AB212" i="27"/>
  <c r="AA213" i="27"/>
  <c r="AA214" i="27"/>
  <c r="AB214" i="27"/>
  <c r="AA219" i="27"/>
  <c r="AA273" i="27" s="1"/>
  <c r="AA300" i="27" s="1"/>
  <c r="AB219" i="27"/>
  <c r="AA220" i="27"/>
  <c r="AB220" i="27"/>
  <c r="AA221" i="27"/>
  <c r="AB221" i="27"/>
  <c r="AA222" i="27"/>
  <c r="AB222" i="27"/>
  <c r="AA223" i="27"/>
  <c r="AB223" i="27"/>
  <c r="AB277" i="27" s="1"/>
  <c r="AB304" i="27" s="1"/>
  <c r="AA224" i="27"/>
  <c r="AB224" i="27"/>
  <c r="AB278" i="27" s="1"/>
  <c r="AB305" i="27" s="1"/>
  <c r="AA225" i="27"/>
  <c r="AA279" i="27" s="1"/>
  <c r="AA306" i="27" s="1"/>
  <c r="AB225" i="27"/>
  <c r="AB279" i="27" s="1"/>
  <c r="AB306" i="27" s="1"/>
  <c r="AA226" i="27"/>
  <c r="AA280" i="27" s="1"/>
  <c r="AA307" i="27" s="1"/>
  <c r="AB226" i="27"/>
  <c r="AB280" i="27" s="1"/>
  <c r="AB307" i="27" s="1"/>
  <c r="AA227" i="27"/>
  <c r="AA281" i="27" s="1"/>
  <c r="AA308" i="27" s="1"/>
  <c r="AB227" i="27"/>
  <c r="AA228" i="27"/>
  <c r="AB228" i="27"/>
  <c r="AA229" i="27"/>
  <c r="AB229" i="27"/>
  <c r="AA230" i="27"/>
  <c r="AB230" i="27"/>
  <c r="AA231" i="27"/>
  <c r="AB231" i="27"/>
  <c r="AA232" i="27"/>
  <c r="AA286" i="27" s="1"/>
  <c r="AA313" i="27" s="1"/>
  <c r="AB232" i="27"/>
  <c r="AB286" i="27" s="1"/>
  <c r="AB313" i="27" s="1"/>
  <c r="AA233" i="27"/>
  <c r="AA287" i="27" s="1"/>
  <c r="AA314" i="27" s="1"/>
  <c r="AB233" i="27"/>
  <c r="AB287" i="27" s="1"/>
  <c r="AB314" i="27" s="1"/>
  <c r="AA234" i="27"/>
  <c r="AA288" i="27" s="1"/>
  <c r="AA315" i="27" s="1"/>
  <c r="AB234" i="27"/>
  <c r="AB288" i="27" s="1"/>
  <c r="AB315" i="27" s="1"/>
  <c r="AA235" i="27"/>
  <c r="AA289" i="27" s="1"/>
  <c r="AA316" i="27" s="1"/>
  <c r="AB235" i="27"/>
  <c r="AA236" i="27"/>
  <c r="AB236" i="27"/>
  <c r="AA237" i="27"/>
  <c r="AB237" i="27"/>
  <c r="AA238" i="27"/>
  <c r="AB238" i="27"/>
  <c r="AA239" i="27"/>
  <c r="AB239" i="27"/>
  <c r="AA240" i="27"/>
  <c r="AB240" i="27"/>
  <c r="AB294" i="27" s="1"/>
  <c r="AB321" i="27" s="1"/>
  <c r="AA246" i="27"/>
  <c r="AB246" i="27"/>
  <c r="AB268" i="27" s="1"/>
  <c r="AA247" i="27"/>
  <c r="AA274" i="27" s="1"/>
  <c r="AA301" i="27" s="1"/>
  <c r="AB247" i="27"/>
  <c r="AB274" i="27" s="1"/>
  <c r="AB301" i="27" s="1"/>
  <c r="AA248" i="27"/>
  <c r="AB248" i="27"/>
  <c r="AA249" i="27"/>
  <c r="AB249" i="27"/>
  <c r="AA250" i="27"/>
  <c r="AB250" i="27"/>
  <c r="AA251" i="27"/>
  <c r="AB251" i="27"/>
  <c r="AA252" i="27"/>
  <c r="AB252" i="27"/>
  <c r="AA253" i="27"/>
  <c r="AB253" i="27"/>
  <c r="AA254" i="27"/>
  <c r="AB254" i="27"/>
  <c r="AB281" i="27" s="1"/>
  <c r="AB308" i="27" s="1"/>
  <c r="AA255" i="27"/>
  <c r="AA282" i="27" s="1"/>
  <c r="AA309" i="27" s="1"/>
  <c r="AB255" i="27"/>
  <c r="AB282" i="27" s="1"/>
  <c r="AB309" i="27" s="1"/>
  <c r="AA256" i="27"/>
  <c r="AA283" i="27" s="1"/>
  <c r="AA310" i="27" s="1"/>
  <c r="AB256" i="27"/>
  <c r="AA257" i="27"/>
  <c r="AB257" i="27"/>
  <c r="AA258" i="27"/>
  <c r="AB258" i="27"/>
  <c r="AA259" i="27"/>
  <c r="AB259" i="27"/>
  <c r="AA260" i="27"/>
  <c r="AB260" i="27"/>
  <c r="AA261" i="27"/>
  <c r="AB261" i="27"/>
  <c r="AA262" i="27"/>
  <c r="AB262" i="27"/>
  <c r="AB289" i="27" s="1"/>
  <c r="AB316" i="27" s="1"/>
  <c r="AA263" i="27"/>
  <c r="AA290" i="27" s="1"/>
  <c r="AA317" i="27" s="1"/>
  <c r="AB263" i="27"/>
  <c r="AB290" i="27" s="1"/>
  <c r="AB317" i="27" s="1"/>
  <c r="AA264" i="27"/>
  <c r="AB264" i="27"/>
  <c r="AA265" i="27"/>
  <c r="AB265" i="27"/>
  <c r="AA266" i="27"/>
  <c r="AB266" i="27"/>
  <c r="AA267" i="27"/>
  <c r="AB267" i="27"/>
  <c r="AB275" i="27"/>
  <c r="AB302" i="27" s="1"/>
  <c r="AA276" i="27"/>
  <c r="AA303" i="27" s="1"/>
  <c r="AB276" i="27"/>
  <c r="AB303" i="27" s="1"/>
  <c r="AA277" i="27"/>
  <c r="AA304" i="27" s="1"/>
  <c r="AB283" i="27"/>
  <c r="AB310" i="27" s="1"/>
  <c r="AA284" i="27"/>
  <c r="AA311" i="27" s="1"/>
  <c r="AB284" i="27"/>
  <c r="AB311" i="27" s="1"/>
  <c r="AA285" i="27"/>
  <c r="AA312" i="27" s="1"/>
  <c r="AB285" i="27"/>
  <c r="AB312" i="27" s="1"/>
  <c r="AA291" i="27"/>
  <c r="AA318" i="27" s="1"/>
  <c r="AB291" i="27"/>
  <c r="AB318" i="27" s="1"/>
  <c r="AA292" i="27"/>
  <c r="AA319" i="27" s="1"/>
  <c r="AB292" i="27"/>
  <c r="AB319" i="27" s="1"/>
  <c r="AA293" i="27"/>
  <c r="AA320" i="27" s="1"/>
  <c r="AB293" i="27"/>
  <c r="AB320" i="27" s="1"/>
  <c r="AA294" i="27"/>
  <c r="AA321" i="27" s="1"/>
  <c r="AB97" i="27"/>
  <c r="AB99" i="27"/>
  <c r="AB37" i="26"/>
  <c r="AB55" i="26" s="1"/>
  <c r="AB38" i="26"/>
  <c r="AB56" i="26" s="1"/>
  <c r="AB39" i="26"/>
  <c r="AB57" i="26" s="1"/>
  <c r="AB40" i="26"/>
  <c r="AB58" i="26" s="1"/>
  <c r="AB41" i="26"/>
  <c r="AB59" i="26" s="1"/>
  <c r="AB42" i="26"/>
  <c r="AB43" i="26"/>
  <c r="AB61" i="26" s="1"/>
  <c r="AB44" i="26"/>
  <c r="AB62" i="26" s="1"/>
  <c r="AB45" i="26"/>
  <c r="AB63" i="26" s="1"/>
  <c r="AB46" i="26"/>
  <c r="AB64" i="26" s="1"/>
  <c r="AB47" i="26"/>
  <c r="AB65" i="26" s="1"/>
  <c r="AB48" i="26"/>
  <c r="AB66" i="26" s="1"/>
  <c r="AB49" i="26"/>
  <c r="AB67" i="26" s="1"/>
  <c r="AB50" i="26"/>
  <c r="AB55" i="83" s="1"/>
  <c r="AB60" i="26"/>
  <c r="AB68" i="26"/>
  <c r="AB106" i="26"/>
  <c r="AB124" i="26" s="1"/>
  <c r="AB107" i="26"/>
  <c r="AB125" i="26" s="1"/>
  <c r="AB108" i="26"/>
  <c r="AB126" i="26" s="1"/>
  <c r="AB109" i="26"/>
  <c r="AB127" i="26" s="1"/>
  <c r="AB110" i="26"/>
  <c r="AB128" i="26" s="1"/>
  <c r="AB111" i="26"/>
  <c r="AB129" i="26" s="1"/>
  <c r="AB112" i="26"/>
  <c r="AB130" i="26" s="1"/>
  <c r="AB113" i="26"/>
  <c r="AB131" i="26" s="1"/>
  <c r="AB114" i="26"/>
  <c r="AB132" i="26" s="1"/>
  <c r="AB115" i="26"/>
  <c r="AB133" i="26" s="1"/>
  <c r="AB116" i="26"/>
  <c r="AB134" i="26" s="1"/>
  <c r="AB117" i="26"/>
  <c r="AB135" i="26" s="1"/>
  <c r="AB118" i="26"/>
  <c r="AB136" i="26" s="1"/>
  <c r="AB119" i="26"/>
  <c r="AB137" i="26" s="1"/>
  <c r="AB65" i="83" s="1"/>
  <c r="AB141" i="26"/>
  <c r="AB142" i="26"/>
  <c r="AB143" i="26"/>
  <c r="AB177" i="26" s="1"/>
  <c r="AB195" i="26" s="1"/>
  <c r="AB144" i="26"/>
  <c r="AB178" i="26" s="1"/>
  <c r="AB196" i="26" s="1"/>
  <c r="AB145" i="26"/>
  <c r="AB146" i="26"/>
  <c r="AB147" i="26"/>
  <c r="AB181" i="26" s="1"/>
  <c r="AB199" i="26" s="1"/>
  <c r="AB148" i="26"/>
  <c r="AB149" i="26"/>
  <c r="AB183" i="26" s="1"/>
  <c r="AB201" i="26" s="1"/>
  <c r="AB150" i="26"/>
  <c r="AB184" i="26" s="1"/>
  <c r="AB202" i="26" s="1"/>
  <c r="AB151" i="26"/>
  <c r="AB152" i="26"/>
  <c r="AB153" i="26"/>
  <c r="AB158" i="26"/>
  <c r="AB159" i="26"/>
  <c r="AB176" i="26" s="1"/>
  <c r="AB194" i="26" s="1"/>
  <c r="AB160" i="26"/>
  <c r="AB161" i="26"/>
  <c r="AB162" i="26"/>
  <c r="AB163" i="26"/>
  <c r="AB164" i="26"/>
  <c r="AB165" i="26"/>
  <c r="AB166" i="26"/>
  <c r="AB167" i="26"/>
  <c r="AB168" i="26"/>
  <c r="AB169" i="26"/>
  <c r="AB170" i="26"/>
  <c r="V101" i="66"/>
  <c r="V102" i="66"/>
  <c r="V103" i="66"/>
  <c r="V104" i="66"/>
  <c r="V105" i="66"/>
  <c r="V106" i="66"/>
  <c r="V107" i="66"/>
  <c r="V108" i="66"/>
  <c r="V109" i="66"/>
  <c r="V110" i="66"/>
  <c r="V111" i="66"/>
  <c r="V112" i="66"/>
  <c r="V113" i="66"/>
  <c r="V114" i="66"/>
  <c r="V115" i="66"/>
  <c r="V116" i="66"/>
  <c r="V117" i="66"/>
  <c r="V118" i="66"/>
  <c r="V119" i="66"/>
  <c r="V120" i="66"/>
  <c r="V121" i="66"/>
  <c r="V122" i="66"/>
  <c r="V123" i="66"/>
  <c r="V124" i="66"/>
  <c r="V125" i="66"/>
  <c r="V126" i="66"/>
  <c r="V127" i="66"/>
  <c r="V132" i="66"/>
  <c r="V133" i="66"/>
  <c r="V134" i="66"/>
  <c r="V135" i="66"/>
  <c r="V136" i="66"/>
  <c r="V137" i="66"/>
  <c r="V138" i="66"/>
  <c r="V139" i="66"/>
  <c r="V140" i="66"/>
  <c r="V141" i="66"/>
  <c r="V142" i="66"/>
  <c r="V143" i="66"/>
  <c r="V144" i="66"/>
  <c r="V145" i="66"/>
  <c r="V146" i="66"/>
  <c r="V147" i="66"/>
  <c r="V148" i="66"/>
  <c r="V149" i="66"/>
  <c r="V150" i="66"/>
  <c r="V151" i="66"/>
  <c r="V152" i="66"/>
  <c r="V153" i="66"/>
  <c r="V154" i="66"/>
  <c r="V155" i="66"/>
  <c r="V156" i="66"/>
  <c r="V157" i="66"/>
  <c r="V158" i="66"/>
  <c r="V159" i="66"/>
  <c r="V96" i="66"/>
  <c r="V63" i="66"/>
  <c r="V37" i="66" s="1"/>
  <c r="V32" i="66"/>
  <c r="AB20" i="13"/>
  <c r="AB21" i="13"/>
  <c r="AB22" i="13"/>
  <c r="AB23" i="13"/>
  <c r="AB24" i="13"/>
  <c r="AB25" i="13"/>
  <c r="AB26" i="13"/>
  <c r="AB27" i="13"/>
  <c r="AB29" i="13"/>
  <c r="AB30" i="13"/>
  <c r="AB31" i="13"/>
  <c r="AB33" i="13"/>
  <c r="AB57" i="12"/>
  <c r="AB58" i="12"/>
  <c r="AB59" i="12"/>
  <c r="AB60" i="12"/>
  <c r="AB61" i="12"/>
  <c r="AB62" i="12"/>
  <c r="AB63" i="12"/>
  <c r="AB64" i="12"/>
  <c r="AB65" i="12"/>
  <c r="AB66" i="12"/>
  <c r="AB67" i="12"/>
  <c r="AB68" i="12"/>
  <c r="AB69" i="12"/>
  <c r="AB70" i="12"/>
  <c r="AB71" i="12"/>
  <c r="AB75" i="12"/>
  <c r="AB76" i="12"/>
  <c r="AB77" i="12"/>
  <c r="AB78" i="12"/>
  <c r="AB79" i="12"/>
  <c r="AB80" i="12"/>
  <c r="AB81" i="12"/>
  <c r="AB82" i="12"/>
  <c r="AB83" i="12"/>
  <c r="AB84" i="12"/>
  <c r="AB85" i="12"/>
  <c r="AB86" i="12"/>
  <c r="AB87" i="12"/>
  <c r="AB88" i="12"/>
  <c r="AB89" i="12"/>
  <c r="AB24" i="12"/>
  <c r="AB35" i="12"/>
  <c r="AB26" i="12" s="1"/>
  <c r="AB91" i="48"/>
  <c r="AB92" i="48"/>
  <c r="AB93" i="48"/>
  <c r="AB94" i="48"/>
  <c r="AB95" i="48"/>
  <c r="AB96" i="48"/>
  <c r="AB97" i="48"/>
  <c r="AB98" i="48"/>
  <c r="AB99" i="48"/>
  <c r="AB100" i="48"/>
  <c r="AB101" i="48"/>
  <c r="AB102" i="48"/>
  <c r="AB103" i="48"/>
  <c r="AB104" i="48"/>
  <c r="AB105" i="48"/>
  <c r="AB106" i="48"/>
  <c r="AB107" i="48"/>
  <c r="AB108" i="48"/>
  <c r="AB109" i="48"/>
  <c r="AB110" i="48"/>
  <c r="AB111" i="48"/>
  <c r="AB112" i="48"/>
  <c r="AB113" i="48"/>
  <c r="AB114" i="48"/>
  <c r="AB115" i="48"/>
  <c r="AB116" i="48"/>
  <c r="AB120" i="48"/>
  <c r="AB121" i="48"/>
  <c r="AB122" i="48"/>
  <c r="AB123" i="48"/>
  <c r="AB124" i="48"/>
  <c r="AB125" i="48"/>
  <c r="AB126" i="48"/>
  <c r="AB127" i="48"/>
  <c r="AB128" i="48"/>
  <c r="AB129" i="48"/>
  <c r="AB130" i="48"/>
  <c r="AB131" i="48"/>
  <c r="AB132" i="48"/>
  <c r="AB133" i="48"/>
  <c r="AB134" i="48"/>
  <c r="AB135" i="48"/>
  <c r="AB136" i="48"/>
  <c r="AB137" i="48"/>
  <c r="AB138" i="48"/>
  <c r="AB139" i="48"/>
  <c r="AB140" i="48"/>
  <c r="AB141" i="48"/>
  <c r="AB142" i="48"/>
  <c r="AB143" i="48"/>
  <c r="AB144" i="48"/>
  <c r="AB145" i="48"/>
  <c r="AB33" i="48"/>
  <c r="AB34" i="48"/>
  <c r="AB50" i="48"/>
  <c r="AB51" i="48"/>
  <c r="AB58" i="48"/>
  <c r="AB37" i="48" s="1"/>
  <c r="AB4" i="83"/>
  <c r="AB5" i="83"/>
  <c r="AB6" i="83"/>
  <c r="AB7" i="83"/>
  <c r="AB8" i="83"/>
  <c r="AB10" i="83"/>
  <c r="AB12" i="83"/>
  <c r="AB13" i="83"/>
  <c r="AB14" i="83"/>
  <c r="AB15" i="83"/>
  <c r="AB16" i="83"/>
  <c r="AB17" i="83"/>
  <c r="AB18" i="83"/>
  <c r="AB19" i="83"/>
  <c r="AB21" i="83"/>
  <c r="AB22" i="83"/>
  <c r="AB23" i="83"/>
  <c r="AB24" i="83"/>
  <c r="AB25" i="83"/>
  <c r="AB26" i="83"/>
  <c r="AB27" i="83"/>
  <c r="AB29" i="83"/>
  <c r="AB31" i="83"/>
  <c r="AB32" i="83"/>
  <c r="AB33" i="83"/>
  <c r="AB34" i="83"/>
  <c r="AB35" i="83"/>
  <c r="AB37" i="83"/>
  <c r="AB38" i="83" a="1"/>
  <c r="AB38" i="83"/>
  <c r="AB39" i="83" a="1"/>
  <c r="AB39" i="83" s="1"/>
  <c r="AB40" i="83"/>
  <c r="AB42" i="83"/>
  <c r="AB43" i="83"/>
  <c r="AB44" i="83"/>
  <c r="AB46" i="83"/>
  <c r="AB48" i="83"/>
  <c r="AB57" i="83" s="1"/>
  <c r="AB50" i="83"/>
  <c r="AB59" i="83" s="1"/>
  <c r="AB53" i="83"/>
  <c r="AB61" i="83" s="1"/>
  <c r="AB54" i="83"/>
  <c r="AB62" i="83" s="1"/>
  <c r="AB63" i="83"/>
  <c r="AB72" i="83"/>
  <c r="AB73" i="83"/>
  <c r="AB74" i="83"/>
  <c r="AB88" i="83" s="1"/>
  <c r="AB75" i="83"/>
  <c r="AB89" i="83" s="1"/>
  <c r="AB76" i="83"/>
  <c r="AB77" i="83"/>
  <c r="AB78" i="83"/>
  <c r="AB93" i="83" s="1"/>
  <c r="AB80" i="83"/>
  <c r="AB81" i="83"/>
  <c r="AB82" i="83"/>
  <c r="AB83" i="83"/>
  <c r="AB84" i="83"/>
  <c r="AB97" i="83"/>
  <c r="AB98" i="83"/>
  <c r="AB99" i="83"/>
  <c r="AB100" i="83"/>
  <c r="AB107" i="83" s="1"/>
  <c r="AB101" i="83"/>
  <c r="AB102" i="83"/>
  <c r="AB103" i="83"/>
  <c r="AB104" i="83"/>
  <c r="AB105" i="83"/>
  <c r="AB106" i="83"/>
  <c r="AB108" i="83"/>
  <c r="AB111" i="83"/>
  <c r="AB112" i="83"/>
  <c r="AB114" i="83"/>
  <c r="AB115" i="83"/>
  <c r="AB117" i="83"/>
  <c r="AB118" i="83"/>
  <c r="AB120" i="83"/>
  <c r="AB121" i="83"/>
  <c r="AB122" i="83"/>
  <c r="AB123" i="83"/>
  <c r="AB124" i="83"/>
  <c r="AB126" i="83"/>
  <c r="AB127" i="83"/>
  <c r="AB128" i="83"/>
  <c r="AB129" i="83"/>
  <c r="AB130" i="83"/>
  <c r="AB132" i="83"/>
  <c r="AB133" i="83"/>
  <c r="AB134" i="83"/>
  <c r="AB136" i="83"/>
  <c r="AB141" i="83"/>
  <c r="AB143" i="83"/>
  <c r="AB144" i="83" s="1"/>
  <c r="AB145" i="83"/>
  <c r="AB146" i="83"/>
  <c r="AB150" i="83"/>
  <c r="AB151" i="83"/>
  <c r="AB152" i="83"/>
  <c r="AB153" i="83"/>
  <c r="AB154" i="83"/>
  <c r="AB155" i="83"/>
  <c r="AB156" i="83"/>
  <c r="AB157" i="83"/>
  <c r="AB158" i="83"/>
  <c r="AB159" i="83"/>
  <c r="AB160" i="83"/>
  <c r="AB161" i="83"/>
  <c r="Z382" i="106"/>
  <c r="Y382" i="106"/>
  <c r="X382" i="106"/>
  <c r="W382" i="106"/>
  <c r="V382" i="106"/>
  <c r="U382" i="106"/>
  <c r="T382" i="106"/>
  <c r="S382" i="106"/>
  <c r="R382" i="106"/>
  <c r="Q382" i="106"/>
  <c r="P382" i="106"/>
  <c r="O382" i="106"/>
  <c r="N382" i="106"/>
  <c r="M382" i="106"/>
  <c r="L382" i="106"/>
  <c r="K382" i="106"/>
  <c r="J382" i="106"/>
  <c r="I382" i="106"/>
  <c r="H382" i="106"/>
  <c r="G382" i="106"/>
  <c r="F382" i="106"/>
  <c r="E382" i="106"/>
  <c r="D382" i="106"/>
  <c r="C56" i="102"/>
  <c r="D56" i="102"/>
  <c r="E56" i="102"/>
  <c r="F56" i="102"/>
  <c r="G56" i="102"/>
  <c r="H56" i="102"/>
  <c r="I56" i="102"/>
  <c r="J56" i="102"/>
  <c r="K56" i="102"/>
  <c r="L56" i="102"/>
  <c r="M56" i="102"/>
  <c r="N56" i="102"/>
  <c r="O56" i="102"/>
  <c r="P56" i="102"/>
  <c r="Q56" i="102"/>
  <c r="R56" i="102"/>
  <c r="S56" i="102"/>
  <c r="T56" i="102"/>
  <c r="U56" i="102"/>
  <c r="V56" i="102"/>
  <c r="W56" i="102"/>
  <c r="X56" i="102"/>
  <c r="C57" i="102"/>
  <c r="D57" i="102"/>
  <c r="E57" i="102"/>
  <c r="F57" i="102"/>
  <c r="G57" i="102"/>
  <c r="H57" i="102"/>
  <c r="I57" i="102"/>
  <c r="J57" i="102"/>
  <c r="K57" i="102"/>
  <c r="L57" i="102"/>
  <c r="M57" i="102"/>
  <c r="N57" i="102"/>
  <c r="O57" i="102"/>
  <c r="P57" i="102"/>
  <c r="Q57" i="102"/>
  <c r="R57" i="102"/>
  <c r="S57" i="102"/>
  <c r="T57" i="102"/>
  <c r="U57" i="102"/>
  <c r="V57" i="102"/>
  <c r="W57" i="102"/>
  <c r="X57" i="102"/>
  <c r="C58" i="102"/>
  <c r="D58" i="102"/>
  <c r="E58" i="102"/>
  <c r="F58" i="102"/>
  <c r="G58" i="102"/>
  <c r="H58" i="102"/>
  <c r="I58" i="102"/>
  <c r="J58" i="102"/>
  <c r="K58" i="102"/>
  <c r="L58" i="102"/>
  <c r="M58" i="102"/>
  <c r="N58" i="102"/>
  <c r="O58" i="102"/>
  <c r="P58" i="102"/>
  <c r="Q58" i="102"/>
  <c r="R58" i="102"/>
  <c r="S58" i="102"/>
  <c r="T58" i="102"/>
  <c r="U58" i="102"/>
  <c r="V58" i="102"/>
  <c r="W58" i="102"/>
  <c r="X58" i="102"/>
  <c r="C59" i="102"/>
  <c r="D59" i="102"/>
  <c r="E59" i="102"/>
  <c r="F59" i="102"/>
  <c r="G59" i="102"/>
  <c r="H59" i="102"/>
  <c r="I59" i="102"/>
  <c r="J59" i="102"/>
  <c r="K59" i="102"/>
  <c r="L59" i="102"/>
  <c r="M59" i="102"/>
  <c r="N59" i="102"/>
  <c r="O59" i="102"/>
  <c r="P59" i="102"/>
  <c r="Q59" i="102"/>
  <c r="R59" i="102"/>
  <c r="S59" i="102"/>
  <c r="T59" i="102"/>
  <c r="U59" i="102"/>
  <c r="V59" i="102"/>
  <c r="W59" i="102"/>
  <c r="X59" i="102"/>
  <c r="C60" i="102"/>
  <c r="D60" i="102"/>
  <c r="E60" i="102"/>
  <c r="F60" i="102"/>
  <c r="G60" i="102"/>
  <c r="H60" i="102"/>
  <c r="I60" i="102"/>
  <c r="J60" i="102"/>
  <c r="K60" i="102"/>
  <c r="L60" i="102"/>
  <c r="M60" i="102"/>
  <c r="N60" i="102"/>
  <c r="O60" i="102"/>
  <c r="P60" i="102"/>
  <c r="Q60" i="102"/>
  <c r="R60" i="102"/>
  <c r="S60" i="102"/>
  <c r="T60" i="102"/>
  <c r="U60" i="102"/>
  <c r="V60" i="102"/>
  <c r="W60" i="102"/>
  <c r="X60" i="102"/>
  <c r="C61" i="102"/>
  <c r="D61" i="102"/>
  <c r="E61" i="102"/>
  <c r="F61" i="102"/>
  <c r="G61" i="102"/>
  <c r="H61" i="102"/>
  <c r="I61" i="102"/>
  <c r="J61" i="102"/>
  <c r="K61" i="102"/>
  <c r="L61" i="102"/>
  <c r="M61" i="102"/>
  <c r="N61" i="102"/>
  <c r="O61" i="102"/>
  <c r="P61" i="102"/>
  <c r="Q61" i="102"/>
  <c r="R61" i="102"/>
  <c r="S61" i="102"/>
  <c r="T61" i="102"/>
  <c r="U61" i="102"/>
  <c r="V61" i="102"/>
  <c r="W61" i="102"/>
  <c r="X61" i="102"/>
  <c r="C62" i="102"/>
  <c r="D62" i="102"/>
  <c r="E62" i="102"/>
  <c r="F62" i="102"/>
  <c r="G62" i="102"/>
  <c r="H62" i="102"/>
  <c r="I62" i="102"/>
  <c r="J62" i="102"/>
  <c r="K62" i="102"/>
  <c r="L62" i="102"/>
  <c r="M62" i="102"/>
  <c r="N62" i="102"/>
  <c r="O62" i="102"/>
  <c r="P62" i="102"/>
  <c r="Q62" i="102"/>
  <c r="R62" i="102"/>
  <c r="S62" i="102"/>
  <c r="T62" i="102"/>
  <c r="U62" i="102"/>
  <c r="V62" i="102"/>
  <c r="W62" i="102"/>
  <c r="X62" i="102"/>
  <c r="C63" i="102"/>
  <c r="D63" i="102"/>
  <c r="E63" i="102"/>
  <c r="F63" i="102"/>
  <c r="G63" i="102"/>
  <c r="H63" i="102"/>
  <c r="I63" i="102"/>
  <c r="J63" i="102"/>
  <c r="K63" i="102"/>
  <c r="L63" i="102"/>
  <c r="M63" i="102"/>
  <c r="N63" i="102"/>
  <c r="O63" i="102"/>
  <c r="P63" i="102"/>
  <c r="Q63" i="102"/>
  <c r="R63" i="102"/>
  <c r="S63" i="102"/>
  <c r="T63" i="102"/>
  <c r="U63" i="102"/>
  <c r="V63" i="102"/>
  <c r="W63" i="102"/>
  <c r="X63" i="102"/>
  <c r="C66" i="102"/>
  <c r="D66" i="102"/>
  <c r="E66" i="102"/>
  <c r="F66" i="102"/>
  <c r="G66" i="102"/>
  <c r="H66" i="102"/>
  <c r="I66" i="102"/>
  <c r="J66" i="102"/>
  <c r="K66" i="102"/>
  <c r="L66" i="102"/>
  <c r="M66" i="102"/>
  <c r="N66" i="102"/>
  <c r="O66" i="102"/>
  <c r="P66" i="102"/>
  <c r="Q66" i="102"/>
  <c r="R66" i="102"/>
  <c r="S66" i="102"/>
  <c r="T66" i="102"/>
  <c r="U66" i="102"/>
  <c r="V66" i="102"/>
  <c r="W66" i="102"/>
  <c r="X66" i="102"/>
  <c r="C67" i="102"/>
  <c r="D67" i="102"/>
  <c r="E67" i="102"/>
  <c r="F67" i="102"/>
  <c r="G67" i="102"/>
  <c r="H67" i="102"/>
  <c r="I67" i="102"/>
  <c r="J67" i="102"/>
  <c r="K67" i="102"/>
  <c r="L67" i="102"/>
  <c r="M67" i="102"/>
  <c r="N67" i="102"/>
  <c r="O67" i="102"/>
  <c r="P67" i="102"/>
  <c r="Q67" i="102"/>
  <c r="R67" i="102"/>
  <c r="S67" i="102"/>
  <c r="T67" i="102"/>
  <c r="U67" i="102"/>
  <c r="V67" i="102"/>
  <c r="W67" i="102"/>
  <c r="X67" i="102"/>
  <c r="C68" i="102"/>
  <c r="D68" i="102"/>
  <c r="E68" i="102"/>
  <c r="F68" i="102"/>
  <c r="G68" i="102"/>
  <c r="H68" i="102"/>
  <c r="I68" i="102"/>
  <c r="J68" i="102"/>
  <c r="K68" i="102"/>
  <c r="L68" i="102"/>
  <c r="M68" i="102"/>
  <c r="N68" i="102"/>
  <c r="O68" i="102"/>
  <c r="P68" i="102"/>
  <c r="Q68" i="102"/>
  <c r="R68" i="102"/>
  <c r="S68" i="102"/>
  <c r="T68" i="102"/>
  <c r="U68" i="102"/>
  <c r="V68" i="102"/>
  <c r="W68" i="102"/>
  <c r="X68" i="102"/>
  <c r="B68" i="102"/>
  <c r="B67" i="102"/>
  <c r="B66" i="102"/>
  <c r="B63" i="102"/>
  <c r="B62" i="102"/>
  <c r="B61" i="102"/>
  <c r="B60" i="102"/>
  <c r="B59" i="102"/>
  <c r="B58" i="102"/>
  <c r="B57" i="102"/>
  <c r="B56" i="102"/>
  <c r="C50" i="102"/>
  <c r="D50" i="102"/>
  <c r="E50" i="102"/>
  <c r="F50" i="102"/>
  <c r="G50" i="102"/>
  <c r="H50" i="102"/>
  <c r="I50" i="102"/>
  <c r="J50" i="102"/>
  <c r="K50" i="102"/>
  <c r="L50" i="102"/>
  <c r="M50" i="102"/>
  <c r="N50" i="102"/>
  <c r="O50" i="102"/>
  <c r="P50" i="102"/>
  <c r="Q50" i="102"/>
  <c r="R50" i="102"/>
  <c r="S50" i="102"/>
  <c r="T50" i="102"/>
  <c r="U50" i="102"/>
  <c r="V50" i="102"/>
  <c r="W50" i="102"/>
  <c r="X50" i="102"/>
  <c r="C51" i="102"/>
  <c r="D51" i="102"/>
  <c r="E51" i="102"/>
  <c r="F51" i="102"/>
  <c r="G51" i="102"/>
  <c r="H51" i="102"/>
  <c r="I51" i="102"/>
  <c r="J51" i="102"/>
  <c r="K51" i="102"/>
  <c r="L51" i="102"/>
  <c r="M51" i="102"/>
  <c r="N51" i="102"/>
  <c r="O51" i="102"/>
  <c r="P51" i="102"/>
  <c r="Q51" i="102"/>
  <c r="R51" i="102"/>
  <c r="S51" i="102"/>
  <c r="T51" i="102"/>
  <c r="U51" i="102"/>
  <c r="V51" i="102"/>
  <c r="W51" i="102"/>
  <c r="X51" i="102"/>
  <c r="C52" i="102"/>
  <c r="D52" i="102"/>
  <c r="E52" i="102"/>
  <c r="F52" i="102"/>
  <c r="G52" i="102"/>
  <c r="H52" i="102"/>
  <c r="I52" i="102"/>
  <c r="J52" i="102"/>
  <c r="K52" i="102"/>
  <c r="L52" i="102"/>
  <c r="M52" i="102"/>
  <c r="N52" i="102"/>
  <c r="O52" i="102"/>
  <c r="P52" i="102"/>
  <c r="Q52" i="102"/>
  <c r="R52" i="102"/>
  <c r="S52" i="102"/>
  <c r="T52" i="102"/>
  <c r="U52" i="102"/>
  <c r="V52" i="102"/>
  <c r="W52" i="102"/>
  <c r="X52" i="102"/>
  <c r="C53" i="102"/>
  <c r="D53" i="102"/>
  <c r="E53" i="102"/>
  <c r="F53" i="102"/>
  <c r="G53" i="102"/>
  <c r="H53" i="102"/>
  <c r="I53" i="102"/>
  <c r="J53" i="102"/>
  <c r="K53" i="102"/>
  <c r="L53" i="102"/>
  <c r="M53" i="102"/>
  <c r="N53" i="102"/>
  <c r="O53" i="102"/>
  <c r="P53" i="102"/>
  <c r="Q53" i="102"/>
  <c r="R53" i="102"/>
  <c r="S53" i="102"/>
  <c r="T53" i="102"/>
  <c r="U53" i="102"/>
  <c r="V53" i="102"/>
  <c r="W53" i="102"/>
  <c r="X53" i="102"/>
  <c r="B53" i="102"/>
  <c r="B52" i="102"/>
  <c r="B51" i="102"/>
  <c r="B50" i="102"/>
  <c r="AB79" i="83" l="1"/>
  <c r="B65" i="102"/>
  <c r="AB91" i="83"/>
  <c r="AB137" i="83"/>
  <c r="AB116" i="83"/>
  <c r="AB110" i="83"/>
  <c r="AB273" i="27"/>
  <c r="AB300" i="27" s="1"/>
  <c r="AA241" i="27"/>
  <c r="AA275" i="27"/>
  <c r="AA302" i="27" s="1"/>
  <c r="AA268" i="27"/>
  <c r="AA278" i="27"/>
  <c r="AA305" i="27" s="1"/>
  <c r="AB182" i="26"/>
  <c r="AB200" i="26" s="1"/>
  <c r="V51" i="66"/>
  <c r="V50" i="66"/>
  <c r="V49" i="66"/>
  <c r="V48" i="66"/>
  <c r="AB36" i="48"/>
  <c r="AB35" i="48"/>
  <c r="AB52" i="48"/>
  <c r="AB48" i="48"/>
  <c r="AB47" i="48"/>
  <c r="AB46" i="48"/>
  <c r="AB49" i="48"/>
  <c r="AB45" i="48"/>
  <c r="AB44" i="48"/>
  <c r="AB43" i="48"/>
  <c r="AB25" i="12"/>
  <c r="AB23" i="12"/>
  <c r="AB21" i="12"/>
  <c r="AB22" i="12"/>
  <c r="V53" i="66"/>
  <c r="V52" i="66"/>
  <c r="AB95" i="83"/>
  <c r="AB113" i="83"/>
  <c r="AB87" i="83"/>
  <c r="AB119" i="83"/>
  <c r="AB187" i="26"/>
  <c r="AB205" i="26" s="1"/>
  <c r="AB186" i="26"/>
  <c r="AB204" i="26" s="1"/>
  <c r="AB185" i="26"/>
  <c r="AB203" i="26" s="1"/>
  <c r="AB180" i="26"/>
  <c r="AB198" i="26" s="1"/>
  <c r="AB179" i="26"/>
  <c r="AB197" i="26" s="1"/>
  <c r="AB154" i="26"/>
  <c r="AB171" i="26"/>
  <c r="AB149" i="83"/>
  <c r="AB241" i="27"/>
  <c r="AB295" i="27" s="1"/>
  <c r="AB322" i="27" s="1"/>
  <c r="AB175" i="26"/>
  <c r="AB193" i="26" s="1"/>
  <c r="V46" i="66"/>
  <c r="V61" i="66"/>
  <c r="V44" i="66"/>
  <c r="V59" i="66"/>
  <c r="V43" i="66"/>
  <c r="V62" i="66"/>
  <c r="V45" i="66"/>
  <c r="V60" i="66"/>
  <c r="V58" i="66"/>
  <c r="V42" i="66"/>
  <c r="V41" i="66"/>
  <c r="V56" i="66"/>
  <c r="V40" i="66"/>
  <c r="V47" i="66"/>
  <c r="V57" i="66"/>
  <c r="V55" i="66"/>
  <c r="V39" i="66"/>
  <c r="V54" i="66"/>
  <c r="V38" i="66"/>
  <c r="AB34" i="12"/>
  <c r="AB33" i="12"/>
  <c r="AB32" i="12"/>
  <c r="AB31" i="12"/>
  <c r="AB30" i="12"/>
  <c r="AB29" i="12"/>
  <c r="AB28" i="12"/>
  <c r="AB27" i="12"/>
  <c r="AB42" i="48"/>
  <c r="AB57" i="48"/>
  <c r="AB41" i="48"/>
  <c r="AB56" i="48"/>
  <c r="AB40" i="48"/>
  <c r="AB55" i="48"/>
  <c r="AB39" i="48"/>
  <c r="AB54" i="48"/>
  <c r="AB38" i="48"/>
  <c r="AB53" i="48"/>
  <c r="AB52" i="83"/>
  <c r="AB135" i="83"/>
  <c r="AB92" i="83"/>
  <c r="AB90" i="83"/>
  <c r="AB86" i="83"/>
  <c r="AB148" i="83"/>
  <c r="AB147" i="83"/>
  <c r="P65" i="102"/>
  <c r="O65" i="102"/>
  <c r="B49" i="102"/>
  <c r="L65" i="102"/>
  <c r="K65" i="102"/>
  <c r="R55" i="102"/>
  <c r="P55" i="102"/>
  <c r="T55" i="102"/>
  <c r="D55" i="102"/>
  <c r="I55" i="102"/>
  <c r="F65" i="102"/>
  <c r="X55" i="102"/>
  <c r="W55" i="102"/>
  <c r="H65" i="102"/>
  <c r="N65" i="102"/>
  <c r="T65" i="102"/>
  <c r="D65" i="102"/>
  <c r="F55" i="102"/>
  <c r="W65" i="102"/>
  <c r="G65" i="102"/>
  <c r="M65" i="102"/>
  <c r="S65" i="102"/>
  <c r="C65" i="102"/>
  <c r="U55" i="102"/>
  <c r="E55" i="102"/>
  <c r="R65" i="102"/>
  <c r="L55" i="102"/>
  <c r="Q55" i="102"/>
  <c r="O55" i="102"/>
  <c r="K55" i="102"/>
  <c r="N55" i="102"/>
  <c r="J55" i="102"/>
  <c r="M55" i="102"/>
  <c r="S55" i="102"/>
  <c r="C55" i="102"/>
  <c r="J65" i="102"/>
  <c r="V65" i="102"/>
  <c r="H55" i="102"/>
  <c r="I65" i="102"/>
  <c r="U65" i="102"/>
  <c r="E65" i="102"/>
  <c r="G55" i="102"/>
  <c r="X65" i="102"/>
  <c r="V55" i="102"/>
  <c r="Q65" i="102"/>
  <c r="B55" i="102"/>
  <c r="S49" i="102"/>
  <c r="C49" i="102"/>
  <c r="R49" i="102"/>
  <c r="Q49" i="102"/>
  <c r="M49" i="102"/>
  <c r="M71" i="102" s="1"/>
  <c r="I49" i="102"/>
  <c r="X49" i="102"/>
  <c r="H49" i="102"/>
  <c r="H71" i="102" s="1"/>
  <c r="W49" i="102"/>
  <c r="G49" i="102"/>
  <c r="V49" i="102"/>
  <c r="F49" i="102"/>
  <c r="U49" i="102"/>
  <c r="U71" i="102" s="1"/>
  <c r="E49" i="102"/>
  <c r="E71" i="102" s="1"/>
  <c r="T49" i="102"/>
  <c r="T71" i="102" s="1"/>
  <c r="D49" i="102"/>
  <c r="D71" i="102" s="1"/>
  <c r="P49" i="102"/>
  <c r="L49" i="102"/>
  <c r="L71" i="102" s="1"/>
  <c r="O49" i="102"/>
  <c r="K49" i="102"/>
  <c r="N49" i="102"/>
  <c r="J49" i="102"/>
  <c r="S71" i="102" l="1"/>
  <c r="P71" i="102"/>
  <c r="C71" i="102"/>
  <c r="F71" i="102"/>
  <c r="AA295" i="27"/>
  <c r="AA322" i="27" s="1"/>
  <c r="AB188" i="26"/>
  <c r="AB206" i="26" s="1"/>
  <c r="AB67" i="83" s="1"/>
  <c r="P73" i="102"/>
  <c r="P74" i="102" s="1"/>
  <c r="P72" i="102"/>
  <c r="T73" i="102"/>
  <c r="T74" i="102" s="1"/>
  <c r="T72" i="102"/>
  <c r="E73" i="102"/>
  <c r="E74" i="102" s="1"/>
  <c r="E72" i="102"/>
  <c r="H73" i="102"/>
  <c r="H74" i="102" s="1"/>
  <c r="H72" i="102"/>
  <c r="X71" i="102"/>
  <c r="L73" i="102"/>
  <c r="L74" i="102" s="1"/>
  <c r="L72" i="102"/>
  <c r="S73" i="102"/>
  <c r="S74" i="102" s="1"/>
  <c r="S72" i="102"/>
  <c r="D73" i="102"/>
  <c r="D74" i="102" s="1"/>
  <c r="D72" i="102"/>
  <c r="F73" i="102"/>
  <c r="F74" i="102" s="1"/>
  <c r="F72" i="102"/>
  <c r="V71" i="102"/>
  <c r="W71" i="102"/>
  <c r="I71" i="102"/>
  <c r="C73" i="102"/>
  <c r="C74" i="102" s="1"/>
  <c r="C72" i="102"/>
  <c r="U73" i="102"/>
  <c r="U74" i="102" s="1"/>
  <c r="U72" i="102"/>
  <c r="G71" i="102"/>
  <c r="J71" i="102"/>
  <c r="N71" i="102"/>
  <c r="M73" i="102"/>
  <c r="M74" i="102" s="1"/>
  <c r="M72" i="102"/>
  <c r="K71" i="102"/>
  <c r="Q71" i="102"/>
  <c r="O71" i="102"/>
  <c r="R71" i="102"/>
  <c r="B71" i="102"/>
  <c r="A47" i="102"/>
  <c r="A1" i="102"/>
  <c r="J73" i="102" l="1"/>
  <c r="J74" i="102" s="1"/>
  <c r="J72" i="102"/>
  <c r="X73" i="102"/>
  <c r="X74" i="102" s="1"/>
  <c r="X72" i="102"/>
  <c r="Q73" i="102"/>
  <c r="Q74" i="102" s="1"/>
  <c r="Q72" i="102"/>
  <c r="N73" i="102"/>
  <c r="N74" i="102" s="1"/>
  <c r="N72" i="102"/>
  <c r="G73" i="102"/>
  <c r="G74" i="102" s="1"/>
  <c r="G72" i="102"/>
  <c r="O73" i="102"/>
  <c r="O74" i="102" s="1"/>
  <c r="O72" i="102"/>
  <c r="K73" i="102"/>
  <c r="K74" i="102" s="1"/>
  <c r="K72" i="102"/>
  <c r="I73" i="102"/>
  <c r="I74" i="102" s="1"/>
  <c r="I72" i="102"/>
  <c r="W73" i="102"/>
  <c r="W74" i="102" s="1"/>
  <c r="W72" i="102"/>
  <c r="V73" i="102"/>
  <c r="V74" i="102" s="1"/>
  <c r="V72" i="102"/>
  <c r="R73" i="102"/>
  <c r="R74" i="102" s="1"/>
  <c r="R72" i="102"/>
  <c r="B73" i="102"/>
  <c r="B74" i="102" s="1"/>
  <c r="B72" i="102"/>
  <c r="C1" i="103"/>
  <c r="C1" i="106"/>
  <c r="C106" i="30"/>
  <c r="C105" i="30"/>
  <c r="W41" i="102"/>
  <c r="X41" i="102"/>
  <c r="W42" i="102"/>
  <c r="X42" i="102"/>
  <c r="W43" i="102"/>
  <c r="X43" i="102"/>
  <c r="B381" i="106"/>
  <c r="B380" i="106"/>
  <c r="B379" i="106"/>
  <c r="B378" i="106"/>
  <c r="B377" i="106"/>
  <c r="B376" i="106"/>
  <c r="B375" i="106"/>
  <c r="B374" i="106"/>
  <c r="B373" i="106"/>
  <c r="B372" i="106"/>
  <c r="B371" i="106"/>
  <c r="B370" i="106"/>
  <c r="B369" i="106"/>
  <c r="B368" i="106"/>
  <c r="B367" i="106"/>
  <c r="B366" i="106"/>
  <c r="B365" i="106"/>
  <c r="B364" i="106"/>
  <c r="B363" i="106"/>
  <c r="B362" i="106"/>
  <c r="B361" i="106"/>
  <c r="B360" i="106"/>
  <c r="B359" i="106"/>
  <c r="B358" i="106"/>
  <c r="B357" i="106"/>
  <c r="B356" i="106"/>
  <c r="B355" i="106"/>
  <c r="B354" i="106"/>
  <c r="B353" i="106"/>
  <c r="B352" i="106"/>
  <c r="B351" i="106"/>
  <c r="B350" i="106"/>
  <c r="B349" i="106"/>
  <c r="B348" i="106"/>
  <c r="B347" i="106"/>
  <c r="B346" i="106"/>
  <c r="B345" i="106"/>
  <c r="B344" i="106"/>
  <c r="B343" i="106"/>
  <c r="B342" i="106"/>
  <c r="B341" i="106"/>
  <c r="B340" i="106"/>
  <c r="B339" i="106"/>
  <c r="B338" i="106"/>
  <c r="B337" i="106"/>
  <c r="B336" i="106"/>
  <c r="B335" i="106"/>
  <c r="B334" i="106"/>
  <c r="B333" i="106"/>
  <c r="B332" i="106"/>
  <c r="B331" i="106"/>
  <c r="B330" i="106"/>
  <c r="B329" i="106"/>
  <c r="B328" i="106"/>
  <c r="B327" i="106"/>
  <c r="B326" i="106"/>
  <c r="B325" i="106"/>
  <c r="B324" i="106"/>
  <c r="B323" i="106"/>
  <c r="B322" i="106"/>
  <c r="B321" i="106"/>
  <c r="B320" i="106"/>
  <c r="B319" i="106"/>
  <c r="B318" i="106"/>
  <c r="B317" i="106"/>
  <c r="B316" i="106"/>
  <c r="B315" i="106"/>
  <c r="B314" i="106"/>
  <c r="B313" i="106"/>
  <c r="B312" i="106"/>
  <c r="B311" i="106"/>
  <c r="B310" i="106"/>
  <c r="B309" i="106"/>
  <c r="B308" i="106"/>
  <c r="B307" i="106"/>
  <c r="B306" i="106"/>
  <c r="B305" i="106"/>
  <c r="B304" i="106"/>
  <c r="B303" i="106"/>
  <c r="B302" i="106"/>
  <c r="B301" i="106"/>
  <c r="B300" i="106"/>
  <c r="B299" i="106"/>
  <c r="B298" i="106"/>
  <c r="B297" i="106"/>
  <c r="B296" i="106"/>
  <c r="B295" i="106"/>
  <c r="B294" i="106"/>
  <c r="B293" i="106"/>
  <c r="B292" i="106"/>
  <c r="B291" i="106"/>
  <c r="B290" i="106"/>
  <c r="B289" i="106"/>
  <c r="B288" i="106"/>
  <c r="B287" i="106"/>
  <c r="B286" i="106"/>
  <c r="B285" i="106"/>
  <c r="B284" i="106"/>
  <c r="B283" i="106"/>
  <c r="B282" i="106"/>
  <c r="B281" i="106"/>
  <c r="B280" i="106"/>
  <c r="B279" i="106"/>
  <c r="B278" i="106"/>
  <c r="B277" i="106"/>
  <c r="B276" i="106"/>
  <c r="B275" i="106"/>
  <c r="B274" i="106"/>
  <c r="B273" i="106"/>
  <c r="B272" i="106"/>
  <c r="B271" i="106"/>
  <c r="B270" i="106"/>
  <c r="B269" i="106"/>
  <c r="B268" i="106"/>
  <c r="B265" i="106"/>
  <c r="B264" i="106"/>
  <c r="B263" i="106"/>
  <c r="B262" i="106"/>
  <c r="B261" i="106"/>
  <c r="B260" i="106"/>
  <c r="B259" i="106"/>
  <c r="B258" i="106"/>
  <c r="B257" i="106"/>
  <c r="B256" i="106"/>
  <c r="B255" i="106"/>
  <c r="B254" i="106"/>
  <c r="B253" i="106"/>
  <c r="B252" i="106"/>
  <c r="B251" i="106"/>
  <c r="B250" i="106"/>
  <c r="B249" i="106"/>
  <c r="B248" i="106"/>
  <c r="B247" i="106"/>
  <c r="B246" i="106"/>
  <c r="B245" i="106"/>
  <c r="B244" i="106"/>
  <c r="B243" i="106"/>
  <c r="B242" i="106"/>
  <c r="B241" i="106"/>
  <c r="B240" i="106"/>
  <c r="B239" i="106"/>
  <c r="B238" i="106"/>
  <c r="B237" i="106"/>
  <c r="B236" i="106"/>
  <c r="B235" i="106"/>
  <c r="B234" i="106"/>
  <c r="B233" i="106"/>
  <c r="B232" i="106"/>
  <c r="B231" i="106"/>
  <c r="B230" i="106"/>
  <c r="B229" i="106"/>
  <c r="B228" i="106"/>
  <c r="B227" i="106"/>
  <c r="B226" i="106"/>
  <c r="B225" i="106"/>
  <c r="B224" i="106"/>
  <c r="B223" i="106"/>
  <c r="B222" i="106"/>
  <c r="B221" i="106"/>
  <c r="B220" i="106"/>
  <c r="B219" i="106"/>
  <c r="B218" i="106"/>
  <c r="B217" i="106"/>
  <c r="B216" i="106"/>
  <c r="B215" i="106"/>
  <c r="B214" i="106"/>
  <c r="B213" i="106"/>
  <c r="B212" i="106"/>
  <c r="B211" i="106"/>
  <c r="B210" i="106"/>
  <c r="B209" i="106"/>
  <c r="B208" i="106"/>
  <c r="B207" i="106"/>
  <c r="B206" i="106"/>
  <c r="B205" i="106"/>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9" i="106"/>
  <c r="B158" i="106"/>
  <c r="B157" i="106"/>
  <c r="B156" i="106"/>
  <c r="B155" i="106"/>
  <c r="B154" i="106"/>
  <c r="B153" i="106"/>
  <c r="B152" i="106"/>
  <c r="B151" i="106"/>
  <c r="B150" i="106"/>
  <c r="B149" i="106"/>
  <c r="B148" i="106"/>
  <c r="B147" i="106"/>
  <c r="B146" i="106"/>
  <c r="B145" i="106"/>
  <c r="B144" i="106"/>
  <c r="B141" i="106"/>
  <c r="B140" i="106"/>
  <c r="B139" i="106"/>
  <c r="B138" i="106"/>
  <c r="B137" i="106"/>
  <c r="B136" i="106"/>
  <c r="B135" i="106"/>
  <c r="B134" i="106"/>
  <c r="B133" i="106"/>
  <c r="B132" i="106"/>
  <c r="B131" i="106"/>
  <c r="B130" i="106"/>
  <c r="B129" i="106"/>
  <c r="B128" i="106"/>
  <c r="B127" i="106"/>
  <c r="B126" i="106"/>
  <c r="B125" i="106"/>
  <c r="B124" i="106"/>
  <c r="B123" i="106"/>
  <c r="B121" i="106"/>
  <c r="B120" i="106"/>
  <c r="B119" i="106"/>
  <c r="B118" i="106"/>
  <c r="B117" i="106"/>
  <c r="B116" i="106"/>
  <c r="B115" i="106"/>
  <c r="B114" i="106"/>
  <c r="B113" i="106"/>
  <c r="B112" i="106"/>
  <c r="B111" i="106"/>
  <c r="B110" i="106"/>
  <c r="B109" i="106"/>
  <c r="B108" i="106"/>
  <c r="B107" i="106"/>
  <c r="B106" i="106"/>
  <c r="B105" i="106"/>
  <c r="B104" i="106"/>
  <c r="B103" i="106"/>
  <c r="B102" i="106"/>
  <c r="B101" i="106"/>
  <c r="B100" i="106"/>
  <c r="B99" i="106"/>
  <c r="B98" i="106"/>
  <c r="B97" i="106"/>
  <c r="B96" i="106"/>
  <c r="B95" i="106"/>
  <c r="B94" i="106"/>
  <c r="B93" i="106"/>
  <c r="B92" i="106"/>
  <c r="B91" i="106"/>
  <c r="B90" i="106"/>
  <c r="B89" i="106"/>
  <c r="B88" i="106"/>
  <c r="B87" i="106"/>
  <c r="B86" i="106"/>
  <c r="B85" i="106"/>
  <c r="B82" i="106"/>
  <c r="B81" i="106"/>
  <c r="B80" i="106"/>
  <c r="B79" i="106"/>
  <c r="B73" i="106"/>
  <c r="B72" i="106"/>
  <c r="B71" i="106"/>
  <c r="B70" i="106"/>
  <c r="B69" i="106"/>
  <c r="B68" i="106"/>
  <c r="B67" i="106"/>
  <c r="B66" i="106"/>
  <c r="B65" i="106"/>
  <c r="B64" i="106"/>
  <c r="B63" i="106"/>
  <c r="B62" i="106"/>
  <c r="B61" i="106"/>
  <c r="B60" i="106"/>
  <c r="B59" i="106"/>
  <c r="B58" i="106"/>
  <c r="B57" i="106"/>
  <c r="B56" i="106"/>
  <c r="B55" i="106"/>
  <c r="B54" i="106"/>
  <c r="B53" i="106"/>
  <c r="B52" i="106"/>
  <c r="B51" i="106"/>
  <c r="B50" i="106"/>
  <c r="B49" i="106"/>
  <c r="B48" i="106"/>
  <c r="B47" i="106"/>
  <c r="B46" i="106"/>
  <c r="B45" i="106"/>
  <c r="B44" i="106"/>
  <c r="B43" i="106"/>
  <c r="B42" i="106"/>
  <c r="B41" i="106"/>
  <c r="B40" i="106"/>
  <c r="B39" i="106"/>
  <c r="B38" i="106"/>
  <c r="B37" i="106"/>
  <c r="B36" i="106"/>
  <c r="B35" i="106"/>
  <c r="B34" i="106"/>
  <c r="B33" i="106"/>
  <c r="B32" i="106"/>
  <c r="B31" i="106"/>
  <c r="B30" i="106"/>
  <c r="B29" i="106"/>
  <c r="B28" i="106"/>
  <c r="B27" i="106"/>
  <c r="B26" i="106"/>
  <c r="B25" i="106"/>
  <c r="B24" i="106"/>
  <c r="B23" i="106"/>
  <c r="B22" i="106"/>
  <c r="B21" i="106"/>
  <c r="B20" i="106"/>
  <c r="B19" i="106"/>
  <c r="B18" i="106"/>
  <c r="B17" i="106"/>
  <c r="B16" i="106"/>
  <c r="B15" i="106"/>
  <c r="B14" i="106"/>
  <c r="B13" i="106"/>
  <c r="B12" i="106"/>
  <c r="B11" i="106"/>
  <c r="B10" i="106"/>
  <c r="B9" i="106"/>
  <c r="B8" i="106"/>
  <c r="B7" i="106"/>
  <c r="B6" i="106"/>
  <c r="B5" i="106"/>
  <c r="B4" i="106"/>
  <c r="B3" i="106"/>
  <c r="C266" i="106" l="1"/>
  <c r="C142" i="106"/>
  <c r="T59" i="55" l="1"/>
  <c r="Q46" i="7"/>
  <c r="Q47" i="7"/>
  <c r="Q48" i="7"/>
  <c r="Q49" i="7"/>
  <c r="Q50" i="7"/>
  <c r="Q51" i="7"/>
  <c r="Q52" i="7"/>
  <c r="Q53" i="7"/>
  <c r="Q54" i="7"/>
  <c r="Q55" i="7"/>
  <c r="Q56" i="7"/>
  <c r="Q57" i="7"/>
  <c r="P40" i="7"/>
  <c r="Q40" i="7"/>
  <c r="P254" i="52"/>
  <c r="Q254" i="52"/>
  <c r="R254" i="52"/>
  <c r="S254" i="52"/>
  <c r="P255" i="52"/>
  <c r="Q255" i="52"/>
  <c r="R255" i="52"/>
  <c r="S255" i="52"/>
  <c r="P256" i="52"/>
  <c r="Q256" i="52"/>
  <c r="R256" i="52"/>
  <c r="S256" i="52"/>
  <c r="P257" i="52"/>
  <c r="Q257" i="52"/>
  <c r="R257" i="52"/>
  <c r="S257" i="52"/>
  <c r="P258" i="52"/>
  <c r="Q258" i="52"/>
  <c r="R258" i="52"/>
  <c r="S258" i="52"/>
  <c r="P259" i="52"/>
  <c r="Q259" i="52"/>
  <c r="R259" i="52"/>
  <c r="S259" i="52"/>
  <c r="P260" i="52"/>
  <c r="Q260" i="52"/>
  <c r="R260" i="52"/>
  <c r="S260" i="52"/>
  <c r="P261" i="52"/>
  <c r="Q261" i="52"/>
  <c r="R261" i="52"/>
  <c r="S261" i="52"/>
  <c r="P262" i="52"/>
  <c r="Q262" i="52"/>
  <c r="R262" i="52"/>
  <c r="S262" i="52"/>
  <c r="P263" i="52"/>
  <c r="Q263" i="52"/>
  <c r="R263" i="52"/>
  <c r="S263" i="52"/>
  <c r="P264" i="52"/>
  <c r="Q264" i="52"/>
  <c r="R264" i="52"/>
  <c r="S264" i="52"/>
  <c r="P265" i="52"/>
  <c r="Q265" i="52"/>
  <c r="R265" i="52"/>
  <c r="S265" i="52"/>
  <c r="P266" i="52"/>
  <c r="Q266" i="52"/>
  <c r="R266" i="52"/>
  <c r="S266" i="52"/>
  <c r="P267" i="52"/>
  <c r="Q267" i="52"/>
  <c r="R267" i="52"/>
  <c r="S267" i="52"/>
  <c r="P268" i="52"/>
  <c r="Q268" i="52"/>
  <c r="R268" i="52"/>
  <c r="S268" i="52"/>
  <c r="P269" i="52"/>
  <c r="Q269" i="52"/>
  <c r="R269" i="52"/>
  <c r="S269" i="52"/>
  <c r="P270" i="52"/>
  <c r="Q270" i="52"/>
  <c r="R270" i="52"/>
  <c r="S270" i="52"/>
  <c r="P271" i="52"/>
  <c r="Q271" i="52"/>
  <c r="R271" i="52"/>
  <c r="S271" i="52"/>
  <c r="P272" i="52"/>
  <c r="Q272" i="52"/>
  <c r="R272" i="52"/>
  <c r="S272" i="52"/>
  <c r="P273" i="52"/>
  <c r="Q273" i="52"/>
  <c r="R273" i="52"/>
  <c r="S273" i="52"/>
  <c r="P274" i="52"/>
  <c r="Q274" i="52"/>
  <c r="R274" i="52"/>
  <c r="S274" i="52"/>
  <c r="P275" i="52"/>
  <c r="Q275" i="52"/>
  <c r="R275" i="52"/>
  <c r="S275" i="52"/>
  <c r="P276" i="52"/>
  <c r="Q276" i="52"/>
  <c r="R276" i="52"/>
  <c r="S276" i="52"/>
  <c r="P277" i="52"/>
  <c r="Q277" i="52"/>
  <c r="R277" i="52"/>
  <c r="S277" i="52"/>
  <c r="P278" i="52"/>
  <c r="Q278" i="52"/>
  <c r="R278" i="52"/>
  <c r="S278" i="52"/>
  <c r="P279" i="52"/>
  <c r="Q279" i="52"/>
  <c r="R279" i="52"/>
  <c r="S279" i="52"/>
  <c r="P280" i="52"/>
  <c r="Q280" i="52"/>
  <c r="R280" i="52"/>
  <c r="S280" i="52"/>
  <c r="P281" i="52"/>
  <c r="Q281" i="52"/>
  <c r="R281" i="52"/>
  <c r="S281" i="52"/>
  <c r="P282" i="52"/>
  <c r="Q282" i="52"/>
  <c r="R282" i="52"/>
  <c r="S282" i="52"/>
  <c r="P283" i="52"/>
  <c r="Q283" i="52"/>
  <c r="R283" i="52"/>
  <c r="S283" i="52"/>
  <c r="P284" i="52"/>
  <c r="Q284" i="52"/>
  <c r="R284" i="52"/>
  <c r="S284" i="52"/>
  <c r="P285" i="52"/>
  <c r="Q285" i="52"/>
  <c r="R285" i="52"/>
  <c r="S285" i="52"/>
  <c r="P286" i="52"/>
  <c r="Q286" i="52"/>
  <c r="R286" i="52"/>
  <c r="S286" i="52"/>
  <c r="P287" i="52"/>
  <c r="Q287" i="52"/>
  <c r="R287" i="52"/>
  <c r="S287" i="52"/>
  <c r="P288" i="52"/>
  <c r="Q288" i="52"/>
  <c r="R288" i="52"/>
  <c r="S288" i="52"/>
  <c r="P289" i="52"/>
  <c r="Q289" i="52"/>
  <c r="R289" i="52"/>
  <c r="S289" i="52"/>
  <c r="P290" i="52"/>
  <c r="Q290" i="52"/>
  <c r="R290" i="52"/>
  <c r="S290" i="52"/>
  <c r="P291" i="52"/>
  <c r="Q291" i="52"/>
  <c r="R291" i="52"/>
  <c r="S291" i="52"/>
  <c r="P292" i="52"/>
  <c r="Q292" i="52"/>
  <c r="R292" i="52"/>
  <c r="S292" i="52"/>
  <c r="P293" i="52"/>
  <c r="Q293" i="52"/>
  <c r="R293" i="52"/>
  <c r="S293" i="52"/>
  <c r="P294" i="52"/>
  <c r="Q294" i="52"/>
  <c r="R294" i="52"/>
  <c r="S294" i="52"/>
  <c r="P295" i="52"/>
  <c r="Q295" i="52"/>
  <c r="R295" i="52"/>
  <c r="S295" i="52"/>
  <c r="P296" i="52"/>
  <c r="Q296" i="52"/>
  <c r="R296" i="52"/>
  <c r="S296" i="52"/>
  <c r="P297" i="52"/>
  <c r="Q297" i="52"/>
  <c r="R297" i="52"/>
  <c r="S297" i="52"/>
  <c r="P298" i="52"/>
  <c r="Q298" i="52"/>
  <c r="R298" i="52"/>
  <c r="S298" i="52"/>
  <c r="P299" i="52"/>
  <c r="Q299" i="52"/>
  <c r="R299" i="52"/>
  <c r="S299" i="52"/>
  <c r="P300" i="52"/>
  <c r="Q300" i="52"/>
  <c r="R300" i="52"/>
  <c r="S300" i="52"/>
  <c r="P301" i="52"/>
  <c r="Q301" i="52"/>
  <c r="R301" i="52"/>
  <c r="S301" i="52"/>
  <c r="P302" i="52"/>
  <c r="Q302" i="52"/>
  <c r="R302" i="52"/>
  <c r="S302" i="52"/>
  <c r="P303" i="52"/>
  <c r="Q303" i="52"/>
  <c r="R303" i="52"/>
  <c r="S303" i="52"/>
  <c r="P304" i="52"/>
  <c r="Q304" i="52"/>
  <c r="R304" i="52"/>
  <c r="S304" i="52"/>
  <c r="P305" i="52"/>
  <c r="Q305" i="52"/>
  <c r="R305" i="52"/>
  <c r="S305" i="52"/>
  <c r="P306" i="52"/>
  <c r="Q306" i="52"/>
  <c r="R306" i="52"/>
  <c r="S306" i="52"/>
  <c r="P307" i="52"/>
  <c r="Q307" i="52"/>
  <c r="R307" i="52"/>
  <c r="S307" i="52"/>
  <c r="P308" i="52"/>
  <c r="Q308" i="52"/>
  <c r="R308" i="52"/>
  <c r="S308" i="52"/>
  <c r="P309" i="52"/>
  <c r="Q309" i="52"/>
  <c r="R309" i="52"/>
  <c r="S309" i="52"/>
  <c r="P310" i="52"/>
  <c r="Q310" i="52"/>
  <c r="R310" i="52"/>
  <c r="S310" i="52"/>
  <c r="P311" i="52"/>
  <c r="Q311" i="52"/>
  <c r="R311" i="52"/>
  <c r="S311" i="52"/>
  <c r="P312" i="52"/>
  <c r="Q312" i="52"/>
  <c r="R312" i="52"/>
  <c r="S312" i="52"/>
  <c r="P313" i="52"/>
  <c r="Q313" i="52"/>
  <c r="R313" i="52"/>
  <c r="S313" i="52"/>
  <c r="P314" i="52"/>
  <c r="Q314" i="52"/>
  <c r="R314" i="52"/>
  <c r="S314" i="52"/>
  <c r="P315" i="52"/>
  <c r="Q315" i="52"/>
  <c r="R315" i="52"/>
  <c r="S315" i="52"/>
  <c r="P316" i="52"/>
  <c r="Q316" i="52"/>
  <c r="R316" i="52"/>
  <c r="S316" i="52"/>
  <c r="P317" i="52"/>
  <c r="Q317" i="52"/>
  <c r="R317" i="52"/>
  <c r="S317" i="52"/>
  <c r="P318" i="52"/>
  <c r="Q318" i="52"/>
  <c r="R318" i="52"/>
  <c r="S318" i="52"/>
  <c r="P319" i="52"/>
  <c r="Q319" i="52"/>
  <c r="R319" i="52"/>
  <c r="S319" i="52"/>
  <c r="P320" i="52"/>
  <c r="Q320" i="52"/>
  <c r="R320" i="52"/>
  <c r="S320" i="52"/>
  <c r="P321" i="52"/>
  <c r="Q321" i="52"/>
  <c r="R321" i="52"/>
  <c r="S321" i="52"/>
  <c r="P322" i="52"/>
  <c r="Q322" i="52"/>
  <c r="R322" i="52"/>
  <c r="S322" i="52"/>
  <c r="P323" i="52"/>
  <c r="Q323" i="52"/>
  <c r="R323" i="52"/>
  <c r="S323" i="52"/>
  <c r="P324" i="52"/>
  <c r="Q324" i="52"/>
  <c r="R324" i="52"/>
  <c r="S324" i="52"/>
  <c r="P325" i="52"/>
  <c r="Q325" i="52"/>
  <c r="R325" i="52"/>
  <c r="S325" i="52"/>
  <c r="P326" i="52"/>
  <c r="Q326" i="52"/>
  <c r="R326" i="52"/>
  <c r="S326" i="52"/>
  <c r="P327" i="52"/>
  <c r="Q327" i="52"/>
  <c r="R327" i="52"/>
  <c r="S327" i="52"/>
  <c r="P328" i="52"/>
  <c r="Q328" i="52"/>
  <c r="R328" i="52"/>
  <c r="S328" i="52"/>
  <c r="P329" i="52"/>
  <c r="Q329" i="52"/>
  <c r="R329" i="52"/>
  <c r="S329" i="52"/>
  <c r="P330" i="52"/>
  <c r="Q330" i="52"/>
  <c r="R330" i="52"/>
  <c r="S330" i="52"/>
  <c r="P331" i="52"/>
  <c r="Q331" i="52"/>
  <c r="R331" i="52"/>
  <c r="S331" i="52"/>
  <c r="P332" i="52"/>
  <c r="Q332" i="52"/>
  <c r="R332" i="52"/>
  <c r="S332" i="52"/>
  <c r="P333" i="52"/>
  <c r="Q333" i="52"/>
  <c r="R333" i="52"/>
  <c r="S333" i="52"/>
  <c r="P334" i="52"/>
  <c r="Q334" i="52"/>
  <c r="R334" i="52"/>
  <c r="S334" i="52"/>
  <c r="P335" i="52"/>
  <c r="Q335" i="52"/>
  <c r="R335" i="52"/>
  <c r="S335" i="52"/>
  <c r="P336" i="52"/>
  <c r="Q336" i="52"/>
  <c r="R336" i="52"/>
  <c r="S336" i="52"/>
  <c r="P337" i="52"/>
  <c r="Q337" i="52"/>
  <c r="R337" i="52"/>
  <c r="S337" i="52"/>
  <c r="P338" i="52"/>
  <c r="Q338" i="52"/>
  <c r="R338" i="52"/>
  <c r="S338" i="52"/>
  <c r="P339" i="52"/>
  <c r="Q339" i="52"/>
  <c r="R339" i="52"/>
  <c r="S339" i="52"/>
  <c r="P340" i="52"/>
  <c r="Q340" i="52"/>
  <c r="R340" i="52"/>
  <c r="S340" i="52"/>
  <c r="P341" i="52"/>
  <c r="Q341" i="52"/>
  <c r="R341" i="52"/>
  <c r="S341" i="52"/>
  <c r="P342" i="52"/>
  <c r="Q342" i="52"/>
  <c r="R342" i="52"/>
  <c r="S342" i="52"/>
  <c r="P343" i="52"/>
  <c r="Q343" i="52"/>
  <c r="R343" i="52"/>
  <c r="S343" i="52"/>
  <c r="P344" i="52"/>
  <c r="Q344" i="52"/>
  <c r="R344" i="52"/>
  <c r="S344" i="52"/>
  <c r="P345" i="52"/>
  <c r="Q345" i="52"/>
  <c r="R345" i="52"/>
  <c r="S345" i="52"/>
  <c r="P346" i="52"/>
  <c r="Q346" i="52"/>
  <c r="R346" i="52"/>
  <c r="S346" i="52"/>
  <c r="P347" i="52"/>
  <c r="Q347" i="52"/>
  <c r="R347" i="52"/>
  <c r="S347" i="52"/>
  <c r="P348" i="52"/>
  <c r="Q348" i="52"/>
  <c r="R348" i="52"/>
  <c r="S348" i="52"/>
  <c r="P349" i="52"/>
  <c r="Q349" i="52"/>
  <c r="R349" i="52"/>
  <c r="S349" i="52"/>
  <c r="P350" i="52"/>
  <c r="Q350" i="52"/>
  <c r="R350" i="52"/>
  <c r="S350" i="52"/>
  <c r="P351" i="52"/>
  <c r="Q351" i="52"/>
  <c r="R351" i="52"/>
  <c r="S351" i="52"/>
  <c r="P352" i="52"/>
  <c r="Q352" i="52"/>
  <c r="R352" i="52"/>
  <c r="S352" i="52"/>
  <c r="P353" i="52"/>
  <c r="Q353" i="52"/>
  <c r="R353" i="52"/>
  <c r="S353" i="52"/>
  <c r="P354" i="52"/>
  <c r="Q354" i="52"/>
  <c r="R354" i="52"/>
  <c r="S354" i="52"/>
  <c r="P355" i="52"/>
  <c r="Q355" i="52"/>
  <c r="R355" i="52"/>
  <c r="S355" i="52"/>
  <c r="P356" i="52"/>
  <c r="Q356" i="52"/>
  <c r="R356" i="52"/>
  <c r="S356" i="52"/>
  <c r="P357" i="52"/>
  <c r="Q357" i="52"/>
  <c r="R357" i="52"/>
  <c r="S357" i="52"/>
  <c r="P358" i="52"/>
  <c r="Q358" i="52"/>
  <c r="R358" i="52"/>
  <c r="S358" i="52"/>
  <c r="P359" i="52"/>
  <c r="Q359" i="52"/>
  <c r="R359" i="52"/>
  <c r="S359" i="52"/>
  <c r="P360" i="52"/>
  <c r="Q360" i="52"/>
  <c r="R360" i="52"/>
  <c r="S360" i="52"/>
  <c r="P361" i="52"/>
  <c r="Q361" i="52"/>
  <c r="R361" i="52"/>
  <c r="S361" i="52"/>
  <c r="P362" i="52"/>
  <c r="Q362" i="52"/>
  <c r="R362" i="52"/>
  <c r="S362" i="52"/>
  <c r="P363" i="52"/>
  <c r="Q363" i="52"/>
  <c r="R363" i="52"/>
  <c r="S363" i="52"/>
  <c r="P364" i="52"/>
  <c r="Q364" i="52"/>
  <c r="R364" i="52"/>
  <c r="S364" i="52"/>
  <c r="P365" i="52"/>
  <c r="Q365" i="52"/>
  <c r="R365" i="52"/>
  <c r="S365" i="52"/>
  <c r="P366" i="52"/>
  <c r="Q366" i="52"/>
  <c r="R366" i="52"/>
  <c r="S366" i="52"/>
  <c r="P367" i="52"/>
  <c r="Q367" i="52"/>
  <c r="R367" i="52"/>
  <c r="S367" i="52"/>
  <c r="P368" i="52"/>
  <c r="Q368" i="52"/>
  <c r="R368" i="52"/>
  <c r="S368" i="52"/>
  <c r="P369" i="52"/>
  <c r="Q369" i="52"/>
  <c r="R369" i="52"/>
  <c r="S369" i="52"/>
  <c r="P370" i="52"/>
  <c r="Q370" i="52"/>
  <c r="R370" i="52"/>
  <c r="S370" i="52"/>
  <c r="P371" i="52"/>
  <c r="Q371" i="52"/>
  <c r="R371" i="52"/>
  <c r="S371" i="52"/>
  <c r="P372" i="52"/>
  <c r="Q372" i="52"/>
  <c r="R372" i="52"/>
  <c r="S372" i="52"/>
  <c r="L25" i="2"/>
  <c r="M25" i="2"/>
  <c r="AA86" i="27"/>
  <c r="AA89" i="27"/>
  <c r="AA93" i="27"/>
  <c r="AA57" i="27"/>
  <c r="AA84" i="27" s="1"/>
  <c r="AA58" i="27"/>
  <c r="AA85" i="27" s="1"/>
  <c r="AA59" i="27"/>
  <c r="AA60" i="27"/>
  <c r="AA87" i="27" s="1"/>
  <c r="AA61" i="27"/>
  <c r="AA88" i="27" s="1"/>
  <c r="AA62" i="27"/>
  <c r="AA63" i="27"/>
  <c r="AA90" i="27" s="1"/>
  <c r="AA64" i="27"/>
  <c r="AA91" i="27" s="1"/>
  <c r="AA65" i="27"/>
  <c r="AA92" i="27" s="1"/>
  <c r="AA66" i="27"/>
  <c r="AA67" i="27"/>
  <c r="AA94" i="27" s="1"/>
  <c r="AA68" i="27"/>
  <c r="AA95" i="27" s="1"/>
  <c r="AA69" i="27"/>
  <c r="AA96" i="27" s="1"/>
  <c r="AA70" i="27"/>
  <c r="AA97" i="27" s="1"/>
  <c r="AA71" i="27"/>
  <c r="AA98" i="27" s="1"/>
  <c r="AA72" i="27"/>
  <c r="AA99" i="27" s="1"/>
  <c r="AA73" i="27"/>
  <c r="AA100" i="27" s="1"/>
  <c r="AA74" i="27"/>
  <c r="AA101" i="27" s="1"/>
  <c r="AA75" i="27"/>
  <c r="AA102" i="27" s="1"/>
  <c r="AA76" i="27"/>
  <c r="AA103" i="27" s="1"/>
  <c r="AA77" i="27"/>
  <c r="AA104" i="27" s="1"/>
  <c r="AA78" i="27"/>
  <c r="AA105" i="27" s="1"/>
  <c r="AA79" i="27"/>
  <c r="AA106" i="27" s="1"/>
  <c r="T25" i="55"/>
  <c r="Z92" i="28" l="1"/>
  <c r="Z97" i="28"/>
  <c r="Z99" i="28"/>
  <c r="Z73" i="28"/>
  <c r="Z59" i="28"/>
  <c r="Z62" i="28"/>
  <c r="Z63" i="28"/>
  <c r="Z64" i="28"/>
  <c r="Z65" i="28"/>
  <c r="Z66" i="28"/>
  <c r="Z67" i="28"/>
  <c r="AA75" i="28" s="1"/>
  <c r="Z69" i="28"/>
  <c r="Z18" i="28"/>
  <c r="Z19" i="28"/>
  <c r="Z20" i="28"/>
  <c r="Z21" i="28"/>
  <c r="Z22" i="28"/>
  <c r="Z23" i="28"/>
  <c r="Z25" i="28"/>
  <c r="Z26" i="28"/>
  <c r="AA106" i="26"/>
  <c r="AA124" i="26" s="1"/>
  <c r="AA107" i="26"/>
  <c r="AA125" i="26" s="1"/>
  <c r="AA108" i="26"/>
  <c r="AA126" i="26" s="1"/>
  <c r="AA109" i="26"/>
  <c r="AA127" i="26" s="1"/>
  <c r="AA110" i="26"/>
  <c r="AA128" i="26" s="1"/>
  <c r="AA111" i="26"/>
  <c r="AA129" i="26" s="1"/>
  <c r="AA112" i="26"/>
  <c r="AA130" i="26" s="1"/>
  <c r="AA113" i="26"/>
  <c r="AA131" i="26" s="1"/>
  <c r="AA114" i="26"/>
  <c r="AA132" i="26" s="1"/>
  <c r="AA115" i="26"/>
  <c r="AA133" i="26" s="1"/>
  <c r="AA116" i="26"/>
  <c r="AA134" i="26" s="1"/>
  <c r="AA117" i="26"/>
  <c r="AA135" i="26" s="1"/>
  <c r="AA118" i="26"/>
  <c r="AA136" i="26" s="1"/>
  <c r="AA119" i="26"/>
  <c r="AA137" i="26" s="1"/>
  <c r="AA141" i="26"/>
  <c r="AA142" i="26"/>
  <c r="AA143" i="26"/>
  <c r="AA144" i="26"/>
  <c r="AA178" i="26" s="1"/>
  <c r="AA196" i="26" s="1"/>
  <c r="AA145" i="26"/>
  <c r="AA146" i="26"/>
  <c r="AA147" i="26"/>
  <c r="AA148" i="26"/>
  <c r="AA149" i="26"/>
  <c r="AA150" i="26"/>
  <c r="AA151" i="26"/>
  <c r="AA185" i="26" s="1"/>
  <c r="AA203" i="26" s="1"/>
  <c r="AA152" i="26"/>
  <c r="AA153" i="26"/>
  <c r="AA187" i="26" s="1"/>
  <c r="AA205" i="26" s="1"/>
  <c r="AA158" i="26"/>
  <c r="AA159" i="26"/>
  <c r="AA160" i="26"/>
  <c r="AA161" i="26"/>
  <c r="AA162" i="26"/>
  <c r="AA163" i="26"/>
  <c r="AA164" i="26"/>
  <c r="AA165" i="26"/>
  <c r="AA166" i="26"/>
  <c r="AA167" i="26"/>
  <c r="AA168" i="26"/>
  <c r="AA169" i="26"/>
  <c r="AA170" i="26"/>
  <c r="AA177" i="26"/>
  <c r="AA195" i="26" s="1"/>
  <c r="AA184" i="26"/>
  <c r="AA202" i="26" s="1"/>
  <c r="AA55" i="26"/>
  <c r="AA57" i="26"/>
  <c r="AA67" i="26"/>
  <c r="AA37" i="26"/>
  <c r="AA38" i="26"/>
  <c r="AA56" i="26" s="1"/>
  <c r="AA39" i="26"/>
  <c r="AA40" i="26"/>
  <c r="AA58" i="26" s="1"/>
  <c r="AA41" i="26"/>
  <c r="AA59" i="26" s="1"/>
  <c r="AA42" i="26"/>
  <c r="AA60" i="26" s="1"/>
  <c r="AA43" i="26"/>
  <c r="AA61" i="26" s="1"/>
  <c r="AA44" i="26"/>
  <c r="AA62" i="26" s="1"/>
  <c r="AA45" i="26"/>
  <c r="AA63" i="26" s="1"/>
  <c r="AA46" i="26"/>
  <c r="AA64" i="26" s="1"/>
  <c r="AA47" i="26"/>
  <c r="AA65" i="26" s="1"/>
  <c r="AA48" i="26"/>
  <c r="AA66" i="26" s="1"/>
  <c r="AA49" i="26"/>
  <c r="AA50" i="26"/>
  <c r="AA68" i="26" s="1"/>
  <c r="U96" i="66"/>
  <c r="U101" i="66"/>
  <c r="U102" i="66"/>
  <c r="U103" i="66"/>
  <c r="U104" i="66"/>
  <c r="U105" i="66"/>
  <c r="U106" i="66"/>
  <c r="U107" i="66"/>
  <c r="U108" i="66"/>
  <c r="U109" i="66"/>
  <c r="U110" i="66"/>
  <c r="U111" i="66"/>
  <c r="U112" i="66"/>
  <c r="U113" i="66"/>
  <c r="U114" i="66"/>
  <c r="U115" i="66"/>
  <c r="U116" i="66"/>
  <c r="U117" i="66"/>
  <c r="U118" i="66"/>
  <c r="U119" i="66"/>
  <c r="U120" i="66"/>
  <c r="U121" i="66"/>
  <c r="U122" i="66"/>
  <c r="U123" i="66"/>
  <c r="U124" i="66"/>
  <c r="U125" i="66"/>
  <c r="U126" i="66"/>
  <c r="U127" i="66"/>
  <c r="U132" i="66"/>
  <c r="U133" i="66"/>
  <c r="U134" i="66"/>
  <c r="U135" i="66"/>
  <c r="U136" i="66"/>
  <c r="U137" i="66"/>
  <c r="U138" i="66"/>
  <c r="U139" i="66"/>
  <c r="U140" i="66"/>
  <c r="U141" i="66"/>
  <c r="U142" i="66"/>
  <c r="U143" i="66"/>
  <c r="U144" i="66"/>
  <c r="U145" i="66"/>
  <c r="U146" i="66"/>
  <c r="U147" i="66"/>
  <c r="U148" i="66"/>
  <c r="U149" i="66"/>
  <c r="U150" i="66"/>
  <c r="U151" i="66"/>
  <c r="U152" i="66"/>
  <c r="U153" i="66"/>
  <c r="U154" i="66"/>
  <c r="U155" i="66"/>
  <c r="U156" i="66"/>
  <c r="U157" i="66"/>
  <c r="U158" i="66"/>
  <c r="U159" i="66"/>
  <c r="U39" i="66"/>
  <c r="U40" i="66"/>
  <c r="U41" i="66"/>
  <c r="U42" i="66"/>
  <c r="U48" i="66"/>
  <c r="U49" i="66"/>
  <c r="U63" i="66"/>
  <c r="U43" i="66" s="1"/>
  <c r="U32" i="66"/>
  <c r="U56" i="66" l="1"/>
  <c r="U55" i="66"/>
  <c r="U52" i="66"/>
  <c r="U54" i="66"/>
  <c r="U51" i="66"/>
  <c r="U53" i="66"/>
  <c r="U50" i="66"/>
  <c r="AA74" i="28"/>
  <c r="AA68" i="28"/>
  <c r="Z70" i="28"/>
  <c r="AA77" i="28" s="1"/>
  <c r="AA71" i="28"/>
  <c r="AA76" i="28"/>
  <c r="Z98" i="28"/>
  <c r="Z103" i="28" s="1"/>
  <c r="Z60" i="28"/>
  <c r="Z58" i="28"/>
  <c r="U38" i="66"/>
  <c r="U58" i="66"/>
  <c r="U37" i="66"/>
  <c r="U57" i="66"/>
  <c r="AA181" i="26"/>
  <c r="AA199" i="26" s="1"/>
  <c r="AA179" i="26"/>
  <c r="AA197" i="26" s="1"/>
  <c r="AA175" i="26"/>
  <c r="AA193" i="26" s="1"/>
  <c r="AA186" i="26"/>
  <c r="AA204" i="26" s="1"/>
  <c r="AA183" i="26"/>
  <c r="AA201" i="26" s="1"/>
  <c r="AA182" i="26"/>
  <c r="AA200" i="26" s="1"/>
  <c r="AA180" i="26"/>
  <c r="AA198" i="26" s="1"/>
  <c r="AA176" i="26"/>
  <c r="AA194" i="26" s="1"/>
  <c r="AA171" i="26"/>
  <c r="Z100" i="28"/>
  <c r="Z101" i="28" s="1"/>
  <c r="AA154" i="26"/>
  <c r="AA188" i="26" s="1"/>
  <c r="AA206" i="26" s="1"/>
  <c r="U47" i="66"/>
  <c r="U62" i="66"/>
  <c r="U46" i="66"/>
  <c r="U61" i="66"/>
  <c r="U45" i="66"/>
  <c r="U60" i="66"/>
  <c r="U44" i="66"/>
  <c r="U59" i="66"/>
  <c r="AA20" i="13"/>
  <c r="AA21" i="13"/>
  <c r="AA22" i="13"/>
  <c r="AA23" i="13"/>
  <c r="AA24" i="13"/>
  <c r="AA25" i="13"/>
  <c r="AA26" i="13"/>
  <c r="AA27" i="13"/>
  <c r="AA29" i="13"/>
  <c r="AA30" i="13"/>
  <c r="AA31" i="13"/>
  <c r="AA33" i="13"/>
  <c r="AA57" i="12"/>
  <c r="AA58" i="12"/>
  <c r="AA59" i="12"/>
  <c r="AA60" i="12"/>
  <c r="AA61" i="12"/>
  <c r="AA62" i="12"/>
  <c r="AA63" i="12"/>
  <c r="AA64" i="12"/>
  <c r="AA65" i="12"/>
  <c r="AA66" i="12"/>
  <c r="AA67" i="12"/>
  <c r="AA68" i="12"/>
  <c r="AA69" i="12"/>
  <c r="AA70" i="12"/>
  <c r="AA71" i="12"/>
  <c r="AA75" i="12"/>
  <c r="AA76" i="12"/>
  <c r="AA77" i="12"/>
  <c r="AA78" i="12"/>
  <c r="AA79" i="12"/>
  <c r="AA80" i="12"/>
  <c r="AA81" i="12"/>
  <c r="AA82" i="12"/>
  <c r="AA83" i="12"/>
  <c r="AA84" i="12"/>
  <c r="AA85" i="12"/>
  <c r="AA86" i="12"/>
  <c r="AA87" i="12"/>
  <c r="AA88" i="12"/>
  <c r="AA89" i="12"/>
  <c r="AA35" i="12"/>
  <c r="AA21" i="12" s="1"/>
  <c r="AA120" i="48"/>
  <c r="AA121" i="48"/>
  <c r="AA122" i="48"/>
  <c r="AA123" i="48"/>
  <c r="AA124" i="48"/>
  <c r="AA125" i="48"/>
  <c r="AA126" i="48"/>
  <c r="AA127" i="48"/>
  <c r="AA128" i="48"/>
  <c r="AA129" i="48"/>
  <c r="AA130" i="48"/>
  <c r="AA131" i="48"/>
  <c r="AA132" i="48"/>
  <c r="AA133" i="48"/>
  <c r="AA134" i="48"/>
  <c r="AA135" i="48"/>
  <c r="AA136" i="48"/>
  <c r="AA137" i="48"/>
  <c r="AA138" i="48"/>
  <c r="AA139" i="48"/>
  <c r="AA140" i="48"/>
  <c r="AA141" i="48"/>
  <c r="AA142" i="48"/>
  <c r="AA143" i="48"/>
  <c r="AA144" i="48"/>
  <c r="AA145" i="48"/>
  <c r="AA91" i="48"/>
  <c r="AA92" i="48"/>
  <c r="AA93" i="48"/>
  <c r="AA94" i="48"/>
  <c r="AA95" i="48"/>
  <c r="AA96" i="48"/>
  <c r="AA97" i="48"/>
  <c r="AA98" i="48"/>
  <c r="AA99" i="48"/>
  <c r="AA100" i="48"/>
  <c r="AA101" i="48"/>
  <c r="AA102" i="48"/>
  <c r="AA103" i="48"/>
  <c r="AA104" i="48"/>
  <c r="AA105" i="48"/>
  <c r="AA106" i="48"/>
  <c r="AA107" i="48"/>
  <c r="AA108" i="48"/>
  <c r="AA109" i="48"/>
  <c r="AA110" i="48"/>
  <c r="AA111" i="48"/>
  <c r="AA112" i="48"/>
  <c r="AA113" i="48"/>
  <c r="AA114" i="48"/>
  <c r="AA115" i="48"/>
  <c r="AA116" i="48"/>
  <c r="AA58" i="48"/>
  <c r="AA48" i="48" s="1"/>
  <c r="AB107" i="12" l="1"/>
  <c r="AB96" i="12"/>
  <c r="AB101" i="12"/>
  <c r="AB103" i="12"/>
  <c r="AB93" i="12"/>
  <c r="AB98" i="12"/>
  <c r="AB102" i="12"/>
  <c r="AB106" i="12"/>
  <c r="AB94" i="12"/>
  <c r="AB97" i="12"/>
  <c r="AB104" i="12"/>
  <c r="AB99" i="12"/>
  <c r="AB100" i="12"/>
  <c r="AB95" i="12"/>
  <c r="AB105" i="12"/>
  <c r="AB156" i="48"/>
  <c r="AB157" i="48"/>
  <c r="AB173" i="48"/>
  <c r="AB158" i="48"/>
  <c r="AB159" i="48"/>
  <c r="AB160" i="48"/>
  <c r="AB174" i="48"/>
  <c r="AB170" i="48"/>
  <c r="AB166" i="48"/>
  <c r="AB153" i="48"/>
  <c r="AB150" i="48"/>
  <c r="AB162" i="48"/>
  <c r="AB161" i="48"/>
  <c r="AB155" i="48"/>
  <c r="AB154" i="48"/>
  <c r="AB165" i="48"/>
  <c r="AB168" i="48"/>
  <c r="AB151" i="48"/>
  <c r="AB149" i="48"/>
  <c r="AB169" i="48"/>
  <c r="AB152" i="48"/>
  <c r="AB163" i="48"/>
  <c r="AB171" i="48"/>
  <c r="AB164" i="48"/>
  <c r="AB167" i="48"/>
  <c r="AB172" i="48"/>
  <c r="AA43" i="48"/>
  <c r="AA47" i="48"/>
  <c r="AA46" i="48"/>
  <c r="AA45" i="48"/>
  <c r="AA44" i="48"/>
  <c r="AA54" i="48"/>
  <c r="Z102" i="28"/>
  <c r="AA33" i="12"/>
  <c r="AA32" i="12"/>
  <c r="AA31" i="12"/>
  <c r="AA30" i="12"/>
  <c r="AA29" i="12"/>
  <c r="AA28" i="12"/>
  <c r="AA27" i="12"/>
  <c r="AA26" i="12"/>
  <c r="AA25" i="12"/>
  <c r="AA24" i="12"/>
  <c r="AA23" i="12"/>
  <c r="AA22" i="12"/>
  <c r="AA42" i="48"/>
  <c r="AA41" i="48"/>
  <c r="AA56" i="48"/>
  <c r="AA40" i="48"/>
  <c r="AA55" i="48"/>
  <c r="AA39" i="48"/>
  <c r="AA38" i="48"/>
  <c r="AA53" i="48"/>
  <c r="AA52" i="48"/>
  <c r="AA51" i="48"/>
  <c r="AA50" i="48"/>
  <c r="AA34" i="48"/>
  <c r="AA57" i="48"/>
  <c r="AA33" i="48"/>
  <c r="AA37" i="48"/>
  <c r="AA36" i="48"/>
  <c r="AA35" i="48"/>
  <c r="AA49" i="48"/>
  <c r="AA2" i="61" l="1"/>
  <c r="AA4" i="83"/>
  <c r="AA5" i="83"/>
  <c r="AA6" i="83"/>
  <c r="AA7" i="83"/>
  <c r="AA8" i="83"/>
  <c r="AA10" i="83"/>
  <c r="AB11" i="83" s="1"/>
  <c r="AA12" i="83"/>
  <c r="AA13" i="83"/>
  <c r="AA14" i="83"/>
  <c r="AA15" i="83"/>
  <c r="AA16" i="83"/>
  <c r="AA17" i="83"/>
  <c r="AA18" i="83"/>
  <c r="AA19" i="83"/>
  <c r="AA21" i="83"/>
  <c r="AA22" i="83"/>
  <c r="AA23" i="83"/>
  <c r="AA24" i="83"/>
  <c r="AA25" i="83"/>
  <c r="AA26" i="83"/>
  <c r="AA27" i="83"/>
  <c r="AA29" i="83"/>
  <c r="AA31" i="83"/>
  <c r="AA32" i="83"/>
  <c r="AA33" i="83"/>
  <c r="AA34" i="83"/>
  <c r="AA35" i="83"/>
  <c r="AA37" i="83"/>
  <c r="AA38" i="83" a="1"/>
  <c r="AA38" i="83" s="1"/>
  <c r="AA39" i="83" a="1"/>
  <c r="AA39" i="83" s="1"/>
  <c r="AA40" i="83"/>
  <c r="AA42" i="83"/>
  <c r="AA43" i="83"/>
  <c r="AA44" i="83"/>
  <c r="AA46" i="83"/>
  <c r="AB47" i="83" s="1"/>
  <c r="AA48" i="83"/>
  <c r="AA50" i="83"/>
  <c r="AA53" i="83"/>
  <c r="AA61" i="83" s="1"/>
  <c r="AA55" i="83"/>
  <c r="AA63" i="83"/>
  <c r="AB64" i="83" s="1"/>
  <c r="AA65" i="83"/>
  <c r="AB66" i="83" s="1"/>
  <c r="AA67" i="83"/>
  <c r="AB68" i="83" s="1"/>
  <c r="AA97" i="83"/>
  <c r="AA98" i="83"/>
  <c r="AA99" i="83"/>
  <c r="AA100" i="83"/>
  <c r="AA101" i="83"/>
  <c r="AA102" i="83"/>
  <c r="AA103" i="83"/>
  <c r="AA104" i="83"/>
  <c r="AA105" i="83"/>
  <c r="AA106" i="83"/>
  <c r="AA108" i="83"/>
  <c r="AA111" i="83"/>
  <c r="AA112" i="83"/>
  <c r="AA114" i="83"/>
  <c r="AA115" i="83"/>
  <c r="AA117" i="83"/>
  <c r="AA118" i="83"/>
  <c r="AA120" i="83"/>
  <c r="AA121" i="83"/>
  <c r="AA122" i="83"/>
  <c r="AA123" i="83"/>
  <c r="AA124" i="83"/>
  <c r="AA126" i="83"/>
  <c r="AA127" i="83"/>
  <c r="AA128" i="83"/>
  <c r="AA129" i="83"/>
  <c r="AA130" i="83"/>
  <c r="AA132" i="83"/>
  <c r="AA133" i="83"/>
  <c r="AA134" i="83"/>
  <c r="AA135" i="83"/>
  <c r="AA136" i="83"/>
  <c r="AA141" i="83"/>
  <c r="AB163" i="83" s="1"/>
  <c r="AA143" i="83"/>
  <c r="AA144" i="83" s="1"/>
  <c r="AA145" i="83"/>
  <c r="AA146" i="83"/>
  <c r="AB165" i="83" s="1"/>
  <c r="AA150" i="83"/>
  <c r="AA151" i="83"/>
  <c r="AA152" i="83"/>
  <c r="AA153" i="83"/>
  <c r="AA154" i="83"/>
  <c r="AA155" i="83"/>
  <c r="AA156" i="83"/>
  <c r="AA157" i="83"/>
  <c r="AA158" i="83"/>
  <c r="AA159" i="83"/>
  <c r="AA160" i="83"/>
  <c r="AA161" i="83"/>
  <c r="AR180" i="100"/>
  <c r="AO180" i="100"/>
  <c r="AN180" i="100"/>
  <c r="AM180" i="100"/>
  <c r="AL180" i="100"/>
  <c r="AK180" i="100"/>
  <c r="AJ180" i="100"/>
  <c r="AI180" i="100"/>
  <c r="AH180" i="100"/>
  <c r="AG180" i="100"/>
  <c r="AF180" i="100"/>
  <c r="AC180" i="100"/>
  <c r="AB180" i="100"/>
  <c r="AA180" i="100"/>
  <c r="Z180" i="100"/>
  <c r="Y180" i="100"/>
  <c r="X180" i="100"/>
  <c r="W180" i="100"/>
  <c r="V180" i="100"/>
  <c r="U180" i="100"/>
  <c r="T180" i="100"/>
  <c r="S180" i="100"/>
  <c r="R180" i="100"/>
  <c r="Q180" i="100"/>
  <c r="B180" i="100"/>
  <c r="N180" i="100"/>
  <c r="M180" i="100"/>
  <c r="L180" i="100"/>
  <c r="K180" i="100"/>
  <c r="J180" i="100"/>
  <c r="I180" i="100"/>
  <c r="H180" i="100"/>
  <c r="G180" i="100"/>
  <c r="F180" i="100"/>
  <c r="E180" i="100"/>
  <c r="D180" i="100"/>
  <c r="C180" i="100"/>
  <c r="AR121" i="100"/>
  <c r="AO121" i="100"/>
  <c r="AN121" i="100"/>
  <c r="AM121" i="100"/>
  <c r="AL121" i="100"/>
  <c r="AK121" i="100"/>
  <c r="AJ121" i="100"/>
  <c r="AI121" i="100"/>
  <c r="AH121" i="100"/>
  <c r="AG121" i="100"/>
  <c r="AF121" i="100"/>
  <c r="AC121" i="100"/>
  <c r="AB121" i="100"/>
  <c r="AA121" i="100"/>
  <c r="Z121" i="100"/>
  <c r="Y121" i="100"/>
  <c r="X121" i="100"/>
  <c r="W121" i="100"/>
  <c r="V121" i="100"/>
  <c r="U121" i="100"/>
  <c r="T121" i="100"/>
  <c r="S121" i="100"/>
  <c r="R121" i="100"/>
  <c r="Q121" i="100"/>
  <c r="N121" i="100"/>
  <c r="M121" i="100"/>
  <c r="L121" i="100"/>
  <c r="K121" i="100"/>
  <c r="J121" i="100"/>
  <c r="I121" i="100"/>
  <c r="H121" i="100"/>
  <c r="G121" i="100"/>
  <c r="F121" i="100"/>
  <c r="E121" i="100"/>
  <c r="D121" i="100"/>
  <c r="C121" i="100"/>
  <c r="B121" i="100"/>
  <c r="A1" i="48"/>
  <c r="AA107" i="83" l="1"/>
  <c r="AB56" i="83"/>
  <c r="AB41" i="83"/>
  <c r="AA59" i="83"/>
  <c r="AB60" i="83" s="1"/>
  <c r="AB51" i="83"/>
  <c r="AA57" i="83"/>
  <c r="AB58" i="83" s="1"/>
  <c r="AB49" i="83"/>
  <c r="AA2" i="83"/>
  <c r="AA110" i="27"/>
  <c r="T3" i="55"/>
  <c r="P2" i="65"/>
  <c r="R2" i="88"/>
  <c r="AA174" i="26"/>
  <c r="AA71" i="26"/>
  <c r="AA157" i="26"/>
  <c r="Z43" i="28"/>
  <c r="AA192" i="26"/>
  <c r="AA140" i="26"/>
  <c r="AB164" i="83"/>
  <c r="AA149" i="83"/>
  <c r="AA119" i="83"/>
  <c r="AA116" i="83"/>
  <c r="AA113" i="83"/>
  <c r="AA110" i="83"/>
  <c r="AA54" i="83"/>
  <c r="AA62" i="83" s="1"/>
  <c r="AA52" i="83"/>
  <c r="AA139" i="83"/>
  <c r="AA70" i="83"/>
  <c r="AA148" i="83"/>
  <c r="AB167" i="83" s="1"/>
  <c r="AA147" i="83"/>
  <c r="AB166" i="83" s="1"/>
  <c r="AV77" i="73"/>
  <c r="Z16" i="12"/>
  <c r="AA34" i="12" s="1"/>
  <c r="X16" i="12"/>
  <c r="W16" i="12"/>
  <c r="V16" i="12"/>
  <c r="U16" i="12"/>
  <c r="T16" i="12"/>
  <c r="S16" i="12"/>
  <c r="R16" i="12"/>
  <c r="Q16" i="12"/>
  <c r="P16" i="12"/>
  <c r="O16" i="12"/>
  <c r="N16" i="12"/>
  <c r="M16" i="12"/>
  <c r="L16" i="12"/>
  <c r="K16" i="12"/>
  <c r="J16" i="12"/>
  <c r="I16" i="12"/>
  <c r="H16" i="12"/>
  <c r="G16" i="12"/>
  <c r="F16" i="12"/>
  <c r="E16" i="12"/>
  <c r="D16" i="12"/>
  <c r="C16" i="12"/>
  <c r="V15" i="12"/>
  <c r="X13" i="12"/>
  <c r="W13" i="12"/>
  <c r="V13" i="12"/>
  <c r="U13" i="12"/>
  <c r="T13" i="12"/>
  <c r="S13" i="12"/>
  <c r="R13" i="12"/>
  <c r="Q13" i="12"/>
  <c r="P13" i="12"/>
  <c r="O13" i="12"/>
  <c r="N13" i="12"/>
  <c r="M13" i="12"/>
  <c r="L13" i="12"/>
  <c r="K13" i="12"/>
  <c r="J13" i="12"/>
  <c r="I13" i="12"/>
  <c r="H13" i="12"/>
  <c r="G13" i="12"/>
  <c r="F13" i="12"/>
  <c r="E13" i="12"/>
  <c r="D13" i="12"/>
  <c r="C13" i="12"/>
  <c r="R174" i="88" l="1"/>
  <c r="R191" i="88"/>
  <c r="R88" i="88"/>
  <c r="T64" i="55"/>
  <c r="T30" i="55"/>
  <c r="AA137" i="27"/>
  <c r="AA191" i="27"/>
  <c r="AA164" i="27"/>
  <c r="AA123" i="26"/>
  <c r="AA105" i="26"/>
  <c r="AA88" i="26"/>
  <c r="AR77" i="73"/>
  <c r="AM77" i="73" l="1"/>
  <c r="A1" i="61" l="1"/>
  <c r="AC179" i="100"/>
  <c r="AB179" i="100"/>
  <c r="AA179" i="100"/>
  <c r="Z179" i="100"/>
  <c r="Y179" i="100"/>
  <c r="X179" i="100"/>
  <c r="W179" i="100"/>
  <c r="V179" i="100"/>
  <c r="U179" i="100"/>
  <c r="T179" i="100"/>
  <c r="S179" i="100"/>
  <c r="R179" i="100"/>
  <c r="Q179" i="100"/>
  <c r="AC198" i="100"/>
  <c r="AB198" i="100"/>
  <c r="AR179" i="100"/>
  <c r="AO179" i="100"/>
  <c r="AN179" i="100"/>
  <c r="AM179" i="100"/>
  <c r="AL179" i="100"/>
  <c r="AK179" i="100"/>
  <c r="AJ179" i="100"/>
  <c r="AI179" i="100"/>
  <c r="AH179" i="100"/>
  <c r="AG179" i="100"/>
  <c r="AF179" i="100"/>
  <c r="U120" i="100"/>
  <c r="T120" i="100"/>
  <c r="S120" i="100"/>
  <c r="R120" i="100"/>
  <c r="Q120" i="100"/>
  <c r="AC81" i="100"/>
  <c r="AB81" i="100"/>
  <c r="AA81" i="100"/>
  <c r="AA198" i="100" s="1"/>
  <c r="S81" i="100"/>
  <c r="S198" i="100" s="1"/>
  <c r="R81" i="100"/>
  <c r="R198" i="100" s="1"/>
  <c r="Q81" i="100"/>
  <c r="Q198" i="100" s="1"/>
  <c r="X81" i="100"/>
  <c r="X198" i="100" s="1"/>
  <c r="W81" i="100"/>
  <c r="W198" i="100" s="1"/>
  <c r="V81" i="100"/>
  <c r="V198" i="100" s="1"/>
  <c r="U81" i="100"/>
  <c r="U198" i="100" s="1"/>
  <c r="T81" i="100"/>
  <c r="T198" i="100" s="1"/>
  <c r="AH139" i="100"/>
  <c r="AO120" i="100"/>
  <c r="AN120" i="100"/>
  <c r="AM120" i="100"/>
  <c r="AL120" i="100"/>
  <c r="AK120" i="100"/>
  <c r="AJ120" i="100"/>
  <c r="AI120" i="100"/>
  <c r="AH120" i="100"/>
  <c r="AG120" i="100"/>
  <c r="AF120" i="100"/>
  <c r="V120" i="100"/>
  <c r="W120" i="100"/>
  <c r="X120" i="100"/>
  <c r="Y120" i="100"/>
  <c r="Z120" i="100"/>
  <c r="AA120" i="100"/>
  <c r="AB120" i="100"/>
  <c r="AC120" i="100"/>
  <c r="AR81" i="100"/>
  <c r="AO81" i="100"/>
  <c r="AO139" i="100" s="1"/>
  <c r="AN81" i="100"/>
  <c r="AN139" i="100" s="1"/>
  <c r="AM81" i="100"/>
  <c r="AM139" i="100" s="1"/>
  <c r="AL81" i="100"/>
  <c r="AL139" i="100" s="1"/>
  <c r="AK81" i="100"/>
  <c r="AK139" i="100" s="1"/>
  <c r="AJ81" i="100"/>
  <c r="AI81" i="100"/>
  <c r="AH81" i="100"/>
  <c r="AG81" i="100"/>
  <c r="AF81" i="100"/>
  <c r="Z81" i="100"/>
  <c r="Z198" i="100" s="1"/>
  <c r="Y81" i="100"/>
  <c r="Y198" i="100" s="1"/>
  <c r="AJ139" i="100" l="1"/>
  <c r="AR139" i="100"/>
  <c r="AI139" i="100"/>
  <c r="N179" i="100"/>
  <c r="M179" i="100"/>
  <c r="L179" i="100"/>
  <c r="K179" i="100"/>
  <c r="J179" i="100"/>
  <c r="I179" i="100"/>
  <c r="H179" i="100"/>
  <c r="G179" i="100"/>
  <c r="F179" i="100"/>
  <c r="E179" i="100"/>
  <c r="D179" i="100"/>
  <c r="C179" i="100"/>
  <c r="B179" i="100"/>
  <c r="E139" i="100"/>
  <c r="D139" i="100"/>
  <c r="N120" i="100"/>
  <c r="M120" i="100"/>
  <c r="L120" i="100"/>
  <c r="K120" i="100"/>
  <c r="J120" i="100"/>
  <c r="I120" i="100"/>
  <c r="H120" i="100"/>
  <c r="G120" i="100"/>
  <c r="F120" i="100"/>
  <c r="E120" i="100"/>
  <c r="D120" i="100"/>
  <c r="C120" i="100"/>
  <c r="B120" i="100"/>
  <c r="N81" i="100"/>
  <c r="M81" i="100"/>
  <c r="L81" i="100"/>
  <c r="K81" i="100"/>
  <c r="K139" i="100" s="1"/>
  <c r="J81" i="100"/>
  <c r="I81" i="100"/>
  <c r="H81" i="100"/>
  <c r="H139" i="100" s="1"/>
  <c r="G81" i="100"/>
  <c r="F81" i="100"/>
  <c r="F139" i="100" s="1"/>
  <c r="E81" i="100"/>
  <c r="D81" i="100"/>
  <c r="C81" i="100"/>
  <c r="B81" i="100"/>
  <c r="M139" i="100" l="1"/>
  <c r="N139" i="100"/>
  <c r="L139" i="100"/>
  <c r="I139" i="100"/>
  <c r="G139" i="100"/>
  <c r="J139" i="100"/>
  <c r="AF117" i="100"/>
  <c r="AG117" i="100"/>
  <c r="AH117" i="100"/>
  <c r="AI117" i="100"/>
  <c r="AJ117" i="100"/>
  <c r="AK117" i="100"/>
  <c r="AL117" i="100"/>
  <c r="AM117" i="100"/>
  <c r="AN117" i="100"/>
  <c r="AO117" i="100"/>
  <c r="AR117" i="100"/>
  <c r="AF118" i="100"/>
  <c r="AG118" i="100"/>
  <c r="AH118" i="100"/>
  <c r="AI118" i="100"/>
  <c r="AJ118" i="100"/>
  <c r="AK118" i="100"/>
  <c r="AL118" i="100"/>
  <c r="AM118" i="100"/>
  <c r="AN118" i="100"/>
  <c r="AO118" i="100"/>
  <c r="AR118" i="100"/>
  <c r="AF119" i="100"/>
  <c r="AG119" i="100"/>
  <c r="AH119" i="100"/>
  <c r="AI119" i="100"/>
  <c r="AJ119" i="100"/>
  <c r="AK119" i="100"/>
  <c r="AL119" i="100"/>
  <c r="AM119" i="100"/>
  <c r="AN119" i="100"/>
  <c r="AO119" i="100"/>
  <c r="AR119" i="100"/>
  <c r="AF176" i="100"/>
  <c r="AG176" i="100"/>
  <c r="AH176" i="100"/>
  <c r="AI176" i="100"/>
  <c r="AJ176" i="100"/>
  <c r="AK176" i="100"/>
  <c r="AL176" i="100"/>
  <c r="AM176" i="100"/>
  <c r="AN176" i="100"/>
  <c r="AO176" i="100"/>
  <c r="AR176" i="100"/>
  <c r="AF177" i="100"/>
  <c r="AG177" i="100"/>
  <c r="AH177" i="100"/>
  <c r="AI177" i="100"/>
  <c r="AJ177" i="100"/>
  <c r="AK177" i="100"/>
  <c r="AL177" i="100"/>
  <c r="AM177" i="100"/>
  <c r="AN177" i="100"/>
  <c r="AO177" i="100"/>
  <c r="AR177" i="100"/>
  <c r="AF178" i="100"/>
  <c r="AG178" i="100"/>
  <c r="AH178" i="100"/>
  <c r="AI178" i="100"/>
  <c r="AJ178" i="100"/>
  <c r="AK178" i="100"/>
  <c r="AL178" i="100"/>
  <c r="AM178" i="100"/>
  <c r="AN178" i="100"/>
  <c r="AO178" i="100"/>
  <c r="AR178" i="100"/>
  <c r="AR197" i="100"/>
  <c r="AR196" i="100"/>
  <c r="AR195" i="100"/>
  <c r="AR194" i="100"/>
  <c r="AR193" i="100"/>
  <c r="AR192" i="100"/>
  <c r="AO197" i="100"/>
  <c r="AN197" i="100"/>
  <c r="AM197" i="100"/>
  <c r="AL197" i="100"/>
  <c r="AK197" i="100"/>
  <c r="AJ197" i="100"/>
  <c r="AI197" i="100"/>
  <c r="AH197" i="100"/>
  <c r="AO196" i="100"/>
  <c r="AN196" i="100"/>
  <c r="AM196" i="100"/>
  <c r="AL196" i="100"/>
  <c r="AK196" i="100"/>
  <c r="AJ196" i="100"/>
  <c r="AI196" i="100"/>
  <c r="AH196" i="100"/>
  <c r="AG196" i="100"/>
  <c r="AO195" i="100"/>
  <c r="AN195" i="100"/>
  <c r="AM195" i="100"/>
  <c r="AL195" i="100"/>
  <c r="AK195" i="100"/>
  <c r="AJ195" i="100"/>
  <c r="AI195" i="100"/>
  <c r="AH195" i="100"/>
  <c r="AG195" i="100"/>
  <c r="AO194" i="100"/>
  <c r="AN194" i="100"/>
  <c r="AM194" i="100"/>
  <c r="AL194" i="100"/>
  <c r="AK194" i="100"/>
  <c r="AJ194" i="100"/>
  <c r="AI194" i="100"/>
  <c r="AH194" i="100"/>
  <c r="AG194" i="100"/>
  <c r="AO193" i="100"/>
  <c r="AN193" i="100"/>
  <c r="AM193" i="100"/>
  <c r="AL193" i="100"/>
  <c r="AK193" i="100"/>
  <c r="AJ193" i="100"/>
  <c r="AI193" i="100"/>
  <c r="AH193" i="100"/>
  <c r="AG193" i="100"/>
  <c r="AO192" i="100"/>
  <c r="AN192" i="100"/>
  <c r="AM192" i="100"/>
  <c r="AL192" i="100"/>
  <c r="AK192" i="100"/>
  <c r="AJ192" i="100"/>
  <c r="AI192" i="100"/>
  <c r="AH192" i="100"/>
  <c r="AG192" i="100"/>
  <c r="AF192" i="100"/>
  <c r="AR175" i="100"/>
  <c r="AR174" i="100"/>
  <c r="AR173" i="100"/>
  <c r="AR172" i="100"/>
  <c r="AR171" i="100"/>
  <c r="AR170" i="100"/>
  <c r="AR169" i="100"/>
  <c r="AR168" i="100"/>
  <c r="AR167" i="100"/>
  <c r="AR166" i="100"/>
  <c r="AR165" i="100"/>
  <c r="AR164" i="100"/>
  <c r="AR163" i="100"/>
  <c r="AR162" i="100"/>
  <c r="AR161" i="100"/>
  <c r="AR160" i="100"/>
  <c r="AR159" i="100"/>
  <c r="AR158" i="100"/>
  <c r="AR157" i="100"/>
  <c r="AR156" i="100"/>
  <c r="AR155" i="100"/>
  <c r="AR154" i="100"/>
  <c r="AR153" i="100"/>
  <c r="AR152" i="100"/>
  <c r="AR151" i="100"/>
  <c r="AO175" i="100"/>
  <c r="AN175" i="100"/>
  <c r="AM175" i="100"/>
  <c r="AL175" i="100"/>
  <c r="AK175" i="100"/>
  <c r="AJ175" i="100"/>
  <c r="AI175" i="100"/>
  <c r="AH175" i="100"/>
  <c r="AG175" i="100"/>
  <c r="AO174" i="100"/>
  <c r="AN174" i="100"/>
  <c r="AM174" i="100"/>
  <c r="AL174" i="100"/>
  <c r="AK174" i="100"/>
  <c r="AJ174" i="100"/>
  <c r="AI174" i="100"/>
  <c r="AH174" i="100"/>
  <c r="AG174" i="100"/>
  <c r="AO173" i="100"/>
  <c r="AN173" i="100"/>
  <c r="AM173" i="100"/>
  <c r="AL173" i="100"/>
  <c r="AK173" i="100"/>
  <c r="AJ173" i="100"/>
  <c r="AI173" i="100"/>
  <c r="AH173" i="100"/>
  <c r="AG173" i="100"/>
  <c r="AO172" i="100"/>
  <c r="AN172" i="100"/>
  <c r="AM172" i="100"/>
  <c r="AL172" i="100"/>
  <c r="AK172" i="100"/>
  <c r="AJ172" i="100"/>
  <c r="AI172" i="100"/>
  <c r="AH172" i="100"/>
  <c r="AG172" i="100"/>
  <c r="AO171" i="100"/>
  <c r="AN171" i="100"/>
  <c r="AM171" i="100"/>
  <c r="AL171" i="100"/>
  <c r="AK171" i="100"/>
  <c r="AJ171" i="100"/>
  <c r="AI171" i="100"/>
  <c r="AH171" i="100"/>
  <c r="AG171" i="100"/>
  <c r="AO170" i="100"/>
  <c r="AN170" i="100"/>
  <c r="AM170" i="100"/>
  <c r="AL170" i="100"/>
  <c r="AK170" i="100"/>
  <c r="AJ170" i="100"/>
  <c r="AI170" i="100"/>
  <c r="AH170" i="100"/>
  <c r="AG170" i="100"/>
  <c r="AO169" i="100"/>
  <c r="AN169" i="100"/>
  <c r="AM169" i="100"/>
  <c r="AL169" i="100"/>
  <c r="AK169" i="100"/>
  <c r="AJ169" i="100"/>
  <c r="AI169" i="100"/>
  <c r="AH169" i="100"/>
  <c r="AG169" i="100"/>
  <c r="AO168" i="100"/>
  <c r="AN168" i="100"/>
  <c r="AM168" i="100"/>
  <c r="AL168" i="100"/>
  <c r="AK168" i="100"/>
  <c r="AJ168" i="100"/>
  <c r="AI168" i="100"/>
  <c r="AH168" i="100"/>
  <c r="AG168" i="100"/>
  <c r="AO167" i="100"/>
  <c r="AN167" i="100"/>
  <c r="AM167" i="100"/>
  <c r="AL167" i="100"/>
  <c r="AK167" i="100"/>
  <c r="AJ167" i="100"/>
  <c r="AI167" i="100"/>
  <c r="AH167" i="100"/>
  <c r="AG167" i="100"/>
  <c r="AO166" i="100"/>
  <c r="AN166" i="100"/>
  <c r="AM166" i="100"/>
  <c r="AL166" i="100"/>
  <c r="AK166" i="100"/>
  <c r="AJ166" i="100"/>
  <c r="AI166" i="100"/>
  <c r="AH166" i="100"/>
  <c r="AG166" i="100"/>
  <c r="AO165" i="100"/>
  <c r="AN165" i="100"/>
  <c r="AM165" i="100"/>
  <c r="AL165" i="100"/>
  <c r="AK165" i="100"/>
  <c r="AJ165" i="100"/>
  <c r="AI165" i="100"/>
  <c r="AH165" i="100"/>
  <c r="AG165" i="100"/>
  <c r="AO164" i="100"/>
  <c r="AN164" i="100"/>
  <c r="AM164" i="100"/>
  <c r="AL164" i="100"/>
  <c r="AK164" i="100"/>
  <c r="AJ164" i="100"/>
  <c r="AI164" i="100"/>
  <c r="AH164" i="100"/>
  <c r="AG164" i="100"/>
  <c r="AO163" i="100"/>
  <c r="AN163" i="100"/>
  <c r="AM163" i="100"/>
  <c r="AL163" i="100"/>
  <c r="AK163" i="100"/>
  <c r="AJ163" i="100"/>
  <c r="AI163" i="100"/>
  <c r="AH163" i="100"/>
  <c r="AG163" i="100"/>
  <c r="AO162" i="100"/>
  <c r="AN162" i="100"/>
  <c r="AM162" i="100"/>
  <c r="AL162" i="100"/>
  <c r="AK162" i="100"/>
  <c r="AJ162" i="100"/>
  <c r="AI162" i="100"/>
  <c r="AH162" i="100"/>
  <c r="AG162" i="100"/>
  <c r="AO161" i="100"/>
  <c r="AN161" i="100"/>
  <c r="AM161" i="100"/>
  <c r="AL161" i="100"/>
  <c r="AK161" i="100"/>
  <c r="AJ161" i="100"/>
  <c r="AI161" i="100"/>
  <c r="AH161" i="100"/>
  <c r="AG161" i="100"/>
  <c r="AO160" i="100"/>
  <c r="AN160" i="100"/>
  <c r="AM160" i="100"/>
  <c r="AL160" i="100"/>
  <c r="AK160" i="100"/>
  <c r="AJ160" i="100"/>
  <c r="AI160" i="100"/>
  <c r="AH160" i="100"/>
  <c r="AG160" i="100"/>
  <c r="AO159" i="100"/>
  <c r="AN159" i="100"/>
  <c r="AM159" i="100"/>
  <c r="AL159" i="100"/>
  <c r="AK159" i="100"/>
  <c r="AJ159" i="100"/>
  <c r="AI159" i="100"/>
  <c r="AH159" i="100"/>
  <c r="AG159" i="100"/>
  <c r="AO158" i="100"/>
  <c r="AN158" i="100"/>
  <c r="AM158" i="100"/>
  <c r="AL158" i="100"/>
  <c r="AK158" i="100"/>
  <c r="AJ158" i="100"/>
  <c r="AI158" i="100"/>
  <c r="AH158" i="100"/>
  <c r="AG158" i="100"/>
  <c r="AO157" i="100"/>
  <c r="AN157" i="100"/>
  <c r="AM157" i="100"/>
  <c r="AL157" i="100"/>
  <c r="AK157" i="100"/>
  <c r="AJ157" i="100"/>
  <c r="AI157" i="100"/>
  <c r="AH157" i="100"/>
  <c r="AG157" i="100"/>
  <c r="AO156" i="100"/>
  <c r="AN156" i="100"/>
  <c r="AM156" i="100"/>
  <c r="AL156" i="100"/>
  <c r="AK156" i="100"/>
  <c r="AJ156" i="100"/>
  <c r="AI156" i="100"/>
  <c r="AH156" i="100"/>
  <c r="AG156" i="100"/>
  <c r="AO155" i="100"/>
  <c r="AN155" i="100"/>
  <c r="AM155" i="100"/>
  <c r="AL155" i="100"/>
  <c r="AK155" i="100"/>
  <c r="AJ155" i="100"/>
  <c r="AI155" i="100"/>
  <c r="AH155" i="100"/>
  <c r="AG155" i="100"/>
  <c r="AO154" i="100"/>
  <c r="AN154" i="100"/>
  <c r="AM154" i="100"/>
  <c r="AL154" i="100"/>
  <c r="AK154" i="100"/>
  <c r="AJ154" i="100"/>
  <c r="AI154" i="100"/>
  <c r="AH154" i="100"/>
  <c r="AG154" i="100"/>
  <c r="AO153" i="100"/>
  <c r="AN153" i="100"/>
  <c r="AM153" i="100"/>
  <c r="AL153" i="100"/>
  <c r="AK153" i="100"/>
  <c r="AJ153" i="100"/>
  <c r="AI153" i="100"/>
  <c r="AH153" i="100"/>
  <c r="AG153" i="100"/>
  <c r="AO152" i="100"/>
  <c r="AN152" i="100"/>
  <c r="AM152" i="100"/>
  <c r="AL152" i="100"/>
  <c r="AK152" i="100"/>
  <c r="AJ152" i="100"/>
  <c r="AI152" i="100"/>
  <c r="AH152" i="100"/>
  <c r="AG152" i="100"/>
  <c r="AO151" i="100"/>
  <c r="AN151" i="100"/>
  <c r="AM151" i="100"/>
  <c r="AL151" i="100"/>
  <c r="AK151" i="100"/>
  <c r="AJ151" i="100"/>
  <c r="AI151" i="100"/>
  <c r="AH151" i="100"/>
  <c r="AG151" i="100"/>
  <c r="AC196" i="100"/>
  <c r="AB196" i="100"/>
  <c r="AA196" i="100"/>
  <c r="Z196" i="100"/>
  <c r="Y196" i="100"/>
  <c r="X196" i="100"/>
  <c r="W196" i="100"/>
  <c r="V196" i="100"/>
  <c r="U196" i="100"/>
  <c r="T196" i="100"/>
  <c r="S196" i="100"/>
  <c r="R196" i="100"/>
  <c r="AC195" i="100"/>
  <c r="AB195" i="100"/>
  <c r="AA195" i="100"/>
  <c r="Z195" i="100"/>
  <c r="Y195" i="100"/>
  <c r="X195" i="100"/>
  <c r="W195" i="100"/>
  <c r="V195" i="100"/>
  <c r="U195" i="100"/>
  <c r="T195" i="100"/>
  <c r="S195" i="100"/>
  <c r="R195" i="100"/>
  <c r="AC194" i="100"/>
  <c r="AB194" i="100"/>
  <c r="AA194" i="100"/>
  <c r="Z194" i="100"/>
  <c r="Y194" i="100"/>
  <c r="X194" i="100"/>
  <c r="W194" i="100"/>
  <c r="V194" i="100"/>
  <c r="U194" i="100"/>
  <c r="T194" i="100"/>
  <c r="S194" i="100"/>
  <c r="R194" i="100"/>
  <c r="AC193" i="100"/>
  <c r="AB193" i="100"/>
  <c r="AA193" i="100"/>
  <c r="Z193" i="100"/>
  <c r="Y193" i="100"/>
  <c r="X193" i="100"/>
  <c r="W193" i="100"/>
  <c r="V193" i="100"/>
  <c r="U193" i="100"/>
  <c r="T193" i="100"/>
  <c r="S193" i="100"/>
  <c r="R193" i="100"/>
  <c r="AC192" i="100"/>
  <c r="AB192" i="100"/>
  <c r="AA192" i="100"/>
  <c r="Z192" i="100"/>
  <c r="Y192" i="100"/>
  <c r="X192" i="100"/>
  <c r="W192" i="100"/>
  <c r="V192" i="100"/>
  <c r="U192" i="100"/>
  <c r="T192" i="100"/>
  <c r="S192" i="100"/>
  <c r="R192" i="100"/>
  <c r="Q176" i="100"/>
  <c r="R176" i="100"/>
  <c r="S176" i="100"/>
  <c r="T176" i="100"/>
  <c r="U176" i="100"/>
  <c r="V176" i="100"/>
  <c r="W176" i="100"/>
  <c r="X176" i="100"/>
  <c r="Y176" i="100"/>
  <c r="Z176" i="100"/>
  <c r="AA176" i="100"/>
  <c r="AB176" i="100"/>
  <c r="AC176" i="100"/>
  <c r="Q177" i="100"/>
  <c r="R177" i="100"/>
  <c r="S177" i="100"/>
  <c r="T177" i="100"/>
  <c r="U177" i="100"/>
  <c r="V177" i="100"/>
  <c r="W177" i="100"/>
  <c r="X177" i="100"/>
  <c r="Y177" i="100"/>
  <c r="Z177" i="100"/>
  <c r="AA177" i="100"/>
  <c r="AB177" i="100"/>
  <c r="AC177" i="100"/>
  <c r="Q178" i="100"/>
  <c r="R178" i="100"/>
  <c r="S178" i="100"/>
  <c r="T178" i="100"/>
  <c r="U178" i="100"/>
  <c r="V178" i="100"/>
  <c r="W178" i="100"/>
  <c r="X178" i="100"/>
  <c r="Y178" i="100"/>
  <c r="Z178" i="100"/>
  <c r="AA178" i="100"/>
  <c r="AB178" i="100"/>
  <c r="AC178" i="100"/>
  <c r="AC175" i="100"/>
  <c r="AB175" i="100"/>
  <c r="AA175" i="100"/>
  <c r="Z175" i="100"/>
  <c r="Y175" i="100"/>
  <c r="X175" i="100"/>
  <c r="W175" i="100"/>
  <c r="V175" i="100"/>
  <c r="U175" i="100"/>
  <c r="T175" i="100"/>
  <c r="S175" i="100"/>
  <c r="R175" i="100"/>
  <c r="AC174" i="100"/>
  <c r="AB174" i="100"/>
  <c r="AA174" i="100"/>
  <c r="Z174" i="100"/>
  <c r="Y174" i="100"/>
  <c r="X174" i="100"/>
  <c r="W174" i="100"/>
  <c r="V174" i="100"/>
  <c r="U174" i="100"/>
  <c r="T174" i="100"/>
  <c r="S174" i="100"/>
  <c r="R174" i="100"/>
  <c r="AC173" i="100"/>
  <c r="AB173" i="100"/>
  <c r="AA173" i="100"/>
  <c r="Z173" i="100"/>
  <c r="Y173" i="100"/>
  <c r="X173" i="100"/>
  <c r="W173" i="100"/>
  <c r="V173" i="100"/>
  <c r="U173" i="100"/>
  <c r="T173" i="100"/>
  <c r="S173" i="100"/>
  <c r="R173" i="100"/>
  <c r="AC172" i="100"/>
  <c r="AB172" i="100"/>
  <c r="AA172" i="100"/>
  <c r="Z172" i="100"/>
  <c r="Y172" i="100"/>
  <c r="X172" i="100"/>
  <c r="W172" i="100"/>
  <c r="V172" i="100"/>
  <c r="U172" i="100"/>
  <c r="T172" i="100"/>
  <c r="S172" i="100"/>
  <c r="R172" i="100"/>
  <c r="AC171" i="100"/>
  <c r="AB171" i="100"/>
  <c r="AA171" i="100"/>
  <c r="Z171" i="100"/>
  <c r="Y171" i="100"/>
  <c r="X171" i="100"/>
  <c r="W171" i="100"/>
  <c r="V171" i="100"/>
  <c r="U171" i="100"/>
  <c r="T171" i="100"/>
  <c r="S171" i="100"/>
  <c r="R171" i="100"/>
  <c r="AC170" i="100"/>
  <c r="AB170" i="100"/>
  <c r="AA170" i="100"/>
  <c r="Z170" i="100"/>
  <c r="Y170" i="100"/>
  <c r="X170" i="100"/>
  <c r="W170" i="100"/>
  <c r="V170" i="100"/>
  <c r="U170" i="100"/>
  <c r="T170" i="100"/>
  <c r="S170" i="100"/>
  <c r="R170" i="100"/>
  <c r="AC169" i="100"/>
  <c r="AB169" i="100"/>
  <c r="AA169" i="100"/>
  <c r="Z169" i="100"/>
  <c r="Y169" i="100"/>
  <c r="X169" i="100"/>
  <c r="W169" i="100"/>
  <c r="V169" i="100"/>
  <c r="U169" i="100"/>
  <c r="T169" i="100"/>
  <c r="S169" i="100"/>
  <c r="R169" i="100"/>
  <c r="AC168" i="100"/>
  <c r="AB168" i="100"/>
  <c r="AA168" i="100"/>
  <c r="Z168" i="100"/>
  <c r="Y168" i="100"/>
  <c r="X168" i="100"/>
  <c r="W168" i="100"/>
  <c r="V168" i="100"/>
  <c r="U168" i="100"/>
  <c r="T168" i="100"/>
  <c r="S168" i="100"/>
  <c r="R168" i="100"/>
  <c r="AC167" i="100"/>
  <c r="AB167" i="100"/>
  <c r="AA167" i="100"/>
  <c r="Z167" i="100"/>
  <c r="Y167" i="100"/>
  <c r="X167" i="100"/>
  <c r="W167" i="100"/>
  <c r="V167" i="100"/>
  <c r="U167" i="100"/>
  <c r="T167" i="100"/>
  <c r="S167" i="100"/>
  <c r="R167" i="100"/>
  <c r="AC166" i="100"/>
  <c r="AB166" i="100"/>
  <c r="AA166" i="100"/>
  <c r="Z166" i="100"/>
  <c r="Y166" i="100"/>
  <c r="X166" i="100"/>
  <c r="W166" i="100"/>
  <c r="V166" i="100"/>
  <c r="U166" i="100"/>
  <c r="T166" i="100"/>
  <c r="S166" i="100"/>
  <c r="R166" i="100"/>
  <c r="AC165" i="100"/>
  <c r="AB165" i="100"/>
  <c r="AA165" i="100"/>
  <c r="Z165" i="100"/>
  <c r="Y165" i="100"/>
  <c r="X165" i="100"/>
  <c r="W165" i="100"/>
  <c r="V165" i="100"/>
  <c r="U165" i="100"/>
  <c r="T165" i="100"/>
  <c r="S165" i="100"/>
  <c r="R165" i="100"/>
  <c r="AC164" i="100"/>
  <c r="AB164" i="100"/>
  <c r="AA164" i="100"/>
  <c r="Z164" i="100"/>
  <c r="Y164" i="100"/>
  <c r="X164" i="100"/>
  <c r="W164" i="100"/>
  <c r="V164" i="100"/>
  <c r="U164" i="100"/>
  <c r="T164" i="100"/>
  <c r="S164" i="100"/>
  <c r="R164" i="100"/>
  <c r="AC163" i="100"/>
  <c r="AB163" i="100"/>
  <c r="AA163" i="100"/>
  <c r="Z163" i="100"/>
  <c r="Y163" i="100"/>
  <c r="X163" i="100"/>
  <c r="W163" i="100"/>
  <c r="V163" i="100"/>
  <c r="U163" i="100"/>
  <c r="T163" i="100"/>
  <c r="S163" i="100"/>
  <c r="R163" i="100"/>
  <c r="AC162" i="100"/>
  <c r="AB162" i="100"/>
  <c r="AA162" i="100"/>
  <c r="Z162" i="100"/>
  <c r="Y162" i="100"/>
  <c r="X162" i="100"/>
  <c r="W162" i="100"/>
  <c r="V162" i="100"/>
  <c r="U162" i="100"/>
  <c r="T162" i="100"/>
  <c r="S162" i="100"/>
  <c r="R162" i="100"/>
  <c r="AC161" i="100"/>
  <c r="AB161" i="100"/>
  <c r="AA161" i="100"/>
  <c r="Z161" i="100"/>
  <c r="Y161" i="100"/>
  <c r="X161" i="100"/>
  <c r="W161" i="100"/>
  <c r="V161" i="100"/>
  <c r="U161" i="100"/>
  <c r="T161" i="100"/>
  <c r="S161" i="100"/>
  <c r="R161" i="100"/>
  <c r="AC160" i="100"/>
  <c r="AB160" i="100"/>
  <c r="AA160" i="100"/>
  <c r="Z160" i="100"/>
  <c r="Y160" i="100"/>
  <c r="X160" i="100"/>
  <c r="W160" i="100"/>
  <c r="V160" i="100"/>
  <c r="U160" i="100"/>
  <c r="T160" i="100"/>
  <c r="S160" i="100"/>
  <c r="R160" i="100"/>
  <c r="AC159" i="100"/>
  <c r="AB159" i="100"/>
  <c r="AA159" i="100"/>
  <c r="Z159" i="100"/>
  <c r="Y159" i="100"/>
  <c r="X159" i="100"/>
  <c r="W159" i="100"/>
  <c r="V159" i="100"/>
  <c r="U159" i="100"/>
  <c r="T159" i="100"/>
  <c r="S159" i="100"/>
  <c r="R159" i="100"/>
  <c r="AC158" i="100"/>
  <c r="AB158" i="100"/>
  <c r="AA158" i="100"/>
  <c r="Z158" i="100"/>
  <c r="Y158" i="100"/>
  <c r="X158" i="100"/>
  <c r="W158" i="100"/>
  <c r="V158" i="100"/>
  <c r="U158" i="100"/>
  <c r="T158" i="100"/>
  <c r="S158" i="100"/>
  <c r="R158" i="100"/>
  <c r="AC157" i="100"/>
  <c r="AB157" i="100"/>
  <c r="AA157" i="100"/>
  <c r="Z157" i="100"/>
  <c r="Y157" i="100"/>
  <c r="X157" i="100"/>
  <c r="W157" i="100"/>
  <c r="V157" i="100"/>
  <c r="U157" i="100"/>
  <c r="T157" i="100"/>
  <c r="S157" i="100"/>
  <c r="R157" i="100"/>
  <c r="AC156" i="100"/>
  <c r="AB156" i="100"/>
  <c r="AA156" i="100"/>
  <c r="Z156" i="100"/>
  <c r="Y156" i="100"/>
  <c r="X156" i="100"/>
  <c r="W156" i="100"/>
  <c r="V156" i="100"/>
  <c r="U156" i="100"/>
  <c r="T156" i="100"/>
  <c r="S156" i="100"/>
  <c r="R156" i="100"/>
  <c r="AC155" i="100"/>
  <c r="AB155" i="100"/>
  <c r="AA155" i="100"/>
  <c r="Z155" i="100"/>
  <c r="Y155" i="100"/>
  <c r="X155" i="100"/>
  <c r="W155" i="100"/>
  <c r="V155" i="100"/>
  <c r="U155" i="100"/>
  <c r="T155" i="100"/>
  <c r="S155" i="100"/>
  <c r="R155" i="100"/>
  <c r="AC154" i="100"/>
  <c r="AB154" i="100"/>
  <c r="AA154" i="100"/>
  <c r="Z154" i="100"/>
  <c r="Y154" i="100"/>
  <c r="X154" i="100"/>
  <c r="W154" i="100"/>
  <c r="V154" i="100"/>
  <c r="U154" i="100"/>
  <c r="T154" i="100"/>
  <c r="S154" i="100"/>
  <c r="R154" i="100"/>
  <c r="AC153" i="100"/>
  <c r="AB153" i="100"/>
  <c r="AA153" i="100"/>
  <c r="Z153" i="100"/>
  <c r="Y153" i="100"/>
  <c r="X153" i="100"/>
  <c r="W153" i="100"/>
  <c r="V153" i="100"/>
  <c r="U153" i="100"/>
  <c r="T153" i="100"/>
  <c r="S153" i="100"/>
  <c r="R153" i="100"/>
  <c r="AC152" i="100"/>
  <c r="AB152" i="100"/>
  <c r="AA152" i="100"/>
  <c r="Z152" i="100"/>
  <c r="Y152" i="100"/>
  <c r="X152" i="100"/>
  <c r="W152" i="100"/>
  <c r="V152" i="100"/>
  <c r="U152" i="100"/>
  <c r="T152" i="100"/>
  <c r="S152" i="100"/>
  <c r="R152" i="100"/>
  <c r="AC151" i="100"/>
  <c r="AB151" i="100"/>
  <c r="AA151" i="100"/>
  <c r="Z151" i="100"/>
  <c r="Y151" i="100"/>
  <c r="X151" i="100"/>
  <c r="W151" i="100"/>
  <c r="V151" i="100"/>
  <c r="U151" i="100"/>
  <c r="T151" i="100"/>
  <c r="S151" i="100"/>
  <c r="R151" i="100"/>
  <c r="N197" i="100"/>
  <c r="M197" i="100"/>
  <c r="L197" i="100"/>
  <c r="K197" i="100"/>
  <c r="J197" i="100"/>
  <c r="I197" i="100"/>
  <c r="H197" i="100"/>
  <c r="G197" i="100"/>
  <c r="F197" i="100"/>
  <c r="E197" i="100"/>
  <c r="D197" i="100"/>
  <c r="N196" i="100"/>
  <c r="M196" i="100"/>
  <c r="L196" i="100"/>
  <c r="K196" i="100"/>
  <c r="J196" i="100"/>
  <c r="I196" i="100"/>
  <c r="H196" i="100"/>
  <c r="G196" i="100"/>
  <c r="F196" i="100"/>
  <c r="E196" i="100"/>
  <c r="D196" i="100"/>
  <c r="C196" i="100"/>
  <c r="N195" i="100"/>
  <c r="M195" i="100"/>
  <c r="L195" i="100"/>
  <c r="K195" i="100"/>
  <c r="J195" i="100"/>
  <c r="I195" i="100"/>
  <c r="H195" i="100"/>
  <c r="G195" i="100"/>
  <c r="F195" i="100"/>
  <c r="E195" i="100"/>
  <c r="D195" i="100"/>
  <c r="C195" i="100"/>
  <c r="N194" i="100"/>
  <c r="M194" i="100"/>
  <c r="L194" i="100"/>
  <c r="K194" i="100"/>
  <c r="J194" i="100"/>
  <c r="I194" i="100"/>
  <c r="H194" i="100"/>
  <c r="G194" i="100"/>
  <c r="F194" i="100"/>
  <c r="E194" i="100"/>
  <c r="D194" i="100"/>
  <c r="C194" i="100"/>
  <c r="N193" i="100"/>
  <c r="M193" i="100"/>
  <c r="L193" i="100"/>
  <c r="K193" i="100"/>
  <c r="J193" i="100"/>
  <c r="I193" i="100"/>
  <c r="H193" i="100"/>
  <c r="G193" i="100"/>
  <c r="F193" i="100"/>
  <c r="E193" i="100"/>
  <c r="D193" i="100"/>
  <c r="C193" i="100"/>
  <c r="N192" i="100"/>
  <c r="M192" i="100"/>
  <c r="L192" i="100"/>
  <c r="K192" i="100"/>
  <c r="J192" i="100"/>
  <c r="I192" i="100"/>
  <c r="H192" i="100"/>
  <c r="G192" i="100"/>
  <c r="F192" i="100"/>
  <c r="E192" i="100"/>
  <c r="D192" i="100"/>
  <c r="C192" i="100"/>
  <c r="N164" i="100"/>
  <c r="M164" i="100"/>
  <c r="L164" i="100"/>
  <c r="K164" i="100"/>
  <c r="J164" i="100"/>
  <c r="I164" i="100"/>
  <c r="H164" i="100"/>
  <c r="G164" i="100"/>
  <c r="F164" i="100"/>
  <c r="E164" i="100"/>
  <c r="D164" i="100"/>
  <c r="C164" i="100"/>
  <c r="N163" i="100"/>
  <c r="M163" i="100"/>
  <c r="L163" i="100"/>
  <c r="K163" i="100"/>
  <c r="J163" i="100"/>
  <c r="I163" i="100"/>
  <c r="H163" i="100"/>
  <c r="G163" i="100"/>
  <c r="F163" i="100"/>
  <c r="E163" i="100"/>
  <c r="D163" i="100"/>
  <c r="C163" i="100"/>
  <c r="N162" i="100"/>
  <c r="M162" i="100"/>
  <c r="L162" i="100"/>
  <c r="K162" i="100"/>
  <c r="J162" i="100"/>
  <c r="I162" i="100"/>
  <c r="H162" i="100"/>
  <c r="G162" i="100"/>
  <c r="F162" i="100"/>
  <c r="E162" i="100"/>
  <c r="D162" i="100"/>
  <c r="C162" i="100"/>
  <c r="N161" i="100"/>
  <c r="M161" i="100"/>
  <c r="L161" i="100"/>
  <c r="K161" i="100"/>
  <c r="J161" i="100"/>
  <c r="I161" i="100"/>
  <c r="H161" i="100"/>
  <c r="G161" i="100"/>
  <c r="F161" i="100"/>
  <c r="E161" i="100"/>
  <c r="D161" i="100"/>
  <c r="C161" i="100"/>
  <c r="N160" i="100"/>
  <c r="M160" i="100"/>
  <c r="L160" i="100"/>
  <c r="K160" i="100"/>
  <c r="J160" i="100"/>
  <c r="I160" i="100"/>
  <c r="H160" i="100"/>
  <c r="G160" i="100"/>
  <c r="F160" i="100"/>
  <c r="E160" i="100"/>
  <c r="D160" i="100"/>
  <c r="C160" i="100"/>
  <c r="N159" i="100"/>
  <c r="M159" i="100"/>
  <c r="L159" i="100"/>
  <c r="K159" i="100"/>
  <c r="J159" i="100"/>
  <c r="I159" i="100"/>
  <c r="H159" i="100"/>
  <c r="G159" i="100"/>
  <c r="F159" i="100"/>
  <c r="E159" i="100"/>
  <c r="D159" i="100"/>
  <c r="C159" i="100"/>
  <c r="N158" i="100"/>
  <c r="M158" i="100"/>
  <c r="L158" i="100"/>
  <c r="K158" i="100"/>
  <c r="J158" i="100"/>
  <c r="I158" i="100"/>
  <c r="H158" i="100"/>
  <c r="G158" i="100"/>
  <c r="F158" i="100"/>
  <c r="E158" i="100"/>
  <c r="D158" i="100"/>
  <c r="C158" i="100"/>
  <c r="N157" i="100"/>
  <c r="M157" i="100"/>
  <c r="L157" i="100"/>
  <c r="K157" i="100"/>
  <c r="J157" i="100"/>
  <c r="I157" i="100"/>
  <c r="H157" i="100"/>
  <c r="G157" i="100"/>
  <c r="F157" i="100"/>
  <c r="E157" i="100"/>
  <c r="D157" i="100"/>
  <c r="C157" i="100"/>
  <c r="N156" i="100"/>
  <c r="M156" i="100"/>
  <c r="L156" i="100"/>
  <c r="K156" i="100"/>
  <c r="J156" i="100"/>
  <c r="I156" i="100"/>
  <c r="H156" i="100"/>
  <c r="G156" i="100"/>
  <c r="F156" i="100"/>
  <c r="E156" i="100"/>
  <c r="D156" i="100"/>
  <c r="C156" i="100"/>
  <c r="N155" i="100"/>
  <c r="M155" i="100"/>
  <c r="L155" i="100"/>
  <c r="K155" i="100"/>
  <c r="J155" i="100"/>
  <c r="I155" i="100"/>
  <c r="H155" i="100"/>
  <c r="G155" i="100"/>
  <c r="F155" i="100"/>
  <c r="E155" i="100"/>
  <c r="D155" i="100"/>
  <c r="C155" i="100"/>
  <c r="N154" i="100"/>
  <c r="M154" i="100"/>
  <c r="L154" i="100"/>
  <c r="K154" i="100"/>
  <c r="J154" i="100"/>
  <c r="I154" i="100"/>
  <c r="H154" i="100"/>
  <c r="G154" i="100"/>
  <c r="F154" i="100"/>
  <c r="E154" i="100"/>
  <c r="D154" i="100"/>
  <c r="C154" i="100"/>
  <c r="N153" i="100"/>
  <c r="M153" i="100"/>
  <c r="L153" i="100"/>
  <c r="K153" i="100"/>
  <c r="J153" i="100"/>
  <c r="I153" i="100"/>
  <c r="H153" i="100"/>
  <c r="G153" i="100"/>
  <c r="F153" i="100"/>
  <c r="E153" i="100"/>
  <c r="D153" i="100"/>
  <c r="C153" i="100"/>
  <c r="N152" i="100"/>
  <c r="M152" i="100"/>
  <c r="L152" i="100"/>
  <c r="K152" i="100"/>
  <c r="J152" i="100"/>
  <c r="I152" i="100"/>
  <c r="H152" i="100"/>
  <c r="G152" i="100"/>
  <c r="F152" i="100"/>
  <c r="E152" i="100"/>
  <c r="D152" i="100"/>
  <c r="C152" i="100"/>
  <c r="N151" i="100"/>
  <c r="M151" i="100"/>
  <c r="L151" i="100"/>
  <c r="K151" i="100"/>
  <c r="J151" i="100"/>
  <c r="I151" i="100"/>
  <c r="H151" i="100"/>
  <c r="G151" i="100"/>
  <c r="F151" i="100"/>
  <c r="E151" i="100"/>
  <c r="D151" i="100"/>
  <c r="C151" i="100"/>
  <c r="N178" i="100"/>
  <c r="M178" i="100"/>
  <c r="L178" i="100"/>
  <c r="K178" i="100"/>
  <c r="J178" i="100"/>
  <c r="I178" i="100"/>
  <c r="H178" i="100"/>
  <c r="G178" i="100"/>
  <c r="F178" i="100"/>
  <c r="E178" i="100"/>
  <c r="D178" i="100"/>
  <c r="C178" i="100"/>
  <c r="N177" i="100"/>
  <c r="M177" i="100"/>
  <c r="L177" i="100"/>
  <c r="K177" i="100"/>
  <c r="J177" i="100"/>
  <c r="I177" i="100"/>
  <c r="H177" i="100"/>
  <c r="G177" i="100"/>
  <c r="F177" i="100"/>
  <c r="E177" i="100"/>
  <c r="D177" i="100"/>
  <c r="C177" i="100"/>
  <c r="N176" i="100"/>
  <c r="M176" i="100"/>
  <c r="L176" i="100"/>
  <c r="K176" i="100"/>
  <c r="J176" i="100"/>
  <c r="I176" i="100"/>
  <c r="H176" i="100"/>
  <c r="G176" i="100"/>
  <c r="F176" i="100"/>
  <c r="E176" i="100"/>
  <c r="D176" i="100"/>
  <c r="C176" i="100"/>
  <c r="N175" i="100"/>
  <c r="M175" i="100"/>
  <c r="L175" i="100"/>
  <c r="K175" i="100"/>
  <c r="J175" i="100"/>
  <c r="I175" i="100"/>
  <c r="H175" i="100"/>
  <c r="G175" i="100"/>
  <c r="F175" i="100"/>
  <c r="E175" i="100"/>
  <c r="D175" i="100"/>
  <c r="C175" i="100"/>
  <c r="N174" i="100"/>
  <c r="M174" i="100"/>
  <c r="L174" i="100"/>
  <c r="K174" i="100"/>
  <c r="J174" i="100"/>
  <c r="I174" i="100"/>
  <c r="H174" i="100"/>
  <c r="G174" i="100"/>
  <c r="F174" i="100"/>
  <c r="E174" i="100"/>
  <c r="D174" i="100"/>
  <c r="C174" i="100"/>
  <c r="N173" i="100"/>
  <c r="M173" i="100"/>
  <c r="L173" i="100"/>
  <c r="K173" i="100"/>
  <c r="J173" i="100"/>
  <c r="I173" i="100"/>
  <c r="H173" i="100"/>
  <c r="G173" i="100"/>
  <c r="F173" i="100"/>
  <c r="E173" i="100"/>
  <c r="D173" i="100"/>
  <c r="C173" i="100"/>
  <c r="N172" i="100"/>
  <c r="M172" i="100"/>
  <c r="L172" i="100"/>
  <c r="K172" i="100"/>
  <c r="J172" i="100"/>
  <c r="I172" i="100"/>
  <c r="H172" i="100"/>
  <c r="G172" i="100"/>
  <c r="F172" i="100"/>
  <c r="E172" i="100"/>
  <c r="D172" i="100"/>
  <c r="C172" i="100"/>
  <c r="N171" i="100"/>
  <c r="M171" i="100"/>
  <c r="L171" i="100"/>
  <c r="K171" i="100"/>
  <c r="J171" i="100"/>
  <c r="I171" i="100"/>
  <c r="H171" i="100"/>
  <c r="G171" i="100"/>
  <c r="F171" i="100"/>
  <c r="E171" i="100"/>
  <c r="D171" i="100"/>
  <c r="C171" i="100"/>
  <c r="N170" i="100"/>
  <c r="M170" i="100"/>
  <c r="L170" i="100"/>
  <c r="K170" i="100"/>
  <c r="J170" i="100"/>
  <c r="I170" i="100"/>
  <c r="H170" i="100"/>
  <c r="G170" i="100"/>
  <c r="F170" i="100"/>
  <c r="E170" i="100"/>
  <c r="D170" i="100"/>
  <c r="C170" i="100"/>
  <c r="N169" i="100"/>
  <c r="M169" i="100"/>
  <c r="L169" i="100"/>
  <c r="K169" i="100"/>
  <c r="J169" i="100"/>
  <c r="I169" i="100"/>
  <c r="H169" i="100"/>
  <c r="G169" i="100"/>
  <c r="F169" i="100"/>
  <c r="E169" i="100"/>
  <c r="D169" i="100"/>
  <c r="C169" i="100"/>
  <c r="N168" i="100"/>
  <c r="M168" i="100"/>
  <c r="L168" i="100"/>
  <c r="K168" i="100"/>
  <c r="J168" i="100"/>
  <c r="I168" i="100"/>
  <c r="H168" i="100"/>
  <c r="G168" i="100"/>
  <c r="F168" i="100"/>
  <c r="E168" i="100"/>
  <c r="D168" i="100"/>
  <c r="C168" i="100"/>
  <c r="N167" i="100"/>
  <c r="M167" i="100"/>
  <c r="L167" i="100"/>
  <c r="K167" i="100"/>
  <c r="J167" i="100"/>
  <c r="I167" i="100"/>
  <c r="H167" i="100"/>
  <c r="G167" i="100"/>
  <c r="F167" i="100"/>
  <c r="E167" i="100"/>
  <c r="D167" i="100"/>
  <c r="C167" i="100"/>
  <c r="N166" i="100"/>
  <c r="M166" i="100"/>
  <c r="L166" i="100"/>
  <c r="K166" i="100"/>
  <c r="J166" i="100"/>
  <c r="I166" i="100"/>
  <c r="H166" i="100"/>
  <c r="G166" i="100"/>
  <c r="F166" i="100"/>
  <c r="E166" i="100"/>
  <c r="D166" i="100"/>
  <c r="C166" i="100"/>
  <c r="D165" i="100"/>
  <c r="E165" i="100"/>
  <c r="F165" i="100"/>
  <c r="G165" i="100"/>
  <c r="H165" i="100"/>
  <c r="I165" i="100"/>
  <c r="J165" i="100"/>
  <c r="K165" i="100"/>
  <c r="L165" i="100"/>
  <c r="M165" i="100"/>
  <c r="N165" i="100"/>
  <c r="C165" i="100"/>
  <c r="B176" i="100"/>
  <c r="B177" i="100"/>
  <c r="B178" i="100"/>
  <c r="Q117" i="100"/>
  <c r="R117" i="100"/>
  <c r="S117" i="100"/>
  <c r="T117" i="100"/>
  <c r="U117" i="100"/>
  <c r="V117" i="100"/>
  <c r="W117" i="100"/>
  <c r="X117" i="100"/>
  <c r="Y117" i="100"/>
  <c r="Z117" i="100"/>
  <c r="AA117" i="100"/>
  <c r="AB117" i="100"/>
  <c r="AC117" i="100"/>
  <c r="Q118" i="100"/>
  <c r="R118" i="100"/>
  <c r="S118" i="100"/>
  <c r="T118" i="100"/>
  <c r="U118" i="100"/>
  <c r="V118" i="100"/>
  <c r="W118" i="100"/>
  <c r="X118" i="100"/>
  <c r="Y118" i="100"/>
  <c r="Z118" i="100"/>
  <c r="AA118" i="100"/>
  <c r="AB118" i="100"/>
  <c r="AC118" i="100"/>
  <c r="Q119" i="100"/>
  <c r="R119" i="100"/>
  <c r="S119" i="100"/>
  <c r="T119" i="100"/>
  <c r="U119" i="100"/>
  <c r="V119" i="100"/>
  <c r="W119" i="100"/>
  <c r="X119" i="100"/>
  <c r="Y119" i="100"/>
  <c r="Z119" i="100"/>
  <c r="AA119" i="100"/>
  <c r="AB119" i="100"/>
  <c r="AC119" i="100"/>
  <c r="B117" i="100"/>
  <c r="C117" i="100"/>
  <c r="D117" i="100"/>
  <c r="E117" i="100"/>
  <c r="F117" i="100"/>
  <c r="G117" i="100"/>
  <c r="H117" i="100"/>
  <c r="I117" i="100"/>
  <c r="J117" i="100"/>
  <c r="K117" i="100"/>
  <c r="L117" i="100"/>
  <c r="M117" i="100"/>
  <c r="N117" i="100"/>
  <c r="B118" i="100"/>
  <c r="C118" i="100"/>
  <c r="D118" i="100"/>
  <c r="E118" i="100"/>
  <c r="F118" i="100"/>
  <c r="G118" i="100"/>
  <c r="H118" i="100"/>
  <c r="I118" i="100"/>
  <c r="J118" i="100"/>
  <c r="K118" i="100"/>
  <c r="L118" i="100"/>
  <c r="M118" i="100"/>
  <c r="N118" i="100"/>
  <c r="B119" i="100"/>
  <c r="C119" i="100"/>
  <c r="D119" i="100"/>
  <c r="E119" i="100"/>
  <c r="F119" i="100"/>
  <c r="G119" i="100"/>
  <c r="H119" i="100"/>
  <c r="I119" i="100"/>
  <c r="J119" i="100"/>
  <c r="K119" i="100"/>
  <c r="L119" i="100"/>
  <c r="M119" i="100"/>
  <c r="N119" i="100"/>
  <c r="Z4" i="102"/>
  <c r="AA73" i="83" s="1"/>
  <c r="AA87" i="83" s="1"/>
  <c r="Z5" i="102"/>
  <c r="Z6" i="102"/>
  <c r="AA74" i="83" s="1"/>
  <c r="AA88" i="83" s="1"/>
  <c r="Z7" i="102"/>
  <c r="AA75" i="83" s="1"/>
  <c r="AA89" i="83" s="1"/>
  <c r="Z10" i="102"/>
  <c r="AA77" i="83" s="1"/>
  <c r="AA92" i="83" s="1"/>
  <c r="Z11" i="102"/>
  <c r="AA78" i="83" s="1"/>
  <c r="AA93" i="83" s="1"/>
  <c r="Z13" i="102"/>
  <c r="Z14" i="102"/>
  <c r="Z15" i="102"/>
  <c r="Z16" i="102"/>
  <c r="Z17" i="102"/>
  <c r="Z20" i="102"/>
  <c r="AA81" i="83" s="1"/>
  <c r="Z21" i="102"/>
  <c r="AA82" i="83" s="1"/>
  <c r="Z22" i="102"/>
  <c r="AA83" i="83" s="1"/>
  <c r="Z25" i="102"/>
  <c r="Z26" i="102"/>
  <c r="Z27" i="102"/>
  <c r="AA84" i="83" s="1"/>
  <c r="AA95" i="83" s="1"/>
  <c r="Z28" i="102"/>
  <c r="Z44" i="102"/>
  <c r="G64" i="28"/>
  <c r="AA90" i="83" l="1"/>
  <c r="Z35" i="102"/>
  <c r="Z38" i="102"/>
  <c r="Z36" i="102"/>
  <c r="Z9" i="102"/>
  <c r="Z3" i="102"/>
  <c r="Z33" i="102"/>
  <c r="Z32" i="102"/>
  <c r="Z19" i="102"/>
  <c r="AA80" i="83" s="1"/>
  <c r="Z31" i="102"/>
  <c r="Z39" i="102"/>
  <c r="Z37" i="102"/>
  <c r="Z160" i="83"/>
  <c r="Z159" i="83"/>
  <c r="Z158" i="83"/>
  <c r="Z157" i="83"/>
  <c r="Z156" i="83"/>
  <c r="Z155" i="83"/>
  <c r="Z154" i="83"/>
  <c r="Z153" i="83"/>
  <c r="Z152" i="83"/>
  <c r="Z151" i="83"/>
  <c r="Z146" i="83"/>
  <c r="Z145" i="83"/>
  <c r="Z143" i="83"/>
  <c r="Z144" i="83" s="1"/>
  <c r="Z141" i="83"/>
  <c r="Z136" i="83"/>
  <c r="Z134" i="83"/>
  <c r="Z133" i="83"/>
  <c r="Z132" i="83"/>
  <c r="Z130" i="83"/>
  <c r="Z129" i="83"/>
  <c r="Z128" i="83"/>
  <c r="Z127" i="83"/>
  <c r="Z126" i="83"/>
  <c r="Z124" i="83"/>
  <c r="Z123" i="83"/>
  <c r="Z122" i="83"/>
  <c r="Z121" i="83"/>
  <c r="Z120" i="83"/>
  <c r="Z118" i="83"/>
  <c r="Z117" i="83"/>
  <c r="Z115" i="83"/>
  <c r="Z114" i="83"/>
  <c r="Z112" i="83"/>
  <c r="Z111" i="83"/>
  <c r="Z110" i="83"/>
  <c r="Z108" i="83"/>
  <c r="Z106" i="83"/>
  <c r="Z105" i="83"/>
  <c r="Z104" i="83"/>
  <c r="Z103" i="83"/>
  <c r="Z102" i="83"/>
  <c r="Z101" i="83"/>
  <c r="Z100" i="83"/>
  <c r="Z107" i="83" s="1"/>
  <c r="Z99" i="83"/>
  <c r="Z98" i="83"/>
  <c r="Z97" i="83"/>
  <c r="Z53" i="83"/>
  <c r="Z61" i="83" s="1"/>
  <c r="Z50" i="83"/>
  <c r="Z48" i="83"/>
  <c r="AA49" i="83" s="1"/>
  <c r="Z46" i="83"/>
  <c r="AA47" i="83" s="1"/>
  <c r="Z44" i="83"/>
  <c r="Z43" i="83"/>
  <c r="Z42" i="83"/>
  <c r="Z40" i="83"/>
  <c r="Z39" i="83" a="1"/>
  <c r="Z39" i="83" s="1"/>
  <c r="Z38" i="83" a="1"/>
  <c r="Z38" i="83" s="1"/>
  <c r="Z37" i="83"/>
  <c r="Z35" i="83"/>
  <c r="Z34" i="83"/>
  <c r="Z33" i="83"/>
  <c r="Z32" i="83"/>
  <c r="Z31" i="83"/>
  <c r="Z29" i="83"/>
  <c r="Z27" i="83"/>
  <c r="Z26" i="83"/>
  <c r="Z25" i="83"/>
  <c r="Z24" i="83"/>
  <c r="Z23" i="83"/>
  <c r="Z22" i="83"/>
  <c r="Z21" i="83"/>
  <c r="Z19" i="83"/>
  <c r="Z18" i="83"/>
  <c r="Z17" i="83"/>
  <c r="Z16" i="83"/>
  <c r="Z15" i="83"/>
  <c r="Z14" i="83"/>
  <c r="Z13" i="83"/>
  <c r="Z12" i="83"/>
  <c r="Z10" i="83"/>
  <c r="AA11" i="83" s="1"/>
  <c r="Z8" i="83"/>
  <c r="Z7" i="83"/>
  <c r="Z6" i="83"/>
  <c r="Z5" i="83"/>
  <c r="Z4" i="83"/>
  <c r="Z119" i="83" l="1"/>
  <c r="AA164" i="83"/>
  <c r="AA165" i="83"/>
  <c r="Z59" i="83"/>
  <c r="AA51" i="83"/>
  <c r="Z147" i="83"/>
  <c r="AA166" i="83" s="1"/>
  <c r="AA163" i="83"/>
  <c r="Z30" i="102"/>
  <c r="AA72" i="83"/>
  <c r="Z34" i="102"/>
  <c r="AA76" i="83"/>
  <c r="Z116" i="83"/>
  <c r="Z113" i="83"/>
  <c r="Z135" i="83"/>
  <c r="Z52" i="83"/>
  <c r="Z57" i="83"/>
  <c r="AA58" i="83" s="1"/>
  <c r="Z148" i="83"/>
  <c r="AA167" i="83" s="1"/>
  <c r="Z54" i="83"/>
  <c r="Z62" i="83" s="1"/>
  <c r="T32" i="66"/>
  <c r="T96" i="66"/>
  <c r="Y4" i="102"/>
  <c r="Z73" i="83" s="1"/>
  <c r="Z87" i="83" s="1"/>
  <c r="Y5" i="102"/>
  <c r="Y6" i="102"/>
  <c r="Z74" i="83" s="1"/>
  <c r="Z88" i="83" s="1"/>
  <c r="Y7" i="102"/>
  <c r="Y10" i="102"/>
  <c r="Z77" i="83" s="1"/>
  <c r="Z92" i="83" s="1"/>
  <c r="Y11" i="102"/>
  <c r="Z78" i="83" s="1"/>
  <c r="Z93" i="83" s="1"/>
  <c r="Y13" i="102"/>
  <c r="Y14" i="102"/>
  <c r="Y15" i="102"/>
  <c r="Y16" i="102"/>
  <c r="Y17" i="102"/>
  <c r="Y20" i="102"/>
  <c r="Z81" i="83" s="1"/>
  <c r="Y21" i="102"/>
  <c r="Z82" i="83" s="1"/>
  <c r="Y22" i="102"/>
  <c r="Z83" i="83" s="1"/>
  <c r="Y25" i="102"/>
  <c r="Y26" i="102"/>
  <c r="Y27" i="102"/>
  <c r="Z84" i="83" s="1"/>
  <c r="Z95" i="83" s="1"/>
  <c r="Y28" i="102"/>
  <c r="Y44" i="102"/>
  <c r="Y31" i="102" s="1"/>
  <c r="S59" i="55"/>
  <c r="S25" i="55"/>
  <c r="C80" i="100"/>
  <c r="B80" i="100"/>
  <c r="AC79" i="100"/>
  <c r="AB79" i="100"/>
  <c r="AA79" i="100"/>
  <c r="Z79" i="100"/>
  <c r="Y79" i="100"/>
  <c r="X79" i="100"/>
  <c r="W79" i="100"/>
  <c r="V79" i="100"/>
  <c r="U79" i="100"/>
  <c r="T79" i="100"/>
  <c r="S79" i="100"/>
  <c r="R79" i="100"/>
  <c r="D198" i="100" l="1"/>
  <c r="B139" i="100"/>
  <c r="L198" i="100"/>
  <c r="K198" i="100"/>
  <c r="F198" i="100"/>
  <c r="N198" i="100"/>
  <c r="B198" i="100"/>
  <c r="E198" i="100"/>
  <c r="J198" i="100"/>
  <c r="M198" i="100"/>
  <c r="G198" i="100"/>
  <c r="I198" i="100"/>
  <c r="H198" i="100"/>
  <c r="C139" i="100"/>
  <c r="C198" i="100"/>
  <c r="C197" i="100"/>
  <c r="AA60" i="83"/>
  <c r="AA91" i="83"/>
  <c r="AA79" i="83"/>
  <c r="AA137" i="83"/>
  <c r="AA86" i="83"/>
  <c r="Y3" i="102"/>
  <c r="Z72" i="83" s="1"/>
  <c r="Z75" i="83"/>
  <c r="Z89" i="83" s="1"/>
  <c r="Z90" i="83" s="1"/>
  <c r="Y39" i="102"/>
  <c r="Y37" i="102"/>
  <c r="Y36" i="102"/>
  <c r="Y38" i="102"/>
  <c r="Y35" i="102"/>
  <c r="Y33" i="102"/>
  <c r="Y32" i="102"/>
  <c r="Y9" i="102"/>
  <c r="Y19" i="102"/>
  <c r="Z80" i="83" s="1"/>
  <c r="Q77" i="100"/>
  <c r="Q79" i="100"/>
  <c r="B79" i="100"/>
  <c r="C79" i="100"/>
  <c r="C138" i="100"/>
  <c r="Q80" i="100"/>
  <c r="Q139" i="100" s="1"/>
  <c r="AF175" i="100"/>
  <c r="U136" i="100"/>
  <c r="Q175" i="100"/>
  <c r="B175" i="100"/>
  <c r="U80" i="100"/>
  <c r="U138" i="100" s="1"/>
  <c r="AR138" i="100"/>
  <c r="AO138" i="100"/>
  <c r="AN138" i="100"/>
  <c r="AM138" i="100"/>
  <c r="AL138" i="100"/>
  <c r="AK138" i="100"/>
  <c r="AJ138" i="100"/>
  <c r="AI138" i="100"/>
  <c r="AH138" i="100"/>
  <c r="AR116" i="100"/>
  <c r="AO116" i="100"/>
  <c r="AN116" i="100"/>
  <c r="AM116" i="100"/>
  <c r="AL116" i="100"/>
  <c r="AK116" i="100"/>
  <c r="AJ116" i="100"/>
  <c r="AI116" i="100"/>
  <c r="AH116" i="100"/>
  <c r="AG116" i="100"/>
  <c r="AF116" i="100"/>
  <c r="AC116" i="100"/>
  <c r="AB116" i="100"/>
  <c r="AA116" i="100"/>
  <c r="Z116" i="100"/>
  <c r="Y116" i="100"/>
  <c r="X116" i="100"/>
  <c r="W116" i="100"/>
  <c r="V116" i="100"/>
  <c r="U116" i="100"/>
  <c r="T116" i="100"/>
  <c r="S116" i="100"/>
  <c r="R116" i="100"/>
  <c r="Q116" i="100"/>
  <c r="N116" i="100"/>
  <c r="M116" i="100"/>
  <c r="L116" i="100"/>
  <c r="K116" i="100"/>
  <c r="J116" i="100"/>
  <c r="I116" i="100"/>
  <c r="H116" i="100"/>
  <c r="G116" i="100"/>
  <c r="F116" i="100"/>
  <c r="E116" i="100"/>
  <c r="D116" i="100"/>
  <c r="C116" i="100"/>
  <c r="B116" i="100"/>
  <c r="AR80" i="100"/>
  <c r="AO80" i="100"/>
  <c r="AN80" i="100"/>
  <c r="AM80" i="100"/>
  <c r="AL80" i="100"/>
  <c r="AK80" i="100"/>
  <c r="AJ80" i="100"/>
  <c r="AI80" i="100"/>
  <c r="AH80" i="100"/>
  <c r="AG80" i="100"/>
  <c r="AF80" i="100"/>
  <c r="S80" i="100"/>
  <c r="R80" i="100"/>
  <c r="AC80" i="100"/>
  <c r="AC138" i="100" s="1"/>
  <c r="AB80" i="100"/>
  <c r="AB138" i="100" s="1"/>
  <c r="AA80" i="100"/>
  <c r="AA138" i="100" s="1"/>
  <c r="Z80" i="100"/>
  <c r="Z138" i="100" s="1"/>
  <c r="Y80" i="100"/>
  <c r="Y138" i="100" s="1"/>
  <c r="X80" i="100"/>
  <c r="X138" i="100" s="1"/>
  <c r="W80" i="100"/>
  <c r="W138" i="100" s="1"/>
  <c r="V80" i="100"/>
  <c r="V138" i="100" s="1"/>
  <c r="T80" i="100"/>
  <c r="T138" i="100" s="1"/>
  <c r="N80" i="100"/>
  <c r="M80" i="100"/>
  <c r="L80" i="100"/>
  <c r="K80" i="100"/>
  <c r="J80" i="100"/>
  <c r="I80" i="100"/>
  <c r="H80" i="100"/>
  <c r="G80" i="100"/>
  <c r="F80" i="100"/>
  <c r="E80" i="100"/>
  <c r="D80" i="100"/>
  <c r="AG139" i="100" l="1"/>
  <c r="AG198" i="100"/>
  <c r="AG197" i="100"/>
  <c r="AF139" i="100"/>
  <c r="AI198" i="100"/>
  <c r="AF198" i="100"/>
  <c r="AJ198" i="100"/>
  <c r="AH198" i="100"/>
  <c r="AK198" i="100"/>
  <c r="AL198" i="100"/>
  <c r="AO198" i="100"/>
  <c r="AN198" i="100"/>
  <c r="AR198" i="100"/>
  <c r="AM198" i="100"/>
  <c r="AF138" i="100"/>
  <c r="AF197" i="100"/>
  <c r="AG138" i="100"/>
  <c r="Y30" i="102"/>
  <c r="Y34" i="102"/>
  <c r="Z76" i="83"/>
  <c r="Z137" i="83"/>
  <c r="Z86" i="83"/>
  <c r="V139" i="100"/>
  <c r="V197" i="100"/>
  <c r="AA139" i="100"/>
  <c r="AA197" i="100"/>
  <c r="S139" i="100"/>
  <c r="S197" i="100"/>
  <c r="X139" i="100"/>
  <c r="X197" i="100"/>
  <c r="Y139" i="100"/>
  <c r="Y197" i="100"/>
  <c r="Z139" i="100"/>
  <c r="Z197" i="100"/>
  <c r="AB139" i="100"/>
  <c r="AB197" i="100"/>
  <c r="Q197" i="100"/>
  <c r="U139" i="100"/>
  <c r="U197" i="100"/>
  <c r="W139" i="100"/>
  <c r="W197" i="100"/>
  <c r="AC139" i="100"/>
  <c r="AC197" i="100"/>
  <c r="T139" i="100"/>
  <c r="T197" i="100"/>
  <c r="S138" i="100"/>
  <c r="R139" i="100"/>
  <c r="R197" i="100"/>
  <c r="R138" i="100"/>
  <c r="B138" i="100"/>
  <c r="B197" i="100"/>
  <c r="Q138" i="100"/>
  <c r="Y97" i="28"/>
  <c r="Y92" i="28"/>
  <c r="Y99" i="28"/>
  <c r="Z91" i="83" l="1"/>
  <c r="Z79" i="83"/>
  <c r="Y98" i="28"/>
  <c r="Y100" i="28"/>
  <c r="Y101" i="28" s="1"/>
  <c r="Y102" i="28" s="1"/>
  <c r="Y59" i="28"/>
  <c r="Y62" i="28"/>
  <c r="Y63" i="28"/>
  <c r="Y64" i="28"/>
  <c r="Y65" i="28"/>
  <c r="Y66" i="28"/>
  <c r="Y67" i="28"/>
  <c r="Z75" i="28" s="1"/>
  <c r="Y69" i="28"/>
  <c r="Y73" i="28"/>
  <c r="Y18" i="28"/>
  <c r="Y19" i="28"/>
  <c r="Y20" i="28"/>
  <c r="Y21" i="28"/>
  <c r="Y22" i="28"/>
  <c r="Y23" i="28"/>
  <c r="Y25" i="28"/>
  <c r="Y26" i="28"/>
  <c r="Z150" i="83" s="1"/>
  <c r="P46" i="7"/>
  <c r="P47" i="7"/>
  <c r="P48" i="7"/>
  <c r="P49" i="7"/>
  <c r="P50" i="7"/>
  <c r="P51" i="7"/>
  <c r="P52" i="7"/>
  <c r="P53" i="7"/>
  <c r="P54" i="7"/>
  <c r="P55" i="7"/>
  <c r="P56" i="7"/>
  <c r="P57" i="7"/>
  <c r="Z165" i="27"/>
  <c r="Z192" i="27" s="1"/>
  <c r="Z166" i="27"/>
  <c r="Z193" i="27" s="1"/>
  <c r="Z167" i="27"/>
  <c r="Z194" i="27" s="1"/>
  <c r="Z168" i="27"/>
  <c r="Z195" i="27" s="1"/>
  <c r="Z169" i="27"/>
  <c r="Z196" i="27" s="1"/>
  <c r="Z170" i="27"/>
  <c r="Z197" i="27" s="1"/>
  <c r="Z171" i="27"/>
  <c r="Z198" i="27" s="1"/>
  <c r="Z172" i="27"/>
  <c r="Z199" i="27" s="1"/>
  <c r="Z173" i="27"/>
  <c r="Z200" i="27" s="1"/>
  <c r="Z174" i="27"/>
  <c r="Z201" i="27" s="1"/>
  <c r="Z175" i="27"/>
  <c r="Z202" i="27" s="1"/>
  <c r="Z176" i="27"/>
  <c r="Z203" i="27" s="1"/>
  <c r="Z177" i="27"/>
  <c r="Z204" i="27" s="1"/>
  <c r="Z178" i="27"/>
  <c r="Z205" i="27" s="1"/>
  <c r="Z179" i="27"/>
  <c r="Z206" i="27" s="1"/>
  <c r="Z180" i="27"/>
  <c r="Z181" i="27"/>
  <c r="Z208" i="27" s="1"/>
  <c r="Z182" i="27"/>
  <c r="Z209" i="27" s="1"/>
  <c r="Z183" i="27"/>
  <c r="Z210" i="27" s="1"/>
  <c r="Z184" i="27"/>
  <c r="Z211" i="27" s="1"/>
  <c r="Z185" i="27"/>
  <c r="Z212" i="27" s="1"/>
  <c r="Z186" i="27"/>
  <c r="Z213" i="27" s="1"/>
  <c r="Z187" i="27"/>
  <c r="Z214" i="27" s="1"/>
  <c r="Z207" i="27"/>
  <c r="Z219" i="27"/>
  <c r="Z220" i="27"/>
  <c r="Z221" i="27"/>
  <c r="Z222" i="27"/>
  <c r="Z223" i="27"/>
  <c r="Z224" i="27"/>
  <c r="Z278" i="27" s="1"/>
  <c r="Z305" i="27" s="1"/>
  <c r="Z225" i="27"/>
  <c r="Z226" i="27"/>
  <c r="Z227" i="27"/>
  <c r="Z228" i="27"/>
  <c r="Z229" i="27"/>
  <c r="Z230" i="27"/>
  <c r="Z231" i="27"/>
  <c r="Z232" i="27"/>
  <c r="Z233" i="27"/>
  <c r="Z234" i="27"/>
  <c r="Z235" i="27"/>
  <c r="Z236" i="27"/>
  <c r="Z237" i="27"/>
  <c r="Z238" i="27"/>
  <c r="Z239" i="27"/>
  <c r="Z240" i="27"/>
  <c r="Z246" i="27"/>
  <c r="Z247" i="27"/>
  <c r="Z248" i="27"/>
  <c r="Z249" i="27"/>
  <c r="Z250" i="27"/>
  <c r="Z251" i="27"/>
  <c r="Z252" i="27"/>
  <c r="Z253" i="27"/>
  <c r="Z254" i="27"/>
  <c r="Z255" i="27"/>
  <c r="Z256" i="27"/>
  <c r="Z257" i="27"/>
  <c r="Z258" i="27"/>
  <c r="Z259" i="27"/>
  <c r="Z260" i="27"/>
  <c r="Z261" i="27"/>
  <c r="Z262" i="27"/>
  <c r="Z263" i="27"/>
  <c r="Z264" i="27"/>
  <c r="Z265" i="27"/>
  <c r="Z266" i="27"/>
  <c r="Z267" i="27"/>
  <c r="Z57" i="27"/>
  <c r="Z84" i="27" s="1"/>
  <c r="Z58" i="27"/>
  <c r="Z59" i="27"/>
  <c r="Z60" i="27"/>
  <c r="Z87" i="27" s="1"/>
  <c r="Z61" i="27"/>
  <c r="Z88" i="27" s="1"/>
  <c r="Z62" i="27"/>
  <c r="Z89" i="27" s="1"/>
  <c r="Z63" i="27"/>
  <c r="Z90" i="27" s="1"/>
  <c r="Z64" i="27"/>
  <c r="Z91" i="27" s="1"/>
  <c r="Z65" i="27"/>
  <c r="Z92" i="27" s="1"/>
  <c r="Z66" i="27"/>
  <c r="Z93" i="27" s="1"/>
  <c r="Z67" i="27"/>
  <c r="Z94" i="27" s="1"/>
  <c r="Z68" i="27"/>
  <c r="Z95" i="27" s="1"/>
  <c r="Z69" i="27"/>
  <c r="Z96" i="27" s="1"/>
  <c r="Z70" i="27"/>
  <c r="Z97" i="27" s="1"/>
  <c r="Z71" i="27"/>
  <c r="Z98" i="27" s="1"/>
  <c r="Z72" i="27"/>
  <c r="Z99" i="27" s="1"/>
  <c r="Z73" i="27"/>
  <c r="Z100" i="27" s="1"/>
  <c r="Z74" i="27"/>
  <c r="Z101" i="27" s="1"/>
  <c r="Z75" i="27"/>
  <c r="Z102" i="27" s="1"/>
  <c r="Z76" i="27"/>
  <c r="Z103" i="27" s="1"/>
  <c r="Z77" i="27"/>
  <c r="Z104" i="27" s="1"/>
  <c r="Z78" i="27"/>
  <c r="Z105" i="27" s="1"/>
  <c r="Z79" i="27"/>
  <c r="Z106" i="27" s="1"/>
  <c r="Z85" i="27"/>
  <c r="Z86" i="27"/>
  <c r="Z106" i="26"/>
  <c r="Z124" i="26" s="1"/>
  <c r="Z107" i="26"/>
  <c r="Z125" i="26" s="1"/>
  <c r="Z108" i="26"/>
  <c r="Z126" i="26" s="1"/>
  <c r="Z109" i="26"/>
  <c r="Z110" i="26"/>
  <c r="Z128" i="26" s="1"/>
  <c r="Z111" i="26"/>
  <c r="Z129" i="26" s="1"/>
  <c r="Z112" i="26"/>
  <c r="Z130" i="26" s="1"/>
  <c r="Z113" i="26"/>
  <c r="Z131" i="26" s="1"/>
  <c r="Z114" i="26"/>
  <c r="Z132" i="26" s="1"/>
  <c r="Z115" i="26"/>
  <c r="Z133" i="26" s="1"/>
  <c r="Z116" i="26"/>
  <c r="Z134" i="26" s="1"/>
  <c r="Z117" i="26"/>
  <c r="Z135" i="26" s="1"/>
  <c r="Z118" i="26"/>
  <c r="Z136" i="26" s="1"/>
  <c r="Z119" i="26"/>
  <c r="Z137" i="26" s="1"/>
  <c r="Z65" i="83" s="1"/>
  <c r="AA66" i="83" s="1"/>
  <c r="Z127" i="26"/>
  <c r="Z141" i="26"/>
  <c r="Z142" i="26"/>
  <c r="Z143" i="26"/>
  <c r="Z144" i="26"/>
  <c r="Z178" i="26" s="1"/>
  <c r="Z196" i="26" s="1"/>
  <c r="Z145" i="26"/>
  <c r="Z179" i="26" s="1"/>
  <c r="Z197" i="26" s="1"/>
  <c r="Z146" i="26"/>
  <c r="Z147" i="26"/>
  <c r="Z148" i="26"/>
  <c r="Z149" i="26"/>
  <c r="Z150" i="26"/>
  <c r="Z184" i="26" s="1"/>
  <c r="Z202" i="26" s="1"/>
  <c r="Z151" i="26"/>
  <c r="Z152" i="26"/>
  <c r="Z153" i="26"/>
  <c r="Z158" i="26"/>
  <c r="Z159" i="26"/>
  <c r="Z160" i="26"/>
  <c r="Z161" i="26"/>
  <c r="Z162" i="26"/>
  <c r="Z163" i="26"/>
  <c r="Z180" i="26" s="1"/>
  <c r="Z198" i="26" s="1"/>
  <c r="Z164" i="26"/>
  <c r="Z165" i="26"/>
  <c r="Z166" i="26"/>
  <c r="Z167" i="26"/>
  <c r="Z168" i="26"/>
  <c r="Z169" i="26"/>
  <c r="Z170" i="26"/>
  <c r="Z177" i="26"/>
  <c r="Z195" i="26" s="1"/>
  <c r="Z37" i="26"/>
  <c r="Z55" i="26" s="1"/>
  <c r="Z38" i="26"/>
  <c r="Z56" i="26" s="1"/>
  <c r="Z39" i="26"/>
  <c r="Z57" i="26" s="1"/>
  <c r="Z40" i="26"/>
  <c r="Z58" i="26" s="1"/>
  <c r="Z41" i="26"/>
  <c r="Z59" i="26" s="1"/>
  <c r="Z42" i="26"/>
  <c r="Z60" i="26" s="1"/>
  <c r="Z43" i="26"/>
  <c r="Z61" i="26" s="1"/>
  <c r="Z44" i="26"/>
  <c r="Z62" i="26" s="1"/>
  <c r="Z45" i="26"/>
  <c r="Z63" i="26" s="1"/>
  <c r="Z46" i="26"/>
  <c r="Z64" i="26" s="1"/>
  <c r="Z47" i="26"/>
  <c r="Z65" i="26" s="1"/>
  <c r="Z48" i="26"/>
  <c r="Z66" i="26" s="1"/>
  <c r="Z49" i="26"/>
  <c r="Z67" i="26" s="1"/>
  <c r="Z50" i="26"/>
  <c r="T63" i="66"/>
  <c r="T52" i="66" s="1"/>
  <c r="T101" i="66"/>
  <c r="T102" i="66"/>
  <c r="T103" i="66"/>
  <c r="T104" i="66"/>
  <c r="T105" i="66"/>
  <c r="T106" i="66"/>
  <c r="T107" i="66"/>
  <c r="T108" i="66"/>
  <c r="T109" i="66"/>
  <c r="T110" i="66"/>
  <c r="T111" i="66"/>
  <c r="T112" i="66"/>
  <c r="T113" i="66"/>
  <c r="T114" i="66"/>
  <c r="T115" i="66"/>
  <c r="T116" i="66"/>
  <c r="T117" i="66"/>
  <c r="T118" i="66"/>
  <c r="T119" i="66"/>
  <c r="T120" i="66"/>
  <c r="T121" i="66"/>
  <c r="T122" i="66"/>
  <c r="T123" i="66"/>
  <c r="T124" i="66"/>
  <c r="T125" i="66"/>
  <c r="T126" i="66"/>
  <c r="T127" i="66"/>
  <c r="T132" i="66"/>
  <c r="T133" i="66"/>
  <c r="T134" i="66"/>
  <c r="T135" i="66"/>
  <c r="T136" i="66"/>
  <c r="T137" i="66"/>
  <c r="T138" i="66"/>
  <c r="T139" i="66"/>
  <c r="T140" i="66"/>
  <c r="T141" i="66"/>
  <c r="T142" i="66"/>
  <c r="T143" i="66"/>
  <c r="T144" i="66"/>
  <c r="T145" i="66"/>
  <c r="T146" i="66"/>
  <c r="T147" i="66"/>
  <c r="T148" i="66"/>
  <c r="T149" i="66"/>
  <c r="T150" i="66"/>
  <c r="T151" i="66"/>
  <c r="T152" i="66"/>
  <c r="T153" i="66"/>
  <c r="T154" i="66"/>
  <c r="T155" i="66"/>
  <c r="T156" i="66"/>
  <c r="T157" i="66"/>
  <c r="T158" i="66"/>
  <c r="T159" i="66"/>
  <c r="Z20" i="13"/>
  <c r="Z21" i="13"/>
  <c r="Z22" i="13"/>
  <c r="Z23" i="13"/>
  <c r="Z24" i="13"/>
  <c r="Z25" i="13"/>
  <c r="Z26" i="13"/>
  <c r="Z27" i="13"/>
  <c r="Z29" i="13"/>
  <c r="Z30" i="13"/>
  <c r="Z31" i="13"/>
  <c r="Z33" i="13"/>
  <c r="Z57" i="12"/>
  <c r="Z58" i="12"/>
  <c r="Z59" i="12"/>
  <c r="Z60" i="12"/>
  <c r="Z61" i="12"/>
  <c r="Z62" i="12"/>
  <c r="Z63" i="12"/>
  <c r="Z64" i="12"/>
  <c r="Z65" i="12"/>
  <c r="Z66" i="12"/>
  <c r="Z67" i="12"/>
  <c r="Z68" i="12"/>
  <c r="Z69" i="12"/>
  <c r="Z70" i="12"/>
  <c r="Z71" i="12"/>
  <c r="Z75" i="12"/>
  <c r="Z76" i="12"/>
  <c r="Z77" i="12"/>
  <c r="Z78" i="12"/>
  <c r="Z79" i="12"/>
  <c r="Z80" i="12"/>
  <c r="Z81" i="12"/>
  <c r="Z82" i="12"/>
  <c r="Z83" i="12"/>
  <c r="Z84" i="12"/>
  <c r="Z85" i="12"/>
  <c r="Z86" i="12"/>
  <c r="Z87" i="12"/>
  <c r="Z88" i="12"/>
  <c r="Z89" i="12"/>
  <c r="Z35" i="12"/>
  <c r="Z21" i="12" s="1"/>
  <c r="Z91" i="48"/>
  <c r="Z92" i="48"/>
  <c r="Z93" i="48"/>
  <c r="Z94" i="48"/>
  <c r="Z95" i="48"/>
  <c r="Z96" i="48"/>
  <c r="Z97" i="48"/>
  <c r="Z98" i="48"/>
  <c r="Z99" i="48"/>
  <c r="Z100" i="48"/>
  <c r="Z101" i="48"/>
  <c r="Z102" i="48"/>
  <c r="Z103" i="48"/>
  <c r="Z104" i="48"/>
  <c r="Z105" i="48"/>
  <c r="Z106" i="48"/>
  <c r="Z107" i="48"/>
  <c r="Z108" i="48"/>
  <c r="Z109" i="48"/>
  <c r="Z110" i="48"/>
  <c r="Z111" i="48"/>
  <c r="Z112" i="48"/>
  <c r="Z113" i="48"/>
  <c r="Z114" i="48"/>
  <c r="Z115" i="48"/>
  <c r="Z116" i="48"/>
  <c r="Z120" i="48"/>
  <c r="Z121" i="48"/>
  <c r="Z122" i="48"/>
  <c r="Z123" i="48"/>
  <c r="Z124" i="48"/>
  <c r="Z125" i="48"/>
  <c r="Z126" i="48"/>
  <c r="Z127" i="48"/>
  <c r="Z128" i="48"/>
  <c r="Z129" i="48"/>
  <c r="Z130" i="48"/>
  <c r="AA159" i="48" s="1"/>
  <c r="Z131" i="48"/>
  <c r="AA160" i="48" s="1"/>
  <c r="Z132" i="48"/>
  <c r="Z133" i="48"/>
  <c r="AA162" i="48" s="1"/>
  <c r="Z134" i="48"/>
  <c r="Z135" i="48"/>
  <c r="Z136" i="48"/>
  <c r="Z137" i="48"/>
  <c r="Z138" i="48"/>
  <c r="Z139" i="48"/>
  <c r="Z140" i="48"/>
  <c r="Z141" i="48"/>
  <c r="Z142" i="48"/>
  <c r="Z143" i="48"/>
  <c r="Z144" i="48"/>
  <c r="Z145" i="48"/>
  <c r="Z58" i="48"/>
  <c r="Z48" i="48" s="1"/>
  <c r="AR115" i="100"/>
  <c r="AO115" i="100"/>
  <c r="AN115" i="100"/>
  <c r="AM115" i="100"/>
  <c r="AL115" i="100"/>
  <c r="AK115" i="100"/>
  <c r="AJ115" i="100"/>
  <c r="AI115" i="100"/>
  <c r="AH115" i="100"/>
  <c r="AG115" i="100"/>
  <c r="AF115" i="100"/>
  <c r="AF174" i="100"/>
  <c r="Q174" i="100"/>
  <c r="B174" i="100"/>
  <c r="AC115" i="100"/>
  <c r="AB115" i="100"/>
  <c r="AA115" i="100"/>
  <c r="Z115" i="100"/>
  <c r="Y115" i="100"/>
  <c r="X115" i="100"/>
  <c r="W115" i="100"/>
  <c r="V115" i="100"/>
  <c r="U115" i="100"/>
  <c r="T115" i="100"/>
  <c r="S115" i="100"/>
  <c r="R115" i="100"/>
  <c r="Q115" i="100"/>
  <c r="N115" i="100"/>
  <c r="M115" i="100"/>
  <c r="L115" i="100"/>
  <c r="K115" i="100"/>
  <c r="J115" i="100"/>
  <c r="I115" i="100"/>
  <c r="H115" i="100"/>
  <c r="G115" i="100"/>
  <c r="F115" i="100"/>
  <c r="E115" i="100"/>
  <c r="D115" i="100"/>
  <c r="C115" i="100"/>
  <c r="B115" i="100"/>
  <c r="B76" i="11"/>
  <c r="B74" i="100"/>
  <c r="AF173" i="100"/>
  <c r="AF172" i="100"/>
  <c r="AF171" i="100"/>
  <c r="AF170" i="100"/>
  <c r="AF169" i="100"/>
  <c r="AF168" i="100"/>
  <c r="AF167" i="100"/>
  <c r="AF166" i="100"/>
  <c r="AF165" i="100"/>
  <c r="AF164" i="100"/>
  <c r="AF163" i="100"/>
  <c r="AF162" i="100"/>
  <c r="AF161" i="100"/>
  <c r="AF160" i="100"/>
  <c r="AF159" i="100"/>
  <c r="AF158" i="100"/>
  <c r="AF157" i="100"/>
  <c r="AF156" i="100"/>
  <c r="AF155" i="100"/>
  <c r="AF154" i="100"/>
  <c r="AF153" i="100"/>
  <c r="AF152" i="100"/>
  <c r="AF151" i="100"/>
  <c r="Q173" i="100"/>
  <c r="Q172" i="100"/>
  <c r="Q171" i="100"/>
  <c r="Q170" i="100"/>
  <c r="Q169" i="100"/>
  <c r="Q168" i="100"/>
  <c r="Q167" i="100"/>
  <c r="Q166" i="100"/>
  <c r="Q165" i="100"/>
  <c r="Q164" i="100"/>
  <c r="Q163" i="100"/>
  <c r="Q162" i="100"/>
  <c r="Q161" i="100"/>
  <c r="Q160" i="100"/>
  <c r="Q159" i="100"/>
  <c r="Q158" i="100"/>
  <c r="Q157" i="100"/>
  <c r="Q156" i="100"/>
  <c r="Q155" i="100"/>
  <c r="Q154" i="100"/>
  <c r="Q153" i="100"/>
  <c r="Q152" i="100"/>
  <c r="Q151" i="100"/>
  <c r="B173" i="100"/>
  <c r="B172" i="100"/>
  <c r="B171" i="100"/>
  <c r="B170" i="100"/>
  <c r="B169" i="100"/>
  <c r="B168" i="100"/>
  <c r="B167" i="100"/>
  <c r="B166" i="100"/>
  <c r="B165" i="100"/>
  <c r="B164" i="100"/>
  <c r="B163" i="100"/>
  <c r="B162" i="100"/>
  <c r="B161" i="100"/>
  <c r="B160" i="100"/>
  <c r="B159" i="100"/>
  <c r="B158" i="100"/>
  <c r="B157" i="100"/>
  <c r="B156" i="100"/>
  <c r="B155" i="100"/>
  <c r="B154" i="100"/>
  <c r="B153" i="100"/>
  <c r="B152" i="100"/>
  <c r="B151" i="100"/>
  <c r="AF196" i="100"/>
  <c r="AF195" i="100"/>
  <c r="AF194" i="100"/>
  <c r="AF193" i="100"/>
  <c r="Q196" i="100"/>
  <c r="Q195" i="100"/>
  <c r="Q194" i="100"/>
  <c r="Q193" i="100"/>
  <c r="Q192" i="100"/>
  <c r="B194" i="100"/>
  <c r="B193" i="100"/>
  <c r="B192" i="100"/>
  <c r="AQ65" i="73"/>
  <c r="Z187" i="26" l="1"/>
  <c r="Z205" i="26" s="1"/>
  <c r="Z68" i="26"/>
  <c r="Z63" i="83" s="1"/>
  <c r="AA64" i="83" s="1"/>
  <c r="Z55" i="83"/>
  <c r="Z186" i="26"/>
  <c r="Z204" i="26" s="1"/>
  <c r="AA94" i="12"/>
  <c r="Z74" i="28"/>
  <c r="Z68" i="28"/>
  <c r="Y103" i="28"/>
  <c r="Z161" i="83"/>
  <c r="Z149" i="83" s="1"/>
  <c r="Z76" i="28"/>
  <c r="Z71" i="28"/>
  <c r="Z291" i="27"/>
  <c r="Z318" i="27" s="1"/>
  <c r="Z176" i="26"/>
  <c r="Z194" i="26" s="1"/>
  <c r="Z182" i="26"/>
  <c r="Z200" i="26" s="1"/>
  <c r="AA95" i="12"/>
  <c r="AA93" i="12"/>
  <c r="AA105" i="12"/>
  <c r="AA104" i="12"/>
  <c r="AA101" i="12"/>
  <c r="AA161" i="48"/>
  <c r="AA163" i="48"/>
  <c r="Z290" i="27"/>
  <c r="Z317" i="27" s="1"/>
  <c r="AA96" i="12"/>
  <c r="AA100" i="12"/>
  <c r="AA98" i="12"/>
  <c r="AA106" i="12"/>
  <c r="AA103" i="12"/>
  <c r="AA107" i="12"/>
  <c r="AA99" i="12"/>
  <c r="AA97" i="12"/>
  <c r="AA102" i="12"/>
  <c r="AA171" i="48"/>
  <c r="AA158" i="48"/>
  <c r="AA156" i="48"/>
  <c r="AA173" i="48"/>
  <c r="AA164" i="48"/>
  <c r="AA170" i="48"/>
  <c r="AA165" i="48"/>
  <c r="AA154" i="48"/>
  <c r="AA153" i="48"/>
  <c r="AA174" i="48"/>
  <c r="AA155" i="48"/>
  <c r="AA172" i="48"/>
  <c r="AA151" i="48"/>
  <c r="AA166" i="48"/>
  <c r="AA152" i="48"/>
  <c r="AA149" i="48"/>
  <c r="AA157" i="48"/>
  <c r="AA169" i="48"/>
  <c r="AA168" i="48"/>
  <c r="AA167" i="48"/>
  <c r="AA150" i="48"/>
  <c r="Z279" i="27"/>
  <c r="Z306" i="27" s="1"/>
  <c r="Z288" i="27"/>
  <c r="Z315" i="27" s="1"/>
  <c r="Z294" i="27"/>
  <c r="Z321" i="27" s="1"/>
  <c r="Z277" i="27"/>
  <c r="Z304" i="27" s="1"/>
  <c r="Z293" i="27"/>
  <c r="Z320" i="27" s="1"/>
  <c r="Z292" i="27"/>
  <c r="Z319" i="27" s="1"/>
  <c r="Z284" i="27"/>
  <c r="Z311" i="27" s="1"/>
  <c r="Z287" i="27"/>
  <c r="Z314" i="27" s="1"/>
  <c r="Z276" i="27"/>
  <c r="Z303" i="27" s="1"/>
  <c r="Z283" i="27"/>
  <c r="Z310" i="27" s="1"/>
  <c r="Z185" i="26"/>
  <c r="Z203" i="26" s="1"/>
  <c r="Z181" i="26"/>
  <c r="Z199" i="26" s="1"/>
  <c r="Z275" i="27"/>
  <c r="Z302" i="27" s="1"/>
  <c r="Z274" i="27"/>
  <c r="Z301" i="27" s="1"/>
  <c r="Z289" i="27"/>
  <c r="Z316" i="27" s="1"/>
  <c r="Z273" i="27"/>
  <c r="Z300" i="27" s="1"/>
  <c r="Z282" i="27"/>
  <c r="Z309" i="27" s="1"/>
  <c r="Y60" i="28"/>
  <c r="Y58" i="28"/>
  <c r="Z241" i="27"/>
  <c r="Z280" i="27"/>
  <c r="Z307" i="27" s="1"/>
  <c r="Z286" i="27"/>
  <c r="Z313" i="27" s="1"/>
  <c r="Z285" i="27"/>
  <c r="Z312" i="27" s="1"/>
  <c r="Z281" i="27"/>
  <c r="Z308" i="27" s="1"/>
  <c r="Z171" i="26"/>
  <c r="Z183" i="26"/>
  <c r="Z201" i="26" s="1"/>
  <c r="Z154" i="26"/>
  <c r="Z46" i="48"/>
  <c r="Z47" i="48"/>
  <c r="Z45" i="48"/>
  <c r="Z56" i="48"/>
  <c r="Z55" i="48"/>
  <c r="Z44" i="48"/>
  <c r="Z40" i="48"/>
  <c r="Z43" i="48"/>
  <c r="Z39" i="48"/>
  <c r="T60" i="66"/>
  <c r="T59" i="66"/>
  <c r="T54" i="66"/>
  <c r="T45" i="66"/>
  <c r="T44" i="66"/>
  <c r="T43" i="66"/>
  <c r="T61" i="66"/>
  <c r="T51" i="66"/>
  <c r="T50" i="66"/>
  <c r="Y70" i="28"/>
  <c r="Z77" i="28" s="1"/>
  <c r="Z268" i="27"/>
  <c r="Z175" i="26"/>
  <c r="Z193" i="26" s="1"/>
  <c r="T49" i="66"/>
  <c r="T48" i="66"/>
  <c r="T47" i="66"/>
  <c r="T62" i="66"/>
  <c r="T46" i="66"/>
  <c r="T42" i="66"/>
  <c r="T57" i="66"/>
  <c r="T41" i="66"/>
  <c r="T58" i="66"/>
  <c r="T56" i="66"/>
  <c r="T40" i="66"/>
  <c r="T55" i="66"/>
  <c r="T39" i="66"/>
  <c r="T38" i="66"/>
  <c r="T53" i="66"/>
  <c r="T37" i="66"/>
  <c r="Z34" i="12"/>
  <c r="Z33" i="12"/>
  <c r="Z31" i="12"/>
  <c r="Z30" i="12"/>
  <c r="Z29" i="12"/>
  <c r="Z28" i="12"/>
  <c r="Z27" i="12"/>
  <c r="Z26" i="12"/>
  <c r="Z25" i="12"/>
  <c r="Z32" i="12"/>
  <c r="Z24" i="12"/>
  <c r="Z23" i="12"/>
  <c r="Z22" i="12"/>
  <c r="Z42" i="48"/>
  <c r="Z57" i="48"/>
  <c r="Z41" i="48"/>
  <c r="Z33" i="48"/>
  <c r="Z54" i="48"/>
  <c r="Z38" i="48"/>
  <c r="Z53" i="48"/>
  <c r="Z37" i="48"/>
  <c r="Z52" i="48"/>
  <c r="Z36" i="48"/>
  <c r="Z51" i="48"/>
  <c r="Z35" i="48"/>
  <c r="Z50" i="48"/>
  <c r="Z34" i="48"/>
  <c r="Z49" i="48"/>
  <c r="AM65" i="73"/>
  <c r="AA41" i="83" l="1"/>
  <c r="AA56" i="83"/>
  <c r="Z295" i="27"/>
  <c r="Z322" i="27" s="1"/>
  <c r="Z188" i="26"/>
  <c r="Z206" i="26" s="1"/>
  <c r="Z67" i="83" s="1"/>
  <c r="AA68" i="83" s="1"/>
  <c r="C59" i="55"/>
  <c r="R59" i="55"/>
  <c r="Q59" i="55"/>
  <c r="P59" i="55"/>
  <c r="O59" i="55"/>
  <c r="N59" i="55"/>
  <c r="M59" i="55"/>
  <c r="L59" i="55"/>
  <c r="K59" i="55"/>
  <c r="J59" i="55"/>
  <c r="I59" i="55"/>
  <c r="H59" i="55"/>
  <c r="G59" i="55"/>
  <c r="F59" i="55"/>
  <c r="E59" i="55"/>
  <c r="D59" i="55"/>
  <c r="AI65" i="73"/>
  <c r="AE65" i="73"/>
  <c r="I25" i="55"/>
  <c r="N25" i="55"/>
  <c r="R25" i="55"/>
  <c r="G25" i="55"/>
  <c r="J25" i="55"/>
  <c r="C25" i="55"/>
  <c r="D25" i="55"/>
  <c r="E25" i="55"/>
  <c r="F25" i="55"/>
  <c r="H25" i="55"/>
  <c r="K25" i="55"/>
  <c r="L25" i="55"/>
  <c r="M25" i="55"/>
  <c r="O25" i="55"/>
  <c r="P25" i="55"/>
  <c r="Q25" i="55"/>
  <c r="J18" i="28" l="1"/>
  <c r="AB13" i="105" l="1"/>
  <c r="AA13" i="105"/>
  <c r="Z13" i="105"/>
  <c r="AB12" i="105"/>
  <c r="AA12" i="105"/>
  <c r="Z12" i="105"/>
  <c r="Y12" i="105"/>
  <c r="Y41" i="105" s="1"/>
  <c r="X12" i="105"/>
  <c r="X41" i="105" s="1"/>
  <c r="W12" i="105"/>
  <c r="W41" i="105" s="1"/>
  <c r="V12" i="105"/>
  <c r="V41" i="105" s="1"/>
  <c r="U12" i="105"/>
  <c r="U41" i="105" s="1"/>
  <c r="T12" i="105"/>
  <c r="T41" i="105" s="1"/>
  <c r="S12" i="105"/>
  <c r="R12" i="105"/>
  <c r="R41" i="105" s="1"/>
  <c r="Q12" i="105"/>
  <c r="P12" i="105"/>
  <c r="O12" i="105"/>
  <c r="N12" i="105"/>
  <c r="N41" i="105" s="1"/>
  <c r="M12" i="105"/>
  <c r="M41" i="105" s="1"/>
  <c r="L12" i="105"/>
  <c r="L41" i="105" s="1"/>
  <c r="K12" i="105"/>
  <c r="K41" i="105" s="1"/>
  <c r="J12" i="105"/>
  <c r="J41" i="105" s="1"/>
  <c r="I12" i="105"/>
  <c r="I41" i="105" s="1"/>
  <c r="H12" i="105"/>
  <c r="H41" i="105" s="1"/>
  <c r="G12" i="105"/>
  <c r="F12" i="105"/>
  <c r="F41" i="105" s="1"/>
  <c r="E12" i="105"/>
  <c r="D12" i="105"/>
  <c r="C12" i="105"/>
  <c r="C41" i="105" s="1"/>
  <c r="AB10" i="105" l="1"/>
  <c r="AB42" i="105"/>
  <c r="AB41" i="105"/>
  <c r="AB9" i="105"/>
  <c r="F9" i="105"/>
  <c r="AA9" i="105"/>
  <c r="AA41" i="105"/>
  <c r="Z9" i="105"/>
  <c r="Z41" i="105"/>
  <c r="Z10" i="105"/>
  <c r="Z42" i="105"/>
  <c r="AA10" i="105"/>
  <c r="AA42" i="105"/>
  <c r="R9" i="105"/>
  <c r="T9" i="105"/>
  <c r="H9" i="105"/>
  <c r="W9" i="105"/>
  <c r="V9" i="105"/>
  <c r="J9" i="105"/>
  <c r="K9" i="105"/>
  <c r="X9" i="105"/>
  <c r="L9" i="105"/>
  <c r="N9" i="105"/>
  <c r="Q9" i="105"/>
  <c r="Q41" i="105"/>
  <c r="E9" i="105"/>
  <c r="E41" i="105"/>
  <c r="I9" i="105"/>
  <c r="M9" i="105"/>
  <c r="U9" i="105"/>
  <c r="Y9" i="105"/>
  <c r="G9" i="105"/>
  <c r="G41" i="105"/>
  <c r="O9" i="105"/>
  <c r="O41" i="105"/>
  <c r="S9" i="105"/>
  <c r="S41" i="105"/>
  <c r="D9" i="105"/>
  <c r="D41" i="105"/>
  <c r="P9" i="105"/>
  <c r="P41" i="105"/>
  <c r="C9" i="105"/>
  <c r="X92" i="28"/>
  <c r="G33" i="60" l="1"/>
  <c r="Z59" i="105"/>
  <c r="AA59" i="105"/>
  <c r="AB59" i="105"/>
  <c r="Z69" i="105"/>
  <c r="AA69" i="105"/>
  <c r="AB69" i="105"/>
  <c r="Z76" i="105"/>
  <c r="AA76" i="105"/>
  <c r="AB76" i="105"/>
  <c r="Z84" i="105"/>
  <c r="AA84" i="105"/>
  <c r="AB84" i="105"/>
  <c r="D136" i="83"/>
  <c r="F136" i="83"/>
  <c r="G136" i="83"/>
  <c r="H136" i="83"/>
  <c r="J136" i="83"/>
  <c r="L136" i="83"/>
  <c r="N136" i="83"/>
  <c r="O136" i="83"/>
  <c r="P136" i="83"/>
  <c r="R136" i="83"/>
  <c r="S136" i="83"/>
  <c r="T136" i="83"/>
  <c r="V136" i="83"/>
  <c r="W136" i="83"/>
  <c r="X136" i="83"/>
  <c r="D132" i="83"/>
  <c r="E132" i="83"/>
  <c r="F132" i="83"/>
  <c r="H132" i="83"/>
  <c r="J132" i="83"/>
  <c r="L132" i="83"/>
  <c r="M132" i="83"/>
  <c r="N132" i="83"/>
  <c r="P132" i="83"/>
  <c r="Q132" i="83"/>
  <c r="R132" i="83"/>
  <c r="T132" i="83"/>
  <c r="V132" i="83"/>
  <c r="X132" i="83"/>
  <c r="D133" i="83"/>
  <c r="E133" i="83"/>
  <c r="F133" i="83"/>
  <c r="G133" i="83"/>
  <c r="H133" i="83"/>
  <c r="I133" i="83"/>
  <c r="J133" i="83"/>
  <c r="K133" i="83"/>
  <c r="L133" i="83"/>
  <c r="M133" i="83"/>
  <c r="N133" i="83"/>
  <c r="O133" i="83"/>
  <c r="P133" i="83"/>
  <c r="Q133" i="83"/>
  <c r="R133" i="83"/>
  <c r="S133" i="83"/>
  <c r="T133" i="83"/>
  <c r="U133" i="83"/>
  <c r="V133" i="83"/>
  <c r="W133" i="83"/>
  <c r="X133" i="83"/>
  <c r="Y133" i="83"/>
  <c r="D134" i="83"/>
  <c r="E134" i="83"/>
  <c r="F134" i="83"/>
  <c r="G134" i="83"/>
  <c r="H134" i="83"/>
  <c r="I134" i="83"/>
  <c r="J134" i="83"/>
  <c r="K134" i="83"/>
  <c r="L134" i="83"/>
  <c r="M134" i="83"/>
  <c r="N134" i="83"/>
  <c r="O134" i="83"/>
  <c r="P134" i="83"/>
  <c r="Q134" i="83"/>
  <c r="R134" i="83"/>
  <c r="S134" i="83"/>
  <c r="T134" i="83"/>
  <c r="U134" i="83"/>
  <c r="V134" i="83"/>
  <c r="W134" i="83"/>
  <c r="X134" i="83"/>
  <c r="Y134" i="83"/>
  <c r="H59" i="105"/>
  <c r="L59" i="105"/>
  <c r="T59" i="105"/>
  <c r="X59" i="105"/>
  <c r="Y59" i="105"/>
  <c r="C134" i="83"/>
  <c r="C133" i="83"/>
  <c r="C136" i="83"/>
  <c r="C132" i="83"/>
  <c r="V76" i="105" l="1"/>
  <c r="F69" i="105"/>
  <c r="W76" i="105"/>
  <c r="G84" i="105"/>
  <c r="O132" i="83"/>
  <c r="U136" i="83"/>
  <c r="I136" i="83"/>
  <c r="K136" i="83"/>
  <c r="W84" i="105"/>
  <c r="O84" i="105"/>
  <c r="Y132" i="83"/>
  <c r="F84" i="105"/>
  <c r="N84" i="105"/>
  <c r="P59" i="105"/>
  <c r="D59" i="105"/>
  <c r="W132" i="83"/>
  <c r="K132" i="83"/>
  <c r="Q136" i="83"/>
  <c r="E136" i="83"/>
  <c r="G76" i="105"/>
  <c r="E59" i="105"/>
  <c r="U59" i="105"/>
  <c r="U132" i="83"/>
  <c r="I132" i="83"/>
  <c r="V84" i="105"/>
  <c r="F76" i="105"/>
  <c r="L69" i="105"/>
  <c r="S132" i="83"/>
  <c r="G132" i="83"/>
  <c r="Y136" i="83"/>
  <c r="M136" i="83"/>
  <c r="O76" i="105"/>
  <c r="I59" i="105"/>
  <c r="N76" i="105"/>
  <c r="T69" i="105"/>
  <c r="R69" i="105"/>
  <c r="Q59" i="105"/>
  <c r="M59" i="105"/>
  <c r="R84" i="105"/>
  <c r="R76" i="105"/>
  <c r="V69" i="105"/>
  <c r="N69" i="105"/>
  <c r="R59" i="105"/>
  <c r="J59" i="105"/>
  <c r="K84" i="105"/>
  <c r="S76" i="105"/>
  <c r="J84" i="105"/>
  <c r="J76" i="105"/>
  <c r="P69" i="105"/>
  <c r="J69" i="105"/>
  <c r="V59" i="105"/>
  <c r="N59" i="105"/>
  <c r="F59" i="105"/>
  <c r="Y69" i="105"/>
  <c r="M69" i="105"/>
  <c r="I69" i="105"/>
  <c r="S84" i="105"/>
  <c r="K76" i="105"/>
  <c r="C84" i="105"/>
  <c r="Y84" i="105"/>
  <c r="U84" i="105"/>
  <c r="Q84" i="105"/>
  <c r="M84" i="105"/>
  <c r="I84" i="105"/>
  <c r="E84" i="105"/>
  <c r="Y76" i="105"/>
  <c r="U76" i="105"/>
  <c r="Q76" i="105"/>
  <c r="M76" i="105"/>
  <c r="I76" i="105"/>
  <c r="E76" i="105"/>
  <c r="X69" i="105"/>
  <c r="H69" i="105"/>
  <c r="D69" i="105"/>
  <c r="X84" i="105"/>
  <c r="T84" i="105"/>
  <c r="P84" i="105"/>
  <c r="L84" i="105"/>
  <c r="H84" i="105"/>
  <c r="D84" i="105"/>
  <c r="X76" i="105"/>
  <c r="T76" i="105"/>
  <c r="P76" i="105"/>
  <c r="L76" i="105"/>
  <c r="H76" i="105"/>
  <c r="D76" i="105"/>
  <c r="U69" i="105"/>
  <c r="Q69" i="105"/>
  <c r="E69" i="105"/>
  <c r="O69" i="105"/>
  <c r="S69" i="105"/>
  <c r="K69" i="105"/>
  <c r="W59" i="105"/>
  <c r="S59" i="105"/>
  <c r="O59" i="105"/>
  <c r="K59" i="105"/>
  <c r="G59" i="105"/>
  <c r="W69" i="105"/>
  <c r="G69" i="105"/>
  <c r="A1" i="105" l="1"/>
  <c r="AI77" i="73"/>
  <c r="AE77" i="73"/>
  <c r="C59" i="105"/>
  <c r="C76" i="105"/>
  <c r="W77" i="73"/>
  <c r="C69" i="105" l="1"/>
  <c r="X97" i="28" l="1"/>
  <c r="X98" i="28" s="1"/>
  <c r="X99" i="28"/>
  <c r="X19" i="28"/>
  <c r="X21" i="28"/>
  <c r="X23" i="28"/>
  <c r="X20" i="28"/>
  <c r="AF113" i="100"/>
  <c r="AG113" i="100"/>
  <c r="AH113" i="100"/>
  <c r="AI113" i="100"/>
  <c r="AJ113" i="100"/>
  <c r="AK113" i="100"/>
  <c r="AL113" i="100"/>
  <c r="AM113" i="100"/>
  <c r="AN113" i="100"/>
  <c r="AO113" i="100"/>
  <c r="AR113" i="100"/>
  <c r="AF114" i="100"/>
  <c r="AG114" i="100"/>
  <c r="AH114" i="100"/>
  <c r="AI114" i="100"/>
  <c r="AJ114" i="100"/>
  <c r="AK114" i="100"/>
  <c r="AL114" i="100"/>
  <c r="AM114" i="100"/>
  <c r="AN114" i="100"/>
  <c r="AO114" i="100"/>
  <c r="AR114" i="100"/>
  <c r="Q113" i="100"/>
  <c r="R113" i="100"/>
  <c r="S113" i="100"/>
  <c r="T113" i="100"/>
  <c r="U113" i="100"/>
  <c r="V113" i="100"/>
  <c r="W113" i="100"/>
  <c r="X113" i="100"/>
  <c r="Y113" i="100"/>
  <c r="Z113" i="100"/>
  <c r="AA113" i="100"/>
  <c r="AB113" i="100"/>
  <c r="AC113" i="100"/>
  <c r="Q114" i="100"/>
  <c r="R114" i="100"/>
  <c r="S114" i="100"/>
  <c r="T114" i="100"/>
  <c r="U114" i="100"/>
  <c r="V114" i="100"/>
  <c r="W114" i="100"/>
  <c r="X114" i="100"/>
  <c r="Y114" i="100"/>
  <c r="Z114" i="100"/>
  <c r="AA114" i="100"/>
  <c r="AB114" i="100"/>
  <c r="AC114" i="100"/>
  <c r="B113" i="100"/>
  <c r="C113" i="100"/>
  <c r="D113" i="100"/>
  <c r="E113" i="100"/>
  <c r="F113" i="100"/>
  <c r="G113" i="100"/>
  <c r="H113" i="100"/>
  <c r="I113" i="100"/>
  <c r="J113" i="100"/>
  <c r="K113" i="100"/>
  <c r="L113" i="100"/>
  <c r="M113" i="100"/>
  <c r="N113" i="100"/>
  <c r="B114" i="100"/>
  <c r="C114" i="100"/>
  <c r="D114" i="100"/>
  <c r="E114" i="100"/>
  <c r="F114" i="100"/>
  <c r="G114" i="100"/>
  <c r="H114" i="100"/>
  <c r="I114" i="100"/>
  <c r="J114" i="100"/>
  <c r="K114" i="100"/>
  <c r="L114" i="100"/>
  <c r="M114" i="100"/>
  <c r="N114" i="100"/>
  <c r="V20" i="102"/>
  <c r="W81" i="83" s="1"/>
  <c r="W20" i="102"/>
  <c r="X81" i="83" s="1"/>
  <c r="X20" i="102"/>
  <c r="V21" i="102"/>
  <c r="W82" i="83" s="1"/>
  <c r="W21" i="102"/>
  <c r="X82" i="83" s="1"/>
  <c r="X21" i="102"/>
  <c r="Y82" i="83" s="1"/>
  <c r="V22" i="102"/>
  <c r="W83" i="83" s="1"/>
  <c r="W22" i="102"/>
  <c r="X83" i="83" s="1"/>
  <c r="X22" i="102"/>
  <c r="Y83" i="83" s="1"/>
  <c r="F31" i="14"/>
  <c r="F32" i="14"/>
  <c r="F33" i="14"/>
  <c r="F34" i="14"/>
  <c r="F35" i="14"/>
  <c r="F36" i="14"/>
  <c r="F37" i="14"/>
  <c r="F38" i="14"/>
  <c r="F39" i="14"/>
  <c r="F40" i="14"/>
  <c r="F41" i="14"/>
  <c r="F42" i="14"/>
  <c r="Q253" i="52"/>
  <c r="O40" i="7"/>
  <c r="O46" i="7"/>
  <c r="O47" i="7"/>
  <c r="O48" i="7"/>
  <c r="O49" i="7"/>
  <c r="O50" i="7"/>
  <c r="O51" i="7"/>
  <c r="O52" i="7"/>
  <c r="O53" i="7"/>
  <c r="O54" i="7"/>
  <c r="O55" i="7"/>
  <c r="O56" i="7"/>
  <c r="O57" i="7"/>
  <c r="X25" i="28" l="1"/>
  <c r="X100" i="28"/>
  <c r="X101" i="28" s="1"/>
  <c r="X103" i="28"/>
  <c r="X19" i="102"/>
  <c r="Y80" i="83" s="1"/>
  <c r="X26" i="28"/>
  <c r="X22" i="28"/>
  <c r="X18" i="28"/>
  <c r="W19" i="102"/>
  <c r="X80" i="83" s="1"/>
  <c r="V19" i="102"/>
  <c r="W80" i="83" s="1"/>
  <c r="Y81" i="83"/>
  <c r="S32" i="66"/>
  <c r="N79" i="100"/>
  <c r="M79" i="100"/>
  <c r="L79" i="100"/>
  <c r="K79" i="100"/>
  <c r="J79" i="100"/>
  <c r="I79" i="100"/>
  <c r="H79" i="100"/>
  <c r="G79" i="100"/>
  <c r="F79" i="100"/>
  <c r="E79" i="100"/>
  <c r="D79" i="100"/>
  <c r="AR79" i="100"/>
  <c r="AO79" i="100"/>
  <c r="AN79" i="100"/>
  <c r="AM79" i="100"/>
  <c r="AL79" i="100"/>
  <c r="AK79" i="100"/>
  <c r="AJ79" i="100"/>
  <c r="AI79" i="100"/>
  <c r="AH79" i="100"/>
  <c r="AG79" i="100"/>
  <c r="AF79" i="100"/>
  <c r="AR110" i="100"/>
  <c r="AR111" i="100"/>
  <c r="AR112" i="100"/>
  <c r="AF111" i="100"/>
  <c r="AG111" i="100"/>
  <c r="AH111" i="100"/>
  <c r="AI111" i="100"/>
  <c r="AJ111" i="100"/>
  <c r="AK111" i="100"/>
  <c r="AL111" i="100"/>
  <c r="AM111" i="100"/>
  <c r="AN111" i="100"/>
  <c r="AO111" i="100"/>
  <c r="AF112" i="100"/>
  <c r="AG112" i="100"/>
  <c r="AH112" i="100"/>
  <c r="AI112" i="100"/>
  <c r="AJ112" i="100"/>
  <c r="AK112" i="100"/>
  <c r="AL112" i="100"/>
  <c r="AM112" i="100"/>
  <c r="AN112" i="100"/>
  <c r="AO112" i="100"/>
  <c r="Q111" i="100"/>
  <c r="R111" i="100"/>
  <c r="S111" i="100"/>
  <c r="T111" i="100"/>
  <c r="U111" i="100"/>
  <c r="V111" i="100"/>
  <c r="W111" i="100"/>
  <c r="X111" i="100"/>
  <c r="Y111" i="100"/>
  <c r="Z111" i="100"/>
  <c r="AA111" i="100"/>
  <c r="AB111" i="100"/>
  <c r="AC111" i="100"/>
  <c r="Q112" i="100"/>
  <c r="R112" i="100"/>
  <c r="S112" i="100"/>
  <c r="T112" i="100"/>
  <c r="U112" i="100"/>
  <c r="V112" i="100"/>
  <c r="W112" i="100"/>
  <c r="X112" i="100"/>
  <c r="Y112" i="100"/>
  <c r="Z112" i="100"/>
  <c r="AA112" i="100"/>
  <c r="AB112" i="100"/>
  <c r="AC112" i="100"/>
  <c r="B111" i="100"/>
  <c r="C111" i="100"/>
  <c r="D111" i="100"/>
  <c r="E111" i="100"/>
  <c r="F111" i="100"/>
  <c r="G111" i="100"/>
  <c r="H111" i="100"/>
  <c r="I111" i="100"/>
  <c r="J111" i="100"/>
  <c r="K111" i="100"/>
  <c r="L111" i="100"/>
  <c r="M111" i="100"/>
  <c r="N111" i="100"/>
  <c r="B112" i="100"/>
  <c r="C112" i="100"/>
  <c r="D112" i="100"/>
  <c r="E112" i="100"/>
  <c r="F112" i="100"/>
  <c r="G112" i="100"/>
  <c r="H112" i="100"/>
  <c r="I112" i="100"/>
  <c r="J112" i="100"/>
  <c r="K112" i="100"/>
  <c r="L112" i="100"/>
  <c r="M112" i="100"/>
  <c r="N112" i="100"/>
  <c r="E138" i="100" l="1"/>
  <c r="M138" i="100"/>
  <c r="F138" i="100"/>
  <c r="G138" i="100"/>
  <c r="H138" i="100"/>
  <c r="N138" i="100"/>
  <c r="I138" i="100"/>
  <c r="D138" i="100"/>
  <c r="J138" i="100"/>
  <c r="L138" i="100"/>
  <c r="K138" i="100"/>
  <c r="X102" i="28"/>
  <c r="X59" i="28"/>
  <c r="X62" i="28"/>
  <c r="X63" i="28"/>
  <c r="X64" i="28"/>
  <c r="X65" i="28"/>
  <c r="X66" i="28"/>
  <c r="X69" i="28"/>
  <c r="X73" i="28"/>
  <c r="X67" i="28" l="1"/>
  <c r="Y75" i="28" s="1"/>
  <c r="Y68" i="28"/>
  <c r="Y74" i="28"/>
  <c r="X70" i="28"/>
  <c r="Y77" i="28" s="1"/>
  <c r="Y76" i="28"/>
  <c r="Y71" i="28"/>
  <c r="X60" i="28"/>
  <c r="X58" i="28"/>
  <c r="Y165" i="27" l="1"/>
  <c r="Y166" i="27"/>
  <c r="Y167" i="27"/>
  <c r="Y168" i="27"/>
  <c r="Y169" i="27"/>
  <c r="Y170" i="27"/>
  <c r="Y171" i="27"/>
  <c r="Y172" i="27"/>
  <c r="Y199" i="27" s="1"/>
  <c r="Y173" i="27"/>
  <c r="Y200" i="27" s="1"/>
  <c r="Y174" i="27"/>
  <c r="Y201" i="27" s="1"/>
  <c r="Y175" i="27"/>
  <c r="Y202" i="27" s="1"/>
  <c r="Y176" i="27"/>
  <c r="Y203" i="27" s="1"/>
  <c r="Y177" i="27"/>
  <c r="Y204" i="27" s="1"/>
  <c r="Y178" i="27"/>
  <c r="Y205" i="27" s="1"/>
  <c r="Y179" i="27"/>
  <c r="Y206" i="27" s="1"/>
  <c r="Y180" i="27"/>
  <c r="Y207" i="27" s="1"/>
  <c r="Y181" i="27"/>
  <c r="Y182" i="27"/>
  <c r="Y183" i="27"/>
  <c r="Y210" i="27" s="1"/>
  <c r="Y184" i="27"/>
  <c r="Y211" i="27" s="1"/>
  <c r="Y185" i="27"/>
  <c r="Y212" i="27" s="1"/>
  <c r="Y186" i="27"/>
  <c r="Y213" i="27" s="1"/>
  <c r="Y187" i="27"/>
  <c r="Y214" i="27" s="1"/>
  <c r="Y192" i="27"/>
  <c r="Y193" i="27"/>
  <c r="Y194" i="27"/>
  <c r="Y195" i="27"/>
  <c r="Y196" i="27"/>
  <c r="Y197" i="27"/>
  <c r="Y198" i="27"/>
  <c r="Y208" i="27"/>
  <c r="Y209" i="27"/>
  <c r="Y219" i="27"/>
  <c r="Y220" i="27"/>
  <c r="Y221" i="27"/>
  <c r="Y222" i="27"/>
  <c r="Y223" i="27"/>
  <c r="Y224" i="27"/>
  <c r="Y225" i="27"/>
  <c r="Y226" i="27"/>
  <c r="Y227" i="27"/>
  <c r="Y228" i="27"/>
  <c r="Y229" i="27"/>
  <c r="Y230" i="27"/>
  <c r="Y231" i="27"/>
  <c r="Y232" i="27"/>
  <c r="Y233" i="27"/>
  <c r="Y234" i="27"/>
  <c r="Y235" i="27"/>
  <c r="Y236" i="27"/>
  <c r="Y237" i="27"/>
  <c r="Y291" i="27" s="1"/>
  <c r="Y318" i="27" s="1"/>
  <c r="Y238" i="27"/>
  <c r="Y239" i="27"/>
  <c r="Y240" i="27"/>
  <c r="Y246" i="27"/>
  <c r="Y247" i="27"/>
  <c r="Y248" i="27"/>
  <c r="Y249" i="27"/>
  <c r="Y250" i="27"/>
  <c r="Y251" i="27"/>
  <c r="Y252" i="27"/>
  <c r="Y253" i="27"/>
  <c r="Y254" i="27"/>
  <c r="Y255" i="27"/>
  <c r="Y256" i="27"/>
  <c r="Y257" i="27"/>
  <c r="Y258" i="27"/>
  <c r="Y259" i="27"/>
  <c r="Y260" i="27"/>
  <c r="Y261" i="27"/>
  <c r="Y262" i="27"/>
  <c r="Y263" i="27"/>
  <c r="Y264" i="27"/>
  <c r="Y265" i="27"/>
  <c r="Y266" i="27"/>
  <c r="Y267" i="27"/>
  <c r="Y278" i="27"/>
  <c r="Y305" i="27"/>
  <c r="Y57" i="27"/>
  <c r="Y84" i="27" s="1"/>
  <c r="Y58" i="27"/>
  <c r="Y85" i="27" s="1"/>
  <c r="Y59" i="27"/>
  <c r="Y60" i="27"/>
  <c r="Y61" i="27"/>
  <c r="Y62" i="27"/>
  <c r="Y63" i="27"/>
  <c r="Y90" i="27" s="1"/>
  <c r="Y64" i="27"/>
  <c r="Y91" i="27" s="1"/>
  <c r="Y65" i="27"/>
  <c r="Y92" i="27" s="1"/>
  <c r="Y66" i="27"/>
  <c r="Y93" i="27" s="1"/>
  <c r="Y67" i="27"/>
  <c r="Y94" i="27" s="1"/>
  <c r="Y68" i="27"/>
  <c r="Y95" i="27" s="1"/>
  <c r="Y69" i="27"/>
  <c r="Y96" i="27" s="1"/>
  <c r="Y70" i="27"/>
  <c r="Y97" i="27" s="1"/>
  <c r="Y71" i="27"/>
  <c r="Y98" i="27" s="1"/>
  <c r="Y72" i="27"/>
  <c r="Y99" i="27" s="1"/>
  <c r="Y73" i="27"/>
  <c r="Y100" i="27" s="1"/>
  <c r="Y74" i="27"/>
  <c r="Y101" i="27" s="1"/>
  <c r="Y75" i="27"/>
  <c r="Y76" i="27"/>
  <c r="Y103" i="27" s="1"/>
  <c r="Y77" i="27"/>
  <c r="Y78" i="27"/>
  <c r="Y79" i="27"/>
  <c r="Y106" i="27" s="1"/>
  <c r="Y86" i="27"/>
  <c r="Y87" i="27"/>
  <c r="Y88" i="27"/>
  <c r="Y89" i="27"/>
  <c r="Y102" i="27"/>
  <c r="Y104" i="27"/>
  <c r="Y105" i="27"/>
  <c r="Y106" i="26"/>
  <c r="Y124" i="26" s="1"/>
  <c r="Y107" i="26"/>
  <c r="Y125" i="26" s="1"/>
  <c r="Y108" i="26"/>
  <c r="Y126" i="26" s="1"/>
  <c r="Y109" i="26"/>
  <c r="Y110" i="26"/>
  <c r="Y128" i="26" s="1"/>
  <c r="Y111" i="26"/>
  <c r="Y129" i="26" s="1"/>
  <c r="Y112" i="26"/>
  <c r="Y130" i="26" s="1"/>
  <c r="Y113" i="26"/>
  <c r="Y131" i="26" s="1"/>
  <c r="Y114" i="26"/>
  <c r="Y132" i="26" s="1"/>
  <c r="Y115" i="26"/>
  <c r="Y116" i="26"/>
  <c r="Y134" i="26" s="1"/>
  <c r="Y117" i="26"/>
  <c r="Y135" i="26" s="1"/>
  <c r="Y118" i="26"/>
  <c r="Y136" i="26" s="1"/>
  <c r="Y119" i="26"/>
  <c r="Y137" i="26" s="1"/>
  <c r="Y127" i="26"/>
  <c r="Y133" i="26"/>
  <c r="Y141" i="26"/>
  <c r="Y142" i="26"/>
  <c r="Y143" i="26"/>
  <c r="Y144" i="26"/>
  <c r="Y145" i="26"/>
  <c r="Y179" i="26" s="1"/>
  <c r="Y197" i="26" s="1"/>
  <c r="Y146" i="26"/>
  <c r="Y147" i="26"/>
  <c r="Y148" i="26"/>
  <c r="Y149" i="26"/>
  <c r="Y150" i="26"/>
  <c r="Y151" i="26"/>
  <c r="Y152" i="26"/>
  <c r="Y153" i="26"/>
  <c r="Y187" i="26" s="1"/>
  <c r="Y205" i="26" s="1"/>
  <c r="Y158" i="26"/>
  <c r="Y159" i="26"/>
  <c r="Y160" i="26"/>
  <c r="Y161" i="26"/>
  <c r="Y162" i="26"/>
  <c r="Y163" i="26"/>
  <c r="Y164" i="26"/>
  <c r="Y165" i="26"/>
  <c r="Y166" i="26"/>
  <c r="Y167" i="26"/>
  <c r="Y168" i="26"/>
  <c r="Y169" i="26"/>
  <c r="Y170" i="26"/>
  <c r="Y178" i="26"/>
  <c r="Y184" i="26"/>
  <c r="Y196" i="26"/>
  <c r="Y202" i="26"/>
  <c r="Y37" i="26"/>
  <c r="Y55" i="26" s="1"/>
  <c r="Y38" i="26"/>
  <c r="Y56" i="26" s="1"/>
  <c r="Y39" i="26"/>
  <c r="Y57" i="26" s="1"/>
  <c r="Y40" i="26"/>
  <c r="Y41" i="26"/>
  <c r="Y42" i="26"/>
  <c r="Y60" i="26" s="1"/>
  <c r="Y43" i="26"/>
  <c r="Y61" i="26" s="1"/>
  <c r="Y44" i="26"/>
  <c r="Y62" i="26" s="1"/>
  <c r="Y45" i="26"/>
  <c r="Y46" i="26"/>
  <c r="Y64" i="26" s="1"/>
  <c r="Y47" i="26"/>
  <c r="Y65" i="26" s="1"/>
  <c r="Y48" i="26"/>
  <c r="Y66" i="26" s="1"/>
  <c r="Y49" i="26"/>
  <c r="Y67" i="26" s="1"/>
  <c r="Y50" i="26"/>
  <c r="Y68" i="26" s="1"/>
  <c r="Y58" i="26"/>
  <c r="Y59" i="26"/>
  <c r="Y63" i="26"/>
  <c r="Y177" i="26" l="1"/>
  <c r="Y195" i="26" s="1"/>
  <c r="Y281" i="27"/>
  <c r="Y308" i="27" s="1"/>
  <c r="Y288" i="27"/>
  <c r="Y315" i="27" s="1"/>
  <c r="Y282" i="27"/>
  <c r="Y309" i="27" s="1"/>
  <c r="Y293" i="27"/>
  <c r="Y320" i="27" s="1"/>
  <c r="Y284" i="27"/>
  <c r="Y311" i="27" s="1"/>
  <c r="Y277" i="27"/>
  <c r="Y304" i="27" s="1"/>
  <c r="Y286" i="27"/>
  <c r="Y313" i="27" s="1"/>
  <c r="Y292" i="27"/>
  <c r="Y319" i="27" s="1"/>
  <c r="Y283" i="27"/>
  <c r="Y310" i="27" s="1"/>
  <c r="Y186" i="26"/>
  <c r="Y204" i="26" s="1"/>
  <c r="Y275" i="27"/>
  <c r="Y302" i="27" s="1"/>
  <c r="Y181" i="26"/>
  <c r="Y199" i="26" s="1"/>
  <c r="Y176" i="26"/>
  <c r="Y194" i="26" s="1"/>
  <c r="Y268" i="27"/>
  <c r="Y294" i="27"/>
  <c r="Y321" i="27" s="1"/>
  <c r="Y287" i="27"/>
  <c r="Y314" i="27" s="1"/>
  <c r="Y279" i="27"/>
  <c r="Y306" i="27" s="1"/>
  <c r="Y285" i="27"/>
  <c r="Y312" i="27" s="1"/>
  <c r="Y276" i="27"/>
  <c r="Y303" i="27" s="1"/>
  <c r="Y274" i="27"/>
  <c r="Y301" i="27" s="1"/>
  <c r="Y290" i="27"/>
  <c r="Y317" i="27" s="1"/>
  <c r="Y289" i="27"/>
  <c r="Y316" i="27" s="1"/>
  <c r="Y273" i="27"/>
  <c r="Y300" i="27" s="1"/>
  <c r="Y280" i="27"/>
  <c r="Y307" i="27" s="1"/>
  <c r="Y182" i="26"/>
  <c r="Y200" i="26" s="1"/>
  <c r="Y241" i="27"/>
  <c r="Y180" i="26"/>
  <c r="Y198" i="26" s="1"/>
  <c r="Y185" i="26"/>
  <c r="Y203" i="26" s="1"/>
  <c r="Y183" i="26"/>
  <c r="Y201" i="26" s="1"/>
  <c r="Y154" i="26"/>
  <c r="Y171" i="26"/>
  <c r="Y175" i="26"/>
  <c r="Y193" i="26" s="1"/>
  <c r="Y295" i="27" l="1"/>
  <c r="Y322" i="27" s="1"/>
  <c r="Y188" i="26"/>
  <c r="Y206" i="26" s="1"/>
  <c r="Y4" i="83"/>
  <c r="Y135" i="83" s="1"/>
  <c r="Y5" i="83"/>
  <c r="Y6" i="83"/>
  <c r="Y7" i="83"/>
  <c r="Y8" i="83"/>
  <c r="Y10" i="83"/>
  <c r="Z11" i="83" s="1"/>
  <c r="Y12" i="83"/>
  <c r="Y13" i="83"/>
  <c r="Y14" i="83"/>
  <c r="Y15" i="83"/>
  <c r="Y16" i="83"/>
  <c r="Y17" i="83"/>
  <c r="Y18" i="83"/>
  <c r="Y19" i="83"/>
  <c r="Y21" i="83"/>
  <c r="Y22" i="83"/>
  <c r="Y23" i="83"/>
  <c r="Y24" i="83"/>
  <c r="Y25" i="83"/>
  <c r="Y26" i="83"/>
  <c r="Y27" i="83"/>
  <c r="Y29" i="83"/>
  <c r="Y31" i="83"/>
  <c r="Y32" i="83"/>
  <c r="Y33" i="83"/>
  <c r="Y34" i="83"/>
  <c r="Y35" i="83"/>
  <c r="Y37" i="83"/>
  <c r="Y40" i="83"/>
  <c r="Y42" i="83"/>
  <c r="Y43" i="83"/>
  <c r="Y44" i="83"/>
  <c r="Y46" i="83"/>
  <c r="Z47" i="83" s="1"/>
  <c r="Y48" i="83"/>
  <c r="Z49" i="83" s="1"/>
  <c r="Y50" i="83"/>
  <c r="Z51" i="83" s="1"/>
  <c r="Y53" i="83"/>
  <c r="Y54" i="83"/>
  <c r="Y62" i="83" s="1"/>
  <c r="Y55" i="83"/>
  <c r="Y61" i="83"/>
  <c r="Y63" i="83"/>
  <c r="Z64" i="83" s="1"/>
  <c r="Y65" i="83"/>
  <c r="Z66" i="83" s="1"/>
  <c r="Y67" i="83"/>
  <c r="Z68" i="83" s="1"/>
  <c r="Y97" i="83"/>
  <c r="Y98" i="83"/>
  <c r="Y99" i="83"/>
  <c r="Y100" i="83"/>
  <c r="Y107" i="83" s="1"/>
  <c r="Y101" i="83"/>
  <c r="Y102" i="83"/>
  <c r="Y103" i="83"/>
  <c r="Y104" i="83"/>
  <c r="Y105" i="83"/>
  <c r="Y106" i="83"/>
  <c r="Y108" i="83"/>
  <c r="Y111" i="83"/>
  <c r="Y112" i="83"/>
  <c r="Y114" i="83"/>
  <c r="Y115" i="83"/>
  <c r="Y117" i="83"/>
  <c r="Y118" i="83"/>
  <c r="Y120" i="83"/>
  <c r="Y121" i="83"/>
  <c r="Y122" i="83"/>
  <c r="Y123" i="83"/>
  <c r="Y124" i="83"/>
  <c r="Y126" i="83"/>
  <c r="Y127" i="83"/>
  <c r="Y128" i="83"/>
  <c r="Y129" i="83"/>
  <c r="Y130" i="83"/>
  <c r="Y141" i="83"/>
  <c r="Z163" i="83" s="1"/>
  <c r="Y143" i="83"/>
  <c r="Y144" i="83" s="1"/>
  <c r="Y145" i="83"/>
  <c r="Y146" i="83"/>
  <c r="Z165" i="83" s="1"/>
  <c r="Y150" i="83"/>
  <c r="Y151" i="83"/>
  <c r="Z164" i="83" s="1"/>
  <c r="Y152" i="83"/>
  <c r="Y153" i="83"/>
  <c r="Y154" i="83"/>
  <c r="Y155" i="83"/>
  <c r="Y156" i="83"/>
  <c r="Y157" i="83"/>
  <c r="Y158" i="83"/>
  <c r="Y159" i="83"/>
  <c r="Y160" i="83"/>
  <c r="Y161" i="83"/>
  <c r="Y91" i="48"/>
  <c r="Y92" i="48"/>
  <c r="Y93" i="48"/>
  <c r="Y94" i="48"/>
  <c r="Y95" i="48"/>
  <c r="Y96" i="48"/>
  <c r="Y97" i="48"/>
  <c r="Y98" i="48"/>
  <c r="Y99" i="48"/>
  <c r="Y100" i="48"/>
  <c r="Y101" i="48"/>
  <c r="Y102" i="48"/>
  <c r="Y103" i="48"/>
  <c r="Y104" i="48"/>
  <c r="Y105" i="48"/>
  <c r="Y106" i="48"/>
  <c r="Y107" i="48"/>
  <c r="Y108" i="48"/>
  <c r="Y109" i="48"/>
  <c r="Y110" i="48"/>
  <c r="Y111" i="48"/>
  <c r="Y112" i="48"/>
  <c r="Y113" i="48"/>
  <c r="Y114" i="48"/>
  <c r="Y115" i="48"/>
  <c r="Y116" i="48"/>
  <c r="Y120" i="48"/>
  <c r="Y121" i="48"/>
  <c r="Y122" i="48"/>
  <c r="Y123" i="48"/>
  <c r="Y124" i="48"/>
  <c r="Y125" i="48"/>
  <c r="Y126" i="48"/>
  <c r="Y127" i="48"/>
  <c r="Y128" i="48"/>
  <c r="Y129" i="48"/>
  <c r="Y130" i="48"/>
  <c r="Y131" i="48"/>
  <c r="Y132" i="48"/>
  <c r="Y133" i="48"/>
  <c r="Y134" i="48"/>
  <c r="Y135" i="48"/>
  <c r="Y136" i="48"/>
  <c r="Y137" i="48"/>
  <c r="Y138" i="48"/>
  <c r="Y139" i="48"/>
  <c r="Y140" i="48"/>
  <c r="Y141" i="48"/>
  <c r="Y142" i="48"/>
  <c r="Y143" i="48"/>
  <c r="Y144" i="48"/>
  <c r="Y145" i="48"/>
  <c r="Y58" i="48"/>
  <c r="Y36" i="48" s="1"/>
  <c r="S96" i="66"/>
  <c r="S101" i="66"/>
  <c r="S102" i="66"/>
  <c r="S103" i="66"/>
  <c r="S104" i="66"/>
  <c r="S105" i="66"/>
  <c r="S106" i="66"/>
  <c r="S107" i="66"/>
  <c r="S108" i="66"/>
  <c r="S109" i="66"/>
  <c r="S110" i="66"/>
  <c r="S111" i="66"/>
  <c r="S112" i="66"/>
  <c r="S113" i="66"/>
  <c r="S114" i="66"/>
  <c r="S115" i="66"/>
  <c r="S116" i="66"/>
  <c r="S117" i="66"/>
  <c r="S118" i="66"/>
  <c r="S119" i="66"/>
  <c r="S120" i="66"/>
  <c r="S121" i="66"/>
  <c r="S122" i="66"/>
  <c r="S123" i="66"/>
  <c r="S124" i="66"/>
  <c r="S125" i="66"/>
  <c r="S126" i="66"/>
  <c r="S127" i="66"/>
  <c r="S132" i="66"/>
  <c r="S133" i="66"/>
  <c r="S134" i="66"/>
  <c r="S135" i="66"/>
  <c r="S136" i="66"/>
  <c r="S137" i="66"/>
  <c r="S138" i="66"/>
  <c r="S139" i="66"/>
  <c r="S140" i="66"/>
  <c r="S141" i="66"/>
  <c r="S142" i="66"/>
  <c r="S143" i="66"/>
  <c r="S144" i="66"/>
  <c r="S145" i="66"/>
  <c r="S146" i="66"/>
  <c r="S147" i="66"/>
  <c r="S148" i="66"/>
  <c r="S149" i="66"/>
  <c r="S150" i="66"/>
  <c r="S151" i="66"/>
  <c r="S152" i="66"/>
  <c r="S153" i="66"/>
  <c r="S154" i="66"/>
  <c r="S155" i="66"/>
  <c r="S156" i="66"/>
  <c r="S157" i="66"/>
  <c r="S158" i="66"/>
  <c r="S159" i="66"/>
  <c r="S63" i="66"/>
  <c r="S40" i="66" s="1"/>
  <c r="Y57" i="12"/>
  <c r="Y58" i="12"/>
  <c r="Y59" i="12"/>
  <c r="Y60" i="12"/>
  <c r="Y61" i="12"/>
  <c r="Y62" i="12"/>
  <c r="Y63" i="12"/>
  <c r="Y64" i="12"/>
  <c r="Y65" i="12"/>
  <c r="Y66" i="12"/>
  <c r="Y67" i="12"/>
  <c r="Y68" i="12"/>
  <c r="Y69" i="12"/>
  <c r="Y70" i="12"/>
  <c r="Y71" i="12"/>
  <c r="Y75" i="12"/>
  <c r="Z93" i="12" s="1"/>
  <c r="Y76" i="12"/>
  <c r="Y77" i="12"/>
  <c r="Y78" i="12"/>
  <c r="Z96" i="12" s="1"/>
  <c r="Y79" i="12"/>
  <c r="Y80" i="12"/>
  <c r="Y81" i="12"/>
  <c r="Y82" i="12"/>
  <c r="Y83" i="12"/>
  <c r="Y84" i="12"/>
  <c r="Y85" i="12"/>
  <c r="Y86" i="12"/>
  <c r="Y87" i="12"/>
  <c r="Y88" i="12"/>
  <c r="Y89" i="12"/>
  <c r="Y35" i="12"/>
  <c r="Y24" i="12" s="1"/>
  <c r="Y20" i="13"/>
  <c r="Y21" i="13"/>
  <c r="Y22" i="13"/>
  <c r="Y23" i="13"/>
  <c r="Y24" i="13"/>
  <c r="Y25" i="13"/>
  <c r="Y26" i="13"/>
  <c r="Y27" i="13"/>
  <c r="Y29" i="13"/>
  <c r="Y30" i="13"/>
  <c r="Y31" i="13"/>
  <c r="Y33" i="13"/>
  <c r="X4" i="102"/>
  <c r="X5" i="102"/>
  <c r="X6" i="102"/>
  <c r="X7" i="102"/>
  <c r="Y75" i="83" s="1"/>
  <c r="Y89" i="83" s="1"/>
  <c r="X10" i="102"/>
  <c r="X11" i="102"/>
  <c r="X13" i="102"/>
  <c r="X14" i="102"/>
  <c r="X15" i="102"/>
  <c r="X16" i="102"/>
  <c r="X17" i="102"/>
  <c r="X25" i="102"/>
  <c r="X26" i="102"/>
  <c r="X27" i="102"/>
  <c r="X28" i="102"/>
  <c r="X44" i="102"/>
  <c r="D126" i="83"/>
  <c r="E126" i="83"/>
  <c r="F126" i="83"/>
  <c r="G126" i="83"/>
  <c r="H126" i="83"/>
  <c r="I126" i="83"/>
  <c r="J126" i="83"/>
  <c r="K126" i="83"/>
  <c r="L126" i="83"/>
  <c r="M126" i="83"/>
  <c r="N126" i="83"/>
  <c r="O126" i="83"/>
  <c r="P126" i="83"/>
  <c r="Q126" i="83"/>
  <c r="R126" i="83"/>
  <c r="S126" i="83"/>
  <c r="T126" i="83"/>
  <c r="U126" i="83"/>
  <c r="V126" i="83"/>
  <c r="W126" i="83"/>
  <c r="X126" i="83"/>
  <c r="D127" i="83"/>
  <c r="E127" i="83"/>
  <c r="F127" i="83"/>
  <c r="G127" i="83"/>
  <c r="H127" i="83"/>
  <c r="I127" i="83"/>
  <c r="J127" i="83"/>
  <c r="K127" i="83"/>
  <c r="L127" i="83"/>
  <c r="M127" i="83"/>
  <c r="N127" i="83"/>
  <c r="O127" i="83"/>
  <c r="P127" i="83"/>
  <c r="Q127" i="83"/>
  <c r="R127" i="83"/>
  <c r="S127" i="83"/>
  <c r="T127" i="83"/>
  <c r="U127" i="83"/>
  <c r="V127" i="83"/>
  <c r="W127" i="83"/>
  <c r="X127" i="83"/>
  <c r="D128" i="83"/>
  <c r="E128" i="83"/>
  <c r="F128" i="83"/>
  <c r="G128" i="83"/>
  <c r="H128" i="83"/>
  <c r="I128" i="83"/>
  <c r="J128" i="83"/>
  <c r="K128" i="83"/>
  <c r="L128" i="83"/>
  <c r="M128" i="83"/>
  <c r="N128" i="83"/>
  <c r="O128" i="83"/>
  <c r="P128" i="83"/>
  <c r="Q128" i="83"/>
  <c r="R128" i="83"/>
  <c r="S128" i="83"/>
  <c r="T128" i="83"/>
  <c r="U128" i="83"/>
  <c r="V128" i="83"/>
  <c r="W128" i="83"/>
  <c r="X128" i="83"/>
  <c r="D129" i="83"/>
  <c r="E129" i="83"/>
  <c r="F129" i="83"/>
  <c r="G129" i="83"/>
  <c r="H129" i="83"/>
  <c r="I129" i="83"/>
  <c r="J129" i="83"/>
  <c r="K129" i="83"/>
  <c r="L129" i="83"/>
  <c r="M129" i="83"/>
  <c r="N129" i="83"/>
  <c r="O129" i="83"/>
  <c r="P129" i="83"/>
  <c r="Q129" i="83"/>
  <c r="R129" i="83"/>
  <c r="S129" i="83"/>
  <c r="T129" i="83"/>
  <c r="U129" i="83"/>
  <c r="V129" i="83"/>
  <c r="W129" i="83"/>
  <c r="X129" i="83"/>
  <c r="C129" i="83"/>
  <c r="C128" i="83"/>
  <c r="C127" i="83"/>
  <c r="D124" i="83"/>
  <c r="E124" i="83"/>
  <c r="F124" i="83"/>
  <c r="G124" i="83"/>
  <c r="H124" i="83"/>
  <c r="I124" i="83"/>
  <c r="J124" i="83"/>
  <c r="K124" i="83"/>
  <c r="L124" i="83"/>
  <c r="M124" i="83"/>
  <c r="N124" i="83"/>
  <c r="O124" i="83"/>
  <c r="P124" i="83"/>
  <c r="Q124" i="83"/>
  <c r="R124" i="83"/>
  <c r="S124" i="83"/>
  <c r="T124" i="83"/>
  <c r="U124" i="83"/>
  <c r="V124" i="83"/>
  <c r="W124" i="83"/>
  <c r="X124" i="83"/>
  <c r="C124" i="83"/>
  <c r="D112" i="83"/>
  <c r="E112" i="83"/>
  <c r="F112" i="83"/>
  <c r="G112" i="83"/>
  <c r="H112" i="83"/>
  <c r="I112" i="83"/>
  <c r="J112" i="83"/>
  <c r="K112" i="83"/>
  <c r="L112" i="83"/>
  <c r="M112" i="83"/>
  <c r="N112" i="83"/>
  <c r="O112" i="83"/>
  <c r="P112" i="83"/>
  <c r="Q112" i="83"/>
  <c r="R112" i="83"/>
  <c r="S112" i="83"/>
  <c r="T112" i="83"/>
  <c r="U112" i="83"/>
  <c r="V112" i="83"/>
  <c r="W112" i="83"/>
  <c r="X112" i="83"/>
  <c r="C112" i="83"/>
  <c r="X38" i="102" l="1"/>
  <c r="X85" i="102"/>
  <c r="X80" i="102"/>
  <c r="X82" i="102"/>
  <c r="X84" i="102"/>
  <c r="X83" i="102"/>
  <c r="X77" i="102"/>
  <c r="X81" i="102"/>
  <c r="X79" i="102"/>
  <c r="X78" i="102"/>
  <c r="X76" i="102"/>
  <c r="Z160" i="48"/>
  <c r="Z56" i="83"/>
  <c r="Z41" i="83"/>
  <c r="Z159" i="48"/>
  <c r="Z95" i="12"/>
  <c r="Z94" i="12"/>
  <c r="Z105" i="12"/>
  <c r="Z106" i="12"/>
  <c r="Z97" i="12"/>
  <c r="Z98" i="12"/>
  <c r="Z99" i="12"/>
  <c r="Z103" i="12"/>
  <c r="Z101" i="12"/>
  <c r="Z100" i="12"/>
  <c r="Z102" i="12"/>
  <c r="Z107" i="12"/>
  <c r="Z104" i="12"/>
  <c r="Z171" i="48"/>
  <c r="Z155" i="48"/>
  <c r="Z157" i="48"/>
  <c r="Z156" i="48"/>
  <c r="Z152" i="48"/>
  <c r="Z158" i="48"/>
  <c r="Z163" i="48"/>
  <c r="Z154" i="48"/>
  <c r="Z170" i="48"/>
  <c r="Z173" i="48"/>
  <c r="Z164" i="48"/>
  <c r="Z174" i="48"/>
  <c r="Z169" i="48"/>
  <c r="Z153" i="48"/>
  <c r="Z165" i="48"/>
  <c r="Z172" i="48"/>
  <c r="Z168" i="48"/>
  <c r="Z167" i="48"/>
  <c r="Z150" i="48"/>
  <c r="Z162" i="48"/>
  <c r="Z151" i="48"/>
  <c r="Z166" i="48"/>
  <c r="Z149" i="48"/>
  <c r="Z161" i="48"/>
  <c r="Y149" i="83"/>
  <c r="Y13" i="105"/>
  <c r="Y113" i="83"/>
  <c r="Y147" i="83"/>
  <c r="Z166" i="83" s="1"/>
  <c r="Y55" i="48"/>
  <c r="Y84" i="83"/>
  <c r="Y95" i="83" s="1"/>
  <c r="X39" i="102"/>
  <c r="Y78" i="83"/>
  <c r="Y93" i="83" s="1"/>
  <c r="X36" i="102"/>
  <c r="Y77" i="83"/>
  <c r="Y92" i="83" s="1"/>
  <c r="X35" i="102"/>
  <c r="X31" i="102"/>
  <c r="X32" i="102"/>
  <c r="X37" i="102"/>
  <c r="Y74" i="83"/>
  <c r="Y88" i="83" s="1"/>
  <c r="X33" i="102"/>
  <c r="Y39" i="48"/>
  <c r="X3" i="102"/>
  <c r="Y73" i="83"/>
  <c r="Y87" i="83" s="1"/>
  <c r="Y90" i="83" s="1"/>
  <c r="Y116" i="83"/>
  <c r="X9" i="102"/>
  <c r="Y51" i="48"/>
  <c r="Y35" i="48"/>
  <c r="Y47" i="48"/>
  <c r="Y43" i="48"/>
  <c r="Y119" i="83"/>
  <c r="Y110" i="83"/>
  <c r="Y57" i="83"/>
  <c r="Z58" i="83" s="1"/>
  <c r="Y148" i="83"/>
  <c r="Z167" i="83" s="1"/>
  <c r="Y52" i="83"/>
  <c r="Y59" i="83"/>
  <c r="Z60" i="83" s="1"/>
  <c r="Y50" i="48"/>
  <c r="Y42" i="48"/>
  <c r="Y34" i="48"/>
  <c r="Y57" i="48"/>
  <c r="Y53" i="48"/>
  <c r="Y49" i="48"/>
  <c r="Y45" i="48"/>
  <c r="Y41" i="48"/>
  <c r="Y37" i="48"/>
  <c r="Y33" i="48"/>
  <c r="Y54" i="48"/>
  <c r="Y46" i="48"/>
  <c r="Y38" i="48"/>
  <c r="Y56" i="48"/>
  <c r="Y52" i="48"/>
  <c r="Y48" i="48"/>
  <c r="Y44" i="48"/>
  <c r="Y40" i="48"/>
  <c r="S59" i="66"/>
  <c r="S55" i="66"/>
  <c r="S47" i="66"/>
  <c r="S43" i="66"/>
  <c r="S39" i="66"/>
  <c r="S62" i="66"/>
  <c r="S58" i="66"/>
  <c r="S54" i="66"/>
  <c r="S50" i="66"/>
  <c r="S46" i="66"/>
  <c r="S42" i="66"/>
  <c r="S38" i="66"/>
  <c r="S51" i="66"/>
  <c r="S61" i="66"/>
  <c r="S57" i="66"/>
  <c r="S53" i="66"/>
  <c r="S49" i="66"/>
  <c r="S45" i="66"/>
  <c r="S41" i="66"/>
  <c r="S37" i="66"/>
  <c r="S60" i="66"/>
  <c r="S56" i="66"/>
  <c r="S52" i="66"/>
  <c r="S48" i="66"/>
  <c r="S44" i="66"/>
  <c r="Y31" i="12"/>
  <c r="Y27" i="12"/>
  <c r="Y23" i="12"/>
  <c r="Y34" i="12"/>
  <c r="Y30" i="12"/>
  <c r="Y26" i="12"/>
  <c r="Y22" i="12"/>
  <c r="Y33" i="12"/>
  <c r="Y29" i="12"/>
  <c r="Y25" i="12"/>
  <c r="Y21" i="12"/>
  <c r="Y32" i="12"/>
  <c r="Y28" i="12"/>
  <c r="D38" i="83" a="1"/>
  <c r="D38" i="83" s="1"/>
  <c r="D33" i="83"/>
  <c r="E33" i="83"/>
  <c r="F33" i="83"/>
  <c r="G33" i="83"/>
  <c r="H33" i="83"/>
  <c r="I33" i="83"/>
  <c r="J33" i="83"/>
  <c r="K33" i="83"/>
  <c r="L33" i="83"/>
  <c r="M33" i="83"/>
  <c r="N33" i="83"/>
  <c r="O33" i="83"/>
  <c r="P33" i="83"/>
  <c r="Q33" i="83"/>
  <c r="R33" i="83"/>
  <c r="S33" i="83"/>
  <c r="T33" i="83"/>
  <c r="U33" i="83"/>
  <c r="V33" i="83"/>
  <c r="W33" i="83"/>
  <c r="X33" i="83"/>
  <c r="C33" i="83"/>
  <c r="Y42" i="105" l="1"/>
  <c r="Y10" i="105"/>
  <c r="Y76" i="83"/>
  <c r="X34" i="102"/>
  <c r="Y72" i="83"/>
  <c r="Y137" i="83" s="1"/>
  <c r="X30" i="102"/>
  <c r="R38" i="83"/>
  <c r="F38" i="83"/>
  <c r="O38" i="83"/>
  <c r="G38" i="83"/>
  <c r="J38" i="83"/>
  <c r="Q38" i="83"/>
  <c r="M38" i="83"/>
  <c r="I38" i="83"/>
  <c r="E38" i="83"/>
  <c r="S38" i="83"/>
  <c r="K38" i="83"/>
  <c r="N38" i="83"/>
  <c r="T38" i="83"/>
  <c r="P38" i="83"/>
  <c r="L38" i="83"/>
  <c r="H38" i="83"/>
  <c r="C44" i="102"/>
  <c r="D44" i="102"/>
  <c r="E44" i="102"/>
  <c r="F44" i="102"/>
  <c r="G44" i="102"/>
  <c r="H44" i="102"/>
  <c r="I44" i="102"/>
  <c r="J44" i="102"/>
  <c r="K44" i="102"/>
  <c r="L44" i="102"/>
  <c r="M44" i="102"/>
  <c r="N44" i="102"/>
  <c r="O44" i="102"/>
  <c r="P44" i="102"/>
  <c r="Q44" i="102"/>
  <c r="R44" i="102"/>
  <c r="S44" i="102"/>
  <c r="T44" i="102"/>
  <c r="U44" i="102"/>
  <c r="V44" i="102"/>
  <c r="W44" i="102"/>
  <c r="B44" i="102"/>
  <c r="B84" i="102" l="1"/>
  <c r="B78" i="102"/>
  <c r="I80" i="102"/>
  <c r="I82" i="102"/>
  <c r="I84" i="102"/>
  <c r="I81" i="102"/>
  <c r="I85" i="102"/>
  <c r="I79" i="102"/>
  <c r="I83" i="102"/>
  <c r="I77" i="102"/>
  <c r="I78" i="102"/>
  <c r="I76" i="102"/>
  <c r="H85" i="102"/>
  <c r="H82" i="102"/>
  <c r="H84" i="102"/>
  <c r="H80" i="102"/>
  <c r="H81" i="102"/>
  <c r="H79" i="102"/>
  <c r="H83" i="102"/>
  <c r="H77" i="102"/>
  <c r="H78" i="102"/>
  <c r="H76" i="102"/>
  <c r="W38" i="102"/>
  <c r="W85" i="102"/>
  <c r="W82" i="102"/>
  <c r="W84" i="102"/>
  <c r="W80" i="102"/>
  <c r="W83" i="102"/>
  <c r="W77" i="102"/>
  <c r="W81" i="102"/>
  <c r="W79" i="102"/>
  <c r="W78" i="102"/>
  <c r="W76" i="102"/>
  <c r="F83" i="102"/>
  <c r="F85" i="102"/>
  <c r="F80" i="102"/>
  <c r="F82" i="102"/>
  <c r="F81" i="102"/>
  <c r="F84" i="102"/>
  <c r="F77" i="102"/>
  <c r="F79" i="102"/>
  <c r="F78" i="102"/>
  <c r="F76" i="102"/>
  <c r="E83" i="102"/>
  <c r="E85" i="102"/>
  <c r="E80" i="102"/>
  <c r="E81" i="102"/>
  <c r="E82" i="102"/>
  <c r="E79" i="102"/>
  <c r="E84" i="102"/>
  <c r="E77" i="102"/>
  <c r="E78" i="102"/>
  <c r="E76" i="102"/>
  <c r="T81" i="102"/>
  <c r="T83" i="102"/>
  <c r="T85" i="102"/>
  <c r="T80" i="102"/>
  <c r="T79" i="102"/>
  <c r="T84" i="102"/>
  <c r="T77" i="102"/>
  <c r="T82" i="102"/>
  <c r="T78" i="102"/>
  <c r="T76" i="102"/>
  <c r="C81" i="102"/>
  <c r="C83" i="102"/>
  <c r="C85" i="102"/>
  <c r="C84" i="102"/>
  <c r="C82" i="102"/>
  <c r="C79" i="102"/>
  <c r="C80" i="102"/>
  <c r="C78" i="102"/>
  <c r="C77" i="102"/>
  <c r="C76" i="102"/>
  <c r="Q81" i="102"/>
  <c r="Q83" i="102"/>
  <c r="Q85" i="102"/>
  <c r="Q82" i="102"/>
  <c r="Q80" i="102"/>
  <c r="Q84" i="102"/>
  <c r="Q79" i="102"/>
  <c r="Q78" i="102"/>
  <c r="Q77" i="102"/>
  <c r="Q76" i="102"/>
  <c r="O84" i="102"/>
  <c r="O79" i="102"/>
  <c r="O81" i="102"/>
  <c r="O83" i="102"/>
  <c r="O85" i="102"/>
  <c r="O82" i="102"/>
  <c r="O80" i="102"/>
  <c r="O78" i="102"/>
  <c r="O77" i="102"/>
  <c r="O76" i="102"/>
  <c r="L82" i="102"/>
  <c r="L84" i="102"/>
  <c r="L77" i="102"/>
  <c r="L78" i="102"/>
  <c r="L85" i="102"/>
  <c r="L83" i="102"/>
  <c r="L80" i="102"/>
  <c r="L81" i="102"/>
  <c r="L79" i="102"/>
  <c r="L76" i="102"/>
  <c r="K80" i="102"/>
  <c r="K82" i="102"/>
  <c r="K84" i="102"/>
  <c r="K77" i="102"/>
  <c r="K78" i="102"/>
  <c r="K85" i="102"/>
  <c r="K83" i="102"/>
  <c r="K81" i="102"/>
  <c r="K79" i="102"/>
  <c r="K76" i="102"/>
  <c r="B81" i="102"/>
  <c r="B83" i="102"/>
  <c r="B85" i="102"/>
  <c r="B77" i="102"/>
  <c r="B82" i="102"/>
  <c r="B80" i="102"/>
  <c r="B76" i="102"/>
  <c r="B79" i="102"/>
  <c r="N84" i="102"/>
  <c r="N81" i="102"/>
  <c r="N79" i="102"/>
  <c r="N78" i="102"/>
  <c r="N85" i="102"/>
  <c r="N82" i="102"/>
  <c r="N83" i="102"/>
  <c r="N80" i="102"/>
  <c r="N77" i="102"/>
  <c r="N76" i="102"/>
  <c r="J80" i="102"/>
  <c r="J84" i="102"/>
  <c r="J77" i="102"/>
  <c r="J82" i="102"/>
  <c r="J78" i="102"/>
  <c r="J85" i="102"/>
  <c r="J79" i="102"/>
  <c r="J83" i="102"/>
  <c r="J81" i="102"/>
  <c r="J76" i="102"/>
  <c r="G85" i="102"/>
  <c r="G80" i="102"/>
  <c r="G82" i="102"/>
  <c r="G84" i="102"/>
  <c r="G81" i="102"/>
  <c r="G83" i="102"/>
  <c r="G77" i="102"/>
  <c r="G78" i="102"/>
  <c r="G79" i="102"/>
  <c r="G76" i="102"/>
  <c r="V83" i="102"/>
  <c r="V85" i="102"/>
  <c r="V80" i="102"/>
  <c r="V82" i="102"/>
  <c r="V84" i="102"/>
  <c r="V77" i="102"/>
  <c r="V81" i="102"/>
  <c r="V78" i="102"/>
  <c r="V79" i="102"/>
  <c r="V76" i="102"/>
  <c r="U83" i="102"/>
  <c r="U85" i="102"/>
  <c r="U80" i="102"/>
  <c r="U79" i="102"/>
  <c r="U84" i="102"/>
  <c r="U77" i="102"/>
  <c r="U81" i="102"/>
  <c r="U82" i="102"/>
  <c r="U78" i="102"/>
  <c r="U76" i="102"/>
  <c r="D81" i="102"/>
  <c r="D83" i="102"/>
  <c r="D85" i="102"/>
  <c r="D80" i="102"/>
  <c r="D84" i="102"/>
  <c r="D77" i="102"/>
  <c r="D82" i="102"/>
  <c r="D79" i="102"/>
  <c r="D78" i="102"/>
  <c r="D76" i="102"/>
  <c r="S81" i="102"/>
  <c r="S83" i="102"/>
  <c r="S85" i="102"/>
  <c r="S79" i="102"/>
  <c r="S80" i="102"/>
  <c r="S84" i="102"/>
  <c r="S82" i="102"/>
  <c r="S77" i="102"/>
  <c r="S78" i="102"/>
  <c r="S76" i="102"/>
  <c r="R81" i="102"/>
  <c r="R85" i="102"/>
  <c r="R83" i="102"/>
  <c r="R82" i="102"/>
  <c r="R80" i="102"/>
  <c r="R84" i="102"/>
  <c r="R77" i="102"/>
  <c r="R79" i="102"/>
  <c r="R78" i="102"/>
  <c r="R76" i="102"/>
  <c r="P81" i="102"/>
  <c r="P83" i="102"/>
  <c r="P85" i="102"/>
  <c r="P82" i="102"/>
  <c r="P80" i="102"/>
  <c r="P84" i="102"/>
  <c r="P78" i="102"/>
  <c r="P79" i="102"/>
  <c r="P77" i="102"/>
  <c r="P76" i="102"/>
  <c r="M82" i="102"/>
  <c r="M84" i="102"/>
  <c r="M81" i="102"/>
  <c r="M78" i="102"/>
  <c r="M85" i="102"/>
  <c r="M83" i="102"/>
  <c r="M80" i="102"/>
  <c r="M77" i="102"/>
  <c r="M79" i="102"/>
  <c r="M76" i="102"/>
  <c r="Y86" i="83"/>
  <c r="Y91" i="83"/>
  <c r="Y79" i="83"/>
  <c r="I20" i="2"/>
  <c r="N24" i="2" s="1"/>
  <c r="I23" i="2"/>
  <c r="N19" i="2"/>
  <c r="N21" i="2"/>
  <c r="N22" i="2"/>
  <c r="N26" i="2"/>
  <c r="I11" i="2"/>
  <c r="J11" i="2"/>
  <c r="K11" i="2"/>
  <c r="F11" i="2"/>
  <c r="G11" i="2"/>
  <c r="E11" i="2"/>
  <c r="H11" i="2" s="1"/>
  <c r="N20" i="2" l="1"/>
  <c r="N23" i="2"/>
  <c r="L11" i="2"/>
  <c r="X7" i="83"/>
  <c r="X8" i="83"/>
  <c r="H3" i="14"/>
  <c r="I4" i="14" s="1"/>
  <c r="I5" i="14"/>
  <c r="I6" i="14"/>
  <c r="I7" i="14"/>
  <c r="H4" i="14"/>
  <c r="H5" i="14"/>
  <c r="H6" i="14"/>
  <c r="H7" i="14"/>
  <c r="D4" i="14" l="1"/>
  <c r="E4" i="14"/>
  <c r="D5" i="14"/>
  <c r="E5" i="14"/>
  <c r="D6" i="14"/>
  <c r="E6" i="14"/>
  <c r="D7" i="14"/>
  <c r="E7" i="14"/>
  <c r="H21" i="83" l="1"/>
  <c r="I21" i="83"/>
  <c r="J21" i="83"/>
  <c r="K21" i="83"/>
  <c r="L21" i="83"/>
  <c r="M21" i="83"/>
  <c r="N21" i="83"/>
  <c r="O21" i="83"/>
  <c r="P21" i="83"/>
  <c r="Q21" i="83"/>
  <c r="R21" i="83"/>
  <c r="S21" i="83"/>
  <c r="T21" i="83"/>
  <c r="U21" i="83"/>
  <c r="V21" i="83"/>
  <c r="W21" i="83"/>
  <c r="H22" i="83"/>
  <c r="I22" i="83"/>
  <c r="J22" i="83"/>
  <c r="K22" i="83"/>
  <c r="L22" i="83"/>
  <c r="M22" i="83"/>
  <c r="N22" i="83"/>
  <c r="O22" i="83"/>
  <c r="P22" i="83"/>
  <c r="Q22" i="83"/>
  <c r="R22" i="83"/>
  <c r="S22" i="83"/>
  <c r="T22" i="83"/>
  <c r="U22" i="83"/>
  <c r="V22" i="83"/>
  <c r="W22" i="83"/>
  <c r="H23" i="83"/>
  <c r="I23" i="83"/>
  <c r="J23" i="83"/>
  <c r="K23" i="83"/>
  <c r="L23" i="83"/>
  <c r="M23" i="83"/>
  <c r="N23" i="83"/>
  <c r="O23" i="83"/>
  <c r="P23" i="83"/>
  <c r="Q23" i="83"/>
  <c r="R23" i="83"/>
  <c r="S23" i="83"/>
  <c r="T23" i="83"/>
  <c r="U23" i="83"/>
  <c r="V23" i="83"/>
  <c r="W23" i="83"/>
  <c r="H24" i="83"/>
  <c r="I24" i="83"/>
  <c r="J24" i="83"/>
  <c r="K24" i="83"/>
  <c r="L24" i="83"/>
  <c r="M24" i="83"/>
  <c r="N24" i="83"/>
  <c r="O24" i="83"/>
  <c r="P24" i="83"/>
  <c r="Q24" i="83"/>
  <c r="R24" i="83"/>
  <c r="S24" i="83"/>
  <c r="T24" i="83"/>
  <c r="U24" i="83"/>
  <c r="V24" i="83"/>
  <c r="W24" i="83"/>
  <c r="H25" i="83"/>
  <c r="I25" i="83"/>
  <c r="J25" i="83"/>
  <c r="K25" i="83"/>
  <c r="L25" i="83"/>
  <c r="M25" i="83"/>
  <c r="N25" i="83"/>
  <c r="O25" i="83"/>
  <c r="P25" i="83"/>
  <c r="Q25" i="83"/>
  <c r="R25" i="83"/>
  <c r="S25" i="83"/>
  <c r="T25" i="83"/>
  <c r="U25" i="83"/>
  <c r="V25" i="83"/>
  <c r="W25" i="83"/>
  <c r="H26" i="83"/>
  <c r="I26" i="83"/>
  <c r="J26" i="83"/>
  <c r="K26" i="83"/>
  <c r="L26" i="83"/>
  <c r="M26" i="83"/>
  <c r="N26" i="83"/>
  <c r="O26" i="83"/>
  <c r="P26" i="83"/>
  <c r="Q26" i="83"/>
  <c r="R26" i="83"/>
  <c r="S26" i="83"/>
  <c r="T26" i="83"/>
  <c r="U26" i="83"/>
  <c r="V26" i="83"/>
  <c r="W26" i="83"/>
  <c r="H27" i="83"/>
  <c r="I27" i="83"/>
  <c r="J27" i="83"/>
  <c r="K27" i="83"/>
  <c r="L27" i="83"/>
  <c r="M27" i="83"/>
  <c r="N27" i="83"/>
  <c r="O27" i="83"/>
  <c r="P27" i="83"/>
  <c r="Q27" i="83"/>
  <c r="R27" i="83"/>
  <c r="S27" i="83"/>
  <c r="T27" i="83"/>
  <c r="U27" i="83"/>
  <c r="V27" i="83"/>
  <c r="W27" i="83"/>
  <c r="X27" i="83"/>
  <c r="X26" i="83"/>
  <c r="X25" i="83"/>
  <c r="X24" i="83"/>
  <c r="X23" i="83"/>
  <c r="X22" i="83"/>
  <c r="X21" i="83"/>
  <c r="C12" i="83"/>
  <c r="D12" i="83"/>
  <c r="E12" i="83"/>
  <c r="F12" i="83"/>
  <c r="G12" i="83"/>
  <c r="H12" i="83"/>
  <c r="I12" i="83"/>
  <c r="J12" i="83"/>
  <c r="K12" i="83"/>
  <c r="L12" i="83"/>
  <c r="M12" i="83"/>
  <c r="N12" i="83"/>
  <c r="O12" i="83"/>
  <c r="P12" i="83"/>
  <c r="Q12" i="83"/>
  <c r="R12" i="83"/>
  <c r="S12" i="83"/>
  <c r="T12" i="83"/>
  <c r="U12" i="83"/>
  <c r="V12" i="83"/>
  <c r="W12" i="83"/>
  <c r="C13" i="83"/>
  <c r="D13" i="83"/>
  <c r="E13" i="83"/>
  <c r="F13" i="83"/>
  <c r="G13" i="83"/>
  <c r="H13" i="83"/>
  <c r="I13" i="83"/>
  <c r="J13" i="83"/>
  <c r="K13" i="83"/>
  <c r="L13" i="83"/>
  <c r="M13" i="83"/>
  <c r="N13" i="83"/>
  <c r="O13" i="83"/>
  <c r="P13" i="83"/>
  <c r="Q13" i="83"/>
  <c r="R13" i="83"/>
  <c r="S13" i="83"/>
  <c r="T13" i="83"/>
  <c r="U13" i="83"/>
  <c r="V13" i="83"/>
  <c r="W13" i="83"/>
  <c r="C14" i="83"/>
  <c r="D14" i="83"/>
  <c r="E14" i="83"/>
  <c r="F14" i="83"/>
  <c r="G14" i="83"/>
  <c r="H14" i="83"/>
  <c r="I14" i="83"/>
  <c r="J14" i="83"/>
  <c r="K14" i="83"/>
  <c r="L14" i="83"/>
  <c r="M14" i="83"/>
  <c r="N14" i="83"/>
  <c r="O14" i="83"/>
  <c r="P14" i="83"/>
  <c r="Q14" i="83"/>
  <c r="R14" i="83"/>
  <c r="S14" i="83"/>
  <c r="T14" i="83"/>
  <c r="U14" i="83"/>
  <c r="V14" i="83"/>
  <c r="W14" i="83"/>
  <c r="C15" i="83"/>
  <c r="D15" i="83"/>
  <c r="E15" i="83"/>
  <c r="F15" i="83"/>
  <c r="G15" i="83"/>
  <c r="H15" i="83"/>
  <c r="I15" i="83"/>
  <c r="J15" i="83"/>
  <c r="K15" i="83"/>
  <c r="L15" i="83"/>
  <c r="M15" i="83"/>
  <c r="N15" i="83"/>
  <c r="O15" i="83"/>
  <c r="P15" i="83"/>
  <c r="Q15" i="83"/>
  <c r="R15" i="83"/>
  <c r="S15" i="83"/>
  <c r="T15" i="83"/>
  <c r="U15" i="83"/>
  <c r="V15" i="83"/>
  <c r="W15" i="83"/>
  <c r="C16" i="83"/>
  <c r="D16" i="83"/>
  <c r="E16" i="83"/>
  <c r="F16" i="83"/>
  <c r="G16" i="83"/>
  <c r="H16" i="83"/>
  <c r="I16" i="83"/>
  <c r="J16" i="83"/>
  <c r="K16" i="83"/>
  <c r="L16" i="83"/>
  <c r="M16" i="83"/>
  <c r="N16" i="83"/>
  <c r="O16" i="83"/>
  <c r="P16" i="83"/>
  <c r="Q16" i="83"/>
  <c r="R16" i="83"/>
  <c r="S16" i="83"/>
  <c r="T16" i="83"/>
  <c r="U16" i="83"/>
  <c r="V16" i="83"/>
  <c r="W16" i="83"/>
  <c r="C17" i="83"/>
  <c r="D17" i="83"/>
  <c r="E17" i="83"/>
  <c r="F17" i="83"/>
  <c r="G17" i="83"/>
  <c r="H17" i="83"/>
  <c r="I17" i="83"/>
  <c r="J17" i="83"/>
  <c r="K17" i="83"/>
  <c r="L17" i="83"/>
  <c r="M17" i="83"/>
  <c r="N17" i="83"/>
  <c r="O17" i="83"/>
  <c r="P17" i="83"/>
  <c r="Q17" i="83"/>
  <c r="R17" i="83"/>
  <c r="S17" i="83"/>
  <c r="T17" i="83"/>
  <c r="U17" i="83"/>
  <c r="V17" i="83"/>
  <c r="W17" i="83"/>
  <c r="C18" i="83"/>
  <c r="D18" i="83"/>
  <c r="E18" i="83"/>
  <c r="F18" i="83"/>
  <c r="G18" i="83"/>
  <c r="H18" i="83"/>
  <c r="I18" i="83"/>
  <c r="J18" i="83"/>
  <c r="K18" i="83"/>
  <c r="L18" i="83"/>
  <c r="M18" i="83"/>
  <c r="N18" i="83"/>
  <c r="O18" i="83"/>
  <c r="P18" i="83"/>
  <c r="Q18" i="83"/>
  <c r="R18" i="83"/>
  <c r="S18" i="83"/>
  <c r="T18" i="83"/>
  <c r="U18" i="83"/>
  <c r="V18" i="83"/>
  <c r="W18" i="83"/>
  <c r="C19" i="83"/>
  <c r="D19" i="83"/>
  <c r="E19" i="83"/>
  <c r="F19" i="83"/>
  <c r="G19" i="83"/>
  <c r="H19" i="83"/>
  <c r="I19" i="83"/>
  <c r="J19" i="83"/>
  <c r="K19" i="83"/>
  <c r="L19" i="83"/>
  <c r="M19" i="83"/>
  <c r="N19" i="83"/>
  <c r="O19" i="83"/>
  <c r="P19" i="83"/>
  <c r="Q19" i="83"/>
  <c r="R19" i="83"/>
  <c r="S19" i="83"/>
  <c r="T19" i="83"/>
  <c r="U19" i="83"/>
  <c r="V19" i="83"/>
  <c r="W19" i="83"/>
  <c r="X12" i="83"/>
  <c r="X13" i="83"/>
  <c r="X14" i="83"/>
  <c r="X15" i="83"/>
  <c r="X16" i="83"/>
  <c r="X17" i="83"/>
  <c r="X18" i="83"/>
  <c r="X19" i="83"/>
  <c r="V92" i="28"/>
  <c r="W92" i="28"/>
  <c r="W25" i="28"/>
  <c r="V25" i="28"/>
  <c r="U25" i="28"/>
  <c r="S25" i="28"/>
  <c r="R25" i="28"/>
  <c r="Q25" i="28"/>
  <c r="O25" i="28"/>
  <c r="N25" i="28"/>
  <c r="M25" i="28"/>
  <c r="K25" i="28"/>
  <c r="J25" i="28"/>
  <c r="W23" i="28"/>
  <c r="U23" i="28"/>
  <c r="T23" i="28"/>
  <c r="S23" i="28"/>
  <c r="Q23" i="28"/>
  <c r="P23" i="28"/>
  <c r="O23" i="28"/>
  <c r="M23" i="28"/>
  <c r="L23" i="28"/>
  <c r="K23" i="28"/>
  <c r="W22" i="28"/>
  <c r="V22" i="28"/>
  <c r="U22" i="28"/>
  <c r="S22" i="28"/>
  <c r="R22" i="28"/>
  <c r="Q22" i="28"/>
  <c r="O22" i="28"/>
  <c r="N22" i="28"/>
  <c r="M22" i="28"/>
  <c r="K22" i="28"/>
  <c r="J22" i="28"/>
  <c r="W21" i="28"/>
  <c r="U21" i="28"/>
  <c r="T21" i="28"/>
  <c r="S21" i="28"/>
  <c r="Q21" i="28"/>
  <c r="P21" i="28"/>
  <c r="O21" i="28"/>
  <c r="M21" i="28"/>
  <c r="L21" i="28"/>
  <c r="K21" i="28"/>
  <c r="W20" i="28"/>
  <c r="V20" i="28"/>
  <c r="U20" i="28"/>
  <c r="S20" i="28"/>
  <c r="R20" i="28"/>
  <c r="Q20" i="28"/>
  <c r="O20" i="28"/>
  <c r="N20" i="28"/>
  <c r="M20" i="28"/>
  <c r="K20" i="28"/>
  <c r="J20" i="28"/>
  <c r="W19" i="28"/>
  <c r="U19" i="28"/>
  <c r="T19" i="28"/>
  <c r="S19" i="28"/>
  <c r="Q19" i="28"/>
  <c r="P19" i="28"/>
  <c r="O19" i="28"/>
  <c r="M19" i="28"/>
  <c r="L19" i="28"/>
  <c r="K19" i="28"/>
  <c r="W18" i="28"/>
  <c r="V18" i="28"/>
  <c r="U18" i="28"/>
  <c r="S18" i="28"/>
  <c r="R18" i="28"/>
  <c r="Q18" i="28"/>
  <c r="O18" i="28"/>
  <c r="N18" i="28"/>
  <c r="M18" i="28"/>
  <c r="K18" i="28"/>
  <c r="P32" i="65"/>
  <c r="B109" i="100" l="1"/>
  <c r="F109" i="100"/>
  <c r="J109" i="100"/>
  <c r="N109" i="100"/>
  <c r="T109" i="100"/>
  <c r="X109" i="100"/>
  <c r="AB109" i="100"/>
  <c r="AH109" i="100"/>
  <c r="AL109" i="100"/>
  <c r="AR109" i="100"/>
  <c r="E110" i="100"/>
  <c r="I110" i="100"/>
  <c r="M110" i="100"/>
  <c r="S110" i="100"/>
  <c r="W110" i="100"/>
  <c r="AA110" i="100"/>
  <c r="AG110" i="100"/>
  <c r="AK110" i="100"/>
  <c r="AO110" i="100"/>
  <c r="C109" i="100"/>
  <c r="G109" i="100"/>
  <c r="K109" i="100"/>
  <c r="Q109" i="100"/>
  <c r="U109" i="100"/>
  <c r="Y109" i="100"/>
  <c r="AC109" i="100"/>
  <c r="AI109" i="100"/>
  <c r="AM109" i="100"/>
  <c r="B110" i="100"/>
  <c r="F110" i="100"/>
  <c r="J110" i="100"/>
  <c r="N110" i="100"/>
  <c r="T110" i="100"/>
  <c r="X110" i="100"/>
  <c r="AB110" i="100"/>
  <c r="AH110" i="100"/>
  <c r="AL110" i="100"/>
  <c r="D109" i="100"/>
  <c r="H109" i="100"/>
  <c r="L109" i="100"/>
  <c r="R109" i="100"/>
  <c r="V109" i="100"/>
  <c r="Z109" i="100"/>
  <c r="AF109" i="100"/>
  <c r="AJ109" i="100"/>
  <c r="AN109" i="100"/>
  <c r="C110" i="100"/>
  <c r="G110" i="100"/>
  <c r="K110" i="100"/>
  <c r="Q110" i="100"/>
  <c r="U110" i="100"/>
  <c r="Y110" i="100"/>
  <c r="AC110" i="100"/>
  <c r="AI110" i="100"/>
  <c r="AM110" i="100"/>
  <c r="L18" i="28"/>
  <c r="P18" i="28"/>
  <c r="T18" i="28"/>
  <c r="J19" i="28"/>
  <c r="N19" i="28"/>
  <c r="R19" i="28"/>
  <c r="V19" i="28"/>
  <c r="L20" i="28"/>
  <c r="P20" i="28"/>
  <c r="T20" i="28"/>
  <c r="J21" i="28"/>
  <c r="N21" i="28"/>
  <c r="R21" i="28"/>
  <c r="V21" i="28"/>
  <c r="L22" i="28"/>
  <c r="P22" i="28"/>
  <c r="T22" i="28"/>
  <c r="J23" i="28"/>
  <c r="N23" i="28"/>
  <c r="R23" i="28"/>
  <c r="V23" i="28"/>
  <c r="L25" i="28"/>
  <c r="P25" i="28"/>
  <c r="T25" i="28"/>
  <c r="E109" i="100"/>
  <c r="I109" i="100"/>
  <c r="M109" i="100"/>
  <c r="S109" i="100"/>
  <c r="W109" i="100"/>
  <c r="AA109" i="100"/>
  <c r="AG109" i="100"/>
  <c r="AK109" i="100"/>
  <c r="AO109" i="100"/>
  <c r="D110" i="100"/>
  <c r="H110" i="100"/>
  <c r="L110" i="100"/>
  <c r="R110" i="100"/>
  <c r="V110" i="100"/>
  <c r="Z110" i="100"/>
  <c r="AF110" i="100"/>
  <c r="AJ110" i="100"/>
  <c r="AN110" i="100"/>
  <c r="C111" i="83"/>
  <c r="D111" i="83"/>
  <c r="E111" i="83"/>
  <c r="F111" i="83"/>
  <c r="F110" i="83" s="1"/>
  <c r="G111" i="83"/>
  <c r="H111" i="83"/>
  <c r="I111" i="83"/>
  <c r="J111" i="83"/>
  <c r="J110" i="83" s="1"/>
  <c r="K111" i="83"/>
  <c r="L111" i="83"/>
  <c r="M111" i="83"/>
  <c r="N111" i="83"/>
  <c r="N110" i="83" s="1"/>
  <c r="O111" i="83"/>
  <c r="P111" i="83"/>
  <c r="Q111" i="83"/>
  <c r="R111" i="83"/>
  <c r="R110" i="83" s="1"/>
  <c r="S111" i="83"/>
  <c r="T111" i="83"/>
  <c r="U111" i="83"/>
  <c r="V111" i="83"/>
  <c r="V110" i="83" s="1"/>
  <c r="W111" i="83"/>
  <c r="C114" i="83"/>
  <c r="D114" i="83"/>
  <c r="E114" i="83"/>
  <c r="F114" i="83"/>
  <c r="G114" i="83"/>
  <c r="H114" i="83"/>
  <c r="I114" i="83"/>
  <c r="J114" i="83"/>
  <c r="K114" i="83"/>
  <c r="L114" i="83"/>
  <c r="M114" i="83"/>
  <c r="N114" i="83"/>
  <c r="O114" i="83"/>
  <c r="P114" i="83"/>
  <c r="Q114" i="83"/>
  <c r="R114" i="83"/>
  <c r="S114" i="83"/>
  <c r="T114" i="83"/>
  <c r="U114" i="83"/>
  <c r="V114" i="83"/>
  <c r="W114" i="83"/>
  <c r="C115" i="83"/>
  <c r="D115" i="83"/>
  <c r="E115" i="83"/>
  <c r="F115" i="83"/>
  <c r="G115" i="83"/>
  <c r="H115" i="83"/>
  <c r="I115" i="83"/>
  <c r="J115" i="83"/>
  <c r="K115" i="83"/>
  <c r="L115" i="83"/>
  <c r="M115" i="83"/>
  <c r="N115" i="83"/>
  <c r="O115" i="83"/>
  <c r="P115" i="83"/>
  <c r="Q115" i="83"/>
  <c r="R115" i="83"/>
  <c r="S115" i="83"/>
  <c r="T115" i="83"/>
  <c r="U115" i="83"/>
  <c r="V115" i="83"/>
  <c r="W115" i="83"/>
  <c r="C117" i="83"/>
  <c r="D117" i="83"/>
  <c r="E117" i="83"/>
  <c r="F117" i="83"/>
  <c r="G117" i="83"/>
  <c r="H117" i="83"/>
  <c r="I117" i="83"/>
  <c r="J117" i="83"/>
  <c r="K117" i="83"/>
  <c r="L117" i="83"/>
  <c r="M117" i="83"/>
  <c r="N117" i="83"/>
  <c r="O117" i="83"/>
  <c r="P117" i="83"/>
  <c r="Q117" i="83"/>
  <c r="R117" i="83"/>
  <c r="S117" i="83"/>
  <c r="T117" i="83"/>
  <c r="U117" i="83"/>
  <c r="V117" i="83"/>
  <c r="W117" i="83"/>
  <c r="C118" i="83"/>
  <c r="D118" i="83"/>
  <c r="E118" i="83"/>
  <c r="F118" i="83"/>
  <c r="G118" i="83"/>
  <c r="H118" i="83"/>
  <c r="I118" i="83"/>
  <c r="J118" i="83"/>
  <c r="K118" i="83"/>
  <c r="L118" i="83"/>
  <c r="M118" i="83"/>
  <c r="N118" i="83"/>
  <c r="O118" i="83"/>
  <c r="P118" i="83"/>
  <c r="Q118" i="83"/>
  <c r="R118" i="83"/>
  <c r="S118" i="83"/>
  <c r="T118" i="83"/>
  <c r="U118" i="83"/>
  <c r="V118" i="83"/>
  <c r="W118" i="83"/>
  <c r="C120" i="83"/>
  <c r="D120" i="83"/>
  <c r="E120" i="83"/>
  <c r="F120" i="83"/>
  <c r="G120" i="83"/>
  <c r="H120" i="83"/>
  <c r="I120" i="83"/>
  <c r="J120" i="83"/>
  <c r="K120" i="83"/>
  <c r="L120" i="83"/>
  <c r="M120" i="83"/>
  <c r="N120" i="83"/>
  <c r="O120" i="83"/>
  <c r="P120" i="83"/>
  <c r="Q120" i="83"/>
  <c r="R120" i="83"/>
  <c r="S120" i="83"/>
  <c r="T120" i="83"/>
  <c r="U120" i="83"/>
  <c r="V120" i="83"/>
  <c r="W120" i="83"/>
  <c r="C121" i="83"/>
  <c r="D121" i="83"/>
  <c r="E121" i="83"/>
  <c r="F121" i="83"/>
  <c r="G121" i="83"/>
  <c r="H121" i="83"/>
  <c r="I121" i="83"/>
  <c r="J121" i="83"/>
  <c r="K121" i="83"/>
  <c r="L121" i="83"/>
  <c r="M121" i="83"/>
  <c r="N121" i="83"/>
  <c r="O121" i="83"/>
  <c r="P121" i="83"/>
  <c r="Q121" i="83"/>
  <c r="R121" i="83"/>
  <c r="S121" i="83"/>
  <c r="T121" i="83"/>
  <c r="U121" i="83"/>
  <c r="V121" i="83"/>
  <c r="W121" i="83"/>
  <c r="X115" i="83"/>
  <c r="X114" i="83"/>
  <c r="X111" i="83"/>
  <c r="X117" i="83"/>
  <c r="X118" i="83"/>
  <c r="X120" i="83"/>
  <c r="X121" i="83"/>
  <c r="X122" i="83"/>
  <c r="X123" i="83"/>
  <c r="X130" i="83"/>
  <c r="W7" i="83"/>
  <c r="W8" i="83"/>
  <c r="X108" i="83"/>
  <c r="X141" i="83"/>
  <c r="Y163" i="83" s="1"/>
  <c r="X143" i="83"/>
  <c r="X144" i="83" s="1"/>
  <c r="X145" i="83"/>
  <c r="W141" i="83"/>
  <c r="W143" i="83"/>
  <c r="W144" i="83" s="1"/>
  <c r="W145" i="83"/>
  <c r="L116" i="83" l="1"/>
  <c r="H116" i="83"/>
  <c r="D116" i="83"/>
  <c r="S113" i="83"/>
  <c r="X116" i="83"/>
  <c r="Q113" i="83"/>
  <c r="M113" i="83"/>
  <c r="I113" i="83"/>
  <c r="E113" i="83"/>
  <c r="W110" i="83"/>
  <c r="S110" i="83"/>
  <c r="O110" i="83"/>
  <c r="K110" i="83"/>
  <c r="G110" i="83"/>
  <c r="C110" i="83"/>
  <c r="U119" i="83"/>
  <c r="Q119" i="83"/>
  <c r="M119" i="83"/>
  <c r="K116" i="83"/>
  <c r="G116" i="83"/>
  <c r="C116" i="83"/>
  <c r="P113" i="83"/>
  <c r="L113" i="83"/>
  <c r="H113" i="83"/>
  <c r="D113" i="83"/>
  <c r="J116" i="83"/>
  <c r="F116" i="83"/>
  <c r="O113" i="83"/>
  <c r="K113" i="83"/>
  <c r="G113" i="83"/>
  <c r="C113" i="83"/>
  <c r="U110" i="83"/>
  <c r="Q110" i="83"/>
  <c r="M110" i="83"/>
  <c r="I110" i="83"/>
  <c r="E110" i="83"/>
  <c r="X110" i="83"/>
  <c r="I116" i="83"/>
  <c r="E116" i="83"/>
  <c r="R113" i="83"/>
  <c r="N113" i="83"/>
  <c r="J113" i="83"/>
  <c r="F113" i="83"/>
  <c r="T110" i="83"/>
  <c r="P110" i="83"/>
  <c r="L110" i="83"/>
  <c r="H110" i="83"/>
  <c r="D110" i="83"/>
  <c r="I119" i="83"/>
  <c r="E119" i="83"/>
  <c r="X119" i="83"/>
  <c r="T119" i="83"/>
  <c r="P119" i="83"/>
  <c r="H119" i="83"/>
  <c r="W119" i="83"/>
  <c r="S119" i="83"/>
  <c r="O119" i="83"/>
  <c r="K119" i="83"/>
  <c r="G119" i="83"/>
  <c r="C119" i="83"/>
  <c r="L119" i="83"/>
  <c r="D119" i="83"/>
  <c r="X163" i="83"/>
  <c r="V119" i="83"/>
  <c r="R119" i="83"/>
  <c r="N119" i="83"/>
  <c r="J119" i="83"/>
  <c r="F119" i="83"/>
  <c r="T116" i="83"/>
  <c r="P116" i="83"/>
  <c r="T113" i="83"/>
  <c r="U116" i="83"/>
  <c r="Q116" i="83"/>
  <c r="M116" i="83"/>
  <c r="W116" i="83"/>
  <c r="S116" i="83"/>
  <c r="O116" i="83"/>
  <c r="X113" i="83"/>
  <c r="V116" i="83"/>
  <c r="R116" i="83"/>
  <c r="N116" i="83"/>
  <c r="U113" i="83"/>
  <c r="W113" i="83"/>
  <c r="V113" i="83"/>
  <c r="X152" i="83"/>
  <c r="X153" i="83"/>
  <c r="X154" i="83"/>
  <c r="X155" i="83"/>
  <c r="X156" i="83"/>
  <c r="X157" i="83"/>
  <c r="X158" i="83"/>
  <c r="X159" i="83"/>
  <c r="V97" i="28"/>
  <c r="V98" i="28" s="1"/>
  <c r="W161" i="83" s="1"/>
  <c r="W97" i="28"/>
  <c r="W98" i="28" s="1"/>
  <c r="X161" i="83" s="1"/>
  <c r="V99" i="28"/>
  <c r="W99" i="28"/>
  <c r="W59" i="28"/>
  <c r="W62" i="28"/>
  <c r="W63" i="28"/>
  <c r="W64" i="28"/>
  <c r="W65" i="28"/>
  <c r="W73" i="28"/>
  <c r="V73" i="28"/>
  <c r="V59" i="28"/>
  <c r="V62" i="28"/>
  <c r="V63" i="28"/>
  <c r="V64" i="28"/>
  <c r="V65" i="28"/>
  <c r="W58" i="28" l="1"/>
  <c r="V103" i="28"/>
  <c r="V100" i="28"/>
  <c r="V101" i="28" s="1"/>
  <c r="V102" i="28" s="1"/>
  <c r="V60" i="28"/>
  <c r="W60" i="28"/>
  <c r="X160" i="83"/>
  <c r="W100" i="28"/>
  <c r="W101" i="28" s="1"/>
  <c r="W103" i="28"/>
  <c r="V58" i="28"/>
  <c r="W25" i="102"/>
  <c r="W37" i="102" s="1"/>
  <c r="W26" i="102"/>
  <c r="W27" i="102"/>
  <c r="W39" i="102" s="1"/>
  <c r="W28" i="102"/>
  <c r="W4" i="102"/>
  <c r="X13" i="105" s="1"/>
  <c r="W5" i="102"/>
  <c r="W6" i="102"/>
  <c r="W33" i="102" s="1"/>
  <c r="W7" i="102"/>
  <c r="W10" i="102"/>
  <c r="W35" i="102" s="1"/>
  <c r="W11" i="102"/>
  <c r="W36" i="102" s="1"/>
  <c r="W13" i="102"/>
  <c r="W14" i="102"/>
  <c r="W15" i="102"/>
  <c r="W16" i="102"/>
  <c r="W17" i="102"/>
  <c r="X42" i="105" l="1"/>
  <c r="X10" i="105"/>
  <c r="W32" i="102"/>
  <c r="W31" i="102"/>
  <c r="X151" i="83"/>
  <c r="W26" i="28"/>
  <c r="X150" i="83" s="1"/>
  <c r="W3" i="102"/>
  <c r="W9" i="102"/>
  <c r="W66" i="28"/>
  <c r="W67" i="28" s="1"/>
  <c r="W69" i="28"/>
  <c r="W70" i="28" s="1"/>
  <c r="X146" i="83"/>
  <c r="Y165" i="83" s="1"/>
  <c r="W102" i="28"/>
  <c r="W122" i="83"/>
  <c r="W123" i="83"/>
  <c r="W130" i="83"/>
  <c r="X73" i="83"/>
  <c r="X74" i="83"/>
  <c r="X75" i="83"/>
  <c r="X77" i="83"/>
  <c r="X78" i="83"/>
  <c r="X84" i="83"/>
  <c r="X97" i="83"/>
  <c r="X98" i="83"/>
  <c r="X99" i="83"/>
  <c r="X100" i="83"/>
  <c r="X101" i="83"/>
  <c r="X102" i="83"/>
  <c r="X103" i="83"/>
  <c r="X104" i="83"/>
  <c r="X105" i="83"/>
  <c r="X106" i="83"/>
  <c r="X46" i="83"/>
  <c r="Y47" i="83" s="1"/>
  <c r="X48" i="83"/>
  <c r="Y49" i="83" s="1"/>
  <c r="X50" i="83"/>
  <c r="X53" i="83"/>
  <c r="X40" i="83"/>
  <c r="X42" i="83"/>
  <c r="X43" i="83"/>
  <c r="X44" i="83"/>
  <c r="W42" i="83"/>
  <c r="W43" i="83"/>
  <c r="W44" i="83"/>
  <c r="X10" i="83"/>
  <c r="Y11" i="83" s="1"/>
  <c r="X29" i="83"/>
  <c r="X31" i="83"/>
  <c r="X32" i="83"/>
  <c r="X34" i="83"/>
  <c r="X35" i="83"/>
  <c r="X37" i="83"/>
  <c r="X4" i="83"/>
  <c r="X135" i="83" s="1"/>
  <c r="X5" i="83"/>
  <c r="X6" i="83"/>
  <c r="R96" i="66"/>
  <c r="R101" i="66"/>
  <c r="R102" i="66"/>
  <c r="R103" i="66"/>
  <c r="R104" i="66"/>
  <c r="R105" i="66"/>
  <c r="R106" i="66"/>
  <c r="R107" i="66"/>
  <c r="R108" i="66"/>
  <c r="R109" i="66"/>
  <c r="R110" i="66"/>
  <c r="R111" i="66"/>
  <c r="R112" i="66"/>
  <c r="R113" i="66"/>
  <c r="R114" i="66"/>
  <c r="R115" i="66"/>
  <c r="R116" i="66"/>
  <c r="R117" i="66"/>
  <c r="R118" i="66"/>
  <c r="R119" i="66"/>
  <c r="R120" i="66"/>
  <c r="R121" i="66"/>
  <c r="R122" i="66"/>
  <c r="R123" i="66"/>
  <c r="R124" i="66"/>
  <c r="R125" i="66"/>
  <c r="R126" i="66"/>
  <c r="R127" i="66"/>
  <c r="R132" i="66"/>
  <c r="R133" i="66"/>
  <c r="R134" i="66"/>
  <c r="R135" i="66"/>
  <c r="R136" i="66"/>
  <c r="R137" i="66"/>
  <c r="R138" i="66"/>
  <c r="R139" i="66"/>
  <c r="R140" i="66"/>
  <c r="R141" i="66"/>
  <c r="R142" i="66"/>
  <c r="R143" i="66"/>
  <c r="R144" i="66"/>
  <c r="R145" i="66"/>
  <c r="R146" i="66"/>
  <c r="R147" i="66"/>
  <c r="R148" i="66"/>
  <c r="R149" i="66"/>
  <c r="R150" i="66"/>
  <c r="R151" i="66"/>
  <c r="R152" i="66"/>
  <c r="R153" i="66"/>
  <c r="R154" i="66"/>
  <c r="R155" i="66"/>
  <c r="R156" i="66"/>
  <c r="R157" i="66"/>
  <c r="R158" i="66"/>
  <c r="R159" i="66"/>
  <c r="R63" i="66"/>
  <c r="R40" i="66" s="1"/>
  <c r="R32" i="66"/>
  <c r="X77" i="28" l="1"/>
  <c r="X71" i="28"/>
  <c r="X76" i="28"/>
  <c r="X75" i="28"/>
  <c r="X68" i="28"/>
  <c r="X74" i="28"/>
  <c r="X147" i="83"/>
  <c r="Y166" i="83" s="1"/>
  <c r="Y164" i="83"/>
  <c r="X76" i="83"/>
  <c r="X91" i="83" s="1"/>
  <c r="W34" i="102"/>
  <c r="W30" i="102"/>
  <c r="X59" i="83"/>
  <c r="Y60" i="83" s="1"/>
  <c r="Y51" i="83"/>
  <c r="X54" i="83"/>
  <c r="X62" i="83" s="1"/>
  <c r="X107" i="83"/>
  <c r="X72" i="83"/>
  <c r="X137" i="83" s="1"/>
  <c r="X89" i="83"/>
  <c r="X88" i="83"/>
  <c r="X61" i="83"/>
  <c r="X87" i="83"/>
  <c r="X57" i="83"/>
  <c r="Y58" i="83" s="1"/>
  <c r="X52" i="83"/>
  <c r="X148" i="83"/>
  <c r="Y167" i="83" s="1"/>
  <c r="X149" i="83"/>
  <c r="X95" i="83"/>
  <c r="X93" i="83"/>
  <c r="X92" i="83"/>
  <c r="R59" i="66"/>
  <c r="R55" i="66"/>
  <c r="R51" i="66"/>
  <c r="R47" i="66"/>
  <c r="R43" i="66"/>
  <c r="R39" i="66"/>
  <c r="R62" i="66"/>
  <c r="R58" i="66"/>
  <c r="R54" i="66"/>
  <c r="R50" i="66"/>
  <c r="R46" i="66"/>
  <c r="R42" i="66"/>
  <c r="R38" i="66"/>
  <c r="R61" i="66"/>
  <c r="R57" i="66"/>
  <c r="R53" i="66"/>
  <c r="R49" i="66"/>
  <c r="R45" i="66"/>
  <c r="R41" i="66"/>
  <c r="R37" i="66"/>
  <c r="R60" i="66"/>
  <c r="R56" i="66"/>
  <c r="R52" i="66"/>
  <c r="R48" i="66"/>
  <c r="R44" i="66"/>
  <c r="X20" i="13"/>
  <c r="X21" i="13"/>
  <c r="X22" i="13"/>
  <c r="X23" i="13"/>
  <c r="X24" i="13"/>
  <c r="X25" i="13"/>
  <c r="X26" i="13"/>
  <c r="X27" i="13"/>
  <c r="X29" i="13"/>
  <c r="X30" i="13"/>
  <c r="X31" i="13"/>
  <c r="X33" i="13"/>
  <c r="X57" i="12"/>
  <c r="X58" i="12"/>
  <c r="X59" i="12"/>
  <c r="X60" i="12"/>
  <c r="X61" i="12"/>
  <c r="X62" i="12"/>
  <c r="X63" i="12"/>
  <c r="X64" i="12"/>
  <c r="X65" i="12"/>
  <c r="X66" i="12"/>
  <c r="X67" i="12"/>
  <c r="X68" i="12"/>
  <c r="X69" i="12"/>
  <c r="X70" i="12"/>
  <c r="X71" i="12"/>
  <c r="X75" i="12"/>
  <c r="X76" i="12"/>
  <c r="X77" i="12"/>
  <c r="X78" i="12"/>
  <c r="X79" i="12"/>
  <c r="X80" i="12"/>
  <c r="X81" i="12"/>
  <c r="X82" i="12"/>
  <c r="X83" i="12"/>
  <c r="X84" i="12"/>
  <c r="X85" i="12"/>
  <c r="X86" i="12"/>
  <c r="X87" i="12"/>
  <c r="X88" i="12"/>
  <c r="X89" i="12"/>
  <c r="X35" i="12"/>
  <c r="X24" i="12" s="1"/>
  <c r="X91" i="48"/>
  <c r="X92" i="48"/>
  <c r="X93" i="48"/>
  <c r="X94" i="48"/>
  <c r="X95" i="48"/>
  <c r="X96" i="48"/>
  <c r="X97" i="48"/>
  <c r="X98" i="48"/>
  <c r="X99" i="48"/>
  <c r="X100" i="48"/>
  <c r="X101" i="48"/>
  <c r="X102" i="48"/>
  <c r="X103" i="48"/>
  <c r="X104" i="48"/>
  <c r="X105" i="48"/>
  <c r="X106" i="48"/>
  <c r="X107" i="48"/>
  <c r="X108" i="48"/>
  <c r="X109" i="48"/>
  <c r="X110" i="48"/>
  <c r="X111" i="48"/>
  <c r="X112" i="48"/>
  <c r="X113" i="48"/>
  <c r="X114" i="48"/>
  <c r="X115" i="48"/>
  <c r="X116" i="48"/>
  <c r="X120" i="48"/>
  <c r="X121" i="48"/>
  <c r="X122" i="48"/>
  <c r="X123" i="48"/>
  <c r="X124" i="48"/>
  <c r="X125" i="48"/>
  <c r="X126" i="48"/>
  <c r="X127" i="48"/>
  <c r="X128" i="48"/>
  <c r="X129" i="48"/>
  <c r="X130" i="48"/>
  <c r="X131" i="48"/>
  <c r="X132" i="48"/>
  <c r="X133" i="48"/>
  <c r="X134" i="48"/>
  <c r="X135" i="48"/>
  <c r="X136" i="48"/>
  <c r="X137" i="48"/>
  <c r="X138" i="48"/>
  <c r="X139" i="48"/>
  <c r="Y168" i="48" s="1"/>
  <c r="X140" i="48"/>
  <c r="X141" i="48"/>
  <c r="X142" i="48"/>
  <c r="X143" i="48"/>
  <c r="X144" i="48"/>
  <c r="X145" i="48"/>
  <c r="X58" i="48"/>
  <c r="X36" i="48" s="1"/>
  <c r="N253" i="52"/>
  <c r="O253" i="52"/>
  <c r="P253" i="52"/>
  <c r="N254" i="52"/>
  <c r="O254" i="52"/>
  <c r="N255" i="52"/>
  <c r="O255" i="52"/>
  <c r="N256" i="52"/>
  <c r="O256" i="52"/>
  <c r="N257" i="52"/>
  <c r="O257" i="52"/>
  <c r="N258" i="52"/>
  <c r="O258" i="52"/>
  <c r="N259" i="52"/>
  <c r="O259" i="52"/>
  <c r="N260" i="52"/>
  <c r="O260" i="52"/>
  <c r="N261" i="52"/>
  <c r="O261" i="52"/>
  <c r="N262" i="52"/>
  <c r="O262" i="52"/>
  <c r="N263" i="52"/>
  <c r="O263" i="52"/>
  <c r="N264" i="52"/>
  <c r="O264" i="52"/>
  <c r="N265" i="52"/>
  <c r="O265" i="52"/>
  <c r="N266" i="52"/>
  <c r="O266" i="52"/>
  <c r="N267" i="52"/>
  <c r="O267" i="52"/>
  <c r="N268" i="52"/>
  <c r="O268" i="52"/>
  <c r="N269" i="52"/>
  <c r="O269" i="52"/>
  <c r="N270" i="52"/>
  <c r="O270" i="52"/>
  <c r="N271" i="52"/>
  <c r="O271" i="52"/>
  <c r="N272" i="52"/>
  <c r="O272" i="52"/>
  <c r="N273" i="52"/>
  <c r="O273" i="52"/>
  <c r="N274" i="52"/>
  <c r="O274" i="52"/>
  <c r="N275" i="52"/>
  <c r="O275" i="52"/>
  <c r="N276" i="52"/>
  <c r="O276" i="52"/>
  <c r="N277" i="52"/>
  <c r="O277" i="52"/>
  <c r="N278" i="52"/>
  <c r="O278" i="52"/>
  <c r="N279" i="52"/>
  <c r="O279" i="52"/>
  <c r="N280" i="52"/>
  <c r="O280" i="52"/>
  <c r="N281" i="52"/>
  <c r="O281" i="52"/>
  <c r="N282" i="52"/>
  <c r="O282" i="52"/>
  <c r="N283" i="52"/>
  <c r="O283" i="52"/>
  <c r="N284" i="52"/>
  <c r="O284" i="52"/>
  <c r="N285" i="52"/>
  <c r="O285" i="52"/>
  <c r="N286" i="52"/>
  <c r="O286" i="52"/>
  <c r="N287" i="52"/>
  <c r="O287" i="52"/>
  <c r="N288" i="52"/>
  <c r="O288" i="52"/>
  <c r="N289" i="52"/>
  <c r="O289" i="52"/>
  <c r="N290" i="52"/>
  <c r="O290" i="52"/>
  <c r="N291" i="52"/>
  <c r="O291" i="52"/>
  <c r="N292" i="52"/>
  <c r="O292" i="52"/>
  <c r="N293" i="52"/>
  <c r="O293" i="52"/>
  <c r="N294" i="52"/>
  <c r="O294" i="52"/>
  <c r="N295" i="52"/>
  <c r="O295" i="52"/>
  <c r="N296" i="52"/>
  <c r="O296" i="52"/>
  <c r="N297" i="52"/>
  <c r="O297" i="52"/>
  <c r="N298" i="52"/>
  <c r="O298" i="52"/>
  <c r="N299" i="52"/>
  <c r="O299" i="52"/>
  <c r="N300" i="52"/>
  <c r="O300" i="52"/>
  <c r="N301" i="52"/>
  <c r="O301" i="52"/>
  <c r="N302" i="52"/>
  <c r="O302" i="52"/>
  <c r="N303" i="52"/>
  <c r="O303" i="52"/>
  <c r="N304" i="52"/>
  <c r="O304" i="52"/>
  <c r="N305" i="52"/>
  <c r="O305" i="52"/>
  <c r="N306" i="52"/>
  <c r="O306" i="52"/>
  <c r="N307" i="52"/>
  <c r="O307" i="52"/>
  <c r="N308" i="52"/>
  <c r="O308" i="52"/>
  <c r="N309" i="52"/>
  <c r="O309" i="52"/>
  <c r="N310" i="52"/>
  <c r="O310" i="52"/>
  <c r="N311" i="52"/>
  <c r="O311" i="52"/>
  <c r="N312" i="52"/>
  <c r="O312" i="52"/>
  <c r="N313" i="52"/>
  <c r="O313" i="52"/>
  <c r="N314" i="52"/>
  <c r="O314" i="52"/>
  <c r="N315" i="52"/>
  <c r="O315" i="52"/>
  <c r="N316" i="52"/>
  <c r="O316" i="52"/>
  <c r="N317" i="52"/>
  <c r="O317" i="52"/>
  <c r="N318" i="52"/>
  <c r="O318" i="52"/>
  <c r="N319" i="52"/>
  <c r="O319" i="52"/>
  <c r="N320" i="52"/>
  <c r="O320" i="52"/>
  <c r="N321" i="52"/>
  <c r="O321" i="52"/>
  <c r="N322" i="52"/>
  <c r="O322" i="52"/>
  <c r="N323" i="52"/>
  <c r="O323" i="52"/>
  <c r="N324" i="52"/>
  <c r="O324" i="52"/>
  <c r="N325" i="52"/>
  <c r="O325" i="52"/>
  <c r="N326" i="52"/>
  <c r="O326" i="52"/>
  <c r="N327" i="52"/>
  <c r="O327" i="52"/>
  <c r="N328" i="52"/>
  <c r="O328" i="52"/>
  <c r="N329" i="52"/>
  <c r="O329" i="52"/>
  <c r="N330" i="52"/>
  <c r="O330" i="52"/>
  <c r="N331" i="52"/>
  <c r="O331" i="52"/>
  <c r="N332" i="52"/>
  <c r="O332" i="52"/>
  <c r="N333" i="52"/>
  <c r="O333" i="52"/>
  <c r="N334" i="52"/>
  <c r="O334" i="52"/>
  <c r="N335" i="52"/>
  <c r="O335" i="52"/>
  <c r="N336" i="52"/>
  <c r="O336" i="52"/>
  <c r="N337" i="52"/>
  <c r="O337" i="52"/>
  <c r="N338" i="52"/>
  <c r="O338" i="52"/>
  <c r="N339" i="52"/>
  <c r="O339" i="52"/>
  <c r="N340" i="52"/>
  <c r="O340" i="52"/>
  <c r="N341" i="52"/>
  <c r="O341" i="52"/>
  <c r="N342" i="52"/>
  <c r="O342" i="52"/>
  <c r="N343" i="52"/>
  <c r="O343" i="52"/>
  <c r="N344" i="52"/>
  <c r="O344" i="52"/>
  <c r="N345" i="52"/>
  <c r="O345" i="52"/>
  <c r="N346" i="52"/>
  <c r="O346" i="52"/>
  <c r="N347" i="52"/>
  <c r="O347" i="52"/>
  <c r="N348" i="52"/>
  <c r="O348" i="52"/>
  <c r="N349" i="52"/>
  <c r="O349" i="52"/>
  <c r="N350" i="52"/>
  <c r="O350" i="52"/>
  <c r="N351" i="52"/>
  <c r="O351" i="52"/>
  <c r="N352" i="52"/>
  <c r="O352" i="52"/>
  <c r="N353" i="52"/>
  <c r="O353" i="52"/>
  <c r="N354" i="52"/>
  <c r="O354" i="52"/>
  <c r="N355" i="52"/>
  <c r="O355" i="52"/>
  <c r="N356" i="52"/>
  <c r="O356" i="52"/>
  <c r="N357" i="52"/>
  <c r="O357" i="52"/>
  <c r="N358" i="52"/>
  <c r="O358" i="52"/>
  <c r="N359" i="52"/>
  <c r="O359" i="52"/>
  <c r="N360" i="52"/>
  <c r="O360" i="52"/>
  <c r="N361" i="52"/>
  <c r="O361" i="52"/>
  <c r="N362" i="52"/>
  <c r="O362" i="52"/>
  <c r="N363" i="52"/>
  <c r="O363" i="52"/>
  <c r="N364" i="52"/>
  <c r="O364" i="52"/>
  <c r="N365" i="52"/>
  <c r="O365" i="52"/>
  <c r="N366" i="52"/>
  <c r="O366" i="52"/>
  <c r="N367" i="52"/>
  <c r="O367" i="52"/>
  <c r="N368" i="52"/>
  <c r="O368" i="52"/>
  <c r="N369" i="52"/>
  <c r="O369" i="52"/>
  <c r="N370" i="52"/>
  <c r="O370" i="52"/>
  <c r="N371" i="52"/>
  <c r="O371" i="52"/>
  <c r="N372" i="52"/>
  <c r="O372" i="52"/>
  <c r="N40" i="7"/>
  <c r="N46" i="7"/>
  <c r="N47" i="7"/>
  <c r="N48" i="7"/>
  <c r="N49" i="7"/>
  <c r="N50" i="7"/>
  <c r="N51" i="7"/>
  <c r="N52" i="7"/>
  <c r="N53" i="7"/>
  <c r="N54" i="7"/>
  <c r="N55" i="7"/>
  <c r="N56" i="7"/>
  <c r="N57" i="7"/>
  <c r="X165" i="27"/>
  <c r="X192" i="27" s="1"/>
  <c r="X166" i="27"/>
  <c r="X193" i="27" s="1"/>
  <c r="X167" i="27"/>
  <c r="X194" i="27" s="1"/>
  <c r="X168" i="27"/>
  <c r="X195" i="27" s="1"/>
  <c r="X169" i="27"/>
  <c r="X196" i="27" s="1"/>
  <c r="X170" i="27"/>
  <c r="X197" i="27" s="1"/>
  <c r="X171" i="27"/>
  <c r="X198" i="27" s="1"/>
  <c r="X172" i="27"/>
  <c r="X199" i="27" s="1"/>
  <c r="X173" i="27"/>
  <c r="X200" i="27" s="1"/>
  <c r="X174" i="27"/>
  <c r="X201" i="27" s="1"/>
  <c r="X175" i="27"/>
  <c r="X202" i="27" s="1"/>
  <c r="X176" i="27"/>
  <c r="X203" i="27" s="1"/>
  <c r="X177" i="27"/>
  <c r="X204" i="27" s="1"/>
  <c r="X178" i="27"/>
  <c r="X205" i="27" s="1"/>
  <c r="X179" i="27"/>
  <c r="X206" i="27" s="1"/>
  <c r="X180" i="27"/>
  <c r="X207" i="27" s="1"/>
  <c r="X181" i="27"/>
  <c r="X208" i="27" s="1"/>
  <c r="X182" i="27"/>
  <c r="X209" i="27" s="1"/>
  <c r="X183" i="27"/>
  <c r="X210" i="27" s="1"/>
  <c r="X184" i="27"/>
  <c r="X211" i="27" s="1"/>
  <c r="X185" i="27"/>
  <c r="X212" i="27" s="1"/>
  <c r="X186" i="27"/>
  <c r="X213" i="27" s="1"/>
  <c r="X187" i="27"/>
  <c r="X214" i="27" s="1"/>
  <c r="X219" i="27"/>
  <c r="X220" i="27"/>
  <c r="X221" i="27"/>
  <c r="X222" i="27"/>
  <c r="X223" i="27"/>
  <c r="X224" i="27"/>
  <c r="X225" i="27"/>
  <c r="X226" i="27"/>
  <c r="X227" i="27"/>
  <c r="X228" i="27"/>
  <c r="X229" i="27"/>
  <c r="X230" i="27"/>
  <c r="X231" i="27"/>
  <c r="X232" i="27"/>
  <c r="X233" i="27"/>
  <c r="X234" i="27"/>
  <c r="X235" i="27"/>
  <c r="X236" i="27"/>
  <c r="X237" i="27"/>
  <c r="X291" i="27" s="1"/>
  <c r="X318" i="27" s="1"/>
  <c r="X238" i="27"/>
  <c r="X239" i="27"/>
  <c r="X240" i="27"/>
  <c r="X294" i="27" s="1"/>
  <c r="X321" i="27" s="1"/>
  <c r="X246" i="27"/>
  <c r="X247" i="27"/>
  <c r="X248" i="27"/>
  <c r="X249" i="27"/>
  <c r="X250" i="27"/>
  <c r="X251" i="27"/>
  <c r="X252" i="27"/>
  <c r="X253" i="27"/>
  <c r="X254" i="27"/>
  <c r="X255" i="27"/>
  <c r="X256" i="27"/>
  <c r="X257" i="27"/>
  <c r="X258" i="27"/>
  <c r="X259" i="27"/>
  <c r="X260" i="27"/>
  <c r="X261" i="27"/>
  <c r="X262" i="27"/>
  <c r="X263" i="27"/>
  <c r="X264" i="27"/>
  <c r="X265" i="27"/>
  <c r="X266" i="27"/>
  <c r="X267" i="27"/>
  <c r="X278" i="27"/>
  <c r="X305" i="27" s="1"/>
  <c r="X57" i="27"/>
  <c r="X84" i="27" s="1"/>
  <c r="X58" i="27"/>
  <c r="X85" i="27" s="1"/>
  <c r="X59" i="27"/>
  <c r="X86" i="27" s="1"/>
  <c r="X60" i="27"/>
  <c r="X87" i="27" s="1"/>
  <c r="X61" i="27"/>
  <c r="X88" i="27" s="1"/>
  <c r="X62" i="27"/>
  <c r="X89" i="27" s="1"/>
  <c r="X63" i="27"/>
  <c r="X90" i="27" s="1"/>
  <c r="X64" i="27"/>
  <c r="X91" i="27" s="1"/>
  <c r="X65" i="27"/>
  <c r="X92" i="27" s="1"/>
  <c r="X66" i="27"/>
  <c r="X93" i="27" s="1"/>
  <c r="X67" i="27"/>
  <c r="X94" i="27" s="1"/>
  <c r="X68" i="27"/>
  <c r="X95" i="27" s="1"/>
  <c r="X69" i="27"/>
  <c r="X96" i="27" s="1"/>
  <c r="X70" i="27"/>
  <c r="X97" i="27" s="1"/>
  <c r="X71" i="27"/>
  <c r="X98" i="27" s="1"/>
  <c r="X72" i="27"/>
  <c r="X99" i="27" s="1"/>
  <c r="X73" i="27"/>
  <c r="X100" i="27" s="1"/>
  <c r="X74" i="27"/>
  <c r="X101" i="27" s="1"/>
  <c r="X75" i="27"/>
  <c r="X102" i="27" s="1"/>
  <c r="X76" i="27"/>
  <c r="X103" i="27" s="1"/>
  <c r="X77" i="27"/>
  <c r="X104" i="27" s="1"/>
  <c r="X78" i="27"/>
  <c r="X105" i="27" s="1"/>
  <c r="X79" i="27"/>
  <c r="X106" i="27" s="1"/>
  <c r="X106" i="26"/>
  <c r="X124" i="26" s="1"/>
  <c r="X107" i="26"/>
  <c r="X125" i="26" s="1"/>
  <c r="X108" i="26"/>
  <c r="X126" i="26" s="1"/>
  <c r="X109" i="26"/>
  <c r="X110" i="26"/>
  <c r="X128" i="26" s="1"/>
  <c r="X111" i="26"/>
  <c r="X129" i="26" s="1"/>
  <c r="X112" i="26"/>
  <c r="X130" i="26" s="1"/>
  <c r="X113" i="26"/>
  <c r="X131" i="26" s="1"/>
  <c r="X114" i="26"/>
  <c r="X132" i="26" s="1"/>
  <c r="X115" i="26"/>
  <c r="X116" i="26"/>
  <c r="X134" i="26" s="1"/>
  <c r="X117" i="26"/>
  <c r="X135" i="26" s="1"/>
  <c r="X118" i="26"/>
  <c r="X119" i="26"/>
  <c r="X137" i="26" s="1"/>
  <c r="X65" i="83" s="1"/>
  <c r="Y66" i="83" s="1"/>
  <c r="X127" i="26"/>
  <c r="X133" i="26"/>
  <c r="X136" i="26"/>
  <c r="X141" i="26"/>
  <c r="X142" i="26"/>
  <c r="X143" i="26"/>
  <c r="X177" i="26" s="1"/>
  <c r="X195" i="26" s="1"/>
  <c r="X144" i="26"/>
  <c r="X178" i="26" s="1"/>
  <c r="X196" i="26" s="1"/>
  <c r="X145" i="26"/>
  <c r="X179" i="26" s="1"/>
  <c r="X197" i="26" s="1"/>
  <c r="X146" i="26"/>
  <c r="X147" i="26"/>
  <c r="X148" i="26"/>
  <c r="X149" i="26"/>
  <c r="X150" i="26"/>
  <c r="X184" i="26" s="1"/>
  <c r="X202" i="26" s="1"/>
  <c r="X151" i="26"/>
  <c r="X152" i="26"/>
  <c r="X153" i="26"/>
  <c r="X187" i="26" s="1"/>
  <c r="X205" i="26" s="1"/>
  <c r="X158" i="26"/>
  <c r="X159" i="26"/>
  <c r="X160" i="26"/>
  <c r="X161" i="26"/>
  <c r="X162" i="26"/>
  <c r="X163" i="26"/>
  <c r="X164" i="26"/>
  <c r="X165" i="26"/>
  <c r="X166" i="26"/>
  <c r="X167" i="26"/>
  <c r="X168" i="26"/>
  <c r="X169" i="26"/>
  <c r="X170" i="26"/>
  <c r="X61" i="26"/>
  <c r="X67" i="26"/>
  <c r="X37" i="26"/>
  <c r="X55" i="26" s="1"/>
  <c r="X38" i="26"/>
  <c r="X56" i="26" s="1"/>
  <c r="X39" i="26"/>
  <c r="X57" i="26" s="1"/>
  <c r="X40" i="26"/>
  <c r="X58" i="26" s="1"/>
  <c r="X41" i="26"/>
  <c r="X59" i="26" s="1"/>
  <c r="X42" i="26"/>
  <c r="X60" i="26" s="1"/>
  <c r="X43" i="26"/>
  <c r="X44" i="26"/>
  <c r="X62" i="26" s="1"/>
  <c r="X45" i="26"/>
  <c r="X63" i="26" s="1"/>
  <c r="X46" i="26"/>
  <c r="X64" i="26" s="1"/>
  <c r="X47" i="26"/>
  <c r="X65" i="26" s="1"/>
  <c r="X48" i="26"/>
  <c r="X66" i="26" s="1"/>
  <c r="X49" i="26"/>
  <c r="X50" i="26"/>
  <c r="X55" i="83" s="1"/>
  <c r="AL105" i="100"/>
  <c r="AN107" i="100"/>
  <c r="R106" i="100"/>
  <c r="U107" i="100"/>
  <c r="X108" i="100"/>
  <c r="AB108" i="100"/>
  <c r="T108" i="100"/>
  <c r="AJ107" i="100"/>
  <c r="AF107" i="100"/>
  <c r="AC107" i="100"/>
  <c r="Y107" i="100"/>
  <c r="Q107" i="100"/>
  <c r="Z106" i="100"/>
  <c r="V106" i="100"/>
  <c r="AH105" i="100"/>
  <c r="AA105" i="100"/>
  <c r="K78" i="100"/>
  <c r="G78" i="100"/>
  <c r="C78" i="100"/>
  <c r="Z267" i="103"/>
  <c r="AA267" i="103"/>
  <c r="AB267" i="103"/>
  <c r="Q32" i="66"/>
  <c r="Q101" i="66"/>
  <c r="Q102" i="66"/>
  <c r="Q103" i="66"/>
  <c r="Q104" i="66"/>
  <c r="Q105" i="66"/>
  <c r="Q106" i="66"/>
  <c r="Q107" i="66"/>
  <c r="Q108" i="66"/>
  <c r="Q109" i="66"/>
  <c r="Q110" i="66"/>
  <c r="Q111" i="66"/>
  <c r="Q112" i="66"/>
  <c r="Q113" i="66"/>
  <c r="Q114" i="66"/>
  <c r="Q115" i="66"/>
  <c r="Q116" i="66"/>
  <c r="Q117" i="66"/>
  <c r="Q118" i="66"/>
  <c r="Q119" i="66"/>
  <c r="Q120" i="66"/>
  <c r="Q121" i="66"/>
  <c r="Q122" i="66"/>
  <c r="Q123" i="66"/>
  <c r="Q124" i="66"/>
  <c r="Q125" i="66"/>
  <c r="Q126" i="66"/>
  <c r="Q127" i="66"/>
  <c r="Q132" i="66"/>
  <c r="Q133" i="66"/>
  <c r="Q134" i="66"/>
  <c r="Q135" i="66"/>
  <c r="Q136" i="66"/>
  <c r="Q137" i="66"/>
  <c r="Q138" i="66"/>
  <c r="Q139" i="66"/>
  <c r="Q140" i="66"/>
  <c r="Q141" i="66"/>
  <c r="Q142" i="66"/>
  <c r="Q143" i="66"/>
  <c r="Q144" i="66"/>
  <c r="Q145" i="66"/>
  <c r="Q146" i="66"/>
  <c r="Q147" i="66"/>
  <c r="Q148" i="66"/>
  <c r="Q149" i="66"/>
  <c r="Q150" i="66"/>
  <c r="Q151" i="66"/>
  <c r="Q152" i="66"/>
  <c r="Q153" i="66"/>
  <c r="Q154" i="66"/>
  <c r="Q155" i="66"/>
  <c r="Q156" i="66"/>
  <c r="Q157" i="66"/>
  <c r="Q158" i="66"/>
  <c r="Q159" i="66"/>
  <c r="Q96" i="66"/>
  <c r="Q63" i="66"/>
  <c r="Q40" i="66" s="1"/>
  <c r="X276" i="27" l="1"/>
  <c r="X303" i="27" s="1"/>
  <c r="X282" i="27"/>
  <c r="X309" i="27" s="1"/>
  <c r="X280" i="27"/>
  <c r="X307" i="27" s="1"/>
  <c r="X274" i="27"/>
  <c r="X301" i="27" s="1"/>
  <c r="X288" i="27"/>
  <c r="X315" i="27" s="1"/>
  <c r="X286" i="27"/>
  <c r="X313" i="27" s="1"/>
  <c r="X292" i="27"/>
  <c r="X319" i="27" s="1"/>
  <c r="C137" i="100"/>
  <c r="G137" i="100"/>
  <c r="K137" i="100"/>
  <c r="X290" i="27"/>
  <c r="X317" i="27" s="1"/>
  <c r="X284" i="27"/>
  <c r="X311" i="27" s="1"/>
  <c r="X181" i="26"/>
  <c r="X199" i="26" s="1"/>
  <c r="X185" i="26"/>
  <c r="X203" i="26" s="1"/>
  <c r="X186" i="26"/>
  <c r="X204" i="26" s="1"/>
  <c r="X182" i="26"/>
  <c r="X200" i="26" s="1"/>
  <c r="Y172" i="48"/>
  <c r="X79" i="83"/>
  <c r="Y171" i="48"/>
  <c r="Y167" i="48"/>
  <c r="X268" i="27"/>
  <c r="Y98" i="12"/>
  <c r="Y106" i="12"/>
  <c r="Y99" i="12"/>
  <c r="Y103" i="12"/>
  <c r="Y107" i="12"/>
  <c r="Y96" i="12"/>
  <c r="Y100" i="12"/>
  <c r="Y97" i="12"/>
  <c r="Y95" i="12"/>
  <c r="Y102" i="12"/>
  <c r="Y94" i="12"/>
  <c r="Y105" i="12"/>
  <c r="Y101" i="12"/>
  <c r="Y93" i="12"/>
  <c r="Y104" i="12"/>
  <c r="Y169" i="48"/>
  <c r="Y161" i="48"/>
  <c r="Y157" i="48"/>
  <c r="Y149" i="48"/>
  <c r="Y164" i="48"/>
  <c r="Y160" i="48"/>
  <c r="Y156" i="48"/>
  <c r="Y152" i="48"/>
  <c r="Y163" i="48"/>
  <c r="Y159" i="48"/>
  <c r="Y155" i="48"/>
  <c r="Y151" i="48"/>
  <c r="Y173" i="48"/>
  <c r="Y153" i="48"/>
  <c r="Y174" i="48"/>
  <c r="Y154" i="48"/>
  <c r="Y165" i="48"/>
  <c r="Y170" i="48"/>
  <c r="Y166" i="48"/>
  <c r="Y162" i="48"/>
  <c r="Y158" i="48"/>
  <c r="Y150" i="48"/>
  <c r="Y41" i="83"/>
  <c r="Y56" i="83"/>
  <c r="X293" i="27"/>
  <c r="X320" i="27" s="1"/>
  <c r="X289" i="27"/>
  <c r="X316" i="27" s="1"/>
  <c r="X285" i="27"/>
  <c r="X312" i="27" s="1"/>
  <c r="X281" i="27"/>
  <c r="X308" i="27" s="1"/>
  <c r="X277" i="27"/>
  <c r="X304" i="27" s="1"/>
  <c r="X273" i="27"/>
  <c r="X300" i="27" s="1"/>
  <c r="X287" i="27"/>
  <c r="X314" i="27" s="1"/>
  <c r="X283" i="27"/>
  <c r="X310" i="27" s="1"/>
  <c r="X279" i="27"/>
  <c r="X306" i="27" s="1"/>
  <c r="X275" i="27"/>
  <c r="X302" i="27" s="1"/>
  <c r="X90" i="83"/>
  <c r="X241" i="27"/>
  <c r="X295" i="27" s="1"/>
  <c r="X322" i="27" s="1"/>
  <c r="X86" i="83"/>
  <c r="X180" i="26"/>
  <c r="X198" i="26" s="1"/>
  <c r="X176" i="26"/>
  <c r="X194" i="26" s="1"/>
  <c r="X183" i="26"/>
  <c r="X201" i="26" s="1"/>
  <c r="X68" i="26"/>
  <c r="X63" i="83" s="1"/>
  <c r="Y64" i="83" s="1"/>
  <c r="X171" i="26"/>
  <c r="X154" i="26"/>
  <c r="X43" i="48"/>
  <c r="AC105" i="100"/>
  <c r="B106" i="100"/>
  <c r="T106" i="100"/>
  <c r="AL106" i="100"/>
  <c r="I107" i="100"/>
  <c r="AG107" i="100"/>
  <c r="D108" i="100"/>
  <c r="R108" i="100"/>
  <c r="AF108" i="100"/>
  <c r="D78" i="100"/>
  <c r="H105" i="100"/>
  <c r="L78" i="100"/>
  <c r="R105" i="100"/>
  <c r="V78" i="100"/>
  <c r="V137" i="100" s="1"/>
  <c r="Z105" i="100"/>
  <c r="AF105" i="100"/>
  <c r="AJ105" i="100"/>
  <c r="AN105" i="100"/>
  <c r="C106" i="100"/>
  <c r="G106" i="100"/>
  <c r="K106" i="100"/>
  <c r="Q106" i="100"/>
  <c r="U106" i="100"/>
  <c r="Y106" i="100"/>
  <c r="AC106" i="100"/>
  <c r="AI106" i="100"/>
  <c r="AM106" i="100"/>
  <c r="B107" i="100"/>
  <c r="F107" i="100"/>
  <c r="J107" i="100"/>
  <c r="N107" i="100"/>
  <c r="T107" i="100"/>
  <c r="X107" i="100"/>
  <c r="AB107" i="100"/>
  <c r="AH107" i="100"/>
  <c r="AL107" i="100"/>
  <c r="AR107" i="100"/>
  <c r="E108" i="100"/>
  <c r="I78" i="100"/>
  <c r="M108" i="100"/>
  <c r="S108" i="100"/>
  <c r="W108" i="100"/>
  <c r="AA108" i="100"/>
  <c r="AG108" i="100"/>
  <c r="AK108" i="100"/>
  <c r="AO108" i="100"/>
  <c r="Q105" i="100"/>
  <c r="Y105" i="100"/>
  <c r="AM105" i="100"/>
  <c r="J106" i="100"/>
  <c r="X106" i="100"/>
  <c r="AH106" i="100"/>
  <c r="E107" i="100"/>
  <c r="S107" i="100"/>
  <c r="W107" i="100"/>
  <c r="AK107" i="100"/>
  <c r="L108" i="100"/>
  <c r="Z108" i="100"/>
  <c r="AN108" i="100"/>
  <c r="E105" i="100"/>
  <c r="I105" i="100"/>
  <c r="M105" i="100"/>
  <c r="S78" i="100"/>
  <c r="S137" i="100" s="1"/>
  <c r="W78" i="100"/>
  <c r="W137" i="100" s="1"/>
  <c r="AA78" i="100"/>
  <c r="AA137" i="100" s="1"/>
  <c r="AG105" i="100"/>
  <c r="AK105" i="100"/>
  <c r="AO105" i="100"/>
  <c r="D106" i="100"/>
  <c r="H106" i="100"/>
  <c r="L106" i="100"/>
  <c r="AF106" i="100"/>
  <c r="AJ106" i="100"/>
  <c r="AN106" i="100"/>
  <c r="C107" i="100"/>
  <c r="G107" i="100"/>
  <c r="K107" i="100"/>
  <c r="AI107" i="100"/>
  <c r="AM107" i="100"/>
  <c r="B108" i="100"/>
  <c r="F108" i="100"/>
  <c r="J108" i="100"/>
  <c r="N108" i="100"/>
  <c r="AH108" i="100"/>
  <c r="AL108" i="100"/>
  <c r="AR108" i="100"/>
  <c r="W105" i="100"/>
  <c r="U105" i="100"/>
  <c r="AI105" i="100"/>
  <c r="F106" i="100"/>
  <c r="N106" i="100"/>
  <c r="AB106" i="100"/>
  <c r="AR106" i="100"/>
  <c r="M107" i="100"/>
  <c r="AA107" i="100"/>
  <c r="AO107" i="100"/>
  <c r="H108" i="100"/>
  <c r="V108" i="100"/>
  <c r="AJ108" i="100"/>
  <c r="B105" i="100"/>
  <c r="F105" i="100"/>
  <c r="J105" i="100"/>
  <c r="N105" i="100"/>
  <c r="T78" i="100"/>
  <c r="T137" i="100" s="1"/>
  <c r="X78" i="100"/>
  <c r="X137" i="100" s="1"/>
  <c r="AB78" i="100"/>
  <c r="AB137" i="100" s="1"/>
  <c r="AH78" i="100"/>
  <c r="AH137" i="100" s="1"/>
  <c r="AL78" i="100"/>
  <c r="AL137" i="100" s="1"/>
  <c r="AR78" i="100"/>
  <c r="AR137" i="100" s="1"/>
  <c r="E106" i="100"/>
  <c r="I106" i="100"/>
  <c r="M106" i="100"/>
  <c r="S106" i="100"/>
  <c r="W106" i="100"/>
  <c r="AA106" i="100"/>
  <c r="AG106" i="100"/>
  <c r="AK106" i="100"/>
  <c r="AO106" i="100"/>
  <c r="D107" i="100"/>
  <c r="H107" i="100"/>
  <c r="L107" i="100"/>
  <c r="R107" i="100"/>
  <c r="V107" i="100"/>
  <c r="Z107" i="100"/>
  <c r="C108" i="100"/>
  <c r="G108" i="100"/>
  <c r="K108" i="100"/>
  <c r="Q108" i="100"/>
  <c r="U108" i="100"/>
  <c r="Y108" i="100"/>
  <c r="AC108" i="100"/>
  <c r="AI108" i="100"/>
  <c r="AM108" i="100"/>
  <c r="S105" i="100"/>
  <c r="AR105" i="100"/>
  <c r="E78" i="100"/>
  <c r="AN78" i="100"/>
  <c r="AN137" i="100" s="1"/>
  <c r="N78" i="100"/>
  <c r="J78" i="100"/>
  <c r="F78" i="100"/>
  <c r="Q78" i="100"/>
  <c r="Q137" i="100" s="1"/>
  <c r="U78" i="100"/>
  <c r="U137" i="100" s="1"/>
  <c r="Y78" i="100"/>
  <c r="Y137" i="100" s="1"/>
  <c r="AC78" i="100"/>
  <c r="AC137" i="100" s="1"/>
  <c r="AI78" i="100"/>
  <c r="AI137" i="100" s="1"/>
  <c r="AM78" i="100"/>
  <c r="AM137" i="100" s="1"/>
  <c r="AB105" i="100"/>
  <c r="X105" i="100"/>
  <c r="T105" i="100"/>
  <c r="M78" i="100"/>
  <c r="R78" i="100"/>
  <c r="R137" i="100" s="1"/>
  <c r="Z78" i="100"/>
  <c r="Z137" i="100" s="1"/>
  <c r="AJ78" i="100"/>
  <c r="AJ137" i="100" s="1"/>
  <c r="I108" i="100"/>
  <c r="L105" i="100"/>
  <c r="D105" i="100"/>
  <c r="H78" i="100"/>
  <c r="AG78" i="100"/>
  <c r="AG137" i="100" s="1"/>
  <c r="AK78" i="100"/>
  <c r="AK137" i="100" s="1"/>
  <c r="AO78" i="100"/>
  <c r="AO137" i="100" s="1"/>
  <c r="K105" i="100"/>
  <c r="G105" i="100"/>
  <c r="C105" i="100"/>
  <c r="V105" i="100"/>
  <c r="AF78" i="100"/>
  <c r="AF137" i="100" s="1"/>
  <c r="B78" i="100"/>
  <c r="X31" i="12"/>
  <c r="X27" i="12"/>
  <c r="X23" i="12"/>
  <c r="X34" i="12"/>
  <c r="X30" i="12"/>
  <c r="X26" i="12"/>
  <c r="X22" i="12"/>
  <c r="X33" i="12"/>
  <c r="X29" i="12"/>
  <c r="X25" i="12"/>
  <c r="X21" i="12"/>
  <c r="X32" i="12"/>
  <c r="X28" i="12"/>
  <c r="X55" i="48"/>
  <c r="X39" i="48"/>
  <c r="X51" i="48"/>
  <c r="X35" i="48"/>
  <c r="X47" i="48"/>
  <c r="X54" i="48"/>
  <c r="X50" i="48"/>
  <c r="X46" i="48"/>
  <c r="X42" i="48"/>
  <c r="X38" i="48"/>
  <c r="X34" i="48"/>
  <c r="X57" i="48"/>
  <c r="X53" i="48"/>
  <c r="X49" i="48"/>
  <c r="X45" i="48"/>
  <c r="X41" i="48"/>
  <c r="X37" i="48"/>
  <c r="X33" i="48"/>
  <c r="X56" i="48"/>
  <c r="X52" i="48"/>
  <c r="X48" i="48"/>
  <c r="X44" i="48"/>
  <c r="X40" i="48"/>
  <c r="X175" i="26"/>
  <c r="X193" i="26" s="1"/>
  <c r="Q55" i="66"/>
  <c r="Q51" i="66"/>
  <c r="Q43" i="66"/>
  <c r="Q39" i="66"/>
  <c r="Q62" i="66"/>
  <c r="Q58" i="66"/>
  <c r="Q54" i="66"/>
  <c r="Q50" i="66"/>
  <c r="Q46" i="66"/>
  <c r="Q42" i="66"/>
  <c r="Q38" i="66"/>
  <c r="Q60" i="66"/>
  <c r="Q52" i="66"/>
  <c r="Q59" i="66"/>
  <c r="Q47" i="66"/>
  <c r="Q61" i="66"/>
  <c r="Q57" i="66"/>
  <c r="Q53" i="66"/>
  <c r="Q49" i="66"/>
  <c r="Q45" i="66"/>
  <c r="Q41" i="66"/>
  <c r="Q37" i="66"/>
  <c r="Q56" i="66"/>
  <c r="Q48" i="66"/>
  <c r="Q44" i="66"/>
  <c r="L137" i="100" l="1"/>
  <c r="J137" i="100"/>
  <c r="M137" i="100"/>
  <c r="D137" i="100"/>
  <c r="N137" i="100"/>
  <c r="E137" i="100"/>
  <c r="H137" i="100"/>
  <c r="I137" i="100"/>
  <c r="B137" i="100"/>
  <c r="F30" i="14" s="1"/>
  <c r="B195" i="100"/>
  <c r="B196" i="100"/>
  <c r="F137" i="100"/>
  <c r="X188" i="26"/>
  <c r="X206" i="26" s="1"/>
  <c r="X67" i="83" s="1"/>
  <c r="Y68" i="83" s="1"/>
  <c r="V108" i="83"/>
  <c r="W108" i="83"/>
  <c r="U108" i="83"/>
  <c r="V33" i="13" l="1"/>
  <c r="W33" i="13"/>
  <c r="W20" i="13"/>
  <c r="W21" i="13"/>
  <c r="W22" i="13"/>
  <c r="W23" i="13"/>
  <c r="W24" i="13"/>
  <c r="W25" i="13"/>
  <c r="W26" i="13"/>
  <c r="W27" i="13"/>
  <c r="W29" i="13"/>
  <c r="W30" i="13"/>
  <c r="W31" i="13"/>
  <c r="D143" i="103" l="1"/>
  <c r="E143" i="103"/>
  <c r="F143" i="103"/>
  <c r="G143" i="103"/>
  <c r="H143" i="103"/>
  <c r="I143" i="103"/>
  <c r="J143" i="103"/>
  <c r="K143" i="103"/>
  <c r="L143" i="103"/>
  <c r="M143" i="103"/>
  <c r="N143" i="103"/>
  <c r="O143" i="103"/>
  <c r="P143" i="103"/>
  <c r="Q143" i="103"/>
  <c r="R143" i="103"/>
  <c r="S143" i="103"/>
  <c r="T143" i="103"/>
  <c r="U143" i="103"/>
  <c r="V143" i="103"/>
  <c r="W143" i="103"/>
  <c r="X143" i="103"/>
  <c r="Y143" i="103"/>
  <c r="Z143" i="103"/>
  <c r="AA143" i="103"/>
  <c r="AB143" i="103"/>
  <c r="D267" i="103"/>
  <c r="E267" i="103"/>
  <c r="F267" i="103"/>
  <c r="G267" i="103"/>
  <c r="H267" i="103"/>
  <c r="I267" i="103"/>
  <c r="J267" i="103"/>
  <c r="K267" i="103"/>
  <c r="L267" i="103"/>
  <c r="M267" i="103"/>
  <c r="N267" i="103"/>
  <c r="O267" i="103"/>
  <c r="P267" i="103"/>
  <c r="Q267" i="103"/>
  <c r="R267" i="103"/>
  <c r="S267" i="103"/>
  <c r="T267" i="103"/>
  <c r="U267" i="103"/>
  <c r="V267" i="103"/>
  <c r="W267" i="103"/>
  <c r="X267" i="103"/>
  <c r="Y267" i="103"/>
  <c r="T42" i="102" l="1"/>
  <c r="P42" i="102"/>
  <c r="L42" i="102"/>
  <c r="H42" i="102"/>
  <c r="D42" i="102"/>
  <c r="B283" i="103"/>
  <c r="B261" i="103"/>
  <c r="B257" i="103"/>
  <c r="U16" i="102"/>
  <c r="S16" i="102"/>
  <c r="O16" i="102"/>
  <c r="K16" i="102"/>
  <c r="G16" i="102"/>
  <c r="C16" i="102"/>
  <c r="B219" i="103"/>
  <c r="B207" i="103"/>
  <c r="T15" i="102"/>
  <c r="P15" i="102"/>
  <c r="L15" i="102"/>
  <c r="H15" i="102"/>
  <c r="D15" i="102"/>
  <c r="B187" i="103"/>
  <c r="Q14" i="102"/>
  <c r="M14" i="102"/>
  <c r="I14" i="102"/>
  <c r="E14" i="102"/>
  <c r="S13" i="102"/>
  <c r="O13" i="102"/>
  <c r="K13" i="102"/>
  <c r="G13" i="102"/>
  <c r="C13" i="102"/>
  <c r="B171" i="103"/>
  <c r="T11" i="102"/>
  <c r="P11" i="102"/>
  <c r="L11" i="102"/>
  <c r="D11" i="102"/>
  <c r="B11" i="102"/>
  <c r="H11" i="102"/>
  <c r="K10" i="102"/>
  <c r="L77" i="83" s="1"/>
  <c r="B141" i="103"/>
  <c r="B128" i="103"/>
  <c r="B119" i="103"/>
  <c r="B96" i="103"/>
  <c r="B85" i="103"/>
  <c r="T6" i="102"/>
  <c r="S6" i="102"/>
  <c r="R6" i="102"/>
  <c r="Q6" i="102"/>
  <c r="O6" i="102"/>
  <c r="N6" i="102"/>
  <c r="M6" i="102"/>
  <c r="L6" i="102"/>
  <c r="K6" i="102"/>
  <c r="J6" i="102"/>
  <c r="I6" i="102"/>
  <c r="G6" i="102"/>
  <c r="F6" i="102"/>
  <c r="G74" i="83" s="1"/>
  <c r="E6" i="102"/>
  <c r="D6" i="102"/>
  <c r="C6" i="102"/>
  <c r="B6" i="102"/>
  <c r="B66" i="103"/>
  <c r="V5" i="102"/>
  <c r="Q5" i="102"/>
  <c r="O5" i="102"/>
  <c r="M5" i="102"/>
  <c r="I5" i="102"/>
  <c r="G5" i="102"/>
  <c r="E5" i="102"/>
  <c r="B41" i="103"/>
  <c r="B29" i="103"/>
  <c r="S4" i="102"/>
  <c r="Q4" i="102"/>
  <c r="O4" i="102"/>
  <c r="M4" i="102"/>
  <c r="K4" i="102"/>
  <c r="I4" i="102"/>
  <c r="G4" i="102"/>
  <c r="E4" i="102"/>
  <c r="C4" i="102"/>
  <c r="V43" i="102"/>
  <c r="U43" i="102"/>
  <c r="T43" i="102"/>
  <c r="S43" i="102"/>
  <c r="R43" i="102"/>
  <c r="Q43" i="102"/>
  <c r="P43" i="102"/>
  <c r="O43" i="102"/>
  <c r="N43" i="102"/>
  <c r="M43" i="102"/>
  <c r="L43" i="102"/>
  <c r="K43" i="102"/>
  <c r="J43" i="102"/>
  <c r="I43" i="102"/>
  <c r="H43" i="102"/>
  <c r="G43" i="102"/>
  <c r="F43" i="102"/>
  <c r="E43" i="102"/>
  <c r="D43" i="102"/>
  <c r="C43" i="102"/>
  <c r="B43" i="102"/>
  <c r="V42" i="102"/>
  <c r="U42" i="102"/>
  <c r="S42" i="102"/>
  <c r="R42" i="102"/>
  <c r="Q42" i="102"/>
  <c r="O42" i="102"/>
  <c r="N42" i="102"/>
  <c r="M42" i="102"/>
  <c r="K42" i="102"/>
  <c r="J42" i="102"/>
  <c r="I42" i="102"/>
  <c r="G42" i="102"/>
  <c r="F42" i="102"/>
  <c r="E42" i="102"/>
  <c r="C42" i="102"/>
  <c r="B42" i="102"/>
  <c r="V41" i="102"/>
  <c r="U41" i="102"/>
  <c r="T41" i="102"/>
  <c r="S41" i="102"/>
  <c r="R41" i="102"/>
  <c r="Q41" i="102"/>
  <c r="P41" i="102"/>
  <c r="O41" i="102"/>
  <c r="N41" i="102"/>
  <c r="M41" i="102"/>
  <c r="L41" i="102"/>
  <c r="K41" i="102"/>
  <c r="J41" i="102"/>
  <c r="I41" i="102"/>
  <c r="H41" i="102"/>
  <c r="G41" i="102"/>
  <c r="F41" i="102"/>
  <c r="E41" i="102"/>
  <c r="D41" i="102"/>
  <c r="C41" i="102"/>
  <c r="B41" i="102"/>
  <c r="T20" i="102"/>
  <c r="S20" i="102"/>
  <c r="R20" i="102"/>
  <c r="Q20" i="102"/>
  <c r="P20" i="102"/>
  <c r="Q81" i="83" s="1"/>
  <c r="O20" i="102"/>
  <c r="N20" i="102"/>
  <c r="M20" i="102"/>
  <c r="L20" i="102"/>
  <c r="K20" i="102"/>
  <c r="J20" i="102"/>
  <c r="I20" i="102"/>
  <c r="H20" i="102"/>
  <c r="I81" i="83" s="1"/>
  <c r="G20" i="102"/>
  <c r="F20" i="102"/>
  <c r="G81" i="83" s="1"/>
  <c r="E20" i="102"/>
  <c r="D20" i="102"/>
  <c r="C20" i="102"/>
  <c r="B20" i="102"/>
  <c r="T17" i="102"/>
  <c r="S17" i="102"/>
  <c r="R17" i="102"/>
  <c r="Q17" i="102"/>
  <c r="P17" i="102"/>
  <c r="O17" i="102"/>
  <c r="N17" i="102"/>
  <c r="M17" i="102"/>
  <c r="L17" i="102"/>
  <c r="K17" i="102"/>
  <c r="J17" i="102"/>
  <c r="I17" i="102"/>
  <c r="H17" i="102"/>
  <c r="G17" i="102"/>
  <c r="F17" i="102"/>
  <c r="E17" i="102"/>
  <c r="D17" i="102"/>
  <c r="C17" i="102"/>
  <c r="B17" i="102"/>
  <c r="T16" i="102"/>
  <c r="R16" i="102"/>
  <c r="Q16" i="102"/>
  <c r="P16" i="102"/>
  <c r="N16" i="102"/>
  <c r="M16" i="102"/>
  <c r="L16" i="102"/>
  <c r="J16" i="102"/>
  <c r="I16" i="102"/>
  <c r="H16" i="102"/>
  <c r="F16" i="102"/>
  <c r="E16" i="102"/>
  <c r="D16" i="102"/>
  <c r="B16" i="102"/>
  <c r="S15" i="102"/>
  <c r="R15" i="102"/>
  <c r="Q15" i="102"/>
  <c r="O15" i="102"/>
  <c r="N15" i="102"/>
  <c r="M15" i="102"/>
  <c r="K15" i="102"/>
  <c r="J15" i="102"/>
  <c r="I15" i="102"/>
  <c r="G15" i="102"/>
  <c r="F15" i="102"/>
  <c r="E15" i="102"/>
  <c r="C15" i="102"/>
  <c r="B15" i="102"/>
  <c r="T14" i="102"/>
  <c r="S14" i="102"/>
  <c r="R14" i="102"/>
  <c r="P14" i="102"/>
  <c r="O14" i="102"/>
  <c r="N14" i="102"/>
  <c r="L14" i="102"/>
  <c r="K14" i="102"/>
  <c r="J14" i="102"/>
  <c r="H14" i="102"/>
  <c r="G14" i="102"/>
  <c r="F14" i="102"/>
  <c r="D14" i="102"/>
  <c r="C14" i="102"/>
  <c r="B14" i="102"/>
  <c r="T13" i="102"/>
  <c r="R13" i="102"/>
  <c r="Q13" i="102"/>
  <c r="P13" i="102"/>
  <c r="N13" i="102"/>
  <c r="M13" i="102"/>
  <c r="L13" i="102"/>
  <c r="J13" i="102"/>
  <c r="I13" i="102"/>
  <c r="H13" i="102"/>
  <c r="F13" i="102"/>
  <c r="E13" i="102"/>
  <c r="D13" i="102"/>
  <c r="B13" i="102"/>
  <c r="V11" i="102"/>
  <c r="P6" i="102"/>
  <c r="H6" i="102"/>
  <c r="U5" i="102"/>
  <c r="T5" i="102"/>
  <c r="S5" i="102"/>
  <c r="R5" i="102"/>
  <c r="P5" i="102"/>
  <c r="N5" i="102"/>
  <c r="L5" i="102"/>
  <c r="K5" i="102"/>
  <c r="J5" i="102"/>
  <c r="H5" i="102"/>
  <c r="F5" i="102"/>
  <c r="D5" i="102"/>
  <c r="C5" i="102"/>
  <c r="B5" i="102"/>
  <c r="T4" i="102"/>
  <c r="R4" i="102"/>
  <c r="P4" i="102"/>
  <c r="N4" i="102"/>
  <c r="L4" i="102"/>
  <c r="J4" i="102"/>
  <c r="H4" i="102"/>
  <c r="F4" i="102"/>
  <c r="D4" i="102"/>
  <c r="B4" i="102"/>
  <c r="F73" i="83" l="1"/>
  <c r="U73" i="83"/>
  <c r="J73" i="83"/>
  <c r="G73" i="83"/>
  <c r="N73" i="83"/>
  <c r="E73" i="83"/>
  <c r="I73" i="83"/>
  <c r="K73" i="83"/>
  <c r="R73" i="83"/>
  <c r="M73" i="83"/>
  <c r="O73" i="83"/>
  <c r="Q73" i="83"/>
  <c r="D38" i="102"/>
  <c r="E81" i="83"/>
  <c r="L38" i="102"/>
  <c r="M81" i="83"/>
  <c r="E38" i="102"/>
  <c r="F81" i="83"/>
  <c r="I38" i="102"/>
  <c r="J81" i="83"/>
  <c r="M38" i="102"/>
  <c r="N81" i="83"/>
  <c r="Q38" i="102"/>
  <c r="R81" i="83"/>
  <c r="G31" i="102"/>
  <c r="H73" i="83"/>
  <c r="O31" i="102"/>
  <c r="P73" i="83"/>
  <c r="C33" i="102"/>
  <c r="D74" i="83"/>
  <c r="G33" i="102"/>
  <c r="H74" i="83"/>
  <c r="L33" i="102"/>
  <c r="M74" i="83"/>
  <c r="Q33" i="102"/>
  <c r="R74" i="83"/>
  <c r="T36" i="102"/>
  <c r="U78" i="83"/>
  <c r="P33" i="102"/>
  <c r="Q74" i="83"/>
  <c r="K33" i="102"/>
  <c r="L74" i="83"/>
  <c r="T33" i="102"/>
  <c r="U74" i="83"/>
  <c r="P36" i="102"/>
  <c r="Q78" i="83"/>
  <c r="J38" i="102"/>
  <c r="K81" i="83"/>
  <c r="N38" i="102"/>
  <c r="O81" i="83"/>
  <c r="R38" i="102"/>
  <c r="S81" i="83"/>
  <c r="D33" i="102"/>
  <c r="E74" i="83"/>
  <c r="I33" i="102"/>
  <c r="J74" i="83"/>
  <c r="M33" i="102"/>
  <c r="N74" i="83"/>
  <c r="R33" i="102"/>
  <c r="S74" i="83"/>
  <c r="H36" i="102"/>
  <c r="I78" i="83"/>
  <c r="D36" i="102"/>
  <c r="E78" i="83"/>
  <c r="T38" i="102"/>
  <c r="U81" i="83"/>
  <c r="O33" i="102"/>
  <c r="P74" i="83"/>
  <c r="R31" i="102"/>
  <c r="S73" i="83"/>
  <c r="H33" i="102"/>
  <c r="I74" i="83"/>
  <c r="C38" i="102"/>
  <c r="D81" i="83"/>
  <c r="G38" i="102"/>
  <c r="H81" i="83"/>
  <c r="K38" i="102"/>
  <c r="L81" i="83"/>
  <c r="O38" i="102"/>
  <c r="P81" i="83"/>
  <c r="S38" i="102"/>
  <c r="T81" i="83"/>
  <c r="C31" i="102"/>
  <c r="D73" i="83"/>
  <c r="K31" i="102"/>
  <c r="L73" i="83"/>
  <c r="S31" i="102"/>
  <c r="T73" i="83"/>
  <c r="E33" i="102"/>
  <c r="F74" i="83"/>
  <c r="J33" i="102"/>
  <c r="K74" i="83"/>
  <c r="N33" i="102"/>
  <c r="O74" i="83"/>
  <c r="S33" i="102"/>
  <c r="T74" i="83"/>
  <c r="L36" i="102"/>
  <c r="M78" i="83"/>
  <c r="V36" i="102"/>
  <c r="W78" i="83"/>
  <c r="B38" i="102"/>
  <c r="C81" i="83"/>
  <c r="F38" i="102"/>
  <c r="B36" i="102"/>
  <c r="C78" i="83"/>
  <c r="F31" i="102"/>
  <c r="B31" i="102"/>
  <c r="C73" i="83"/>
  <c r="B33" i="102"/>
  <c r="C74" i="83"/>
  <c r="F33" i="102"/>
  <c r="F10" i="102"/>
  <c r="G77" i="83" s="1"/>
  <c r="B32" i="103"/>
  <c r="B46" i="103"/>
  <c r="B48" i="103"/>
  <c r="B62" i="103"/>
  <c r="B114" i="103"/>
  <c r="B137" i="103"/>
  <c r="U13" i="102"/>
  <c r="B214" i="103"/>
  <c r="B218" i="103"/>
  <c r="B264" i="103"/>
  <c r="B295" i="103"/>
  <c r="B27" i="103"/>
  <c r="B33" i="103"/>
  <c r="B131" i="103"/>
  <c r="B135" i="103"/>
  <c r="J11" i="102"/>
  <c r="N11" i="102"/>
  <c r="R11" i="102"/>
  <c r="B177" i="103"/>
  <c r="B183" i="103"/>
  <c r="B8" i="103"/>
  <c r="B82" i="103"/>
  <c r="B118" i="103"/>
  <c r="B31" i="103"/>
  <c r="B39" i="103"/>
  <c r="B65" i="103"/>
  <c r="B68" i="103"/>
  <c r="B80" i="103"/>
  <c r="B88" i="103"/>
  <c r="B124" i="103"/>
  <c r="B194" i="103"/>
  <c r="B199" i="103"/>
  <c r="B222" i="103"/>
  <c r="B254" i="103"/>
  <c r="B236" i="103"/>
  <c r="B245" i="103"/>
  <c r="B278" i="103"/>
  <c r="B287" i="103"/>
  <c r="B250" i="103"/>
  <c r="B275" i="103"/>
  <c r="B281" i="103"/>
  <c r="O10" i="102"/>
  <c r="P77" i="83" s="1"/>
  <c r="H10" i="102"/>
  <c r="H9" i="102" s="1"/>
  <c r="L10" i="102"/>
  <c r="P10" i="102"/>
  <c r="P9" i="102" s="1"/>
  <c r="T10" i="102"/>
  <c r="B60" i="103"/>
  <c r="B64" i="103"/>
  <c r="K35" i="102"/>
  <c r="B37" i="103"/>
  <c r="B40" i="103"/>
  <c r="B127" i="103"/>
  <c r="B132" i="103"/>
  <c r="C10" i="102"/>
  <c r="D77" i="83" s="1"/>
  <c r="B9" i="103"/>
  <c r="B22" i="103"/>
  <c r="B24" i="103"/>
  <c r="B47" i="103"/>
  <c r="B63" i="103"/>
  <c r="B81" i="103"/>
  <c r="B93" i="103"/>
  <c r="B94" i="103"/>
  <c r="B107" i="103"/>
  <c r="B113" i="103"/>
  <c r="B188" i="103"/>
  <c r="B235" i="103"/>
  <c r="B73" i="103"/>
  <c r="B86" i="103"/>
  <c r="J31" i="102"/>
  <c r="B43" i="103"/>
  <c r="B45" i="103"/>
  <c r="B51" i="103"/>
  <c r="U6" i="102"/>
  <c r="B87" i="103"/>
  <c r="B91" i="103"/>
  <c r="B100" i="103"/>
  <c r="B133" i="103"/>
  <c r="B151" i="103"/>
  <c r="B192" i="103"/>
  <c r="S10" i="102"/>
  <c r="T77" i="83" s="1"/>
  <c r="B7" i="103"/>
  <c r="B55" i="103"/>
  <c r="B61" i="103"/>
  <c r="B69" i="103"/>
  <c r="B89" i="103"/>
  <c r="B121" i="103"/>
  <c r="B123" i="103"/>
  <c r="B134" i="103"/>
  <c r="N31" i="102"/>
  <c r="B18" i="103"/>
  <c r="B38" i="103"/>
  <c r="B59" i="103"/>
  <c r="B67" i="103"/>
  <c r="B109" i="103"/>
  <c r="B115" i="103"/>
  <c r="F7" i="102"/>
  <c r="G75" i="83" s="1"/>
  <c r="B129" i="103"/>
  <c r="B156" i="103"/>
  <c r="B159" i="103"/>
  <c r="B160" i="103"/>
  <c r="B164" i="103"/>
  <c r="B169" i="103"/>
  <c r="B173" i="103"/>
  <c r="U15" i="102"/>
  <c r="B225" i="103"/>
  <c r="B239" i="103"/>
  <c r="B291" i="103"/>
  <c r="T7" i="102"/>
  <c r="U75" i="83" s="1"/>
  <c r="B126" i="103"/>
  <c r="B130" i="103"/>
  <c r="B136" i="103"/>
  <c r="E11" i="102"/>
  <c r="I11" i="102"/>
  <c r="M11" i="102"/>
  <c r="Q11" i="102"/>
  <c r="U11" i="102"/>
  <c r="B155" i="103"/>
  <c r="B158" i="103"/>
  <c r="B163" i="103"/>
  <c r="B167" i="103"/>
  <c r="B168" i="103"/>
  <c r="F11" i="102"/>
  <c r="B172" i="103"/>
  <c r="B176" i="103"/>
  <c r="B198" i="103"/>
  <c r="B206" i="103"/>
  <c r="B210" i="103"/>
  <c r="B213" i="103"/>
  <c r="B217" i="103"/>
  <c r="B221" i="103"/>
  <c r="U17" i="102"/>
  <c r="B244" i="103"/>
  <c r="B253" i="103"/>
  <c r="B256" i="103"/>
  <c r="B260" i="103"/>
  <c r="B263" i="103"/>
  <c r="B280" i="103"/>
  <c r="B285" i="103"/>
  <c r="B290" i="103"/>
  <c r="B175" i="103"/>
  <c r="B179" i="103"/>
  <c r="B189" i="103"/>
  <c r="B190" i="103"/>
  <c r="B197" i="103"/>
  <c r="B201" i="103"/>
  <c r="B224" i="103"/>
  <c r="B233" i="103"/>
  <c r="B246" i="103"/>
  <c r="B252" i="103"/>
  <c r="B259" i="103"/>
  <c r="B273" i="103"/>
  <c r="B270" i="103"/>
  <c r="B276" i="103"/>
  <c r="B148" i="103"/>
  <c r="V10" i="102"/>
  <c r="C11" i="102"/>
  <c r="G11" i="102"/>
  <c r="K11" i="102"/>
  <c r="O11" i="102"/>
  <c r="S11" i="102"/>
  <c r="B170" i="103"/>
  <c r="B174" i="103"/>
  <c r="B178" i="103"/>
  <c r="B181" i="103"/>
  <c r="V13" i="102"/>
  <c r="V14" i="102"/>
  <c r="B200" i="103"/>
  <c r="B223" i="103"/>
  <c r="B226" i="103"/>
  <c r="B228" i="103"/>
  <c r="V16" i="102"/>
  <c r="B243" i="103"/>
  <c r="B251" i="103"/>
  <c r="B258" i="103"/>
  <c r="B265" i="103"/>
  <c r="B282" i="103"/>
  <c r="B294" i="103"/>
  <c r="D31" i="102"/>
  <c r="H31" i="102"/>
  <c r="L31" i="102"/>
  <c r="P31" i="102"/>
  <c r="T31" i="102"/>
  <c r="H38" i="102"/>
  <c r="P38" i="102"/>
  <c r="B10" i="103"/>
  <c r="B16" i="103"/>
  <c r="B19" i="103"/>
  <c r="B20" i="103"/>
  <c r="B21" i="103"/>
  <c r="B26" i="103"/>
  <c r="B44" i="103"/>
  <c r="B50" i="103"/>
  <c r="B54" i="103"/>
  <c r="B79" i="103"/>
  <c r="B95" i="103"/>
  <c r="B103" i="103"/>
  <c r="B112" i="103"/>
  <c r="B116" i="103"/>
  <c r="B120" i="103"/>
  <c r="B138" i="103"/>
  <c r="B139" i="103"/>
  <c r="B140" i="103"/>
  <c r="B157" i="103"/>
  <c r="B161" i="103"/>
  <c r="B165" i="103"/>
  <c r="B185" i="103"/>
  <c r="B196" i="103"/>
  <c r="B208" i="103"/>
  <c r="B211" i="103"/>
  <c r="B215" i="103"/>
  <c r="B220" i="103"/>
  <c r="B229" i="103"/>
  <c r="B232" i="103"/>
  <c r="B241" i="103"/>
  <c r="B249" i="103"/>
  <c r="E31" i="102"/>
  <c r="I31" i="102"/>
  <c r="M31" i="102"/>
  <c r="Q31" i="102"/>
  <c r="B11" i="103"/>
  <c r="B12" i="103"/>
  <c r="B13" i="103"/>
  <c r="B14" i="103"/>
  <c r="B15" i="103"/>
  <c r="B58" i="103"/>
  <c r="B92" i="103"/>
  <c r="E7" i="102"/>
  <c r="F13" i="105" s="1"/>
  <c r="B104" i="103"/>
  <c r="B149" i="103"/>
  <c r="B202" i="103"/>
  <c r="B204" i="103"/>
  <c r="B248" i="103"/>
  <c r="B57" i="103"/>
  <c r="B105" i="103"/>
  <c r="B234" i="103"/>
  <c r="B237" i="103"/>
  <c r="B247" i="103"/>
  <c r="B255" i="103"/>
  <c r="B6" i="103"/>
  <c r="B5" i="103"/>
  <c r="B23" i="103"/>
  <c r="B25" i="103"/>
  <c r="B30" i="103"/>
  <c r="B34" i="103"/>
  <c r="B42" i="103"/>
  <c r="B99" i="103"/>
  <c r="G7" i="102"/>
  <c r="H13" i="105" s="1"/>
  <c r="K7" i="102"/>
  <c r="L13" i="105" s="1"/>
  <c r="O7" i="102"/>
  <c r="P13" i="105" s="1"/>
  <c r="S7" i="102"/>
  <c r="T13" i="105" s="1"/>
  <c r="B102" i="103"/>
  <c r="B106" i="103"/>
  <c r="B108" i="103"/>
  <c r="B110" i="103"/>
  <c r="B125" i="103"/>
  <c r="B147" i="103"/>
  <c r="B150" i="103"/>
  <c r="B154" i="103"/>
  <c r="B162" i="103"/>
  <c r="B166" i="103"/>
  <c r="B182" i="103"/>
  <c r="B191" i="103"/>
  <c r="B193" i="103"/>
  <c r="B203" i="103"/>
  <c r="B205" i="103"/>
  <c r="B209" i="103"/>
  <c r="B212" i="103"/>
  <c r="B216" i="103"/>
  <c r="B227" i="103"/>
  <c r="B238" i="103"/>
  <c r="B242" i="103"/>
  <c r="B262" i="103"/>
  <c r="B272" i="103"/>
  <c r="B271" i="103"/>
  <c r="B146" i="103"/>
  <c r="B153" i="103"/>
  <c r="B274" i="103"/>
  <c r="B277" i="103"/>
  <c r="B284" i="103"/>
  <c r="B293" i="103"/>
  <c r="B279" i="103"/>
  <c r="B288" i="103"/>
  <c r="B292" i="103"/>
  <c r="O35" i="102" l="1"/>
  <c r="G13" i="105"/>
  <c r="L42" i="105"/>
  <c r="L10" i="105"/>
  <c r="H42" i="105"/>
  <c r="H10" i="105"/>
  <c r="T10" i="105"/>
  <c r="T42" i="105"/>
  <c r="G10" i="105"/>
  <c r="G42" i="105"/>
  <c r="U13" i="105"/>
  <c r="P10" i="105"/>
  <c r="P42" i="105"/>
  <c r="F10" i="105"/>
  <c r="F42" i="105"/>
  <c r="G36" i="102"/>
  <c r="H78" i="83"/>
  <c r="I36" i="102"/>
  <c r="J78" i="83"/>
  <c r="G3" i="102"/>
  <c r="G30" i="102" s="1"/>
  <c r="H75" i="83"/>
  <c r="S36" i="102"/>
  <c r="T78" i="83"/>
  <c r="E36" i="102"/>
  <c r="F78" i="83"/>
  <c r="P35" i="102"/>
  <c r="Q77" i="83"/>
  <c r="R36" i="102"/>
  <c r="S78" i="83"/>
  <c r="H34" i="102"/>
  <c r="I76" i="83"/>
  <c r="C36" i="102"/>
  <c r="D78" i="83"/>
  <c r="S3" i="102"/>
  <c r="S30" i="102" s="1"/>
  <c r="T75" i="83"/>
  <c r="O36" i="102"/>
  <c r="P78" i="83"/>
  <c r="Q36" i="102"/>
  <c r="R78" i="83"/>
  <c r="L35" i="102"/>
  <c r="M77" i="83"/>
  <c r="N36" i="102"/>
  <c r="O78" i="83"/>
  <c r="K32" i="102"/>
  <c r="L75" i="83"/>
  <c r="P34" i="102"/>
  <c r="Q76" i="83"/>
  <c r="T35" i="102"/>
  <c r="U77" i="83"/>
  <c r="E32" i="102"/>
  <c r="F75" i="83"/>
  <c r="F9" i="102"/>
  <c r="G76" i="83" s="1"/>
  <c r="O3" i="102"/>
  <c r="O30" i="102" s="1"/>
  <c r="P75" i="83"/>
  <c r="T9" i="102"/>
  <c r="K36" i="102"/>
  <c r="L78" i="83"/>
  <c r="F36" i="102"/>
  <c r="G78" i="83"/>
  <c r="M36" i="102"/>
  <c r="N78" i="83"/>
  <c r="H35" i="102"/>
  <c r="I77" i="83"/>
  <c r="J36" i="102"/>
  <c r="K78" i="83"/>
  <c r="U36" i="102"/>
  <c r="V78" i="83"/>
  <c r="U33" i="102"/>
  <c r="V74" i="83"/>
  <c r="V35" i="102"/>
  <c r="W77" i="83"/>
  <c r="F35" i="102"/>
  <c r="F32" i="102"/>
  <c r="L9" i="102"/>
  <c r="B10" i="102"/>
  <c r="D10" i="102"/>
  <c r="E77" i="83" s="1"/>
  <c r="R10" i="102"/>
  <c r="S77" i="83" s="1"/>
  <c r="J10" i="102"/>
  <c r="K77" i="83" s="1"/>
  <c r="B289" i="103"/>
  <c r="B152" i="103"/>
  <c r="U7" i="102"/>
  <c r="V75" i="83" s="1"/>
  <c r="T3" i="102"/>
  <c r="T32" i="102"/>
  <c r="U22" i="102"/>
  <c r="V83" i="83" s="1"/>
  <c r="M7" i="102"/>
  <c r="N13" i="105" s="1"/>
  <c r="B186" i="103"/>
  <c r="B28" i="103"/>
  <c r="K9" i="102"/>
  <c r="R7" i="102"/>
  <c r="P7" i="102"/>
  <c r="N7" i="102"/>
  <c r="H7" i="102"/>
  <c r="G10" i="102"/>
  <c r="H77" i="83" s="1"/>
  <c r="J7" i="102"/>
  <c r="D7" i="102"/>
  <c r="B230" i="103"/>
  <c r="S9" i="102"/>
  <c r="S35" i="102"/>
  <c r="B231" i="103"/>
  <c r="B53" i="103"/>
  <c r="B180" i="103"/>
  <c r="B49" i="103"/>
  <c r="O9" i="102"/>
  <c r="U21" i="102"/>
  <c r="V82" i="83" s="1"/>
  <c r="B90" i="103"/>
  <c r="B17" i="103"/>
  <c r="F3" i="102"/>
  <c r="N10" i="102"/>
  <c r="O77" i="83" s="1"/>
  <c r="C9" i="102"/>
  <c r="C35" i="102"/>
  <c r="B286" i="103"/>
  <c r="C7" i="102"/>
  <c r="B195" i="103"/>
  <c r="V15" i="102"/>
  <c r="B184" i="103"/>
  <c r="U14" i="102"/>
  <c r="U10" i="102"/>
  <c r="V77" i="83" s="1"/>
  <c r="E10" i="102"/>
  <c r="F77" i="83" s="1"/>
  <c r="V7" i="102"/>
  <c r="W75" i="83" s="1"/>
  <c r="I7" i="102"/>
  <c r="K3" i="102"/>
  <c r="B145" i="103"/>
  <c r="B72" i="103"/>
  <c r="G32" i="102"/>
  <c r="Q10" i="102"/>
  <c r="R77" i="83" s="1"/>
  <c r="T26" i="102"/>
  <c r="T25" i="102"/>
  <c r="T37" i="102" s="1"/>
  <c r="D26" i="102"/>
  <c r="D25" i="102"/>
  <c r="D37" i="102" s="1"/>
  <c r="B56" i="103"/>
  <c r="S32" i="102"/>
  <c r="B36" i="103"/>
  <c r="M10" i="102"/>
  <c r="N77" i="83" s="1"/>
  <c r="B117" i="103"/>
  <c r="Q7" i="102"/>
  <c r="B240" i="103"/>
  <c r="V17" i="102"/>
  <c r="O32" i="102"/>
  <c r="B71" i="103"/>
  <c r="I10" i="102"/>
  <c r="J77" i="83" s="1"/>
  <c r="P26" i="102"/>
  <c r="P25" i="102"/>
  <c r="P37" i="102" s="1"/>
  <c r="H26" i="102"/>
  <c r="H25" i="102"/>
  <c r="H37" i="102" s="1"/>
  <c r="B111" i="103"/>
  <c r="B70" i="103"/>
  <c r="V6" i="102"/>
  <c r="B101" i="103"/>
  <c r="J26" i="102"/>
  <c r="J25" i="102"/>
  <c r="J37" i="102" s="1"/>
  <c r="B52" i="103"/>
  <c r="E3" i="102"/>
  <c r="U10" i="105" l="1"/>
  <c r="U42" i="105"/>
  <c r="S75" i="83"/>
  <c r="S13" i="105"/>
  <c r="D75" i="83"/>
  <c r="D13" i="105"/>
  <c r="E75" i="83"/>
  <c r="E13" i="105"/>
  <c r="K75" i="83"/>
  <c r="K13" i="105"/>
  <c r="J75" i="83"/>
  <c r="J13" i="105"/>
  <c r="N42" i="105"/>
  <c r="N10" i="105"/>
  <c r="I75" i="83"/>
  <c r="I13" i="105"/>
  <c r="R75" i="83"/>
  <c r="R13" i="105"/>
  <c r="O75" i="83"/>
  <c r="O13" i="105"/>
  <c r="Q75" i="83"/>
  <c r="Q13" i="105"/>
  <c r="F34" i="102"/>
  <c r="M32" i="102"/>
  <c r="N75" i="83"/>
  <c r="L34" i="102"/>
  <c r="M76" i="83"/>
  <c r="M79" i="83" s="1"/>
  <c r="I79" i="83"/>
  <c r="K34" i="102"/>
  <c r="L76" i="83"/>
  <c r="L79" i="83" s="1"/>
  <c r="T30" i="102"/>
  <c r="U72" i="83"/>
  <c r="U137" i="83" s="1"/>
  <c r="F72" i="83"/>
  <c r="F137" i="83" s="1"/>
  <c r="S34" i="102"/>
  <c r="T76" i="83"/>
  <c r="T79" i="83" s="1"/>
  <c r="T72" i="83"/>
  <c r="T137" i="83" s="1"/>
  <c r="M3" i="102"/>
  <c r="M30" i="102" s="1"/>
  <c r="L72" i="83"/>
  <c r="L137" i="83" s="1"/>
  <c r="C34" i="102"/>
  <c r="D76" i="83"/>
  <c r="D79" i="83" s="1"/>
  <c r="P72" i="83"/>
  <c r="P137" i="83" s="1"/>
  <c r="G72" i="83"/>
  <c r="G137" i="83" s="1"/>
  <c r="T34" i="102"/>
  <c r="U76" i="83"/>
  <c r="U79" i="83" s="1"/>
  <c r="Q79" i="83"/>
  <c r="O34" i="102"/>
  <c r="P76" i="83"/>
  <c r="P79" i="83" s="1"/>
  <c r="G79" i="83"/>
  <c r="H72" i="83"/>
  <c r="H137" i="83" s="1"/>
  <c r="V33" i="102"/>
  <c r="W74" i="83"/>
  <c r="C77" i="83"/>
  <c r="F30" i="102"/>
  <c r="R35" i="102"/>
  <c r="R9" i="102"/>
  <c r="D35" i="102"/>
  <c r="D9" i="102"/>
  <c r="J35" i="102"/>
  <c r="J9" i="102"/>
  <c r="B35" i="102"/>
  <c r="B9" i="102"/>
  <c r="H3" i="102"/>
  <c r="H32" i="102"/>
  <c r="P3" i="102"/>
  <c r="P32" i="102"/>
  <c r="D3" i="102"/>
  <c r="D32" i="102"/>
  <c r="N35" i="102"/>
  <c r="N9" i="102"/>
  <c r="L7" i="102"/>
  <c r="G35" i="102"/>
  <c r="G9" i="102"/>
  <c r="N32" i="102"/>
  <c r="N3" i="102"/>
  <c r="J3" i="102"/>
  <c r="J32" i="102"/>
  <c r="R32" i="102"/>
  <c r="R3" i="102"/>
  <c r="B35" i="103"/>
  <c r="E30" i="102"/>
  <c r="B98" i="103"/>
  <c r="N26" i="102"/>
  <c r="N25" i="102"/>
  <c r="N37" i="102" s="1"/>
  <c r="V38" i="102"/>
  <c r="M35" i="102"/>
  <c r="M9" i="102"/>
  <c r="D28" i="102"/>
  <c r="D27" i="102"/>
  <c r="T28" i="102"/>
  <c r="T27" i="102"/>
  <c r="K30" i="102"/>
  <c r="U35" i="102"/>
  <c r="U9" i="102"/>
  <c r="U20" i="102"/>
  <c r="V81" i="83" s="1"/>
  <c r="B269" i="103"/>
  <c r="H28" i="102"/>
  <c r="H27" i="102"/>
  <c r="P28" i="102"/>
  <c r="P27" i="102"/>
  <c r="F26" i="102"/>
  <c r="F25" i="102"/>
  <c r="F37" i="102" s="1"/>
  <c r="Q35" i="102"/>
  <c r="Q9" i="102"/>
  <c r="E35" i="102"/>
  <c r="E9" i="102"/>
  <c r="I35" i="102"/>
  <c r="I9" i="102"/>
  <c r="V4" i="102"/>
  <c r="J28" i="102"/>
  <c r="J27" i="102"/>
  <c r="Q32" i="102"/>
  <c r="Q3" i="102"/>
  <c r="R26" i="102"/>
  <c r="R25" i="102"/>
  <c r="R37" i="102" s="1"/>
  <c r="I32" i="102"/>
  <c r="I3" i="102"/>
  <c r="B144" i="103"/>
  <c r="V9" i="102"/>
  <c r="C3" i="102"/>
  <c r="C32" i="102"/>
  <c r="W73" i="83" l="1"/>
  <c r="W13" i="105"/>
  <c r="J42" i="105"/>
  <c r="J10" i="105"/>
  <c r="Q10" i="105"/>
  <c r="Q42" i="105"/>
  <c r="K42" i="105"/>
  <c r="K10" i="105"/>
  <c r="O42" i="105"/>
  <c r="O10" i="105"/>
  <c r="E10" i="105"/>
  <c r="E42" i="105"/>
  <c r="R10" i="105"/>
  <c r="R42" i="105"/>
  <c r="D42" i="105"/>
  <c r="D10" i="105"/>
  <c r="M75" i="83"/>
  <c r="M13" i="105"/>
  <c r="I10" i="105"/>
  <c r="I42" i="105"/>
  <c r="S10" i="105"/>
  <c r="S42" i="105"/>
  <c r="D39" i="102"/>
  <c r="E84" i="83"/>
  <c r="H39" i="102"/>
  <c r="I84" i="83"/>
  <c r="T39" i="102"/>
  <c r="U84" i="83"/>
  <c r="J39" i="102"/>
  <c r="K84" i="83"/>
  <c r="P39" i="102"/>
  <c r="Q84" i="83"/>
  <c r="H30" i="102"/>
  <c r="I72" i="83"/>
  <c r="I137" i="83" s="1"/>
  <c r="Q34" i="102"/>
  <c r="R76" i="83"/>
  <c r="R79" i="83" s="1"/>
  <c r="R30" i="102"/>
  <c r="S72" i="83"/>
  <c r="S137" i="83" s="1"/>
  <c r="N30" i="102"/>
  <c r="O72" i="83"/>
  <c r="O137" i="83" s="1"/>
  <c r="J34" i="102"/>
  <c r="K76" i="83"/>
  <c r="K79" i="83" s="1"/>
  <c r="R72" i="83"/>
  <c r="R137" i="83" s="1"/>
  <c r="P30" i="102"/>
  <c r="Q72" i="83"/>
  <c r="Q137" i="83" s="1"/>
  <c r="R34" i="102"/>
  <c r="S76" i="83"/>
  <c r="S79" i="83" s="1"/>
  <c r="M34" i="102"/>
  <c r="N76" i="83"/>
  <c r="N79" i="83" s="1"/>
  <c r="J30" i="102"/>
  <c r="K72" i="83"/>
  <c r="K137" i="83" s="1"/>
  <c r="D34" i="102"/>
  <c r="E76" i="83"/>
  <c r="E79" i="83" s="1"/>
  <c r="N72" i="83"/>
  <c r="N137" i="83" s="1"/>
  <c r="E34" i="102"/>
  <c r="F76" i="83"/>
  <c r="F79" i="83" s="1"/>
  <c r="D72" i="83"/>
  <c r="D137" i="83" s="1"/>
  <c r="J72" i="83"/>
  <c r="J137" i="83" s="1"/>
  <c r="I34" i="102"/>
  <c r="J76" i="83"/>
  <c r="J79" i="83" s="1"/>
  <c r="G34" i="102"/>
  <c r="H76" i="83"/>
  <c r="H79" i="83" s="1"/>
  <c r="N34" i="102"/>
  <c r="O76" i="83"/>
  <c r="O79" i="83" s="1"/>
  <c r="D30" i="102"/>
  <c r="E72" i="83"/>
  <c r="E137" i="83" s="1"/>
  <c r="U34" i="102"/>
  <c r="V76" i="83"/>
  <c r="V79" i="83" s="1"/>
  <c r="V34" i="102"/>
  <c r="W76" i="83"/>
  <c r="W79" i="83" s="1"/>
  <c r="B34" i="102"/>
  <c r="C76" i="83"/>
  <c r="C79" i="83" s="1"/>
  <c r="L26" i="102"/>
  <c r="L25" i="102"/>
  <c r="L37" i="102" s="1"/>
  <c r="L3" i="102"/>
  <c r="L32" i="102"/>
  <c r="I30" i="102"/>
  <c r="Q26" i="102"/>
  <c r="Q25" i="102"/>
  <c r="Q37" i="102" s="1"/>
  <c r="B97" i="103"/>
  <c r="B7" i="102"/>
  <c r="C13" i="105" s="1"/>
  <c r="R28" i="102"/>
  <c r="R27" i="102"/>
  <c r="G26" i="102"/>
  <c r="G25" i="102"/>
  <c r="G37" i="102" s="1"/>
  <c r="S26" i="102"/>
  <c r="S25" i="102"/>
  <c r="S37" i="102" s="1"/>
  <c r="V32" i="102"/>
  <c r="V3" i="102"/>
  <c r="V31" i="102"/>
  <c r="U38" i="102"/>
  <c r="U19" i="102"/>
  <c r="V80" i="83" s="1"/>
  <c r="O26" i="102"/>
  <c r="O25" i="102"/>
  <c r="O37" i="102" s="1"/>
  <c r="M26" i="102"/>
  <c r="M25" i="102"/>
  <c r="M37" i="102" s="1"/>
  <c r="U4" i="102"/>
  <c r="B4" i="103"/>
  <c r="C30" i="102"/>
  <c r="Q30" i="102"/>
  <c r="K26" i="102"/>
  <c r="K25" i="102"/>
  <c r="K37" i="102" s="1"/>
  <c r="C26" i="102"/>
  <c r="C25" i="102"/>
  <c r="C37" i="102" s="1"/>
  <c r="I26" i="102"/>
  <c r="I25" i="102"/>
  <c r="I37" i="102" s="1"/>
  <c r="F28" i="102"/>
  <c r="F27" i="102"/>
  <c r="N28" i="102"/>
  <c r="N27" i="102"/>
  <c r="E26" i="102"/>
  <c r="E25" i="102"/>
  <c r="E37" i="102" s="1"/>
  <c r="V73" i="83" l="1"/>
  <c r="V13" i="105"/>
  <c r="M42" i="105"/>
  <c r="M10" i="105"/>
  <c r="C42" i="105"/>
  <c r="C10" i="105"/>
  <c r="W42" i="105"/>
  <c r="W10" i="105"/>
  <c r="N39" i="102"/>
  <c r="O84" i="83"/>
  <c r="F39" i="102"/>
  <c r="G84" i="83"/>
  <c r="R39" i="102"/>
  <c r="S84" i="83"/>
  <c r="L30" i="102"/>
  <c r="M72" i="83"/>
  <c r="M137" i="83" s="1"/>
  <c r="W72" i="83"/>
  <c r="W137" i="83" s="1"/>
  <c r="C75" i="83"/>
  <c r="L28" i="102"/>
  <c r="L27" i="102"/>
  <c r="I28" i="102"/>
  <c r="I27" i="102"/>
  <c r="M28" i="102"/>
  <c r="M27" i="102"/>
  <c r="B3" i="102"/>
  <c r="B32" i="102"/>
  <c r="E28" i="102"/>
  <c r="E27" i="102"/>
  <c r="S28" i="102"/>
  <c r="S27" i="102"/>
  <c r="G28" i="102"/>
  <c r="G27" i="102"/>
  <c r="V26" i="102"/>
  <c r="V25" i="102"/>
  <c r="V37" i="102" s="1"/>
  <c r="K28" i="102"/>
  <c r="K27" i="102"/>
  <c r="U3" i="102"/>
  <c r="U31" i="102"/>
  <c r="U32" i="102"/>
  <c r="O28" i="102"/>
  <c r="O27" i="102"/>
  <c r="V30" i="102"/>
  <c r="Q28" i="102"/>
  <c r="Q27" i="102"/>
  <c r="C28" i="102"/>
  <c r="C27" i="102"/>
  <c r="B3" i="103"/>
  <c r="V42" i="105" l="1"/>
  <c r="V10" i="105"/>
  <c r="G39" i="102"/>
  <c r="H84" i="83"/>
  <c r="E39" i="102"/>
  <c r="F84" i="83"/>
  <c r="I39" i="102"/>
  <c r="J84" i="83"/>
  <c r="Q39" i="102"/>
  <c r="R84" i="83"/>
  <c r="O39" i="102"/>
  <c r="P84" i="83"/>
  <c r="K39" i="102"/>
  <c r="L84" i="83"/>
  <c r="S39" i="102"/>
  <c r="T84" i="83"/>
  <c r="M39" i="102"/>
  <c r="N84" i="83"/>
  <c r="L39" i="102"/>
  <c r="M84" i="83"/>
  <c r="C39" i="102"/>
  <c r="D84" i="83"/>
  <c r="V72" i="83"/>
  <c r="V137" i="83" s="1"/>
  <c r="C72" i="83"/>
  <c r="B26" i="102"/>
  <c r="B25" i="102"/>
  <c r="B37" i="102" s="1"/>
  <c r="V28" i="102"/>
  <c r="V27" i="102"/>
  <c r="U26" i="102"/>
  <c r="U25" i="102"/>
  <c r="U37" i="102" s="1"/>
  <c r="U30" i="102"/>
  <c r="B30" i="102"/>
  <c r="V39" i="102" l="1"/>
  <c r="W84" i="83"/>
  <c r="U28" i="102"/>
  <c r="U27" i="102"/>
  <c r="B28" i="102"/>
  <c r="B27" i="102"/>
  <c r="U39" i="102" l="1"/>
  <c r="V84" i="83"/>
  <c r="B39" i="102"/>
  <c r="C84" i="83"/>
  <c r="B361" i="103"/>
  <c r="B320" i="103"/>
  <c r="B319" i="103"/>
  <c r="B375" i="103"/>
  <c r="B334" i="103"/>
  <c r="B318" i="103" l="1"/>
  <c r="T22" i="102" l="1"/>
  <c r="U83" i="83" s="1"/>
  <c r="T21" i="102" l="1"/>
  <c r="T19" i="102" l="1"/>
  <c r="U80" i="83" s="1"/>
  <c r="U82" i="83"/>
  <c r="O22" i="102" l="1"/>
  <c r="P83" i="83" s="1"/>
  <c r="P22" i="102"/>
  <c r="Q83" i="83" s="1"/>
  <c r="F22" i="102"/>
  <c r="G83" i="83" s="1"/>
  <c r="D22" i="102"/>
  <c r="E83" i="83" s="1"/>
  <c r="H22" i="102"/>
  <c r="I83" i="83" s="1"/>
  <c r="C22" i="102"/>
  <c r="D83" i="83" s="1"/>
  <c r="G22" i="102"/>
  <c r="H83" i="83" s="1"/>
  <c r="L22" i="102"/>
  <c r="M83" i="83" s="1"/>
  <c r="N22" i="102"/>
  <c r="O83" i="83" s="1"/>
  <c r="J22" i="102"/>
  <c r="K83" i="83" s="1"/>
  <c r="E22" i="102"/>
  <c r="F83" i="83" s="1"/>
  <c r="M22" i="102"/>
  <c r="N83" i="83" s="1"/>
  <c r="K22" i="102"/>
  <c r="L83" i="83" s="1"/>
  <c r="Q22" i="102"/>
  <c r="R83" i="83" s="1"/>
  <c r="I22" i="102"/>
  <c r="J83" i="83" s="1"/>
  <c r="Q21" i="102" l="1"/>
  <c r="Q19" i="102" l="1"/>
  <c r="R80" i="83" s="1"/>
  <c r="R82" i="83"/>
  <c r="P21" i="102"/>
  <c r="O21" i="102"/>
  <c r="B22" i="102"/>
  <c r="P19" i="102" l="1"/>
  <c r="Q80" i="83" s="1"/>
  <c r="Q82" i="83"/>
  <c r="O19" i="102"/>
  <c r="P80" i="83" s="1"/>
  <c r="P82" i="83"/>
  <c r="C83" i="83"/>
  <c r="C21" i="102"/>
  <c r="C19" i="102" l="1"/>
  <c r="D82" i="83"/>
  <c r="N21" i="102"/>
  <c r="D21" i="102"/>
  <c r="D19" i="102" l="1"/>
  <c r="E82" i="83"/>
  <c r="N19" i="102"/>
  <c r="O80" i="83" s="1"/>
  <c r="O82" i="83"/>
  <c r="D80" i="83"/>
  <c r="F21" i="102"/>
  <c r="M21" i="102"/>
  <c r="G21" i="102"/>
  <c r="L21" i="102"/>
  <c r="J21" i="102"/>
  <c r="H21" i="102"/>
  <c r="K21" i="102"/>
  <c r="I21" i="102"/>
  <c r="E21" i="102"/>
  <c r="I19" i="102" l="1"/>
  <c r="J80" i="83" s="1"/>
  <c r="J82" i="83"/>
  <c r="K19" i="102"/>
  <c r="L80" i="83" s="1"/>
  <c r="L82" i="83"/>
  <c r="F19" i="102"/>
  <c r="G80" i="83" s="1"/>
  <c r="G82" i="83"/>
  <c r="L19" i="102"/>
  <c r="M80" i="83" s="1"/>
  <c r="M82" i="83"/>
  <c r="M19" i="102"/>
  <c r="N80" i="83" s="1"/>
  <c r="N82" i="83"/>
  <c r="H19" i="102"/>
  <c r="I80" i="83" s="1"/>
  <c r="I82" i="83"/>
  <c r="E19" i="102"/>
  <c r="F82" i="83"/>
  <c r="J19" i="102"/>
  <c r="K80" i="83" s="1"/>
  <c r="K82" i="83"/>
  <c r="G19" i="102"/>
  <c r="H80" i="83" s="1"/>
  <c r="H82" i="83"/>
  <c r="E80" i="83"/>
  <c r="B21" i="102"/>
  <c r="F80" i="83" l="1"/>
  <c r="B19" i="102"/>
  <c r="C82" i="83"/>
  <c r="B333" i="103"/>
  <c r="B330" i="103"/>
  <c r="B326" i="103"/>
  <c r="B317" i="103"/>
  <c r="B354" i="103"/>
  <c r="B352" i="103"/>
  <c r="B343" i="103"/>
  <c r="B310" i="103"/>
  <c r="B357" i="103"/>
  <c r="B363" i="103"/>
  <c r="B378" i="103"/>
  <c r="B329" i="103"/>
  <c r="B331" i="103"/>
  <c r="B322" i="103"/>
  <c r="B327" i="103"/>
  <c r="B353" i="103"/>
  <c r="B306" i="103"/>
  <c r="B323" i="103"/>
  <c r="B339" i="103"/>
  <c r="B308" i="103"/>
  <c r="B380" i="103"/>
  <c r="B365" i="103"/>
  <c r="B370" i="103"/>
  <c r="B359" i="103"/>
  <c r="B371" i="103"/>
  <c r="B377" i="103"/>
  <c r="B303" i="103"/>
  <c r="B324" i="103"/>
  <c r="B311" i="103"/>
  <c r="B340" i="103"/>
  <c r="B347" i="103"/>
  <c r="B332" i="103"/>
  <c r="B350" i="103"/>
  <c r="B372" i="103"/>
  <c r="B373" i="103"/>
  <c r="B336" i="103"/>
  <c r="B348" i="103"/>
  <c r="B345" i="103"/>
  <c r="B351" i="103"/>
  <c r="B344" i="103"/>
  <c r="B312" i="103"/>
  <c r="B337" i="103"/>
  <c r="B381" i="103"/>
  <c r="B364" i="103"/>
  <c r="B368" i="103"/>
  <c r="B356" i="103"/>
  <c r="B360" i="103"/>
  <c r="B367" i="103"/>
  <c r="C80" i="83" l="1"/>
  <c r="B338" i="103"/>
  <c r="B315" i="103"/>
  <c r="B309" i="103"/>
  <c r="B314" i="103"/>
  <c r="B374" i="103"/>
  <c r="B301" i="103"/>
  <c r="B358" i="103"/>
  <c r="B316" i="103"/>
  <c r="B298" i="103"/>
  <c r="B299" i="103"/>
  <c r="B349" i="103"/>
  <c r="B325" i="103"/>
  <c r="B355" i="103"/>
  <c r="B379" i="103"/>
  <c r="B346" i="103"/>
  <c r="B366" i="103"/>
  <c r="B305" i="103"/>
  <c r="B302" i="103"/>
  <c r="B328" i="103"/>
  <c r="B376" i="103"/>
  <c r="B335" i="103"/>
  <c r="B342" i="103"/>
  <c r="B307" i="103" l="1"/>
  <c r="B321" i="103"/>
  <c r="B297" i="103"/>
  <c r="B369" i="103"/>
  <c r="B313" i="103"/>
  <c r="B300" i="103"/>
  <c r="B304" i="103"/>
  <c r="B362" i="103"/>
  <c r="S22" i="102" l="1"/>
  <c r="T83" i="83" s="1"/>
  <c r="R22" i="102" l="1"/>
  <c r="S83" i="83" s="1"/>
  <c r="B341" i="103"/>
  <c r="S21" i="102"/>
  <c r="R21" i="102"/>
  <c r="S82" i="83" s="1"/>
  <c r="B296" i="103"/>
  <c r="S19" i="102" l="1"/>
  <c r="T80" i="83" s="1"/>
  <c r="T82" i="83"/>
  <c r="R19" i="102"/>
  <c r="S80" i="83" s="1"/>
  <c r="B268" i="103"/>
  <c r="V69" i="28" l="1"/>
  <c r="V26" i="28"/>
  <c r="W76" i="28" l="1"/>
  <c r="W71" i="28"/>
  <c r="V70" i="28"/>
  <c r="W77" i="28" s="1"/>
  <c r="V66" i="28"/>
  <c r="W74" i="28" l="1"/>
  <c r="W68" i="28"/>
  <c r="V67" i="28"/>
  <c r="W75" i="28" s="1"/>
  <c r="AR77" i="100"/>
  <c r="AR136" i="100" s="1"/>
  <c r="AL77" i="100"/>
  <c r="AL136" i="100" s="1"/>
  <c r="AH77" i="100"/>
  <c r="AH136" i="100" s="1"/>
  <c r="AB77" i="100"/>
  <c r="AB136" i="100" s="1"/>
  <c r="X77" i="100"/>
  <c r="X136" i="100" s="1"/>
  <c r="B77" i="100" l="1"/>
  <c r="B136" i="100" s="1"/>
  <c r="F29" i="14" s="1"/>
  <c r="F77" i="100"/>
  <c r="F136" i="100" s="1"/>
  <c r="J77" i="100"/>
  <c r="J136" i="100" s="1"/>
  <c r="N77" i="100"/>
  <c r="N136" i="100" s="1"/>
  <c r="T77" i="100"/>
  <c r="T136" i="100" s="1"/>
  <c r="C77" i="100"/>
  <c r="C136" i="100" s="1"/>
  <c r="G77" i="100"/>
  <c r="G136" i="100" s="1"/>
  <c r="K77" i="100"/>
  <c r="K136" i="100" s="1"/>
  <c r="Q136" i="100"/>
  <c r="U77" i="100"/>
  <c r="Y77" i="100"/>
  <c r="Y136" i="100" s="1"/>
  <c r="AC77" i="100"/>
  <c r="AC136" i="100" s="1"/>
  <c r="AI77" i="100"/>
  <c r="AI136" i="100" s="1"/>
  <c r="D77" i="100"/>
  <c r="D136" i="100" s="1"/>
  <c r="H77" i="100"/>
  <c r="H136" i="100" s="1"/>
  <c r="L77" i="100"/>
  <c r="L136" i="100" s="1"/>
  <c r="R77" i="100"/>
  <c r="R136" i="100" s="1"/>
  <c r="V77" i="100"/>
  <c r="V136" i="100" s="1"/>
  <c r="Z77" i="100"/>
  <c r="Z136" i="100" s="1"/>
  <c r="AF77" i="100"/>
  <c r="AF136" i="100" s="1"/>
  <c r="AJ77" i="100"/>
  <c r="AJ136" i="100" s="1"/>
  <c r="AN77" i="100"/>
  <c r="AN136" i="100" s="1"/>
  <c r="E77" i="100"/>
  <c r="E136" i="100" s="1"/>
  <c r="I77" i="100"/>
  <c r="I136" i="100" s="1"/>
  <c r="M77" i="100"/>
  <c r="M136" i="100" s="1"/>
  <c r="S77" i="100"/>
  <c r="S136" i="100" s="1"/>
  <c r="W77" i="100"/>
  <c r="W136" i="100" s="1"/>
  <c r="AG77" i="100"/>
  <c r="AG136" i="100" s="1"/>
  <c r="AO77" i="100"/>
  <c r="AO136" i="100" s="1"/>
  <c r="E102" i="100"/>
  <c r="M102" i="100"/>
  <c r="W102" i="100"/>
  <c r="AG102" i="100"/>
  <c r="AO102" i="100"/>
  <c r="H103" i="100"/>
  <c r="R103" i="100"/>
  <c r="Z103" i="100"/>
  <c r="AJ103" i="100"/>
  <c r="C104" i="100"/>
  <c r="K104" i="100"/>
  <c r="U104" i="100"/>
  <c r="AC104" i="100"/>
  <c r="AM104" i="100"/>
  <c r="AM77" i="100"/>
  <c r="AM136" i="100" s="1"/>
  <c r="F102" i="100"/>
  <c r="N102" i="100"/>
  <c r="X102" i="100"/>
  <c r="AH102" i="100"/>
  <c r="AR102" i="100"/>
  <c r="I103" i="100"/>
  <c r="S103" i="100"/>
  <c r="AA103" i="100"/>
  <c r="AK103" i="100"/>
  <c r="D104" i="100"/>
  <c r="L104" i="100"/>
  <c r="V104" i="100"/>
  <c r="AF104" i="100"/>
  <c r="AN104" i="100"/>
  <c r="G102" i="100"/>
  <c r="Q102" i="100"/>
  <c r="Y102" i="100"/>
  <c r="AI102" i="100"/>
  <c r="B103" i="100"/>
  <c r="J103" i="100"/>
  <c r="T103" i="100"/>
  <c r="AB103" i="100"/>
  <c r="AL103" i="100"/>
  <c r="E104" i="100"/>
  <c r="M104" i="100"/>
  <c r="W104" i="100"/>
  <c r="AG104" i="100"/>
  <c r="AO104" i="100"/>
  <c r="H102" i="100"/>
  <c r="R102" i="100"/>
  <c r="Z102" i="100"/>
  <c r="AJ102" i="100"/>
  <c r="C103" i="100"/>
  <c r="K103" i="100"/>
  <c r="U103" i="100"/>
  <c r="AC103" i="100"/>
  <c r="AM103" i="100"/>
  <c r="F104" i="100"/>
  <c r="N104" i="100"/>
  <c r="X104" i="100"/>
  <c r="AH104" i="100"/>
  <c r="AR104" i="100"/>
  <c r="I102" i="100"/>
  <c r="S102" i="100"/>
  <c r="AA102" i="100"/>
  <c r="AK102" i="100"/>
  <c r="D103" i="100"/>
  <c r="L103" i="100"/>
  <c r="V103" i="100"/>
  <c r="AF103" i="100"/>
  <c r="AN103" i="100"/>
  <c r="G104" i="100"/>
  <c r="Q104" i="100"/>
  <c r="Y104" i="100"/>
  <c r="AI104" i="100"/>
  <c r="B102" i="100"/>
  <c r="J102" i="100"/>
  <c r="T102" i="100"/>
  <c r="AB102" i="100"/>
  <c r="AL102" i="100"/>
  <c r="E103" i="100"/>
  <c r="M103" i="100"/>
  <c r="W103" i="100"/>
  <c r="AG103" i="100"/>
  <c r="AO103" i="100"/>
  <c r="H104" i="100"/>
  <c r="R104" i="100"/>
  <c r="Z104" i="100"/>
  <c r="AJ104" i="100"/>
  <c r="C102" i="100"/>
  <c r="K102" i="100"/>
  <c r="U102" i="100"/>
  <c r="AC102" i="100"/>
  <c r="AM102" i="100"/>
  <c r="F103" i="100"/>
  <c r="N103" i="100"/>
  <c r="X103" i="100"/>
  <c r="AH103" i="100"/>
  <c r="AR103" i="100"/>
  <c r="I104" i="100"/>
  <c r="S104" i="100"/>
  <c r="AA104" i="100"/>
  <c r="AK104" i="100"/>
  <c r="AA77" i="100"/>
  <c r="AA136" i="100" s="1"/>
  <c r="AK77" i="100"/>
  <c r="AK136" i="100" s="1"/>
  <c r="D102" i="100"/>
  <c r="L102" i="100"/>
  <c r="V102" i="100"/>
  <c r="AF102" i="100"/>
  <c r="AN102" i="100"/>
  <c r="G103" i="100"/>
  <c r="Q103" i="100"/>
  <c r="Y103" i="100"/>
  <c r="AI103" i="100"/>
  <c r="B104" i="100"/>
  <c r="J104" i="100"/>
  <c r="T104" i="100"/>
  <c r="AB104" i="100"/>
  <c r="AL104" i="100"/>
  <c r="W4" i="83" l="1"/>
  <c r="W135" i="83" s="1"/>
  <c r="W5" i="83"/>
  <c r="W6" i="83"/>
  <c r="W10" i="83"/>
  <c r="X11" i="83" s="1"/>
  <c r="W29" i="83"/>
  <c r="W31" i="83"/>
  <c r="W32" i="83"/>
  <c r="W34" i="83"/>
  <c r="W35" i="83"/>
  <c r="W37" i="83"/>
  <c r="W40" i="83"/>
  <c r="W46" i="83"/>
  <c r="X47" i="83" s="1"/>
  <c r="W48" i="83"/>
  <c r="X49" i="83" s="1"/>
  <c r="W50" i="83"/>
  <c r="X51" i="83" s="1"/>
  <c r="W53" i="83"/>
  <c r="W61" i="83" s="1"/>
  <c r="W97" i="83"/>
  <c r="W98" i="83"/>
  <c r="W99" i="83"/>
  <c r="W100" i="83"/>
  <c r="W101" i="83"/>
  <c r="W102" i="83"/>
  <c r="W103" i="83"/>
  <c r="W104" i="83"/>
  <c r="W105" i="83"/>
  <c r="W106" i="83"/>
  <c r="W146" i="83"/>
  <c r="W150" i="83"/>
  <c r="W151" i="83"/>
  <c r="W152" i="83"/>
  <c r="W153" i="83"/>
  <c r="W154" i="83"/>
  <c r="W155" i="83"/>
  <c r="W156" i="83"/>
  <c r="W157" i="83"/>
  <c r="W158" i="83"/>
  <c r="W159" i="83"/>
  <c r="W160" i="83"/>
  <c r="W120" i="48"/>
  <c r="W121" i="48"/>
  <c r="W122" i="48"/>
  <c r="W123" i="48"/>
  <c r="W124" i="48"/>
  <c r="W125" i="48"/>
  <c r="W126" i="48"/>
  <c r="W127" i="48"/>
  <c r="W128" i="48"/>
  <c r="W129" i="48"/>
  <c r="W130" i="48"/>
  <c r="W131" i="48"/>
  <c r="W132" i="48"/>
  <c r="W133" i="48"/>
  <c r="W134" i="48"/>
  <c r="W135" i="48"/>
  <c r="W136" i="48"/>
  <c r="W137" i="48"/>
  <c r="W138" i="48"/>
  <c r="W139" i="48"/>
  <c r="W140" i="48"/>
  <c r="W141" i="48"/>
  <c r="W142" i="48"/>
  <c r="W143" i="48"/>
  <c r="W144" i="48"/>
  <c r="W145" i="48"/>
  <c r="W91" i="48"/>
  <c r="W92" i="48"/>
  <c r="W93" i="48"/>
  <c r="W94" i="48"/>
  <c r="W95" i="48"/>
  <c r="W96" i="48"/>
  <c r="W97" i="48"/>
  <c r="W98" i="48"/>
  <c r="W99" i="48"/>
  <c r="W100" i="48"/>
  <c r="W101" i="48"/>
  <c r="W102" i="48"/>
  <c r="W103" i="48"/>
  <c r="W104" i="48"/>
  <c r="W105" i="48"/>
  <c r="W106" i="48"/>
  <c r="W107" i="48"/>
  <c r="W108" i="48"/>
  <c r="W109" i="48"/>
  <c r="W110" i="48"/>
  <c r="W111" i="48"/>
  <c r="W112" i="48"/>
  <c r="W113" i="48"/>
  <c r="W114" i="48"/>
  <c r="W115" i="48"/>
  <c r="W116" i="48"/>
  <c r="W58" i="48"/>
  <c r="W36" i="48" s="1"/>
  <c r="W57" i="12"/>
  <c r="W58" i="12"/>
  <c r="W59" i="12"/>
  <c r="W60" i="12"/>
  <c r="W61" i="12"/>
  <c r="W62" i="12"/>
  <c r="W63" i="12"/>
  <c r="W64" i="12"/>
  <c r="W65" i="12"/>
  <c r="W66" i="12"/>
  <c r="W67" i="12"/>
  <c r="W68" i="12"/>
  <c r="W69" i="12"/>
  <c r="W70" i="12"/>
  <c r="W71" i="12"/>
  <c r="W75" i="12"/>
  <c r="W76" i="12"/>
  <c r="W77" i="12"/>
  <c r="W78" i="12"/>
  <c r="W79" i="12"/>
  <c r="W80" i="12"/>
  <c r="W81" i="12"/>
  <c r="W82" i="12"/>
  <c r="W83" i="12"/>
  <c r="W84" i="12"/>
  <c r="W85" i="12"/>
  <c r="W86" i="12"/>
  <c r="W87" i="12"/>
  <c r="W88" i="12"/>
  <c r="W89" i="12"/>
  <c r="W35" i="12"/>
  <c r="W24" i="12" s="1"/>
  <c r="W106" i="26"/>
  <c r="W124" i="26" s="1"/>
  <c r="W107" i="26"/>
  <c r="W125" i="26" s="1"/>
  <c r="W108" i="26"/>
  <c r="W126" i="26" s="1"/>
  <c r="W109" i="26"/>
  <c r="W127" i="26" s="1"/>
  <c r="W110" i="26"/>
  <c r="W128" i="26" s="1"/>
  <c r="W111" i="26"/>
  <c r="W129" i="26" s="1"/>
  <c r="W112" i="26"/>
  <c r="W130" i="26" s="1"/>
  <c r="W113" i="26"/>
  <c r="W114" i="26"/>
  <c r="W115" i="26"/>
  <c r="W116" i="26"/>
  <c r="W134" i="26" s="1"/>
  <c r="W117" i="26"/>
  <c r="W135" i="26" s="1"/>
  <c r="W118" i="26"/>
  <c r="W119" i="26"/>
  <c r="W137" i="26" s="1"/>
  <c r="W65" i="83" s="1"/>
  <c r="X66" i="83" s="1"/>
  <c r="W131" i="26"/>
  <c r="W132" i="26"/>
  <c r="W133" i="26"/>
  <c r="W136" i="26"/>
  <c r="W141" i="26"/>
  <c r="W142" i="26"/>
  <c r="W143" i="26"/>
  <c r="W144" i="26"/>
  <c r="W178" i="26" s="1"/>
  <c r="W196" i="26" s="1"/>
  <c r="W145" i="26"/>
  <c r="W179" i="26" s="1"/>
  <c r="W197" i="26" s="1"/>
  <c r="W146" i="26"/>
  <c r="W147" i="26"/>
  <c r="W148" i="26"/>
  <c r="W149" i="26"/>
  <c r="W150" i="26"/>
  <c r="W151" i="26"/>
  <c r="W152" i="26"/>
  <c r="W153" i="26"/>
  <c r="W187" i="26" s="1"/>
  <c r="W205" i="26" s="1"/>
  <c r="W158" i="26"/>
  <c r="W159" i="26"/>
  <c r="W160" i="26"/>
  <c r="W161" i="26"/>
  <c r="W162" i="26"/>
  <c r="W163" i="26"/>
  <c r="W164" i="26"/>
  <c r="W165" i="26"/>
  <c r="W166" i="26"/>
  <c r="W167" i="26"/>
  <c r="W168" i="26"/>
  <c r="W169" i="26"/>
  <c r="W170" i="26"/>
  <c r="W184" i="26"/>
  <c r="W202" i="26" s="1"/>
  <c r="W37" i="26"/>
  <c r="W55" i="26" s="1"/>
  <c r="W38" i="26"/>
  <c r="W56" i="26" s="1"/>
  <c r="W39" i="26"/>
  <c r="W57" i="26" s="1"/>
  <c r="W40" i="26"/>
  <c r="W58" i="26" s="1"/>
  <c r="W41" i="26"/>
  <c r="W42" i="26"/>
  <c r="W60" i="26" s="1"/>
  <c r="W43" i="26"/>
  <c r="W61" i="26" s="1"/>
  <c r="W44" i="26"/>
  <c r="W62" i="26" s="1"/>
  <c r="W45" i="26"/>
  <c r="W63" i="26" s="1"/>
  <c r="W46" i="26"/>
  <c r="W64" i="26" s="1"/>
  <c r="W47" i="26"/>
  <c r="W65" i="26" s="1"/>
  <c r="W48" i="26"/>
  <c r="W66" i="26" s="1"/>
  <c r="W49" i="26"/>
  <c r="W50" i="26"/>
  <c r="W55" i="83" s="1"/>
  <c r="W59" i="26"/>
  <c r="W67" i="26"/>
  <c r="W219" i="27"/>
  <c r="W220" i="27"/>
  <c r="W221" i="27"/>
  <c r="W222" i="27"/>
  <c r="W223" i="27"/>
  <c r="W224" i="27"/>
  <c r="W278" i="27" s="1"/>
  <c r="W305" i="27" s="1"/>
  <c r="W225" i="27"/>
  <c r="W226" i="27"/>
  <c r="W227" i="27"/>
  <c r="W228" i="27"/>
  <c r="W229" i="27"/>
  <c r="W230" i="27"/>
  <c r="W231" i="27"/>
  <c r="W232" i="27"/>
  <c r="W233" i="27"/>
  <c r="W234" i="27"/>
  <c r="W235" i="27"/>
  <c r="W236" i="27"/>
  <c r="W237" i="27"/>
  <c r="W238" i="27"/>
  <c r="W239" i="27"/>
  <c r="W240" i="27"/>
  <c r="W294" i="27" s="1"/>
  <c r="W321" i="27" s="1"/>
  <c r="W246" i="27"/>
  <c r="W247" i="27"/>
  <c r="W248" i="27"/>
  <c r="W249" i="27"/>
  <c r="W250" i="27"/>
  <c r="W251" i="27"/>
  <c r="W252" i="27"/>
  <c r="W253" i="27"/>
  <c r="W254" i="27"/>
  <c r="W255" i="27"/>
  <c r="W256" i="27"/>
  <c r="W257" i="27"/>
  <c r="W258" i="27"/>
  <c r="W259" i="27"/>
  <c r="W260" i="27"/>
  <c r="W261" i="27"/>
  <c r="W262" i="27"/>
  <c r="W263" i="27"/>
  <c r="W264" i="27"/>
  <c r="W265" i="27"/>
  <c r="W266" i="27"/>
  <c r="W267" i="27"/>
  <c r="W165" i="27"/>
  <c r="W166" i="27"/>
  <c r="W167" i="27"/>
  <c r="W194" i="27" s="1"/>
  <c r="W168" i="27"/>
  <c r="W195" i="27" s="1"/>
  <c r="W169" i="27"/>
  <c r="W196" i="27" s="1"/>
  <c r="W170" i="27"/>
  <c r="W171" i="27"/>
  <c r="W198" i="27" s="1"/>
  <c r="W172" i="27"/>
  <c r="W199" i="27" s="1"/>
  <c r="W173" i="27"/>
  <c r="W200" i="27" s="1"/>
  <c r="W174" i="27"/>
  <c r="W201" i="27" s="1"/>
  <c r="W175" i="27"/>
  <c r="W202" i="27" s="1"/>
  <c r="W176" i="27"/>
  <c r="W203" i="27" s="1"/>
  <c r="W177" i="27"/>
  <c r="W204" i="27" s="1"/>
  <c r="W178" i="27"/>
  <c r="W205" i="27" s="1"/>
  <c r="W179" i="27"/>
  <c r="W206" i="27" s="1"/>
  <c r="W180" i="27"/>
  <c r="W207" i="27" s="1"/>
  <c r="W181" i="27"/>
  <c r="W208" i="27" s="1"/>
  <c r="W182" i="27"/>
  <c r="W209" i="27" s="1"/>
  <c r="W183" i="27"/>
  <c r="W210" i="27" s="1"/>
  <c r="W184" i="27"/>
  <c r="W211" i="27" s="1"/>
  <c r="W185" i="27"/>
  <c r="W212" i="27" s="1"/>
  <c r="W186" i="27"/>
  <c r="W213" i="27" s="1"/>
  <c r="W187" i="27"/>
  <c r="W214" i="27" s="1"/>
  <c r="W192" i="27"/>
  <c r="W193" i="27"/>
  <c r="W197" i="27"/>
  <c r="W57" i="27"/>
  <c r="W84" i="27" s="1"/>
  <c r="W58" i="27"/>
  <c r="W85" i="27" s="1"/>
  <c r="W59" i="27"/>
  <c r="W60" i="27"/>
  <c r="W87" i="27" s="1"/>
  <c r="W61" i="27"/>
  <c r="W62" i="27"/>
  <c r="W63" i="27"/>
  <c r="W90" i="27" s="1"/>
  <c r="W64" i="27"/>
  <c r="W91" i="27" s="1"/>
  <c r="W65" i="27"/>
  <c r="W92" i="27" s="1"/>
  <c r="W66" i="27"/>
  <c r="W93" i="27" s="1"/>
  <c r="W67" i="27"/>
  <c r="W94" i="27" s="1"/>
  <c r="W68" i="27"/>
  <c r="W95" i="27" s="1"/>
  <c r="W69" i="27"/>
  <c r="W96" i="27" s="1"/>
  <c r="W70" i="27"/>
  <c r="W97" i="27" s="1"/>
  <c r="W71" i="27"/>
  <c r="W98" i="27" s="1"/>
  <c r="W72" i="27"/>
  <c r="W99" i="27" s="1"/>
  <c r="W73" i="27"/>
  <c r="W100" i="27" s="1"/>
  <c r="W74" i="27"/>
  <c r="W101" i="27" s="1"/>
  <c r="W75" i="27"/>
  <c r="W102" i="27" s="1"/>
  <c r="W76" i="27"/>
  <c r="W103" i="27" s="1"/>
  <c r="W77" i="27"/>
  <c r="W104" i="27" s="1"/>
  <c r="W78" i="27"/>
  <c r="W79" i="27"/>
  <c r="W106" i="27" s="1"/>
  <c r="W86" i="27"/>
  <c r="W88" i="27"/>
  <c r="W89" i="27"/>
  <c r="W105" i="27"/>
  <c r="M40" i="7"/>
  <c r="M61" i="7" s="1"/>
  <c r="M19" i="7"/>
  <c r="N19" i="7"/>
  <c r="N61" i="7" s="1"/>
  <c r="O19" i="7"/>
  <c r="O61" i="7" s="1"/>
  <c r="P19" i="7"/>
  <c r="P61" i="7" s="1"/>
  <c r="Q19" i="7"/>
  <c r="Q61" i="7" s="1"/>
  <c r="R19" i="7"/>
  <c r="R61" i="7" s="1"/>
  <c r="W290" i="27" l="1"/>
  <c r="W317" i="27" s="1"/>
  <c r="W177" i="26"/>
  <c r="W195" i="26" s="1"/>
  <c r="W274" i="27"/>
  <c r="W301" i="27" s="1"/>
  <c r="W181" i="26"/>
  <c r="W199" i="26" s="1"/>
  <c r="W282" i="27"/>
  <c r="W309" i="27" s="1"/>
  <c r="W186" i="26"/>
  <c r="W204" i="26" s="1"/>
  <c r="W182" i="26"/>
  <c r="W200" i="26" s="1"/>
  <c r="W107" i="83"/>
  <c r="W89" i="83"/>
  <c r="W88" i="83"/>
  <c r="W54" i="83"/>
  <c r="W62" i="83" s="1"/>
  <c r="W87" i="83"/>
  <c r="W291" i="27"/>
  <c r="W318" i="27" s="1"/>
  <c r="W287" i="27"/>
  <c r="W314" i="27" s="1"/>
  <c r="W283" i="27"/>
  <c r="W310" i="27" s="1"/>
  <c r="X104" i="12"/>
  <c r="W279" i="27"/>
  <c r="W306" i="27" s="1"/>
  <c r="W180" i="26"/>
  <c r="W198" i="26" s="1"/>
  <c r="W68" i="26"/>
  <c r="W63" i="83" s="1"/>
  <c r="X64" i="83" s="1"/>
  <c r="X102" i="12"/>
  <c r="X41" i="83"/>
  <c r="X56" i="83"/>
  <c r="X95" i="12"/>
  <c r="X99" i="12"/>
  <c r="X103" i="12"/>
  <c r="X107" i="12"/>
  <c r="X96" i="12"/>
  <c r="X100" i="12"/>
  <c r="X93" i="12"/>
  <c r="X97" i="12"/>
  <c r="X101" i="12"/>
  <c r="X105" i="12"/>
  <c r="X94" i="12"/>
  <c r="X98" i="12"/>
  <c r="X106" i="12"/>
  <c r="X161" i="48"/>
  <c r="X149" i="48"/>
  <c r="X171" i="48"/>
  <c r="X153" i="48"/>
  <c r="X169" i="48"/>
  <c r="X154" i="48"/>
  <c r="X162" i="48"/>
  <c r="X170" i="48"/>
  <c r="X157" i="48"/>
  <c r="X165" i="48"/>
  <c r="X173" i="48"/>
  <c r="X158" i="48"/>
  <c r="X174" i="48"/>
  <c r="X163" i="48"/>
  <c r="X160" i="48"/>
  <c r="X166" i="48"/>
  <c r="X159" i="48"/>
  <c r="X172" i="48"/>
  <c r="X156" i="48"/>
  <c r="X155" i="48"/>
  <c r="X168" i="48"/>
  <c r="X152" i="48"/>
  <c r="X167" i="48"/>
  <c r="X151" i="48"/>
  <c r="X164" i="48"/>
  <c r="X150" i="48"/>
  <c r="W148" i="83"/>
  <c r="W149" i="83"/>
  <c r="X165" i="83"/>
  <c r="W147" i="83"/>
  <c r="X164" i="83"/>
  <c r="W292" i="27"/>
  <c r="W319" i="27" s="1"/>
  <c r="W288" i="27"/>
  <c r="W315" i="27" s="1"/>
  <c r="W284" i="27"/>
  <c r="W311" i="27" s="1"/>
  <c r="W280" i="27"/>
  <c r="W307" i="27" s="1"/>
  <c r="W276" i="27"/>
  <c r="W303" i="27" s="1"/>
  <c r="W275" i="27"/>
  <c r="W302" i="27" s="1"/>
  <c r="W286" i="27"/>
  <c r="W313" i="27" s="1"/>
  <c r="W183" i="26"/>
  <c r="W201" i="26" s="1"/>
  <c r="W268" i="27"/>
  <c r="W293" i="27"/>
  <c r="W320" i="27" s="1"/>
  <c r="W289" i="27"/>
  <c r="W316" i="27" s="1"/>
  <c r="W285" i="27"/>
  <c r="W312" i="27" s="1"/>
  <c r="W281" i="27"/>
  <c r="W308" i="27" s="1"/>
  <c r="W277" i="27"/>
  <c r="W304" i="27" s="1"/>
  <c r="W273" i="27"/>
  <c r="W300" i="27" s="1"/>
  <c r="W176" i="26"/>
  <c r="W194" i="26" s="1"/>
  <c r="W241" i="27"/>
  <c r="W171" i="26"/>
  <c r="W154" i="26"/>
  <c r="W185" i="26"/>
  <c r="W203" i="26" s="1"/>
  <c r="W47" i="48"/>
  <c r="W43" i="48"/>
  <c r="W55" i="48"/>
  <c r="W39" i="48"/>
  <c r="W51" i="48"/>
  <c r="W35" i="48"/>
  <c r="W93" i="83"/>
  <c r="W95" i="83"/>
  <c r="W86" i="83"/>
  <c r="W91" i="83"/>
  <c r="W92" i="83"/>
  <c r="W52" i="83"/>
  <c r="W59" i="83"/>
  <c r="X60" i="83" s="1"/>
  <c r="W57" i="83"/>
  <c r="X58" i="83" s="1"/>
  <c r="W54" i="48"/>
  <c r="W50" i="48"/>
  <c r="W46" i="48"/>
  <c r="W42" i="48"/>
  <c r="W38" i="48"/>
  <c r="W34" i="48"/>
  <c r="W57" i="48"/>
  <c r="W53" i="48"/>
  <c r="W49" i="48"/>
  <c r="W45" i="48"/>
  <c r="W41" i="48"/>
  <c r="W37" i="48"/>
  <c r="W33" i="48"/>
  <c r="W56" i="48"/>
  <c r="W52" i="48"/>
  <c r="W48" i="48"/>
  <c r="W44" i="48"/>
  <c r="W40" i="48"/>
  <c r="W31" i="12"/>
  <c r="W23" i="12"/>
  <c r="W34" i="12"/>
  <c r="W30" i="12"/>
  <c r="W26" i="12"/>
  <c r="W22" i="12"/>
  <c r="W27" i="12"/>
  <c r="W33" i="12"/>
  <c r="W29" i="12"/>
  <c r="W25" i="12"/>
  <c r="W21" i="12"/>
  <c r="W32" i="12"/>
  <c r="W28" i="12"/>
  <c r="W175" i="26"/>
  <c r="W193" i="26" s="1"/>
  <c r="M46" i="7"/>
  <c r="M47" i="7"/>
  <c r="M48" i="7"/>
  <c r="M49" i="7"/>
  <c r="M50" i="7"/>
  <c r="M51" i="7"/>
  <c r="M52" i="7"/>
  <c r="M53" i="7"/>
  <c r="M54" i="7"/>
  <c r="M55" i="7"/>
  <c r="M56" i="7"/>
  <c r="M57" i="7"/>
  <c r="W295" i="27" l="1"/>
  <c r="W322" i="27" s="1"/>
  <c r="W90" i="83"/>
  <c r="W188" i="26"/>
  <c r="W206" i="26" s="1"/>
  <c r="W67" i="83" s="1"/>
  <c r="X68" i="83" s="1"/>
  <c r="X166" i="83"/>
  <c r="X167" i="83"/>
  <c r="P32" i="66" l="1"/>
  <c r="U97" i="28" l="1"/>
  <c r="U99" i="28"/>
  <c r="U92" i="28"/>
  <c r="U59" i="28"/>
  <c r="U62" i="28"/>
  <c r="U63" i="28"/>
  <c r="U64" i="28"/>
  <c r="U65" i="28"/>
  <c r="U73" i="28"/>
  <c r="L40" i="7"/>
  <c r="L61" i="7" s="1"/>
  <c r="L46" i="7"/>
  <c r="L47" i="7"/>
  <c r="L48" i="7"/>
  <c r="L49" i="7"/>
  <c r="L50" i="7"/>
  <c r="L51" i="7"/>
  <c r="L52" i="7"/>
  <c r="L53" i="7"/>
  <c r="L54" i="7"/>
  <c r="L55" i="7"/>
  <c r="L56" i="7"/>
  <c r="L57" i="7"/>
  <c r="L19" i="7"/>
  <c r="V165" i="27"/>
  <c r="V192" i="27" s="1"/>
  <c r="V166" i="27"/>
  <c r="V193" i="27" s="1"/>
  <c r="V167" i="27"/>
  <c r="V194" i="27" s="1"/>
  <c r="V168" i="27"/>
  <c r="V195" i="27" s="1"/>
  <c r="V169" i="27"/>
  <c r="V196" i="27" s="1"/>
  <c r="V170" i="27"/>
  <c r="V171" i="27"/>
  <c r="V198" i="27" s="1"/>
  <c r="V172" i="27"/>
  <c r="V199" i="27" s="1"/>
  <c r="V173" i="27"/>
  <c r="V200" i="27" s="1"/>
  <c r="V174" i="27"/>
  <c r="V201" i="27" s="1"/>
  <c r="V175" i="27"/>
  <c r="V202" i="27" s="1"/>
  <c r="V176" i="27"/>
  <c r="V203" i="27" s="1"/>
  <c r="V177" i="27"/>
  <c r="V204" i="27" s="1"/>
  <c r="V178" i="27"/>
  <c r="V205" i="27" s="1"/>
  <c r="V179" i="27"/>
  <c r="V206" i="27" s="1"/>
  <c r="V180" i="27"/>
  <c r="V207" i="27" s="1"/>
  <c r="V181" i="27"/>
  <c r="V208" i="27" s="1"/>
  <c r="V182" i="27"/>
  <c r="V209" i="27" s="1"/>
  <c r="V183" i="27"/>
  <c r="V210" i="27" s="1"/>
  <c r="V184" i="27"/>
  <c r="V211" i="27" s="1"/>
  <c r="V185" i="27"/>
  <c r="V212" i="27" s="1"/>
  <c r="V186" i="27"/>
  <c r="V213" i="27" s="1"/>
  <c r="V187" i="27"/>
  <c r="V214" i="27" s="1"/>
  <c r="V197" i="27"/>
  <c r="V219" i="27"/>
  <c r="V220" i="27"/>
  <c r="V221" i="27"/>
  <c r="V222" i="27"/>
  <c r="V223" i="27"/>
  <c r="V224" i="27"/>
  <c r="V225" i="27"/>
  <c r="V226" i="27"/>
  <c r="V227" i="27"/>
  <c r="V228" i="27"/>
  <c r="V229" i="27"/>
  <c r="V230" i="27"/>
  <c r="V231" i="27"/>
  <c r="V232" i="27"/>
  <c r="V233" i="27"/>
  <c r="V234" i="27"/>
  <c r="V235" i="27"/>
  <c r="V236" i="27"/>
  <c r="V237" i="27"/>
  <c r="V238" i="27"/>
  <c r="V239" i="27"/>
  <c r="V240" i="27"/>
  <c r="V294" i="27" s="1"/>
  <c r="V321" i="27" s="1"/>
  <c r="V246" i="27"/>
  <c r="V247" i="27"/>
  <c r="V248" i="27"/>
  <c r="V249" i="27"/>
  <c r="V250" i="27"/>
  <c r="V251" i="27"/>
  <c r="V252" i="27"/>
  <c r="V253" i="27"/>
  <c r="V254" i="27"/>
  <c r="V255" i="27"/>
  <c r="V256" i="27"/>
  <c r="V257" i="27"/>
  <c r="V258" i="27"/>
  <c r="V259" i="27"/>
  <c r="V260" i="27"/>
  <c r="V261" i="27"/>
  <c r="V262" i="27"/>
  <c r="V263" i="27"/>
  <c r="V264" i="27"/>
  <c r="V265" i="27"/>
  <c r="V266" i="27"/>
  <c r="V267" i="27"/>
  <c r="V278" i="27"/>
  <c r="V305" i="27"/>
  <c r="V57" i="27"/>
  <c r="V84" i="27" s="1"/>
  <c r="V58" i="27"/>
  <c r="V85" i="27" s="1"/>
  <c r="V59" i="27"/>
  <c r="V86" i="27" s="1"/>
  <c r="V60" i="27"/>
  <c r="V87" i="27" s="1"/>
  <c r="V61" i="27"/>
  <c r="V62" i="27"/>
  <c r="V63" i="27"/>
  <c r="V90" i="27" s="1"/>
  <c r="V64" i="27"/>
  <c r="V91" i="27" s="1"/>
  <c r="V65" i="27"/>
  <c r="V92" i="27" s="1"/>
  <c r="V66" i="27"/>
  <c r="V67" i="27"/>
  <c r="V94" i="27" s="1"/>
  <c r="V68" i="27"/>
  <c r="V69" i="27"/>
  <c r="V96" i="27" s="1"/>
  <c r="V70" i="27"/>
  <c r="V71" i="27"/>
  <c r="V72" i="27"/>
  <c r="V99" i="27" s="1"/>
  <c r="V73" i="27"/>
  <c r="V74" i="27"/>
  <c r="V101" i="27" s="1"/>
  <c r="V75" i="27"/>
  <c r="V102" i="27" s="1"/>
  <c r="V76" i="27"/>
  <c r="V103" i="27" s="1"/>
  <c r="V77" i="27"/>
  <c r="V78" i="27"/>
  <c r="V79" i="27"/>
  <c r="V106" i="27" s="1"/>
  <c r="V88" i="27"/>
  <c r="V89" i="27"/>
  <c r="V93" i="27"/>
  <c r="V95" i="27"/>
  <c r="V97" i="27"/>
  <c r="V98" i="27"/>
  <c r="V100" i="27"/>
  <c r="V104" i="27"/>
  <c r="V105" i="27"/>
  <c r="V106" i="26"/>
  <c r="V124" i="26" s="1"/>
  <c r="V107" i="26"/>
  <c r="V125" i="26" s="1"/>
  <c r="V108" i="26"/>
  <c r="V126" i="26" s="1"/>
  <c r="V109" i="26"/>
  <c r="V127" i="26" s="1"/>
  <c r="V110" i="26"/>
  <c r="V128" i="26" s="1"/>
  <c r="V111" i="26"/>
  <c r="V129" i="26" s="1"/>
  <c r="V112" i="26"/>
  <c r="V130" i="26" s="1"/>
  <c r="V113" i="26"/>
  <c r="V131" i="26" s="1"/>
  <c r="V114" i="26"/>
  <c r="V132" i="26" s="1"/>
  <c r="V115" i="26"/>
  <c r="V133" i="26" s="1"/>
  <c r="V116" i="26"/>
  <c r="V134" i="26" s="1"/>
  <c r="V117" i="26"/>
  <c r="V135" i="26" s="1"/>
  <c r="V118" i="26"/>
  <c r="V119" i="26"/>
  <c r="V137" i="26" s="1"/>
  <c r="V136" i="26"/>
  <c r="V141" i="26"/>
  <c r="V142" i="26"/>
  <c r="V143" i="26"/>
  <c r="V144" i="26"/>
  <c r="V145" i="26"/>
  <c r="V146" i="26"/>
  <c r="V147" i="26"/>
  <c r="V148" i="26"/>
  <c r="V149" i="26"/>
  <c r="V150" i="26"/>
  <c r="V151" i="26"/>
  <c r="V152" i="26"/>
  <c r="V153" i="26"/>
  <c r="V187" i="26" s="1"/>
  <c r="V205" i="26" s="1"/>
  <c r="V158" i="26"/>
  <c r="V159" i="26"/>
  <c r="V160" i="26"/>
  <c r="V161" i="26"/>
  <c r="V162" i="26"/>
  <c r="V163" i="26"/>
  <c r="V164" i="26"/>
  <c r="V165" i="26"/>
  <c r="V166" i="26"/>
  <c r="V167" i="26"/>
  <c r="V168" i="26"/>
  <c r="V169" i="26"/>
  <c r="V170" i="26"/>
  <c r="V178" i="26"/>
  <c r="V184" i="26"/>
  <c r="V202" i="26" s="1"/>
  <c r="V196" i="26"/>
  <c r="V37" i="26"/>
  <c r="V55" i="26" s="1"/>
  <c r="V38" i="26"/>
  <c r="V56" i="26" s="1"/>
  <c r="V39" i="26"/>
  <c r="V57" i="26" s="1"/>
  <c r="V40" i="26"/>
  <c r="V41" i="26"/>
  <c r="V42" i="26"/>
  <c r="V60" i="26" s="1"/>
  <c r="V43" i="26"/>
  <c r="V61" i="26" s="1"/>
  <c r="V44" i="26"/>
  <c r="V62" i="26" s="1"/>
  <c r="V45" i="26"/>
  <c r="V63" i="26" s="1"/>
  <c r="V46" i="26"/>
  <c r="V47" i="26"/>
  <c r="V65" i="26" s="1"/>
  <c r="V48" i="26"/>
  <c r="V66" i="26" s="1"/>
  <c r="V49" i="26"/>
  <c r="V50" i="26"/>
  <c r="V68" i="26" s="1"/>
  <c r="V58" i="26"/>
  <c r="V59" i="26"/>
  <c r="V64" i="26"/>
  <c r="V67" i="26"/>
  <c r="V177" i="26" l="1"/>
  <c r="V195" i="26" s="1"/>
  <c r="V182" i="26"/>
  <c r="V200" i="26" s="1"/>
  <c r="V181" i="26"/>
  <c r="V199" i="26" s="1"/>
  <c r="V185" i="26"/>
  <c r="V203" i="26" s="1"/>
  <c r="V281" i="27"/>
  <c r="V308" i="27" s="1"/>
  <c r="V277" i="27"/>
  <c r="V304" i="27" s="1"/>
  <c r="V273" i="27"/>
  <c r="V300" i="27" s="1"/>
  <c r="V292" i="27"/>
  <c r="V319" i="27" s="1"/>
  <c r="V288" i="27"/>
  <c r="V315" i="27" s="1"/>
  <c r="V284" i="27"/>
  <c r="V311" i="27" s="1"/>
  <c r="V280" i="27"/>
  <c r="V307" i="27" s="1"/>
  <c r="V290" i="27"/>
  <c r="V317" i="27" s="1"/>
  <c r="V286" i="27"/>
  <c r="V313" i="27" s="1"/>
  <c r="V274" i="27"/>
  <c r="V301" i="27" s="1"/>
  <c r="V293" i="27"/>
  <c r="V320" i="27" s="1"/>
  <c r="V289" i="27"/>
  <c r="V316" i="27" s="1"/>
  <c r="V285" i="27"/>
  <c r="V312" i="27" s="1"/>
  <c r="V282" i="27"/>
  <c r="V309" i="27" s="1"/>
  <c r="V268" i="27"/>
  <c r="V291" i="27"/>
  <c r="V318" i="27" s="1"/>
  <c r="V287" i="27"/>
  <c r="V314" i="27" s="1"/>
  <c r="V283" i="27"/>
  <c r="V310" i="27" s="1"/>
  <c r="V279" i="27"/>
  <c r="V306" i="27" s="1"/>
  <c r="V183" i="26"/>
  <c r="V201" i="26" s="1"/>
  <c r="V179" i="26"/>
  <c r="V197" i="26" s="1"/>
  <c r="V276" i="27"/>
  <c r="V303" i="27" s="1"/>
  <c r="V241" i="27"/>
  <c r="V186" i="26"/>
  <c r="V204" i="26" s="1"/>
  <c r="V275" i="27"/>
  <c r="V302" i="27" s="1"/>
  <c r="V154" i="26"/>
  <c r="V171" i="26"/>
  <c r="V180" i="26"/>
  <c r="V198" i="26" s="1"/>
  <c r="V176" i="26"/>
  <c r="V194" i="26" s="1"/>
  <c r="U98" i="28"/>
  <c r="U100" i="28" s="1"/>
  <c r="U101" i="28" s="1"/>
  <c r="U102" i="28" s="1"/>
  <c r="U58" i="28"/>
  <c r="U60" i="28"/>
  <c r="V175" i="26"/>
  <c r="V193" i="26" s="1"/>
  <c r="P101" i="66"/>
  <c r="P102" i="66"/>
  <c r="P103" i="66"/>
  <c r="P104" i="66"/>
  <c r="P105" i="66"/>
  <c r="P106" i="66"/>
  <c r="P107" i="66"/>
  <c r="P108" i="66"/>
  <c r="P109" i="66"/>
  <c r="P110" i="66"/>
  <c r="P111" i="66"/>
  <c r="P112" i="66"/>
  <c r="P113" i="66"/>
  <c r="P114" i="66"/>
  <c r="P115" i="66"/>
  <c r="P116" i="66"/>
  <c r="P117" i="66"/>
  <c r="P118" i="66"/>
  <c r="P119" i="66"/>
  <c r="P120" i="66"/>
  <c r="P121" i="66"/>
  <c r="P122" i="66"/>
  <c r="P123" i="66"/>
  <c r="P124" i="66"/>
  <c r="P125" i="66"/>
  <c r="P126" i="66"/>
  <c r="P127" i="66"/>
  <c r="P132" i="66"/>
  <c r="P133" i="66"/>
  <c r="P134" i="66"/>
  <c r="P135" i="66"/>
  <c r="P136" i="66"/>
  <c r="P137" i="66"/>
  <c r="P138" i="66"/>
  <c r="P139" i="66"/>
  <c r="P140" i="66"/>
  <c r="P141" i="66"/>
  <c r="P142" i="66"/>
  <c r="P143" i="66"/>
  <c r="P144" i="66"/>
  <c r="P145" i="66"/>
  <c r="P146" i="66"/>
  <c r="P147" i="66"/>
  <c r="P148" i="66"/>
  <c r="P149" i="66"/>
  <c r="P150" i="66"/>
  <c r="P151" i="66"/>
  <c r="P152" i="66"/>
  <c r="P153" i="66"/>
  <c r="P154" i="66"/>
  <c r="P155" i="66"/>
  <c r="P156" i="66"/>
  <c r="P157" i="66"/>
  <c r="P158" i="66"/>
  <c r="P159" i="66"/>
  <c r="P96" i="66"/>
  <c r="P63" i="66"/>
  <c r="P40" i="66" s="1"/>
  <c r="V20" i="13"/>
  <c r="V21" i="13"/>
  <c r="V22" i="13"/>
  <c r="V23" i="13"/>
  <c r="V24" i="13"/>
  <c r="V25" i="13"/>
  <c r="V26" i="13"/>
  <c r="V27" i="13"/>
  <c r="V29" i="13"/>
  <c r="V30" i="13"/>
  <c r="V31" i="13"/>
  <c r="V57" i="12"/>
  <c r="V58" i="12"/>
  <c r="V59" i="12"/>
  <c r="V60" i="12"/>
  <c r="V61" i="12"/>
  <c r="V62" i="12"/>
  <c r="V63" i="12"/>
  <c r="V64" i="12"/>
  <c r="V65" i="12"/>
  <c r="V66" i="12"/>
  <c r="V67" i="12"/>
  <c r="V68" i="12"/>
  <c r="V69" i="12"/>
  <c r="V70" i="12"/>
  <c r="V71" i="12"/>
  <c r="V75" i="12"/>
  <c r="V76" i="12"/>
  <c r="V77" i="12"/>
  <c r="V78" i="12"/>
  <c r="V79" i="12"/>
  <c r="V80" i="12"/>
  <c r="V81" i="12"/>
  <c r="V82" i="12"/>
  <c r="V83" i="12"/>
  <c r="V84" i="12"/>
  <c r="V85" i="12"/>
  <c r="V86" i="12"/>
  <c r="V87" i="12"/>
  <c r="V88" i="12"/>
  <c r="V89" i="12"/>
  <c r="V35" i="12"/>
  <c r="V21" i="12" s="1"/>
  <c r="V91" i="48"/>
  <c r="V92" i="48"/>
  <c r="V93" i="48"/>
  <c r="V94" i="48"/>
  <c r="V95" i="48"/>
  <c r="V96" i="48"/>
  <c r="V97" i="48"/>
  <c r="V98" i="48"/>
  <c r="V99" i="48"/>
  <c r="V100" i="48"/>
  <c r="V101" i="48"/>
  <c r="V102" i="48"/>
  <c r="V103" i="48"/>
  <c r="V104" i="48"/>
  <c r="V105" i="48"/>
  <c r="V106" i="48"/>
  <c r="V107" i="48"/>
  <c r="V108" i="48"/>
  <c r="V109" i="48"/>
  <c r="V110" i="48"/>
  <c r="V111" i="48"/>
  <c r="V112" i="48"/>
  <c r="V113" i="48"/>
  <c r="V114" i="48"/>
  <c r="V115" i="48"/>
  <c r="V116" i="48"/>
  <c r="V120" i="48"/>
  <c r="V121" i="48"/>
  <c r="V122" i="48"/>
  <c r="V123" i="48"/>
  <c r="V124" i="48"/>
  <c r="V125" i="48"/>
  <c r="V126" i="48"/>
  <c r="V127" i="48"/>
  <c r="V128" i="48"/>
  <c r="V129" i="48"/>
  <c r="V130" i="48"/>
  <c r="V131" i="48"/>
  <c r="V132" i="48"/>
  <c r="V133" i="48"/>
  <c r="V134" i="48"/>
  <c r="V135" i="48"/>
  <c r="V136" i="48"/>
  <c r="V137" i="48"/>
  <c r="V138" i="48"/>
  <c r="V139" i="48"/>
  <c r="V140" i="48"/>
  <c r="V141" i="48"/>
  <c r="V142" i="48"/>
  <c r="V143" i="48"/>
  <c r="V144" i="48"/>
  <c r="V145" i="48"/>
  <c r="V58" i="48"/>
  <c r="V36" i="48" s="1"/>
  <c r="V4" i="83"/>
  <c r="V135" i="83" s="1"/>
  <c r="V5" i="83"/>
  <c r="V6" i="83"/>
  <c r="V7" i="83"/>
  <c r="V8" i="83"/>
  <c r="V10" i="83"/>
  <c r="W11" i="83" s="1"/>
  <c r="V29" i="83"/>
  <c r="V31" i="83"/>
  <c r="V32" i="83"/>
  <c r="V34" i="83"/>
  <c r="V35" i="83"/>
  <c r="V37" i="83"/>
  <c r="V40" i="83"/>
  <c r="V42" i="83"/>
  <c r="V43" i="83"/>
  <c r="V44" i="83"/>
  <c r="V46" i="83"/>
  <c r="W47" i="83" s="1"/>
  <c r="V48" i="83"/>
  <c r="W49" i="83" s="1"/>
  <c r="V50" i="83"/>
  <c r="W51" i="83" s="1"/>
  <c r="V53" i="83"/>
  <c r="V55" i="83"/>
  <c r="V63" i="83"/>
  <c r="W64" i="83" s="1"/>
  <c r="V65" i="83"/>
  <c r="W66" i="83" s="1"/>
  <c r="V97" i="83"/>
  <c r="V98" i="83"/>
  <c r="V99" i="83"/>
  <c r="V100" i="83"/>
  <c r="V101" i="83"/>
  <c r="V102" i="83"/>
  <c r="V103" i="83"/>
  <c r="V104" i="83"/>
  <c r="V105" i="83"/>
  <c r="V106" i="83"/>
  <c r="V122" i="83"/>
  <c r="V123" i="83"/>
  <c r="V130" i="83"/>
  <c r="V141" i="83"/>
  <c r="W163" i="83" s="1"/>
  <c r="V143" i="83"/>
  <c r="V144" i="83" s="1"/>
  <c r="V145" i="83"/>
  <c r="V152" i="83"/>
  <c r="V153" i="83"/>
  <c r="V154" i="83"/>
  <c r="V155" i="83"/>
  <c r="V156" i="83"/>
  <c r="V157" i="83"/>
  <c r="V158" i="83"/>
  <c r="V159" i="83"/>
  <c r="V160" i="83"/>
  <c r="V161" i="83"/>
  <c r="V295" i="27" l="1"/>
  <c r="V322" i="27" s="1"/>
  <c r="V94" i="83"/>
  <c r="V88" i="83"/>
  <c r="V89" i="83"/>
  <c r="V107" i="83"/>
  <c r="V87" i="83"/>
  <c r="V54" i="83"/>
  <c r="V62" i="83" s="1"/>
  <c r="W168" i="48"/>
  <c r="V188" i="26"/>
  <c r="V206" i="26" s="1"/>
  <c r="V67" i="83" s="1"/>
  <c r="W68" i="83" s="1"/>
  <c r="W173" i="48"/>
  <c r="W164" i="48"/>
  <c r="W169" i="48"/>
  <c r="W153" i="48"/>
  <c r="W165" i="48"/>
  <c r="W170" i="48"/>
  <c r="W172" i="48"/>
  <c r="W174" i="48"/>
  <c r="W166" i="48"/>
  <c r="W162" i="48"/>
  <c r="W158" i="48"/>
  <c r="W154" i="48"/>
  <c r="W150" i="48"/>
  <c r="W101" i="12"/>
  <c r="W93" i="12"/>
  <c r="W161" i="48"/>
  <c r="W157" i="48"/>
  <c r="W149" i="48"/>
  <c r="W104" i="12"/>
  <c r="V93" i="83"/>
  <c r="V92" i="83"/>
  <c r="V86" i="83"/>
  <c r="V91" i="83"/>
  <c r="V95" i="83"/>
  <c r="W160" i="48"/>
  <c r="W156" i="48"/>
  <c r="W152" i="48"/>
  <c r="W97" i="12"/>
  <c r="W107" i="12"/>
  <c r="W98" i="12"/>
  <c r="W102" i="12"/>
  <c r="W99" i="12"/>
  <c r="W103" i="12"/>
  <c r="W96" i="12"/>
  <c r="W100" i="12"/>
  <c r="W105" i="12"/>
  <c r="W95" i="12"/>
  <c r="W171" i="48"/>
  <c r="W167" i="48"/>
  <c r="W163" i="48"/>
  <c r="W159" i="48"/>
  <c r="W155" i="48"/>
  <c r="W151" i="48"/>
  <c r="W106" i="12"/>
  <c r="W94" i="12"/>
  <c r="V61" i="83"/>
  <c r="W56" i="83"/>
  <c r="W41" i="83"/>
  <c r="U103" i="28"/>
  <c r="P55" i="66"/>
  <c r="V34" i="12"/>
  <c r="V32" i="12"/>
  <c r="V30" i="12"/>
  <c r="V28" i="12"/>
  <c r="V26" i="12"/>
  <c r="V24" i="12"/>
  <c r="V22" i="12"/>
  <c r="V33" i="12"/>
  <c r="V31" i="12"/>
  <c r="V29" i="12"/>
  <c r="V27" i="12"/>
  <c r="V25" i="12"/>
  <c r="V23" i="12"/>
  <c r="V55" i="48"/>
  <c r="V39" i="48"/>
  <c r="V51" i="48"/>
  <c r="V35" i="48"/>
  <c r="V47" i="48"/>
  <c r="V56" i="48"/>
  <c r="V43" i="48"/>
  <c r="P51" i="66"/>
  <c r="P39" i="66"/>
  <c r="P62" i="66"/>
  <c r="P58" i="66"/>
  <c r="P54" i="66"/>
  <c r="P50" i="66"/>
  <c r="P46" i="66"/>
  <c r="P42" i="66"/>
  <c r="P38" i="66"/>
  <c r="P59" i="66"/>
  <c r="P47" i="66"/>
  <c r="P43" i="66"/>
  <c r="P61" i="66"/>
  <c r="P57" i="66"/>
  <c r="P53" i="66"/>
  <c r="P49" i="66"/>
  <c r="P45" i="66"/>
  <c r="P41" i="66"/>
  <c r="P37" i="66"/>
  <c r="P60" i="66"/>
  <c r="P56" i="66"/>
  <c r="P52" i="66"/>
  <c r="P48" i="66"/>
  <c r="P44" i="66"/>
  <c r="V54" i="48"/>
  <c r="V50" i="48"/>
  <c r="V46" i="48"/>
  <c r="V42" i="48"/>
  <c r="V38" i="48"/>
  <c r="V34" i="48"/>
  <c r="V57" i="48"/>
  <c r="V53" i="48"/>
  <c r="V49" i="48"/>
  <c r="V45" i="48"/>
  <c r="V41" i="48"/>
  <c r="V37" i="48"/>
  <c r="V33" i="48"/>
  <c r="V52" i="48"/>
  <c r="V48" i="48"/>
  <c r="V44" i="48"/>
  <c r="V40" i="48"/>
  <c r="V52" i="83"/>
  <c r="V59" i="83"/>
  <c r="W60" i="83" s="1"/>
  <c r="V57" i="83"/>
  <c r="W58" i="83" s="1"/>
  <c r="V90" i="83" l="1"/>
  <c r="U26" i="28" l="1"/>
  <c r="V150" i="83" s="1"/>
  <c r="V151" i="83"/>
  <c r="W164" i="83" s="1"/>
  <c r="U66" i="28"/>
  <c r="V146" i="83"/>
  <c r="W165" i="83" s="1"/>
  <c r="U69" i="28"/>
  <c r="V71" i="28" l="1"/>
  <c r="V76" i="28"/>
  <c r="V74" i="28"/>
  <c r="V68" i="28"/>
  <c r="V147" i="83"/>
  <c r="W166" i="83" s="1"/>
  <c r="V148" i="83"/>
  <c r="W167" i="83" s="1"/>
  <c r="V149" i="83"/>
  <c r="U70" i="28"/>
  <c r="V77" i="28" s="1"/>
  <c r="U67" i="28"/>
  <c r="V75" i="28" s="1"/>
  <c r="C120" i="48"/>
  <c r="D120" i="48"/>
  <c r="E120" i="48"/>
  <c r="F120" i="48"/>
  <c r="G120" i="48"/>
  <c r="H120" i="48"/>
  <c r="I120" i="48"/>
  <c r="J120" i="48"/>
  <c r="K120" i="48"/>
  <c r="L120" i="48"/>
  <c r="M120" i="48"/>
  <c r="N120" i="48"/>
  <c r="O120" i="48"/>
  <c r="P120" i="48"/>
  <c r="Q120" i="48"/>
  <c r="R120" i="48"/>
  <c r="S120" i="48"/>
  <c r="T120" i="48"/>
  <c r="C121" i="48"/>
  <c r="D121" i="48"/>
  <c r="E121" i="48"/>
  <c r="F121" i="48"/>
  <c r="G121" i="48"/>
  <c r="H121" i="48"/>
  <c r="I121" i="48"/>
  <c r="J121" i="48"/>
  <c r="K121" i="48"/>
  <c r="L121" i="48"/>
  <c r="M121" i="48"/>
  <c r="N121" i="48"/>
  <c r="O121" i="48"/>
  <c r="P121" i="48"/>
  <c r="Q121" i="48"/>
  <c r="R121" i="48"/>
  <c r="S121" i="48"/>
  <c r="T121" i="48"/>
  <c r="C122" i="48"/>
  <c r="D122" i="48"/>
  <c r="E122" i="48"/>
  <c r="F122" i="48"/>
  <c r="G122" i="48"/>
  <c r="H122" i="48"/>
  <c r="I122" i="48"/>
  <c r="J122" i="48"/>
  <c r="K122" i="48"/>
  <c r="L122" i="48"/>
  <c r="M122" i="48"/>
  <c r="N122" i="48"/>
  <c r="O122" i="48"/>
  <c r="P122" i="48"/>
  <c r="Q122" i="48"/>
  <c r="R122" i="48"/>
  <c r="S122" i="48"/>
  <c r="T122" i="48"/>
  <c r="C123" i="48"/>
  <c r="D123" i="48"/>
  <c r="E123" i="48"/>
  <c r="F123" i="48"/>
  <c r="G123" i="48"/>
  <c r="H123" i="48"/>
  <c r="I123" i="48"/>
  <c r="J123" i="48"/>
  <c r="K123" i="48"/>
  <c r="L123" i="48"/>
  <c r="M123" i="48"/>
  <c r="N123" i="48"/>
  <c r="O123" i="48"/>
  <c r="P123" i="48"/>
  <c r="Q123" i="48"/>
  <c r="R123" i="48"/>
  <c r="S123" i="48"/>
  <c r="T123" i="48"/>
  <c r="C124" i="48"/>
  <c r="D124" i="48"/>
  <c r="E124" i="48"/>
  <c r="F124" i="48"/>
  <c r="G124" i="48"/>
  <c r="H124" i="48"/>
  <c r="I124" i="48"/>
  <c r="J124" i="48"/>
  <c r="K124" i="48"/>
  <c r="L124" i="48"/>
  <c r="M124" i="48"/>
  <c r="N124" i="48"/>
  <c r="O124" i="48"/>
  <c r="P124" i="48"/>
  <c r="Q124" i="48"/>
  <c r="R124" i="48"/>
  <c r="S124" i="48"/>
  <c r="T124" i="48"/>
  <c r="C125" i="48"/>
  <c r="D125" i="48"/>
  <c r="E125" i="48"/>
  <c r="F125" i="48"/>
  <c r="G125" i="48"/>
  <c r="H125" i="48"/>
  <c r="I125" i="48"/>
  <c r="J125" i="48"/>
  <c r="K125" i="48"/>
  <c r="L125" i="48"/>
  <c r="M125" i="48"/>
  <c r="N125" i="48"/>
  <c r="O125" i="48"/>
  <c r="P125" i="48"/>
  <c r="Q125" i="48"/>
  <c r="R125" i="48"/>
  <c r="S125" i="48"/>
  <c r="T125" i="48"/>
  <c r="C126" i="48"/>
  <c r="D126" i="48"/>
  <c r="E126" i="48"/>
  <c r="F126" i="48"/>
  <c r="G126" i="48"/>
  <c r="H126" i="48"/>
  <c r="I126" i="48"/>
  <c r="J126" i="48"/>
  <c r="K126" i="48"/>
  <c r="L126" i="48"/>
  <c r="M126" i="48"/>
  <c r="N126" i="48"/>
  <c r="O126" i="48"/>
  <c r="P126" i="48"/>
  <c r="Q126" i="48"/>
  <c r="R126" i="48"/>
  <c r="S126" i="48"/>
  <c r="T126" i="48"/>
  <c r="C127" i="48"/>
  <c r="D127" i="48"/>
  <c r="E127" i="48"/>
  <c r="F127" i="48"/>
  <c r="G127" i="48"/>
  <c r="H127" i="48"/>
  <c r="I127" i="48"/>
  <c r="J127" i="48"/>
  <c r="K127" i="48"/>
  <c r="L127" i="48"/>
  <c r="M127" i="48"/>
  <c r="N127" i="48"/>
  <c r="O127" i="48"/>
  <c r="P127" i="48"/>
  <c r="Q127" i="48"/>
  <c r="R127" i="48"/>
  <c r="S127" i="48"/>
  <c r="T127" i="48"/>
  <c r="C128" i="48"/>
  <c r="D128" i="48"/>
  <c r="E128" i="48"/>
  <c r="F128" i="48"/>
  <c r="G128" i="48"/>
  <c r="H128" i="48"/>
  <c r="I128" i="48"/>
  <c r="J128" i="48"/>
  <c r="K128" i="48"/>
  <c r="L128" i="48"/>
  <c r="M128" i="48"/>
  <c r="N128" i="48"/>
  <c r="O128" i="48"/>
  <c r="P128" i="48"/>
  <c r="Q128" i="48"/>
  <c r="R128" i="48"/>
  <c r="S128" i="48"/>
  <c r="T128" i="48"/>
  <c r="C129" i="48"/>
  <c r="D129" i="48"/>
  <c r="E129" i="48"/>
  <c r="F129" i="48"/>
  <c r="G129" i="48"/>
  <c r="H129" i="48"/>
  <c r="I129" i="48"/>
  <c r="J129" i="48"/>
  <c r="K129" i="48"/>
  <c r="L129" i="48"/>
  <c r="M129" i="48"/>
  <c r="N129" i="48"/>
  <c r="O129" i="48"/>
  <c r="P129" i="48"/>
  <c r="Q129" i="48"/>
  <c r="R129" i="48"/>
  <c r="S129" i="48"/>
  <c r="T129" i="48"/>
  <c r="C130" i="48"/>
  <c r="D130" i="48"/>
  <c r="E130" i="48"/>
  <c r="F130" i="48"/>
  <c r="G130" i="48"/>
  <c r="H130" i="48"/>
  <c r="I130" i="48"/>
  <c r="J130" i="48"/>
  <c r="K130" i="48"/>
  <c r="L130" i="48"/>
  <c r="M130" i="48"/>
  <c r="N130" i="48"/>
  <c r="O130" i="48"/>
  <c r="P130" i="48"/>
  <c r="Q130" i="48"/>
  <c r="R130" i="48"/>
  <c r="S130" i="48"/>
  <c r="T130" i="48"/>
  <c r="C131" i="48"/>
  <c r="D131" i="48"/>
  <c r="E131" i="48"/>
  <c r="F131" i="48"/>
  <c r="G131" i="48"/>
  <c r="H131" i="48"/>
  <c r="I131" i="48"/>
  <c r="J131" i="48"/>
  <c r="K131" i="48"/>
  <c r="L131" i="48"/>
  <c r="M131" i="48"/>
  <c r="N131" i="48"/>
  <c r="O131" i="48"/>
  <c r="P131" i="48"/>
  <c r="Q131" i="48"/>
  <c r="R131" i="48"/>
  <c r="S131" i="48"/>
  <c r="T131" i="48"/>
  <c r="C132" i="48"/>
  <c r="D132" i="48"/>
  <c r="E132" i="48"/>
  <c r="F132" i="48"/>
  <c r="G132" i="48"/>
  <c r="H132" i="48"/>
  <c r="I132" i="48"/>
  <c r="J132" i="48"/>
  <c r="K132" i="48"/>
  <c r="L132" i="48"/>
  <c r="M132" i="48"/>
  <c r="N132" i="48"/>
  <c r="O132" i="48"/>
  <c r="P132" i="48"/>
  <c r="Q132" i="48"/>
  <c r="R132" i="48"/>
  <c r="S132" i="48"/>
  <c r="T132" i="48"/>
  <c r="C133" i="48"/>
  <c r="D133" i="48"/>
  <c r="E133" i="48"/>
  <c r="F133" i="48"/>
  <c r="G133" i="48"/>
  <c r="H133" i="48"/>
  <c r="I133" i="48"/>
  <c r="J133" i="48"/>
  <c r="K133" i="48"/>
  <c r="L133" i="48"/>
  <c r="M133" i="48"/>
  <c r="N133" i="48"/>
  <c r="O133" i="48"/>
  <c r="P133" i="48"/>
  <c r="Q133" i="48"/>
  <c r="R133" i="48"/>
  <c r="S133" i="48"/>
  <c r="T133" i="48"/>
  <c r="C134" i="48"/>
  <c r="D134" i="48"/>
  <c r="E134" i="48"/>
  <c r="F134" i="48"/>
  <c r="G134" i="48"/>
  <c r="H134" i="48"/>
  <c r="I134" i="48"/>
  <c r="J134" i="48"/>
  <c r="K134" i="48"/>
  <c r="L134" i="48"/>
  <c r="M134" i="48"/>
  <c r="N134" i="48"/>
  <c r="O134" i="48"/>
  <c r="P134" i="48"/>
  <c r="Q134" i="48"/>
  <c r="R134" i="48"/>
  <c r="S134" i="48"/>
  <c r="T134" i="48"/>
  <c r="C135" i="48"/>
  <c r="D135" i="48"/>
  <c r="E135" i="48"/>
  <c r="F135" i="48"/>
  <c r="G135" i="48"/>
  <c r="H135" i="48"/>
  <c r="I135" i="48"/>
  <c r="J135" i="48"/>
  <c r="K135" i="48"/>
  <c r="L135" i="48"/>
  <c r="M135" i="48"/>
  <c r="N135" i="48"/>
  <c r="O135" i="48"/>
  <c r="P135" i="48"/>
  <c r="Q135" i="48"/>
  <c r="R135" i="48"/>
  <c r="S135" i="48"/>
  <c r="T135" i="48"/>
  <c r="C136" i="48"/>
  <c r="D136" i="48"/>
  <c r="E136" i="48"/>
  <c r="F136" i="48"/>
  <c r="G136" i="48"/>
  <c r="H136" i="48"/>
  <c r="I136" i="48"/>
  <c r="J136" i="48"/>
  <c r="K136" i="48"/>
  <c r="L136" i="48"/>
  <c r="M136" i="48"/>
  <c r="N136" i="48"/>
  <c r="O136" i="48"/>
  <c r="P136" i="48"/>
  <c r="Q136" i="48"/>
  <c r="R136" i="48"/>
  <c r="S136" i="48"/>
  <c r="T136" i="48"/>
  <c r="C137" i="48"/>
  <c r="D137" i="48"/>
  <c r="E137" i="48"/>
  <c r="F137" i="48"/>
  <c r="G137" i="48"/>
  <c r="H137" i="48"/>
  <c r="I137" i="48"/>
  <c r="J137" i="48"/>
  <c r="K137" i="48"/>
  <c r="L137" i="48"/>
  <c r="M137" i="48"/>
  <c r="N137" i="48"/>
  <c r="O137" i="48"/>
  <c r="P137" i="48"/>
  <c r="Q137" i="48"/>
  <c r="R137" i="48"/>
  <c r="S137" i="48"/>
  <c r="T137" i="48"/>
  <c r="C138" i="48"/>
  <c r="D138" i="48"/>
  <c r="E138" i="48"/>
  <c r="F138" i="48"/>
  <c r="G138" i="48"/>
  <c r="H138" i="48"/>
  <c r="I138" i="48"/>
  <c r="J138" i="48"/>
  <c r="K138" i="48"/>
  <c r="L138" i="48"/>
  <c r="M138" i="48"/>
  <c r="N138" i="48"/>
  <c r="O138" i="48"/>
  <c r="P138" i="48"/>
  <c r="Q138" i="48"/>
  <c r="R138" i="48"/>
  <c r="S138" i="48"/>
  <c r="T138" i="48"/>
  <c r="C139" i="48"/>
  <c r="D139" i="48"/>
  <c r="E139" i="48"/>
  <c r="F139" i="48"/>
  <c r="G139" i="48"/>
  <c r="H139" i="48"/>
  <c r="I139" i="48"/>
  <c r="J139" i="48"/>
  <c r="K139" i="48"/>
  <c r="L139" i="48"/>
  <c r="M139" i="48"/>
  <c r="N139" i="48"/>
  <c r="O139" i="48"/>
  <c r="P139" i="48"/>
  <c r="Q139" i="48"/>
  <c r="R139" i="48"/>
  <c r="S139" i="48"/>
  <c r="T139" i="48"/>
  <c r="C140" i="48"/>
  <c r="D140" i="48"/>
  <c r="E140" i="48"/>
  <c r="F140" i="48"/>
  <c r="G140" i="48"/>
  <c r="H140" i="48"/>
  <c r="I140" i="48"/>
  <c r="J140" i="48"/>
  <c r="K140" i="48"/>
  <c r="L140" i="48"/>
  <c r="M140" i="48"/>
  <c r="N140" i="48"/>
  <c r="O140" i="48"/>
  <c r="P140" i="48"/>
  <c r="Q140" i="48"/>
  <c r="R140" i="48"/>
  <c r="S140" i="48"/>
  <c r="T140" i="48"/>
  <c r="C141" i="48"/>
  <c r="D141" i="48"/>
  <c r="E141" i="48"/>
  <c r="F141" i="48"/>
  <c r="G141" i="48"/>
  <c r="H141" i="48"/>
  <c r="I141" i="48"/>
  <c r="J141" i="48"/>
  <c r="K141" i="48"/>
  <c r="L141" i="48"/>
  <c r="M141" i="48"/>
  <c r="N141" i="48"/>
  <c r="O141" i="48"/>
  <c r="P141" i="48"/>
  <c r="Q141" i="48"/>
  <c r="R141" i="48"/>
  <c r="S141" i="48"/>
  <c r="T141" i="48"/>
  <c r="C142" i="48"/>
  <c r="D142" i="48"/>
  <c r="E142" i="48"/>
  <c r="F142" i="48"/>
  <c r="G142" i="48"/>
  <c r="H142" i="48"/>
  <c r="I142" i="48"/>
  <c r="J142" i="48"/>
  <c r="K142" i="48"/>
  <c r="L142" i="48"/>
  <c r="M142" i="48"/>
  <c r="N142" i="48"/>
  <c r="O142" i="48"/>
  <c r="P142" i="48"/>
  <c r="Q142" i="48"/>
  <c r="R142" i="48"/>
  <c r="S142" i="48"/>
  <c r="T142" i="48"/>
  <c r="C143" i="48"/>
  <c r="D143" i="48"/>
  <c r="E143" i="48"/>
  <c r="F143" i="48"/>
  <c r="G143" i="48"/>
  <c r="H143" i="48"/>
  <c r="I143" i="48"/>
  <c r="J143" i="48"/>
  <c r="K143" i="48"/>
  <c r="L143" i="48"/>
  <c r="M143" i="48"/>
  <c r="N143" i="48"/>
  <c r="O143" i="48"/>
  <c r="P143" i="48"/>
  <c r="Q143" i="48"/>
  <c r="R143" i="48"/>
  <c r="S143" i="48"/>
  <c r="T143" i="48"/>
  <c r="C144" i="48"/>
  <c r="D144" i="48"/>
  <c r="E144" i="48"/>
  <c r="F144" i="48"/>
  <c r="G144" i="48"/>
  <c r="H144" i="48"/>
  <c r="I144" i="48"/>
  <c r="J144" i="48"/>
  <c r="K144" i="48"/>
  <c r="L144" i="48"/>
  <c r="M144" i="48"/>
  <c r="N144" i="48"/>
  <c r="O144" i="48"/>
  <c r="P144" i="48"/>
  <c r="Q144" i="48"/>
  <c r="R144" i="48"/>
  <c r="S144" i="48"/>
  <c r="T144" i="48"/>
  <c r="C145" i="48"/>
  <c r="D145" i="48"/>
  <c r="E145" i="48"/>
  <c r="F145" i="48"/>
  <c r="G145" i="48"/>
  <c r="H145" i="48"/>
  <c r="I145" i="48"/>
  <c r="J145" i="48"/>
  <c r="K145" i="48"/>
  <c r="L145" i="48"/>
  <c r="M145" i="48"/>
  <c r="N145" i="48"/>
  <c r="O145" i="48"/>
  <c r="P145" i="48"/>
  <c r="Q145" i="48"/>
  <c r="R145" i="48"/>
  <c r="S145" i="48"/>
  <c r="T145" i="48"/>
  <c r="U121" i="48"/>
  <c r="U122" i="48"/>
  <c r="U123" i="48"/>
  <c r="U124" i="48"/>
  <c r="U125" i="48"/>
  <c r="U126" i="48"/>
  <c r="U127" i="48"/>
  <c r="U128" i="48"/>
  <c r="U129" i="48"/>
  <c r="U130" i="48"/>
  <c r="U131" i="48"/>
  <c r="U132" i="48"/>
  <c r="U133" i="48"/>
  <c r="U134" i="48"/>
  <c r="U135" i="48"/>
  <c r="U136" i="48"/>
  <c r="U137" i="48"/>
  <c r="U138" i="48"/>
  <c r="U139" i="48"/>
  <c r="U140" i="48"/>
  <c r="U141" i="48"/>
  <c r="U142" i="48"/>
  <c r="U143" i="48"/>
  <c r="U144" i="48"/>
  <c r="U145" i="48"/>
  <c r="U120" i="48"/>
  <c r="V172" i="48" l="1"/>
  <c r="V170" i="48"/>
  <c r="V160" i="48"/>
  <c r="V171" i="48"/>
  <c r="V153" i="48"/>
  <c r="V158" i="48"/>
  <c r="V163" i="48"/>
  <c r="V169" i="48"/>
  <c r="V174" i="48"/>
  <c r="V149" i="48"/>
  <c r="V154" i="48"/>
  <c r="V159" i="48"/>
  <c r="V165" i="48"/>
  <c r="V150" i="48"/>
  <c r="V155" i="48"/>
  <c r="V161" i="48"/>
  <c r="V166" i="48"/>
  <c r="V151" i="48"/>
  <c r="V157" i="48"/>
  <c r="V162" i="48"/>
  <c r="V167" i="48"/>
  <c r="V173" i="48"/>
  <c r="V164" i="48"/>
  <c r="V156" i="48"/>
  <c r="V168" i="48"/>
  <c r="V152" i="48"/>
  <c r="D130" i="83"/>
  <c r="E130" i="83"/>
  <c r="F130" i="83"/>
  <c r="G130" i="83"/>
  <c r="H130" i="83"/>
  <c r="I130" i="83"/>
  <c r="J130" i="83"/>
  <c r="K130" i="83"/>
  <c r="L130" i="83"/>
  <c r="M130" i="83"/>
  <c r="N130" i="83"/>
  <c r="O130" i="83"/>
  <c r="P130" i="83"/>
  <c r="Q130" i="83"/>
  <c r="R130" i="83"/>
  <c r="S130" i="83"/>
  <c r="T130" i="83"/>
  <c r="U130" i="83"/>
  <c r="C130" i="83"/>
  <c r="AA65" i="73" l="1"/>
  <c r="W65" i="73" l="1"/>
  <c r="N108" i="83" l="1"/>
  <c r="O108" i="83"/>
  <c r="P108" i="83"/>
  <c r="Q108" i="83"/>
  <c r="R108" i="83"/>
  <c r="S108" i="83"/>
  <c r="T108" i="83"/>
  <c r="M108" i="83"/>
  <c r="N103" i="83"/>
  <c r="O103" i="83"/>
  <c r="P103" i="83"/>
  <c r="Q103" i="83"/>
  <c r="R103" i="83"/>
  <c r="S103" i="83"/>
  <c r="T103" i="83"/>
  <c r="U103" i="83"/>
  <c r="N104" i="83"/>
  <c r="O104" i="83"/>
  <c r="P104" i="83"/>
  <c r="Q104" i="83"/>
  <c r="R104" i="83"/>
  <c r="S104" i="83"/>
  <c r="T104" i="83"/>
  <c r="U104" i="83"/>
  <c r="N105" i="83"/>
  <c r="O105" i="83"/>
  <c r="P105" i="83"/>
  <c r="Q105" i="83"/>
  <c r="R105" i="83"/>
  <c r="S105" i="83"/>
  <c r="T105" i="83"/>
  <c r="U105" i="83"/>
  <c r="N106" i="83"/>
  <c r="O106" i="83"/>
  <c r="P106" i="83"/>
  <c r="Q106" i="83"/>
  <c r="R106" i="83"/>
  <c r="S106" i="83"/>
  <c r="T106" i="83"/>
  <c r="U106" i="83"/>
  <c r="M106" i="83"/>
  <c r="M105" i="83"/>
  <c r="M104" i="83"/>
  <c r="M103" i="83"/>
  <c r="N97" i="83"/>
  <c r="O97" i="83"/>
  <c r="P97" i="83"/>
  <c r="Q97" i="83"/>
  <c r="R97" i="83"/>
  <c r="S97" i="83"/>
  <c r="T97" i="83"/>
  <c r="U97" i="83"/>
  <c r="N98" i="83"/>
  <c r="O98" i="83"/>
  <c r="P98" i="83"/>
  <c r="Q98" i="83"/>
  <c r="R98" i="83"/>
  <c r="S98" i="83"/>
  <c r="T98" i="83"/>
  <c r="U98" i="83"/>
  <c r="N99" i="83"/>
  <c r="O99" i="83"/>
  <c r="P99" i="83"/>
  <c r="Q99" i="83"/>
  <c r="R99" i="83"/>
  <c r="S99" i="83"/>
  <c r="T99" i="83"/>
  <c r="U99" i="83"/>
  <c r="N100" i="83"/>
  <c r="O100" i="83"/>
  <c r="P100" i="83"/>
  <c r="P107" i="83" s="1"/>
  <c r="Q100" i="83"/>
  <c r="R100" i="83"/>
  <c r="S100" i="83"/>
  <c r="T100" i="83"/>
  <c r="U100" i="83"/>
  <c r="N101" i="83"/>
  <c r="O101" i="83"/>
  <c r="P101" i="83"/>
  <c r="Q101" i="83"/>
  <c r="R101" i="83"/>
  <c r="S101" i="83"/>
  <c r="T101" i="83"/>
  <c r="U101" i="83"/>
  <c r="N102" i="83"/>
  <c r="O102" i="83"/>
  <c r="P102" i="83"/>
  <c r="Q102" i="83"/>
  <c r="R102" i="83"/>
  <c r="S102" i="83"/>
  <c r="T102" i="83"/>
  <c r="U102" i="83"/>
  <c r="M102" i="83"/>
  <c r="M100" i="83"/>
  <c r="M101" i="83"/>
  <c r="M99" i="83"/>
  <c r="M98" i="83"/>
  <c r="M97" i="83"/>
  <c r="T107" i="83" l="1"/>
  <c r="O107" i="83"/>
  <c r="N107" i="83"/>
  <c r="S107" i="83"/>
  <c r="U107" i="83"/>
  <c r="M107" i="83"/>
  <c r="R107" i="83"/>
  <c r="Q107" i="83"/>
  <c r="C5" i="30"/>
  <c r="T26" i="28" l="1"/>
  <c r="C40" i="26"/>
  <c r="C58" i="26" s="1"/>
  <c r="D40" i="26"/>
  <c r="D58" i="26" s="1"/>
  <c r="D46" i="26"/>
  <c r="D64" i="26" s="1"/>
  <c r="H46" i="26"/>
  <c r="H64" i="26" s="1"/>
  <c r="I46" i="26"/>
  <c r="I64" i="26" s="1"/>
  <c r="F49" i="26"/>
  <c r="F67" i="26" s="1"/>
  <c r="G49" i="26"/>
  <c r="G67" i="26" s="1"/>
  <c r="G37" i="26"/>
  <c r="K37" i="26"/>
  <c r="O37" i="26"/>
  <c r="E38" i="26"/>
  <c r="M38" i="26"/>
  <c r="K39" i="26"/>
  <c r="S39" i="26"/>
  <c r="I40" i="26"/>
  <c r="Q40" i="26"/>
  <c r="G41" i="26"/>
  <c r="O41" i="26"/>
  <c r="M42" i="26"/>
  <c r="C43" i="26"/>
  <c r="K43" i="26"/>
  <c r="I44" i="26"/>
  <c r="Q44" i="26"/>
  <c r="O45" i="26"/>
  <c r="M46" i="26"/>
  <c r="K47" i="26"/>
  <c r="S47" i="26"/>
  <c r="Q48" i="26"/>
  <c r="E50" i="26"/>
  <c r="M50" i="26"/>
  <c r="E46" i="26"/>
  <c r="E64" i="26" s="1"/>
  <c r="C49" i="26"/>
  <c r="C67" i="26" s="1"/>
  <c r="C141" i="26"/>
  <c r="G141" i="26"/>
  <c r="K141" i="26"/>
  <c r="L106" i="26"/>
  <c r="O141" i="26"/>
  <c r="P106" i="26"/>
  <c r="S141" i="26"/>
  <c r="E142" i="26"/>
  <c r="F107" i="26"/>
  <c r="I142" i="26"/>
  <c r="J107" i="26"/>
  <c r="M142" i="26"/>
  <c r="Q142" i="26"/>
  <c r="R107" i="26"/>
  <c r="C143" i="26"/>
  <c r="G143" i="26"/>
  <c r="H108" i="26"/>
  <c r="K143" i="26"/>
  <c r="L108" i="26"/>
  <c r="O143" i="26"/>
  <c r="S143" i="26"/>
  <c r="D109" i="26"/>
  <c r="D127" i="26" s="1"/>
  <c r="F109" i="26"/>
  <c r="F127" i="26" s="1"/>
  <c r="H109" i="26"/>
  <c r="H127" i="26" s="1"/>
  <c r="I109" i="26"/>
  <c r="I127" i="26" s="1"/>
  <c r="J109" i="26"/>
  <c r="J127" i="26" s="1"/>
  <c r="M144" i="26"/>
  <c r="N109" i="26"/>
  <c r="Q144" i="26"/>
  <c r="R109" i="26"/>
  <c r="C145" i="26"/>
  <c r="G145" i="26"/>
  <c r="H110" i="26"/>
  <c r="K145" i="26"/>
  <c r="O145" i="26"/>
  <c r="P110" i="26"/>
  <c r="S145" i="26"/>
  <c r="E146" i="26"/>
  <c r="I146" i="26"/>
  <c r="J111" i="26"/>
  <c r="M146" i="26"/>
  <c r="N111" i="26"/>
  <c r="Q146" i="26"/>
  <c r="R111" i="26"/>
  <c r="C147" i="26"/>
  <c r="G147" i="26"/>
  <c r="H112" i="26"/>
  <c r="K147" i="26"/>
  <c r="L112" i="26"/>
  <c r="O147" i="26"/>
  <c r="S147" i="26"/>
  <c r="T112" i="26"/>
  <c r="E148" i="26"/>
  <c r="I148" i="26"/>
  <c r="M148" i="26"/>
  <c r="Q148" i="26"/>
  <c r="R113" i="26"/>
  <c r="C149" i="26"/>
  <c r="G149" i="26"/>
  <c r="K149" i="26"/>
  <c r="L114" i="26"/>
  <c r="O149" i="26"/>
  <c r="S149" i="26"/>
  <c r="T114" i="26"/>
  <c r="D115" i="26"/>
  <c r="D133" i="26" s="1"/>
  <c r="F115" i="26"/>
  <c r="F133" i="26" s="1"/>
  <c r="H115" i="26"/>
  <c r="H133" i="26" s="1"/>
  <c r="I115" i="26"/>
  <c r="I133" i="26" s="1"/>
  <c r="J115" i="26"/>
  <c r="M150" i="26"/>
  <c r="M184" i="26" s="1"/>
  <c r="M202" i="26" s="1"/>
  <c r="N115" i="26"/>
  <c r="Q150" i="26"/>
  <c r="Q184" i="26" s="1"/>
  <c r="Q202" i="26" s="1"/>
  <c r="C151" i="26"/>
  <c r="G151" i="26"/>
  <c r="H116" i="26"/>
  <c r="K151" i="26"/>
  <c r="L116" i="26"/>
  <c r="O151" i="26"/>
  <c r="P116" i="26"/>
  <c r="S151" i="26"/>
  <c r="T116" i="26"/>
  <c r="E152" i="26"/>
  <c r="I152" i="26"/>
  <c r="J117" i="26"/>
  <c r="M152" i="26"/>
  <c r="Q152" i="26"/>
  <c r="R117" i="26"/>
  <c r="D118" i="26"/>
  <c r="D136" i="26" s="1"/>
  <c r="H118" i="26"/>
  <c r="H136" i="26" s="1"/>
  <c r="L118" i="26"/>
  <c r="O153" i="26"/>
  <c r="O187" i="26" s="1"/>
  <c r="O205" i="26" s="1"/>
  <c r="S153" i="26"/>
  <c r="S187" i="26" s="1"/>
  <c r="S205" i="26" s="1"/>
  <c r="E158" i="26"/>
  <c r="G158" i="26"/>
  <c r="I158" i="26"/>
  <c r="M106" i="26"/>
  <c r="O158" i="26"/>
  <c r="Q158" i="26"/>
  <c r="C107" i="26"/>
  <c r="E159" i="26"/>
  <c r="G107" i="26"/>
  <c r="I159" i="26"/>
  <c r="K107" i="26"/>
  <c r="O159" i="26"/>
  <c r="Q159" i="26"/>
  <c r="S107" i="26"/>
  <c r="E108" i="26"/>
  <c r="G160" i="26"/>
  <c r="M160" i="26"/>
  <c r="N108" i="26"/>
  <c r="O160" i="26"/>
  <c r="Q108" i="26"/>
  <c r="S160" i="26"/>
  <c r="C161" i="26"/>
  <c r="I161" i="26"/>
  <c r="K109" i="26"/>
  <c r="O109" i="26"/>
  <c r="Q161" i="26"/>
  <c r="S161" i="26"/>
  <c r="E162" i="26"/>
  <c r="G162" i="26"/>
  <c r="I162" i="26"/>
  <c r="M110" i="26"/>
  <c r="N110" i="26"/>
  <c r="O162" i="26"/>
  <c r="O179" i="26" s="1"/>
  <c r="Q162" i="26"/>
  <c r="G111" i="26"/>
  <c r="M163" i="26"/>
  <c r="C164" i="26"/>
  <c r="E112" i="26"/>
  <c r="F112" i="26"/>
  <c r="I112" i="26"/>
  <c r="K164" i="26"/>
  <c r="M164" i="26"/>
  <c r="Q164" i="26"/>
  <c r="R112" i="26"/>
  <c r="C113" i="26"/>
  <c r="I165" i="26"/>
  <c r="K165" i="26"/>
  <c r="Q165" i="26"/>
  <c r="S165" i="26"/>
  <c r="E114" i="26"/>
  <c r="F114" i="26"/>
  <c r="I166" i="26"/>
  <c r="M166" i="26"/>
  <c r="O166" i="26"/>
  <c r="Q114" i="26"/>
  <c r="C167" i="26"/>
  <c r="E167" i="26"/>
  <c r="K115" i="26"/>
  <c r="M167" i="26"/>
  <c r="O167" i="26"/>
  <c r="P115" i="26"/>
  <c r="Q167" i="26"/>
  <c r="E116" i="26"/>
  <c r="G168" i="26"/>
  <c r="M168" i="26"/>
  <c r="O168" i="26"/>
  <c r="Q168" i="26"/>
  <c r="E169" i="26"/>
  <c r="G117" i="26"/>
  <c r="K169" i="26"/>
  <c r="M169" i="26"/>
  <c r="O169" i="26"/>
  <c r="S117" i="26"/>
  <c r="G170" i="26"/>
  <c r="I170" i="26"/>
  <c r="K170" i="26"/>
  <c r="M118" i="26"/>
  <c r="Q118" i="26"/>
  <c r="R118" i="26"/>
  <c r="S170" i="26"/>
  <c r="I106" i="26"/>
  <c r="C109" i="26"/>
  <c r="C127" i="26" s="1"/>
  <c r="G109" i="26"/>
  <c r="G127" i="26" s="1"/>
  <c r="L110" i="26"/>
  <c r="N113" i="26"/>
  <c r="C115" i="26"/>
  <c r="C133" i="26" s="1"/>
  <c r="G115" i="26"/>
  <c r="G133" i="26" s="1"/>
  <c r="F117" i="26"/>
  <c r="E118" i="26"/>
  <c r="E136" i="26" s="1"/>
  <c r="I118" i="26"/>
  <c r="I136" i="26" s="1"/>
  <c r="J118" i="26"/>
  <c r="J136" i="26" s="1"/>
  <c r="I141" i="26"/>
  <c r="C142" i="26"/>
  <c r="Q143" i="26"/>
  <c r="C144" i="26"/>
  <c r="C178" i="26" s="1"/>
  <c r="C196" i="26" s="1"/>
  <c r="M145" i="26"/>
  <c r="K146" i="26"/>
  <c r="I147" i="26"/>
  <c r="E149" i="26"/>
  <c r="M151" i="26"/>
  <c r="M153" i="26"/>
  <c r="M187" i="26" s="1"/>
  <c r="M205" i="26" s="1"/>
  <c r="M158" i="26"/>
  <c r="P158" i="26"/>
  <c r="C159" i="26"/>
  <c r="R159" i="26"/>
  <c r="G161" i="26"/>
  <c r="O161" i="26"/>
  <c r="M162" i="26"/>
  <c r="C163" i="26"/>
  <c r="S163" i="26"/>
  <c r="I164" i="26"/>
  <c r="O165" i="26"/>
  <c r="P166" i="26"/>
  <c r="S167" i="26"/>
  <c r="G169" i="26"/>
  <c r="E170" i="26"/>
  <c r="D123" i="83"/>
  <c r="E123" i="83"/>
  <c r="F123" i="83"/>
  <c r="G123" i="83"/>
  <c r="H123" i="83"/>
  <c r="I123" i="83"/>
  <c r="J123" i="83"/>
  <c r="K123" i="83"/>
  <c r="L123" i="83"/>
  <c r="M123" i="83"/>
  <c r="N123" i="83"/>
  <c r="O123" i="83"/>
  <c r="P123" i="83"/>
  <c r="Q123" i="83"/>
  <c r="R123" i="83"/>
  <c r="S123" i="83"/>
  <c r="T123" i="83"/>
  <c r="U123" i="83"/>
  <c r="D122" i="83"/>
  <c r="E122" i="83"/>
  <c r="F122" i="83"/>
  <c r="G122" i="83"/>
  <c r="H122" i="83"/>
  <c r="I122" i="83"/>
  <c r="J122" i="83"/>
  <c r="K122" i="83"/>
  <c r="L122" i="83"/>
  <c r="M122" i="83"/>
  <c r="N122" i="83"/>
  <c r="O122" i="83"/>
  <c r="P122" i="83"/>
  <c r="Q122" i="83"/>
  <c r="R122" i="83"/>
  <c r="S122" i="83"/>
  <c r="T122" i="83"/>
  <c r="U122" i="83"/>
  <c r="G175" i="26" l="1"/>
  <c r="O175" i="26"/>
  <c r="M180" i="26"/>
  <c r="O183" i="26"/>
  <c r="T170" i="26"/>
  <c r="P170" i="26"/>
  <c r="L170" i="26"/>
  <c r="H170" i="26"/>
  <c r="D170" i="26"/>
  <c r="R169" i="26"/>
  <c r="N169" i="26"/>
  <c r="J169" i="26"/>
  <c r="F169" i="26"/>
  <c r="T168" i="26"/>
  <c r="P168" i="26"/>
  <c r="L168" i="26"/>
  <c r="H168" i="26"/>
  <c r="D168" i="26"/>
  <c r="R167" i="26"/>
  <c r="N167" i="26"/>
  <c r="J167" i="26"/>
  <c r="F167" i="26"/>
  <c r="T166" i="26"/>
  <c r="L166" i="26"/>
  <c r="H166" i="26"/>
  <c r="D166" i="26"/>
  <c r="R165" i="26"/>
  <c r="N165" i="26"/>
  <c r="J165" i="26"/>
  <c r="F165" i="26"/>
  <c r="T164" i="26"/>
  <c r="P164" i="26"/>
  <c r="L164" i="26"/>
  <c r="H164" i="26"/>
  <c r="D164" i="26"/>
  <c r="R163" i="26"/>
  <c r="N163" i="26"/>
  <c r="H160" i="26"/>
  <c r="F149" i="26"/>
  <c r="K167" i="26"/>
  <c r="S50" i="26"/>
  <c r="E166" i="26"/>
  <c r="E183" i="26" s="1"/>
  <c r="J163" i="26"/>
  <c r="F163" i="26"/>
  <c r="T162" i="26"/>
  <c r="P162" i="26"/>
  <c r="L162" i="26"/>
  <c r="H162" i="26"/>
  <c r="D162" i="26"/>
  <c r="R161" i="26"/>
  <c r="N161" i="26"/>
  <c r="J161" i="26"/>
  <c r="F161" i="26"/>
  <c r="T160" i="26"/>
  <c r="P160" i="26"/>
  <c r="L160" i="26"/>
  <c r="D160" i="26"/>
  <c r="N159" i="26"/>
  <c r="J159" i="26"/>
  <c r="F159" i="26"/>
  <c r="T158" i="26"/>
  <c r="L158" i="26"/>
  <c r="H158" i="26"/>
  <c r="D158" i="26"/>
  <c r="T152" i="26"/>
  <c r="P152" i="26"/>
  <c r="T150" i="26"/>
  <c r="T184" i="26" s="1"/>
  <c r="T202" i="26" s="1"/>
  <c r="J147" i="26"/>
  <c r="R145" i="26"/>
  <c r="N145" i="26"/>
  <c r="F145" i="26"/>
  <c r="T144" i="26"/>
  <c r="J143" i="26"/>
  <c r="N141" i="26"/>
  <c r="Q178" i="26"/>
  <c r="C170" i="26"/>
  <c r="I167" i="26"/>
  <c r="S166" i="26"/>
  <c r="S183" i="26" s="1"/>
  <c r="K166" i="26"/>
  <c r="K183" i="26" s="1"/>
  <c r="C166" i="26"/>
  <c r="C183" i="26" s="1"/>
  <c r="M165" i="26"/>
  <c r="M182" i="26" s="1"/>
  <c r="E165" i="26"/>
  <c r="O164" i="26"/>
  <c r="G164" i="26"/>
  <c r="G181" i="26" s="1"/>
  <c r="Q163" i="26"/>
  <c r="Q180" i="26" s="1"/>
  <c r="I163" i="26"/>
  <c r="S162" i="26"/>
  <c r="S179" i="26" s="1"/>
  <c r="K162" i="26"/>
  <c r="K179" i="26" s="1"/>
  <c r="C162" i="26"/>
  <c r="M161" i="26"/>
  <c r="M178" i="26" s="1"/>
  <c r="E161" i="26"/>
  <c r="S158" i="26"/>
  <c r="S175" i="26" s="1"/>
  <c r="C158" i="26"/>
  <c r="C175" i="26" s="1"/>
  <c r="K50" i="26"/>
  <c r="C50" i="26"/>
  <c r="M49" i="26"/>
  <c r="S48" i="26"/>
  <c r="O48" i="26"/>
  <c r="S46" i="26"/>
  <c r="K46" i="26"/>
  <c r="Q149" i="26"/>
  <c r="S44" i="26"/>
  <c r="G148" i="26"/>
  <c r="C148" i="26"/>
  <c r="E43" i="26"/>
  <c r="G146" i="26"/>
  <c r="S144" i="26"/>
  <c r="S178" i="26" s="1"/>
  <c r="Q39" i="26"/>
  <c r="E143" i="26"/>
  <c r="G142" i="26"/>
  <c r="C38" i="26"/>
  <c r="M170" i="26"/>
  <c r="S169" i="26"/>
  <c r="C176" i="26"/>
  <c r="T118" i="26"/>
  <c r="N117" i="26"/>
  <c r="R115" i="26"/>
  <c r="H114" i="26"/>
  <c r="F113" i="26"/>
  <c r="D112" i="26"/>
  <c r="T110" i="26"/>
  <c r="D110" i="26"/>
  <c r="T108" i="26"/>
  <c r="T106" i="26"/>
  <c r="D106" i="26"/>
  <c r="O181" i="26"/>
  <c r="C181" i="26"/>
  <c r="C179" i="26"/>
  <c r="O49" i="26"/>
  <c r="O170" i="26"/>
  <c r="I48" i="26"/>
  <c r="I169" i="26"/>
  <c r="I186" i="26" s="1"/>
  <c r="C47" i="26"/>
  <c r="C168" i="26"/>
  <c r="C185" i="26" s="1"/>
  <c r="G45" i="26"/>
  <c r="G166" i="26"/>
  <c r="G183" i="26" s="1"/>
  <c r="S43" i="26"/>
  <c r="S164" i="26"/>
  <c r="S181" i="26" s="1"/>
  <c r="E42" i="26"/>
  <c r="E163" i="26"/>
  <c r="E180" i="26" s="1"/>
  <c r="C39" i="26"/>
  <c r="C160" i="26"/>
  <c r="C177" i="26" s="1"/>
  <c r="Q47" i="26"/>
  <c r="Q151" i="26"/>
  <c r="Q185" i="26" s="1"/>
  <c r="S168" i="26"/>
  <c r="S185" i="26" s="1"/>
  <c r="K168" i="26"/>
  <c r="K185" i="26" s="1"/>
  <c r="M185" i="26"/>
  <c r="I108" i="26"/>
  <c r="I160" i="26"/>
  <c r="R153" i="26"/>
  <c r="R187" i="26" s="1"/>
  <c r="R205" i="26" s="1"/>
  <c r="N153" i="26"/>
  <c r="N187" i="26" s="1"/>
  <c r="N205" i="26" s="1"/>
  <c r="J153" i="26"/>
  <c r="J187" i="26" s="1"/>
  <c r="J205" i="26" s="1"/>
  <c r="F153" i="26"/>
  <c r="F187" i="26" s="1"/>
  <c r="F205" i="26" s="1"/>
  <c r="F118" i="26"/>
  <c r="F136" i="26" s="1"/>
  <c r="L152" i="26"/>
  <c r="R151" i="26"/>
  <c r="R116" i="26"/>
  <c r="J151" i="26"/>
  <c r="F151" i="26"/>
  <c r="P150" i="26"/>
  <c r="P184" i="26" s="1"/>
  <c r="P202" i="26" s="1"/>
  <c r="N149" i="26"/>
  <c r="J149" i="26"/>
  <c r="T148" i="26"/>
  <c r="R147" i="26"/>
  <c r="N147" i="26"/>
  <c r="F147" i="26"/>
  <c r="P146" i="26"/>
  <c r="D146" i="26"/>
  <c r="J145" i="26"/>
  <c r="R143" i="26"/>
  <c r="N143" i="26"/>
  <c r="F143" i="26"/>
  <c r="T142" i="26"/>
  <c r="P142" i="26"/>
  <c r="P107" i="26"/>
  <c r="D142" i="26"/>
  <c r="J141" i="26"/>
  <c r="M179" i="26"/>
  <c r="I49" i="26"/>
  <c r="I67" i="26" s="1"/>
  <c r="I153" i="26"/>
  <c r="I187" i="26" s="1"/>
  <c r="I205" i="26" s="1"/>
  <c r="C46" i="26"/>
  <c r="C64" i="26" s="1"/>
  <c r="C150" i="26"/>
  <c r="C184" i="26" s="1"/>
  <c r="C202" i="26" s="1"/>
  <c r="Q169" i="26"/>
  <c r="Q186" i="26" s="1"/>
  <c r="M159" i="26"/>
  <c r="M176" i="26" s="1"/>
  <c r="S150" i="26"/>
  <c r="S184" i="26" s="1"/>
  <c r="S202" i="26" s="1"/>
  <c r="C117" i="26"/>
  <c r="C169" i="26"/>
  <c r="I116" i="26"/>
  <c r="I168" i="26"/>
  <c r="G113" i="26"/>
  <c r="G165" i="26"/>
  <c r="K111" i="26"/>
  <c r="K163" i="26"/>
  <c r="K180" i="26" s="1"/>
  <c r="I175" i="26"/>
  <c r="K160" i="26"/>
  <c r="K177" i="26" s="1"/>
  <c r="S159" i="26"/>
  <c r="O152" i="26"/>
  <c r="O186" i="26" s="1"/>
  <c r="I144" i="26"/>
  <c r="I178" i="26" s="1"/>
  <c r="O107" i="26"/>
  <c r="P118" i="26"/>
  <c r="D116" i="26"/>
  <c r="P114" i="26"/>
  <c r="D114" i="26"/>
  <c r="J113" i="26"/>
  <c r="P112" i="26"/>
  <c r="F111" i="26"/>
  <c r="P108" i="26"/>
  <c r="D108" i="26"/>
  <c r="N107" i="26"/>
  <c r="H106" i="26"/>
  <c r="T50" i="26"/>
  <c r="P50" i="26"/>
  <c r="L50" i="26"/>
  <c r="H50" i="26"/>
  <c r="D50" i="26"/>
  <c r="R50" i="26"/>
  <c r="J50" i="26"/>
  <c r="G177" i="26"/>
  <c r="I176" i="26"/>
  <c r="G167" i="26"/>
  <c r="O163" i="26"/>
  <c r="S40" i="26"/>
  <c r="E160" i="26"/>
  <c r="E177" i="26" s="1"/>
  <c r="G47" i="26"/>
  <c r="K41" i="26"/>
  <c r="G39" i="26"/>
  <c r="Q160" i="26"/>
  <c r="Q177" i="26" s="1"/>
  <c r="K159" i="26"/>
  <c r="I150" i="26"/>
  <c r="I184" i="26" s="1"/>
  <c r="I202" i="26" s="1"/>
  <c r="O185" i="26"/>
  <c r="S113" i="26"/>
  <c r="M108" i="26"/>
  <c r="O50" i="26"/>
  <c r="G50" i="26"/>
  <c r="S152" i="26"/>
  <c r="K48" i="26"/>
  <c r="C152" i="26"/>
  <c r="M47" i="26"/>
  <c r="O46" i="26"/>
  <c r="Q45" i="26"/>
  <c r="S148" i="26"/>
  <c r="S182" i="26" s="1"/>
  <c r="C44" i="26"/>
  <c r="E147" i="26"/>
  <c r="G42" i="26"/>
  <c r="I41" i="26"/>
  <c r="E39" i="26"/>
  <c r="G38" i="26"/>
  <c r="I37" i="26"/>
  <c r="F119" i="26"/>
  <c r="Q182" i="26"/>
  <c r="I182" i="26"/>
  <c r="K181" i="26"/>
  <c r="G179" i="26"/>
  <c r="S177" i="26"/>
  <c r="E176" i="26"/>
  <c r="N50" i="26"/>
  <c r="F50" i="26"/>
  <c r="H149" i="26"/>
  <c r="P145" i="26"/>
  <c r="E182" i="26"/>
  <c r="G159" i="26"/>
  <c r="F116" i="26"/>
  <c r="Q170" i="26"/>
  <c r="M186" i="26"/>
  <c r="G185" i="26"/>
  <c r="I181" i="26"/>
  <c r="I110" i="26"/>
  <c r="Q106" i="26"/>
  <c r="E168" i="26"/>
  <c r="P111" i="26"/>
  <c r="Q50" i="26"/>
  <c r="I50" i="26"/>
  <c r="S49" i="26"/>
  <c r="K49" i="26"/>
  <c r="M48" i="26"/>
  <c r="E48" i="26"/>
  <c r="O47" i="26"/>
  <c r="Q46" i="26"/>
  <c r="S45" i="26"/>
  <c r="K45" i="26"/>
  <c r="C45" i="26"/>
  <c r="M44" i="26"/>
  <c r="E44" i="26"/>
  <c r="O43" i="26"/>
  <c r="G43" i="26"/>
  <c r="Q42" i="26"/>
  <c r="I42" i="26"/>
  <c r="S41" i="26"/>
  <c r="C41" i="26"/>
  <c r="M40" i="26"/>
  <c r="E40" i="26"/>
  <c r="O39" i="26"/>
  <c r="Q38" i="26"/>
  <c r="I38" i="26"/>
  <c r="S37" i="26"/>
  <c r="K158" i="26"/>
  <c r="K175" i="26" s="1"/>
  <c r="C37" i="26"/>
  <c r="I151" i="26"/>
  <c r="K150" i="26"/>
  <c r="K184" i="26" s="1"/>
  <c r="K202" i="26" s="1"/>
  <c r="E45" i="26"/>
  <c r="G44" i="26"/>
  <c r="I43" i="26"/>
  <c r="K42" i="26"/>
  <c r="M41" i="26"/>
  <c r="O40" i="26"/>
  <c r="S38" i="26"/>
  <c r="E37" i="26"/>
  <c r="P119" i="26"/>
  <c r="H119" i="26"/>
  <c r="R119" i="26"/>
  <c r="G118" i="26"/>
  <c r="G136" i="26" s="1"/>
  <c r="G153" i="26"/>
  <c r="G187" i="26" s="1"/>
  <c r="G205" i="26" s="1"/>
  <c r="C118" i="26"/>
  <c r="C136" i="26" s="1"/>
  <c r="C153" i="26"/>
  <c r="C187" i="26" s="1"/>
  <c r="C205" i="26" s="1"/>
  <c r="E144" i="26"/>
  <c r="E178" i="26" s="1"/>
  <c r="E196" i="26" s="1"/>
  <c r="E109" i="26"/>
  <c r="E127" i="26" s="1"/>
  <c r="E186" i="26"/>
  <c r="I180" i="26"/>
  <c r="T117" i="26"/>
  <c r="L113" i="26"/>
  <c r="J112" i="26"/>
  <c r="T109" i="26"/>
  <c r="J106" i="26"/>
  <c r="T119" i="26"/>
  <c r="D119" i="26"/>
  <c r="N119" i="26"/>
  <c r="J119" i="26"/>
  <c r="K118" i="26"/>
  <c r="K136" i="26" s="1"/>
  <c r="K153" i="26"/>
  <c r="K187" i="26" s="1"/>
  <c r="K205" i="26" s="1"/>
  <c r="E150" i="26"/>
  <c r="E184" i="26" s="1"/>
  <c r="E202" i="26" s="1"/>
  <c r="E115" i="26"/>
  <c r="E133" i="26" s="1"/>
  <c r="L119" i="26"/>
  <c r="P117" i="26"/>
  <c r="H117" i="26"/>
  <c r="H152" i="26"/>
  <c r="D117" i="26"/>
  <c r="N116" i="26"/>
  <c r="N151" i="26"/>
  <c r="T115" i="26"/>
  <c r="L115" i="26"/>
  <c r="L150" i="26"/>
  <c r="L184" i="26" s="1"/>
  <c r="L202" i="26" s="1"/>
  <c r="R149" i="26"/>
  <c r="R114" i="26"/>
  <c r="J114" i="26"/>
  <c r="P113" i="26"/>
  <c r="P148" i="26"/>
  <c r="H113" i="26"/>
  <c r="D148" i="26"/>
  <c r="D113" i="26"/>
  <c r="N112" i="26"/>
  <c r="T111" i="26"/>
  <c r="T146" i="26"/>
  <c r="L111" i="26"/>
  <c r="H146" i="26"/>
  <c r="H111" i="26"/>
  <c r="R110" i="26"/>
  <c r="F110" i="26"/>
  <c r="P109" i="26"/>
  <c r="P144" i="26"/>
  <c r="L109" i="26"/>
  <c r="L144" i="26"/>
  <c r="J108" i="26"/>
  <c r="F108" i="26"/>
  <c r="L107" i="26"/>
  <c r="H107" i="26"/>
  <c r="R106" i="26"/>
  <c r="R141" i="26"/>
  <c r="N106" i="26"/>
  <c r="F106" i="26"/>
  <c r="F141" i="26"/>
  <c r="Q49" i="26"/>
  <c r="Q153" i="26"/>
  <c r="Q187" i="26" s="1"/>
  <c r="Q205" i="26" s="1"/>
  <c r="E49" i="26"/>
  <c r="E67" i="26" s="1"/>
  <c r="E153" i="26"/>
  <c r="E187" i="26" s="1"/>
  <c r="E205" i="26" s="1"/>
  <c r="G48" i="26"/>
  <c r="G152" i="26"/>
  <c r="G186" i="26" s="1"/>
  <c r="E47" i="26"/>
  <c r="E151" i="26"/>
  <c r="G46" i="26"/>
  <c r="G64" i="26" s="1"/>
  <c r="G150" i="26"/>
  <c r="G184" i="26" s="1"/>
  <c r="G202" i="26" s="1"/>
  <c r="M45" i="26"/>
  <c r="M149" i="26"/>
  <c r="M183" i="26" s="1"/>
  <c r="I45" i="26"/>
  <c r="I149" i="26"/>
  <c r="I183" i="26" s="1"/>
  <c r="O44" i="26"/>
  <c r="O148" i="26"/>
  <c r="O182" i="26" s="1"/>
  <c r="K44" i="26"/>
  <c r="K148" i="26"/>
  <c r="K182" i="26" s="1"/>
  <c r="Q43" i="26"/>
  <c r="Q147" i="26"/>
  <c r="Q181" i="26" s="1"/>
  <c r="M43" i="26"/>
  <c r="M147" i="26"/>
  <c r="M181" i="26" s="1"/>
  <c r="S42" i="26"/>
  <c r="S146" i="26"/>
  <c r="S180" i="26" s="1"/>
  <c r="O42" i="26"/>
  <c r="O146" i="26"/>
  <c r="C42" i="26"/>
  <c r="C146" i="26"/>
  <c r="C180" i="26" s="1"/>
  <c r="Q41" i="26"/>
  <c r="Q145" i="26"/>
  <c r="Q179" i="26" s="1"/>
  <c r="E41" i="26"/>
  <c r="E145" i="26"/>
  <c r="E179" i="26" s="1"/>
  <c r="K144" i="26"/>
  <c r="K40" i="26"/>
  <c r="G40" i="26"/>
  <c r="G144" i="26"/>
  <c r="M39" i="26"/>
  <c r="M143" i="26"/>
  <c r="M177" i="26" s="1"/>
  <c r="I39" i="26"/>
  <c r="I143" i="26"/>
  <c r="O38" i="26"/>
  <c r="O142" i="26"/>
  <c r="O176" i="26" s="1"/>
  <c r="K38" i="26"/>
  <c r="K142" i="26"/>
  <c r="Q37" i="26"/>
  <c r="Q141" i="26"/>
  <c r="Q175" i="26" s="1"/>
  <c r="M37" i="26"/>
  <c r="M141" i="26"/>
  <c r="M175" i="26" s="1"/>
  <c r="Q166" i="26"/>
  <c r="C165" i="26"/>
  <c r="E164" i="26"/>
  <c r="G163" i="26"/>
  <c r="K161" i="26"/>
  <c r="D152" i="26"/>
  <c r="H150" i="26"/>
  <c r="H184" i="26" s="1"/>
  <c r="H202" i="26" s="1"/>
  <c r="L148" i="26"/>
  <c r="H144" i="26"/>
  <c r="L142" i="26"/>
  <c r="N118" i="26"/>
  <c r="N114" i="26"/>
  <c r="D111" i="26"/>
  <c r="R108" i="26"/>
  <c r="T107" i="26"/>
  <c r="D107" i="26"/>
  <c r="E106" i="26"/>
  <c r="F170" i="26"/>
  <c r="H167" i="26"/>
  <c r="D167" i="26"/>
  <c r="D161" i="26"/>
  <c r="L151" i="26"/>
  <c r="L47" i="26"/>
  <c r="D141" i="26"/>
  <c r="D37" i="26"/>
  <c r="K152" i="26"/>
  <c r="K186" i="26" s="1"/>
  <c r="O150" i="26"/>
  <c r="O184" i="26" s="1"/>
  <c r="O202" i="26" s="1"/>
  <c r="D150" i="26"/>
  <c r="D184" i="26" s="1"/>
  <c r="D202" i="26" s="1"/>
  <c r="H148" i="26"/>
  <c r="L146" i="26"/>
  <c r="O144" i="26"/>
  <c r="O178" i="26" s="1"/>
  <c r="D144" i="26"/>
  <c r="D178" i="26" s="1"/>
  <c r="D196" i="26" s="1"/>
  <c r="S142" i="26"/>
  <c r="H142" i="26"/>
  <c r="E141" i="26"/>
  <c r="E175" i="26" s="1"/>
  <c r="L117" i="26"/>
  <c r="J116" i="26"/>
  <c r="T113" i="26"/>
  <c r="J110" i="26"/>
  <c r="C48" i="26"/>
  <c r="I47" i="26"/>
  <c r="P41" i="26"/>
  <c r="O117" i="26"/>
  <c r="K117" i="26"/>
  <c r="Q116" i="26"/>
  <c r="M116" i="26"/>
  <c r="S115" i="26"/>
  <c r="O115" i="26"/>
  <c r="M114" i="26"/>
  <c r="I114" i="26"/>
  <c r="O113" i="26"/>
  <c r="K113" i="26"/>
  <c r="Q112" i="26"/>
  <c r="M112" i="26"/>
  <c r="S111" i="26"/>
  <c r="O111" i="26"/>
  <c r="C111" i="26"/>
  <c r="Q110" i="26"/>
  <c r="I145" i="26"/>
  <c r="I179" i="26" s="1"/>
  <c r="E110" i="26"/>
  <c r="S109" i="26"/>
  <c r="S118" i="26"/>
  <c r="O118" i="26"/>
  <c r="Q117" i="26"/>
  <c r="M117" i="26"/>
  <c r="I117" i="26"/>
  <c r="E117" i="26"/>
  <c r="S116" i="26"/>
  <c r="O116" i="26"/>
  <c r="K116" i="26"/>
  <c r="G116" i="26"/>
  <c r="C116" i="26"/>
  <c r="Q115" i="26"/>
  <c r="M115" i="26"/>
  <c r="S114" i="26"/>
  <c r="O114" i="26"/>
  <c r="K114" i="26"/>
  <c r="G114" i="26"/>
  <c r="C114" i="26"/>
  <c r="Q113" i="26"/>
  <c r="M113" i="26"/>
  <c r="I113" i="26"/>
  <c r="E113" i="26"/>
  <c r="S112" i="26"/>
  <c r="O112" i="26"/>
  <c r="K112" i="26"/>
  <c r="G112" i="26"/>
  <c r="C112" i="26"/>
  <c r="Q111" i="26"/>
  <c r="M111" i="26"/>
  <c r="I111" i="26"/>
  <c r="E111" i="26"/>
  <c r="S110" i="26"/>
  <c r="O110" i="26"/>
  <c r="K110" i="26"/>
  <c r="G110" i="26"/>
  <c r="C110" i="26"/>
  <c r="Q109" i="26"/>
  <c r="M109" i="26"/>
  <c r="S108" i="26"/>
  <c r="O108" i="26"/>
  <c r="K108" i="26"/>
  <c r="G108" i="26"/>
  <c r="C108" i="26"/>
  <c r="Q107" i="26"/>
  <c r="R49" i="26"/>
  <c r="R170" i="26"/>
  <c r="N49" i="26"/>
  <c r="N170" i="26"/>
  <c r="J49" i="26"/>
  <c r="J170" i="26"/>
  <c r="T48" i="26"/>
  <c r="T169" i="26"/>
  <c r="L48" i="26"/>
  <c r="L169" i="26"/>
  <c r="D48" i="26"/>
  <c r="D169" i="26"/>
  <c r="N47" i="26"/>
  <c r="N168" i="26"/>
  <c r="F47" i="26"/>
  <c r="F168" i="26"/>
  <c r="P46" i="26"/>
  <c r="P167" i="26"/>
  <c r="R45" i="26"/>
  <c r="R166" i="26"/>
  <c r="J45" i="26"/>
  <c r="J166" i="26"/>
  <c r="T44" i="26"/>
  <c r="T165" i="26"/>
  <c r="L44" i="26"/>
  <c r="L165" i="26"/>
  <c r="R43" i="26"/>
  <c r="R164" i="26"/>
  <c r="J43" i="26"/>
  <c r="J164" i="26"/>
  <c r="T42" i="26"/>
  <c r="T163" i="26"/>
  <c r="L42" i="26"/>
  <c r="L163" i="26"/>
  <c r="D42" i="26"/>
  <c r="D163" i="26"/>
  <c r="R41" i="26"/>
  <c r="R162" i="26"/>
  <c r="J41" i="26"/>
  <c r="J162" i="26"/>
  <c r="J179" i="26" s="1"/>
  <c r="F41" i="26"/>
  <c r="F162" i="26"/>
  <c r="T40" i="26"/>
  <c r="T161" i="26"/>
  <c r="P40" i="26"/>
  <c r="P161" i="26"/>
  <c r="P178" i="26" s="1"/>
  <c r="L40" i="26"/>
  <c r="L161" i="26"/>
  <c r="H40" i="26"/>
  <c r="H161" i="26"/>
  <c r="R39" i="26"/>
  <c r="R160" i="26"/>
  <c r="J39" i="26"/>
  <c r="J160" i="26"/>
  <c r="T38" i="26"/>
  <c r="T159" i="26"/>
  <c r="L38" i="26"/>
  <c r="L159" i="26"/>
  <c r="R37" i="26"/>
  <c r="R158" i="26"/>
  <c r="J37" i="26"/>
  <c r="J158" i="26"/>
  <c r="T49" i="26"/>
  <c r="T153" i="26"/>
  <c r="T187" i="26" s="1"/>
  <c r="T205" i="26" s="1"/>
  <c r="L49" i="26"/>
  <c r="L153" i="26"/>
  <c r="L187" i="26" s="1"/>
  <c r="L205" i="26" s="1"/>
  <c r="D49" i="26"/>
  <c r="D67" i="26" s="1"/>
  <c r="D153" i="26"/>
  <c r="D187" i="26" s="1"/>
  <c r="D205" i="26" s="1"/>
  <c r="R48" i="26"/>
  <c r="R152" i="26"/>
  <c r="N48" i="26"/>
  <c r="N152" i="26"/>
  <c r="F48" i="26"/>
  <c r="F152" i="26"/>
  <c r="T47" i="26"/>
  <c r="T151" i="26"/>
  <c r="P47" i="26"/>
  <c r="P151" i="26"/>
  <c r="H47" i="26"/>
  <c r="H151" i="26"/>
  <c r="D47" i="26"/>
  <c r="D151" i="26"/>
  <c r="D185" i="26" s="1"/>
  <c r="R46" i="26"/>
  <c r="R150" i="26"/>
  <c r="R184" i="26" s="1"/>
  <c r="R202" i="26" s="1"/>
  <c r="N46" i="26"/>
  <c r="N150" i="26"/>
  <c r="N184" i="26" s="1"/>
  <c r="N202" i="26" s="1"/>
  <c r="J46" i="26"/>
  <c r="J150" i="26"/>
  <c r="J184" i="26" s="1"/>
  <c r="J202" i="26" s="1"/>
  <c r="F46" i="26"/>
  <c r="F64" i="26" s="1"/>
  <c r="F150" i="26"/>
  <c r="F184" i="26" s="1"/>
  <c r="F202" i="26" s="1"/>
  <c r="T45" i="26"/>
  <c r="T149" i="26"/>
  <c r="P45" i="26"/>
  <c r="P149" i="26"/>
  <c r="P183" i="26" s="1"/>
  <c r="L45" i="26"/>
  <c r="L149" i="26"/>
  <c r="D45" i="26"/>
  <c r="D149" i="26"/>
  <c r="D183" i="26" s="1"/>
  <c r="R44" i="26"/>
  <c r="R148" i="26"/>
  <c r="N44" i="26"/>
  <c r="N148" i="26"/>
  <c r="J44" i="26"/>
  <c r="J148" i="26"/>
  <c r="F44" i="26"/>
  <c r="F148" i="26"/>
  <c r="T43" i="26"/>
  <c r="T147" i="26"/>
  <c r="P43" i="26"/>
  <c r="P147" i="26"/>
  <c r="L43" i="26"/>
  <c r="L147" i="26"/>
  <c r="H43" i="26"/>
  <c r="H147" i="26"/>
  <c r="H181" i="26" s="1"/>
  <c r="D43" i="26"/>
  <c r="D147" i="26"/>
  <c r="R42" i="26"/>
  <c r="R146" i="26"/>
  <c r="R180" i="26" s="1"/>
  <c r="N42" i="26"/>
  <c r="N146" i="26"/>
  <c r="J42" i="26"/>
  <c r="J146" i="26"/>
  <c r="F42" i="26"/>
  <c r="F146" i="26"/>
  <c r="T41" i="26"/>
  <c r="T145" i="26"/>
  <c r="L41" i="26"/>
  <c r="L145" i="26"/>
  <c r="H41" i="26"/>
  <c r="H145" i="26"/>
  <c r="D41" i="26"/>
  <c r="D145" i="26"/>
  <c r="R144" i="26"/>
  <c r="R178" i="26" s="1"/>
  <c r="R40" i="26"/>
  <c r="N40" i="26"/>
  <c r="N144" i="26"/>
  <c r="N178" i="26" s="1"/>
  <c r="J40" i="26"/>
  <c r="J144" i="26"/>
  <c r="F40" i="26"/>
  <c r="F144" i="26"/>
  <c r="F178" i="26" s="1"/>
  <c r="F196" i="26" s="1"/>
  <c r="T39" i="26"/>
  <c r="T143" i="26"/>
  <c r="T177" i="26" s="1"/>
  <c r="P143" i="26"/>
  <c r="P39" i="26"/>
  <c r="H39" i="26"/>
  <c r="H143" i="26"/>
  <c r="H177" i="26" s="1"/>
  <c r="D39" i="26"/>
  <c r="D143" i="26"/>
  <c r="R142" i="26"/>
  <c r="R38" i="26"/>
  <c r="N38" i="26"/>
  <c r="N142" i="26"/>
  <c r="J38" i="26"/>
  <c r="J142" i="26"/>
  <c r="F38" i="26"/>
  <c r="F142" i="26"/>
  <c r="T141" i="26"/>
  <c r="T37" i="26"/>
  <c r="P37" i="26"/>
  <c r="P141" i="26"/>
  <c r="L37" i="26"/>
  <c r="L141" i="26"/>
  <c r="H37" i="26"/>
  <c r="H141" i="26"/>
  <c r="O177" i="26"/>
  <c r="Q176" i="26"/>
  <c r="P48" i="26"/>
  <c r="P169" i="26"/>
  <c r="P186" i="26" s="1"/>
  <c r="H48" i="26"/>
  <c r="H169" i="26"/>
  <c r="R47" i="26"/>
  <c r="R168" i="26"/>
  <c r="J47" i="26"/>
  <c r="J168" i="26"/>
  <c r="T46" i="26"/>
  <c r="T167" i="26"/>
  <c r="L46" i="26"/>
  <c r="L167" i="26"/>
  <c r="N45" i="26"/>
  <c r="N166" i="26"/>
  <c r="N183" i="26" s="1"/>
  <c r="F45" i="26"/>
  <c r="F166" i="26"/>
  <c r="P44" i="26"/>
  <c r="P165" i="26"/>
  <c r="H44" i="26"/>
  <c r="H165" i="26"/>
  <c r="D44" i="26"/>
  <c r="D165" i="26"/>
  <c r="N43" i="26"/>
  <c r="N164" i="26"/>
  <c r="F43" i="26"/>
  <c r="F164" i="26"/>
  <c r="P42" i="26"/>
  <c r="P163" i="26"/>
  <c r="H42" i="26"/>
  <c r="H163" i="26"/>
  <c r="N41" i="26"/>
  <c r="N162" i="26"/>
  <c r="N179" i="26" s="1"/>
  <c r="N39" i="26"/>
  <c r="N160" i="26"/>
  <c r="F39" i="26"/>
  <c r="F160" i="26"/>
  <c r="P38" i="26"/>
  <c r="P159" i="26"/>
  <c r="H38" i="26"/>
  <c r="H159" i="26"/>
  <c r="D38" i="26"/>
  <c r="D159" i="26"/>
  <c r="N37" i="26"/>
  <c r="N158" i="26"/>
  <c r="F37" i="26"/>
  <c r="F158" i="26"/>
  <c r="P49" i="26"/>
  <c r="P153" i="26"/>
  <c r="P187" i="26" s="1"/>
  <c r="P205" i="26" s="1"/>
  <c r="H49" i="26"/>
  <c r="H67" i="26" s="1"/>
  <c r="H153" i="26"/>
  <c r="H187" i="26" s="1"/>
  <c r="H205" i="26" s="1"/>
  <c r="J48" i="26"/>
  <c r="J152" i="26"/>
  <c r="L39" i="26"/>
  <c r="L143" i="26"/>
  <c r="Q119" i="26"/>
  <c r="M107" i="26"/>
  <c r="M119" i="26"/>
  <c r="I107" i="26"/>
  <c r="I119" i="26"/>
  <c r="E107" i="26"/>
  <c r="E119" i="26"/>
  <c r="S119" i="26"/>
  <c r="S106" i="26"/>
  <c r="O119" i="26"/>
  <c r="O106" i="26"/>
  <c r="K119" i="26"/>
  <c r="K106" i="26"/>
  <c r="G119" i="26"/>
  <c r="G106" i="26"/>
  <c r="C119" i="26"/>
  <c r="C106" i="26"/>
  <c r="H45" i="26"/>
  <c r="A1" i="101"/>
  <c r="A47" i="101" s="1"/>
  <c r="R186" i="26" l="1"/>
  <c r="T185" i="26"/>
  <c r="P179" i="26"/>
  <c r="L179" i="26"/>
  <c r="F182" i="26"/>
  <c r="G180" i="26"/>
  <c r="J180" i="26"/>
  <c r="L182" i="26"/>
  <c r="D186" i="26"/>
  <c r="I185" i="26"/>
  <c r="C186" i="26"/>
  <c r="T176" i="26"/>
  <c r="G176" i="26"/>
  <c r="I177" i="26"/>
  <c r="N181" i="26"/>
  <c r="P185" i="26"/>
  <c r="E185" i="26"/>
  <c r="J186" i="26"/>
  <c r="P181" i="26"/>
  <c r="N182" i="26"/>
  <c r="D181" i="26"/>
  <c r="T181" i="26"/>
  <c r="R182" i="26"/>
  <c r="T183" i="26"/>
  <c r="N186" i="26"/>
  <c r="N180" i="26"/>
  <c r="H185" i="26"/>
  <c r="H183" i="26"/>
  <c r="D177" i="26"/>
  <c r="D179" i="26"/>
  <c r="L181" i="26"/>
  <c r="J182" i="26"/>
  <c r="L178" i="26"/>
  <c r="T179" i="26"/>
  <c r="F186" i="26"/>
  <c r="J177" i="26"/>
  <c r="R179" i="26"/>
  <c r="H180" i="26"/>
  <c r="P182" i="26"/>
  <c r="L183" i="26"/>
  <c r="R183" i="26"/>
  <c r="L185" i="26"/>
  <c r="P177" i="26"/>
  <c r="S186" i="26"/>
  <c r="N185" i="26"/>
  <c r="D176" i="26"/>
  <c r="R185" i="26"/>
  <c r="T186" i="26"/>
  <c r="I171" i="26"/>
  <c r="T171" i="26"/>
  <c r="D180" i="26"/>
  <c r="R181" i="26"/>
  <c r="Q183" i="26"/>
  <c r="E171" i="26"/>
  <c r="F183" i="26"/>
  <c r="J185" i="26"/>
  <c r="F179" i="26"/>
  <c r="J183" i="26"/>
  <c r="G182" i="26"/>
  <c r="P176" i="26"/>
  <c r="F181" i="26"/>
  <c r="R177" i="26"/>
  <c r="M171" i="26"/>
  <c r="H179" i="26"/>
  <c r="P180" i="26"/>
  <c r="J178" i="26"/>
  <c r="J181" i="26"/>
  <c r="L186" i="26"/>
  <c r="D175" i="26"/>
  <c r="S171" i="26"/>
  <c r="L177" i="26"/>
  <c r="N177" i="26"/>
  <c r="F180" i="26"/>
  <c r="T178" i="26"/>
  <c r="T182" i="26"/>
  <c r="F185" i="26"/>
  <c r="C182" i="26"/>
  <c r="O171" i="26"/>
  <c r="K171" i="26"/>
  <c r="L176" i="26"/>
  <c r="L180" i="26"/>
  <c r="K176" i="26"/>
  <c r="H176" i="26"/>
  <c r="F177" i="26"/>
  <c r="D154" i="26"/>
  <c r="C171" i="26"/>
  <c r="I154" i="26"/>
  <c r="D171" i="26"/>
  <c r="G171" i="26"/>
  <c r="S176" i="26"/>
  <c r="S154" i="26"/>
  <c r="D182" i="26"/>
  <c r="G154" i="26"/>
  <c r="G178" i="26"/>
  <c r="G196" i="26" s="1"/>
  <c r="C154" i="26"/>
  <c r="M154" i="26"/>
  <c r="P171" i="26"/>
  <c r="Q171" i="26"/>
  <c r="K154" i="26"/>
  <c r="E181" i="26"/>
  <c r="K178" i="26"/>
  <c r="E154" i="26"/>
  <c r="E188" i="26" s="1"/>
  <c r="H178" i="26"/>
  <c r="Q154" i="26"/>
  <c r="H182" i="26"/>
  <c r="H186" i="26"/>
  <c r="L171" i="26"/>
  <c r="T180" i="26"/>
  <c r="O154" i="26"/>
  <c r="O180" i="26"/>
  <c r="N175" i="26"/>
  <c r="N171" i="26"/>
  <c r="H171" i="26"/>
  <c r="H175" i="26"/>
  <c r="H154" i="26"/>
  <c r="P175" i="26"/>
  <c r="P154" i="26"/>
  <c r="F154" i="26"/>
  <c r="F176" i="26"/>
  <c r="N154" i="26"/>
  <c r="N176" i="26"/>
  <c r="R175" i="26"/>
  <c r="R171" i="26"/>
  <c r="F175" i="26"/>
  <c r="F171" i="26"/>
  <c r="L175" i="26"/>
  <c r="L154" i="26"/>
  <c r="J154" i="26"/>
  <c r="J176" i="26"/>
  <c r="T175" i="26"/>
  <c r="T154" i="26"/>
  <c r="R154" i="26"/>
  <c r="R176" i="26"/>
  <c r="J171" i="26"/>
  <c r="J175" i="26"/>
  <c r="O125" i="66"/>
  <c r="O123" i="66"/>
  <c r="O121" i="66"/>
  <c r="O119" i="66"/>
  <c r="O117" i="66"/>
  <c r="O113" i="66"/>
  <c r="O111" i="66"/>
  <c r="O109" i="66"/>
  <c r="O107" i="66"/>
  <c r="O105" i="66"/>
  <c r="O103" i="66"/>
  <c r="O101" i="66"/>
  <c r="U29" i="83"/>
  <c r="U35" i="83"/>
  <c r="U27" i="13"/>
  <c r="U23" i="13"/>
  <c r="U116" i="48"/>
  <c r="U112" i="48"/>
  <c r="U108" i="48"/>
  <c r="U104" i="48"/>
  <c r="U100" i="48"/>
  <c r="U99" i="48"/>
  <c r="U96" i="48"/>
  <c r="U92" i="48"/>
  <c r="U158" i="83"/>
  <c r="U157" i="83"/>
  <c r="U156" i="83"/>
  <c r="U155" i="83"/>
  <c r="U154" i="83"/>
  <c r="U153" i="83"/>
  <c r="U152" i="83"/>
  <c r="U151" i="83"/>
  <c r="V164" i="83" s="1"/>
  <c r="U150" i="83"/>
  <c r="U146" i="83"/>
  <c r="V165" i="83" s="1"/>
  <c r="W1" i="11"/>
  <c r="L1" i="11"/>
  <c r="A1" i="11"/>
  <c r="B92" i="100"/>
  <c r="C92" i="100"/>
  <c r="F92" i="100"/>
  <c r="G92" i="100"/>
  <c r="H92" i="100"/>
  <c r="I92" i="100"/>
  <c r="J92" i="100"/>
  <c r="K92" i="100"/>
  <c r="N92" i="100"/>
  <c r="B95" i="100"/>
  <c r="C95" i="100"/>
  <c r="D95" i="100"/>
  <c r="G95" i="100"/>
  <c r="H95" i="100"/>
  <c r="I95" i="100"/>
  <c r="J95" i="100"/>
  <c r="K95" i="100"/>
  <c r="L95" i="100"/>
  <c r="B96" i="100"/>
  <c r="C96" i="100"/>
  <c r="D96" i="100"/>
  <c r="E96" i="100"/>
  <c r="F96" i="100"/>
  <c r="G96" i="100"/>
  <c r="J96" i="100"/>
  <c r="K96" i="100"/>
  <c r="L96" i="100"/>
  <c r="M96" i="100"/>
  <c r="N96" i="100"/>
  <c r="B98" i="100"/>
  <c r="C98" i="100"/>
  <c r="D98" i="100"/>
  <c r="E98" i="100"/>
  <c r="F98" i="100"/>
  <c r="G98" i="100"/>
  <c r="H98" i="100"/>
  <c r="I98" i="100"/>
  <c r="J98" i="100"/>
  <c r="K98" i="100"/>
  <c r="L98" i="100"/>
  <c r="M98" i="100"/>
  <c r="N98" i="100"/>
  <c r="B99" i="100"/>
  <c r="C99" i="100"/>
  <c r="D99" i="100"/>
  <c r="E99" i="100"/>
  <c r="F99" i="100"/>
  <c r="G99" i="100"/>
  <c r="H99" i="100"/>
  <c r="I99" i="100"/>
  <c r="J99" i="100"/>
  <c r="K99" i="100"/>
  <c r="L99" i="100"/>
  <c r="M99" i="100"/>
  <c r="N99" i="100"/>
  <c r="B100" i="100"/>
  <c r="C100" i="100"/>
  <c r="D100" i="100"/>
  <c r="E100" i="100"/>
  <c r="F100" i="100"/>
  <c r="G100" i="100"/>
  <c r="H100" i="100"/>
  <c r="I100" i="100"/>
  <c r="J100" i="100"/>
  <c r="K100" i="100"/>
  <c r="L100" i="100"/>
  <c r="M100" i="100"/>
  <c r="N100" i="100"/>
  <c r="B101" i="100"/>
  <c r="C101" i="100"/>
  <c r="D101" i="100"/>
  <c r="E101" i="100"/>
  <c r="F101" i="100"/>
  <c r="G101" i="100"/>
  <c r="H101" i="100"/>
  <c r="I101" i="100"/>
  <c r="J101" i="100"/>
  <c r="K101" i="100"/>
  <c r="L101" i="100"/>
  <c r="M101" i="100"/>
  <c r="N101" i="100"/>
  <c r="X76" i="11"/>
  <c r="Y76" i="11"/>
  <c r="Z76" i="11"/>
  <c r="AA76" i="11"/>
  <c r="AB76" i="11"/>
  <c r="AC76" i="11"/>
  <c r="AD76" i="11"/>
  <c r="AE76" i="11"/>
  <c r="AF76" i="11"/>
  <c r="AF151" i="11" s="1"/>
  <c r="X77" i="11"/>
  <c r="Y77" i="11"/>
  <c r="Y151" i="11" s="1"/>
  <c r="Z77" i="11"/>
  <c r="AA77" i="11"/>
  <c r="AB77" i="11"/>
  <c r="AC77" i="11"/>
  <c r="AC151" i="11" s="1"/>
  <c r="AD77" i="11"/>
  <c r="AE77" i="11"/>
  <c r="AF77" i="11"/>
  <c r="X78" i="11"/>
  <c r="X152" i="11" s="1"/>
  <c r="Y78" i="11"/>
  <c r="Z78" i="11"/>
  <c r="AA78" i="11"/>
  <c r="AB78" i="11"/>
  <c r="AB152" i="11" s="1"/>
  <c r="AC78" i="11"/>
  <c r="AD78" i="11"/>
  <c r="AE78" i="11"/>
  <c r="AF78" i="11"/>
  <c r="AF152" i="11" s="1"/>
  <c r="X79" i="11"/>
  <c r="Y79" i="11"/>
  <c r="Z79" i="11"/>
  <c r="AA79" i="11"/>
  <c r="AA153" i="11" s="1"/>
  <c r="AB79" i="11"/>
  <c r="AC79" i="11"/>
  <c r="AD79" i="11"/>
  <c r="AE79" i="11"/>
  <c r="AE153" i="11" s="1"/>
  <c r="AF79" i="11"/>
  <c r="X80" i="11"/>
  <c r="Y80" i="11"/>
  <c r="Z80" i="11"/>
  <c r="Z154" i="11" s="1"/>
  <c r="AA80" i="11"/>
  <c r="AB80" i="11"/>
  <c r="AC80" i="11"/>
  <c r="AD80" i="11"/>
  <c r="AD154" i="11" s="1"/>
  <c r="AE80" i="11"/>
  <c r="AF80" i="11"/>
  <c r="X81" i="11"/>
  <c r="Y81" i="11"/>
  <c r="Y155" i="11" s="1"/>
  <c r="Z81" i="11"/>
  <c r="AA81" i="11"/>
  <c r="AB81" i="11"/>
  <c r="AC81" i="11"/>
  <c r="AC155" i="11" s="1"/>
  <c r="AD81" i="11"/>
  <c r="AE81" i="11"/>
  <c r="AF81" i="11"/>
  <c r="X82" i="11"/>
  <c r="X156" i="11" s="1"/>
  <c r="Y82" i="11"/>
  <c r="Z82" i="11"/>
  <c r="AA82" i="11"/>
  <c r="AB82" i="11"/>
  <c r="AB156" i="11" s="1"/>
  <c r="AC82" i="11"/>
  <c r="AD82" i="11"/>
  <c r="AE82" i="11"/>
  <c r="AF82" i="11"/>
  <c r="AF156" i="11" s="1"/>
  <c r="X83" i="11"/>
  <c r="Y83" i="11"/>
  <c r="Z83" i="11"/>
  <c r="AA83" i="11"/>
  <c r="AA157" i="11" s="1"/>
  <c r="AB83" i="11"/>
  <c r="AC83" i="11"/>
  <c r="AD83" i="11"/>
  <c r="AE83" i="11"/>
  <c r="AE157" i="11" s="1"/>
  <c r="AF83" i="11"/>
  <c r="X84" i="11"/>
  <c r="Y84" i="11"/>
  <c r="Z84" i="11"/>
  <c r="Z158" i="11" s="1"/>
  <c r="AA84" i="11"/>
  <c r="AB84" i="11"/>
  <c r="AC84" i="11"/>
  <c r="AD84" i="11"/>
  <c r="AD158" i="11" s="1"/>
  <c r="AE84" i="11"/>
  <c r="AF84" i="11"/>
  <c r="X85" i="11"/>
  <c r="Y85" i="11"/>
  <c r="Y159" i="11" s="1"/>
  <c r="Z85" i="11"/>
  <c r="AA85" i="11"/>
  <c r="AB85" i="11"/>
  <c r="AC85" i="11"/>
  <c r="AC159" i="11" s="1"/>
  <c r="AD85" i="11"/>
  <c r="AE85" i="11"/>
  <c r="AF85" i="11"/>
  <c r="X86" i="11"/>
  <c r="X160" i="11" s="1"/>
  <c r="Y86" i="11"/>
  <c r="Z86" i="11"/>
  <c r="AA86" i="11"/>
  <c r="AB86" i="11"/>
  <c r="AB160" i="11" s="1"/>
  <c r="AC86" i="11"/>
  <c r="AD86" i="11"/>
  <c r="AE86" i="11"/>
  <c r="AF86" i="11"/>
  <c r="AF160" i="11" s="1"/>
  <c r="X87" i="11"/>
  <c r="Y87" i="11"/>
  <c r="Z87" i="11"/>
  <c r="AA87" i="11"/>
  <c r="AA161" i="11" s="1"/>
  <c r="AB87" i="11"/>
  <c r="AC87" i="11"/>
  <c r="AD87" i="11"/>
  <c r="AE87" i="11"/>
  <c r="AE161" i="11" s="1"/>
  <c r="AF87" i="11"/>
  <c r="X88" i="11"/>
  <c r="Y88" i="11"/>
  <c r="Z88" i="11"/>
  <c r="Z162" i="11" s="1"/>
  <c r="AA88" i="11"/>
  <c r="AB88" i="11"/>
  <c r="AC88" i="11"/>
  <c r="AD88" i="11"/>
  <c r="AD162" i="11" s="1"/>
  <c r="AE88" i="11"/>
  <c r="AF88" i="11"/>
  <c r="X89" i="11"/>
  <c r="Y89" i="11"/>
  <c r="Y163" i="11" s="1"/>
  <c r="Z89" i="11"/>
  <c r="AA89" i="11"/>
  <c r="AB89" i="11"/>
  <c r="AC89" i="11"/>
  <c r="AC163" i="11" s="1"/>
  <c r="AD89" i="11"/>
  <c r="AE89" i="11"/>
  <c r="AF89" i="11"/>
  <c r="X90" i="11"/>
  <c r="X164" i="11" s="1"/>
  <c r="Y90" i="11"/>
  <c r="Z90" i="11"/>
  <c r="AA90" i="11"/>
  <c r="AB90" i="11"/>
  <c r="AB164" i="11" s="1"/>
  <c r="AC90" i="11"/>
  <c r="AD90" i="11"/>
  <c r="AE90" i="11"/>
  <c r="AF90" i="11"/>
  <c r="AF164" i="11" s="1"/>
  <c r="X91" i="11"/>
  <c r="Y91" i="11"/>
  <c r="Z91" i="11"/>
  <c r="AA91" i="11"/>
  <c r="AA165" i="11" s="1"/>
  <c r="AB91" i="11"/>
  <c r="AC91" i="11"/>
  <c r="AD91" i="11"/>
  <c r="AE91" i="11"/>
  <c r="AE165" i="11" s="1"/>
  <c r="AF91" i="11"/>
  <c r="X92" i="11"/>
  <c r="Y92" i="11"/>
  <c r="Z92" i="11"/>
  <c r="Z166" i="11" s="1"/>
  <c r="AA92" i="11"/>
  <c r="AB92" i="11"/>
  <c r="AC92" i="11"/>
  <c r="AD92" i="11"/>
  <c r="AD166" i="11" s="1"/>
  <c r="AE92" i="11"/>
  <c r="AF92" i="11"/>
  <c r="X93" i="11"/>
  <c r="Y93" i="11"/>
  <c r="Y167" i="11" s="1"/>
  <c r="Z93" i="11"/>
  <c r="AA93" i="11"/>
  <c r="AB93" i="11"/>
  <c r="AC93" i="11"/>
  <c r="AC167" i="11" s="1"/>
  <c r="AD93" i="11"/>
  <c r="AE93" i="11"/>
  <c r="AF93" i="11"/>
  <c r="X95" i="11"/>
  <c r="Y95" i="11"/>
  <c r="Z95" i="11"/>
  <c r="AA95" i="11"/>
  <c r="AB95" i="11"/>
  <c r="AC95" i="11"/>
  <c r="AD95" i="11"/>
  <c r="AE95" i="11"/>
  <c r="AF95" i="11"/>
  <c r="X96" i="11"/>
  <c r="Y96" i="11"/>
  <c r="Z96" i="11"/>
  <c r="AA96" i="11"/>
  <c r="AB96" i="11"/>
  <c r="AC96" i="11"/>
  <c r="AD96" i="11"/>
  <c r="AE96" i="11"/>
  <c r="AF96" i="11"/>
  <c r="X97" i="11"/>
  <c r="Y97" i="11"/>
  <c r="Z97" i="11"/>
  <c r="AA97" i="11"/>
  <c r="AB97" i="11"/>
  <c r="AC97" i="11"/>
  <c r="AD97" i="11"/>
  <c r="AE97" i="11"/>
  <c r="AF97" i="11"/>
  <c r="X98" i="11"/>
  <c r="Y98" i="11"/>
  <c r="Z98" i="11"/>
  <c r="AA98" i="11"/>
  <c r="AB98" i="11"/>
  <c r="AC98" i="11"/>
  <c r="AD98" i="11"/>
  <c r="AE98" i="11"/>
  <c r="AF98" i="11"/>
  <c r="X99" i="11"/>
  <c r="Y99" i="11"/>
  <c r="Z99" i="11"/>
  <c r="AA99" i="11"/>
  <c r="AB99" i="11"/>
  <c r="AC99" i="11"/>
  <c r="AD99" i="11"/>
  <c r="AE99" i="11"/>
  <c r="AF99" i="11"/>
  <c r="X100" i="11"/>
  <c r="Y100" i="11"/>
  <c r="Z100" i="11"/>
  <c r="AA100" i="11"/>
  <c r="AB100" i="11"/>
  <c r="AC100" i="11"/>
  <c r="AD100" i="11"/>
  <c r="AE100" i="11"/>
  <c r="AF100" i="11"/>
  <c r="X101" i="11"/>
  <c r="Y101" i="11"/>
  <c r="Z101" i="11"/>
  <c r="AA101" i="11"/>
  <c r="AB101" i="11"/>
  <c r="AC101" i="11"/>
  <c r="AD101" i="11"/>
  <c r="AE101" i="11"/>
  <c r="AF101" i="11"/>
  <c r="X102" i="11"/>
  <c r="Y102" i="11"/>
  <c r="Z102" i="11"/>
  <c r="AA102" i="11"/>
  <c r="AB102" i="11"/>
  <c r="AC102" i="11"/>
  <c r="AD102" i="11"/>
  <c r="AE102" i="11"/>
  <c r="AF102" i="11"/>
  <c r="X103" i="11"/>
  <c r="Y103" i="11"/>
  <c r="Z103" i="11"/>
  <c r="AA103" i="11"/>
  <c r="AB103" i="11"/>
  <c r="AC103" i="11"/>
  <c r="AD103" i="11"/>
  <c r="AE103" i="11"/>
  <c r="AF103" i="11"/>
  <c r="X104" i="11"/>
  <c r="Y104" i="11"/>
  <c r="Z104" i="11"/>
  <c r="AA104" i="11"/>
  <c r="AB104" i="11"/>
  <c r="AC104" i="11"/>
  <c r="AD104" i="11"/>
  <c r="AE104" i="11"/>
  <c r="AF104" i="11"/>
  <c r="X105" i="11"/>
  <c r="Y105" i="11"/>
  <c r="Z105" i="11"/>
  <c r="AA105" i="11"/>
  <c r="AB105" i="11"/>
  <c r="AC105" i="11"/>
  <c r="AD105" i="11"/>
  <c r="AE105" i="11"/>
  <c r="AF105" i="11"/>
  <c r="X106" i="11"/>
  <c r="Y106" i="11"/>
  <c r="Z106" i="11"/>
  <c r="AA106" i="11"/>
  <c r="AB106" i="11"/>
  <c r="AC106" i="11"/>
  <c r="AD106" i="11"/>
  <c r="AE106" i="11"/>
  <c r="AF106" i="11"/>
  <c r="X107" i="11"/>
  <c r="Y107" i="11"/>
  <c r="Z107" i="11"/>
  <c r="AA107" i="11"/>
  <c r="AB107" i="11"/>
  <c r="AC107" i="11"/>
  <c r="AD107" i="11"/>
  <c r="AE107" i="11"/>
  <c r="AF107" i="11"/>
  <c r="X108" i="11"/>
  <c r="Y108" i="11"/>
  <c r="Z108" i="11"/>
  <c r="AA108" i="11"/>
  <c r="AB108" i="11"/>
  <c r="AC108" i="11"/>
  <c r="AD108" i="11"/>
  <c r="AE108" i="11"/>
  <c r="AF108" i="11"/>
  <c r="X109" i="11"/>
  <c r="Y109" i="11"/>
  <c r="Z109" i="11"/>
  <c r="AA109" i="11"/>
  <c r="AB109" i="11"/>
  <c r="AC109" i="11"/>
  <c r="AD109" i="11"/>
  <c r="AE109" i="11"/>
  <c r="AF109" i="11"/>
  <c r="X110" i="11"/>
  <c r="Y110" i="11"/>
  <c r="Z110" i="11"/>
  <c r="AA110" i="11"/>
  <c r="AB110" i="11"/>
  <c r="AC110" i="11"/>
  <c r="AD110" i="11"/>
  <c r="AE110" i="11"/>
  <c r="AF110" i="11"/>
  <c r="X111" i="11"/>
  <c r="Y111" i="11"/>
  <c r="Z111" i="11"/>
  <c r="AA111" i="11"/>
  <c r="AB111" i="11"/>
  <c r="AC111" i="11"/>
  <c r="AD111" i="11"/>
  <c r="AE111" i="11"/>
  <c r="AF111" i="11"/>
  <c r="X112" i="11"/>
  <c r="Y112" i="11"/>
  <c r="Z112" i="11"/>
  <c r="AA112" i="11"/>
  <c r="AB112" i="11"/>
  <c r="AC112" i="11"/>
  <c r="AD112" i="11"/>
  <c r="AE112" i="11"/>
  <c r="AF112" i="11"/>
  <c r="X113" i="11"/>
  <c r="Y113" i="11"/>
  <c r="Z113" i="11"/>
  <c r="AA113" i="11"/>
  <c r="AB113" i="11"/>
  <c r="AC113" i="11"/>
  <c r="AD113" i="11"/>
  <c r="AE113" i="11"/>
  <c r="AF113" i="11"/>
  <c r="X114" i="11"/>
  <c r="Y114" i="11"/>
  <c r="Z114" i="11"/>
  <c r="AA114" i="11"/>
  <c r="AB114" i="11"/>
  <c r="AC114" i="11"/>
  <c r="AD114" i="11"/>
  <c r="AE114" i="11"/>
  <c r="AF114" i="11"/>
  <c r="X115" i="11"/>
  <c r="Y115" i="11"/>
  <c r="Z115" i="11"/>
  <c r="AA115" i="11"/>
  <c r="AB115" i="11"/>
  <c r="AC115" i="11"/>
  <c r="AD115" i="11"/>
  <c r="AE115" i="11"/>
  <c r="AF115" i="11"/>
  <c r="X116" i="11"/>
  <c r="Y116" i="11"/>
  <c r="Z116" i="11"/>
  <c r="AA116" i="11"/>
  <c r="AB116" i="11"/>
  <c r="AC116" i="11"/>
  <c r="AD116" i="11"/>
  <c r="AE116" i="11"/>
  <c r="AF116" i="11"/>
  <c r="X117" i="11"/>
  <c r="Y117" i="11"/>
  <c r="Z117" i="11"/>
  <c r="AA117" i="11"/>
  <c r="AB117" i="11"/>
  <c r="AC117" i="11"/>
  <c r="AD117" i="11"/>
  <c r="AE117" i="11"/>
  <c r="AF117" i="11"/>
  <c r="X118" i="11"/>
  <c r="Y118" i="11"/>
  <c r="Z118" i="11"/>
  <c r="AA118" i="11"/>
  <c r="AB118" i="11"/>
  <c r="AC118" i="11"/>
  <c r="AD118" i="11"/>
  <c r="AE118" i="11"/>
  <c r="AF118" i="11"/>
  <c r="X119" i="11"/>
  <c r="Y119" i="11"/>
  <c r="Z119" i="11"/>
  <c r="AA119" i="11"/>
  <c r="AB119" i="11"/>
  <c r="AC119" i="11"/>
  <c r="AD119" i="11"/>
  <c r="AE119" i="11"/>
  <c r="AF119" i="11"/>
  <c r="X120" i="11"/>
  <c r="Y120" i="11"/>
  <c r="Z120" i="11"/>
  <c r="AA120" i="11"/>
  <c r="AB120" i="11"/>
  <c r="AC120" i="11"/>
  <c r="AD120" i="11"/>
  <c r="AE120" i="11"/>
  <c r="AF120" i="11"/>
  <c r="X121" i="11"/>
  <c r="Y121" i="11"/>
  <c r="Z121" i="11"/>
  <c r="AA121" i="11"/>
  <c r="AB121" i="11"/>
  <c r="AC121" i="11"/>
  <c r="AD121" i="11"/>
  <c r="AE121" i="11"/>
  <c r="AF121" i="11"/>
  <c r="X122" i="11"/>
  <c r="Y122" i="11"/>
  <c r="Z122" i="11"/>
  <c r="AA122" i="11"/>
  <c r="AB122" i="11"/>
  <c r="AC122" i="11"/>
  <c r="AD122" i="11"/>
  <c r="AE122" i="11"/>
  <c r="AF122" i="11"/>
  <c r="X123" i="11"/>
  <c r="Y123" i="11"/>
  <c r="Z123" i="11"/>
  <c r="AA123" i="11"/>
  <c r="AB123" i="11"/>
  <c r="AC123" i="11"/>
  <c r="AD123" i="11"/>
  <c r="AE123" i="11"/>
  <c r="AF123" i="11"/>
  <c r="X124" i="11"/>
  <c r="Y124" i="11"/>
  <c r="Z124" i="11"/>
  <c r="AA124" i="11"/>
  <c r="AB124" i="11"/>
  <c r="AC124" i="11"/>
  <c r="AD124" i="11"/>
  <c r="AE124" i="11"/>
  <c r="AF124" i="11"/>
  <c r="X125" i="11"/>
  <c r="Y125" i="11"/>
  <c r="Z125" i="11"/>
  <c r="AA125" i="11"/>
  <c r="AB125" i="11"/>
  <c r="AC125" i="11"/>
  <c r="AD125" i="11"/>
  <c r="AE125" i="11"/>
  <c r="AF125" i="11"/>
  <c r="X126" i="11"/>
  <c r="Y126" i="11"/>
  <c r="Z126" i="11"/>
  <c r="AA126" i="11"/>
  <c r="AB126" i="11"/>
  <c r="AC126" i="11"/>
  <c r="AD126" i="11"/>
  <c r="AE126" i="11"/>
  <c r="AF126" i="11"/>
  <c r="X127" i="11"/>
  <c r="Y127" i="11"/>
  <c r="Z127" i="11"/>
  <c r="AA127" i="11"/>
  <c r="AB127" i="11"/>
  <c r="AC127" i="11"/>
  <c r="AD127" i="11"/>
  <c r="AE127" i="11"/>
  <c r="AF127" i="11"/>
  <c r="X128" i="11"/>
  <c r="Y128" i="11"/>
  <c r="Z128" i="11"/>
  <c r="AA128" i="11"/>
  <c r="AB128" i="11"/>
  <c r="AC128" i="11"/>
  <c r="AD128" i="11"/>
  <c r="AE128" i="11"/>
  <c r="AF128" i="11"/>
  <c r="X129" i="11"/>
  <c r="Y129" i="11"/>
  <c r="Z129" i="11"/>
  <c r="AA129" i="11"/>
  <c r="AB129" i="11"/>
  <c r="AC129" i="11"/>
  <c r="AD129" i="11"/>
  <c r="AE129" i="11"/>
  <c r="AF129" i="11"/>
  <c r="X130" i="11"/>
  <c r="Y130" i="11"/>
  <c r="Z130" i="11"/>
  <c r="AA130" i="11"/>
  <c r="AB130" i="11"/>
  <c r="AC130" i="11"/>
  <c r="AD130" i="11"/>
  <c r="AE130" i="11"/>
  <c r="AF130" i="11"/>
  <c r="X131" i="11"/>
  <c r="Y131" i="11"/>
  <c r="Z131" i="11"/>
  <c r="AA131" i="11"/>
  <c r="AB131" i="11"/>
  <c r="AC131" i="11"/>
  <c r="AD131" i="11"/>
  <c r="AE131" i="11"/>
  <c r="AF131" i="11"/>
  <c r="X132" i="11"/>
  <c r="Y132" i="11"/>
  <c r="Z132" i="11"/>
  <c r="AA132" i="11"/>
  <c r="AB132" i="11"/>
  <c r="AC132" i="11"/>
  <c r="AD132" i="11"/>
  <c r="AE132" i="11"/>
  <c r="AF132" i="11"/>
  <c r="X133" i="11"/>
  <c r="Y133" i="11"/>
  <c r="Z133" i="11"/>
  <c r="AA133" i="11"/>
  <c r="AB133" i="11"/>
  <c r="AC133" i="11"/>
  <c r="AD133" i="11"/>
  <c r="AE133" i="11"/>
  <c r="AF133" i="11"/>
  <c r="X134" i="11"/>
  <c r="Y134" i="11"/>
  <c r="Z134" i="11"/>
  <c r="AA134" i="11"/>
  <c r="AB134" i="11"/>
  <c r="AC134" i="11"/>
  <c r="AD134" i="11"/>
  <c r="AE134" i="11"/>
  <c r="AF134" i="11"/>
  <c r="X135" i="11"/>
  <c r="Y135" i="11"/>
  <c r="Z135" i="11"/>
  <c r="AA135" i="11"/>
  <c r="AB135" i="11"/>
  <c r="AC135" i="11"/>
  <c r="AD135" i="11"/>
  <c r="AE135" i="11"/>
  <c r="AF135" i="11"/>
  <c r="X136" i="11"/>
  <c r="Y136" i="11"/>
  <c r="Z136" i="11"/>
  <c r="AA136" i="11"/>
  <c r="AB136" i="11"/>
  <c r="AC136" i="11"/>
  <c r="AD136" i="11"/>
  <c r="AE136" i="11"/>
  <c r="AF136" i="11"/>
  <c r="X137" i="11"/>
  <c r="Y137" i="11"/>
  <c r="Z137" i="11"/>
  <c r="AA137" i="11"/>
  <c r="AB137" i="11"/>
  <c r="AC137" i="11"/>
  <c r="AD137" i="11"/>
  <c r="AE137" i="11"/>
  <c r="AF137" i="11"/>
  <c r="X138" i="11"/>
  <c r="Y138" i="11"/>
  <c r="Z138" i="11"/>
  <c r="AA138" i="11"/>
  <c r="AB138" i="11"/>
  <c r="AC138" i="11"/>
  <c r="AD138" i="11"/>
  <c r="AE138" i="11"/>
  <c r="AF138" i="11"/>
  <c r="X139" i="11"/>
  <c r="Y139" i="11"/>
  <c r="Z139" i="11"/>
  <c r="AA139" i="11"/>
  <c r="AB139" i="11"/>
  <c r="AC139" i="11"/>
  <c r="AD139" i="11"/>
  <c r="AE139" i="11"/>
  <c r="AF139" i="11"/>
  <c r="X140" i="11"/>
  <c r="Y140" i="11"/>
  <c r="Z140" i="11"/>
  <c r="AA140" i="11"/>
  <c r="AB140" i="11"/>
  <c r="AC140" i="11"/>
  <c r="AD140" i="11"/>
  <c r="AE140" i="11"/>
  <c r="AF140" i="11"/>
  <c r="X141" i="11"/>
  <c r="Y141" i="11"/>
  <c r="Z141" i="11"/>
  <c r="AA141" i="11"/>
  <c r="AB141" i="11"/>
  <c r="AC141" i="11"/>
  <c r="AD141" i="11"/>
  <c r="AE141" i="11"/>
  <c r="AF141" i="11"/>
  <c r="X142" i="11"/>
  <c r="Y142" i="11"/>
  <c r="Z142" i="11"/>
  <c r="AA142" i="11"/>
  <c r="AB142" i="11"/>
  <c r="AC142" i="11"/>
  <c r="AD142" i="11"/>
  <c r="AE142" i="11"/>
  <c r="AF142" i="11"/>
  <c r="X143" i="11"/>
  <c r="Y143" i="11"/>
  <c r="Z143" i="11"/>
  <c r="AA143" i="11"/>
  <c r="AB143" i="11"/>
  <c r="AC143" i="11"/>
  <c r="AD143" i="11"/>
  <c r="AE143" i="11"/>
  <c r="AF143" i="11"/>
  <c r="X144" i="11"/>
  <c r="Y144" i="11"/>
  <c r="Z144" i="11"/>
  <c r="AA144" i="11"/>
  <c r="AB144" i="11"/>
  <c r="AC144" i="11"/>
  <c r="AD144" i="11"/>
  <c r="AE144" i="11"/>
  <c r="AF144" i="11"/>
  <c r="X145" i="11"/>
  <c r="Y145" i="11"/>
  <c r="Z145" i="11"/>
  <c r="AA145" i="11"/>
  <c r="AB145" i="11"/>
  <c r="AC145" i="11"/>
  <c r="AD145" i="11"/>
  <c r="AE145" i="11"/>
  <c r="AF145" i="11"/>
  <c r="X146" i="11"/>
  <c r="Y146" i="11"/>
  <c r="Z146" i="11"/>
  <c r="AA146" i="11"/>
  <c r="AB146" i="11"/>
  <c r="AC146" i="11"/>
  <c r="AD146" i="11"/>
  <c r="AE146" i="11"/>
  <c r="AF146" i="11"/>
  <c r="X147" i="11"/>
  <c r="Y147" i="11"/>
  <c r="Z147" i="11"/>
  <c r="AA147" i="11"/>
  <c r="AB147" i="11"/>
  <c r="AC147" i="11"/>
  <c r="AD147" i="11"/>
  <c r="AE147" i="11"/>
  <c r="AF147" i="11"/>
  <c r="X148" i="11"/>
  <c r="Y148" i="11"/>
  <c r="Z148" i="11"/>
  <c r="AA148" i="11"/>
  <c r="AB148" i="11"/>
  <c r="AC148" i="11"/>
  <c r="AD148" i="11"/>
  <c r="AE148" i="11"/>
  <c r="AF148" i="11"/>
  <c r="X149" i="11"/>
  <c r="Y149" i="11"/>
  <c r="Z149" i="11"/>
  <c r="AA149" i="11"/>
  <c r="AB149" i="11"/>
  <c r="AC149" i="11"/>
  <c r="AD149" i="11"/>
  <c r="AE149" i="11"/>
  <c r="AF149" i="11"/>
  <c r="X150" i="11"/>
  <c r="Y150" i="11"/>
  <c r="Z150" i="11"/>
  <c r="AA150" i="11"/>
  <c r="AB150" i="11"/>
  <c r="AC150" i="11"/>
  <c r="AD150" i="11"/>
  <c r="AE150" i="11"/>
  <c r="AF150" i="11"/>
  <c r="AB151" i="11"/>
  <c r="AA152" i="11"/>
  <c r="Z153" i="11"/>
  <c r="Y154" i="11"/>
  <c r="X155" i="11"/>
  <c r="AF155" i="11"/>
  <c r="AE156" i="11"/>
  <c r="AD157" i="11"/>
  <c r="AC158" i="11"/>
  <c r="AB159" i="11"/>
  <c r="AA160" i="11"/>
  <c r="Z161" i="11"/>
  <c r="Y162" i="11"/>
  <c r="X163" i="11"/>
  <c r="AF163" i="11"/>
  <c r="AE164" i="11"/>
  <c r="AD165" i="11"/>
  <c r="AC166" i="11"/>
  <c r="AB167" i="11"/>
  <c r="M76" i="11"/>
  <c r="N76" i="11"/>
  <c r="O76" i="11"/>
  <c r="Q76" i="11"/>
  <c r="R76" i="11"/>
  <c r="S76" i="11"/>
  <c r="T76" i="11"/>
  <c r="U76" i="11"/>
  <c r="M77" i="11"/>
  <c r="M151" i="11" s="1"/>
  <c r="N77" i="11"/>
  <c r="N151" i="11" s="1"/>
  <c r="O77" i="11"/>
  <c r="O151" i="11" s="1"/>
  <c r="Q77" i="11"/>
  <c r="R77" i="11"/>
  <c r="S77" i="11"/>
  <c r="S151" i="11" s="1"/>
  <c r="T77" i="11"/>
  <c r="T151" i="11" s="1"/>
  <c r="U77" i="11"/>
  <c r="M78" i="11"/>
  <c r="N78" i="11"/>
  <c r="O78" i="11"/>
  <c r="O152" i="11" s="1"/>
  <c r="Q78" i="11"/>
  <c r="Q152" i="11" s="1"/>
  <c r="R78" i="11"/>
  <c r="R152" i="11" s="1"/>
  <c r="S78" i="11"/>
  <c r="S152" i="11" s="1"/>
  <c r="T78" i="11"/>
  <c r="T152" i="11" s="1"/>
  <c r="U78" i="11"/>
  <c r="M79" i="11"/>
  <c r="M153" i="11" s="1"/>
  <c r="N79" i="11"/>
  <c r="N153" i="11" s="1"/>
  <c r="O79" i="11"/>
  <c r="O153" i="11" s="1"/>
  <c r="Q79" i="11"/>
  <c r="R79" i="11"/>
  <c r="S79" i="11"/>
  <c r="S153" i="11" s="1"/>
  <c r="T79" i="11"/>
  <c r="T153" i="11" s="1"/>
  <c r="U79" i="11"/>
  <c r="M80" i="11"/>
  <c r="N80" i="11"/>
  <c r="O80" i="11"/>
  <c r="O154" i="11" s="1"/>
  <c r="Q80" i="11"/>
  <c r="Q154" i="11" s="1"/>
  <c r="R80" i="11"/>
  <c r="R154" i="11" s="1"/>
  <c r="S80" i="11"/>
  <c r="S154" i="11" s="1"/>
  <c r="T80" i="11"/>
  <c r="T154" i="11" s="1"/>
  <c r="U80" i="11"/>
  <c r="M81" i="11"/>
  <c r="M155" i="11" s="1"/>
  <c r="N81" i="11"/>
  <c r="N155" i="11" s="1"/>
  <c r="O81" i="11"/>
  <c r="O155" i="11" s="1"/>
  <c r="Q81" i="11"/>
  <c r="R81" i="11"/>
  <c r="S81" i="11"/>
  <c r="S155" i="11" s="1"/>
  <c r="T81" i="11"/>
  <c r="T155" i="11" s="1"/>
  <c r="U81" i="11"/>
  <c r="M82" i="11"/>
  <c r="N82" i="11"/>
  <c r="O82" i="11"/>
  <c r="O156" i="11" s="1"/>
  <c r="Q82" i="11"/>
  <c r="Q156" i="11" s="1"/>
  <c r="R82" i="11"/>
  <c r="R156" i="11" s="1"/>
  <c r="S82" i="11"/>
  <c r="S156" i="11" s="1"/>
  <c r="T82" i="11"/>
  <c r="T156" i="11" s="1"/>
  <c r="U82" i="11"/>
  <c r="M83" i="11"/>
  <c r="M157" i="11" s="1"/>
  <c r="N83" i="11"/>
  <c r="N157" i="11" s="1"/>
  <c r="O83" i="11"/>
  <c r="O157" i="11" s="1"/>
  <c r="Q83" i="11"/>
  <c r="R83" i="11"/>
  <c r="S83" i="11"/>
  <c r="S157" i="11" s="1"/>
  <c r="T83" i="11"/>
  <c r="T157" i="11" s="1"/>
  <c r="U83" i="11"/>
  <c r="M84" i="11"/>
  <c r="N84" i="11"/>
  <c r="O84" i="11"/>
  <c r="O158" i="11" s="1"/>
  <c r="Q84" i="11"/>
  <c r="Q158" i="11" s="1"/>
  <c r="R84" i="11"/>
  <c r="R158" i="11" s="1"/>
  <c r="S84" i="11"/>
  <c r="S158" i="11" s="1"/>
  <c r="T84" i="11"/>
  <c r="T158" i="11" s="1"/>
  <c r="U84" i="11"/>
  <c r="M85" i="11"/>
  <c r="M159" i="11" s="1"/>
  <c r="N85" i="11"/>
  <c r="N159" i="11" s="1"/>
  <c r="O85" i="11"/>
  <c r="O159" i="11" s="1"/>
  <c r="Q85" i="11"/>
  <c r="R85" i="11"/>
  <c r="S85" i="11"/>
  <c r="S159" i="11" s="1"/>
  <c r="T85" i="11"/>
  <c r="T159" i="11" s="1"/>
  <c r="U85" i="11"/>
  <c r="M86" i="11"/>
  <c r="N86" i="11"/>
  <c r="O86" i="11"/>
  <c r="O160" i="11" s="1"/>
  <c r="Q86" i="11"/>
  <c r="Q160" i="11" s="1"/>
  <c r="R86" i="11"/>
  <c r="R160" i="11" s="1"/>
  <c r="S86" i="11"/>
  <c r="S160" i="11" s="1"/>
  <c r="T86" i="11"/>
  <c r="T160" i="11" s="1"/>
  <c r="U86" i="11"/>
  <c r="M87" i="11"/>
  <c r="M161" i="11" s="1"/>
  <c r="N87" i="11"/>
  <c r="N161" i="11" s="1"/>
  <c r="O87" i="11"/>
  <c r="O161" i="11" s="1"/>
  <c r="Q87" i="11"/>
  <c r="R87" i="11"/>
  <c r="S87" i="11"/>
  <c r="S161" i="11" s="1"/>
  <c r="T87" i="11"/>
  <c r="T161" i="11" s="1"/>
  <c r="U87" i="11"/>
  <c r="M88" i="11"/>
  <c r="N88" i="11"/>
  <c r="O88" i="11"/>
  <c r="O162" i="11" s="1"/>
  <c r="Q88" i="11"/>
  <c r="Q162" i="11" s="1"/>
  <c r="R88" i="11"/>
  <c r="R162" i="11" s="1"/>
  <c r="S88" i="11"/>
  <c r="S162" i="11" s="1"/>
  <c r="T88" i="11"/>
  <c r="T162" i="11" s="1"/>
  <c r="U88" i="11"/>
  <c r="M89" i="11"/>
  <c r="M163" i="11" s="1"/>
  <c r="N89" i="11"/>
  <c r="N163" i="11" s="1"/>
  <c r="O89" i="11"/>
  <c r="O163" i="11" s="1"/>
  <c r="Q89" i="11"/>
  <c r="R89" i="11"/>
  <c r="S89" i="11"/>
  <c r="S163" i="11" s="1"/>
  <c r="T89" i="11"/>
  <c r="T163" i="11" s="1"/>
  <c r="U89" i="11"/>
  <c r="M90" i="11"/>
  <c r="N90" i="11"/>
  <c r="O90" i="11"/>
  <c r="O164" i="11" s="1"/>
  <c r="Q90" i="11"/>
  <c r="Q164" i="11" s="1"/>
  <c r="R90" i="11"/>
  <c r="R164" i="11" s="1"/>
  <c r="S90" i="11"/>
  <c r="S164" i="11" s="1"/>
  <c r="T90" i="11"/>
  <c r="T164" i="11" s="1"/>
  <c r="U90" i="11"/>
  <c r="M91" i="11"/>
  <c r="M165" i="11" s="1"/>
  <c r="N91" i="11"/>
  <c r="N165" i="11" s="1"/>
  <c r="O91" i="11"/>
  <c r="O165" i="11" s="1"/>
  <c r="Q91" i="11"/>
  <c r="R91" i="11"/>
  <c r="S91" i="11"/>
  <c r="S165" i="11" s="1"/>
  <c r="T91" i="11"/>
  <c r="T165" i="11" s="1"/>
  <c r="U91" i="11"/>
  <c r="M92" i="11"/>
  <c r="N92" i="11"/>
  <c r="O92" i="11"/>
  <c r="O166" i="11" s="1"/>
  <c r="Q92" i="11"/>
  <c r="Q166" i="11" s="1"/>
  <c r="R92" i="11"/>
  <c r="R166" i="11" s="1"/>
  <c r="S92" i="11"/>
  <c r="S166" i="11" s="1"/>
  <c r="T92" i="11"/>
  <c r="T166" i="11" s="1"/>
  <c r="U92" i="11"/>
  <c r="M93" i="11"/>
  <c r="M167" i="11" s="1"/>
  <c r="N93" i="11"/>
  <c r="N167" i="11" s="1"/>
  <c r="O93" i="11"/>
  <c r="O167" i="11" s="1"/>
  <c r="Q93" i="11"/>
  <c r="R93" i="11"/>
  <c r="S93" i="11"/>
  <c r="S167" i="11" s="1"/>
  <c r="T93" i="11"/>
  <c r="T167" i="11" s="1"/>
  <c r="U93" i="11"/>
  <c r="M95" i="11"/>
  <c r="N95" i="11"/>
  <c r="O95" i="11"/>
  <c r="P95" i="11"/>
  <c r="Q95" i="11"/>
  <c r="R95" i="11"/>
  <c r="S95" i="11"/>
  <c r="T95" i="11"/>
  <c r="U95" i="11"/>
  <c r="M96" i="11"/>
  <c r="N96" i="11"/>
  <c r="O96" i="11"/>
  <c r="P96" i="11"/>
  <c r="Q96" i="11"/>
  <c r="R96" i="11"/>
  <c r="S96" i="11"/>
  <c r="T96" i="11"/>
  <c r="U96" i="11"/>
  <c r="M97" i="11"/>
  <c r="N97" i="11"/>
  <c r="O97" i="11"/>
  <c r="P97" i="11"/>
  <c r="Q97" i="11"/>
  <c r="R97" i="11"/>
  <c r="S97" i="11"/>
  <c r="T97" i="11"/>
  <c r="U97" i="11"/>
  <c r="M98" i="11"/>
  <c r="N98" i="11"/>
  <c r="O98" i="11"/>
  <c r="P98" i="11"/>
  <c r="Q98" i="11"/>
  <c r="R98" i="11"/>
  <c r="S98" i="11"/>
  <c r="T98" i="11"/>
  <c r="U98" i="11"/>
  <c r="M99" i="11"/>
  <c r="N99" i="11"/>
  <c r="O99" i="11"/>
  <c r="P99" i="11"/>
  <c r="Q99" i="11"/>
  <c r="R99" i="11"/>
  <c r="S99" i="11"/>
  <c r="T99" i="11"/>
  <c r="U99" i="11"/>
  <c r="M100" i="11"/>
  <c r="N100" i="11"/>
  <c r="O100" i="11"/>
  <c r="P100" i="11"/>
  <c r="Q100" i="11"/>
  <c r="R100" i="11"/>
  <c r="S100" i="11"/>
  <c r="T100" i="11"/>
  <c r="U100" i="11"/>
  <c r="M101" i="11"/>
  <c r="N101" i="11"/>
  <c r="O101" i="11"/>
  <c r="P101" i="11"/>
  <c r="Q101" i="11"/>
  <c r="R101" i="11"/>
  <c r="S101" i="11"/>
  <c r="T101" i="11"/>
  <c r="U101" i="11"/>
  <c r="M102" i="11"/>
  <c r="N102" i="11"/>
  <c r="O102" i="11"/>
  <c r="P102" i="11"/>
  <c r="Q102" i="11"/>
  <c r="R102" i="11"/>
  <c r="S102" i="11"/>
  <c r="T102" i="11"/>
  <c r="U102" i="11"/>
  <c r="M103" i="11"/>
  <c r="N103" i="11"/>
  <c r="O103" i="11"/>
  <c r="P103" i="11"/>
  <c r="Q103" i="11"/>
  <c r="R103" i="11"/>
  <c r="S103" i="11"/>
  <c r="T103" i="11"/>
  <c r="U103" i="11"/>
  <c r="M104" i="11"/>
  <c r="N104" i="11"/>
  <c r="O104" i="11"/>
  <c r="P104" i="11"/>
  <c r="Q104" i="11"/>
  <c r="R104" i="11"/>
  <c r="S104" i="11"/>
  <c r="T104" i="11"/>
  <c r="U104" i="11"/>
  <c r="M105" i="11"/>
  <c r="N105" i="11"/>
  <c r="O105" i="11"/>
  <c r="P105" i="11"/>
  <c r="Q105" i="11"/>
  <c r="R105" i="11"/>
  <c r="S105" i="11"/>
  <c r="T105" i="11"/>
  <c r="U105" i="11"/>
  <c r="M106" i="11"/>
  <c r="N106" i="11"/>
  <c r="O106" i="11"/>
  <c r="P106" i="11"/>
  <c r="Q106" i="11"/>
  <c r="R106" i="11"/>
  <c r="S106" i="11"/>
  <c r="T106" i="11"/>
  <c r="U106" i="11"/>
  <c r="M107" i="11"/>
  <c r="N107" i="11"/>
  <c r="O107" i="11"/>
  <c r="P107" i="11"/>
  <c r="Q107" i="11"/>
  <c r="R107" i="11"/>
  <c r="S107" i="11"/>
  <c r="T107" i="11"/>
  <c r="U107" i="11"/>
  <c r="M108" i="11"/>
  <c r="N108" i="11"/>
  <c r="O108" i="11"/>
  <c r="P108" i="11"/>
  <c r="Q108" i="11"/>
  <c r="R108" i="11"/>
  <c r="S108" i="11"/>
  <c r="T108" i="11"/>
  <c r="U108" i="11"/>
  <c r="M109" i="11"/>
  <c r="N109" i="11"/>
  <c r="O109" i="11"/>
  <c r="P109" i="11"/>
  <c r="Q109" i="11"/>
  <c r="R109" i="11"/>
  <c r="S109" i="11"/>
  <c r="T109" i="11"/>
  <c r="U109" i="11"/>
  <c r="M110" i="11"/>
  <c r="N110" i="11"/>
  <c r="O110" i="11"/>
  <c r="P110" i="11"/>
  <c r="Q110" i="11"/>
  <c r="R110" i="11"/>
  <c r="S110" i="11"/>
  <c r="T110" i="11"/>
  <c r="U110" i="11"/>
  <c r="M111" i="11"/>
  <c r="N111" i="11"/>
  <c r="O111" i="11"/>
  <c r="P111" i="11"/>
  <c r="Q111" i="11"/>
  <c r="R111" i="11"/>
  <c r="S111" i="11"/>
  <c r="T111" i="11"/>
  <c r="U111" i="11"/>
  <c r="M112" i="11"/>
  <c r="N112" i="11"/>
  <c r="O112" i="11"/>
  <c r="P112" i="11"/>
  <c r="Q112" i="11"/>
  <c r="R112" i="11"/>
  <c r="S112" i="11"/>
  <c r="T112" i="11"/>
  <c r="U112" i="11"/>
  <c r="M113" i="11"/>
  <c r="N113" i="11"/>
  <c r="O113" i="11"/>
  <c r="P113" i="11"/>
  <c r="Q113" i="11"/>
  <c r="R113" i="11"/>
  <c r="S113" i="11"/>
  <c r="T113" i="11"/>
  <c r="U113" i="11"/>
  <c r="M114" i="11"/>
  <c r="N114" i="11"/>
  <c r="O114" i="11"/>
  <c r="P114" i="11"/>
  <c r="Q114" i="11"/>
  <c r="R114" i="11"/>
  <c r="S114" i="11"/>
  <c r="T114" i="11"/>
  <c r="U114" i="11"/>
  <c r="M115" i="11"/>
  <c r="N115" i="11"/>
  <c r="O115" i="11"/>
  <c r="P115" i="11"/>
  <c r="Q115" i="11"/>
  <c r="R115" i="11"/>
  <c r="S115" i="11"/>
  <c r="T115" i="11"/>
  <c r="U115" i="11"/>
  <c r="M116" i="11"/>
  <c r="N116" i="11"/>
  <c r="O116" i="11"/>
  <c r="P116" i="11"/>
  <c r="Q116" i="11"/>
  <c r="R116" i="11"/>
  <c r="S116" i="11"/>
  <c r="T116" i="11"/>
  <c r="U116" i="11"/>
  <c r="M117" i="11"/>
  <c r="N117" i="11"/>
  <c r="O117" i="11"/>
  <c r="P117" i="11"/>
  <c r="Q117" i="11"/>
  <c r="R117" i="11"/>
  <c r="S117" i="11"/>
  <c r="T117" i="11"/>
  <c r="U117" i="11"/>
  <c r="M118" i="11"/>
  <c r="N118" i="11"/>
  <c r="O118" i="11"/>
  <c r="P118" i="11"/>
  <c r="Q118" i="11"/>
  <c r="R118" i="11"/>
  <c r="S118" i="11"/>
  <c r="T118" i="11"/>
  <c r="U118" i="11"/>
  <c r="M119" i="11"/>
  <c r="N119" i="11"/>
  <c r="O119" i="11"/>
  <c r="P119" i="11"/>
  <c r="Q119" i="11"/>
  <c r="R119" i="11"/>
  <c r="S119" i="11"/>
  <c r="T119" i="11"/>
  <c r="U119" i="11"/>
  <c r="M120" i="11"/>
  <c r="N120" i="11"/>
  <c r="O120" i="11"/>
  <c r="P120" i="11"/>
  <c r="Q120" i="11"/>
  <c r="R120" i="11"/>
  <c r="S120" i="11"/>
  <c r="T120" i="11"/>
  <c r="U120" i="11"/>
  <c r="M121" i="11"/>
  <c r="N121" i="11"/>
  <c r="O121" i="11"/>
  <c r="Q121" i="11"/>
  <c r="R121" i="11"/>
  <c r="S121" i="11"/>
  <c r="T121" i="11"/>
  <c r="U121" i="11"/>
  <c r="M122" i="11"/>
  <c r="N122" i="11"/>
  <c r="O122" i="11"/>
  <c r="Q122" i="11"/>
  <c r="R122" i="11"/>
  <c r="S122" i="11"/>
  <c r="T122" i="11"/>
  <c r="U122" i="11"/>
  <c r="M123" i="11"/>
  <c r="N123" i="11"/>
  <c r="O123" i="11"/>
  <c r="Q123" i="11"/>
  <c r="R123" i="11"/>
  <c r="S123" i="11"/>
  <c r="T123" i="11"/>
  <c r="U123" i="11"/>
  <c r="M124" i="11"/>
  <c r="N124" i="11"/>
  <c r="O124" i="11"/>
  <c r="Q124" i="11"/>
  <c r="R124" i="11"/>
  <c r="S124" i="11"/>
  <c r="T124" i="11"/>
  <c r="U124" i="11"/>
  <c r="M125" i="11"/>
  <c r="N125" i="11"/>
  <c r="O125" i="11"/>
  <c r="Q125" i="11"/>
  <c r="R125" i="11"/>
  <c r="S125" i="11"/>
  <c r="T125" i="11"/>
  <c r="U125" i="11"/>
  <c r="M126" i="11"/>
  <c r="N126" i="11"/>
  <c r="O126" i="11"/>
  <c r="Q126" i="11"/>
  <c r="R126" i="11"/>
  <c r="S126" i="11"/>
  <c r="T126" i="11"/>
  <c r="U126" i="11"/>
  <c r="M127" i="11"/>
  <c r="N127" i="11"/>
  <c r="O127" i="11"/>
  <c r="Q127" i="11"/>
  <c r="R127" i="11"/>
  <c r="S127" i="11"/>
  <c r="T127" i="11"/>
  <c r="U127" i="11"/>
  <c r="M128" i="11"/>
  <c r="N128" i="11"/>
  <c r="O128" i="11"/>
  <c r="Q128" i="11"/>
  <c r="R128" i="11"/>
  <c r="S128" i="11"/>
  <c r="T128" i="11"/>
  <c r="U128" i="11"/>
  <c r="M129" i="11"/>
  <c r="N129" i="11"/>
  <c r="O129" i="11"/>
  <c r="Q129" i="11"/>
  <c r="R129" i="11"/>
  <c r="S129" i="11"/>
  <c r="T129" i="11"/>
  <c r="U129" i="11"/>
  <c r="M130" i="11"/>
  <c r="N130" i="11"/>
  <c r="O130" i="11"/>
  <c r="Q130" i="11"/>
  <c r="R130" i="11"/>
  <c r="S130" i="11"/>
  <c r="T130" i="11"/>
  <c r="U130" i="11"/>
  <c r="M131" i="11"/>
  <c r="N131" i="11"/>
  <c r="O131" i="11"/>
  <c r="Q131" i="11"/>
  <c r="R131" i="11"/>
  <c r="S131" i="11"/>
  <c r="T131" i="11"/>
  <c r="U131" i="11"/>
  <c r="M132" i="11"/>
  <c r="N132" i="11"/>
  <c r="O132" i="11"/>
  <c r="Q132" i="11"/>
  <c r="R132" i="11"/>
  <c r="S132" i="11"/>
  <c r="T132" i="11"/>
  <c r="U132" i="11"/>
  <c r="M133" i="11"/>
  <c r="N133" i="11"/>
  <c r="O133" i="11"/>
  <c r="Q133" i="11"/>
  <c r="R133" i="11"/>
  <c r="S133" i="11"/>
  <c r="T133" i="11"/>
  <c r="U133" i="11"/>
  <c r="M134" i="11"/>
  <c r="N134" i="11"/>
  <c r="O134" i="11"/>
  <c r="Q134" i="11"/>
  <c r="R134" i="11"/>
  <c r="S134" i="11"/>
  <c r="T134" i="11"/>
  <c r="U134" i="11"/>
  <c r="M135" i="11"/>
  <c r="N135" i="11"/>
  <c r="O135" i="11"/>
  <c r="Q135" i="11"/>
  <c r="R135" i="11"/>
  <c r="S135" i="11"/>
  <c r="T135" i="11"/>
  <c r="U135" i="11"/>
  <c r="M136" i="11"/>
  <c r="N136" i="11"/>
  <c r="O136" i="11"/>
  <c r="Q136" i="11"/>
  <c r="R136" i="11"/>
  <c r="S136" i="11"/>
  <c r="T136" i="11"/>
  <c r="U136" i="11"/>
  <c r="M137" i="11"/>
  <c r="N137" i="11"/>
  <c r="O137" i="11"/>
  <c r="Q137" i="11"/>
  <c r="R137" i="11"/>
  <c r="S137" i="11"/>
  <c r="T137" i="11"/>
  <c r="U137" i="11"/>
  <c r="M138" i="11"/>
  <c r="N138" i="11"/>
  <c r="O138" i="11"/>
  <c r="Q138" i="11"/>
  <c r="R138" i="11"/>
  <c r="S138" i="11"/>
  <c r="T138" i="11"/>
  <c r="U138" i="11"/>
  <c r="M139" i="11"/>
  <c r="N139" i="11"/>
  <c r="O139" i="11"/>
  <c r="Q139" i="11"/>
  <c r="R139" i="11"/>
  <c r="S139" i="11"/>
  <c r="T139" i="11"/>
  <c r="U139" i="11"/>
  <c r="M140" i="11"/>
  <c r="N140" i="11"/>
  <c r="O140" i="11"/>
  <c r="Q140" i="11"/>
  <c r="R140" i="11"/>
  <c r="S140" i="11"/>
  <c r="T140" i="11"/>
  <c r="U140" i="11"/>
  <c r="M141" i="11"/>
  <c r="N141" i="11"/>
  <c r="O141" i="11"/>
  <c r="Q141" i="11"/>
  <c r="R141" i="11"/>
  <c r="S141" i="11"/>
  <c r="T141" i="11"/>
  <c r="U141" i="11"/>
  <c r="M142" i="11"/>
  <c r="N142" i="11"/>
  <c r="O142" i="11"/>
  <c r="Q142" i="11"/>
  <c r="R142" i="11"/>
  <c r="S142" i="11"/>
  <c r="T142" i="11"/>
  <c r="U142" i="11"/>
  <c r="M143" i="11"/>
  <c r="N143" i="11"/>
  <c r="O143" i="11"/>
  <c r="Q143" i="11"/>
  <c r="R143" i="11"/>
  <c r="S143" i="11"/>
  <c r="T143" i="11"/>
  <c r="U143" i="11"/>
  <c r="M144" i="11"/>
  <c r="N144" i="11"/>
  <c r="O144" i="11"/>
  <c r="Q144" i="11"/>
  <c r="R144" i="11"/>
  <c r="S144" i="11"/>
  <c r="T144" i="11"/>
  <c r="U144" i="11"/>
  <c r="M145" i="11"/>
  <c r="N145" i="11"/>
  <c r="O145" i="11"/>
  <c r="Q145" i="11"/>
  <c r="R145" i="11"/>
  <c r="S145" i="11"/>
  <c r="T145" i="11"/>
  <c r="U145" i="11"/>
  <c r="M146" i="11"/>
  <c r="N146" i="11"/>
  <c r="O146" i="11"/>
  <c r="Q146" i="11"/>
  <c r="R146" i="11"/>
  <c r="S146" i="11"/>
  <c r="T146" i="11"/>
  <c r="U146" i="11"/>
  <c r="M147" i="11"/>
  <c r="N147" i="11"/>
  <c r="O147" i="11"/>
  <c r="Q147" i="11"/>
  <c r="R147" i="11"/>
  <c r="S147" i="11"/>
  <c r="T147" i="11"/>
  <c r="U147" i="11"/>
  <c r="M148" i="11"/>
  <c r="N148" i="11"/>
  <c r="O148" i="11"/>
  <c r="Q148" i="11"/>
  <c r="R148" i="11"/>
  <c r="S148" i="11"/>
  <c r="T148" i="11"/>
  <c r="U148" i="11"/>
  <c r="M149" i="11"/>
  <c r="N149" i="11"/>
  <c r="O149" i="11"/>
  <c r="Q149" i="11"/>
  <c r="R149" i="11"/>
  <c r="S149" i="11"/>
  <c r="T149" i="11"/>
  <c r="U149" i="11"/>
  <c r="M150" i="11"/>
  <c r="N150" i="11"/>
  <c r="O150" i="11"/>
  <c r="Q150" i="11"/>
  <c r="R150" i="11"/>
  <c r="S150" i="11"/>
  <c r="T150" i="11"/>
  <c r="U150" i="11"/>
  <c r="Q151" i="11"/>
  <c r="R151" i="11"/>
  <c r="U151" i="11"/>
  <c r="M152" i="11"/>
  <c r="N152" i="11"/>
  <c r="U152" i="11"/>
  <c r="Q153" i="11"/>
  <c r="R153" i="11"/>
  <c r="U153" i="11"/>
  <c r="M154" i="11"/>
  <c r="N154" i="11"/>
  <c r="U154" i="11"/>
  <c r="Q155" i="11"/>
  <c r="R155" i="11"/>
  <c r="U155" i="11"/>
  <c r="M156" i="11"/>
  <c r="N156" i="11"/>
  <c r="U156" i="11"/>
  <c r="Q157" i="11"/>
  <c r="R157" i="11"/>
  <c r="U157" i="11"/>
  <c r="M158" i="11"/>
  <c r="N158" i="11"/>
  <c r="U158" i="11"/>
  <c r="Q159" i="11"/>
  <c r="R159" i="11"/>
  <c r="U159" i="11"/>
  <c r="M160" i="11"/>
  <c r="N160" i="11"/>
  <c r="U160" i="11"/>
  <c r="Q161" i="11"/>
  <c r="R161" i="11"/>
  <c r="U161" i="11"/>
  <c r="M162" i="11"/>
  <c r="N162" i="11"/>
  <c r="U162" i="11"/>
  <c r="Q163" i="11"/>
  <c r="R163" i="11"/>
  <c r="U163" i="11"/>
  <c r="M164" i="11"/>
  <c r="N164" i="11"/>
  <c r="U164" i="11"/>
  <c r="Q165" i="11"/>
  <c r="R165" i="11"/>
  <c r="U165" i="11"/>
  <c r="M166" i="11"/>
  <c r="N166" i="11"/>
  <c r="U166" i="11"/>
  <c r="Q167" i="11"/>
  <c r="R167" i="11"/>
  <c r="U167" i="11"/>
  <c r="AE1" i="100"/>
  <c r="P1" i="100"/>
  <c r="A1" i="100"/>
  <c r="L188" i="26" l="1"/>
  <c r="K188" i="26"/>
  <c r="N188" i="26"/>
  <c r="K76" i="100"/>
  <c r="K135" i="100" s="1"/>
  <c r="C76" i="100"/>
  <c r="C135" i="100" s="1"/>
  <c r="G97" i="100"/>
  <c r="G76" i="100"/>
  <c r="G135" i="100" s="1"/>
  <c r="J97" i="100"/>
  <c r="J76" i="100"/>
  <c r="J135" i="100" s="1"/>
  <c r="F97" i="100"/>
  <c r="F76" i="100"/>
  <c r="F135" i="100" s="1"/>
  <c r="R76" i="100"/>
  <c r="R135" i="100" s="1"/>
  <c r="Z76" i="100"/>
  <c r="Z135" i="100" s="1"/>
  <c r="AL76" i="100"/>
  <c r="AL135" i="100" s="1"/>
  <c r="M97" i="100"/>
  <c r="M76" i="100"/>
  <c r="M135" i="100" s="1"/>
  <c r="I97" i="100"/>
  <c r="I76" i="100"/>
  <c r="I135" i="100" s="1"/>
  <c r="E97" i="100"/>
  <c r="E76" i="100"/>
  <c r="E135" i="100" s="1"/>
  <c r="N97" i="100"/>
  <c r="N76" i="100"/>
  <c r="N135" i="100" s="1"/>
  <c r="V76" i="100"/>
  <c r="V135" i="100" s="1"/>
  <c r="AH76" i="100"/>
  <c r="AH135" i="100" s="1"/>
  <c r="AR76" i="100"/>
  <c r="AR135" i="100" s="1"/>
  <c r="L76" i="100"/>
  <c r="L135" i="100" s="1"/>
  <c r="H97" i="100"/>
  <c r="H76" i="100"/>
  <c r="H135" i="100" s="1"/>
  <c r="D76" i="100"/>
  <c r="D135" i="100" s="1"/>
  <c r="S76" i="100"/>
  <c r="S135" i="100" s="1"/>
  <c r="W76" i="100"/>
  <c r="W135" i="100" s="1"/>
  <c r="AA76" i="100"/>
  <c r="AA135" i="100" s="1"/>
  <c r="AI76" i="100"/>
  <c r="AI135" i="100" s="1"/>
  <c r="AM76" i="100"/>
  <c r="AM135" i="100" s="1"/>
  <c r="T76" i="100"/>
  <c r="T135" i="100" s="1"/>
  <c r="X76" i="100"/>
  <c r="X135" i="100" s="1"/>
  <c r="AB76" i="100"/>
  <c r="AB135" i="100" s="1"/>
  <c r="AF76" i="100"/>
  <c r="AF135" i="100" s="1"/>
  <c r="AJ76" i="100"/>
  <c r="AJ135" i="100" s="1"/>
  <c r="AN76" i="100"/>
  <c r="AN135" i="100" s="1"/>
  <c r="Q76" i="100"/>
  <c r="Q135" i="100" s="1"/>
  <c r="U76" i="100"/>
  <c r="U135" i="100" s="1"/>
  <c r="Y76" i="100"/>
  <c r="Y135" i="100" s="1"/>
  <c r="AC76" i="100"/>
  <c r="AC135" i="100" s="1"/>
  <c r="AG76" i="100"/>
  <c r="AG135" i="100" s="1"/>
  <c r="AK76" i="100"/>
  <c r="AK135" i="100" s="1"/>
  <c r="AO76" i="100"/>
  <c r="AO135" i="100" s="1"/>
  <c r="B97" i="100"/>
  <c r="B76" i="100"/>
  <c r="B135" i="100" s="1"/>
  <c r="F28" i="14" s="1"/>
  <c r="M94" i="100"/>
  <c r="I94" i="100"/>
  <c r="E94" i="100"/>
  <c r="Q98" i="100"/>
  <c r="U98" i="100"/>
  <c r="Y98" i="100"/>
  <c r="AC98" i="100"/>
  <c r="T99" i="100"/>
  <c r="X99" i="100"/>
  <c r="AB99" i="100"/>
  <c r="S100" i="100"/>
  <c r="W100" i="100"/>
  <c r="AA100" i="100"/>
  <c r="R101" i="100"/>
  <c r="V101" i="100"/>
  <c r="Z101" i="100"/>
  <c r="AI98" i="100"/>
  <c r="AM98" i="100"/>
  <c r="AF99" i="100"/>
  <c r="AJ99" i="100"/>
  <c r="AN99" i="100"/>
  <c r="AG100" i="100"/>
  <c r="AK100" i="100"/>
  <c r="AO100" i="100"/>
  <c r="AH101" i="100"/>
  <c r="AL101" i="100"/>
  <c r="AR101" i="100"/>
  <c r="L94" i="100"/>
  <c r="H94" i="100"/>
  <c r="D94" i="100"/>
  <c r="R98" i="100"/>
  <c r="V98" i="100"/>
  <c r="Z98" i="100"/>
  <c r="Q99" i="100"/>
  <c r="U99" i="100"/>
  <c r="Y99" i="100"/>
  <c r="AC99" i="100"/>
  <c r="T100" i="100"/>
  <c r="X100" i="100"/>
  <c r="AB100" i="100"/>
  <c r="S101" i="100"/>
  <c r="W101" i="100"/>
  <c r="AA101" i="100"/>
  <c r="AF98" i="100"/>
  <c r="AJ98" i="100"/>
  <c r="AN98" i="100"/>
  <c r="AG99" i="100"/>
  <c r="AK99" i="100"/>
  <c r="AO99" i="100"/>
  <c r="AH100" i="100"/>
  <c r="AL100" i="100"/>
  <c r="AR100" i="100"/>
  <c r="AI101" i="100"/>
  <c r="AM101" i="100"/>
  <c r="G94" i="100"/>
  <c r="S98" i="100"/>
  <c r="W98" i="100"/>
  <c r="AA98" i="100"/>
  <c r="R99" i="100"/>
  <c r="V99" i="100"/>
  <c r="Z99" i="100"/>
  <c r="Q100" i="100"/>
  <c r="U100" i="100"/>
  <c r="Y100" i="100"/>
  <c r="AC100" i="100"/>
  <c r="T101" i="100"/>
  <c r="X101" i="100"/>
  <c r="AB101" i="100"/>
  <c r="AG98" i="100"/>
  <c r="AK98" i="100"/>
  <c r="AO98" i="100"/>
  <c r="AH99" i="100"/>
  <c r="AL99" i="100"/>
  <c r="AR99" i="100"/>
  <c r="AI100" i="100"/>
  <c r="AM100" i="100"/>
  <c r="AF101" i="100"/>
  <c r="AJ101" i="100"/>
  <c r="AN101" i="100"/>
  <c r="N94" i="100"/>
  <c r="F94" i="100"/>
  <c r="T98" i="100"/>
  <c r="X98" i="100"/>
  <c r="AB98" i="100"/>
  <c r="S99" i="100"/>
  <c r="W99" i="100"/>
  <c r="AA99" i="100"/>
  <c r="R100" i="100"/>
  <c r="V100" i="100"/>
  <c r="Z100" i="100"/>
  <c r="Q101" i="100"/>
  <c r="U101" i="100"/>
  <c r="Y101" i="100"/>
  <c r="AC101" i="100"/>
  <c r="AH98" i="100"/>
  <c r="AL98" i="100"/>
  <c r="AR98" i="100"/>
  <c r="AI99" i="100"/>
  <c r="AM99" i="100"/>
  <c r="AF100" i="100"/>
  <c r="AJ100" i="100"/>
  <c r="AN100" i="100"/>
  <c r="AG101" i="100"/>
  <c r="AK101" i="100"/>
  <c r="AO101" i="100"/>
  <c r="AE167" i="11"/>
  <c r="AA167" i="11"/>
  <c r="AF166" i="11"/>
  <c r="AB166" i="11"/>
  <c r="X166" i="11"/>
  <c r="AC165" i="11"/>
  <c r="Y165" i="11"/>
  <c r="AD164" i="11"/>
  <c r="Z164" i="11"/>
  <c r="AE163" i="11"/>
  <c r="AA163" i="11"/>
  <c r="AF162" i="11"/>
  <c r="AB162" i="11"/>
  <c r="X162" i="11"/>
  <c r="AC161" i="11"/>
  <c r="Y161" i="11"/>
  <c r="AD160" i="11"/>
  <c r="Z160" i="11"/>
  <c r="AE159" i="11"/>
  <c r="AA159" i="11"/>
  <c r="AF158" i="11"/>
  <c r="AB158" i="11"/>
  <c r="X158" i="11"/>
  <c r="AC157" i="11"/>
  <c r="Y157" i="11"/>
  <c r="AD156" i="11"/>
  <c r="Z156" i="11"/>
  <c r="AE155" i="11"/>
  <c r="AA155" i="11"/>
  <c r="AF154" i="11"/>
  <c r="AB154" i="11"/>
  <c r="X154" i="11"/>
  <c r="AC153" i="11"/>
  <c r="Y153" i="11"/>
  <c r="AD152" i="11"/>
  <c r="Z152" i="11"/>
  <c r="AE151" i="11"/>
  <c r="AA151" i="11"/>
  <c r="X151" i="11"/>
  <c r="AF167" i="11"/>
  <c r="X167" i="11"/>
  <c r="Y166" i="11"/>
  <c r="Z165" i="11"/>
  <c r="AA164" i="11"/>
  <c r="AB163" i="11"/>
  <c r="AC162" i="11"/>
  <c r="AD161" i="11"/>
  <c r="AE160" i="11"/>
  <c r="AF159" i="11"/>
  <c r="X159" i="11"/>
  <c r="Y158" i="11"/>
  <c r="Z157" i="11"/>
  <c r="AA156" i="11"/>
  <c r="AB155" i="11"/>
  <c r="AC154" i="11"/>
  <c r="AD153" i="11"/>
  <c r="AE152" i="11"/>
  <c r="AD151" i="11"/>
  <c r="Z151" i="11"/>
  <c r="I188" i="26"/>
  <c r="D188" i="26"/>
  <c r="T188" i="26"/>
  <c r="S188" i="26"/>
  <c r="O188" i="26"/>
  <c r="M188" i="26"/>
  <c r="L74" i="100"/>
  <c r="D74" i="100"/>
  <c r="AB75" i="100"/>
  <c r="AN74" i="100"/>
  <c r="AF75" i="100"/>
  <c r="AN75" i="100"/>
  <c r="R97" i="100"/>
  <c r="H75" i="100"/>
  <c r="H74" i="100"/>
  <c r="X74" i="100"/>
  <c r="T75" i="100"/>
  <c r="AF74" i="100"/>
  <c r="AJ74" i="100"/>
  <c r="AJ75" i="100"/>
  <c r="T74" i="100"/>
  <c r="AB74" i="100"/>
  <c r="X75" i="100"/>
  <c r="K97" i="100"/>
  <c r="C97" i="100"/>
  <c r="H96" i="100"/>
  <c r="M95" i="100"/>
  <c r="E95" i="100"/>
  <c r="J94" i="100"/>
  <c r="B94" i="100"/>
  <c r="L92" i="100"/>
  <c r="D92" i="100"/>
  <c r="L93" i="100"/>
  <c r="L75" i="100"/>
  <c r="K93" i="100"/>
  <c r="K75" i="100"/>
  <c r="K74" i="100"/>
  <c r="C74" i="100"/>
  <c r="U74" i="100"/>
  <c r="AC74" i="100"/>
  <c r="U75" i="100"/>
  <c r="AC75" i="100"/>
  <c r="AK74" i="100"/>
  <c r="AG75" i="100"/>
  <c r="AO75" i="100"/>
  <c r="N93" i="100"/>
  <c r="N75" i="100"/>
  <c r="J93" i="100"/>
  <c r="J75" i="100"/>
  <c r="F93" i="100"/>
  <c r="F75" i="100"/>
  <c r="B93" i="100"/>
  <c r="B75" i="100"/>
  <c r="N74" i="100"/>
  <c r="J74" i="100"/>
  <c r="F74" i="100"/>
  <c r="R74" i="100"/>
  <c r="V74" i="100"/>
  <c r="Z74" i="100"/>
  <c r="S92" i="100"/>
  <c r="R75" i="100"/>
  <c r="V75" i="100"/>
  <c r="Z75" i="100"/>
  <c r="AH74" i="100"/>
  <c r="AL74" i="100"/>
  <c r="AR74" i="100"/>
  <c r="AH75" i="100"/>
  <c r="AL75" i="100"/>
  <c r="AR75" i="100"/>
  <c r="D93" i="100"/>
  <c r="D75" i="100"/>
  <c r="G93" i="100"/>
  <c r="G75" i="100"/>
  <c r="C93" i="100"/>
  <c r="C75" i="100"/>
  <c r="G74" i="100"/>
  <c r="Q74" i="100"/>
  <c r="Y74" i="100"/>
  <c r="Q75" i="100"/>
  <c r="Y75" i="100"/>
  <c r="AG74" i="100"/>
  <c r="AO74" i="100"/>
  <c r="AK75" i="100"/>
  <c r="M93" i="100"/>
  <c r="M75" i="100"/>
  <c r="I93" i="100"/>
  <c r="I75" i="100"/>
  <c r="E93" i="100"/>
  <c r="E75" i="100"/>
  <c r="M74" i="100"/>
  <c r="I74" i="100"/>
  <c r="E74" i="100"/>
  <c r="S74" i="100"/>
  <c r="W74" i="100"/>
  <c r="AA74" i="100"/>
  <c r="S75" i="100"/>
  <c r="W75" i="100"/>
  <c r="AA75" i="100"/>
  <c r="AI74" i="100"/>
  <c r="AM74" i="100"/>
  <c r="AI75" i="100"/>
  <c r="AM75" i="100"/>
  <c r="O32" i="66"/>
  <c r="H188" i="26"/>
  <c r="W92" i="100"/>
  <c r="V93" i="100"/>
  <c r="Z93" i="100"/>
  <c r="Y94" i="100"/>
  <c r="AC94" i="100"/>
  <c r="AB95" i="100"/>
  <c r="S96" i="100"/>
  <c r="V97" i="100"/>
  <c r="U60" i="12"/>
  <c r="U64" i="12"/>
  <c r="U68" i="12"/>
  <c r="U20" i="13"/>
  <c r="U24" i="13"/>
  <c r="U29" i="13"/>
  <c r="U34" i="83"/>
  <c r="U21" i="13"/>
  <c r="U25" i="13"/>
  <c r="Q188" i="26"/>
  <c r="C188" i="26"/>
  <c r="AO97" i="100"/>
  <c r="AA92" i="100"/>
  <c r="Q94" i="100"/>
  <c r="T95" i="100"/>
  <c r="W96" i="100"/>
  <c r="Z97" i="100"/>
  <c r="L97" i="100"/>
  <c r="D97" i="100"/>
  <c r="I96" i="100"/>
  <c r="N95" i="100"/>
  <c r="F95" i="100"/>
  <c r="K94" i="100"/>
  <c r="M92" i="100"/>
  <c r="E92" i="100"/>
  <c r="R93" i="100"/>
  <c r="U94" i="100"/>
  <c r="X95" i="100"/>
  <c r="AA96" i="100"/>
  <c r="P188" i="26"/>
  <c r="G188" i="26"/>
  <c r="O137" i="66"/>
  <c r="O141" i="66"/>
  <c r="O149" i="66"/>
  <c r="O151" i="66"/>
  <c r="AB92" i="100"/>
  <c r="W93" i="100"/>
  <c r="R94" i="100"/>
  <c r="Z94" i="100"/>
  <c r="U95" i="100"/>
  <c r="AC95" i="100"/>
  <c r="X96" i="100"/>
  <c r="S97" i="100"/>
  <c r="AA97" i="100"/>
  <c r="AH92" i="100"/>
  <c r="AR92" i="100"/>
  <c r="AI93" i="100"/>
  <c r="AF94" i="100"/>
  <c r="AN94" i="100"/>
  <c r="AK95" i="100"/>
  <c r="AH96" i="100"/>
  <c r="AR96" i="100"/>
  <c r="AI97" i="100"/>
  <c r="Q92" i="100"/>
  <c r="U92" i="100"/>
  <c r="Y92" i="100"/>
  <c r="AC92" i="100"/>
  <c r="T93" i="100"/>
  <c r="X93" i="100"/>
  <c r="AB93" i="100"/>
  <c r="S94" i="100"/>
  <c r="W94" i="100"/>
  <c r="AA94" i="100"/>
  <c r="R95" i="100"/>
  <c r="V95" i="100"/>
  <c r="Z95" i="100"/>
  <c r="Q96" i="100"/>
  <c r="U96" i="100"/>
  <c r="Y96" i="100"/>
  <c r="AC96" i="100"/>
  <c r="T97" i="100"/>
  <c r="S93" i="100"/>
  <c r="AA93" i="100"/>
  <c r="V94" i="100"/>
  <c r="Q95" i="100"/>
  <c r="Y95" i="100"/>
  <c r="T96" i="100"/>
  <c r="AB96" i="100"/>
  <c r="W97" i="100"/>
  <c r="AL92" i="100"/>
  <c r="AM93" i="100"/>
  <c r="AJ94" i="100"/>
  <c r="AG95" i="100"/>
  <c r="AO95" i="100"/>
  <c r="AL96" i="100"/>
  <c r="AM97" i="100"/>
  <c r="AB97" i="100"/>
  <c r="AI92" i="100"/>
  <c r="AM92" i="100"/>
  <c r="AF93" i="100"/>
  <c r="AJ93" i="100"/>
  <c r="AN93" i="100"/>
  <c r="AG94" i="100"/>
  <c r="AK94" i="100"/>
  <c r="AO94" i="100"/>
  <c r="AH95" i="100"/>
  <c r="AL95" i="100"/>
  <c r="AR95" i="100"/>
  <c r="AI96" i="100"/>
  <c r="AM96" i="100"/>
  <c r="AF97" i="100"/>
  <c r="AJ97" i="100"/>
  <c r="AN97" i="100"/>
  <c r="R92" i="100"/>
  <c r="V92" i="100"/>
  <c r="Q93" i="100"/>
  <c r="Y93" i="100"/>
  <c r="T94" i="100"/>
  <c r="AB94" i="100"/>
  <c r="W95" i="100"/>
  <c r="V96" i="100"/>
  <c r="Q97" i="100"/>
  <c r="U97" i="100"/>
  <c r="AC97" i="100"/>
  <c r="AG92" i="100"/>
  <c r="AK92" i="100"/>
  <c r="AO92" i="100"/>
  <c r="AH93" i="100"/>
  <c r="AL93" i="100"/>
  <c r="AR93" i="100"/>
  <c r="AI94" i="100"/>
  <c r="AM94" i="100"/>
  <c r="AF95" i="100"/>
  <c r="AJ95" i="100"/>
  <c r="AN95" i="100"/>
  <c r="AG96" i="100"/>
  <c r="AK96" i="100"/>
  <c r="AO96" i="100"/>
  <c r="AH97" i="100"/>
  <c r="AL97" i="100"/>
  <c r="AR97" i="100"/>
  <c r="R188" i="26"/>
  <c r="X97" i="100"/>
  <c r="Z92" i="100"/>
  <c r="U93" i="100"/>
  <c r="AC93" i="100"/>
  <c r="X94" i="100"/>
  <c r="S95" i="100"/>
  <c r="AA95" i="100"/>
  <c r="R96" i="100"/>
  <c r="Z96" i="100"/>
  <c r="Y97" i="100"/>
  <c r="AF92" i="100"/>
  <c r="AJ92" i="100"/>
  <c r="AN92" i="100"/>
  <c r="AG93" i="100"/>
  <c r="AK93" i="100"/>
  <c r="AO93" i="100"/>
  <c r="AH94" i="100"/>
  <c r="AL94" i="100"/>
  <c r="AR94" i="100"/>
  <c r="AI95" i="100"/>
  <c r="AM95" i="100"/>
  <c r="AF96" i="100"/>
  <c r="AJ96" i="100"/>
  <c r="AN96" i="100"/>
  <c r="AG97" i="100"/>
  <c r="AK97" i="100"/>
  <c r="O132" i="66"/>
  <c r="O136" i="66"/>
  <c r="O140" i="66"/>
  <c r="O144" i="66"/>
  <c r="O146" i="66"/>
  <c r="O148" i="66"/>
  <c r="O150" i="66"/>
  <c r="O154" i="66"/>
  <c r="O158" i="66"/>
  <c r="O159" i="66"/>
  <c r="O102" i="66"/>
  <c r="O115" i="66"/>
  <c r="O127" i="66"/>
  <c r="U75" i="12"/>
  <c r="U79" i="12"/>
  <c r="U83" i="12"/>
  <c r="U87" i="12"/>
  <c r="O120" i="66"/>
  <c r="O155" i="66"/>
  <c r="O104" i="66"/>
  <c r="O106" i="66"/>
  <c r="O116" i="66"/>
  <c r="O118" i="66"/>
  <c r="O122" i="66"/>
  <c r="F188" i="26"/>
  <c r="J188" i="26"/>
  <c r="U93" i="48"/>
  <c r="U97" i="48"/>
  <c r="U101" i="48"/>
  <c r="U105" i="48"/>
  <c r="U109" i="48"/>
  <c r="U113" i="48"/>
  <c r="U76" i="12"/>
  <c r="U80" i="12"/>
  <c r="U84" i="12"/>
  <c r="U88" i="12"/>
  <c r="O135" i="66"/>
  <c r="O139" i="66"/>
  <c r="O143" i="66"/>
  <c r="O147" i="66"/>
  <c r="O153" i="66"/>
  <c r="O157" i="66"/>
  <c r="O134" i="66"/>
  <c r="O138" i="66"/>
  <c r="O142" i="66"/>
  <c r="O152" i="66"/>
  <c r="O156" i="66"/>
  <c r="U94" i="48"/>
  <c r="U98" i="48"/>
  <c r="U102" i="48"/>
  <c r="U106" i="48"/>
  <c r="U110" i="48"/>
  <c r="U114" i="48"/>
  <c r="U77" i="12"/>
  <c r="U81" i="12"/>
  <c r="U85" i="12"/>
  <c r="U89" i="12"/>
  <c r="U30" i="13"/>
  <c r="O114" i="66"/>
  <c r="O96" i="66"/>
  <c r="U91" i="48"/>
  <c r="U95" i="48"/>
  <c r="U103" i="48"/>
  <c r="U107" i="48"/>
  <c r="U111" i="48"/>
  <c r="U115" i="48"/>
  <c r="O112" i="66"/>
  <c r="O110" i="66"/>
  <c r="O126" i="66"/>
  <c r="O108" i="66"/>
  <c r="O124" i="66"/>
  <c r="O133" i="66"/>
  <c r="O145" i="66"/>
  <c r="O63" i="66"/>
  <c r="O54" i="66" s="1"/>
  <c r="U22" i="13"/>
  <c r="U31" i="13"/>
  <c r="U31" i="83"/>
  <c r="U33" i="13"/>
  <c r="U26" i="13"/>
  <c r="U32" i="83"/>
  <c r="U78" i="12"/>
  <c r="U82" i="12"/>
  <c r="U86" i="12"/>
  <c r="U57" i="12"/>
  <c r="U61" i="12"/>
  <c r="U65" i="12"/>
  <c r="U69" i="12"/>
  <c r="U58" i="12"/>
  <c r="U62" i="12"/>
  <c r="U66" i="12"/>
  <c r="U70" i="12"/>
  <c r="U59" i="12"/>
  <c r="U63" i="12"/>
  <c r="U67" i="12"/>
  <c r="U71" i="12"/>
  <c r="T92" i="100"/>
  <c r="X92" i="100"/>
  <c r="H93" i="100"/>
  <c r="C94" i="100"/>
  <c r="AD167" i="11"/>
  <c r="Z167" i="11"/>
  <c r="AE166" i="11"/>
  <c r="AA166" i="11"/>
  <c r="AF165" i="11"/>
  <c r="AB165" i="11"/>
  <c r="X165" i="11"/>
  <c r="AC164" i="11"/>
  <c r="Y164" i="11"/>
  <c r="AD163" i="11"/>
  <c r="Z163" i="11"/>
  <c r="AE162" i="11"/>
  <c r="AA162" i="11"/>
  <c r="AF161" i="11"/>
  <c r="AB161" i="11"/>
  <c r="X161" i="11"/>
  <c r="AC160" i="11"/>
  <c r="Y160" i="11"/>
  <c r="AD159" i="11"/>
  <c r="Z159" i="11"/>
  <c r="AE158" i="11"/>
  <c r="AA158" i="11"/>
  <c r="AF157" i="11"/>
  <c r="AB157" i="11"/>
  <c r="X157" i="11"/>
  <c r="AC156" i="11"/>
  <c r="Y156" i="11"/>
  <c r="AD155" i="11"/>
  <c r="Z155" i="11"/>
  <c r="AE154" i="11"/>
  <c r="AA154" i="11"/>
  <c r="AF153" i="11"/>
  <c r="AB153" i="11"/>
  <c r="X153" i="11"/>
  <c r="AC152" i="11"/>
  <c r="Y152" i="11"/>
  <c r="AL134" i="100" l="1"/>
  <c r="Z134" i="100"/>
  <c r="V96" i="12"/>
  <c r="AH134" i="100"/>
  <c r="V104" i="12"/>
  <c r="V134" i="100"/>
  <c r="AR134" i="100"/>
  <c r="R134" i="100"/>
  <c r="V103" i="12"/>
  <c r="N134" i="100"/>
  <c r="AO134" i="100"/>
  <c r="Y134" i="100"/>
  <c r="AB134" i="100"/>
  <c r="V105" i="12"/>
  <c r="V94" i="12"/>
  <c r="V98" i="12"/>
  <c r="V102" i="12"/>
  <c r="V106" i="12"/>
  <c r="V95" i="12"/>
  <c r="V99" i="12"/>
  <c r="V107" i="12"/>
  <c r="V100" i="12"/>
  <c r="V93" i="12"/>
  <c r="V97" i="12"/>
  <c r="V101" i="12"/>
  <c r="H134" i="100"/>
  <c r="E134" i="100"/>
  <c r="M134" i="100"/>
  <c r="W134" i="100"/>
  <c r="F134" i="100"/>
  <c r="K134" i="100"/>
  <c r="AK134" i="100"/>
  <c r="U134" i="100"/>
  <c r="AN134" i="100"/>
  <c r="X134" i="100"/>
  <c r="AM134" i="100"/>
  <c r="S134" i="100"/>
  <c r="C134" i="100"/>
  <c r="D134" i="100"/>
  <c r="L134" i="100"/>
  <c r="I134" i="100"/>
  <c r="B134" i="100"/>
  <c r="F27" i="14" s="1"/>
  <c r="AG134" i="100"/>
  <c r="Q134" i="100"/>
  <c r="AJ134" i="100"/>
  <c r="T134" i="100"/>
  <c r="AI134" i="100"/>
  <c r="J134" i="100"/>
  <c r="G134" i="100"/>
  <c r="AC134" i="100"/>
  <c r="AF134" i="100"/>
  <c r="AA134" i="100"/>
  <c r="AJ133" i="100"/>
  <c r="Y39" i="83" s="1" a="1"/>
  <c r="Y39" i="83" s="1"/>
  <c r="Y133" i="100"/>
  <c r="T133" i="100"/>
  <c r="B133" i="100"/>
  <c r="AM133" i="100"/>
  <c r="D39" i="83" a="1"/>
  <c r="O39" i="83" s="1"/>
  <c r="AA133" i="100"/>
  <c r="AC133" i="100"/>
  <c r="X133" i="100"/>
  <c r="L133" i="100"/>
  <c r="AL133" i="100"/>
  <c r="U133" i="100"/>
  <c r="Y38" i="83" s="1" a="1"/>
  <c r="Y38" i="83" s="1"/>
  <c r="AI133" i="100"/>
  <c r="AK133" i="100"/>
  <c r="Q133" i="100"/>
  <c r="C133" i="100"/>
  <c r="AH133" i="100"/>
  <c r="AG133" i="100"/>
  <c r="K133" i="100"/>
  <c r="AR133" i="100"/>
  <c r="V133" i="100"/>
  <c r="W133" i="100"/>
  <c r="J133" i="100"/>
  <c r="AO133" i="100"/>
  <c r="G133" i="100"/>
  <c r="O53" i="66"/>
  <c r="Z133" i="100"/>
  <c r="O48" i="66"/>
  <c r="AF133" i="100"/>
  <c r="S133" i="100"/>
  <c r="AN133" i="100"/>
  <c r="AB133" i="100"/>
  <c r="O45" i="66"/>
  <c r="O40" i="66"/>
  <c r="O55" i="66"/>
  <c r="O58" i="66"/>
  <c r="M133" i="100"/>
  <c r="R133" i="100"/>
  <c r="O61" i="66"/>
  <c r="O41" i="66"/>
  <c r="O60" i="66"/>
  <c r="O57" i="66"/>
  <c r="O37" i="66"/>
  <c r="O56" i="66"/>
  <c r="O42" i="66"/>
  <c r="O39" i="66"/>
  <c r="O44" i="66"/>
  <c r="O46" i="66"/>
  <c r="O51" i="66"/>
  <c r="O50" i="66"/>
  <c r="O47" i="66"/>
  <c r="O38" i="66"/>
  <c r="O49" i="66"/>
  <c r="O52" i="66"/>
  <c r="O59" i="66"/>
  <c r="O43" i="66"/>
  <c r="O62" i="66"/>
  <c r="H133" i="100"/>
  <c r="F133" i="100"/>
  <c r="E133" i="100"/>
  <c r="D133" i="100"/>
  <c r="N133" i="100"/>
  <c r="I133" i="100"/>
  <c r="U39" i="83" l="1" a="1"/>
  <c r="U39" i="83" s="1"/>
  <c r="U38" i="83" a="1"/>
  <c r="X38" i="83" s="1"/>
  <c r="F26" i="14"/>
  <c r="Q39" i="83"/>
  <c r="G39" i="83"/>
  <c r="J39" i="83"/>
  <c r="N39" i="83"/>
  <c r="S39" i="83"/>
  <c r="L39" i="83"/>
  <c r="P39" i="83"/>
  <c r="R39" i="83"/>
  <c r="F39" i="83"/>
  <c r="H39" i="83"/>
  <c r="I39" i="83"/>
  <c r="M39" i="83"/>
  <c r="D39" i="83"/>
  <c r="T39" i="83"/>
  <c r="E39" i="83"/>
  <c r="K39" i="83"/>
  <c r="V39" i="83" l="1"/>
  <c r="X39" i="83"/>
  <c r="W39" i="83"/>
  <c r="W38" i="83"/>
  <c r="V38" i="83"/>
  <c r="U38" i="83"/>
  <c r="B150" i="11" l="1"/>
  <c r="C150" i="11"/>
  <c r="D150" i="11"/>
  <c r="E150" i="11"/>
  <c r="F150" i="11"/>
  <c r="G150" i="11"/>
  <c r="H150" i="11"/>
  <c r="I150" i="11"/>
  <c r="J150" i="11"/>
  <c r="U160" i="83" l="1"/>
  <c r="U159" i="83"/>
  <c r="U143" i="83" l="1"/>
  <c r="U141" i="83"/>
  <c r="V163" i="83" s="1"/>
  <c r="T59" i="28"/>
  <c r="T66" i="28"/>
  <c r="T69" i="28"/>
  <c r="T62" i="28"/>
  <c r="T63" i="28"/>
  <c r="T64" i="28"/>
  <c r="S64" i="28"/>
  <c r="R64" i="28"/>
  <c r="Q64" i="28"/>
  <c r="P64" i="28"/>
  <c r="O64" i="28"/>
  <c r="N64" i="28"/>
  <c r="M64" i="28"/>
  <c r="L64" i="28"/>
  <c r="K64" i="28"/>
  <c r="J64" i="28"/>
  <c r="I64" i="28"/>
  <c r="H64" i="28"/>
  <c r="S63" i="28"/>
  <c r="R63" i="28"/>
  <c r="Q63" i="28"/>
  <c r="P63" i="28"/>
  <c r="O63" i="28"/>
  <c r="N63" i="28"/>
  <c r="M63" i="28"/>
  <c r="L63" i="28"/>
  <c r="K63" i="28"/>
  <c r="J63" i="28"/>
  <c r="I63" i="28"/>
  <c r="H63" i="28"/>
  <c r="G63" i="28"/>
  <c r="S62" i="28"/>
  <c r="R62" i="28"/>
  <c r="Q62" i="28"/>
  <c r="P62" i="28"/>
  <c r="O62" i="28"/>
  <c r="N62" i="28"/>
  <c r="M62" i="28"/>
  <c r="L62" i="28"/>
  <c r="K62" i="28"/>
  <c r="J62" i="28"/>
  <c r="I62" i="28"/>
  <c r="H62" i="28"/>
  <c r="G62" i="28"/>
  <c r="U74" i="28" l="1"/>
  <c r="U68" i="28"/>
  <c r="U71" i="28"/>
  <c r="U76" i="28"/>
  <c r="T70" i="28"/>
  <c r="U77" i="28" s="1"/>
  <c r="T67" i="28"/>
  <c r="U75" i="28" s="1"/>
  <c r="T97" i="28"/>
  <c r="T92" i="28"/>
  <c r="T65" i="28"/>
  <c r="T60" i="28" s="1"/>
  <c r="U145" i="83"/>
  <c r="U147" i="83"/>
  <c r="V166" i="83" s="1"/>
  <c r="U148" i="83"/>
  <c r="V167" i="83" s="1"/>
  <c r="U144" i="83"/>
  <c r="T73" i="28"/>
  <c r="T58" i="28"/>
  <c r="U46" i="83"/>
  <c r="V47" i="83" s="1"/>
  <c r="U47" i="26"/>
  <c r="U39" i="26"/>
  <c r="U146" i="26"/>
  <c r="U151" i="26"/>
  <c r="U53" i="83"/>
  <c r="U162" i="26"/>
  <c r="U165" i="26"/>
  <c r="U166" i="26"/>
  <c r="U170" i="26"/>
  <c r="U144" i="26"/>
  <c r="U147" i="26"/>
  <c r="U148" i="26"/>
  <c r="U152" i="26"/>
  <c r="U159" i="26"/>
  <c r="U163" i="26"/>
  <c r="U167" i="26"/>
  <c r="U62" i="27"/>
  <c r="U89" i="27" s="1"/>
  <c r="U71" i="27"/>
  <c r="U75" i="27"/>
  <c r="U79" i="27"/>
  <c r="U221" i="27"/>
  <c r="U222" i="27"/>
  <c r="U170" i="27"/>
  <c r="U197" i="27" s="1"/>
  <c r="U225" i="27"/>
  <c r="U229" i="27"/>
  <c r="U230" i="27"/>
  <c r="U233" i="27"/>
  <c r="U234" i="27"/>
  <c r="U237" i="27"/>
  <c r="U185" i="27"/>
  <c r="U212" i="27" s="1"/>
  <c r="U246" i="27"/>
  <c r="U247" i="27"/>
  <c r="U249" i="27"/>
  <c r="U250" i="27"/>
  <c r="U253" i="27"/>
  <c r="U261" i="27"/>
  <c r="U262" i="27"/>
  <c r="U263" i="27"/>
  <c r="U265" i="27"/>
  <c r="U266" i="27"/>
  <c r="U231" i="27"/>
  <c r="U238" i="27"/>
  <c r="U77" i="27" l="1"/>
  <c r="U64" i="27"/>
  <c r="U177" i="27"/>
  <c r="U173" i="27"/>
  <c r="U186" i="27"/>
  <c r="U182" i="27"/>
  <c r="U178" i="27"/>
  <c r="U174" i="27"/>
  <c r="U72" i="27"/>
  <c r="U169" i="27"/>
  <c r="U166" i="27"/>
  <c r="U112" i="26"/>
  <c r="U183" i="27"/>
  <c r="U179" i="27"/>
  <c r="U175" i="27"/>
  <c r="U171" i="27"/>
  <c r="U167" i="27"/>
  <c r="U267" i="27"/>
  <c r="U259" i="27"/>
  <c r="U168" i="26"/>
  <c r="U185" i="26" s="1"/>
  <c r="U160" i="26"/>
  <c r="U292" i="27"/>
  <c r="U69" i="27"/>
  <c r="U76" i="27"/>
  <c r="U60" i="27"/>
  <c r="U45" i="26"/>
  <c r="U158" i="26"/>
  <c r="U43" i="26"/>
  <c r="U143" i="26"/>
  <c r="U177" i="26" s="1"/>
  <c r="U172" i="27"/>
  <c r="U276" i="27"/>
  <c r="U108" i="26"/>
  <c r="U165" i="27"/>
  <c r="U288" i="27"/>
  <c r="U251" i="27"/>
  <c r="U239" i="27"/>
  <c r="U293" i="27" s="1"/>
  <c r="U61" i="27"/>
  <c r="U226" i="27"/>
  <c r="U280" i="27" s="1"/>
  <c r="U49" i="26"/>
  <c r="U41" i="26"/>
  <c r="U181" i="27"/>
  <c r="U169" i="26"/>
  <c r="U186" i="26" s="1"/>
  <c r="U161" i="26"/>
  <c r="U178" i="26" s="1"/>
  <c r="U150" i="26"/>
  <c r="U184" i="26" s="1"/>
  <c r="U202" i="26" s="1"/>
  <c r="U142" i="26"/>
  <c r="U176" i="26" s="1"/>
  <c r="U180" i="27"/>
  <c r="U258" i="27"/>
  <c r="U285" i="27" s="1"/>
  <c r="U184" i="27"/>
  <c r="U176" i="27"/>
  <c r="U168" i="27"/>
  <c r="U255" i="27"/>
  <c r="U73" i="27"/>
  <c r="U65" i="27"/>
  <c r="U57" i="27"/>
  <c r="U254" i="27"/>
  <c r="U257" i="27"/>
  <c r="U284" i="27" s="1"/>
  <c r="U235" i="27"/>
  <c r="U289" i="27" s="1"/>
  <c r="U219" i="27"/>
  <c r="U273" i="27" s="1"/>
  <c r="U68" i="27"/>
  <c r="U180" i="26"/>
  <c r="U118" i="26"/>
  <c r="U114" i="26"/>
  <c r="U110" i="26"/>
  <c r="U106" i="26"/>
  <c r="U223" i="27"/>
  <c r="U277" i="27" s="1"/>
  <c r="U182" i="26"/>
  <c r="U115" i="26"/>
  <c r="U111" i="26"/>
  <c r="U107" i="26"/>
  <c r="U117" i="26"/>
  <c r="U113" i="26"/>
  <c r="U109" i="26"/>
  <c r="U50" i="26"/>
  <c r="U46" i="26"/>
  <c r="U42" i="26"/>
  <c r="U38" i="26"/>
  <c r="U48" i="26"/>
  <c r="U44" i="26"/>
  <c r="U40" i="26"/>
  <c r="U227" i="27"/>
  <c r="U256" i="27"/>
  <c r="U283" i="27" s="1"/>
  <c r="U252" i="27"/>
  <c r="U279" i="27" s="1"/>
  <c r="U248" i="27"/>
  <c r="U275" i="27" s="1"/>
  <c r="U78" i="27"/>
  <c r="U74" i="27"/>
  <c r="U70" i="27"/>
  <c r="U66" i="27"/>
  <c r="U58" i="27"/>
  <c r="T98" i="28"/>
  <c r="U161" i="83" s="1"/>
  <c r="U149" i="83" s="1"/>
  <c r="U240" i="27"/>
  <c r="U236" i="27"/>
  <c r="U290" i="27" s="1"/>
  <c r="U232" i="27"/>
  <c r="U228" i="27"/>
  <c r="U224" i="27"/>
  <c r="U278" i="27" s="1"/>
  <c r="U305" i="27" s="1"/>
  <c r="U220" i="27"/>
  <c r="U274" i="27" s="1"/>
  <c r="U67" i="27"/>
  <c r="U63" i="27"/>
  <c r="U59" i="27"/>
  <c r="U119" i="26"/>
  <c r="U37" i="26"/>
  <c r="U50" i="83"/>
  <c r="V51" i="83" s="1"/>
  <c r="U264" i="27"/>
  <c r="U291" i="27" s="1"/>
  <c r="U260" i="27"/>
  <c r="U287" i="27" s="1"/>
  <c r="U116" i="26"/>
  <c r="U54" i="83"/>
  <c r="U62" i="83" s="1"/>
  <c r="U164" i="26"/>
  <c r="U181" i="26" s="1"/>
  <c r="U153" i="26"/>
  <c r="U187" i="26" s="1"/>
  <c r="U205" i="26" s="1"/>
  <c r="U149" i="26"/>
  <c r="U183" i="26" s="1"/>
  <c r="U145" i="26"/>
  <c r="U179" i="26" s="1"/>
  <c r="U141" i="26"/>
  <c r="U61" i="83"/>
  <c r="U48" i="83"/>
  <c r="U286" i="27" l="1"/>
  <c r="U57" i="83"/>
  <c r="V58" i="83" s="1"/>
  <c r="V49" i="83"/>
  <c r="T103" i="28"/>
  <c r="U294" i="27"/>
  <c r="U321" i="27" s="1"/>
  <c r="U282" i="27"/>
  <c r="U171" i="26"/>
  <c r="U281" i="27"/>
  <c r="U55" i="83"/>
  <c r="U268" i="27"/>
  <c r="U154" i="26"/>
  <c r="U175" i="26"/>
  <c r="U59" i="83"/>
  <c r="V60" i="83" s="1"/>
  <c r="U52" i="83"/>
  <c r="U241" i="27"/>
  <c r="U187" i="27"/>
  <c r="A31" i="65"/>
  <c r="A1" i="65"/>
  <c r="C190" i="88"/>
  <c r="C173" i="88"/>
  <c r="C87" i="88"/>
  <c r="C1" i="88"/>
  <c r="S77" i="73"/>
  <c r="O77" i="73"/>
  <c r="K77" i="73"/>
  <c r="G77" i="73"/>
  <c r="U188" i="26" l="1"/>
  <c r="V41" i="83"/>
  <c r="V56" i="83"/>
  <c r="U295" i="27"/>
  <c r="C77" i="73"/>
  <c r="A4" i="88"/>
  <c r="A5" i="88"/>
  <c r="A6" i="88"/>
  <c r="A7" i="88"/>
  <c r="A8" i="88"/>
  <c r="A9" i="88"/>
  <c r="A10" i="88"/>
  <c r="A11" i="88"/>
  <c r="A12" i="88"/>
  <c r="A13" i="88"/>
  <c r="A14" i="88"/>
  <c r="A15" i="88"/>
  <c r="A16" i="88"/>
  <c r="A17" i="88"/>
  <c r="A18" i="88"/>
  <c r="A19" i="88"/>
  <c r="A20" i="88"/>
  <c r="A21" i="88"/>
  <c r="A22" i="88"/>
  <c r="A23" i="88"/>
  <c r="A24" i="88"/>
  <c r="A25"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3" i="88"/>
  <c r="A372" i="52" l="1"/>
  <c r="A371" i="52"/>
  <c r="A370" i="52"/>
  <c r="A369" i="52"/>
  <c r="A368" i="52"/>
  <c r="A367" i="52"/>
  <c r="A366" i="52"/>
  <c r="A365" i="52"/>
  <c r="A364" i="52"/>
  <c r="A363" i="52"/>
  <c r="A362" i="52"/>
  <c r="A361" i="52"/>
  <c r="A360" i="52"/>
  <c r="A359" i="52"/>
  <c r="A358" i="52"/>
  <c r="A357" i="52"/>
  <c r="A356" i="52"/>
  <c r="A355" i="52"/>
  <c r="A354" i="52"/>
  <c r="A353" i="52"/>
  <c r="A352" i="52"/>
  <c r="A351" i="52"/>
  <c r="A350" i="52"/>
  <c r="A349" i="52"/>
  <c r="A348" i="52"/>
  <c r="A347" i="52"/>
  <c r="A346" i="52"/>
  <c r="A345" i="52"/>
  <c r="A344" i="52"/>
  <c r="A343" i="52"/>
  <c r="A342" i="52"/>
  <c r="A341" i="52"/>
  <c r="A340" i="52"/>
  <c r="A339" i="52"/>
  <c r="A338" i="52"/>
  <c r="A337" i="52"/>
  <c r="A336" i="52"/>
  <c r="A335" i="52"/>
  <c r="A334" i="52"/>
  <c r="A333" i="52"/>
  <c r="A332" i="52"/>
  <c r="A331" i="52"/>
  <c r="A330" i="52"/>
  <c r="A329" i="52"/>
  <c r="A328" i="52"/>
  <c r="A327" i="52"/>
  <c r="A326" i="52"/>
  <c r="A325" i="52"/>
  <c r="A324" i="52"/>
  <c r="A323" i="52"/>
  <c r="A322" i="52"/>
  <c r="A321" i="52"/>
  <c r="A320" i="52"/>
  <c r="A319" i="52"/>
  <c r="A318" i="52"/>
  <c r="A317" i="52"/>
  <c r="A316" i="52"/>
  <c r="A315" i="52"/>
  <c r="A314" i="52"/>
  <c r="A313" i="52"/>
  <c r="A312" i="52"/>
  <c r="A311" i="52"/>
  <c r="A310" i="52"/>
  <c r="A309" i="52"/>
  <c r="A308" i="52"/>
  <c r="A307" i="52"/>
  <c r="A306" i="52"/>
  <c r="A305" i="52"/>
  <c r="A304" i="52"/>
  <c r="A303" i="52"/>
  <c r="A302" i="52"/>
  <c r="A301" i="52"/>
  <c r="A300" i="52"/>
  <c r="A299" i="52"/>
  <c r="A298" i="52"/>
  <c r="A297" i="52"/>
  <c r="A296" i="52"/>
  <c r="A295" i="52"/>
  <c r="A294" i="52"/>
  <c r="A293" i="52"/>
  <c r="A292" i="52"/>
  <c r="A291" i="52"/>
  <c r="A290" i="52"/>
  <c r="A289" i="52"/>
  <c r="A288" i="52"/>
  <c r="A287" i="52"/>
  <c r="A286" i="52"/>
  <c r="A285" i="52"/>
  <c r="A284" i="52"/>
  <c r="A283" i="52"/>
  <c r="A282" i="52"/>
  <c r="A281" i="52"/>
  <c r="A280" i="52"/>
  <c r="A279" i="52"/>
  <c r="A278" i="52"/>
  <c r="A277" i="52"/>
  <c r="A276" i="52"/>
  <c r="A275" i="52"/>
  <c r="A274" i="52"/>
  <c r="A273" i="52"/>
  <c r="A272" i="52"/>
  <c r="A271" i="52"/>
  <c r="A270" i="52"/>
  <c r="A269" i="52"/>
  <c r="A268" i="52"/>
  <c r="A267" i="52"/>
  <c r="A266" i="52"/>
  <c r="A265" i="52"/>
  <c r="A264" i="52"/>
  <c r="A263" i="52"/>
  <c r="A262" i="52"/>
  <c r="A261" i="52"/>
  <c r="A260" i="52"/>
  <c r="A259" i="52"/>
  <c r="A258" i="52"/>
  <c r="A257" i="52"/>
  <c r="A256" i="52"/>
  <c r="A255" i="52"/>
  <c r="A254" i="52"/>
  <c r="A253" i="52"/>
  <c r="B247" i="52"/>
  <c r="A247" i="52"/>
  <c r="B246" i="52"/>
  <c r="A246" i="52"/>
  <c r="B245" i="52"/>
  <c r="A245" i="52"/>
  <c r="B244" i="52"/>
  <c r="A244" i="52"/>
  <c r="B243" i="52"/>
  <c r="A243" i="52"/>
  <c r="B242" i="52"/>
  <c r="A242" i="52"/>
  <c r="B241" i="52"/>
  <c r="A241" i="52"/>
  <c r="B240" i="52"/>
  <c r="A240" i="52"/>
  <c r="B239" i="52"/>
  <c r="A239" i="52"/>
  <c r="B238" i="52"/>
  <c r="A238" i="52"/>
  <c r="B237" i="52"/>
  <c r="A237" i="52"/>
  <c r="B236" i="52"/>
  <c r="A236" i="52"/>
  <c r="B235" i="52"/>
  <c r="A235" i="52"/>
  <c r="B234" i="52"/>
  <c r="A234" i="52"/>
  <c r="B233" i="52"/>
  <c r="A233" i="52"/>
  <c r="B232" i="52"/>
  <c r="A232" i="52"/>
  <c r="B231" i="52"/>
  <c r="A231" i="52"/>
  <c r="B230" i="52"/>
  <c r="A230" i="52"/>
  <c r="B229" i="52"/>
  <c r="A229" i="52"/>
  <c r="B228" i="52"/>
  <c r="A228" i="52"/>
  <c r="B227" i="52"/>
  <c r="A227" i="52"/>
  <c r="B226" i="52"/>
  <c r="A226" i="52"/>
  <c r="B225" i="52"/>
  <c r="A225" i="52"/>
  <c r="B224" i="52"/>
  <c r="A224" i="52"/>
  <c r="B223" i="52"/>
  <c r="A223" i="52"/>
  <c r="B222" i="52"/>
  <c r="A222" i="52"/>
  <c r="B221" i="52"/>
  <c r="A221" i="52"/>
  <c r="B220" i="52"/>
  <c r="A220" i="52"/>
  <c r="B219" i="52"/>
  <c r="A219" i="52"/>
  <c r="B218" i="52"/>
  <c r="A218" i="52"/>
  <c r="B217" i="52"/>
  <c r="A217" i="52"/>
  <c r="B216" i="52"/>
  <c r="A216" i="52"/>
  <c r="B215" i="52"/>
  <c r="A215" i="52"/>
  <c r="B214" i="52"/>
  <c r="A214" i="52"/>
  <c r="B213" i="52"/>
  <c r="A213" i="52"/>
  <c r="B212" i="52"/>
  <c r="A212" i="52"/>
  <c r="B211" i="52"/>
  <c r="A211" i="52"/>
  <c r="B210" i="52"/>
  <c r="A210" i="52"/>
  <c r="B209" i="52"/>
  <c r="A209" i="52"/>
  <c r="B208" i="52"/>
  <c r="A208" i="52"/>
  <c r="B207" i="52"/>
  <c r="A207" i="52"/>
  <c r="B206" i="52"/>
  <c r="A206" i="52"/>
  <c r="B205" i="52"/>
  <c r="A205" i="52"/>
  <c r="B204" i="52"/>
  <c r="A204" i="52"/>
  <c r="B203" i="52"/>
  <c r="A203" i="52"/>
  <c r="B202" i="52"/>
  <c r="A202" i="52"/>
  <c r="B201" i="52"/>
  <c r="A201" i="52"/>
  <c r="B200" i="52"/>
  <c r="A200" i="52"/>
  <c r="B199" i="52"/>
  <c r="A199" i="52"/>
  <c r="B198" i="52"/>
  <c r="A198" i="52"/>
  <c r="B197" i="52"/>
  <c r="A197" i="52"/>
  <c r="B196" i="52"/>
  <c r="A196" i="52"/>
  <c r="B195" i="52"/>
  <c r="A195" i="52"/>
  <c r="B194" i="52"/>
  <c r="A194" i="52"/>
  <c r="B193" i="52"/>
  <c r="A193" i="52"/>
  <c r="B192" i="52"/>
  <c r="A192" i="52"/>
  <c r="B191" i="52"/>
  <c r="A191" i="52"/>
  <c r="B190" i="52"/>
  <c r="A190" i="52"/>
  <c r="B189" i="52"/>
  <c r="A189" i="52"/>
  <c r="B188" i="52"/>
  <c r="A188" i="52"/>
  <c r="B187" i="52"/>
  <c r="A187" i="52"/>
  <c r="B186" i="52"/>
  <c r="A186" i="52"/>
  <c r="B185" i="52"/>
  <c r="A185" i="52"/>
  <c r="B184" i="52"/>
  <c r="A184" i="52"/>
  <c r="B183" i="52"/>
  <c r="A183" i="52"/>
  <c r="B182" i="52"/>
  <c r="A182" i="52"/>
  <c r="B181" i="52"/>
  <c r="A181" i="52"/>
  <c r="B180" i="52"/>
  <c r="A180" i="52"/>
  <c r="B179" i="52"/>
  <c r="A179" i="52"/>
  <c r="B178" i="52"/>
  <c r="A178" i="52"/>
  <c r="B177" i="52"/>
  <c r="A177" i="52"/>
  <c r="B176" i="52"/>
  <c r="A176" i="52"/>
  <c r="B175" i="52"/>
  <c r="A175" i="52"/>
  <c r="B174" i="52"/>
  <c r="A174" i="52"/>
  <c r="B173" i="52"/>
  <c r="A173" i="52"/>
  <c r="B172" i="52"/>
  <c r="A172" i="52"/>
  <c r="B171" i="52"/>
  <c r="A171" i="52"/>
  <c r="B170" i="52"/>
  <c r="A170" i="52"/>
  <c r="B169" i="52"/>
  <c r="A169" i="52"/>
  <c r="B168" i="52"/>
  <c r="A168" i="52"/>
  <c r="B167" i="52"/>
  <c r="A167" i="52"/>
  <c r="B166" i="52"/>
  <c r="A166" i="52"/>
  <c r="B165" i="52"/>
  <c r="A165" i="52"/>
  <c r="B164" i="52"/>
  <c r="A164" i="52"/>
  <c r="B163" i="52"/>
  <c r="A163" i="52"/>
  <c r="B162" i="52"/>
  <c r="A162" i="52"/>
  <c r="B161" i="52"/>
  <c r="A161" i="52"/>
  <c r="B160" i="52"/>
  <c r="A160" i="52"/>
  <c r="B159" i="52"/>
  <c r="A159" i="52"/>
  <c r="B158" i="52"/>
  <c r="A158" i="52"/>
  <c r="B157" i="52"/>
  <c r="A157" i="52"/>
  <c r="B156" i="52"/>
  <c r="A156" i="52"/>
  <c r="B155" i="52"/>
  <c r="A155" i="52"/>
  <c r="B154" i="52"/>
  <c r="A154" i="52"/>
  <c r="B153" i="52"/>
  <c r="A153" i="52"/>
  <c r="B152" i="52"/>
  <c r="A152" i="52"/>
  <c r="B151" i="52"/>
  <c r="A151" i="52"/>
  <c r="B150" i="52"/>
  <c r="A150" i="52"/>
  <c r="B149" i="52"/>
  <c r="A149" i="52"/>
  <c r="B148" i="52"/>
  <c r="A148" i="52"/>
  <c r="B147" i="52"/>
  <c r="A147" i="52"/>
  <c r="B146" i="52"/>
  <c r="A146" i="52"/>
  <c r="B145" i="52"/>
  <c r="A145" i="52"/>
  <c r="B144" i="52"/>
  <c r="A144" i="52"/>
  <c r="B143" i="52"/>
  <c r="A143" i="52"/>
  <c r="B142" i="52"/>
  <c r="A142" i="52"/>
  <c r="B141" i="52"/>
  <c r="A141" i="52"/>
  <c r="B140" i="52"/>
  <c r="A140" i="52"/>
  <c r="B139" i="52"/>
  <c r="A139" i="52"/>
  <c r="B138" i="52"/>
  <c r="A138" i="52"/>
  <c r="B137" i="52"/>
  <c r="A137" i="52"/>
  <c r="B136" i="52"/>
  <c r="A136" i="52"/>
  <c r="B135" i="52"/>
  <c r="A135" i="52"/>
  <c r="B134" i="52"/>
  <c r="A134" i="52"/>
  <c r="B133" i="52"/>
  <c r="A133" i="52"/>
  <c r="B132" i="52"/>
  <c r="A132" i="52"/>
  <c r="B131" i="52"/>
  <c r="A131" i="52"/>
  <c r="B130" i="52"/>
  <c r="A130" i="52"/>
  <c r="B129" i="52"/>
  <c r="A129" i="52"/>
  <c r="A128" i="52"/>
  <c r="A4" i="52"/>
  <c r="B4" i="52"/>
  <c r="A5" i="52"/>
  <c r="B5" i="52"/>
  <c r="A6" i="52"/>
  <c r="B6" i="52"/>
  <c r="A7" i="52"/>
  <c r="B7" i="52"/>
  <c r="A8" i="52"/>
  <c r="B8" i="52"/>
  <c r="A9" i="52"/>
  <c r="B9" i="52"/>
  <c r="A10" i="52"/>
  <c r="B10" i="52"/>
  <c r="A11" i="52"/>
  <c r="B11" i="52"/>
  <c r="A12" i="52"/>
  <c r="B12" i="52"/>
  <c r="A13" i="52"/>
  <c r="B13" i="52"/>
  <c r="A14" i="52"/>
  <c r="B14" i="52"/>
  <c r="A15" i="52"/>
  <c r="B15" i="52"/>
  <c r="A16" i="52"/>
  <c r="B16" i="52"/>
  <c r="A17" i="52"/>
  <c r="B17" i="52"/>
  <c r="A18" i="52"/>
  <c r="B18" i="52"/>
  <c r="A19" i="52"/>
  <c r="B19" i="52"/>
  <c r="A20" i="52"/>
  <c r="B20" i="52"/>
  <c r="A21" i="52"/>
  <c r="B21" i="52"/>
  <c r="A22" i="52"/>
  <c r="B22" i="52"/>
  <c r="A23" i="52"/>
  <c r="B23" i="52"/>
  <c r="A24" i="52"/>
  <c r="B24" i="52"/>
  <c r="A25" i="52"/>
  <c r="B25" i="52"/>
  <c r="A26" i="52"/>
  <c r="B26" i="52"/>
  <c r="A27" i="52"/>
  <c r="B27" i="52"/>
  <c r="A28" i="52"/>
  <c r="B28" i="52"/>
  <c r="A29" i="52"/>
  <c r="B29" i="52"/>
  <c r="A30" i="52"/>
  <c r="B30" i="52"/>
  <c r="A31" i="52"/>
  <c r="B31" i="52"/>
  <c r="A32" i="52"/>
  <c r="B32" i="52"/>
  <c r="A33" i="52"/>
  <c r="B33" i="52"/>
  <c r="A34" i="52"/>
  <c r="B34" i="52"/>
  <c r="A35" i="52"/>
  <c r="B35" i="52"/>
  <c r="A36" i="52"/>
  <c r="B36" i="52"/>
  <c r="A37" i="52"/>
  <c r="B37" i="52"/>
  <c r="A38" i="52"/>
  <c r="B38" i="52"/>
  <c r="A39" i="52"/>
  <c r="B39" i="52"/>
  <c r="A40" i="52"/>
  <c r="B40" i="52"/>
  <c r="A41" i="52"/>
  <c r="B41" i="52"/>
  <c r="A42" i="52"/>
  <c r="B42" i="52"/>
  <c r="A43" i="52"/>
  <c r="B43" i="52"/>
  <c r="A44" i="52"/>
  <c r="B44" i="52"/>
  <c r="A45" i="52"/>
  <c r="B45" i="52"/>
  <c r="A46" i="52"/>
  <c r="B46" i="52"/>
  <c r="A47" i="52"/>
  <c r="B47" i="52"/>
  <c r="A48" i="52"/>
  <c r="B48" i="52"/>
  <c r="A49" i="52"/>
  <c r="B49" i="52"/>
  <c r="A50" i="52"/>
  <c r="B50" i="52"/>
  <c r="A51" i="52"/>
  <c r="B51" i="52"/>
  <c r="A52" i="52"/>
  <c r="B52" i="52"/>
  <c r="A53" i="52"/>
  <c r="B53" i="52"/>
  <c r="A54" i="52"/>
  <c r="B54" i="52"/>
  <c r="A55" i="52"/>
  <c r="B55" i="52"/>
  <c r="A56" i="52"/>
  <c r="B56" i="52"/>
  <c r="A57" i="52"/>
  <c r="B57" i="52"/>
  <c r="A58" i="52"/>
  <c r="B58" i="52"/>
  <c r="A59" i="52"/>
  <c r="B59" i="52"/>
  <c r="A60" i="52"/>
  <c r="B60" i="52"/>
  <c r="A61" i="52"/>
  <c r="B61" i="52"/>
  <c r="A62" i="52"/>
  <c r="B62" i="52"/>
  <c r="A63" i="52"/>
  <c r="B63" i="52"/>
  <c r="A64" i="52"/>
  <c r="B64" i="52"/>
  <c r="A65" i="52"/>
  <c r="B65" i="52"/>
  <c r="A66" i="52"/>
  <c r="B66" i="52"/>
  <c r="A67" i="52"/>
  <c r="B67" i="52"/>
  <c r="A68" i="52"/>
  <c r="B68" i="52"/>
  <c r="A69" i="52"/>
  <c r="B69" i="52"/>
  <c r="A70" i="52"/>
  <c r="B70" i="52"/>
  <c r="A71" i="52"/>
  <c r="B71" i="52"/>
  <c r="A72" i="52"/>
  <c r="B72" i="52"/>
  <c r="A73" i="52"/>
  <c r="B73" i="52"/>
  <c r="A74" i="52"/>
  <c r="B74" i="52"/>
  <c r="A75" i="52"/>
  <c r="B75" i="52"/>
  <c r="A76" i="52"/>
  <c r="B76" i="52"/>
  <c r="A77" i="52"/>
  <c r="B77" i="52"/>
  <c r="A78" i="52"/>
  <c r="B78" i="52"/>
  <c r="A79" i="52"/>
  <c r="B79" i="52"/>
  <c r="A80" i="52"/>
  <c r="B80" i="52"/>
  <c r="A81" i="52"/>
  <c r="B81" i="52"/>
  <c r="A82" i="52"/>
  <c r="B82" i="52"/>
  <c r="A83" i="52"/>
  <c r="B83" i="52"/>
  <c r="A84" i="52"/>
  <c r="B84" i="52"/>
  <c r="A85" i="52"/>
  <c r="B85" i="52"/>
  <c r="A86" i="52"/>
  <c r="B86" i="52"/>
  <c r="A87" i="52"/>
  <c r="B87" i="52"/>
  <c r="A88" i="52"/>
  <c r="B88" i="52"/>
  <c r="A89" i="52"/>
  <c r="B89" i="52"/>
  <c r="A90" i="52"/>
  <c r="B90" i="52"/>
  <c r="A91" i="52"/>
  <c r="B91" i="52"/>
  <c r="A92" i="52"/>
  <c r="B92" i="52"/>
  <c r="A93" i="52"/>
  <c r="B93" i="52"/>
  <c r="A94" i="52"/>
  <c r="B94" i="52"/>
  <c r="A95" i="52"/>
  <c r="B95" i="52"/>
  <c r="A96" i="52"/>
  <c r="B96" i="52"/>
  <c r="A97" i="52"/>
  <c r="B97" i="52"/>
  <c r="A98" i="52"/>
  <c r="B98" i="52"/>
  <c r="A99" i="52"/>
  <c r="B99" i="52"/>
  <c r="A100" i="52"/>
  <c r="B100" i="52"/>
  <c r="A101" i="52"/>
  <c r="B101" i="52"/>
  <c r="A102" i="52"/>
  <c r="B102" i="52"/>
  <c r="A103" i="52"/>
  <c r="B103" i="52"/>
  <c r="A104" i="52"/>
  <c r="B104" i="52"/>
  <c r="A105" i="52"/>
  <c r="B105" i="52"/>
  <c r="A106" i="52"/>
  <c r="B106" i="52"/>
  <c r="A107" i="52"/>
  <c r="B107" i="52"/>
  <c r="A108" i="52"/>
  <c r="B108" i="52"/>
  <c r="A109" i="52"/>
  <c r="B109" i="52"/>
  <c r="A110" i="52"/>
  <c r="B110" i="52"/>
  <c r="A111" i="52"/>
  <c r="B111" i="52"/>
  <c r="A112" i="52"/>
  <c r="B112" i="52"/>
  <c r="A113" i="52"/>
  <c r="B113" i="52"/>
  <c r="A114" i="52"/>
  <c r="B114" i="52"/>
  <c r="A115" i="52"/>
  <c r="B115" i="52"/>
  <c r="A116" i="52"/>
  <c r="B116" i="52"/>
  <c r="A117" i="52"/>
  <c r="B117" i="52"/>
  <c r="A118" i="52"/>
  <c r="B118" i="52"/>
  <c r="A119" i="52"/>
  <c r="B119" i="52"/>
  <c r="A120" i="52"/>
  <c r="B120" i="52"/>
  <c r="A121" i="52"/>
  <c r="B121" i="52"/>
  <c r="A122" i="52"/>
  <c r="B122" i="52"/>
  <c r="A3" i="52"/>
  <c r="M372" i="52" l="1"/>
  <c r="L372" i="52"/>
  <c r="K372" i="52"/>
  <c r="J372" i="52"/>
  <c r="I372" i="52"/>
  <c r="H372" i="52"/>
  <c r="G372" i="52"/>
  <c r="F372" i="52"/>
  <c r="E372" i="52"/>
  <c r="M371" i="52"/>
  <c r="L371" i="52"/>
  <c r="K371" i="52"/>
  <c r="J371" i="52"/>
  <c r="I371" i="52"/>
  <c r="H371" i="52"/>
  <c r="G371" i="52"/>
  <c r="F371" i="52"/>
  <c r="E371" i="52"/>
  <c r="M370" i="52"/>
  <c r="L370" i="52"/>
  <c r="K370" i="52"/>
  <c r="J370" i="52"/>
  <c r="I370" i="52"/>
  <c r="H370" i="52"/>
  <c r="G370" i="52"/>
  <c r="F370" i="52"/>
  <c r="E370" i="52"/>
  <c r="M369" i="52"/>
  <c r="L369" i="52"/>
  <c r="K369" i="52"/>
  <c r="J369" i="52"/>
  <c r="I369" i="52"/>
  <c r="H369" i="52"/>
  <c r="G369" i="52"/>
  <c r="F369" i="52"/>
  <c r="E369" i="52"/>
  <c r="M368" i="52"/>
  <c r="L368" i="52"/>
  <c r="K368" i="52"/>
  <c r="J368" i="52"/>
  <c r="I368" i="52"/>
  <c r="H368" i="52"/>
  <c r="G368" i="52"/>
  <c r="F368" i="52"/>
  <c r="E368" i="52"/>
  <c r="M367" i="52"/>
  <c r="L367" i="52"/>
  <c r="K367" i="52"/>
  <c r="J367" i="52"/>
  <c r="I367" i="52"/>
  <c r="H367" i="52"/>
  <c r="G367" i="52"/>
  <c r="F367" i="52"/>
  <c r="E367" i="52"/>
  <c r="M366" i="52"/>
  <c r="L366" i="52"/>
  <c r="K366" i="52"/>
  <c r="J366" i="52"/>
  <c r="I366" i="52"/>
  <c r="H366" i="52"/>
  <c r="G366" i="52"/>
  <c r="F366" i="52"/>
  <c r="E366" i="52"/>
  <c r="M365" i="52"/>
  <c r="L365" i="52"/>
  <c r="K365" i="52"/>
  <c r="J365" i="52"/>
  <c r="I365" i="52"/>
  <c r="H365" i="52"/>
  <c r="G365" i="52"/>
  <c r="F365" i="52"/>
  <c r="E365" i="52"/>
  <c r="M364" i="52"/>
  <c r="L364" i="52"/>
  <c r="K364" i="52"/>
  <c r="J364" i="52"/>
  <c r="I364" i="52"/>
  <c r="H364" i="52"/>
  <c r="G364" i="52"/>
  <c r="F364" i="52"/>
  <c r="E364" i="52"/>
  <c r="M363" i="52"/>
  <c r="L363" i="52"/>
  <c r="K363" i="52"/>
  <c r="J363" i="52"/>
  <c r="I363" i="52"/>
  <c r="H363" i="52"/>
  <c r="G363" i="52"/>
  <c r="F363" i="52"/>
  <c r="E363" i="52"/>
  <c r="M362" i="52"/>
  <c r="L362" i="52"/>
  <c r="K362" i="52"/>
  <c r="J362" i="52"/>
  <c r="I362" i="52"/>
  <c r="H362" i="52"/>
  <c r="G362" i="52"/>
  <c r="F362" i="52"/>
  <c r="E362" i="52"/>
  <c r="M361" i="52"/>
  <c r="L361" i="52"/>
  <c r="K361" i="52"/>
  <c r="J361" i="52"/>
  <c r="I361" i="52"/>
  <c r="H361" i="52"/>
  <c r="G361" i="52"/>
  <c r="F361" i="52"/>
  <c r="E361" i="52"/>
  <c r="M360" i="52"/>
  <c r="L360" i="52"/>
  <c r="K360" i="52"/>
  <c r="J360" i="52"/>
  <c r="I360" i="52"/>
  <c r="H360" i="52"/>
  <c r="G360" i="52"/>
  <c r="F360" i="52"/>
  <c r="E360" i="52"/>
  <c r="M359" i="52"/>
  <c r="L359" i="52"/>
  <c r="K359" i="52"/>
  <c r="J359" i="52"/>
  <c r="I359" i="52"/>
  <c r="H359" i="52"/>
  <c r="G359" i="52"/>
  <c r="F359" i="52"/>
  <c r="E359" i="52"/>
  <c r="M358" i="52"/>
  <c r="L358" i="52"/>
  <c r="K358" i="52"/>
  <c r="J358" i="52"/>
  <c r="I358" i="52"/>
  <c r="H358" i="52"/>
  <c r="G358" i="52"/>
  <c r="F358" i="52"/>
  <c r="E358" i="52"/>
  <c r="M357" i="52"/>
  <c r="L357" i="52"/>
  <c r="K357" i="52"/>
  <c r="J357" i="52"/>
  <c r="I357" i="52"/>
  <c r="H357" i="52"/>
  <c r="G357" i="52"/>
  <c r="F357" i="52"/>
  <c r="E357" i="52"/>
  <c r="M356" i="52"/>
  <c r="L356" i="52"/>
  <c r="K356" i="52"/>
  <c r="J356" i="52"/>
  <c r="I356" i="52"/>
  <c r="H356" i="52"/>
  <c r="G356" i="52"/>
  <c r="F356" i="52"/>
  <c r="E356" i="52"/>
  <c r="M355" i="52"/>
  <c r="L355" i="52"/>
  <c r="K355" i="52"/>
  <c r="J355" i="52"/>
  <c r="I355" i="52"/>
  <c r="H355" i="52"/>
  <c r="G355" i="52"/>
  <c r="F355" i="52"/>
  <c r="E355" i="52"/>
  <c r="M354" i="52"/>
  <c r="L354" i="52"/>
  <c r="K354" i="52"/>
  <c r="J354" i="52"/>
  <c r="I354" i="52"/>
  <c r="H354" i="52"/>
  <c r="G354" i="52"/>
  <c r="F354" i="52"/>
  <c r="E354" i="52"/>
  <c r="M353" i="52"/>
  <c r="L353" i="52"/>
  <c r="K353" i="52"/>
  <c r="J353" i="52"/>
  <c r="I353" i="52"/>
  <c r="H353" i="52"/>
  <c r="G353" i="52"/>
  <c r="F353" i="52"/>
  <c r="E353" i="52"/>
  <c r="M352" i="52"/>
  <c r="L352" i="52"/>
  <c r="K352" i="52"/>
  <c r="J352" i="52"/>
  <c r="I352" i="52"/>
  <c r="H352" i="52"/>
  <c r="G352" i="52"/>
  <c r="F352" i="52"/>
  <c r="E352" i="52"/>
  <c r="M351" i="52"/>
  <c r="L351" i="52"/>
  <c r="K351" i="52"/>
  <c r="J351" i="52"/>
  <c r="I351" i="52"/>
  <c r="H351" i="52"/>
  <c r="G351" i="52"/>
  <c r="F351" i="52"/>
  <c r="E351" i="52"/>
  <c r="M350" i="52"/>
  <c r="L350" i="52"/>
  <c r="K350" i="52"/>
  <c r="J350" i="52"/>
  <c r="I350" i="52"/>
  <c r="H350" i="52"/>
  <c r="G350" i="52"/>
  <c r="F350" i="52"/>
  <c r="E350" i="52"/>
  <c r="M349" i="52"/>
  <c r="L349" i="52"/>
  <c r="K349" i="52"/>
  <c r="J349" i="52"/>
  <c r="I349" i="52"/>
  <c r="H349" i="52"/>
  <c r="G349" i="52"/>
  <c r="F349" i="52"/>
  <c r="E349" i="52"/>
  <c r="M348" i="52"/>
  <c r="L348" i="52"/>
  <c r="K348" i="52"/>
  <c r="J348" i="52"/>
  <c r="I348" i="52"/>
  <c r="H348" i="52"/>
  <c r="G348" i="52"/>
  <c r="F348" i="52"/>
  <c r="E348" i="52"/>
  <c r="M347" i="52"/>
  <c r="L347" i="52"/>
  <c r="K347" i="52"/>
  <c r="J347" i="52"/>
  <c r="I347" i="52"/>
  <c r="H347" i="52"/>
  <c r="G347" i="52"/>
  <c r="F347" i="52"/>
  <c r="E347" i="52"/>
  <c r="M346" i="52"/>
  <c r="L346" i="52"/>
  <c r="K346" i="52"/>
  <c r="J346" i="52"/>
  <c r="I346" i="52"/>
  <c r="H346" i="52"/>
  <c r="G346" i="52"/>
  <c r="F346" i="52"/>
  <c r="E346" i="52"/>
  <c r="M345" i="52"/>
  <c r="L345" i="52"/>
  <c r="K345" i="52"/>
  <c r="J345" i="52"/>
  <c r="I345" i="52"/>
  <c r="H345" i="52"/>
  <c r="G345" i="52"/>
  <c r="F345" i="52"/>
  <c r="E345" i="52"/>
  <c r="M344" i="52"/>
  <c r="L344" i="52"/>
  <c r="K344" i="52"/>
  <c r="J344" i="52"/>
  <c r="I344" i="52"/>
  <c r="H344" i="52"/>
  <c r="G344" i="52"/>
  <c r="F344" i="52"/>
  <c r="E344" i="52"/>
  <c r="M343" i="52"/>
  <c r="L343" i="52"/>
  <c r="K343" i="52"/>
  <c r="J343" i="52"/>
  <c r="I343" i="52"/>
  <c r="H343" i="52"/>
  <c r="G343" i="52"/>
  <c r="F343" i="52"/>
  <c r="E343" i="52"/>
  <c r="M342" i="52"/>
  <c r="L342" i="52"/>
  <c r="K342" i="52"/>
  <c r="J342" i="52"/>
  <c r="I342" i="52"/>
  <c r="H342" i="52"/>
  <c r="G342" i="52"/>
  <c r="F342" i="52"/>
  <c r="E342" i="52"/>
  <c r="M341" i="52"/>
  <c r="L341" i="52"/>
  <c r="K341" i="52"/>
  <c r="J341" i="52"/>
  <c r="I341" i="52"/>
  <c r="H341" i="52"/>
  <c r="G341" i="52"/>
  <c r="F341" i="52"/>
  <c r="E341" i="52"/>
  <c r="M340" i="52"/>
  <c r="L340" i="52"/>
  <c r="K340" i="52"/>
  <c r="J340" i="52"/>
  <c r="I340" i="52"/>
  <c r="H340" i="52"/>
  <c r="G340" i="52"/>
  <c r="F340" i="52"/>
  <c r="E340" i="52"/>
  <c r="M339" i="52"/>
  <c r="L339" i="52"/>
  <c r="K339" i="52"/>
  <c r="J339" i="52"/>
  <c r="I339" i="52"/>
  <c r="H339" i="52"/>
  <c r="G339" i="52"/>
  <c r="F339" i="52"/>
  <c r="E339" i="52"/>
  <c r="M338" i="52"/>
  <c r="L338" i="52"/>
  <c r="K338" i="52"/>
  <c r="J338" i="52"/>
  <c r="I338" i="52"/>
  <c r="H338" i="52"/>
  <c r="G338" i="52"/>
  <c r="F338" i="52"/>
  <c r="E338" i="52"/>
  <c r="M337" i="52"/>
  <c r="L337" i="52"/>
  <c r="K337" i="52"/>
  <c r="J337" i="52"/>
  <c r="I337" i="52"/>
  <c r="H337" i="52"/>
  <c r="G337" i="52"/>
  <c r="F337" i="52"/>
  <c r="E337" i="52"/>
  <c r="M336" i="52"/>
  <c r="L336" i="52"/>
  <c r="K336" i="52"/>
  <c r="J336" i="52"/>
  <c r="I336" i="52"/>
  <c r="H336" i="52"/>
  <c r="G336" i="52"/>
  <c r="F336" i="52"/>
  <c r="E336" i="52"/>
  <c r="M335" i="52"/>
  <c r="L335" i="52"/>
  <c r="K335" i="52"/>
  <c r="J335" i="52"/>
  <c r="I335" i="52"/>
  <c r="H335" i="52"/>
  <c r="G335" i="52"/>
  <c r="F335" i="52"/>
  <c r="E335" i="52"/>
  <c r="M334" i="52"/>
  <c r="L334" i="52"/>
  <c r="K334" i="52"/>
  <c r="J334" i="52"/>
  <c r="I334" i="52"/>
  <c r="H334" i="52"/>
  <c r="G334" i="52"/>
  <c r="F334" i="52"/>
  <c r="E334" i="52"/>
  <c r="M333" i="52"/>
  <c r="L333" i="52"/>
  <c r="K333" i="52"/>
  <c r="J333" i="52"/>
  <c r="I333" i="52"/>
  <c r="H333" i="52"/>
  <c r="G333" i="52"/>
  <c r="F333" i="52"/>
  <c r="E333" i="52"/>
  <c r="M332" i="52"/>
  <c r="L332" i="52"/>
  <c r="K332" i="52"/>
  <c r="J332" i="52"/>
  <c r="I332" i="52"/>
  <c r="H332" i="52"/>
  <c r="G332" i="52"/>
  <c r="F332" i="52"/>
  <c r="E332" i="52"/>
  <c r="M331" i="52"/>
  <c r="L331" i="52"/>
  <c r="K331" i="52"/>
  <c r="J331" i="52"/>
  <c r="I331" i="52"/>
  <c r="H331" i="52"/>
  <c r="G331" i="52"/>
  <c r="F331" i="52"/>
  <c r="E331" i="52"/>
  <c r="M330" i="52"/>
  <c r="L330" i="52"/>
  <c r="K330" i="52"/>
  <c r="J330" i="52"/>
  <c r="I330" i="52"/>
  <c r="H330" i="52"/>
  <c r="G330" i="52"/>
  <c r="F330" i="52"/>
  <c r="E330" i="52"/>
  <c r="M329" i="52"/>
  <c r="L329" i="52"/>
  <c r="K329" i="52"/>
  <c r="J329" i="52"/>
  <c r="I329" i="52"/>
  <c r="H329" i="52"/>
  <c r="G329" i="52"/>
  <c r="F329" i="52"/>
  <c r="E329" i="52"/>
  <c r="M328" i="52"/>
  <c r="L328" i="52"/>
  <c r="K328" i="52"/>
  <c r="J328" i="52"/>
  <c r="I328" i="52"/>
  <c r="H328" i="52"/>
  <c r="G328" i="52"/>
  <c r="F328" i="52"/>
  <c r="E328" i="52"/>
  <c r="M327" i="52"/>
  <c r="L327" i="52"/>
  <c r="K327" i="52"/>
  <c r="J327" i="52"/>
  <c r="I327" i="52"/>
  <c r="H327" i="52"/>
  <c r="G327" i="52"/>
  <c r="F327" i="52"/>
  <c r="E327" i="52"/>
  <c r="M326" i="52"/>
  <c r="L326" i="52"/>
  <c r="K326" i="52"/>
  <c r="J326" i="52"/>
  <c r="I326" i="52"/>
  <c r="H326" i="52"/>
  <c r="G326" i="52"/>
  <c r="F326" i="52"/>
  <c r="E326" i="52"/>
  <c r="M325" i="52"/>
  <c r="L325" i="52"/>
  <c r="K325" i="52"/>
  <c r="J325" i="52"/>
  <c r="I325" i="52"/>
  <c r="H325" i="52"/>
  <c r="G325" i="52"/>
  <c r="F325" i="52"/>
  <c r="E325" i="52"/>
  <c r="M324" i="52"/>
  <c r="L324" i="52"/>
  <c r="K324" i="52"/>
  <c r="J324" i="52"/>
  <c r="I324" i="52"/>
  <c r="H324" i="52"/>
  <c r="G324" i="52"/>
  <c r="F324" i="52"/>
  <c r="E324" i="52"/>
  <c r="M323" i="52"/>
  <c r="L323" i="52"/>
  <c r="K323" i="52"/>
  <c r="J323" i="52"/>
  <c r="I323" i="52"/>
  <c r="H323" i="52"/>
  <c r="G323" i="52"/>
  <c r="F323" i="52"/>
  <c r="E323" i="52"/>
  <c r="M322" i="52"/>
  <c r="L322" i="52"/>
  <c r="K322" i="52"/>
  <c r="J322" i="52"/>
  <c r="I322" i="52"/>
  <c r="H322" i="52"/>
  <c r="G322" i="52"/>
  <c r="F322" i="52"/>
  <c r="E322" i="52"/>
  <c r="M321" i="52"/>
  <c r="L321" i="52"/>
  <c r="K321" i="52"/>
  <c r="J321" i="52"/>
  <c r="I321" i="52"/>
  <c r="H321" i="52"/>
  <c r="G321" i="52"/>
  <c r="F321" i="52"/>
  <c r="E321" i="52"/>
  <c r="M320" i="52"/>
  <c r="L320" i="52"/>
  <c r="K320" i="52"/>
  <c r="J320" i="52"/>
  <c r="I320" i="52"/>
  <c r="H320" i="52"/>
  <c r="G320" i="52"/>
  <c r="F320" i="52"/>
  <c r="E320" i="52"/>
  <c r="M319" i="52"/>
  <c r="L319" i="52"/>
  <c r="K319" i="52"/>
  <c r="J319" i="52"/>
  <c r="I319" i="52"/>
  <c r="H319" i="52"/>
  <c r="G319" i="52"/>
  <c r="F319" i="52"/>
  <c r="E319" i="52"/>
  <c r="M318" i="52"/>
  <c r="L318" i="52"/>
  <c r="K318" i="52"/>
  <c r="J318" i="52"/>
  <c r="I318" i="52"/>
  <c r="H318" i="52"/>
  <c r="G318" i="52"/>
  <c r="F318" i="52"/>
  <c r="E318" i="52"/>
  <c r="M317" i="52"/>
  <c r="L317" i="52"/>
  <c r="K317" i="52"/>
  <c r="J317" i="52"/>
  <c r="I317" i="52"/>
  <c r="H317" i="52"/>
  <c r="G317" i="52"/>
  <c r="F317" i="52"/>
  <c r="E317" i="52"/>
  <c r="M316" i="52"/>
  <c r="L316" i="52"/>
  <c r="K316" i="52"/>
  <c r="J316" i="52"/>
  <c r="I316" i="52"/>
  <c r="H316" i="52"/>
  <c r="G316" i="52"/>
  <c r="F316" i="52"/>
  <c r="E316" i="52"/>
  <c r="M315" i="52"/>
  <c r="L315" i="52"/>
  <c r="K315" i="52"/>
  <c r="J315" i="52"/>
  <c r="I315" i="52"/>
  <c r="H315" i="52"/>
  <c r="G315" i="52"/>
  <c r="F315" i="52"/>
  <c r="E315" i="52"/>
  <c r="M314" i="52"/>
  <c r="L314" i="52"/>
  <c r="K314" i="52"/>
  <c r="J314" i="52"/>
  <c r="I314" i="52"/>
  <c r="H314" i="52"/>
  <c r="G314" i="52"/>
  <c r="F314" i="52"/>
  <c r="E314" i="52"/>
  <c r="M313" i="52"/>
  <c r="L313" i="52"/>
  <c r="K313" i="52"/>
  <c r="J313" i="52"/>
  <c r="I313" i="52"/>
  <c r="H313" i="52"/>
  <c r="G313" i="52"/>
  <c r="F313" i="52"/>
  <c r="E313" i="52"/>
  <c r="M312" i="52"/>
  <c r="L312" i="52"/>
  <c r="K312" i="52"/>
  <c r="J312" i="52"/>
  <c r="I312" i="52"/>
  <c r="H312" i="52"/>
  <c r="G312" i="52"/>
  <c r="F312" i="52"/>
  <c r="E312" i="52"/>
  <c r="M311" i="52"/>
  <c r="L311" i="52"/>
  <c r="K311" i="52"/>
  <c r="J311" i="52"/>
  <c r="I311" i="52"/>
  <c r="H311" i="52"/>
  <c r="G311" i="52"/>
  <c r="F311" i="52"/>
  <c r="E311" i="52"/>
  <c r="M310" i="52"/>
  <c r="L310" i="52"/>
  <c r="K310" i="52"/>
  <c r="J310" i="52"/>
  <c r="I310" i="52"/>
  <c r="H310" i="52"/>
  <c r="G310" i="52"/>
  <c r="F310" i="52"/>
  <c r="E310" i="52"/>
  <c r="M254" i="52"/>
  <c r="M255" i="52"/>
  <c r="M256" i="52"/>
  <c r="M257" i="52"/>
  <c r="M258" i="52"/>
  <c r="M259" i="52"/>
  <c r="M260" i="52"/>
  <c r="M261" i="52"/>
  <c r="M262" i="52"/>
  <c r="M263" i="52"/>
  <c r="M264" i="52"/>
  <c r="M265" i="52"/>
  <c r="M266" i="52"/>
  <c r="M267" i="52"/>
  <c r="M268" i="52"/>
  <c r="M269" i="52"/>
  <c r="M270" i="52"/>
  <c r="M271" i="52"/>
  <c r="M272" i="52"/>
  <c r="M273" i="52"/>
  <c r="M274" i="52"/>
  <c r="M275" i="52"/>
  <c r="M276" i="52"/>
  <c r="M277" i="52"/>
  <c r="M278" i="52"/>
  <c r="M279" i="52"/>
  <c r="M280" i="52"/>
  <c r="M281" i="52"/>
  <c r="M282" i="52"/>
  <c r="M283" i="52"/>
  <c r="M284" i="52"/>
  <c r="M285" i="52"/>
  <c r="M286" i="52"/>
  <c r="M287" i="52"/>
  <c r="M288" i="52"/>
  <c r="M289" i="52"/>
  <c r="M290" i="52"/>
  <c r="M291" i="52"/>
  <c r="M292" i="52"/>
  <c r="M293" i="52"/>
  <c r="M294" i="52"/>
  <c r="M295" i="52"/>
  <c r="M296" i="52"/>
  <c r="M297" i="52"/>
  <c r="M298" i="52"/>
  <c r="M299" i="52"/>
  <c r="M300" i="52"/>
  <c r="M301" i="52"/>
  <c r="M302" i="52"/>
  <c r="M303" i="52"/>
  <c r="M304" i="52"/>
  <c r="M305" i="52"/>
  <c r="M306" i="52"/>
  <c r="M307" i="52"/>
  <c r="M308" i="52"/>
  <c r="M309" i="52"/>
  <c r="K57" i="7"/>
  <c r="J57" i="7"/>
  <c r="I57" i="7"/>
  <c r="H57" i="7"/>
  <c r="G57" i="7"/>
  <c r="F57" i="7"/>
  <c r="E57" i="7"/>
  <c r="D57" i="7"/>
  <c r="C57" i="7"/>
  <c r="K56" i="7"/>
  <c r="J56" i="7"/>
  <c r="I56" i="7"/>
  <c r="H56" i="7"/>
  <c r="G56" i="7"/>
  <c r="F56" i="7"/>
  <c r="E56" i="7"/>
  <c r="D56" i="7"/>
  <c r="C56" i="7"/>
  <c r="K55" i="7"/>
  <c r="J55" i="7"/>
  <c r="I55" i="7"/>
  <c r="H55" i="7"/>
  <c r="G55" i="7"/>
  <c r="F55" i="7"/>
  <c r="E55" i="7"/>
  <c r="D55" i="7"/>
  <c r="C55" i="7"/>
  <c r="K54" i="7"/>
  <c r="J54" i="7"/>
  <c r="I54" i="7"/>
  <c r="H54" i="7"/>
  <c r="G54" i="7"/>
  <c r="F54" i="7"/>
  <c r="E54" i="7"/>
  <c r="D54" i="7"/>
  <c r="C54" i="7"/>
  <c r="K53" i="7"/>
  <c r="J53" i="7"/>
  <c r="I53" i="7"/>
  <c r="H53" i="7"/>
  <c r="G53" i="7"/>
  <c r="F53" i="7"/>
  <c r="E53" i="7"/>
  <c r="D53" i="7"/>
  <c r="C53" i="7"/>
  <c r="K52" i="7"/>
  <c r="J52" i="7"/>
  <c r="I52" i="7"/>
  <c r="H52" i="7"/>
  <c r="G52" i="7"/>
  <c r="F52" i="7"/>
  <c r="E52" i="7"/>
  <c r="D52" i="7"/>
  <c r="C52" i="7"/>
  <c r="K51" i="7"/>
  <c r="J51" i="7"/>
  <c r="I51" i="7"/>
  <c r="H51" i="7"/>
  <c r="G51" i="7"/>
  <c r="F51" i="7"/>
  <c r="E51" i="7"/>
  <c r="D51" i="7"/>
  <c r="C51" i="7"/>
  <c r="K50" i="7"/>
  <c r="J50" i="7"/>
  <c r="I50" i="7"/>
  <c r="H50" i="7"/>
  <c r="G50" i="7"/>
  <c r="F50" i="7"/>
  <c r="E50" i="7"/>
  <c r="D50" i="7"/>
  <c r="C50" i="7"/>
  <c r="K49" i="7"/>
  <c r="J49" i="7"/>
  <c r="I49" i="7"/>
  <c r="H49" i="7"/>
  <c r="G49" i="7"/>
  <c r="F49" i="7"/>
  <c r="E49" i="7"/>
  <c r="D49" i="7"/>
  <c r="C49" i="7"/>
  <c r="K48" i="7"/>
  <c r="J48" i="7"/>
  <c r="I48" i="7"/>
  <c r="H48" i="7"/>
  <c r="G48" i="7"/>
  <c r="F48" i="7"/>
  <c r="E48" i="7"/>
  <c r="D48" i="7"/>
  <c r="C48" i="7"/>
  <c r="K47" i="7"/>
  <c r="J47" i="7"/>
  <c r="I47" i="7"/>
  <c r="H47" i="7"/>
  <c r="G47" i="7"/>
  <c r="F47" i="7"/>
  <c r="E47" i="7"/>
  <c r="D47" i="7"/>
  <c r="C47" i="7"/>
  <c r="K46" i="7"/>
  <c r="J46" i="7"/>
  <c r="I46" i="7"/>
  <c r="H46" i="7"/>
  <c r="G46" i="7"/>
  <c r="F46" i="7"/>
  <c r="E46" i="7"/>
  <c r="D46" i="7"/>
  <c r="C46" i="7"/>
  <c r="K40" i="7"/>
  <c r="K61" i="7" s="1"/>
  <c r="K19" i="7"/>
  <c r="S65" i="73"/>
  <c r="O65" i="73"/>
  <c r="K65" i="73"/>
  <c r="M253" i="52" l="1"/>
  <c r="F253" i="52"/>
  <c r="B311" i="52"/>
  <c r="B327" i="52"/>
  <c r="B335" i="52"/>
  <c r="B351" i="52"/>
  <c r="B359" i="52"/>
  <c r="B367" i="52"/>
  <c r="B319" i="52"/>
  <c r="B310" i="52"/>
  <c r="B318" i="52"/>
  <c r="B326" i="52"/>
  <c r="B334" i="52"/>
  <c r="B342" i="52"/>
  <c r="B350" i="52"/>
  <c r="B358" i="52"/>
  <c r="B366" i="52"/>
  <c r="E253" i="52"/>
  <c r="B3" i="52"/>
  <c r="B320" i="52"/>
  <c r="B328" i="52"/>
  <c r="B336" i="52"/>
  <c r="B344" i="52"/>
  <c r="B352" i="52"/>
  <c r="B360" i="52"/>
  <c r="B368" i="52"/>
  <c r="B313" i="52"/>
  <c r="B321" i="52"/>
  <c r="B329" i="52"/>
  <c r="B337" i="52"/>
  <c r="B345" i="52"/>
  <c r="B353" i="52"/>
  <c r="B361" i="52"/>
  <c r="B369" i="52"/>
  <c r="B312" i="52"/>
  <c r="B314" i="52"/>
  <c r="B322" i="52"/>
  <c r="B330" i="52"/>
  <c r="B338" i="52"/>
  <c r="B346" i="52"/>
  <c r="B354" i="52"/>
  <c r="B362" i="52"/>
  <c r="B370" i="52"/>
  <c r="B343" i="52"/>
  <c r="B315" i="52"/>
  <c r="B323" i="52"/>
  <c r="B331" i="52"/>
  <c r="B339" i="52"/>
  <c r="B347" i="52"/>
  <c r="B355" i="52"/>
  <c r="B363" i="52"/>
  <c r="B371" i="52"/>
  <c r="B316" i="52"/>
  <c r="B324" i="52"/>
  <c r="B332" i="52"/>
  <c r="B340" i="52"/>
  <c r="B348" i="52"/>
  <c r="B356" i="52"/>
  <c r="B364" i="52"/>
  <c r="B372" i="52"/>
  <c r="B128" i="52"/>
  <c r="B317" i="52"/>
  <c r="B325" i="52"/>
  <c r="B333" i="52"/>
  <c r="B341" i="52"/>
  <c r="B349" i="52"/>
  <c r="B357" i="52"/>
  <c r="B365" i="52"/>
  <c r="J40" i="7"/>
  <c r="J61" i="7" s="1"/>
  <c r="I40" i="7"/>
  <c r="I61" i="7" s="1"/>
  <c r="H40" i="7"/>
  <c r="H61" i="7" s="1"/>
  <c r="G40" i="7"/>
  <c r="F40" i="7"/>
  <c r="E40" i="7"/>
  <c r="D40" i="7"/>
  <c r="D61" i="7" s="1"/>
  <c r="C40" i="7"/>
  <c r="C61" i="7" s="1"/>
  <c r="D19" i="7"/>
  <c r="E19" i="7"/>
  <c r="F19" i="7"/>
  <c r="G19" i="7"/>
  <c r="H19" i="7"/>
  <c r="I19" i="7"/>
  <c r="J19" i="7"/>
  <c r="C19" i="7"/>
  <c r="E61" i="7" l="1"/>
  <c r="G61" i="7"/>
  <c r="F61" i="7"/>
  <c r="G65" i="73"/>
  <c r="U35" i="12" l="1"/>
  <c r="U58" i="48"/>
  <c r="U36" i="48" s="1"/>
  <c r="U21" i="12" l="1"/>
  <c r="U23" i="12"/>
  <c r="U25" i="12"/>
  <c r="U27" i="12"/>
  <c r="U29" i="12"/>
  <c r="U31" i="12"/>
  <c r="U33" i="12"/>
  <c r="U22" i="12"/>
  <c r="U24" i="12"/>
  <c r="U26" i="12"/>
  <c r="U28" i="12"/>
  <c r="U30" i="12"/>
  <c r="U32" i="12"/>
  <c r="U34" i="12"/>
  <c r="U51" i="48"/>
  <c r="U57" i="48"/>
  <c r="U55" i="48"/>
  <c r="U47" i="48"/>
  <c r="U35" i="48"/>
  <c r="U43" i="48"/>
  <c r="U41" i="48"/>
  <c r="D126" i="26"/>
  <c r="D130" i="26"/>
  <c r="D135" i="26"/>
  <c r="D137" i="26"/>
  <c r="D124" i="26"/>
  <c r="D129" i="26"/>
  <c r="D125" i="26"/>
  <c r="D128" i="26"/>
  <c r="D132" i="26"/>
  <c r="D134" i="26"/>
  <c r="D131" i="26"/>
  <c r="D68" i="26"/>
  <c r="D193" i="26"/>
  <c r="D55" i="26"/>
  <c r="D194" i="26"/>
  <c r="D201" i="26"/>
  <c r="D56" i="26"/>
  <c r="D61" i="26"/>
  <c r="D60" i="26"/>
  <c r="D57" i="26"/>
  <c r="D59" i="26"/>
  <c r="D199" i="26"/>
  <c r="D200" i="26"/>
  <c r="D62" i="26"/>
  <c r="D198" i="26"/>
  <c r="D66" i="26"/>
  <c r="D63" i="26"/>
  <c r="D204" i="26"/>
  <c r="D203" i="26"/>
  <c r="D197" i="26"/>
  <c r="D65" i="26"/>
  <c r="D195" i="26"/>
  <c r="D206" i="26"/>
  <c r="C61" i="26"/>
  <c r="C55" i="26"/>
  <c r="C62" i="26"/>
  <c r="C56" i="26"/>
  <c r="C59" i="26"/>
  <c r="C63" i="26"/>
  <c r="C65" i="26"/>
  <c r="C68" i="26"/>
  <c r="C128" i="26"/>
  <c r="C66" i="26"/>
  <c r="C134" i="26"/>
  <c r="C203" i="26"/>
  <c r="C57" i="26"/>
  <c r="C126" i="26"/>
  <c r="C197" i="26"/>
  <c r="C60" i="26"/>
  <c r="C195" i="26"/>
  <c r="C201" i="26"/>
  <c r="C135" i="26"/>
  <c r="C129" i="26"/>
  <c r="C206" i="26"/>
  <c r="C130" i="26"/>
  <c r="C131" i="26"/>
  <c r="C199" i="26"/>
  <c r="C200" i="26"/>
  <c r="C125" i="26"/>
  <c r="C194" i="26"/>
  <c r="C204" i="26"/>
  <c r="C132" i="26"/>
  <c r="C193" i="26"/>
  <c r="C198" i="26"/>
  <c r="C137" i="26"/>
  <c r="C124" i="26"/>
  <c r="U34" i="48"/>
  <c r="U46" i="48"/>
  <c r="U54" i="48"/>
  <c r="U33" i="48"/>
  <c r="U37" i="48"/>
  <c r="U50" i="48"/>
  <c r="U42" i="48"/>
  <c r="U38" i="48"/>
  <c r="U53" i="48"/>
  <c r="U49" i="48"/>
  <c r="U45" i="48"/>
  <c r="U39" i="48"/>
  <c r="U56" i="48"/>
  <c r="U52" i="48"/>
  <c r="U48" i="48"/>
  <c r="U44" i="48"/>
  <c r="U40" i="48"/>
  <c r="A18" i="13"/>
  <c r="A91" i="12" l="1"/>
  <c r="A147" i="48"/>
  <c r="C96" i="66" l="1"/>
  <c r="D96" i="66"/>
  <c r="E96" i="66"/>
  <c r="F96" i="66"/>
  <c r="G96" i="66"/>
  <c r="H96" i="66"/>
  <c r="I96" i="66"/>
  <c r="J96" i="66"/>
  <c r="K96" i="66"/>
  <c r="L96" i="66"/>
  <c r="M96" i="66"/>
  <c r="N96" i="66"/>
  <c r="N63" i="66"/>
  <c r="J63" i="66"/>
  <c r="G63" i="66"/>
  <c r="C63" i="66"/>
  <c r="F63" i="66" l="1"/>
  <c r="F58" i="66" s="1"/>
  <c r="L63" i="66"/>
  <c r="L52" i="66" s="1"/>
  <c r="K63" i="66"/>
  <c r="K49" i="66" s="1"/>
  <c r="J39" i="66"/>
  <c r="G57" i="66"/>
  <c r="D63" i="66"/>
  <c r="D60" i="66" s="1"/>
  <c r="N39" i="66"/>
  <c r="H63" i="66"/>
  <c r="H56" i="66" s="1"/>
  <c r="G41" i="66"/>
  <c r="G45" i="66"/>
  <c r="G49" i="66"/>
  <c r="G53" i="66"/>
  <c r="J54" i="66"/>
  <c r="N54" i="66"/>
  <c r="J58" i="66"/>
  <c r="N58" i="66"/>
  <c r="G61" i="66"/>
  <c r="J62" i="66"/>
  <c r="N62" i="66"/>
  <c r="J40" i="66"/>
  <c r="N52" i="66"/>
  <c r="G40" i="66"/>
  <c r="M63" i="66"/>
  <c r="M38" i="66" s="1"/>
  <c r="I63" i="66"/>
  <c r="I38" i="66" s="1"/>
  <c r="E63" i="66"/>
  <c r="E38" i="66" s="1"/>
  <c r="J60" i="66"/>
  <c r="N56" i="66"/>
  <c r="J52" i="66"/>
  <c r="N48" i="66"/>
  <c r="N44" i="66"/>
  <c r="N40" i="66"/>
  <c r="N60" i="66"/>
  <c r="J56" i="66"/>
  <c r="J48" i="66"/>
  <c r="J44" i="66"/>
  <c r="G37" i="66"/>
  <c r="G62" i="66"/>
  <c r="N61" i="66"/>
  <c r="J61" i="66"/>
  <c r="G58" i="66"/>
  <c r="N57" i="66"/>
  <c r="J57" i="66"/>
  <c r="G54" i="66"/>
  <c r="N53" i="66"/>
  <c r="J53" i="66"/>
  <c r="G50" i="66"/>
  <c r="N49" i="66"/>
  <c r="J49" i="66"/>
  <c r="G46" i="66"/>
  <c r="N45" i="66"/>
  <c r="J45" i="66"/>
  <c r="G42" i="66"/>
  <c r="N41" i="66"/>
  <c r="J41" i="66"/>
  <c r="G38" i="66"/>
  <c r="N37" i="66"/>
  <c r="J37" i="66"/>
  <c r="G59" i="66"/>
  <c r="G51" i="66"/>
  <c r="N50" i="66"/>
  <c r="J50" i="66"/>
  <c r="G47" i="66"/>
  <c r="N46" i="66"/>
  <c r="J46" i="66"/>
  <c r="G43" i="66"/>
  <c r="N42" i="66"/>
  <c r="J42" i="66"/>
  <c r="G39" i="66"/>
  <c r="N38" i="66"/>
  <c r="J38" i="66"/>
  <c r="G55" i="66"/>
  <c r="G60" i="66"/>
  <c r="N59" i="66"/>
  <c r="J59" i="66"/>
  <c r="G56" i="66"/>
  <c r="N55" i="66"/>
  <c r="J55" i="66"/>
  <c r="G52" i="66"/>
  <c r="N51" i="66"/>
  <c r="J51" i="66"/>
  <c r="G48" i="66"/>
  <c r="N47" i="66"/>
  <c r="J47" i="66"/>
  <c r="G44" i="66"/>
  <c r="N43" i="66"/>
  <c r="J43" i="66"/>
  <c r="K62" i="66" l="1"/>
  <c r="K59" i="66"/>
  <c r="K60" i="66"/>
  <c r="K54" i="66"/>
  <c r="K58" i="66"/>
  <c r="H40" i="66"/>
  <c r="H57" i="66"/>
  <c r="K40" i="66"/>
  <c r="F59" i="66"/>
  <c r="F61" i="66"/>
  <c r="F42" i="66"/>
  <c r="F50" i="66"/>
  <c r="F49" i="66"/>
  <c r="F48" i="66"/>
  <c r="F46" i="66"/>
  <c r="F55" i="66"/>
  <c r="F41" i="66"/>
  <c r="F44" i="66"/>
  <c r="F47" i="66"/>
  <c r="K61" i="66"/>
  <c r="M37" i="66"/>
  <c r="F60" i="66"/>
  <c r="F56" i="66"/>
  <c r="F62" i="66"/>
  <c r="F54" i="66"/>
  <c r="F43" i="66"/>
  <c r="F51" i="66"/>
  <c r="F38" i="66"/>
  <c r="F57" i="66"/>
  <c r="F39" i="66"/>
  <c r="F37" i="66"/>
  <c r="F45" i="66"/>
  <c r="F53" i="66"/>
  <c r="F40" i="66"/>
  <c r="F52" i="66"/>
  <c r="L49" i="66"/>
  <c r="M51" i="66"/>
  <c r="I41" i="66"/>
  <c r="L43" i="66"/>
  <c r="M39" i="66"/>
  <c r="L42" i="66"/>
  <c r="I61" i="66"/>
  <c r="L55" i="66"/>
  <c r="H41" i="66"/>
  <c r="L41" i="66"/>
  <c r="L61" i="66"/>
  <c r="I37" i="66"/>
  <c r="I49" i="66"/>
  <c r="H51" i="66"/>
  <c r="I60" i="66"/>
  <c r="L58" i="66"/>
  <c r="I50" i="66"/>
  <c r="L57" i="66"/>
  <c r="I62" i="66"/>
  <c r="I53" i="66"/>
  <c r="I44" i="66"/>
  <c r="L51" i="66"/>
  <c r="L37" i="66"/>
  <c r="L54" i="66"/>
  <c r="L45" i="66"/>
  <c r="L53" i="66"/>
  <c r="I58" i="66"/>
  <c r="I55" i="66"/>
  <c r="I45" i="66"/>
  <c r="M53" i="66"/>
  <c r="L39" i="66"/>
  <c r="L47" i="66"/>
  <c r="I52" i="66"/>
  <c r="I51" i="66"/>
  <c r="L50" i="66"/>
  <c r="L56" i="66"/>
  <c r="L62" i="66"/>
  <c r="L38" i="66"/>
  <c r="I42" i="66"/>
  <c r="L44" i="66"/>
  <c r="I47" i="66"/>
  <c r="I56" i="66"/>
  <c r="I43" i="66"/>
  <c r="L46" i="66"/>
  <c r="I46" i="66"/>
  <c r="I54" i="66"/>
  <c r="I57" i="66"/>
  <c r="I59" i="66"/>
  <c r="L40" i="66"/>
  <c r="L48" i="66"/>
  <c r="I40" i="66"/>
  <c r="I48" i="66"/>
  <c r="L59" i="66"/>
  <c r="I39" i="66"/>
  <c r="M55" i="66"/>
  <c r="M49" i="66"/>
  <c r="M61" i="66"/>
  <c r="M59" i="66"/>
  <c r="K39" i="66"/>
  <c r="K55" i="66"/>
  <c r="M42" i="66"/>
  <c r="M46" i="66"/>
  <c r="M50" i="66"/>
  <c r="M54" i="66"/>
  <c r="K43" i="66"/>
  <c r="K47" i="66"/>
  <c r="K51" i="66"/>
  <c r="M57" i="66"/>
  <c r="M40" i="66"/>
  <c r="M44" i="66"/>
  <c r="M48" i="66"/>
  <c r="K37" i="66"/>
  <c r="M43" i="66"/>
  <c r="H60" i="66"/>
  <c r="K57" i="66"/>
  <c r="M41" i="66"/>
  <c r="M45" i="66"/>
  <c r="K44" i="66"/>
  <c r="K48" i="66"/>
  <c r="K52" i="66"/>
  <c r="K56" i="66"/>
  <c r="M58" i="66"/>
  <c r="M62" i="66"/>
  <c r="M47" i="66"/>
  <c r="K38" i="66"/>
  <c r="K42" i="66"/>
  <c r="K46" i="66"/>
  <c r="K50" i="66"/>
  <c r="M52" i="66"/>
  <c r="M56" i="66"/>
  <c r="M60" i="66"/>
  <c r="H62" i="66"/>
  <c r="K53" i="66"/>
  <c r="L60" i="66"/>
  <c r="H45" i="66"/>
  <c r="H61" i="66"/>
  <c r="H44" i="66"/>
  <c r="H39" i="66"/>
  <c r="H55" i="66"/>
  <c r="H42" i="66"/>
  <c r="H50" i="66"/>
  <c r="H37" i="66"/>
  <c r="H49" i="66"/>
  <c r="D48" i="66"/>
  <c r="H43" i="66"/>
  <c r="D46" i="66"/>
  <c r="H54" i="66"/>
  <c r="H53" i="66"/>
  <c r="D40" i="66"/>
  <c r="H48" i="66"/>
  <c r="H47" i="66"/>
  <c r="E56" i="66"/>
  <c r="H59" i="66"/>
  <c r="H38" i="66"/>
  <c r="H46" i="66"/>
  <c r="H52" i="66"/>
  <c r="D45" i="66"/>
  <c r="D53" i="66"/>
  <c r="D61" i="66"/>
  <c r="D43" i="66"/>
  <c r="D51" i="66"/>
  <c r="D38" i="66"/>
  <c r="D37" i="66"/>
  <c r="D54" i="66"/>
  <c r="H58" i="66"/>
  <c r="D52" i="66"/>
  <c r="D44" i="66"/>
  <c r="D59" i="66"/>
  <c r="D42" i="66"/>
  <c r="D50" i="66"/>
  <c r="D58" i="66"/>
  <c r="D62" i="66"/>
  <c r="K45" i="66"/>
  <c r="D41" i="66"/>
  <c r="D49" i="66"/>
  <c r="D57" i="66"/>
  <c r="D39" i="66"/>
  <c r="D47" i="66"/>
  <c r="D55" i="66"/>
  <c r="D56" i="66"/>
  <c r="K41" i="66"/>
  <c r="E46" i="66"/>
  <c r="E62" i="66"/>
  <c r="E57" i="66"/>
  <c r="E43" i="66"/>
  <c r="E41" i="66"/>
  <c r="E40" i="66"/>
  <c r="E42" i="66"/>
  <c r="E58" i="66"/>
  <c r="E37" i="66"/>
  <c r="E52" i="66"/>
  <c r="E39" i="66"/>
  <c r="E54" i="66"/>
  <c r="E61" i="66"/>
  <c r="E55" i="66"/>
  <c r="E49" i="66"/>
  <c r="E53" i="66"/>
  <c r="E48" i="66"/>
  <c r="E59" i="66"/>
  <c r="E50" i="66"/>
  <c r="E45" i="66"/>
  <c r="E51" i="66"/>
  <c r="E44" i="66"/>
  <c r="E60" i="66"/>
  <c r="E47" i="66"/>
  <c r="C20" i="13" l="1"/>
  <c r="A1" i="13"/>
  <c r="P33" i="13" l="1"/>
  <c r="P29" i="83"/>
  <c r="D33" i="13"/>
  <c r="D29" i="83"/>
  <c r="C33" i="13"/>
  <c r="C29" i="83"/>
  <c r="S33" i="13"/>
  <c r="S29" i="83"/>
  <c r="O33" i="13"/>
  <c r="O29" i="83"/>
  <c r="K33" i="13"/>
  <c r="K29" i="83"/>
  <c r="G33" i="13"/>
  <c r="G29" i="83"/>
  <c r="T33" i="13"/>
  <c r="T29" i="83"/>
  <c r="H33" i="13"/>
  <c r="H29" i="83"/>
  <c r="R33" i="13"/>
  <c r="R29" i="83"/>
  <c r="N33" i="13"/>
  <c r="N29" i="83"/>
  <c r="J33" i="13"/>
  <c r="J29" i="83"/>
  <c r="F33" i="13"/>
  <c r="F29" i="83"/>
  <c r="L33" i="13"/>
  <c r="L29" i="83"/>
  <c r="Q33" i="13"/>
  <c r="Q29" i="83"/>
  <c r="M33" i="13"/>
  <c r="M29" i="83"/>
  <c r="I33" i="13"/>
  <c r="I29" i="83"/>
  <c r="E33" i="13"/>
  <c r="E29" i="83"/>
  <c r="C29" i="13"/>
  <c r="C24" i="13"/>
  <c r="Q31" i="13"/>
  <c r="M31" i="13"/>
  <c r="I31" i="13"/>
  <c r="E31" i="13"/>
  <c r="R30" i="13"/>
  <c r="N30" i="13"/>
  <c r="J30" i="13"/>
  <c r="F30" i="13"/>
  <c r="S29" i="13"/>
  <c r="O29" i="13"/>
  <c r="K29" i="13"/>
  <c r="G29" i="13"/>
  <c r="T27" i="13"/>
  <c r="P27" i="13"/>
  <c r="L27" i="13"/>
  <c r="H27" i="13"/>
  <c r="D27" i="13"/>
  <c r="Q26" i="13"/>
  <c r="M26" i="13"/>
  <c r="I26" i="13"/>
  <c r="E26" i="13"/>
  <c r="R25" i="13"/>
  <c r="N25" i="13"/>
  <c r="J25" i="13"/>
  <c r="F25" i="13"/>
  <c r="S24" i="13"/>
  <c r="O24" i="13"/>
  <c r="K24" i="13"/>
  <c r="G24" i="13"/>
  <c r="T23" i="13"/>
  <c r="P23" i="13"/>
  <c r="L23" i="13"/>
  <c r="H23" i="13"/>
  <c r="D23" i="13"/>
  <c r="Q22" i="13"/>
  <c r="M22" i="13"/>
  <c r="I22" i="13"/>
  <c r="E22" i="13"/>
  <c r="R21" i="13"/>
  <c r="N21" i="13"/>
  <c r="J21" i="13"/>
  <c r="F21" i="13"/>
  <c r="S20" i="13"/>
  <c r="O20" i="13"/>
  <c r="K20" i="13"/>
  <c r="G20" i="13"/>
  <c r="C27" i="13"/>
  <c r="C23" i="13"/>
  <c r="T31" i="13"/>
  <c r="P31" i="13"/>
  <c r="L31" i="13"/>
  <c r="H31" i="13"/>
  <c r="D31" i="13"/>
  <c r="Q30" i="13"/>
  <c r="M30" i="13"/>
  <c r="I30" i="13"/>
  <c r="E30" i="13"/>
  <c r="R29" i="13"/>
  <c r="N29" i="13"/>
  <c r="J29" i="13"/>
  <c r="F29" i="13"/>
  <c r="S27" i="13"/>
  <c r="O27" i="13"/>
  <c r="K27" i="13"/>
  <c r="G27" i="13"/>
  <c r="T26" i="13"/>
  <c r="P26" i="13"/>
  <c r="L26" i="13"/>
  <c r="H26" i="13"/>
  <c r="D26" i="13"/>
  <c r="Q25" i="13"/>
  <c r="M25" i="13"/>
  <c r="I25" i="13"/>
  <c r="E25" i="13"/>
  <c r="R24" i="13"/>
  <c r="N24" i="13"/>
  <c r="J24" i="13"/>
  <c r="F24" i="13"/>
  <c r="S23" i="13"/>
  <c r="O23" i="13"/>
  <c r="K23" i="13"/>
  <c r="G23" i="13"/>
  <c r="T22" i="13"/>
  <c r="P22" i="13"/>
  <c r="L22" i="13"/>
  <c r="H22" i="13"/>
  <c r="D22" i="13"/>
  <c r="Q21" i="13"/>
  <c r="M21" i="13"/>
  <c r="I21" i="13"/>
  <c r="E21" i="13"/>
  <c r="R20" i="13"/>
  <c r="N20" i="13"/>
  <c r="J20" i="13"/>
  <c r="F20" i="13"/>
  <c r="C31" i="13"/>
  <c r="C26" i="13"/>
  <c r="C22" i="13"/>
  <c r="S31" i="13"/>
  <c r="O31" i="13"/>
  <c r="K31" i="13"/>
  <c r="G31" i="13"/>
  <c r="T30" i="13"/>
  <c r="P30" i="13"/>
  <c r="L30" i="13"/>
  <c r="H30" i="13"/>
  <c r="D30" i="13"/>
  <c r="Q29" i="13"/>
  <c r="M29" i="13"/>
  <c r="I29" i="13"/>
  <c r="E29" i="13"/>
  <c r="R27" i="13"/>
  <c r="N27" i="13"/>
  <c r="J27" i="13"/>
  <c r="F27" i="13"/>
  <c r="S26" i="13"/>
  <c r="O26" i="13"/>
  <c r="K26" i="13"/>
  <c r="G26" i="13"/>
  <c r="T25" i="13"/>
  <c r="P25" i="13"/>
  <c r="L25" i="13"/>
  <c r="H25" i="13"/>
  <c r="D25" i="13"/>
  <c r="Q24" i="13"/>
  <c r="M24" i="13"/>
  <c r="I24" i="13"/>
  <c r="E24" i="13"/>
  <c r="R23" i="13"/>
  <c r="N23" i="13"/>
  <c r="J23" i="13"/>
  <c r="F23" i="13"/>
  <c r="S22" i="13"/>
  <c r="O22" i="13"/>
  <c r="K22" i="13"/>
  <c r="G22" i="13"/>
  <c r="T21" i="13"/>
  <c r="P21" i="13"/>
  <c r="L21" i="13"/>
  <c r="H21" i="13"/>
  <c r="D21" i="13"/>
  <c r="Q20" i="13"/>
  <c r="M20" i="13"/>
  <c r="I20" i="13"/>
  <c r="E20" i="13"/>
  <c r="C30" i="13"/>
  <c r="C25" i="13"/>
  <c r="C21" i="13"/>
  <c r="R31" i="13"/>
  <c r="N31" i="13"/>
  <c r="J31" i="13"/>
  <c r="F31" i="13"/>
  <c r="S30" i="13"/>
  <c r="O30" i="13"/>
  <c r="K30" i="13"/>
  <c r="G30" i="13"/>
  <c r="T29" i="13"/>
  <c r="P29" i="13"/>
  <c r="L29" i="13"/>
  <c r="H29" i="13"/>
  <c r="D29" i="13"/>
  <c r="Q27" i="13"/>
  <c r="M27" i="13"/>
  <c r="I27" i="13"/>
  <c r="E27" i="13"/>
  <c r="R26" i="13"/>
  <c r="N26" i="13"/>
  <c r="J26" i="13"/>
  <c r="F26" i="13"/>
  <c r="S25" i="13"/>
  <c r="O25" i="13"/>
  <c r="K25" i="13"/>
  <c r="G25" i="13"/>
  <c r="T24" i="13"/>
  <c r="P24" i="13"/>
  <c r="L24" i="13"/>
  <c r="H24" i="13"/>
  <c r="D24" i="13"/>
  <c r="Q23" i="13"/>
  <c r="M23" i="13"/>
  <c r="I23" i="13"/>
  <c r="E23" i="13"/>
  <c r="R22" i="13"/>
  <c r="N22" i="13"/>
  <c r="J22" i="13"/>
  <c r="F22" i="13"/>
  <c r="S21" i="13"/>
  <c r="O21" i="13"/>
  <c r="K21" i="13"/>
  <c r="G21" i="13"/>
  <c r="T20" i="13"/>
  <c r="P20" i="13"/>
  <c r="L20" i="13"/>
  <c r="H20" i="13"/>
  <c r="D20" i="13"/>
  <c r="T58" i="48" l="1"/>
  <c r="T45" i="48" s="1"/>
  <c r="L58" i="48"/>
  <c r="L54" i="48" s="1"/>
  <c r="H58" i="48"/>
  <c r="H33" i="48" s="1"/>
  <c r="P58" i="48"/>
  <c r="P47" i="48" s="1"/>
  <c r="D58" i="48"/>
  <c r="D34" i="48" s="1"/>
  <c r="I58" i="48"/>
  <c r="I36" i="48" s="1"/>
  <c r="Q58" i="48"/>
  <c r="Q33" i="48" s="1"/>
  <c r="E58" i="48"/>
  <c r="E34" i="48" s="1"/>
  <c r="R58" i="48"/>
  <c r="R34" i="48" s="1"/>
  <c r="N58" i="48"/>
  <c r="N50" i="48" s="1"/>
  <c r="J58" i="48"/>
  <c r="J36" i="48" s="1"/>
  <c r="M58" i="48"/>
  <c r="M35" i="48" s="1"/>
  <c r="S58" i="48"/>
  <c r="S56" i="48" s="1"/>
  <c r="K58" i="48"/>
  <c r="K36" i="48" s="1"/>
  <c r="O58" i="48"/>
  <c r="O34" i="48" s="1"/>
  <c r="G58" i="48"/>
  <c r="G56" i="48" s="1"/>
  <c r="F58" i="48"/>
  <c r="F54" i="48" s="1"/>
  <c r="L34" i="48" l="1"/>
  <c r="H43" i="48"/>
  <c r="L38" i="48"/>
  <c r="L40" i="48"/>
  <c r="L42" i="48"/>
  <c r="L48" i="48"/>
  <c r="L46" i="48"/>
  <c r="L49" i="48"/>
  <c r="L51" i="48"/>
  <c r="L52" i="48"/>
  <c r="L53" i="48"/>
  <c r="L36" i="48"/>
  <c r="L44" i="48"/>
  <c r="L50" i="48"/>
  <c r="D37" i="48"/>
  <c r="H47" i="48"/>
  <c r="N45" i="48"/>
  <c r="I51" i="48"/>
  <c r="I43" i="48"/>
  <c r="I39" i="48"/>
  <c r="I35" i="48"/>
  <c r="I37" i="48"/>
  <c r="I33" i="48"/>
  <c r="I56" i="48"/>
  <c r="I54" i="48"/>
  <c r="D47" i="48"/>
  <c r="I53" i="48"/>
  <c r="I49" i="48"/>
  <c r="Q36" i="48"/>
  <c r="I47" i="48"/>
  <c r="D57" i="48"/>
  <c r="I45" i="48"/>
  <c r="D36" i="48"/>
  <c r="T57" i="48"/>
  <c r="R48" i="48"/>
  <c r="I41" i="48"/>
  <c r="R52" i="48"/>
  <c r="R44" i="48"/>
  <c r="R33" i="48"/>
  <c r="R39" i="48"/>
  <c r="Q40" i="48"/>
  <c r="R57" i="48"/>
  <c r="R49" i="48"/>
  <c r="T49" i="48"/>
  <c r="T53" i="48"/>
  <c r="R43" i="48"/>
  <c r="D38" i="48"/>
  <c r="D54" i="48"/>
  <c r="D41" i="48"/>
  <c r="D42" i="48"/>
  <c r="R50" i="48"/>
  <c r="R54" i="48"/>
  <c r="R41" i="48"/>
  <c r="D35" i="48"/>
  <c r="D40" i="48"/>
  <c r="D45" i="48"/>
  <c r="T35" i="48"/>
  <c r="T36" i="48"/>
  <c r="R51" i="48"/>
  <c r="M45" i="48"/>
  <c r="T50" i="48"/>
  <c r="R56" i="48"/>
  <c r="R40" i="48"/>
  <c r="D43" i="48"/>
  <c r="D48" i="48"/>
  <c r="D53" i="48"/>
  <c r="T39" i="48"/>
  <c r="T40" i="48"/>
  <c r="R53" i="48"/>
  <c r="T51" i="48"/>
  <c r="R37" i="48"/>
  <c r="D51" i="48"/>
  <c r="D50" i="48"/>
  <c r="T34" i="48"/>
  <c r="T33" i="48"/>
  <c r="T44" i="48"/>
  <c r="T54" i="48"/>
  <c r="R47" i="48"/>
  <c r="R36" i="48"/>
  <c r="D44" i="48"/>
  <c r="T42" i="48"/>
  <c r="T37" i="48"/>
  <c r="T43" i="48"/>
  <c r="T55" i="48"/>
  <c r="T56" i="48"/>
  <c r="T48" i="48"/>
  <c r="T52" i="48"/>
  <c r="R45" i="48"/>
  <c r="R35" i="48"/>
  <c r="D52" i="48"/>
  <c r="T46" i="48"/>
  <c r="T41" i="48"/>
  <c r="F45" i="48"/>
  <c r="L56" i="48"/>
  <c r="L33" i="48"/>
  <c r="L37" i="48"/>
  <c r="L41" i="48"/>
  <c r="L45" i="48"/>
  <c r="I57" i="48"/>
  <c r="I50" i="48"/>
  <c r="I46" i="48"/>
  <c r="I42" i="48"/>
  <c r="I38" i="48"/>
  <c r="I34" i="48"/>
  <c r="M37" i="48"/>
  <c r="R55" i="48"/>
  <c r="F41" i="48"/>
  <c r="R46" i="48"/>
  <c r="R42" i="48"/>
  <c r="R38" i="48"/>
  <c r="D39" i="48"/>
  <c r="D55" i="48"/>
  <c r="D46" i="48"/>
  <c r="D56" i="48"/>
  <c r="D49" i="48"/>
  <c r="T38" i="48"/>
  <c r="T47" i="48"/>
  <c r="D33" i="48"/>
  <c r="L55" i="48"/>
  <c r="L57" i="48"/>
  <c r="L35" i="48"/>
  <c r="L39" i="48"/>
  <c r="L43" i="48"/>
  <c r="L47" i="48"/>
  <c r="I55" i="48"/>
  <c r="I52" i="48"/>
  <c r="I48" i="48"/>
  <c r="I44" i="48"/>
  <c r="I40" i="48"/>
  <c r="M53" i="48"/>
  <c r="N37" i="48"/>
  <c r="E53" i="48"/>
  <c r="H52" i="48"/>
  <c r="G47" i="48"/>
  <c r="E37" i="48"/>
  <c r="P36" i="48"/>
  <c r="O42" i="48"/>
  <c r="H35" i="48"/>
  <c r="H54" i="48"/>
  <c r="S40" i="48"/>
  <c r="Q52" i="48"/>
  <c r="P51" i="48"/>
  <c r="G43" i="48"/>
  <c r="E49" i="48"/>
  <c r="E33" i="48"/>
  <c r="K51" i="48"/>
  <c r="P40" i="48"/>
  <c r="K56" i="48"/>
  <c r="G39" i="48"/>
  <c r="E57" i="48"/>
  <c r="E45" i="48"/>
  <c r="K47" i="48"/>
  <c r="P44" i="48"/>
  <c r="G51" i="48"/>
  <c r="G35" i="48"/>
  <c r="E55" i="48"/>
  <c r="E41" i="48"/>
  <c r="K35" i="48"/>
  <c r="S36" i="48"/>
  <c r="E48" i="48"/>
  <c r="E44" i="48"/>
  <c r="E40" i="48"/>
  <c r="E36" i="48"/>
  <c r="P37" i="48"/>
  <c r="P41" i="48"/>
  <c r="O37" i="48"/>
  <c r="P48" i="48"/>
  <c r="H39" i="48"/>
  <c r="H50" i="48"/>
  <c r="P52" i="48"/>
  <c r="P56" i="48"/>
  <c r="S48" i="48"/>
  <c r="E56" i="48"/>
  <c r="Q57" i="48"/>
  <c r="E51" i="48"/>
  <c r="E47" i="48"/>
  <c r="E43" i="48"/>
  <c r="E39" i="48"/>
  <c r="E35" i="48"/>
  <c r="Q48" i="48"/>
  <c r="P34" i="48"/>
  <c r="P38" i="48"/>
  <c r="P42" i="48"/>
  <c r="P46" i="48"/>
  <c r="J35" i="48"/>
  <c r="P49" i="48"/>
  <c r="P54" i="48"/>
  <c r="P57" i="48"/>
  <c r="S52" i="48"/>
  <c r="E52" i="48"/>
  <c r="P33" i="48"/>
  <c r="P45" i="48"/>
  <c r="P50" i="48"/>
  <c r="P53" i="48"/>
  <c r="P55" i="48"/>
  <c r="S44" i="48"/>
  <c r="E54" i="48"/>
  <c r="E50" i="48"/>
  <c r="E46" i="48"/>
  <c r="E42" i="48"/>
  <c r="E38" i="48"/>
  <c r="Q44" i="48"/>
  <c r="P35" i="48"/>
  <c r="P39" i="48"/>
  <c r="P43" i="48"/>
  <c r="H40" i="48"/>
  <c r="Q56" i="48"/>
  <c r="Q51" i="48"/>
  <c r="Q47" i="48"/>
  <c r="Q43" i="48"/>
  <c r="Q39" i="48"/>
  <c r="Q35" i="48"/>
  <c r="J47" i="48"/>
  <c r="H36" i="48"/>
  <c r="H48" i="48"/>
  <c r="H37" i="48"/>
  <c r="H41" i="48"/>
  <c r="H45" i="48"/>
  <c r="H49" i="48"/>
  <c r="H51" i="48"/>
  <c r="H53" i="48"/>
  <c r="H55" i="48"/>
  <c r="H56" i="48"/>
  <c r="H57" i="48"/>
  <c r="Q55" i="48"/>
  <c r="Q50" i="48"/>
  <c r="Q46" i="48"/>
  <c r="Q42" i="48"/>
  <c r="Q38" i="48"/>
  <c r="Q34" i="48"/>
  <c r="J54" i="48"/>
  <c r="J43" i="48"/>
  <c r="H44" i="48"/>
  <c r="H34" i="48"/>
  <c r="H38" i="48"/>
  <c r="H42" i="48"/>
  <c r="H46" i="48"/>
  <c r="Q54" i="48"/>
  <c r="Q53" i="48"/>
  <c r="Q49" i="48"/>
  <c r="Q45" i="48"/>
  <c r="Q41" i="48"/>
  <c r="Q37" i="48"/>
  <c r="J39" i="48"/>
  <c r="M50" i="48"/>
  <c r="M42" i="48"/>
  <c r="M34" i="48"/>
  <c r="N55" i="48"/>
  <c r="N42" i="48"/>
  <c r="N34" i="48"/>
  <c r="N53" i="48"/>
  <c r="M49" i="48"/>
  <c r="M41" i="48"/>
  <c r="M33" i="48"/>
  <c r="N41" i="48"/>
  <c r="N33" i="48"/>
  <c r="N51" i="48"/>
  <c r="M54" i="48"/>
  <c r="M55" i="48"/>
  <c r="M56" i="48"/>
  <c r="M57" i="48"/>
  <c r="M46" i="48"/>
  <c r="M38" i="48"/>
  <c r="N54" i="48"/>
  <c r="N46" i="48"/>
  <c r="N38" i="48"/>
  <c r="N52" i="48"/>
  <c r="G38" i="48"/>
  <c r="G50" i="48"/>
  <c r="G42" i="48"/>
  <c r="J51" i="48"/>
  <c r="J42" i="48"/>
  <c r="J34" i="48"/>
  <c r="G57" i="48"/>
  <c r="G53" i="48"/>
  <c r="G49" i="48"/>
  <c r="G45" i="48"/>
  <c r="G41" i="48"/>
  <c r="G37" i="48"/>
  <c r="G33" i="48"/>
  <c r="M52" i="48"/>
  <c r="M48" i="48"/>
  <c r="M44" i="48"/>
  <c r="M40" i="48"/>
  <c r="M36" i="48"/>
  <c r="K43" i="48"/>
  <c r="J56" i="48"/>
  <c r="N57" i="48"/>
  <c r="F37" i="48"/>
  <c r="J45" i="48"/>
  <c r="J41" i="48"/>
  <c r="J37" i="48"/>
  <c r="J33" i="48"/>
  <c r="N44" i="48"/>
  <c r="N40" i="48"/>
  <c r="N36" i="48"/>
  <c r="O50" i="48"/>
  <c r="N48" i="48"/>
  <c r="G54" i="48"/>
  <c r="G46" i="48"/>
  <c r="G34" i="48"/>
  <c r="J49" i="48"/>
  <c r="J53" i="48"/>
  <c r="J57" i="48"/>
  <c r="J46" i="48"/>
  <c r="J38" i="48"/>
  <c r="G55" i="48"/>
  <c r="G52" i="48"/>
  <c r="G48" i="48"/>
  <c r="G44" i="48"/>
  <c r="G40" i="48"/>
  <c r="G36" i="48"/>
  <c r="J48" i="48"/>
  <c r="J50" i="48"/>
  <c r="J52" i="48"/>
  <c r="M51" i="48"/>
  <c r="M47" i="48"/>
  <c r="M43" i="48"/>
  <c r="M39" i="48"/>
  <c r="K55" i="48"/>
  <c r="K39" i="48"/>
  <c r="J55" i="48"/>
  <c r="N56" i="48"/>
  <c r="F33" i="48"/>
  <c r="J44" i="48"/>
  <c r="J40" i="48"/>
  <c r="N47" i="48"/>
  <c r="N43" i="48"/>
  <c r="N39" i="48"/>
  <c r="N35" i="48"/>
  <c r="O46" i="48"/>
  <c r="N49" i="48"/>
  <c r="K54" i="48"/>
  <c r="K57" i="48"/>
  <c r="O57" i="48"/>
  <c r="K50" i="48"/>
  <c r="K46" i="48"/>
  <c r="K42" i="48"/>
  <c r="K38" i="48"/>
  <c r="K34" i="48"/>
  <c r="F55" i="48"/>
  <c r="F56" i="48"/>
  <c r="F57" i="48"/>
  <c r="F48" i="48"/>
  <c r="F44" i="48"/>
  <c r="F40" i="48"/>
  <c r="F36" i="48"/>
  <c r="O53" i="48"/>
  <c r="O49" i="48"/>
  <c r="O45" i="48"/>
  <c r="O41" i="48"/>
  <c r="O36" i="48"/>
  <c r="O54" i="48"/>
  <c r="K53" i="48"/>
  <c r="K49" i="48"/>
  <c r="K45" i="48"/>
  <c r="K41" i="48"/>
  <c r="K37" i="48"/>
  <c r="K33" i="48"/>
  <c r="F47" i="48"/>
  <c r="F43" i="48"/>
  <c r="F39" i="48"/>
  <c r="F35" i="48"/>
  <c r="O55" i="48"/>
  <c r="O52" i="48"/>
  <c r="O48" i="48"/>
  <c r="O44" i="48"/>
  <c r="O40" i="48"/>
  <c r="O35" i="48"/>
  <c r="F49" i="48"/>
  <c r="F50" i="48"/>
  <c r="K52" i="48"/>
  <c r="K48" i="48"/>
  <c r="K44" i="48"/>
  <c r="K40" i="48"/>
  <c r="F46" i="48"/>
  <c r="F42" i="48"/>
  <c r="F38" i="48"/>
  <c r="F34" i="48"/>
  <c r="O56" i="48"/>
  <c r="O51" i="48"/>
  <c r="O47" i="48"/>
  <c r="O43" i="48"/>
  <c r="O39" i="48"/>
  <c r="O33" i="48"/>
  <c r="F53" i="48"/>
  <c r="S51" i="48"/>
  <c r="S47" i="48"/>
  <c r="S43" i="48"/>
  <c r="S39" i="48"/>
  <c r="S35" i="48"/>
  <c r="S54" i="48"/>
  <c r="S57" i="48"/>
  <c r="O38" i="48"/>
  <c r="F52" i="48"/>
  <c r="F51" i="48"/>
  <c r="S55" i="48"/>
  <c r="S50" i="48"/>
  <c r="S46" i="48"/>
  <c r="S42" i="48"/>
  <c r="S38" i="48"/>
  <c r="S34" i="48"/>
  <c r="S53" i="48"/>
  <c r="S49" i="48"/>
  <c r="S45" i="48"/>
  <c r="S41" i="48"/>
  <c r="S37" i="48"/>
  <c r="S33" i="48"/>
  <c r="U174" i="48" l="1"/>
  <c r="U172" i="48"/>
  <c r="U170" i="48"/>
  <c r="U168" i="48"/>
  <c r="U166" i="48"/>
  <c r="U164" i="48"/>
  <c r="U162" i="48"/>
  <c r="U160" i="48"/>
  <c r="U158" i="48"/>
  <c r="U156" i="48"/>
  <c r="U154" i="48"/>
  <c r="U152" i="48"/>
  <c r="U150" i="48"/>
  <c r="U149" i="48" l="1"/>
  <c r="U151" i="48"/>
  <c r="U153" i="48"/>
  <c r="U155" i="48"/>
  <c r="U157" i="48"/>
  <c r="U159" i="48"/>
  <c r="U161" i="48"/>
  <c r="U163" i="48"/>
  <c r="U165" i="48"/>
  <c r="U167" i="48"/>
  <c r="U169" i="48"/>
  <c r="U171" i="48"/>
  <c r="U173" i="48"/>
  <c r="K152" i="48"/>
  <c r="S152" i="48"/>
  <c r="I153" i="48"/>
  <c r="Q153" i="48"/>
  <c r="G154" i="48"/>
  <c r="O154" i="48"/>
  <c r="E155" i="48"/>
  <c r="M155" i="48"/>
  <c r="K156" i="48"/>
  <c r="S156" i="48"/>
  <c r="I157" i="48"/>
  <c r="Q157" i="48"/>
  <c r="G158" i="48"/>
  <c r="O158" i="48"/>
  <c r="E159" i="48"/>
  <c r="M159" i="48"/>
  <c r="K160" i="48"/>
  <c r="S160" i="48"/>
  <c r="I161" i="48"/>
  <c r="Q161" i="48"/>
  <c r="K162" i="48"/>
  <c r="S162" i="48"/>
  <c r="I163" i="48"/>
  <c r="Q163" i="48"/>
  <c r="G164" i="48"/>
  <c r="O164" i="48"/>
  <c r="E165" i="48"/>
  <c r="M165" i="48"/>
  <c r="K166" i="48"/>
  <c r="O166" i="48"/>
  <c r="E167" i="48"/>
  <c r="M167" i="48"/>
  <c r="K168" i="48"/>
  <c r="S168" i="48"/>
  <c r="I169" i="48"/>
  <c r="G170" i="48"/>
  <c r="O170" i="48"/>
  <c r="E171" i="48"/>
  <c r="M171" i="48"/>
  <c r="K172" i="48"/>
  <c r="S172" i="48"/>
  <c r="G152" i="48"/>
  <c r="O152" i="48"/>
  <c r="E153" i="48"/>
  <c r="M153" i="48"/>
  <c r="K154" i="48"/>
  <c r="S154" i="48"/>
  <c r="I155" i="48"/>
  <c r="Q155" i="48"/>
  <c r="G156" i="48"/>
  <c r="O156" i="48"/>
  <c r="E157" i="48"/>
  <c r="M157" i="48"/>
  <c r="K158" i="48"/>
  <c r="S158" i="48"/>
  <c r="I159" i="48"/>
  <c r="Q159" i="48"/>
  <c r="G160" i="48"/>
  <c r="O160" i="48"/>
  <c r="E161" i="48"/>
  <c r="M161" i="48"/>
  <c r="G162" i="48"/>
  <c r="O162" i="48"/>
  <c r="E163" i="48"/>
  <c r="M163" i="48"/>
  <c r="K164" i="48"/>
  <c r="S164" i="48"/>
  <c r="I165" i="48"/>
  <c r="Q165" i="48"/>
  <c r="G166" i="48"/>
  <c r="S166" i="48"/>
  <c r="I167" i="48"/>
  <c r="Q167" i="48"/>
  <c r="G168" i="48"/>
  <c r="O168" i="48"/>
  <c r="E169" i="48"/>
  <c r="M169" i="48"/>
  <c r="K170" i="48"/>
  <c r="S170" i="48"/>
  <c r="I171" i="48"/>
  <c r="Q171" i="48"/>
  <c r="G172" i="48"/>
  <c r="O172" i="48"/>
  <c r="D149" i="48"/>
  <c r="H149" i="48"/>
  <c r="L149" i="48"/>
  <c r="P149" i="48"/>
  <c r="T149" i="48"/>
  <c r="F150" i="48"/>
  <c r="J150" i="48"/>
  <c r="N150" i="48"/>
  <c r="R150" i="48"/>
  <c r="D151" i="48"/>
  <c r="H151" i="48"/>
  <c r="L151" i="48"/>
  <c r="P151" i="48"/>
  <c r="T151" i="48"/>
  <c r="F152" i="48"/>
  <c r="J152" i="48"/>
  <c r="N152" i="48"/>
  <c r="R152" i="48"/>
  <c r="D153" i="48"/>
  <c r="H153" i="48"/>
  <c r="L153" i="48"/>
  <c r="P153" i="48"/>
  <c r="T153" i="48"/>
  <c r="F154" i="48"/>
  <c r="J154" i="48"/>
  <c r="N154" i="48"/>
  <c r="R154" i="48"/>
  <c r="F156" i="48"/>
  <c r="J156" i="48"/>
  <c r="N156" i="48"/>
  <c r="R156" i="48"/>
  <c r="F158" i="48"/>
  <c r="J158" i="48"/>
  <c r="N158" i="48"/>
  <c r="R158" i="48"/>
  <c r="F160" i="48"/>
  <c r="J160" i="48"/>
  <c r="G173" i="48"/>
  <c r="K173" i="48"/>
  <c r="O173" i="48"/>
  <c r="N160" i="48"/>
  <c r="R160" i="48"/>
  <c r="F162" i="48"/>
  <c r="J162" i="48"/>
  <c r="N162" i="48"/>
  <c r="R162" i="48"/>
  <c r="D155" i="48"/>
  <c r="H155" i="48"/>
  <c r="L155" i="48"/>
  <c r="P155" i="48"/>
  <c r="T155" i="48"/>
  <c r="D157" i="48"/>
  <c r="H157" i="48"/>
  <c r="L157" i="48"/>
  <c r="P157" i="48"/>
  <c r="T157" i="48"/>
  <c r="D159" i="48"/>
  <c r="H159" i="48"/>
  <c r="L159" i="48"/>
  <c r="P159" i="48"/>
  <c r="T159" i="48"/>
  <c r="D161" i="48"/>
  <c r="H161" i="48"/>
  <c r="L161" i="48"/>
  <c r="P161" i="48"/>
  <c r="T161" i="48"/>
  <c r="D163" i="48"/>
  <c r="H163" i="48"/>
  <c r="L163" i="48"/>
  <c r="P163" i="48"/>
  <c r="T163" i="48"/>
  <c r="F164" i="48"/>
  <c r="J164" i="48"/>
  <c r="N164" i="48"/>
  <c r="R164" i="48"/>
  <c r="D165" i="48"/>
  <c r="H165" i="48"/>
  <c r="L165" i="48"/>
  <c r="P165" i="48"/>
  <c r="T165" i="48"/>
  <c r="F166" i="48"/>
  <c r="J166" i="48"/>
  <c r="N166" i="48"/>
  <c r="R166" i="48"/>
  <c r="D167" i="48"/>
  <c r="H167" i="48"/>
  <c r="L167" i="48"/>
  <c r="P167" i="48"/>
  <c r="T167" i="48"/>
  <c r="F168" i="48"/>
  <c r="J168" i="48"/>
  <c r="N168" i="48"/>
  <c r="R168" i="48"/>
  <c r="D169" i="48"/>
  <c r="H169" i="48"/>
  <c r="L169" i="48"/>
  <c r="P169" i="48"/>
  <c r="T169" i="48"/>
  <c r="F170" i="48"/>
  <c r="J170" i="48"/>
  <c r="N170" i="48"/>
  <c r="R170" i="48"/>
  <c r="D171" i="48"/>
  <c r="H171" i="48"/>
  <c r="L171" i="48"/>
  <c r="P171" i="48"/>
  <c r="T171" i="48"/>
  <c r="F172" i="48"/>
  <c r="J172" i="48"/>
  <c r="N172" i="48"/>
  <c r="R172" i="48"/>
  <c r="D173" i="48"/>
  <c r="H173" i="48"/>
  <c r="L173" i="48"/>
  <c r="P173" i="48"/>
  <c r="T173" i="48"/>
  <c r="M149" i="48"/>
  <c r="G150" i="48"/>
  <c r="S150" i="48"/>
  <c r="Q169" i="48"/>
  <c r="F173" i="48"/>
  <c r="E173" i="48"/>
  <c r="J173" i="48"/>
  <c r="I173" i="48"/>
  <c r="N173" i="48"/>
  <c r="M173" i="48"/>
  <c r="R173" i="48"/>
  <c r="Q173" i="48"/>
  <c r="O150" i="48"/>
  <c r="Q149" i="48"/>
  <c r="K150" i="48"/>
  <c r="S173" i="48"/>
  <c r="K35" i="12"/>
  <c r="O35" i="12"/>
  <c r="G35" i="12"/>
  <c r="S35" i="12"/>
  <c r="R35" i="12"/>
  <c r="F151" i="48"/>
  <c r="E151" i="48"/>
  <c r="J151" i="48"/>
  <c r="I151" i="48"/>
  <c r="N151" i="48"/>
  <c r="M151" i="48"/>
  <c r="R151" i="48"/>
  <c r="Q151" i="48"/>
  <c r="G174" i="48"/>
  <c r="K174" i="48"/>
  <c r="O174" i="48"/>
  <c r="S174" i="48"/>
  <c r="E149" i="48"/>
  <c r="F149" i="48"/>
  <c r="J149" i="48"/>
  <c r="N149" i="48"/>
  <c r="R149" i="48"/>
  <c r="D150" i="48"/>
  <c r="H150" i="48"/>
  <c r="L150" i="48"/>
  <c r="P150" i="48"/>
  <c r="T150" i="48"/>
  <c r="D152" i="48"/>
  <c r="H152" i="48"/>
  <c r="L152" i="48"/>
  <c r="P152" i="48"/>
  <c r="T152" i="48"/>
  <c r="F153" i="48"/>
  <c r="J153" i="48"/>
  <c r="N153" i="48"/>
  <c r="R153" i="48"/>
  <c r="D154" i="48"/>
  <c r="H154" i="48"/>
  <c r="L154" i="48"/>
  <c r="P154" i="48"/>
  <c r="T154" i="48"/>
  <c r="F155" i="48"/>
  <c r="J155" i="48"/>
  <c r="N155" i="48"/>
  <c r="R155" i="48"/>
  <c r="D156" i="48"/>
  <c r="H156" i="48"/>
  <c r="L156" i="48"/>
  <c r="P156" i="48"/>
  <c r="T156" i="48"/>
  <c r="F157" i="48"/>
  <c r="J157" i="48"/>
  <c r="N157" i="48"/>
  <c r="R157" i="48"/>
  <c r="D158" i="48"/>
  <c r="H158" i="48"/>
  <c r="L158" i="48"/>
  <c r="P158" i="48"/>
  <c r="T158" i="48"/>
  <c r="F159" i="48"/>
  <c r="J159" i="48"/>
  <c r="N159" i="48"/>
  <c r="R159" i="48"/>
  <c r="D160" i="48"/>
  <c r="H160" i="48"/>
  <c r="L160" i="48"/>
  <c r="P160" i="48"/>
  <c r="T160" i="48"/>
  <c r="F161" i="48"/>
  <c r="J161" i="48"/>
  <c r="N161" i="48"/>
  <c r="R161" i="48"/>
  <c r="D162" i="48"/>
  <c r="H162" i="48"/>
  <c r="L162" i="48"/>
  <c r="P162" i="48"/>
  <c r="T162" i="48"/>
  <c r="F163" i="48"/>
  <c r="J163" i="48"/>
  <c r="N163" i="48"/>
  <c r="R163" i="48"/>
  <c r="D164" i="48"/>
  <c r="H164" i="48"/>
  <c r="L164" i="48"/>
  <c r="P164" i="48"/>
  <c r="T164" i="48"/>
  <c r="F165" i="48"/>
  <c r="J165" i="48"/>
  <c r="N165" i="48"/>
  <c r="R165" i="48"/>
  <c r="D166" i="48"/>
  <c r="H166" i="48"/>
  <c r="L166" i="48"/>
  <c r="P166" i="48"/>
  <c r="T166" i="48"/>
  <c r="F167" i="48"/>
  <c r="J167" i="48"/>
  <c r="N167" i="48"/>
  <c r="R167" i="48"/>
  <c r="D168" i="48"/>
  <c r="H168" i="48"/>
  <c r="L168" i="48"/>
  <c r="P168" i="48"/>
  <c r="T168" i="48"/>
  <c r="F169" i="48"/>
  <c r="J169" i="48"/>
  <c r="N169" i="48"/>
  <c r="R169" i="48"/>
  <c r="D170" i="48"/>
  <c r="H170" i="48"/>
  <c r="L170" i="48"/>
  <c r="P170" i="48"/>
  <c r="T170" i="48"/>
  <c r="F171" i="48"/>
  <c r="J171" i="48"/>
  <c r="N171" i="48"/>
  <c r="R171" i="48"/>
  <c r="D172" i="48"/>
  <c r="H172" i="48"/>
  <c r="L172" i="48"/>
  <c r="P172" i="48"/>
  <c r="T172" i="48"/>
  <c r="D174" i="48"/>
  <c r="H174" i="48"/>
  <c r="L174" i="48"/>
  <c r="P174" i="48"/>
  <c r="T174" i="48"/>
  <c r="I149" i="48"/>
  <c r="G149" i="48"/>
  <c r="K149" i="48"/>
  <c r="O149" i="48"/>
  <c r="S149" i="48"/>
  <c r="E150" i="48"/>
  <c r="I150" i="48"/>
  <c r="M150" i="48"/>
  <c r="Q150" i="48"/>
  <c r="G151" i="48"/>
  <c r="K151" i="48"/>
  <c r="O151" i="48"/>
  <c r="S151" i="48"/>
  <c r="E152" i="48"/>
  <c r="I152" i="48"/>
  <c r="M152" i="48"/>
  <c r="Q152" i="48"/>
  <c r="G153" i="48"/>
  <c r="K153" i="48"/>
  <c r="O153" i="48"/>
  <c r="S153" i="48"/>
  <c r="E154" i="48"/>
  <c r="I154" i="48"/>
  <c r="M154" i="48"/>
  <c r="Q154" i="48"/>
  <c r="G155" i="48"/>
  <c r="K155" i="48"/>
  <c r="O155" i="48"/>
  <c r="S155" i="48"/>
  <c r="E156" i="48"/>
  <c r="I156" i="48"/>
  <c r="M156" i="48"/>
  <c r="Q156" i="48"/>
  <c r="G157" i="48"/>
  <c r="K157" i="48"/>
  <c r="O157" i="48"/>
  <c r="S157" i="48"/>
  <c r="E158" i="48"/>
  <c r="I158" i="48"/>
  <c r="M158" i="48"/>
  <c r="Q158" i="48"/>
  <c r="G159" i="48"/>
  <c r="K159" i="48"/>
  <c r="O159" i="48"/>
  <c r="S159" i="48"/>
  <c r="E160" i="48"/>
  <c r="I160" i="48"/>
  <c r="M160" i="48"/>
  <c r="Q160" i="48"/>
  <c r="G161" i="48"/>
  <c r="K161" i="48"/>
  <c r="O161" i="48"/>
  <c r="S161" i="48"/>
  <c r="E162" i="48"/>
  <c r="I162" i="48"/>
  <c r="M162" i="48"/>
  <c r="Q162" i="48"/>
  <c r="G163" i="48"/>
  <c r="K163" i="48"/>
  <c r="O163" i="48"/>
  <c r="S163" i="48"/>
  <c r="E164" i="48"/>
  <c r="I164" i="48"/>
  <c r="M164" i="48"/>
  <c r="Q164" i="48"/>
  <c r="G165" i="48"/>
  <c r="K165" i="48"/>
  <c r="O165" i="48"/>
  <c r="S165" i="48"/>
  <c r="E166" i="48"/>
  <c r="I166" i="48"/>
  <c r="M166" i="48"/>
  <c r="Q166" i="48"/>
  <c r="G167" i="48"/>
  <c r="K167" i="48"/>
  <c r="O167" i="48"/>
  <c r="S167" i="48"/>
  <c r="E168" i="48"/>
  <c r="I168" i="48"/>
  <c r="M168" i="48"/>
  <c r="Q168" i="48"/>
  <c r="G169" i="48"/>
  <c r="K169" i="48"/>
  <c r="O169" i="48"/>
  <c r="S169" i="48"/>
  <c r="E170" i="48"/>
  <c r="I170" i="48"/>
  <c r="M170" i="48"/>
  <c r="Q170" i="48"/>
  <c r="G171" i="48"/>
  <c r="K171" i="48"/>
  <c r="O171" i="48"/>
  <c r="S171" i="48"/>
  <c r="E172" i="48"/>
  <c r="I172" i="48"/>
  <c r="M172" i="48"/>
  <c r="Q172" i="48"/>
  <c r="E174" i="48"/>
  <c r="I174" i="48"/>
  <c r="M174" i="48"/>
  <c r="Q174" i="48"/>
  <c r="F174" i="48"/>
  <c r="J174" i="48"/>
  <c r="N174" i="48"/>
  <c r="R174" i="48"/>
  <c r="H35" i="12"/>
  <c r="L35" i="12"/>
  <c r="P35" i="12"/>
  <c r="T35" i="12"/>
  <c r="E35" i="12"/>
  <c r="I35" i="12"/>
  <c r="M35" i="12"/>
  <c r="Q35" i="12"/>
  <c r="F35" i="12"/>
  <c r="J35" i="12"/>
  <c r="N35" i="12"/>
  <c r="C154" i="84"/>
  <c r="D154" i="84"/>
  <c r="E154" i="84"/>
  <c r="F154" i="84"/>
  <c r="G154" i="84"/>
  <c r="H154" i="84"/>
  <c r="I154" i="84"/>
  <c r="J154" i="84"/>
  <c r="C149" i="84"/>
  <c r="D149" i="84"/>
  <c r="E149" i="84"/>
  <c r="F149" i="84"/>
  <c r="G149" i="84"/>
  <c r="H149" i="84"/>
  <c r="I149" i="84"/>
  <c r="J149" i="84"/>
  <c r="C150" i="84"/>
  <c r="D150" i="84"/>
  <c r="E150" i="84"/>
  <c r="F150" i="84"/>
  <c r="G150" i="84"/>
  <c r="H150" i="84"/>
  <c r="I150" i="84"/>
  <c r="J150" i="84"/>
  <c r="C151" i="84"/>
  <c r="D151" i="84"/>
  <c r="E151" i="84"/>
  <c r="F151" i="84"/>
  <c r="G151" i="84"/>
  <c r="H151" i="84"/>
  <c r="I151" i="84"/>
  <c r="J151" i="84"/>
  <c r="C152" i="84"/>
  <c r="D152" i="84"/>
  <c r="E152" i="84"/>
  <c r="F152" i="84"/>
  <c r="G152" i="84"/>
  <c r="H152" i="84"/>
  <c r="I152" i="84"/>
  <c r="J152" i="84"/>
  <c r="C153" i="84"/>
  <c r="D153" i="84"/>
  <c r="E153" i="84"/>
  <c r="F153" i="84"/>
  <c r="G153" i="84"/>
  <c r="H153" i="84"/>
  <c r="I153" i="84"/>
  <c r="J153" i="84"/>
  <c r="D148" i="84"/>
  <c r="E148" i="84"/>
  <c r="F148" i="84"/>
  <c r="G148" i="84"/>
  <c r="H148" i="84"/>
  <c r="I148" i="84"/>
  <c r="J148" i="84"/>
  <c r="AI3" i="85"/>
  <c r="AH3" i="85"/>
  <c r="AG3" i="85"/>
  <c r="AF3" i="85"/>
  <c r="AE3" i="85"/>
  <c r="AD3" i="85"/>
  <c r="AC3" i="85"/>
  <c r="AB3" i="85"/>
  <c r="AA3" i="85"/>
  <c r="Z3" i="85"/>
  <c r="Y3" i="85"/>
  <c r="X3" i="85"/>
  <c r="W3" i="85"/>
  <c r="V3" i="85"/>
  <c r="U3" i="85"/>
  <c r="T3" i="85"/>
  <c r="S3" i="85"/>
  <c r="R3" i="85"/>
  <c r="Q3" i="85"/>
  <c r="P3" i="85"/>
  <c r="O3" i="85"/>
  <c r="N3" i="85"/>
  <c r="M3" i="85"/>
  <c r="L3" i="85"/>
  <c r="K3" i="85"/>
  <c r="J3" i="85"/>
  <c r="I3" i="85"/>
  <c r="H3" i="85"/>
  <c r="G3" i="85"/>
  <c r="F3" i="85"/>
  <c r="E3" i="85"/>
  <c r="D3" i="85"/>
  <c r="C3" i="85"/>
  <c r="B3" i="85"/>
  <c r="C148" i="84"/>
  <c r="A1" i="84"/>
  <c r="A69" i="84" s="1"/>
  <c r="Q21" i="12" l="1"/>
  <c r="Q23" i="12"/>
  <c r="Q25" i="12"/>
  <c r="Q27" i="12"/>
  <c r="Q29" i="12"/>
  <c r="Q31" i="12"/>
  <c r="Q33" i="12"/>
  <c r="Q22" i="12"/>
  <c r="Q24" i="12"/>
  <c r="Q26" i="12"/>
  <c r="Q28" i="12"/>
  <c r="Q30" i="12"/>
  <c r="Q32" i="12"/>
  <c r="Q34" i="12"/>
  <c r="T22" i="12"/>
  <c r="T24" i="12"/>
  <c r="T26" i="12"/>
  <c r="T28" i="12"/>
  <c r="T30" i="12"/>
  <c r="T32" i="12"/>
  <c r="T34" i="12"/>
  <c r="T21" i="12"/>
  <c r="T23" i="12"/>
  <c r="T25" i="12"/>
  <c r="T27" i="12"/>
  <c r="T29" i="12"/>
  <c r="T31" i="12"/>
  <c r="T33" i="12"/>
  <c r="S22" i="12"/>
  <c r="S24" i="12"/>
  <c r="S26" i="12"/>
  <c r="S28" i="12"/>
  <c r="S30" i="12"/>
  <c r="S32" i="12"/>
  <c r="S34" i="12"/>
  <c r="S21" i="12"/>
  <c r="S23" i="12"/>
  <c r="S25" i="12"/>
  <c r="S27" i="12"/>
  <c r="S29" i="12"/>
  <c r="S31" i="12"/>
  <c r="S33" i="12"/>
  <c r="N21" i="12"/>
  <c r="N23" i="12"/>
  <c r="N25" i="12"/>
  <c r="N27" i="12"/>
  <c r="N29" i="12"/>
  <c r="N31" i="12"/>
  <c r="N33" i="12"/>
  <c r="N22" i="12"/>
  <c r="N24" i="12"/>
  <c r="N26" i="12"/>
  <c r="N28" i="12"/>
  <c r="N30" i="12"/>
  <c r="N32" i="12"/>
  <c r="N34" i="12"/>
  <c r="M21" i="12"/>
  <c r="M23" i="12"/>
  <c r="M25" i="12"/>
  <c r="M27" i="12"/>
  <c r="M29" i="12"/>
  <c r="M31" i="12"/>
  <c r="M33" i="12"/>
  <c r="M22" i="12"/>
  <c r="M24" i="12"/>
  <c r="M26" i="12"/>
  <c r="M28" i="12"/>
  <c r="M30" i="12"/>
  <c r="M32" i="12"/>
  <c r="M34" i="12"/>
  <c r="P22" i="12"/>
  <c r="P24" i="12"/>
  <c r="P26" i="12"/>
  <c r="P28" i="12"/>
  <c r="P30" i="12"/>
  <c r="P32" i="12"/>
  <c r="P34" i="12"/>
  <c r="P21" i="12"/>
  <c r="P23" i="12"/>
  <c r="P25" i="12"/>
  <c r="P27" i="12"/>
  <c r="P29" i="12"/>
  <c r="P31" i="12"/>
  <c r="P33" i="12"/>
  <c r="G22" i="12"/>
  <c r="G24" i="12"/>
  <c r="G26" i="12"/>
  <c r="G28" i="12"/>
  <c r="G30" i="12"/>
  <c r="G32" i="12"/>
  <c r="G34" i="12"/>
  <c r="G21" i="12"/>
  <c r="G23" i="12"/>
  <c r="G25" i="12"/>
  <c r="G27" i="12"/>
  <c r="G29" i="12"/>
  <c r="G31" i="12"/>
  <c r="G33" i="12"/>
  <c r="J21" i="12"/>
  <c r="J23" i="12"/>
  <c r="J25" i="12"/>
  <c r="J27" i="12"/>
  <c r="J29" i="12"/>
  <c r="J31" i="12"/>
  <c r="J33" i="12"/>
  <c r="J22" i="12"/>
  <c r="J24" i="12"/>
  <c r="J26" i="12"/>
  <c r="J28" i="12"/>
  <c r="J30" i="12"/>
  <c r="J32" i="12"/>
  <c r="J34" i="12"/>
  <c r="I21" i="12"/>
  <c r="I23" i="12"/>
  <c r="I25" i="12"/>
  <c r="I27" i="12"/>
  <c r="I29" i="12"/>
  <c r="I31" i="12"/>
  <c r="I33" i="12"/>
  <c r="I22" i="12"/>
  <c r="I24" i="12"/>
  <c r="I26" i="12"/>
  <c r="I28" i="12"/>
  <c r="I30" i="12"/>
  <c r="I32" i="12"/>
  <c r="I34" i="12"/>
  <c r="L22" i="12"/>
  <c r="L24" i="12"/>
  <c r="L26" i="12"/>
  <c r="L28" i="12"/>
  <c r="L30" i="12"/>
  <c r="L32" i="12"/>
  <c r="L34" i="12"/>
  <c r="L21" i="12"/>
  <c r="L23" i="12"/>
  <c r="L25" i="12"/>
  <c r="L27" i="12"/>
  <c r="L29" i="12"/>
  <c r="L31" i="12"/>
  <c r="L33" i="12"/>
  <c r="O22" i="12"/>
  <c r="O24" i="12"/>
  <c r="O26" i="12"/>
  <c r="O28" i="12"/>
  <c r="O30" i="12"/>
  <c r="O32" i="12"/>
  <c r="O34" i="12"/>
  <c r="O21" i="12"/>
  <c r="O23" i="12"/>
  <c r="O25" i="12"/>
  <c r="O27" i="12"/>
  <c r="O29" i="12"/>
  <c r="O31" i="12"/>
  <c r="O33" i="12"/>
  <c r="F21" i="12"/>
  <c r="F23" i="12"/>
  <c r="F25" i="12"/>
  <c r="F27" i="12"/>
  <c r="F29" i="12"/>
  <c r="F31" i="12"/>
  <c r="F33" i="12"/>
  <c r="F22" i="12"/>
  <c r="F24" i="12"/>
  <c r="F26" i="12"/>
  <c r="F28" i="12"/>
  <c r="F30" i="12"/>
  <c r="F32" i="12"/>
  <c r="F34" i="12"/>
  <c r="E21" i="12"/>
  <c r="E23" i="12"/>
  <c r="E25" i="12"/>
  <c r="E27" i="12"/>
  <c r="E29" i="12"/>
  <c r="E31" i="12"/>
  <c r="E33" i="12"/>
  <c r="E22" i="12"/>
  <c r="E24" i="12"/>
  <c r="E26" i="12"/>
  <c r="E28" i="12"/>
  <c r="E30" i="12"/>
  <c r="E32" i="12"/>
  <c r="E34" i="12"/>
  <c r="H22" i="12"/>
  <c r="H24" i="12"/>
  <c r="H26" i="12"/>
  <c r="H28" i="12"/>
  <c r="H30" i="12"/>
  <c r="H32" i="12"/>
  <c r="H34" i="12"/>
  <c r="H21" i="12"/>
  <c r="H23" i="12"/>
  <c r="H25" i="12"/>
  <c r="H27" i="12"/>
  <c r="H29" i="12"/>
  <c r="H31" i="12"/>
  <c r="H33" i="12"/>
  <c r="R21" i="12"/>
  <c r="R23" i="12"/>
  <c r="R25" i="12"/>
  <c r="R27" i="12"/>
  <c r="R29" i="12"/>
  <c r="R31" i="12"/>
  <c r="R33" i="12"/>
  <c r="R22" i="12"/>
  <c r="R24" i="12"/>
  <c r="R26" i="12"/>
  <c r="R28" i="12"/>
  <c r="R30" i="12"/>
  <c r="R32" i="12"/>
  <c r="R34" i="12"/>
  <c r="K22" i="12"/>
  <c r="K24" i="12"/>
  <c r="K26" i="12"/>
  <c r="K28" i="12"/>
  <c r="K30" i="12"/>
  <c r="K32" i="12"/>
  <c r="K34" i="12"/>
  <c r="K21" i="12"/>
  <c r="K23" i="12"/>
  <c r="K25" i="12"/>
  <c r="K27" i="12"/>
  <c r="K29" i="12"/>
  <c r="K31" i="12"/>
  <c r="K33" i="12"/>
  <c r="T132" i="84"/>
  <c r="S132" i="84"/>
  <c r="R132" i="84"/>
  <c r="Q132" i="84"/>
  <c r="P132" i="84"/>
  <c r="O132" i="84"/>
  <c r="N132" i="84"/>
  <c r="M132" i="84"/>
  <c r="L132" i="84"/>
  <c r="K132" i="84"/>
  <c r="J132" i="84"/>
  <c r="I132" i="84"/>
  <c r="H132" i="84"/>
  <c r="G132" i="84"/>
  <c r="F132" i="84"/>
  <c r="E132" i="84"/>
  <c r="D132" i="84"/>
  <c r="C132" i="84"/>
  <c r="T131" i="84"/>
  <c r="S131" i="84"/>
  <c r="R131" i="84"/>
  <c r="Q131" i="84"/>
  <c r="P131" i="84"/>
  <c r="O131" i="84"/>
  <c r="N131" i="84"/>
  <c r="M131" i="84"/>
  <c r="L131" i="84"/>
  <c r="K131" i="84"/>
  <c r="J131" i="84"/>
  <c r="I131" i="84"/>
  <c r="H131" i="84"/>
  <c r="G131" i="84"/>
  <c r="F131" i="84"/>
  <c r="E131" i="84"/>
  <c r="D131" i="84"/>
  <c r="C131" i="84"/>
  <c r="T130" i="84"/>
  <c r="S130" i="84"/>
  <c r="R130" i="84"/>
  <c r="Q130" i="84"/>
  <c r="P130" i="84"/>
  <c r="O130" i="84"/>
  <c r="N130" i="84"/>
  <c r="M130" i="84"/>
  <c r="L130" i="84"/>
  <c r="K130" i="84"/>
  <c r="J130" i="84"/>
  <c r="I130" i="84"/>
  <c r="H130" i="84"/>
  <c r="G130" i="84"/>
  <c r="F130" i="84"/>
  <c r="E130" i="84"/>
  <c r="D130" i="84"/>
  <c r="C130" i="84"/>
  <c r="T134" i="84"/>
  <c r="S134" i="84"/>
  <c r="R134" i="84"/>
  <c r="Q134" i="84"/>
  <c r="P134" i="84"/>
  <c r="O134" i="84"/>
  <c r="N134" i="84"/>
  <c r="M134" i="84"/>
  <c r="L134" i="84"/>
  <c r="K134" i="84"/>
  <c r="J134" i="84"/>
  <c r="I134" i="84"/>
  <c r="H134" i="84"/>
  <c r="G134" i="84"/>
  <c r="F134" i="84"/>
  <c r="E134" i="84"/>
  <c r="D134" i="84"/>
  <c r="C134" i="84"/>
  <c r="T128" i="84"/>
  <c r="S128" i="84"/>
  <c r="R128" i="84"/>
  <c r="Q128" i="84"/>
  <c r="P128" i="84"/>
  <c r="O128" i="84"/>
  <c r="N128" i="84"/>
  <c r="M128" i="84"/>
  <c r="L128" i="84"/>
  <c r="K128" i="84"/>
  <c r="J128" i="84"/>
  <c r="I128" i="84"/>
  <c r="H128" i="84"/>
  <c r="G128" i="84"/>
  <c r="F128" i="84"/>
  <c r="E128" i="84"/>
  <c r="D128" i="84"/>
  <c r="C128" i="84"/>
  <c r="T127" i="84"/>
  <c r="S127" i="84"/>
  <c r="R127" i="84"/>
  <c r="Q127" i="84"/>
  <c r="P127" i="84"/>
  <c r="O127" i="84"/>
  <c r="N127" i="84"/>
  <c r="M127" i="84"/>
  <c r="L127" i="84"/>
  <c r="K127" i="84"/>
  <c r="J127" i="84"/>
  <c r="I127" i="84"/>
  <c r="H127" i="84"/>
  <c r="G127" i="84"/>
  <c r="F127" i="84"/>
  <c r="E127" i="84"/>
  <c r="D127" i="84"/>
  <c r="C127" i="84"/>
  <c r="T126" i="84"/>
  <c r="S126" i="84"/>
  <c r="R126" i="84"/>
  <c r="Q126" i="84"/>
  <c r="P126" i="84"/>
  <c r="O126" i="84"/>
  <c r="N126" i="84"/>
  <c r="M126" i="84"/>
  <c r="L126" i="84"/>
  <c r="K126" i="84"/>
  <c r="J126" i="84"/>
  <c r="I126" i="84"/>
  <c r="H126" i="84"/>
  <c r="G126" i="84"/>
  <c r="F126" i="84"/>
  <c r="E126" i="84"/>
  <c r="D126" i="84"/>
  <c r="C126" i="84"/>
  <c r="T125" i="84"/>
  <c r="S125" i="84"/>
  <c r="R125" i="84"/>
  <c r="Q125" i="84"/>
  <c r="P125" i="84"/>
  <c r="O125" i="84"/>
  <c r="N125" i="84"/>
  <c r="M125" i="84"/>
  <c r="L125" i="84"/>
  <c r="K125" i="84"/>
  <c r="J125" i="84"/>
  <c r="I125" i="84"/>
  <c r="H125" i="84"/>
  <c r="G125" i="84"/>
  <c r="F125" i="84"/>
  <c r="E125" i="84"/>
  <c r="D125" i="84"/>
  <c r="C125" i="84"/>
  <c r="T124" i="84"/>
  <c r="S124" i="84"/>
  <c r="R124" i="84"/>
  <c r="Q124" i="84"/>
  <c r="P124" i="84"/>
  <c r="O124" i="84"/>
  <c r="N124" i="84"/>
  <c r="M124" i="84"/>
  <c r="L124" i="84"/>
  <c r="K124" i="84"/>
  <c r="J124" i="84"/>
  <c r="I124" i="84"/>
  <c r="H124" i="84"/>
  <c r="G124" i="84"/>
  <c r="F124" i="84"/>
  <c r="E124" i="84"/>
  <c r="D124" i="84"/>
  <c r="T122" i="84"/>
  <c r="S122" i="84"/>
  <c r="R122" i="84"/>
  <c r="Q122" i="84"/>
  <c r="P122" i="84"/>
  <c r="O122" i="84"/>
  <c r="N122" i="84"/>
  <c r="M122" i="84"/>
  <c r="L122" i="84"/>
  <c r="K122" i="84"/>
  <c r="J122" i="84"/>
  <c r="I122" i="84"/>
  <c r="H122" i="84"/>
  <c r="G122" i="84"/>
  <c r="F122" i="84"/>
  <c r="E122" i="84"/>
  <c r="D122" i="84"/>
  <c r="T121" i="84"/>
  <c r="S121" i="84"/>
  <c r="R121" i="84"/>
  <c r="Q121" i="84"/>
  <c r="P121" i="84"/>
  <c r="O121" i="84"/>
  <c r="N121" i="84"/>
  <c r="M121" i="84"/>
  <c r="L121" i="84"/>
  <c r="K121" i="84"/>
  <c r="J121" i="84"/>
  <c r="I121" i="84"/>
  <c r="H121" i="84"/>
  <c r="G121" i="84"/>
  <c r="F121" i="84"/>
  <c r="E121" i="84"/>
  <c r="D121" i="84"/>
  <c r="T119" i="84"/>
  <c r="S119" i="84"/>
  <c r="R119" i="84"/>
  <c r="Q119" i="84"/>
  <c r="P119" i="84"/>
  <c r="O119" i="84"/>
  <c r="N119" i="84"/>
  <c r="M119" i="84"/>
  <c r="L119" i="84"/>
  <c r="K119" i="84"/>
  <c r="J119" i="84"/>
  <c r="I119" i="84"/>
  <c r="H119" i="84"/>
  <c r="G119" i="84"/>
  <c r="F119" i="84"/>
  <c r="E119" i="84"/>
  <c r="D119" i="84"/>
  <c r="T118" i="84"/>
  <c r="S118" i="84"/>
  <c r="R118" i="84"/>
  <c r="Q118" i="84"/>
  <c r="P118" i="84"/>
  <c r="O118" i="84"/>
  <c r="N118" i="84"/>
  <c r="M118" i="84"/>
  <c r="L118" i="84"/>
  <c r="K118" i="84"/>
  <c r="J118" i="84"/>
  <c r="I118" i="84"/>
  <c r="H118" i="84"/>
  <c r="G118" i="84"/>
  <c r="F118" i="84"/>
  <c r="E118" i="84"/>
  <c r="D118" i="84"/>
  <c r="T116" i="84"/>
  <c r="S116" i="84"/>
  <c r="R116" i="84"/>
  <c r="Q116" i="84"/>
  <c r="P116" i="84"/>
  <c r="O116" i="84"/>
  <c r="N116" i="84"/>
  <c r="M116" i="84"/>
  <c r="L116" i="84"/>
  <c r="K116" i="84"/>
  <c r="J116" i="84"/>
  <c r="I116" i="84"/>
  <c r="H116" i="84"/>
  <c r="G116" i="84"/>
  <c r="F116" i="84"/>
  <c r="E116" i="84"/>
  <c r="D116" i="84"/>
  <c r="C116" i="84"/>
  <c r="T115" i="84"/>
  <c r="S115" i="84"/>
  <c r="R115" i="84"/>
  <c r="Q115" i="84"/>
  <c r="P115" i="84"/>
  <c r="O115" i="84"/>
  <c r="N115" i="84"/>
  <c r="M115" i="84"/>
  <c r="L115" i="84"/>
  <c r="K115" i="84"/>
  <c r="J115" i="84"/>
  <c r="I115" i="84"/>
  <c r="H115" i="84"/>
  <c r="G115" i="84"/>
  <c r="F115" i="84"/>
  <c r="E115" i="84"/>
  <c r="D115" i="84"/>
  <c r="C115" i="84"/>
  <c r="T113" i="84"/>
  <c r="S113" i="84"/>
  <c r="R113" i="84"/>
  <c r="Q113" i="84"/>
  <c r="P113" i="84"/>
  <c r="O113" i="84"/>
  <c r="N113" i="84"/>
  <c r="M113" i="84"/>
  <c r="L113" i="84"/>
  <c r="K113" i="84"/>
  <c r="J113" i="84"/>
  <c r="I113" i="84"/>
  <c r="H113" i="84"/>
  <c r="G113" i="84"/>
  <c r="F113" i="84"/>
  <c r="E113" i="84"/>
  <c r="D113" i="84"/>
  <c r="T112" i="84"/>
  <c r="S112" i="84"/>
  <c r="R112" i="84"/>
  <c r="Q112" i="84"/>
  <c r="P112" i="84"/>
  <c r="O112" i="84"/>
  <c r="N112" i="84"/>
  <c r="M112" i="84"/>
  <c r="L112" i="84"/>
  <c r="K112" i="84"/>
  <c r="J112" i="84"/>
  <c r="I112" i="84"/>
  <c r="H112" i="84"/>
  <c r="G112" i="84"/>
  <c r="F112" i="84"/>
  <c r="E112" i="84"/>
  <c r="D112" i="84"/>
  <c r="T110" i="84"/>
  <c r="S110" i="84"/>
  <c r="R110" i="84"/>
  <c r="Q110" i="84"/>
  <c r="P110" i="84"/>
  <c r="O110" i="84"/>
  <c r="N110" i="84"/>
  <c r="M110" i="84"/>
  <c r="L110" i="84"/>
  <c r="K110" i="84"/>
  <c r="J110" i="84"/>
  <c r="I110" i="84"/>
  <c r="H110" i="84"/>
  <c r="G110" i="84"/>
  <c r="F110" i="84"/>
  <c r="E110" i="84"/>
  <c r="D110" i="84"/>
  <c r="T109" i="84"/>
  <c r="S109" i="84"/>
  <c r="R109" i="84"/>
  <c r="Q109" i="84"/>
  <c r="P109" i="84"/>
  <c r="O109" i="84"/>
  <c r="N109" i="84"/>
  <c r="M109" i="84"/>
  <c r="L109" i="84"/>
  <c r="K109" i="84"/>
  <c r="J109" i="84"/>
  <c r="I109" i="84"/>
  <c r="H109" i="84"/>
  <c r="G109" i="84"/>
  <c r="F109" i="84"/>
  <c r="E109" i="84"/>
  <c r="D109" i="84"/>
  <c r="D111" i="84" l="1"/>
  <c r="L111" i="84"/>
  <c r="T111" i="84"/>
  <c r="H114" i="84"/>
  <c r="E111" i="84"/>
  <c r="I111" i="84"/>
  <c r="M111" i="84"/>
  <c r="Q111" i="84"/>
  <c r="E114" i="84"/>
  <c r="I114" i="84"/>
  <c r="M114" i="84"/>
  <c r="M120" i="84" s="1"/>
  <c r="Q114" i="84"/>
  <c r="E117" i="84"/>
  <c r="I117" i="84"/>
  <c r="M117" i="84"/>
  <c r="Q117" i="84"/>
  <c r="P114" i="84"/>
  <c r="D117" i="84"/>
  <c r="L117" i="84"/>
  <c r="T117" i="84"/>
  <c r="H111" i="84"/>
  <c r="P111" i="84"/>
  <c r="D114" i="84"/>
  <c r="L114" i="84"/>
  <c r="L120" i="84" s="1"/>
  <c r="T114" i="84"/>
  <c r="H117" i="84"/>
  <c r="P117" i="84"/>
  <c r="F111" i="84"/>
  <c r="J111" i="84"/>
  <c r="N111" i="84"/>
  <c r="R111" i="84"/>
  <c r="F114" i="84"/>
  <c r="J114" i="84"/>
  <c r="N114" i="84"/>
  <c r="R114" i="84"/>
  <c r="F117" i="84"/>
  <c r="J117" i="84"/>
  <c r="N117" i="84"/>
  <c r="R117" i="84"/>
  <c r="G111" i="84"/>
  <c r="K111" i="84"/>
  <c r="O111" i="84"/>
  <c r="S111" i="84"/>
  <c r="C114" i="84"/>
  <c r="G114" i="84"/>
  <c r="K114" i="84"/>
  <c r="O114" i="84"/>
  <c r="S114" i="84"/>
  <c r="G117" i="84"/>
  <c r="K117" i="84"/>
  <c r="O117" i="84"/>
  <c r="S117" i="84"/>
  <c r="E108" i="84"/>
  <c r="I108" i="84"/>
  <c r="Q108" i="84"/>
  <c r="F108" i="84"/>
  <c r="R108" i="84"/>
  <c r="J108" i="84"/>
  <c r="N108" i="84"/>
  <c r="D108" i="84"/>
  <c r="H108" i="84"/>
  <c r="L108" i="84"/>
  <c r="P108" i="84"/>
  <c r="T108" i="84"/>
  <c r="G108" i="84"/>
  <c r="K108" i="84"/>
  <c r="O108" i="84"/>
  <c r="S108" i="84"/>
  <c r="E120" i="84"/>
  <c r="M108" i="84"/>
  <c r="I120" i="84" l="1"/>
  <c r="Q120" i="84"/>
  <c r="H120" i="84"/>
  <c r="O120" i="84"/>
  <c r="P120" i="84"/>
  <c r="D120" i="84"/>
  <c r="T120" i="84"/>
  <c r="F120" i="84"/>
  <c r="G120" i="84"/>
  <c r="N120" i="84"/>
  <c r="J120" i="84"/>
  <c r="K120" i="84"/>
  <c r="S120" i="84"/>
  <c r="R120" i="84"/>
  <c r="B65" i="30"/>
  <c r="A1" i="60" l="1"/>
  <c r="A1" i="58"/>
  <c r="A1" i="56"/>
  <c r="A32" i="56" s="1"/>
  <c r="A62" i="55"/>
  <c r="A28" i="55"/>
  <c r="A1" i="55"/>
  <c r="A225" i="28"/>
  <c r="A202" i="28"/>
  <c r="A192" i="28"/>
  <c r="A181" i="28"/>
  <c r="A171" i="28"/>
  <c r="A160" i="28"/>
  <c r="A133" i="28"/>
  <c r="A105" i="28"/>
  <c r="A80" i="28"/>
  <c r="A42" i="28"/>
  <c r="A29" i="28"/>
  <c r="A16" i="28"/>
  <c r="A1" i="28"/>
  <c r="C251" i="52"/>
  <c r="C126" i="52"/>
  <c r="C1" i="52"/>
  <c r="A44" i="7"/>
  <c r="A22" i="7"/>
  <c r="A1" i="7"/>
  <c r="A298" i="27"/>
  <c r="A271" i="27"/>
  <c r="A244" i="27"/>
  <c r="A217" i="27"/>
  <c r="A190" i="27"/>
  <c r="A163" i="27"/>
  <c r="A136" i="27"/>
  <c r="A109" i="27"/>
  <c r="A82" i="27"/>
  <c r="A55" i="27"/>
  <c r="A28" i="27"/>
  <c r="A1" i="27"/>
  <c r="A191" i="26"/>
  <c r="A173" i="26"/>
  <c r="A156" i="26"/>
  <c r="A139" i="26"/>
  <c r="A122" i="26"/>
  <c r="A104" i="26"/>
  <c r="A87" i="26"/>
  <c r="A18" i="26"/>
  <c r="A35" i="26"/>
  <c r="A53" i="26"/>
  <c r="A70" i="26"/>
  <c r="A1" i="26"/>
  <c r="A43" i="68"/>
  <c r="A30" i="68"/>
  <c r="A1" i="68"/>
  <c r="A99" i="66"/>
  <c r="A130" i="66"/>
  <c r="A65" i="66"/>
  <c r="A35" i="66"/>
  <c r="A1" i="66"/>
  <c r="A35" i="13"/>
  <c r="A55" i="12"/>
  <c r="A73" i="12"/>
  <c r="A37" i="12"/>
  <c r="A19" i="12"/>
  <c r="A1" i="12"/>
  <c r="A89" i="48"/>
  <c r="A118" i="48"/>
  <c r="A60" i="48"/>
  <c r="A31" i="48"/>
  <c r="A1" i="14"/>
  <c r="A15" i="2"/>
  <c r="A1" i="2"/>
  <c r="A1" i="83"/>
  <c r="A69" i="83" s="1"/>
  <c r="A138" i="83" l="1"/>
  <c r="T137" i="84" l="1"/>
  <c r="S137" i="84"/>
  <c r="R137" i="84"/>
  <c r="Q137" i="84"/>
  <c r="P137" i="84"/>
  <c r="O137" i="84"/>
  <c r="N137" i="84"/>
  <c r="M137" i="84"/>
  <c r="L137" i="84"/>
  <c r="K137" i="84"/>
  <c r="J137" i="84"/>
  <c r="I137" i="84"/>
  <c r="H137" i="84"/>
  <c r="G137" i="84"/>
  <c r="F137" i="84"/>
  <c r="E137" i="84"/>
  <c r="D137" i="84"/>
  <c r="C137" i="84"/>
  <c r="T141" i="84"/>
  <c r="S141" i="84"/>
  <c r="R141" i="84"/>
  <c r="Q141" i="84"/>
  <c r="P141" i="84"/>
  <c r="O141" i="84"/>
  <c r="N141" i="84"/>
  <c r="M141" i="84"/>
  <c r="L141" i="84"/>
  <c r="K141" i="84"/>
  <c r="T139" i="84"/>
  <c r="T140" i="84" s="1"/>
  <c r="S139" i="84"/>
  <c r="S140" i="84" s="1"/>
  <c r="R139" i="84"/>
  <c r="R140" i="84" s="1"/>
  <c r="Q139" i="84"/>
  <c r="Q140" i="84" s="1"/>
  <c r="P139" i="84"/>
  <c r="P140" i="84" s="1"/>
  <c r="O139" i="84"/>
  <c r="O140" i="84" s="1"/>
  <c r="N139" i="84"/>
  <c r="N140" i="84" s="1"/>
  <c r="M139" i="84"/>
  <c r="M140" i="84" s="1"/>
  <c r="L139" i="84"/>
  <c r="L140" i="84" s="1"/>
  <c r="K139" i="84"/>
  <c r="K140" i="84" s="1"/>
  <c r="I159" i="84" l="1"/>
  <c r="G159" i="84"/>
  <c r="H159" i="84"/>
  <c r="L159" i="84"/>
  <c r="P159" i="84"/>
  <c r="T159" i="84"/>
  <c r="M159" i="84"/>
  <c r="Q159" i="84"/>
  <c r="J159" i="84"/>
  <c r="N159" i="84"/>
  <c r="R159" i="84"/>
  <c r="K159" i="84"/>
  <c r="O159" i="84"/>
  <c r="S159" i="84"/>
  <c r="D6" i="84"/>
  <c r="C6" i="84"/>
  <c r="D5" i="84"/>
  <c r="C5" i="84"/>
  <c r="D10" i="84"/>
  <c r="C10" i="84"/>
  <c r="C4" i="84"/>
  <c r="C133" i="84" s="1"/>
  <c r="T35" i="84"/>
  <c r="S35" i="84"/>
  <c r="R35" i="84"/>
  <c r="Q35" i="84"/>
  <c r="P35" i="84"/>
  <c r="O35" i="84"/>
  <c r="N35" i="84"/>
  <c r="M35" i="84"/>
  <c r="L35" i="84"/>
  <c r="K35" i="84"/>
  <c r="J35" i="84"/>
  <c r="I35" i="84"/>
  <c r="H35" i="84"/>
  <c r="G35" i="84"/>
  <c r="F35" i="84"/>
  <c r="E35" i="84"/>
  <c r="D35" i="84"/>
  <c r="C35" i="84"/>
  <c r="T34" i="84"/>
  <c r="S34" i="84"/>
  <c r="R34" i="84"/>
  <c r="Q34" i="84"/>
  <c r="P34" i="84"/>
  <c r="O34" i="84"/>
  <c r="N34" i="84"/>
  <c r="M34" i="84"/>
  <c r="L34" i="84"/>
  <c r="K34" i="84"/>
  <c r="J34" i="84"/>
  <c r="I34" i="84"/>
  <c r="H34" i="84"/>
  <c r="G34" i="84"/>
  <c r="F34" i="84"/>
  <c r="E34" i="84"/>
  <c r="D34" i="84"/>
  <c r="C34" i="84"/>
  <c r="T33" i="84"/>
  <c r="S33" i="84"/>
  <c r="R33" i="84"/>
  <c r="Q33" i="84"/>
  <c r="P33" i="84"/>
  <c r="O33" i="84"/>
  <c r="N33" i="84"/>
  <c r="M33" i="84"/>
  <c r="L33" i="84"/>
  <c r="K33" i="84"/>
  <c r="J33" i="84"/>
  <c r="I33" i="84"/>
  <c r="H33" i="84"/>
  <c r="G33" i="84"/>
  <c r="F33" i="84"/>
  <c r="E33" i="84"/>
  <c r="D33" i="84"/>
  <c r="C33" i="84"/>
  <c r="T32" i="84"/>
  <c r="S32" i="84"/>
  <c r="R32" i="84"/>
  <c r="Q32" i="84"/>
  <c r="P32" i="84"/>
  <c r="O32" i="84"/>
  <c r="N32" i="84"/>
  <c r="M32" i="84"/>
  <c r="L32" i="84"/>
  <c r="K32" i="84"/>
  <c r="J32" i="84"/>
  <c r="I32" i="84"/>
  <c r="H32" i="84"/>
  <c r="G32" i="84"/>
  <c r="F32" i="84"/>
  <c r="E32" i="84"/>
  <c r="D32" i="84"/>
  <c r="C32" i="84"/>
  <c r="T31" i="84"/>
  <c r="S31" i="84"/>
  <c r="R31" i="84"/>
  <c r="Q31" i="84"/>
  <c r="P31" i="84"/>
  <c r="O31" i="84"/>
  <c r="N31" i="84"/>
  <c r="M31" i="84"/>
  <c r="L31" i="84"/>
  <c r="K31" i="84"/>
  <c r="J31" i="84"/>
  <c r="I31" i="84"/>
  <c r="H31" i="84"/>
  <c r="G31" i="84"/>
  <c r="F31" i="84"/>
  <c r="E31" i="84"/>
  <c r="D31" i="84"/>
  <c r="C31" i="84"/>
  <c r="T12" i="84"/>
  <c r="S12" i="84"/>
  <c r="R12" i="84"/>
  <c r="Q12" i="84"/>
  <c r="P12" i="84"/>
  <c r="O12" i="84"/>
  <c r="N12" i="84"/>
  <c r="M12" i="84"/>
  <c r="L12" i="84"/>
  <c r="K12" i="84"/>
  <c r="J12" i="84"/>
  <c r="I12" i="84"/>
  <c r="H12" i="84"/>
  <c r="G12" i="84"/>
  <c r="F12" i="84"/>
  <c r="E12" i="84"/>
  <c r="D12" i="84"/>
  <c r="C12" i="84"/>
  <c r="T19" i="84"/>
  <c r="R19" i="84"/>
  <c r="Q19" i="84"/>
  <c r="P19" i="84"/>
  <c r="N19" i="84"/>
  <c r="M19" i="84"/>
  <c r="L19" i="84"/>
  <c r="J19" i="84"/>
  <c r="I19" i="84"/>
  <c r="H19" i="84"/>
  <c r="F19" i="84"/>
  <c r="E19" i="84"/>
  <c r="D19" i="84"/>
  <c r="T17" i="84"/>
  <c r="R17" i="84"/>
  <c r="Q17" i="84"/>
  <c r="P17" i="84"/>
  <c r="N17" i="84"/>
  <c r="M17" i="84"/>
  <c r="L17" i="84"/>
  <c r="J17" i="84"/>
  <c r="I17" i="84"/>
  <c r="H17" i="84"/>
  <c r="F17" i="84"/>
  <c r="E17" i="84"/>
  <c r="D17" i="84"/>
  <c r="T18" i="84"/>
  <c r="S18" i="84"/>
  <c r="R18" i="84"/>
  <c r="P18" i="84"/>
  <c r="O18" i="84"/>
  <c r="N18" i="84"/>
  <c r="L18" i="84"/>
  <c r="K18" i="84"/>
  <c r="J18" i="84"/>
  <c r="H18" i="84"/>
  <c r="G18" i="84"/>
  <c r="F18" i="84"/>
  <c r="D18" i="84"/>
  <c r="C18" i="84"/>
  <c r="T16" i="84"/>
  <c r="S16" i="84"/>
  <c r="R16" i="84"/>
  <c r="P16" i="84"/>
  <c r="O16" i="84"/>
  <c r="N16" i="84"/>
  <c r="L16" i="84"/>
  <c r="K16" i="84"/>
  <c r="J16" i="84"/>
  <c r="H16" i="84"/>
  <c r="G16" i="84"/>
  <c r="F16" i="84"/>
  <c r="D16" i="84"/>
  <c r="C16" i="84"/>
  <c r="T15" i="84"/>
  <c r="S15" i="84"/>
  <c r="R15" i="84"/>
  <c r="Q15" i="84"/>
  <c r="P15" i="84"/>
  <c r="O15" i="84"/>
  <c r="N15" i="84"/>
  <c r="M15" i="84"/>
  <c r="L15" i="84"/>
  <c r="K15" i="84"/>
  <c r="J15" i="84"/>
  <c r="I15" i="84"/>
  <c r="H15" i="84"/>
  <c r="G15" i="84"/>
  <c r="F15" i="84"/>
  <c r="E15" i="84"/>
  <c r="D15" i="84"/>
  <c r="C15" i="84"/>
  <c r="T14" i="84"/>
  <c r="S14" i="84"/>
  <c r="R14" i="84"/>
  <c r="P14" i="84"/>
  <c r="O14" i="84"/>
  <c r="N14" i="84"/>
  <c r="L14" i="84"/>
  <c r="K14" i="84"/>
  <c r="J14" i="84"/>
  <c r="H14" i="84"/>
  <c r="G14" i="84"/>
  <c r="F14" i="84"/>
  <c r="D14" i="84"/>
  <c r="C14" i="84"/>
  <c r="T13" i="84"/>
  <c r="S13" i="84"/>
  <c r="R13" i="84"/>
  <c r="P13" i="84"/>
  <c r="O13" i="84"/>
  <c r="N13" i="84"/>
  <c r="L13" i="84"/>
  <c r="K13" i="84"/>
  <c r="J13" i="84"/>
  <c r="H13" i="84"/>
  <c r="G13" i="84"/>
  <c r="F13" i="84"/>
  <c r="D13" i="84"/>
  <c r="C13" i="84"/>
  <c r="S21" i="84"/>
  <c r="R21" i="84"/>
  <c r="Q21" i="84"/>
  <c r="P21" i="84"/>
  <c r="O21" i="84"/>
  <c r="N21" i="84"/>
  <c r="M21" i="84"/>
  <c r="L21" i="84"/>
  <c r="K21" i="84"/>
  <c r="J21" i="84"/>
  <c r="I21" i="84"/>
  <c r="H21" i="84"/>
  <c r="S27" i="84"/>
  <c r="R27" i="84"/>
  <c r="Q27" i="84"/>
  <c r="P27" i="84"/>
  <c r="O27" i="84"/>
  <c r="N27" i="84"/>
  <c r="M27" i="84"/>
  <c r="L27" i="84"/>
  <c r="K27" i="84"/>
  <c r="J27" i="84"/>
  <c r="I27" i="84"/>
  <c r="H27" i="84"/>
  <c r="S26" i="84"/>
  <c r="R26" i="84"/>
  <c r="Q26" i="84"/>
  <c r="P26" i="84"/>
  <c r="O26" i="84"/>
  <c r="N26" i="84"/>
  <c r="M26" i="84"/>
  <c r="L26" i="84"/>
  <c r="K26" i="84"/>
  <c r="J26" i="84"/>
  <c r="I26" i="84"/>
  <c r="H26" i="84"/>
  <c r="S25" i="84"/>
  <c r="R25" i="84"/>
  <c r="Q25" i="84"/>
  <c r="P25" i="84"/>
  <c r="O25" i="84"/>
  <c r="N25" i="84"/>
  <c r="M25" i="84"/>
  <c r="L25" i="84"/>
  <c r="K25" i="84"/>
  <c r="J25" i="84"/>
  <c r="I25" i="84"/>
  <c r="H25" i="84"/>
  <c r="S24" i="84"/>
  <c r="R24" i="84"/>
  <c r="Q24" i="84"/>
  <c r="P24" i="84"/>
  <c r="O24" i="84"/>
  <c r="N24" i="84"/>
  <c r="M24" i="84"/>
  <c r="L24" i="84"/>
  <c r="K24" i="84"/>
  <c r="J24" i="84"/>
  <c r="I24" i="84"/>
  <c r="H24" i="84"/>
  <c r="S23" i="84"/>
  <c r="R23" i="84"/>
  <c r="Q23" i="84"/>
  <c r="P23" i="84"/>
  <c r="O23" i="84"/>
  <c r="N23" i="84"/>
  <c r="M23" i="84"/>
  <c r="L23" i="84"/>
  <c r="K23" i="84"/>
  <c r="J23" i="84"/>
  <c r="I23" i="84"/>
  <c r="H23" i="84"/>
  <c r="S22" i="84"/>
  <c r="R22" i="84"/>
  <c r="Q22" i="84"/>
  <c r="P22" i="84"/>
  <c r="O22" i="84"/>
  <c r="N22" i="84"/>
  <c r="M22" i="84"/>
  <c r="L22" i="84"/>
  <c r="K22" i="84"/>
  <c r="J22" i="84"/>
  <c r="I22" i="84"/>
  <c r="H22" i="84"/>
  <c r="T27" i="84" l="1"/>
  <c r="T24" i="84"/>
  <c r="T25" i="84"/>
  <c r="T21" i="84"/>
  <c r="T26" i="84"/>
  <c r="T22" i="84"/>
  <c r="T23" i="84"/>
  <c r="E13" i="84"/>
  <c r="I13" i="84"/>
  <c r="M13" i="84"/>
  <c r="Q13" i="84"/>
  <c r="E14" i="84"/>
  <c r="I14" i="84"/>
  <c r="M14" i="84"/>
  <c r="Q14" i="84"/>
  <c r="E16" i="84"/>
  <c r="I16" i="84"/>
  <c r="M16" i="84"/>
  <c r="Q16" i="84"/>
  <c r="E18" i="84"/>
  <c r="I18" i="84"/>
  <c r="M18" i="84"/>
  <c r="Q18" i="84"/>
  <c r="C17" i="84"/>
  <c r="G17" i="84"/>
  <c r="K17" i="84"/>
  <c r="O17" i="84"/>
  <c r="S17" i="84"/>
  <c r="C19" i="84"/>
  <c r="G19" i="84"/>
  <c r="K19" i="84"/>
  <c r="O19" i="84"/>
  <c r="S19" i="84"/>
  <c r="D11" i="84"/>
  <c r="D37" i="84"/>
  <c r="D4" i="84"/>
  <c r="D133" i="84" s="1"/>
  <c r="D40" i="84"/>
  <c r="C152" i="83"/>
  <c r="D152" i="83"/>
  <c r="E152" i="83"/>
  <c r="F152" i="83"/>
  <c r="G152" i="83"/>
  <c r="H152" i="83"/>
  <c r="I152" i="83"/>
  <c r="J152" i="83"/>
  <c r="C153" i="83"/>
  <c r="D153" i="83"/>
  <c r="E153" i="83"/>
  <c r="F153" i="83"/>
  <c r="G153" i="83"/>
  <c r="H153" i="83"/>
  <c r="I153" i="83"/>
  <c r="J153" i="83"/>
  <c r="C154" i="83"/>
  <c r="D154" i="83"/>
  <c r="E154" i="83"/>
  <c r="F154" i="83"/>
  <c r="G154" i="83"/>
  <c r="H154" i="83"/>
  <c r="I154" i="83"/>
  <c r="J154" i="83"/>
  <c r="C155" i="83"/>
  <c r="D155" i="83"/>
  <c r="E155" i="83"/>
  <c r="F155" i="83"/>
  <c r="G155" i="83"/>
  <c r="H155" i="83"/>
  <c r="I155" i="83"/>
  <c r="J155" i="83"/>
  <c r="C156" i="83"/>
  <c r="D156" i="83"/>
  <c r="E156" i="83"/>
  <c r="F156" i="83"/>
  <c r="G156" i="83"/>
  <c r="H156" i="83"/>
  <c r="I156" i="83"/>
  <c r="J156" i="83"/>
  <c r="C157" i="83"/>
  <c r="D157" i="83"/>
  <c r="E157" i="83"/>
  <c r="F157" i="83"/>
  <c r="G157" i="83"/>
  <c r="H157" i="83"/>
  <c r="I157" i="83"/>
  <c r="J157" i="83"/>
  <c r="C158" i="83"/>
  <c r="D158" i="83"/>
  <c r="E158" i="83"/>
  <c r="F158" i="83"/>
  <c r="G158" i="83"/>
  <c r="H158" i="83"/>
  <c r="I158" i="83"/>
  <c r="J158" i="83"/>
  <c r="C137" i="83" l="1"/>
  <c r="C145" i="66" l="1"/>
  <c r="D145" i="66"/>
  <c r="E145" i="66"/>
  <c r="F145" i="66"/>
  <c r="G145" i="66"/>
  <c r="H145" i="66"/>
  <c r="I145" i="66"/>
  <c r="J145" i="66"/>
  <c r="K145" i="66"/>
  <c r="C149" i="66"/>
  <c r="D149" i="66"/>
  <c r="E149" i="66"/>
  <c r="F149" i="66"/>
  <c r="G149" i="66"/>
  <c r="H149" i="66"/>
  <c r="I149" i="66"/>
  <c r="K149" i="66"/>
  <c r="L149" i="66"/>
  <c r="M149" i="66"/>
  <c r="N149" i="66"/>
  <c r="D158" i="66"/>
  <c r="D159" i="66"/>
  <c r="L159" i="66"/>
  <c r="J149" i="66" l="1"/>
  <c r="L158" i="66"/>
  <c r="H157" i="66"/>
  <c r="D156" i="66"/>
  <c r="L154" i="66"/>
  <c r="H153" i="66"/>
  <c r="L152" i="66"/>
  <c r="H151" i="66"/>
  <c r="D150" i="66"/>
  <c r="L148" i="66"/>
  <c r="D148" i="66"/>
  <c r="H147" i="66"/>
  <c r="D146" i="66"/>
  <c r="L144" i="66"/>
  <c r="D144" i="66"/>
  <c r="H143" i="66"/>
  <c r="L142" i="66"/>
  <c r="D142" i="66"/>
  <c r="H141" i="66"/>
  <c r="L140" i="66"/>
  <c r="D140" i="66"/>
  <c r="H139" i="66"/>
  <c r="L138" i="66"/>
  <c r="D138" i="66"/>
  <c r="H137" i="66"/>
  <c r="L136" i="66"/>
  <c r="D136" i="66"/>
  <c r="H135" i="66"/>
  <c r="L134" i="66"/>
  <c r="D134" i="66"/>
  <c r="H133" i="66"/>
  <c r="L132" i="66"/>
  <c r="D132" i="66"/>
  <c r="L156" i="66"/>
  <c r="H155" i="66"/>
  <c r="D154" i="66"/>
  <c r="D152" i="66"/>
  <c r="L150" i="66"/>
  <c r="L146" i="66"/>
  <c r="N151" i="66"/>
  <c r="N143" i="66"/>
  <c r="N135" i="66"/>
  <c r="H159" i="66"/>
  <c r="L157" i="66"/>
  <c r="H156" i="66"/>
  <c r="D155" i="66"/>
  <c r="L153" i="66"/>
  <c r="H152" i="66"/>
  <c r="D151" i="66"/>
  <c r="H148" i="66"/>
  <c r="L147" i="66"/>
  <c r="H146" i="66"/>
  <c r="L145" i="66"/>
  <c r="H144" i="66"/>
  <c r="L143" i="66"/>
  <c r="D143" i="66"/>
  <c r="H142" i="66"/>
  <c r="L141" i="66"/>
  <c r="D141" i="66"/>
  <c r="H140" i="66"/>
  <c r="L139" i="66"/>
  <c r="D139" i="66"/>
  <c r="H138" i="66"/>
  <c r="L137" i="66"/>
  <c r="D137" i="66"/>
  <c r="H136" i="66"/>
  <c r="L135" i="66"/>
  <c r="D135" i="66"/>
  <c r="H134" i="66"/>
  <c r="L133" i="66"/>
  <c r="D133" i="66"/>
  <c r="H132" i="66"/>
  <c r="H158" i="66"/>
  <c r="D157" i="66"/>
  <c r="L155" i="66"/>
  <c r="H154" i="66"/>
  <c r="D153" i="66"/>
  <c r="L151" i="66"/>
  <c r="H150" i="66"/>
  <c r="D147" i="66"/>
  <c r="K157" i="66"/>
  <c r="I159" i="66"/>
  <c r="I158" i="66"/>
  <c r="M157" i="66"/>
  <c r="E157" i="66"/>
  <c r="I156" i="66"/>
  <c r="M155" i="66"/>
  <c r="E155" i="66"/>
  <c r="I154" i="66"/>
  <c r="M153" i="66"/>
  <c r="E153" i="66"/>
  <c r="I152" i="66"/>
  <c r="M151" i="66"/>
  <c r="E151" i="66"/>
  <c r="I150" i="66"/>
  <c r="I148" i="66"/>
  <c r="M147" i="66"/>
  <c r="E147" i="66"/>
  <c r="I146" i="66"/>
  <c r="M145" i="66"/>
  <c r="M143" i="66"/>
  <c r="E143" i="66"/>
  <c r="M135" i="66"/>
  <c r="E135" i="66"/>
  <c r="C157" i="66"/>
  <c r="K141" i="66"/>
  <c r="C141" i="66"/>
  <c r="K133" i="66"/>
  <c r="C133" i="66"/>
  <c r="F159" i="66"/>
  <c r="F158" i="66"/>
  <c r="J155" i="66"/>
  <c r="F154" i="66"/>
  <c r="N152" i="66"/>
  <c r="J151" i="66"/>
  <c r="N146" i="66"/>
  <c r="F144" i="66"/>
  <c r="J143" i="66"/>
  <c r="N142" i="66"/>
  <c r="F142" i="66"/>
  <c r="J141" i="66"/>
  <c r="J139" i="66"/>
  <c r="N138" i="66"/>
  <c r="F138" i="66"/>
  <c r="J137" i="66"/>
  <c r="N136" i="66"/>
  <c r="F136" i="66"/>
  <c r="J135" i="66"/>
  <c r="N134" i="66"/>
  <c r="F134" i="66"/>
  <c r="J133" i="66"/>
  <c r="B96" i="66"/>
  <c r="N159" i="66"/>
  <c r="N158" i="66"/>
  <c r="J157" i="66"/>
  <c r="N154" i="66"/>
  <c r="J153" i="66"/>
  <c r="F152" i="66"/>
  <c r="N150" i="66"/>
  <c r="F150" i="66"/>
  <c r="J147" i="66"/>
  <c r="F146" i="66"/>
  <c r="N144" i="66"/>
  <c r="K159" i="66"/>
  <c r="C159" i="66"/>
  <c r="K158" i="66"/>
  <c r="C158" i="66"/>
  <c r="G157" i="66"/>
  <c r="K156" i="66"/>
  <c r="C156" i="66"/>
  <c r="G155" i="66"/>
  <c r="K154" i="66"/>
  <c r="C154" i="66"/>
  <c r="G153" i="66"/>
  <c r="K152" i="66"/>
  <c r="C152" i="66"/>
  <c r="G151" i="66"/>
  <c r="K150" i="66"/>
  <c r="C150" i="66"/>
  <c r="K148" i="66"/>
  <c r="C148" i="66"/>
  <c r="G147" i="66"/>
  <c r="K146" i="66"/>
  <c r="C146" i="66"/>
  <c r="K144" i="66"/>
  <c r="C144" i="66"/>
  <c r="G143" i="66"/>
  <c r="K142" i="66"/>
  <c r="C142" i="66"/>
  <c r="G141" i="66"/>
  <c r="K140" i="66"/>
  <c r="C140" i="66"/>
  <c r="G139" i="66"/>
  <c r="K138" i="66"/>
  <c r="C138" i="66"/>
  <c r="G137" i="66"/>
  <c r="K136" i="66"/>
  <c r="C136" i="66"/>
  <c r="G135" i="66"/>
  <c r="K134" i="66"/>
  <c r="C134" i="66"/>
  <c r="G133" i="66"/>
  <c r="K132" i="66"/>
  <c r="C132" i="66"/>
  <c r="N140" i="66"/>
  <c r="I155" i="66"/>
  <c r="G159" i="66"/>
  <c r="G158" i="66"/>
  <c r="G156" i="66"/>
  <c r="K155" i="66"/>
  <c r="C155" i="66"/>
  <c r="G154" i="66"/>
  <c r="K153" i="66"/>
  <c r="C153" i="66"/>
  <c r="G152" i="66"/>
  <c r="K151" i="66"/>
  <c r="C151" i="66"/>
  <c r="G150" i="66"/>
  <c r="G148" i="66"/>
  <c r="K147" i="66"/>
  <c r="C147" i="66"/>
  <c r="G146" i="66"/>
  <c r="G144" i="66"/>
  <c r="K143" i="66"/>
  <c r="C143" i="66"/>
  <c r="G142" i="66"/>
  <c r="G140" i="66"/>
  <c r="K139" i="66"/>
  <c r="C139" i="66"/>
  <c r="G138" i="66"/>
  <c r="K137" i="66"/>
  <c r="C137" i="66"/>
  <c r="G136" i="66"/>
  <c r="K135" i="66"/>
  <c r="C135" i="66"/>
  <c r="G134" i="66"/>
  <c r="G132" i="66"/>
  <c r="F148" i="66"/>
  <c r="F140" i="66"/>
  <c r="I139" i="66"/>
  <c r="F132" i="66"/>
  <c r="M159" i="66"/>
  <c r="E159" i="66"/>
  <c r="M158" i="66"/>
  <c r="E158" i="66"/>
  <c r="I157" i="66"/>
  <c r="M156" i="66"/>
  <c r="E156" i="66"/>
  <c r="M154" i="66"/>
  <c r="E154" i="66"/>
  <c r="I153" i="66"/>
  <c r="M152" i="66"/>
  <c r="E152" i="66"/>
  <c r="I151" i="66"/>
  <c r="M150" i="66"/>
  <c r="E150" i="66"/>
  <c r="M148" i="66"/>
  <c r="E148" i="66"/>
  <c r="M146" i="66"/>
  <c r="E146" i="66"/>
  <c r="M144" i="66"/>
  <c r="E144" i="66"/>
  <c r="I143" i="66"/>
  <c r="M142" i="66"/>
  <c r="E142" i="66"/>
  <c r="I141" i="66"/>
  <c r="M140" i="66"/>
  <c r="E140" i="66"/>
  <c r="M138" i="66"/>
  <c r="E138" i="66"/>
  <c r="I137" i="66"/>
  <c r="M136" i="66"/>
  <c r="E136" i="66"/>
  <c r="I135" i="66"/>
  <c r="M134" i="66"/>
  <c r="E134" i="66"/>
  <c r="I133" i="66"/>
  <c r="M132" i="66"/>
  <c r="E132" i="66"/>
  <c r="N156" i="66"/>
  <c r="F156" i="66"/>
  <c r="I147" i="66"/>
  <c r="J158" i="66"/>
  <c r="N157" i="66"/>
  <c r="F157" i="66"/>
  <c r="J156" i="66"/>
  <c r="N155" i="66"/>
  <c r="F155" i="66"/>
  <c r="J154" i="66"/>
  <c r="N153" i="66"/>
  <c r="F153" i="66"/>
  <c r="F151" i="66"/>
  <c r="J150" i="66"/>
  <c r="J148" i="66"/>
  <c r="N147" i="66"/>
  <c r="F147" i="66"/>
  <c r="J146" i="66"/>
  <c r="N145" i="66"/>
  <c r="F143" i="66"/>
  <c r="J142" i="66"/>
  <c r="N141" i="66"/>
  <c r="F141" i="66"/>
  <c r="J140" i="66"/>
  <c r="N139" i="66"/>
  <c r="F139" i="66"/>
  <c r="J138" i="66"/>
  <c r="N137" i="66"/>
  <c r="F137" i="66"/>
  <c r="F135" i="66"/>
  <c r="J134" i="66"/>
  <c r="N133" i="66"/>
  <c r="F133" i="66"/>
  <c r="J132" i="66"/>
  <c r="I144" i="66"/>
  <c r="I142" i="66"/>
  <c r="M141" i="66"/>
  <c r="E141" i="66"/>
  <c r="I140" i="66"/>
  <c r="M139" i="66"/>
  <c r="E139" i="66"/>
  <c r="I138" i="66"/>
  <c r="M137" i="66"/>
  <c r="E137" i="66"/>
  <c r="I136" i="66"/>
  <c r="I134" i="66"/>
  <c r="M133" i="66"/>
  <c r="E133" i="66"/>
  <c r="I132" i="66"/>
  <c r="N148" i="66"/>
  <c r="N132" i="66"/>
  <c r="J159" i="66"/>
  <c r="J144" i="66"/>
  <c r="J152" i="66"/>
  <c r="J136" i="66"/>
  <c r="D37" i="83"/>
  <c r="D6" i="83"/>
  <c r="C6" i="83"/>
  <c r="D5" i="83"/>
  <c r="C5" i="83"/>
  <c r="D10" i="83"/>
  <c r="C10" i="83"/>
  <c r="C4" i="83"/>
  <c r="C135" i="83" s="1"/>
  <c r="C94" i="83" l="1"/>
  <c r="C89" i="83"/>
  <c r="C88" i="83"/>
  <c r="C87" i="83"/>
  <c r="C92" i="83"/>
  <c r="C86" i="83"/>
  <c r="C93" i="83"/>
  <c r="C95" i="83"/>
  <c r="C91" i="83"/>
  <c r="D11" i="83"/>
  <c r="D4" i="83"/>
  <c r="D135" i="83" s="1"/>
  <c r="D40" i="83"/>
  <c r="C90" i="83" l="1"/>
  <c r="D94" i="83"/>
  <c r="D88" i="83"/>
  <c r="D89" i="83"/>
  <c r="D87" i="83"/>
  <c r="D86" i="83"/>
  <c r="D91" i="83"/>
  <c r="D95" i="83"/>
  <c r="D92" i="83"/>
  <c r="D93" i="83"/>
  <c r="L83" i="84"/>
  <c r="S82" i="84"/>
  <c r="T81" i="84"/>
  <c r="Q80" i="84"/>
  <c r="R79" i="84"/>
  <c r="Q77" i="84"/>
  <c r="R76" i="84"/>
  <c r="K75" i="84"/>
  <c r="H74" i="84"/>
  <c r="S72" i="84"/>
  <c r="G72" i="84"/>
  <c r="H71" i="84"/>
  <c r="G83" i="84"/>
  <c r="N82" i="84"/>
  <c r="J82" i="84"/>
  <c r="S81" i="84"/>
  <c r="O81" i="84"/>
  <c r="K81" i="84"/>
  <c r="G81" i="84"/>
  <c r="T80" i="84"/>
  <c r="P80" i="84"/>
  <c r="L80" i="84"/>
  <c r="H80" i="84"/>
  <c r="Q79" i="84"/>
  <c r="M79" i="84"/>
  <c r="I79" i="84"/>
  <c r="T77" i="84"/>
  <c r="P77" i="84"/>
  <c r="L77" i="84"/>
  <c r="H77" i="84"/>
  <c r="Q76" i="84"/>
  <c r="M76" i="84"/>
  <c r="I76" i="84"/>
  <c r="R75" i="84"/>
  <c r="N75" i="84"/>
  <c r="J75" i="84"/>
  <c r="S74" i="84"/>
  <c r="O74" i="84"/>
  <c r="K74" i="84"/>
  <c r="G74" i="84"/>
  <c r="T73" i="84"/>
  <c r="P73" i="84"/>
  <c r="L73" i="84"/>
  <c r="H73" i="84"/>
  <c r="R72" i="84"/>
  <c r="N72" i="84"/>
  <c r="J72" i="84"/>
  <c r="S71" i="84"/>
  <c r="O71" i="84"/>
  <c r="K71" i="84"/>
  <c r="G71" i="84"/>
  <c r="T83" i="84"/>
  <c r="H83" i="84"/>
  <c r="O82" i="84"/>
  <c r="G82" i="84"/>
  <c r="L81" i="84"/>
  <c r="I80" i="84"/>
  <c r="N79" i="84"/>
  <c r="M77" i="84"/>
  <c r="J76" i="84"/>
  <c r="S75" i="84"/>
  <c r="G75" i="84"/>
  <c r="L74" i="84"/>
  <c r="Q73" i="84"/>
  <c r="I73" i="84"/>
  <c r="O72" i="84"/>
  <c r="T71" i="84"/>
  <c r="L71" i="84"/>
  <c r="K83" i="84"/>
  <c r="R83" i="84"/>
  <c r="N83" i="84"/>
  <c r="J83" i="84"/>
  <c r="Q82" i="84"/>
  <c r="M82" i="84"/>
  <c r="I82" i="84"/>
  <c r="R81" i="84"/>
  <c r="N81" i="84"/>
  <c r="J81" i="84"/>
  <c r="S80" i="84"/>
  <c r="O80" i="84"/>
  <c r="K80" i="84"/>
  <c r="G80" i="84"/>
  <c r="T79" i="84"/>
  <c r="P79" i="84"/>
  <c r="L79" i="84"/>
  <c r="H79" i="84"/>
  <c r="S77" i="84"/>
  <c r="O77" i="84"/>
  <c r="K77" i="84"/>
  <c r="G77" i="84"/>
  <c r="T76" i="84"/>
  <c r="P76" i="84"/>
  <c r="L76" i="84"/>
  <c r="H76" i="84"/>
  <c r="Q75" i="84"/>
  <c r="M75" i="84"/>
  <c r="I75" i="84"/>
  <c r="R74" i="84"/>
  <c r="N74" i="84"/>
  <c r="J74" i="84"/>
  <c r="S73" i="84"/>
  <c r="O73" i="84"/>
  <c r="K73" i="84"/>
  <c r="G73" i="84"/>
  <c r="Q72" i="84"/>
  <c r="M72" i="84"/>
  <c r="I72" i="84"/>
  <c r="R71" i="84"/>
  <c r="N71" i="84"/>
  <c r="J71" i="84"/>
  <c r="P83" i="84"/>
  <c r="K82" i="84"/>
  <c r="P81" i="84"/>
  <c r="H81" i="84"/>
  <c r="M80" i="84"/>
  <c r="J79" i="84"/>
  <c r="I77" i="84"/>
  <c r="N76" i="84"/>
  <c r="O75" i="84"/>
  <c r="T74" i="84"/>
  <c r="P74" i="84"/>
  <c r="M73" i="84"/>
  <c r="K72" i="84"/>
  <c r="P71" i="84"/>
  <c r="S83" i="84"/>
  <c r="O83" i="84"/>
  <c r="R82" i="84"/>
  <c r="Q83" i="84"/>
  <c r="M83" i="84"/>
  <c r="I83" i="84"/>
  <c r="T82" i="84"/>
  <c r="P82" i="84"/>
  <c r="L82" i="84"/>
  <c r="H82" i="84"/>
  <c r="Q81" i="84"/>
  <c r="M81" i="84"/>
  <c r="I81" i="84"/>
  <c r="R80" i="84"/>
  <c r="N80" i="84"/>
  <c r="J80" i="84"/>
  <c r="S79" i="84"/>
  <c r="O79" i="84"/>
  <c r="K79" i="84"/>
  <c r="G79" i="84"/>
  <c r="R77" i="84"/>
  <c r="N77" i="84"/>
  <c r="J77" i="84"/>
  <c r="S76" i="84"/>
  <c r="O76" i="84"/>
  <c r="K76" i="84"/>
  <c r="G76" i="84"/>
  <c r="T75" i="84"/>
  <c r="P75" i="84"/>
  <c r="L75" i="84"/>
  <c r="H75" i="84"/>
  <c r="Q74" i="84"/>
  <c r="M74" i="84"/>
  <c r="I74" i="84"/>
  <c r="R73" i="84"/>
  <c r="N73" i="84"/>
  <c r="J73" i="84"/>
  <c r="T72" i="84"/>
  <c r="P72" i="84"/>
  <c r="L72" i="84"/>
  <c r="H72" i="84"/>
  <c r="Q71" i="84"/>
  <c r="M71" i="84"/>
  <c r="I71" i="84"/>
  <c r="AB2" i="61"/>
  <c r="Z2" i="61"/>
  <c r="Y2" i="61"/>
  <c r="X2" i="61"/>
  <c r="W2" i="61"/>
  <c r="V2" i="61"/>
  <c r="U2" i="61"/>
  <c r="C65" i="73"/>
  <c r="U3" i="55" l="1"/>
  <c r="Q2" i="65"/>
  <c r="Q32" i="65" s="1"/>
  <c r="S2" i="88"/>
  <c r="T252" i="52"/>
  <c r="AB140" i="26"/>
  <c r="AB110" i="27"/>
  <c r="AB157" i="26"/>
  <c r="AB71" i="26"/>
  <c r="AB192" i="26"/>
  <c r="AB2" i="83"/>
  <c r="AB174" i="26"/>
  <c r="V43" i="28"/>
  <c r="P3" i="55"/>
  <c r="W2" i="83"/>
  <c r="W71" i="26"/>
  <c r="W110" i="27"/>
  <c r="W174" i="26"/>
  <c r="W157" i="26"/>
  <c r="W192" i="26"/>
  <c r="W140" i="26"/>
  <c r="N2" i="88"/>
  <c r="L2" i="65"/>
  <c r="L32" i="65" s="1"/>
  <c r="O2" i="88"/>
  <c r="M2" i="65"/>
  <c r="M32" i="65" s="1"/>
  <c r="W43" i="28"/>
  <c r="Q3" i="55"/>
  <c r="X174" i="26"/>
  <c r="X71" i="26"/>
  <c r="X110" i="27"/>
  <c r="X157" i="26"/>
  <c r="X192" i="26"/>
  <c r="X2" i="83"/>
  <c r="X140" i="26"/>
  <c r="X43" i="28"/>
  <c r="R3" i="55"/>
  <c r="Y140" i="26"/>
  <c r="Y192" i="26"/>
  <c r="Y71" i="26"/>
  <c r="Y110" i="27"/>
  <c r="Y157" i="26"/>
  <c r="Y174" i="26"/>
  <c r="Y2" i="83"/>
  <c r="N2" i="65"/>
  <c r="N32" i="65" s="1"/>
  <c r="P2" i="88"/>
  <c r="Z2" i="83"/>
  <c r="S3" i="55"/>
  <c r="O2" i="65"/>
  <c r="O32" i="65" s="1"/>
  <c r="Q2" i="88"/>
  <c r="Q88" i="88" s="1"/>
  <c r="Y43" i="28"/>
  <c r="Z71" i="26"/>
  <c r="Z110" i="27"/>
  <c r="Z192" i="26"/>
  <c r="Z140" i="26"/>
  <c r="Z174" i="26"/>
  <c r="Z157" i="26"/>
  <c r="O3" i="55"/>
  <c r="K2" i="65"/>
  <c r="K32" i="65" s="1"/>
  <c r="V110" i="27"/>
  <c r="V71" i="26"/>
  <c r="V174" i="26"/>
  <c r="V157" i="26"/>
  <c r="U43" i="28"/>
  <c r="V192" i="26"/>
  <c r="V140" i="26"/>
  <c r="N252" i="52"/>
  <c r="M2" i="88"/>
  <c r="V2" i="83"/>
  <c r="D90" i="83"/>
  <c r="X2" i="101"/>
  <c r="X48" i="101" s="1"/>
  <c r="X2" i="58"/>
  <c r="X2" i="56"/>
  <c r="X33" i="56" s="1"/>
  <c r="R2" i="66"/>
  <c r="R2" i="68"/>
  <c r="X2" i="12"/>
  <c r="X2" i="48"/>
  <c r="X36" i="13"/>
  <c r="W2" i="28"/>
  <c r="W193" i="28" s="1"/>
  <c r="X2" i="26"/>
  <c r="X2" i="27"/>
  <c r="AB2" i="101"/>
  <c r="AB48" i="101" s="1"/>
  <c r="AB2" i="58"/>
  <c r="AB2" i="56"/>
  <c r="AB33" i="56" s="1"/>
  <c r="AA2" i="28"/>
  <c r="AB2" i="26"/>
  <c r="AB2" i="27"/>
  <c r="J2" i="65"/>
  <c r="J32" i="65" s="1"/>
  <c r="U2" i="101"/>
  <c r="U48" i="101" s="1"/>
  <c r="U2" i="56"/>
  <c r="U33" i="56" s="1"/>
  <c r="U2" i="12"/>
  <c r="U2" i="83"/>
  <c r="O2" i="66"/>
  <c r="U2" i="48"/>
  <c r="U36" i="13"/>
  <c r="O2" i="68"/>
  <c r="U2" i="58"/>
  <c r="N3" i="55"/>
  <c r="T2" i="28"/>
  <c r="T203" i="28" s="1"/>
  <c r="T43" i="28"/>
  <c r="U157" i="26"/>
  <c r="U174" i="26"/>
  <c r="U2" i="27"/>
  <c r="U192" i="26"/>
  <c r="U2" i="26"/>
  <c r="U71" i="26"/>
  <c r="U110" i="27"/>
  <c r="U140" i="26"/>
  <c r="V2" i="58"/>
  <c r="V2" i="56"/>
  <c r="V33" i="56" s="1"/>
  <c r="V2" i="101"/>
  <c r="V48" i="101" s="1"/>
  <c r="P2" i="66"/>
  <c r="P2" i="68"/>
  <c r="V36" i="13"/>
  <c r="V2" i="12"/>
  <c r="V2" i="48"/>
  <c r="U2" i="28"/>
  <c r="V2" i="27"/>
  <c r="V2" i="26"/>
  <c r="Z2" i="58"/>
  <c r="Z2" i="101"/>
  <c r="Z48" i="101" s="1"/>
  <c r="Z2" i="56"/>
  <c r="Z33" i="56" s="1"/>
  <c r="Y2" i="28"/>
  <c r="Z2" i="27"/>
  <c r="Z29" i="27" s="1"/>
  <c r="Z2" i="26"/>
  <c r="Y2" i="56"/>
  <c r="Y33" i="56" s="1"/>
  <c r="Y2" i="101"/>
  <c r="Y48" i="101" s="1"/>
  <c r="Y2" i="58"/>
  <c r="X2" i="28"/>
  <c r="Y2" i="26"/>
  <c r="Y2" i="27"/>
  <c r="W2" i="101"/>
  <c r="W48" i="101" s="1"/>
  <c r="W2" i="58"/>
  <c r="W2" i="56"/>
  <c r="W33" i="56" s="1"/>
  <c r="Q2" i="66"/>
  <c r="Q2" i="68"/>
  <c r="W2" i="48"/>
  <c r="W36" i="13"/>
  <c r="W2" i="12"/>
  <c r="V2" i="28"/>
  <c r="V193" i="28" s="1"/>
  <c r="W2" i="27"/>
  <c r="W29" i="27" s="1"/>
  <c r="W2" i="26"/>
  <c r="AA2" i="58"/>
  <c r="AA2" i="56"/>
  <c r="AA33" i="56" s="1"/>
  <c r="AA2" i="101"/>
  <c r="AA48" i="101" s="1"/>
  <c r="Z2" i="28"/>
  <c r="Z30" i="28" s="1"/>
  <c r="AA2" i="27"/>
  <c r="AA2" i="26"/>
  <c r="O2" i="52"/>
  <c r="O127" i="52"/>
  <c r="O252" i="52"/>
  <c r="M2" i="7"/>
  <c r="P2" i="52"/>
  <c r="P127" i="52"/>
  <c r="P252" i="52"/>
  <c r="N2" i="7"/>
  <c r="Q2" i="52"/>
  <c r="Q127" i="52"/>
  <c r="Q252" i="52"/>
  <c r="O2" i="7"/>
  <c r="N2" i="52"/>
  <c r="N127" i="52"/>
  <c r="L2" i="7"/>
  <c r="R127" i="52"/>
  <c r="R252" i="52"/>
  <c r="R2" i="52"/>
  <c r="P2" i="7"/>
  <c r="S252" i="52"/>
  <c r="S2" i="52"/>
  <c r="S127" i="52"/>
  <c r="Q2" i="7"/>
  <c r="T2" i="52"/>
  <c r="T127" i="52"/>
  <c r="R2" i="7"/>
  <c r="L2" i="88"/>
  <c r="L88" i="88" s="1"/>
  <c r="M127" i="52"/>
  <c r="M252" i="52"/>
  <c r="M2" i="52"/>
  <c r="K2" i="7"/>
  <c r="I135" i="84"/>
  <c r="L78" i="84"/>
  <c r="P135" i="84"/>
  <c r="J135" i="84"/>
  <c r="L135" i="84"/>
  <c r="G78" i="84"/>
  <c r="K135" i="84"/>
  <c r="S135" i="84"/>
  <c r="J78" i="84"/>
  <c r="R78" i="84"/>
  <c r="H135" i="84"/>
  <c r="K78" i="84"/>
  <c r="Q135" i="84"/>
  <c r="T78" i="84"/>
  <c r="R135" i="84"/>
  <c r="M78" i="84"/>
  <c r="M135" i="84"/>
  <c r="H78" i="84"/>
  <c r="P78" i="84"/>
  <c r="O78" i="84"/>
  <c r="N135" i="84"/>
  <c r="I78" i="84"/>
  <c r="Q78" i="84"/>
  <c r="T135" i="84"/>
  <c r="S78" i="84"/>
  <c r="G135" i="84"/>
  <c r="O135" i="84"/>
  <c r="N78" i="84"/>
  <c r="R45" i="7" l="1"/>
  <c r="R23" i="7"/>
  <c r="AB139" i="83"/>
  <c r="AB70" i="83"/>
  <c r="AA19" i="26"/>
  <c r="AA36" i="26"/>
  <c r="AA54" i="26"/>
  <c r="Q45" i="7"/>
  <c r="Q23" i="7"/>
  <c r="AB105" i="26"/>
  <c r="AB123" i="26"/>
  <c r="AB88" i="26"/>
  <c r="AB191" i="27"/>
  <c r="AB164" i="27"/>
  <c r="AB137" i="27"/>
  <c r="AA218" i="27"/>
  <c r="AA29" i="27"/>
  <c r="AA299" i="27"/>
  <c r="AA245" i="27"/>
  <c r="AA272" i="27"/>
  <c r="AA83" i="27"/>
  <c r="AA56" i="27"/>
  <c r="S191" i="88"/>
  <c r="S88" i="88"/>
  <c r="S174" i="88"/>
  <c r="P45" i="7"/>
  <c r="P23" i="7"/>
  <c r="U64" i="55"/>
  <c r="U30" i="55"/>
  <c r="AB54" i="26"/>
  <c r="AB36" i="26"/>
  <c r="AB19" i="26"/>
  <c r="AB83" i="27"/>
  <c r="AB218" i="27"/>
  <c r="AB299" i="27"/>
  <c r="AB29" i="27"/>
  <c r="AB272" i="27"/>
  <c r="AB56" i="27"/>
  <c r="AB245" i="27"/>
  <c r="AA17" i="28"/>
  <c r="AA81" i="28"/>
  <c r="AA134" i="28"/>
  <c r="AA106" i="28"/>
  <c r="AA30" i="28"/>
  <c r="AA193" i="28"/>
  <c r="AA182" i="28"/>
  <c r="AA172" i="28"/>
  <c r="AA161" i="28"/>
  <c r="Z193" i="28"/>
  <c r="Z182" i="28"/>
  <c r="Z172" i="28"/>
  <c r="Z134" i="28"/>
  <c r="Z161" i="28"/>
  <c r="Z106" i="28"/>
  <c r="Z17" i="28"/>
  <c r="Z81" i="28"/>
  <c r="Y139" i="83"/>
  <c r="Y70" i="83"/>
  <c r="Q30" i="55"/>
  <c r="Q64" i="55"/>
  <c r="L45" i="7"/>
  <c r="L23" i="7"/>
  <c r="O64" i="55"/>
  <c r="O30" i="55"/>
  <c r="Q36" i="66"/>
  <c r="Q66" i="66"/>
  <c r="Q131" i="66" s="1"/>
  <c r="Q100" i="66" s="1"/>
  <c r="V54" i="26"/>
  <c r="V36" i="26"/>
  <c r="V19" i="26"/>
  <c r="Y88" i="26"/>
  <c r="Y123" i="26"/>
  <c r="Y105" i="26"/>
  <c r="V245" i="27"/>
  <c r="V299" i="27"/>
  <c r="V83" i="27"/>
  <c r="V218" i="27"/>
  <c r="V29" i="27"/>
  <c r="V56" i="27"/>
  <c r="V272" i="27"/>
  <c r="N88" i="88"/>
  <c r="N174" i="88"/>
  <c r="N191" i="88"/>
  <c r="O88" i="88"/>
  <c r="O191" i="88"/>
  <c r="O174" i="88"/>
  <c r="V2" i="13"/>
  <c r="V19" i="13" s="1"/>
  <c r="V74" i="12"/>
  <c r="V38" i="12"/>
  <c r="V92" i="12"/>
  <c r="V20" i="12"/>
  <c r="V56" i="12"/>
  <c r="M191" i="88"/>
  <c r="M174" i="88"/>
  <c r="M88" i="88"/>
  <c r="Y54" i="26"/>
  <c r="Y19" i="26"/>
  <c r="Y36" i="26"/>
  <c r="W164" i="27"/>
  <c r="W191" i="27"/>
  <c r="W137" i="27"/>
  <c r="Y182" i="28"/>
  <c r="Y81" i="28"/>
  <c r="Y193" i="28"/>
  <c r="Y172" i="28"/>
  <c r="Y161" i="28"/>
  <c r="Y134" i="28"/>
  <c r="Y106" i="28"/>
  <c r="Y30" i="28"/>
  <c r="Y17" i="28"/>
  <c r="P36" i="66"/>
  <c r="P66" i="66"/>
  <c r="P131" i="66" s="1"/>
  <c r="P100" i="66" s="1"/>
  <c r="W123" i="26"/>
  <c r="W88" i="26"/>
  <c r="W105" i="26"/>
  <c r="V105" i="26"/>
  <c r="V88" i="26"/>
  <c r="V123" i="26"/>
  <c r="V191" i="27"/>
  <c r="V164" i="27"/>
  <c r="V137" i="27"/>
  <c r="Z137" i="27"/>
  <c r="Z191" i="27"/>
  <c r="Z164" i="27"/>
  <c r="O45" i="7"/>
  <c r="O23" i="7"/>
  <c r="Z105" i="26"/>
  <c r="Z123" i="26"/>
  <c r="Z88" i="26"/>
  <c r="X139" i="83"/>
  <c r="X70" i="83"/>
  <c r="S30" i="55"/>
  <c r="S64" i="55"/>
  <c r="W70" i="83"/>
  <c r="W139" i="83"/>
  <c r="V139" i="83"/>
  <c r="V70" i="83"/>
  <c r="Q191" i="88"/>
  <c r="Q174" i="88"/>
  <c r="Z70" i="83"/>
  <c r="Z139" i="83"/>
  <c r="X164" i="27"/>
  <c r="X137" i="27"/>
  <c r="X191" i="27"/>
  <c r="P30" i="55"/>
  <c r="P64" i="55"/>
  <c r="Y164" i="27"/>
  <c r="Y137" i="27"/>
  <c r="Y191" i="27"/>
  <c r="R30" i="55"/>
  <c r="R64" i="55"/>
  <c r="Y56" i="27"/>
  <c r="Y245" i="27"/>
  <c r="Y218" i="27"/>
  <c r="Y272" i="27"/>
  <c r="Y299" i="27"/>
  <c r="Y83" i="27"/>
  <c r="Y29" i="27"/>
  <c r="Z19" i="26"/>
  <c r="Z54" i="26"/>
  <c r="Z36" i="26"/>
  <c r="Z272" i="27"/>
  <c r="Z218" i="27"/>
  <c r="Z56" i="27"/>
  <c r="Z83" i="27"/>
  <c r="Z299" i="27"/>
  <c r="Z245" i="27"/>
  <c r="P88" i="88"/>
  <c r="P174" i="88"/>
  <c r="P191" i="88"/>
  <c r="X123" i="26"/>
  <c r="X105" i="26"/>
  <c r="X88" i="26"/>
  <c r="V90" i="48"/>
  <c r="V61" i="48"/>
  <c r="V148" i="48"/>
  <c r="V32" i="48"/>
  <c r="V119" i="48"/>
  <c r="X193" i="28"/>
  <c r="X182" i="28"/>
  <c r="X172" i="28"/>
  <c r="X106" i="28"/>
  <c r="X134" i="28"/>
  <c r="X17" i="28"/>
  <c r="X161" i="28"/>
  <c r="X30" i="28"/>
  <c r="X81" i="28"/>
  <c r="V30" i="28"/>
  <c r="V134" i="28"/>
  <c r="V161" i="28"/>
  <c r="V203" i="28"/>
  <c r="V81" i="28"/>
  <c r="V172" i="28"/>
  <c r="V17" i="28"/>
  <c r="V106" i="28"/>
  <c r="V182" i="28"/>
  <c r="U106" i="28"/>
  <c r="U81" i="28"/>
  <c r="U226" i="28"/>
  <c r="W106" i="28"/>
  <c r="W17" i="28"/>
  <c r="W203" i="28"/>
  <c r="W134" i="28"/>
  <c r="W30" i="28"/>
  <c r="W161" i="28"/>
  <c r="W172" i="28"/>
  <c r="W182" i="28"/>
  <c r="W81" i="28"/>
  <c r="X29" i="27"/>
  <c r="X218" i="27"/>
  <c r="X245" i="27"/>
  <c r="X272" i="27"/>
  <c r="X299" i="27"/>
  <c r="X56" i="27"/>
  <c r="X83" i="27"/>
  <c r="X148" i="48"/>
  <c r="X119" i="48"/>
  <c r="X61" i="48"/>
  <c r="X90" i="48"/>
  <c r="X32" i="48"/>
  <c r="X19" i="26"/>
  <c r="X36" i="26"/>
  <c r="X54" i="26"/>
  <c r="X2" i="13"/>
  <c r="X19" i="13" s="1"/>
  <c r="X38" i="12"/>
  <c r="X56" i="12"/>
  <c r="X74" i="12"/>
  <c r="X92" i="12"/>
  <c r="X20" i="12"/>
  <c r="N45" i="7"/>
  <c r="N23" i="7"/>
  <c r="R36" i="66"/>
  <c r="R66" i="66"/>
  <c r="R131" i="66" s="1"/>
  <c r="R100" i="66" s="1"/>
  <c r="M45" i="7"/>
  <c r="M23" i="7"/>
  <c r="W2" i="13"/>
  <c r="W19" i="13" s="1"/>
  <c r="W38" i="12"/>
  <c r="W56" i="12"/>
  <c r="W74" i="12"/>
  <c r="W92" i="12"/>
  <c r="W20" i="12"/>
  <c r="W36" i="26"/>
  <c r="W54" i="26"/>
  <c r="W19" i="26"/>
  <c r="W272" i="27"/>
  <c r="W299" i="27"/>
  <c r="W56" i="27"/>
  <c r="W83" i="27"/>
  <c r="W218" i="27"/>
  <c r="W245" i="27"/>
  <c r="W119" i="48"/>
  <c r="W90" i="48"/>
  <c r="W61" i="48"/>
  <c r="W148" i="48"/>
  <c r="W32" i="48"/>
  <c r="U193" i="28"/>
  <c r="U182" i="28"/>
  <c r="U203" i="28"/>
  <c r="U172" i="28"/>
  <c r="U134" i="28"/>
  <c r="U17" i="28"/>
  <c r="U161" i="28"/>
  <c r="U30" i="28"/>
  <c r="U54" i="26"/>
  <c r="U19" i="26"/>
  <c r="U36" i="26"/>
  <c r="U20" i="12"/>
  <c r="U92" i="12"/>
  <c r="U74" i="12"/>
  <c r="U56" i="12"/>
  <c r="U2" i="13"/>
  <c r="U19" i="13" s="1"/>
  <c r="U38" i="12"/>
  <c r="U90" i="48"/>
  <c r="U61" i="48"/>
  <c r="U119" i="48"/>
  <c r="U148" i="48"/>
  <c r="U32" i="48"/>
  <c r="U164" i="27"/>
  <c r="U137" i="27"/>
  <c r="U191" i="27"/>
  <c r="U29" i="27"/>
  <c r="U299" i="27"/>
  <c r="U245" i="27"/>
  <c r="U56" i="27"/>
  <c r="U83" i="27"/>
  <c r="U218" i="27"/>
  <c r="U272" i="27"/>
  <c r="T17" i="28"/>
  <c r="T161" i="28"/>
  <c r="T193" i="28"/>
  <c r="T226" i="28"/>
  <c r="T81" i="28"/>
  <c r="T106" i="28"/>
  <c r="T172" i="28"/>
  <c r="T30" i="28"/>
  <c r="T134" i="28"/>
  <c r="T182" i="28"/>
  <c r="O66" i="66"/>
  <c r="O131" i="66" s="1"/>
  <c r="O100" i="66" s="1"/>
  <c r="O36" i="66"/>
  <c r="R31" i="68"/>
  <c r="R44" i="68"/>
  <c r="L174" i="88"/>
  <c r="L191" i="88"/>
  <c r="Q31" i="68"/>
  <c r="Q44" i="68"/>
  <c r="P44" i="68"/>
  <c r="P31" i="68"/>
  <c r="U105" i="26"/>
  <c r="U123" i="26"/>
  <c r="U88" i="26"/>
  <c r="N64" i="55"/>
  <c r="N30" i="55"/>
  <c r="O44" i="68"/>
  <c r="O31" i="68"/>
  <c r="U139" i="83"/>
  <c r="U70" i="83"/>
  <c r="K45" i="7"/>
  <c r="K23" i="7"/>
  <c r="T105" i="84" l="1"/>
  <c r="T103" i="84"/>
  <c r="T102" i="84"/>
  <c r="T100" i="84"/>
  <c r="T99" i="84"/>
  <c r="T98" i="84"/>
  <c r="T97" i="84"/>
  <c r="T96" i="84"/>
  <c r="T104" i="84" l="1"/>
  <c r="L96" i="84"/>
  <c r="L97" i="84"/>
  <c r="L98" i="84"/>
  <c r="L99" i="84"/>
  <c r="L100" i="84"/>
  <c r="L102" i="84"/>
  <c r="L103" i="84"/>
  <c r="L105" i="84"/>
  <c r="M96" i="84"/>
  <c r="N96" i="84"/>
  <c r="O96" i="84"/>
  <c r="P96" i="84"/>
  <c r="Q96" i="84"/>
  <c r="R96" i="84"/>
  <c r="S96" i="84"/>
  <c r="M97" i="84"/>
  <c r="N97" i="84"/>
  <c r="O97" i="84"/>
  <c r="P97" i="84"/>
  <c r="Q97" i="84"/>
  <c r="R97" i="84"/>
  <c r="S97" i="84"/>
  <c r="M98" i="84"/>
  <c r="N98" i="84"/>
  <c r="O98" i="84"/>
  <c r="P98" i="84"/>
  <c r="Q98" i="84"/>
  <c r="R98" i="84"/>
  <c r="S98" i="84"/>
  <c r="M99" i="84"/>
  <c r="N99" i="84"/>
  <c r="O99" i="84"/>
  <c r="P99" i="84"/>
  <c r="Q99" i="84"/>
  <c r="R99" i="84"/>
  <c r="S99" i="84"/>
  <c r="M100" i="84"/>
  <c r="N100" i="84"/>
  <c r="O100" i="84"/>
  <c r="P100" i="84"/>
  <c r="Q100" i="84"/>
  <c r="R100" i="84"/>
  <c r="S100" i="84"/>
  <c r="M102" i="84"/>
  <c r="N102" i="84"/>
  <c r="O102" i="84"/>
  <c r="P102" i="84"/>
  <c r="Q102" i="84"/>
  <c r="R102" i="84"/>
  <c r="S102" i="84"/>
  <c r="M103" i="84"/>
  <c r="N103" i="84"/>
  <c r="O103" i="84"/>
  <c r="P103" i="84"/>
  <c r="Q103" i="84"/>
  <c r="R103" i="84"/>
  <c r="S103" i="84"/>
  <c r="M105" i="84"/>
  <c r="N105" i="84"/>
  <c r="O105" i="84"/>
  <c r="P105" i="84"/>
  <c r="Q105" i="84"/>
  <c r="R105" i="84"/>
  <c r="S105" i="84"/>
  <c r="T106" i="84"/>
  <c r="T101" i="84"/>
  <c r="R104" i="84" l="1"/>
  <c r="P104" i="84"/>
  <c r="N104" i="84"/>
  <c r="S104" i="84"/>
  <c r="Q104" i="84"/>
  <c r="O104" i="84"/>
  <c r="M104" i="84"/>
  <c r="R106" i="84"/>
  <c r="R101" i="84"/>
  <c r="P106" i="84"/>
  <c r="P101" i="84"/>
  <c r="N106" i="84"/>
  <c r="N101" i="84"/>
  <c r="L104" i="84"/>
  <c r="S101" i="84"/>
  <c r="S106" i="84"/>
  <c r="Q101" i="84"/>
  <c r="Q106" i="84"/>
  <c r="O106" i="84"/>
  <c r="O101" i="84"/>
  <c r="M106" i="84"/>
  <c r="M101" i="84"/>
  <c r="L106" i="84"/>
  <c r="L101" i="84"/>
  <c r="C147" i="11" l="1"/>
  <c r="B148" i="11"/>
  <c r="J148" i="11"/>
  <c r="I149" i="11"/>
  <c r="D149" i="11"/>
  <c r="E148" i="11"/>
  <c r="F147" i="11"/>
  <c r="G93" i="11"/>
  <c r="H93" i="11"/>
  <c r="H149" i="11"/>
  <c r="I148" i="11"/>
  <c r="J147" i="11"/>
  <c r="B147" i="11"/>
  <c r="G149" i="11"/>
  <c r="H148" i="11"/>
  <c r="I147" i="11"/>
  <c r="I93" i="11"/>
  <c r="B93" i="11"/>
  <c r="J93" i="11"/>
  <c r="F149" i="11"/>
  <c r="G148" i="11"/>
  <c r="H147" i="11"/>
  <c r="E149" i="11"/>
  <c r="F148" i="11"/>
  <c r="G147" i="11"/>
  <c r="E93" i="11"/>
  <c r="C149" i="11"/>
  <c r="D148" i="11"/>
  <c r="E147" i="11"/>
  <c r="F93" i="11"/>
  <c r="J149" i="11"/>
  <c r="B149" i="11"/>
  <c r="C148" i="11"/>
  <c r="D147" i="11"/>
  <c r="C93" i="11"/>
  <c r="D93" i="11"/>
  <c r="K143" i="83" l="1"/>
  <c r="L143" i="83"/>
  <c r="M143" i="83"/>
  <c r="N143" i="83"/>
  <c r="O143" i="83"/>
  <c r="P143" i="83"/>
  <c r="Q143" i="83"/>
  <c r="R143" i="83"/>
  <c r="S143" i="83"/>
  <c r="G59" i="28"/>
  <c r="H59" i="28"/>
  <c r="G65" i="28"/>
  <c r="H65" i="28"/>
  <c r="K145" i="83"/>
  <c r="L145" i="83"/>
  <c r="M145" i="83"/>
  <c r="N145" i="83"/>
  <c r="O145" i="83"/>
  <c r="P145" i="83"/>
  <c r="Q145" i="83"/>
  <c r="R145" i="83"/>
  <c r="S145" i="83"/>
  <c r="C141" i="83"/>
  <c r="D141" i="83"/>
  <c r="E141" i="83"/>
  <c r="F141" i="83"/>
  <c r="G141" i="83"/>
  <c r="H141" i="83"/>
  <c r="I141" i="83"/>
  <c r="J141" i="83"/>
  <c r="K141" i="83"/>
  <c r="L141" i="83"/>
  <c r="M141" i="83"/>
  <c r="N141" i="83"/>
  <c r="O141" i="83"/>
  <c r="P141" i="83"/>
  <c r="Q141" i="83"/>
  <c r="R141" i="83"/>
  <c r="S141" i="83"/>
  <c r="S59" i="28"/>
  <c r="J163" i="83" l="1"/>
  <c r="R144" i="83"/>
  <c r="M144" i="83"/>
  <c r="I163" i="83"/>
  <c r="R163" i="83"/>
  <c r="Q163" i="83"/>
  <c r="N163" i="83"/>
  <c r="M163" i="83"/>
  <c r="S163" i="83"/>
  <c r="K163" i="83"/>
  <c r="T143" i="83"/>
  <c r="T144" i="83" s="1"/>
  <c r="P163" i="83"/>
  <c r="H163" i="83"/>
  <c r="L144" i="83"/>
  <c r="O163" i="83"/>
  <c r="G163" i="83"/>
  <c r="S144" i="83"/>
  <c r="K144" i="83"/>
  <c r="T145" i="83"/>
  <c r="O144" i="83"/>
  <c r="Q144" i="83"/>
  <c r="T141" i="83"/>
  <c r="U163" i="83" s="1"/>
  <c r="L163" i="83"/>
  <c r="N144" i="83"/>
  <c r="P144" i="83"/>
  <c r="S97" i="28"/>
  <c r="I97" i="28"/>
  <c r="S92" i="28"/>
  <c r="K97" i="28"/>
  <c r="I92" i="28"/>
  <c r="K92" i="28"/>
  <c r="M92" i="28"/>
  <c r="S58" i="28"/>
  <c r="H58" i="28"/>
  <c r="G58" i="28"/>
  <c r="M97" i="28"/>
  <c r="O97" i="28"/>
  <c r="Q97" i="28"/>
  <c r="Q92" i="28"/>
  <c r="G60" i="28"/>
  <c r="G97" i="28"/>
  <c r="G92" i="28"/>
  <c r="S73" i="28"/>
  <c r="P97" i="28"/>
  <c r="R97" i="28"/>
  <c r="J97" i="28"/>
  <c r="L97" i="28"/>
  <c r="N97" i="28"/>
  <c r="H97" i="28"/>
  <c r="H92" i="28"/>
  <c r="S65" i="28"/>
  <c r="S60" i="28" s="1"/>
  <c r="R92" i="28"/>
  <c r="J92" i="28"/>
  <c r="L92" i="28"/>
  <c r="N92" i="28"/>
  <c r="P92" i="28"/>
  <c r="H60" i="28"/>
  <c r="O92" i="28"/>
  <c r="H98" i="28" l="1"/>
  <c r="H103" i="28" s="1"/>
  <c r="G98" i="28"/>
  <c r="G103" i="28" s="1"/>
  <c r="Q98" i="28"/>
  <c r="M98" i="28"/>
  <c r="T163" i="83"/>
  <c r="S98" i="28"/>
  <c r="S103" i="28" s="1"/>
  <c r="I98" i="28"/>
  <c r="I103" i="28" s="1"/>
  <c r="P98" i="28"/>
  <c r="K98" i="28"/>
  <c r="N98" i="28"/>
  <c r="J98" i="28"/>
  <c r="L98" i="28"/>
  <c r="O98" i="28"/>
  <c r="R98" i="28"/>
  <c r="M161" i="83" l="1"/>
  <c r="M157" i="84"/>
  <c r="Q161" i="83"/>
  <c r="Q157" i="84"/>
  <c r="N161" i="83"/>
  <c r="N157" i="84"/>
  <c r="K161" i="83"/>
  <c r="K157" i="84"/>
  <c r="R161" i="83"/>
  <c r="R157" i="84"/>
  <c r="O161" i="83"/>
  <c r="O157" i="84"/>
  <c r="T161" i="83"/>
  <c r="T157" i="84"/>
  <c r="S161" i="83"/>
  <c r="S157" i="84"/>
  <c r="P161" i="83"/>
  <c r="P157" i="84"/>
  <c r="L161" i="83"/>
  <c r="L157" i="84"/>
  <c r="Q103" i="28"/>
  <c r="M103" i="28"/>
  <c r="K103" i="28"/>
  <c r="J103" i="28"/>
  <c r="N103" i="28"/>
  <c r="R103" i="28"/>
  <c r="O103" i="28"/>
  <c r="P103" i="28"/>
  <c r="L103" i="28"/>
  <c r="T156" i="84"/>
  <c r="T155" i="84"/>
  <c r="T154" i="84"/>
  <c r="T153" i="84"/>
  <c r="T152" i="84"/>
  <c r="T151" i="84"/>
  <c r="T150" i="84"/>
  <c r="T149" i="84"/>
  <c r="T148" i="84"/>
  <c r="N153" i="83" l="1"/>
  <c r="N149" i="84"/>
  <c r="Q152" i="83"/>
  <c r="Q148" i="84"/>
  <c r="K152" i="83"/>
  <c r="K148" i="84"/>
  <c r="O152" i="83"/>
  <c r="O148" i="84"/>
  <c r="S152" i="83"/>
  <c r="S148" i="84"/>
  <c r="M153" i="83"/>
  <c r="M149" i="84"/>
  <c r="Q153" i="83"/>
  <c r="Q149" i="84"/>
  <c r="K154" i="83"/>
  <c r="K150" i="84"/>
  <c r="O154" i="83"/>
  <c r="O150" i="84"/>
  <c r="S154" i="83"/>
  <c r="S150" i="84"/>
  <c r="M155" i="83"/>
  <c r="M151" i="84"/>
  <c r="Q155" i="83"/>
  <c r="Q151" i="84"/>
  <c r="K156" i="83"/>
  <c r="K152" i="84"/>
  <c r="O156" i="83"/>
  <c r="O152" i="84"/>
  <c r="S156" i="83"/>
  <c r="S152" i="84"/>
  <c r="M157" i="83"/>
  <c r="M153" i="84"/>
  <c r="Q157" i="83"/>
  <c r="Q153" i="84"/>
  <c r="K158" i="83"/>
  <c r="K154" i="84"/>
  <c r="O158" i="83"/>
  <c r="O154" i="84"/>
  <c r="S158" i="83"/>
  <c r="S154" i="84"/>
  <c r="K159" i="83"/>
  <c r="K155" i="84"/>
  <c r="O159" i="83"/>
  <c r="O155" i="84"/>
  <c r="S159" i="83"/>
  <c r="S155" i="84"/>
  <c r="K160" i="83"/>
  <c r="K156" i="84"/>
  <c r="O160" i="83"/>
  <c r="O156" i="84"/>
  <c r="S160" i="83"/>
  <c r="S156" i="84"/>
  <c r="L152" i="83"/>
  <c r="L148" i="84"/>
  <c r="R153" i="83"/>
  <c r="R149" i="84"/>
  <c r="L154" i="83"/>
  <c r="L150" i="84"/>
  <c r="P154" i="83"/>
  <c r="P150" i="84"/>
  <c r="N155" i="83"/>
  <c r="N151" i="84"/>
  <c r="R155" i="83"/>
  <c r="R151" i="84"/>
  <c r="L156" i="83"/>
  <c r="L152" i="84"/>
  <c r="P156" i="83"/>
  <c r="P152" i="84"/>
  <c r="N157" i="83"/>
  <c r="N153" i="84"/>
  <c r="R157" i="83"/>
  <c r="R153" i="84"/>
  <c r="L158" i="83"/>
  <c r="L154" i="84"/>
  <c r="P158" i="83"/>
  <c r="P154" i="84"/>
  <c r="L159" i="83"/>
  <c r="L155" i="84"/>
  <c r="P159" i="83"/>
  <c r="P155" i="84"/>
  <c r="L160" i="83"/>
  <c r="L156" i="84"/>
  <c r="P160" i="83"/>
  <c r="P156" i="84"/>
  <c r="K153" i="83"/>
  <c r="K149" i="84"/>
  <c r="O153" i="83"/>
  <c r="O149" i="84"/>
  <c r="S153" i="83"/>
  <c r="S149" i="84"/>
  <c r="M154" i="83"/>
  <c r="M150" i="84"/>
  <c r="Q154" i="83"/>
  <c r="Q150" i="84"/>
  <c r="K155" i="83"/>
  <c r="K151" i="84"/>
  <c r="O155" i="83"/>
  <c r="O151" i="84"/>
  <c r="S155" i="83"/>
  <c r="S151" i="84"/>
  <c r="M156" i="83"/>
  <c r="M152" i="84"/>
  <c r="Q156" i="83"/>
  <c r="Q152" i="84"/>
  <c r="K157" i="83"/>
  <c r="K153" i="84"/>
  <c r="O157" i="83"/>
  <c r="O153" i="84"/>
  <c r="S157" i="83"/>
  <c r="S153" i="84"/>
  <c r="M158" i="83"/>
  <c r="M154" i="84"/>
  <c r="Q158" i="83"/>
  <c r="Q154" i="84"/>
  <c r="M159" i="83"/>
  <c r="M155" i="84"/>
  <c r="Q159" i="83"/>
  <c r="Q155" i="84"/>
  <c r="M160" i="83"/>
  <c r="M156" i="84"/>
  <c r="Q160" i="83"/>
  <c r="Q156" i="84"/>
  <c r="P152" i="83"/>
  <c r="P148" i="84"/>
  <c r="M152" i="83"/>
  <c r="M148" i="84"/>
  <c r="N152" i="83"/>
  <c r="N148" i="84"/>
  <c r="R152" i="83"/>
  <c r="R148" i="84"/>
  <c r="L153" i="83"/>
  <c r="L149" i="84"/>
  <c r="P153" i="83"/>
  <c r="P149" i="84"/>
  <c r="N154" i="83"/>
  <c r="N150" i="84"/>
  <c r="R154" i="83"/>
  <c r="R150" i="84"/>
  <c r="L155" i="83"/>
  <c r="L151" i="84"/>
  <c r="P155" i="83"/>
  <c r="P151" i="84"/>
  <c r="N156" i="83"/>
  <c r="N152" i="84"/>
  <c r="R156" i="83"/>
  <c r="R152" i="84"/>
  <c r="L157" i="83"/>
  <c r="L153" i="84"/>
  <c r="P157" i="83"/>
  <c r="P153" i="84"/>
  <c r="N158" i="83"/>
  <c r="N154" i="84"/>
  <c r="R158" i="83"/>
  <c r="R154" i="84"/>
  <c r="N159" i="83"/>
  <c r="N155" i="84"/>
  <c r="R159" i="83"/>
  <c r="R155" i="84"/>
  <c r="N160" i="83"/>
  <c r="N156" i="84"/>
  <c r="R160" i="83"/>
  <c r="R156" i="84"/>
  <c r="T152" i="83"/>
  <c r="T156" i="83"/>
  <c r="T160" i="83"/>
  <c r="T153" i="83"/>
  <c r="T157" i="83"/>
  <c r="T154" i="83"/>
  <c r="T158" i="83"/>
  <c r="T159" i="83"/>
  <c r="T155" i="83"/>
  <c r="L254" i="52"/>
  <c r="L255" i="52"/>
  <c r="L259" i="52"/>
  <c r="L260" i="52"/>
  <c r="L261" i="52"/>
  <c r="L262" i="52"/>
  <c r="L263" i="52"/>
  <c r="L267" i="52"/>
  <c r="L269" i="52"/>
  <c r="L270" i="52"/>
  <c r="L272" i="52"/>
  <c r="L275" i="52"/>
  <c r="L277" i="52"/>
  <c r="L278" i="52"/>
  <c r="L279" i="52"/>
  <c r="L283" i="52"/>
  <c r="L285" i="52"/>
  <c r="L286" i="52"/>
  <c r="L287" i="52"/>
  <c r="L291" i="52"/>
  <c r="L293" i="52"/>
  <c r="L294" i="52"/>
  <c r="L295" i="52"/>
  <c r="L297" i="52"/>
  <c r="L299" i="52"/>
  <c r="L302" i="52"/>
  <c r="L303" i="52"/>
  <c r="L307" i="52"/>
  <c r="L308" i="52"/>
  <c r="L309" i="52"/>
  <c r="L253" i="52"/>
  <c r="L271" i="52"/>
  <c r="L274" i="52" l="1"/>
  <c r="L300" i="52"/>
  <c r="L292" i="52"/>
  <c r="L284" i="52"/>
  <c r="L276" i="52"/>
  <c r="L268" i="52"/>
  <c r="L301" i="52"/>
  <c r="L257" i="52"/>
  <c r="L265" i="52"/>
  <c r="L273" i="52"/>
  <c r="L281" i="52"/>
  <c r="L289" i="52"/>
  <c r="L305" i="52"/>
  <c r="L258" i="52"/>
  <c r="L266" i="52"/>
  <c r="L282" i="52"/>
  <c r="L290" i="52"/>
  <c r="L298" i="52"/>
  <c r="L306" i="52"/>
  <c r="L256" i="52"/>
  <c r="L264" i="52"/>
  <c r="L280" i="52"/>
  <c r="L288" i="52"/>
  <c r="L296" i="52"/>
  <c r="L304" i="52"/>
  <c r="S26" i="28" l="1"/>
  <c r="T146" i="84" s="1"/>
  <c r="T151" i="83"/>
  <c r="T147" i="84"/>
  <c r="T146" i="83"/>
  <c r="T142" i="84"/>
  <c r="S69" i="28"/>
  <c r="S66" i="28"/>
  <c r="T79" i="27"/>
  <c r="Q79" i="27"/>
  <c r="P79" i="27"/>
  <c r="M79" i="27"/>
  <c r="L79" i="27"/>
  <c r="I79" i="27"/>
  <c r="H79" i="27"/>
  <c r="E79" i="27"/>
  <c r="D79" i="27"/>
  <c r="D106" i="27" s="1"/>
  <c r="S78" i="27"/>
  <c r="R78" i="27"/>
  <c r="O78" i="27"/>
  <c r="N78" i="27"/>
  <c r="K78" i="27"/>
  <c r="J78" i="27"/>
  <c r="I78" i="27"/>
  <c r="I105" i="27" s="1"/>
  <c r="H78" i="27"/>
  <c r="H105" i="27" s="1"/>
  <c r="G78" i="27"/>
  <c r="G105" i="27" s="1"/>
  <c r="F78" i="27"/>
  <c r="F105" i="27" s="1"/>
  <c r="E78" i="27"/>
  <c r="E105" i="27" s="1"/>
  <c r="D78" i="27"/>
  <c r="D105" i="27" s="1"/>
  <c r="C78" i="27"/>
  <c r="C105" i="27" s="1"/>
  <c r="T77" i="27"/>
  <c r="Q77" i="27"/>
  <c r="P77" i="27"/>
  <c r="M77" i="27"/>
  <c r="L77" i="27"/>
  <c r="I77" i="27"/>
  <c r="H77" i="27"/>
  <c r="E77" i="27"/>
  <c r="D77" i="27"/>
  <c r="D104" i="27" s="1"/>
  <c r="S76" i="27"/>
  <c r="R76" i="27"/>
  <c r="O76" i="27"/>
  <c r="N76" i="27"/>
  <c r="K76" i="27"/>
  <c r="J76" i="27"/>
  <c r="G76" i="27"/>
  <c r="F76" i="27"/>
  <c r="C76" i="27"/>
  <c r="C103" i="27" s="1"/>
  <c r="T75" i="27"/>
  <c r="Q75" i="27"/>
  <c r="P75" i="27"/>
  <c r="M75" i="27"/>
  <c r="L75" i="27"/>
  <c r="I75" i="27"/>
  <c r="H75" i="27"/>
  <c r="E75" i="27"/>
  <c r="D75" i="27"/>
  <c r="D102" i="27" s="1"/>
  <c r="S74" i="27"/>
  <c r="R74" i="27"/>
  <c r="O74" i="27"/>
  <c r="N74" i="27"/>
  <c r="K74" i="27"/>
  <c r="J74" i="27"/>
  <c r="G74" i="27"/>
  <c r="F74" i="27"/>
  <c r="C74" i="27"/>
  <c r="C101" i="27" s="1"/>
  <c r="T73" i="27"/>
  <c r="Q73" i="27"/>
  <c r="P73" i="27"/>
  <c r="M73" i="27"/>
  <c r="L73" i="27"/>
  <c r="I73" i="27"/>
  <c r="H73" i="27"/>
  <c r="E73" i="27"/>
  <c r="D73" i="27"/>
  <c r="D100" i="27" s="1"/>
  <c r="S72" i="27"/>
  <c r="R72" i="27"/>
  <c r="O72" i="27"/>
  <c r="N72" i="27"/>
  <c r="K72" i="27"/>
  <c r="J72" i="27"/>
  <c r="G72" i="27"/>
  <c r="F72" i="27"/>
  <c r="C72" i="27"/>
  <c r="C99" i="27" s="1"/>
  <c r="T71" i="27"/>
  <c r="Q71" i="27"/>
  <c r="P71" i="27"/>
  <c r="M71" i="27"/>
  <c r="L71" i="27"/>
  <c r="I71" i="27"/>
  <c r="H71" i="27"/>
  <c r="E71" i="27"/>
  <c r="D71" i="27"/>
  <c r="D98" i="27" s="1"/>
  <c r="S70" i="27"/>
  <c r="R70" i="27"/>
  <c r="O70" i="27"/>
  <c r="N70" i="27"/>
  <c r="K70" i="27"/>
  <c r="J70" i="27"/>
  <c r="G70" i="27"/>
  <c r="F70" i="27"/>
  <c r="C70" i="27"/>
  <c r="C97" i="27" s="1"/>
  <c r="T69" i="27"/>
  <c r="Q69" i="27"/>
  <c r="P69" i="27"/>
  <c r="M69" i="27"/>
  <c r="L69" i="27"/>
  <c r="I69" i="27"/>
  <c r="H69" i="27"/>
  <c r="E69" i="27"/>
  <c r="D69" i="27"/>
  <c r="D96" i="27" s="1"/>
  <c r="S68" i="27"/>
  <c r="R68" i="27"/>
  <c r="O68" i="27"/>
  <c r="N68" i="27"/>
  <c r="K68" i="27"/>
  <c r="J68" i="27"/>
  <c r="G68" i="27"/>
  <c r="F68" i="27"/>
  <c r="C68" i="27"/>
  <c r="C95" i="27" s="1"/>
  <c r="T67" i="27"/>
  <c r="Q67" i="27"/>
  <c r="P67" i="27"/>
  <c r="M67" i="27"/>
  <c r="L67" i="27"/>
  <c r="I67" i="27"/>
  <c r="H67" i="27"/>
  <c r="E67" i="27"/>
  <c r="D67" i="27"/>
  <c r="D94" i="27" s="1"/>
  <c r="S66" i="27"/>
  <c r="R66" i="27"/>
  <c r="O66" i="27"/>
  <c r="N66" i="27"/>
  <c r="K66" i="27"/>
  <c r="J66" i="27"/>
  <c r="G66" i="27"/>
  <c r="F66" i="27"/>
  <c r="C66" i="27"/>
  <c r="C93" i="27" s="1"/>
  <c r="T65" i="27"/>
  <c r="Q65" i="27"/>
  <c r="P65" i="27"/>
  <c r="M65" i="27"/>
  <c r="L65" i="27"/>
  <c r="I65" i="27"/>
  <c r="H65" i="27"/>
  <c r="E65" i="27"/>
  <c r="D65" i="27"/>
  <c r="D92" i="27" s="1"/>
  <c r="S64" i="27"/>
  <c r="R64" i="27"/>
  <c r="O64" i="27"/>
  <c r="N64" i="27"/>
  <c r="K64" i="27"/>
  <c r="J64" i="27"/>
  <c r="G64" i="27"/>
  <c r="F64" i="27"/>
  <c r="C64" i="27"/>
  <c r="C91" i="27" s="1"/>
  <c r="T63" i="27"/>
  <c r="Q63" i="27"/>
  <c r="P63" i="27"/>
  <c r="M63" i="27"/>
  <c r="L63" i="27"/>
  <c r="I63" i="27"/>
  <c r="H63" i="27"/>
  <c r="E63" i="27"/>
  <c r="D63" i="27"/>
  <c r="D90" i="27" s="1"/>
  <c r="T62" i="27"/>
  <c r="T89" i="27" s="1"/>
  <c r="S62" i="27"/>
  <c r="S89" i="27" s="1"/>
  <c r="R62" i="27"/>
  <c r="R89" i="27" s="1"/>
  <c r="Q62" i="27"/>
  <c r="Q89" i="27" s="1"/>
  <c r="P62" i="27"/>
  <c r="P89" i="27" s="1"/>
  <c r="O62" i="27"/>
  <c r="O89" i="27" s="1"/>
  <c r="N62" i="27"/>
  <c r="N89" i="27" s="1"/>
  <c r="M62" i="27"/>
  <c r="M89" i="27" s="1"/>
  <c r="L62" i="27"/>
  <c r="L89" i="27" s="1"/>
  <c r="K62" i="27"/>
  <c r="K89" i="27" s="1"/>
  <c r="J62" i="27"/>
  <c r="J89" i="27" s="1"/>
  <c r="I62" i="27"/>
  <c r="I89" i="27" s="1"/>
  <c r="H62" i="27"/>
  <c r="H89" i="27" s="1"/>
  <c r="G62" i="27"/>
  <c r="G89" i="27" s="1"/>
  <c r="F62" i="27"/>
  <c r="F89" i="27" s="1"/>
  <c r="E62" i="27"/>
  <c r="E89" i="27" s="1"/>
  <c r="D62" i="27"/>
  <c r="D89" i="27" s="1"/>
  <c r="C62" i="27"/>
  <c r="C89" i="27" s="1"/>
  <c r="T61" i="27"/>
  <c r="Q61" i="27"/>
  <c r="P61" i="27"/>
  <c r="M61" i="27"/>
  <c r="L61" i="27"/>
  <c r="I61" i="27"/>
  <c r="H61" i="27"/>
  <c r="E61" i="27"/>
  <c r="D61" i="27"/>
  <c r="D88" i="27" s="1"/>
  <c r="S60" i="27"/>
  <c r="R60" i="27"/>
  <c r="O60" i="27"/>
  <c r="N60" i="27"/>
  <c r="K60" i="27"/>
  <c r="J60" i="27"/>
  <c r="G60" i="27"/>
  <c r="F60" i="27"/>
  <c r="C60" i="27"/>
  <c r="C87" i="27" s="1"/>
  <c r="T59" i="27"/>
  <c r="Q59" i="27"/>
  <c r="P59" i="27"/>
  <c r="M59" i="27"/>
  <c r="L59" i="27"/>
  <c r="I59" i="27"/>
  <c r="H59" i="27"/>
  <c r="E59" i="27"/>
  <c r="D59" i="27"/>
  <c r="D86" i="27" s="1"/>
  <c r="S58" i="27"/>
  <c r="R58" i="27"/>
  <c r="O58" i="27"/>
  <c r="N58" i="27"/>
  <c r="K58" i="27"/>
  <c r="J58" i="27"/>
  <c r="G58" i="27"/>
  <c r="F58" i="27"/>
  <c r="C58" i="27"/>
  <c r="C85" i="27" s="1"/>
  <c r="T57" i="27"/>
  <c r="Q57" i="27"/>
  <c r="P57" i="27"/>
  <c r="M57" i="27"/>
  <c r="L57" i="27"/>
  <c r="I57" i="27"/>
  <c r="H57" i="27"/>
  <c r="E57" i="27"/>
  <c r="D57" i="27"/>
  <c r="D84" i="27" s="1"/>
  <c r="S46" i="84"/>
  <c r="R46" i="84"/>
  <c r="Q46" i="84"/>
  <c r="P46" i="84"/>
  <c r="O46" i="84"/>
  <c r="N46" i="84"/>
  <c r="M46" i="84"/>
  <c r="L46" i="84"/>
  <c r="K46" i="84"/>
  <c r="J46" i="84"/>
  <c r="I46" i="84"/>
  <c r="H46" i="84"/>
  <c r="G46" i="84"/>
  <c r="F46" i="84"/>
  <c r="E46" i="84"/>
  <c r="D46" i="84"/>
  <c r="C46" i="84"/>
  <c r="T48" i="84"/>
  <c r="Q48" i="84"/>
  <c r="P48" i="84"/>
  <c r="M48" i="84"/>
  <c r="L48" i="84"/>
  <c r="I48" i="84"/>
  <c r="H48" i="84"/>
  <c r="E48" i="84"/>
  <c r="D48" i="84"/>
  <c r="T148" i="83" l="1"/>
  <c r="U167" i="83" s="1"/>
  <c r="U165" i="83"/>
  <c r="T147" i="83"/>
  <c r="U166" i="83" s="1"/>
  <c r="U164" i="83"/>
  <c r="T74" i="28"/>
  <c r="T68" i="28"/>
  <c r="T76" i="28"/>
  <c r="T71" i="28"/>
  <c r="Q57" i="84"/>
  <c r="Q49" i="84"/>
  <c r="I50" i="84"/>
  <c r="I52" i="84" s="1"/>
  <c r="O47" i="84"/>
  <c r="P57" i="84"/>
  <c r="L50" i="84"/>
  <c r="T50" i="84"/>
  <c r="F47" i="84"/>
  <c r="N47" i="84"/>
  <c r="R47" i="84"/>
  <c r="T57" i="84"/>
  <c r="M57" i="84"/>
  <c r="M49" i="84"/>
  <c r="M50" i="84"/>
  <c r="K47" i="84"/>
  <c r="F48" i="84"/>
  <c r="F49" i="84" s="1"/>
  <c r="R48" i="84"/>
  <c r="R49" i="84" s="1"/>
  <c r="F50" i="84"/>
  <c r="R50" i="84"/>
  <c r="D47" i="84"/>
  <c r="H47" i="84"/>
  <c r="L52" i="84"/>
  <c r="L47" i="84"/>
  <c r="P47" i="84"/>
  <c r="T46" i="84"/>
  <c r="F57" i="27"/>
  <c r="J57" i="27"/>
  <c r="N57" i="27"/>
  <c r="R57" i="27"/>
  <c r="D58" i="27"/>
  <c r="D85" i="27" s="1"/>
  <c r="H58" i="27"/>
  <c r="L58" i="27"/>
  <c r="P58" i="27"/>
  <c r="T58" i="27"/>
  <c r="F59" i="27"/>
  <c r="J59" i="27"/>
  <c r="N59" i="27"/>
  <c r="H57" i="84"/>
  <c r="D50" i="84"/>
  <c r="D52" i="84" s="1"/>
  <c r="H50" i="84"/>
  <c r="P50" i="84"/>
  <c r="P52" i="84" s="1"/>
  <c r="J47" i="84"/>
  <c r="D57" i="84"/>
  <c r="L57" i="84"/>
  <c r="E57" i="84"/>
  <c r="E49" i="84"/>
  <c r="I57" i="84"/>
  <c r="I49" i="84"/>
  <c r="E50" i="84"/>
  <c r="E52" i="84" s="1"/>
  <c r="Q50" i="84"/>
  <c r="Q52" i="84" s="1"/>
  <c r="G47" i="84"/>
  <c r="S47" i="84"/>
  <c r="J48" i="84"/>
  <c r="J49" i="84" s="1"/>
  <c r="N48" i="84"/>
  <c r="N49" i="84" s="1"/>
  <c r="J50" i="84"/>
  <c r="N50" i="84"/>
  <c r="C48" i="84"/>
  <c r="C57" i="84" s="1"/>
  <c r="G48" i="84"/>
  <c r="K48" i="84"/>
  <c r="L49" i="84" s="1"/>
  <c r="O48" i="84"/>
  <c r="P49" i="84" s="1"/>
  <c r="S48" i="84"/>
  <c r="C50" i="84"/>
  <c r="C59" i="84" s="1"/>
  <c r="G50" i="84"/>
  <c r="K50" i="84"/>
  <c r="O50" i="84"/>
  <c r="S50" i="84"/>
  <c r="E47" i="84"/>
  <c r="I47" i="84"/>
  <c r="R59" i="27"/>
  <c r="D60" i="27"/>
  <c r="D87" i="27" s="1"/>
  <c r="H60" i="27"/>
  <c r="L60" i="27"/>
  <c r="P60" i="27"/>
  <c r="T60" i="27"/>
  <c r="F61" i="27"/>
  <c r="J61" i="27"/>
  <c r="N61" i="27"/>
  <c r="R61" i="27"/>
  <c r="F63" i="27"/>
  <c r="J63" i="27"/>
  <c r="N63" i="27"/>
  <c r="R63" i="27"/>
  <c r="D64" i="27"/>
  <c r="D91" i="27" s="1"/>
  <c r="H64" i="27"/>
  <c r="L64" i="27"/>
  <c r="P64" i="27"/>
  <c r="T64" i="27"/>
  <c r="F65" i="27"/>
  <c r="J65" i="27"/>
  <c r="N65" i="27"/>
  <c r="R65" i="27"/>
  <c r="D66" i="27"/>
  <c r="D93" i="27" s="1"/>
  <c r="H66" i="27"/>
  <c r="L66" i="27"/>
  <c r="P66" i="27"/>
  <c r="T66" i="27"/>
  <c r="F67" i="27"/>
  <c r="J67" i="27"/>
  <c r="N67" i="27"/>
  <c r="R67" i="27"/>
  <c r="D68" i="27"/>
  <c r="D95" i="27" s="1"/>
  <c r="H68" i="27"/>
  <c r="L68" i="27"/>
  <c r="P68" i="27"/>
  <c r="T68" i="27"/>
  <c r="F69" i="27"/>
  <c r="J69" i="27"/>
  <c r="N69" i="27"/>
  <c r="R69" i="27"/>
  <c r="D70" i="27"/>
  <c r="D97" i="27" s="1"/>
  <c r="H70" i="27"/>
  <c r="L70" i="27"/>
  <c r="P70" i="27"/>
  <c r="T70" i="27"/>
  <c r="F71" i="27"/>
  <c r="J71" i="27"/>
  <c r="N71" i="27"/>
  <c r="R71" i="27"/>
  <c r="D72" i="27"/>
  <c r="D99" i="27" s="1"/>
  <c r="H72" i="27"/>
  <c r="L72" i="27"/>
  <c r="P72" i="27"/>
  <c r="T72" i="27"/>
  <c r="F73" i="27"/>
  <c r="J73" i="27"/>
  <c r="N73" i="27"/>
  <c r="R73" i="27"/>
  <c r="D74" i="27"/>
  <c r="D101" i="27" s="1"/>
  <c r="H74" i="27"/>
  <c r="L74" i="27"/>
  <c r="P74" i="27"/>
  <c r="T74" i="27"/>
  <c r="F75" i="27"/>
  <c r="J75" i="27"/>
  <c r="N75" i="27"/>
  <c r="R75" i="27"/>
  <c r="D76" i="27"/>
  <c r="D103" i="27" s="1"/>
  <c r="H76" i="27"/>
  <c r="L76" i="27"/>
  <c r="P76" i="27"/>
  <c r="T76" i="27"/>
  <c r="F77" i="27"/>
  <c r="J77" i="27"/>
  <c r="N77" i="27"/>
  <c r="R77" i="27"/>
  <c r="L78" i="27"/>
  <c r="P78" i="27"/>
  <c r="T78" i="27"/>
  <c r="F79" i="27"/>
  <c r="J79" i="27"/>
  <c r="N79" i="27"/>
  <c r="R79" i="27"/>
  <c r="T149" i="83"/>
  <c r="M47" i="84"/>
  <c r="Q47" i="84"/>
  <c r="O57" i="84"/>
  <c r="T144" i="84"/>
  <c r="T145" i="84"/>
  <c r="T143" i="84"/>
  <c r="C57" i="27"/>
  <c r="C84" i="27" s="1"/>
  <c r="G57" i="27"/>
  <c r="K57" i="27"/>
  <c r="O57" i="27"/>
  <c r="S57" i="27"/>
  <c r="E58" i="27"/>
  <c r="I58" i="27"/>
  <c r="M58" i="27"/>
  <c r="Q58" i="27"/>
  <c r="C59" i="27"/>
  <c r="C86" i="27" s="1"/>
  <c r="G59" i="27"/>
  <c r="K59" i="27"/>
  <c r="O59" i="27"/>
  <c r="S59" i="27"/>
  <c r="E60" i="27"/>
  <c r="I60" i="27"/>
  <c r="M60" i="27"/>
  <c r="Q60" i="27"/>
  <c r="C61" i="27"/>
  <c r="C88" i="27" s="1"/>
  <c r="G61" i="27"/>
  <c r="K61" i="27"/>
  <c r="O61" i="27"/>
  <c r="S61" i="27"/>
  <c r="C63" i="27"/>
  <c r="C90" i="27" s="1"/>
  <c r="G63" i="27"/>
  <c r="K63" i="27"/>
  <c r="O63" i="27"/>
  <c r="S63" i="27"/>
  <c r="E64" i="27"/>
  <c r="I64" i="27"/>
  <c r="M64" i="27"/>
  <c r="Q64" i="27"/>
  <c r="C65" i="27"/>
  <c r="C92" i="27" s="1"/>
  <c r="G65" i="27"/>
  <c r="K65" i="27"/>
  <c r="O65" i="27"/>
  <c r="S65" i="27"/>
  <c r="E66" i="27"/>
  <c r="I66" i="27"/>
  <c r="M66" i="27"/>
  <c r="Q66" i="27"/>
  <c r="C67" i="27"/>
  <c r="C94" i="27" s="1"/>
  <c r="G67" i="27"/>
  <c r="K67" i="27"/>
  <c r="O67" i="27"/>
  <c r="S67" i="27"/>
  <c r="E68" i="27"/>
  <c r="I68" i="27"/>
  <c r="M68" i="27"/>
  <c r="Q68" i="27"/>
  <c r="C69" i="27"/>
  <c r="C96" i="27" s="1"/>
  <c r="G69" i="27"/>
  <c r="K69" i="27"/>
  <c r="O69" i="27"/>
  <c r="S69" i="27"/>
  <c r="E70" i="27"/>
  <c r="I70" i="27"/>
  <c r="M70" i="27"/>
  <c r="Q70" i="27"/>
  <c r="C71" i="27"/>
  <c r="C98" i="27" s="1"/>
  <c r="G71" i="27"/>
  <c r="K71" i="27"/>
  <c r="O71" i="27"/>
  <c r="S71" i="27"/>
  <c r="E72" i="27"/>
  <c r="I72" i="27"/>
  <c r="M72" i="27"/>
  <c r="Q72" i="27"/>
  <c r="C73" i="27"/>
  <c r="C100" i="27" s="1"/>
  <c r="G73" i="27"/>
  <c r="K73" i="27"/>
  <c r="O73" i="27"/>
  <c r="S73" i="27"/>
  <c r="E74" i="27"/>
  <c r="I74" i="27"/>
  <c r="M74" i="27"/>
  <c r="Q74" i="27"/>
  <c r="C75" i="27"/>
  <c r="C102" i="27" s="1"/>
  <c r="G75" i="27"/>
  <c r="K75" i="27"/>
  <c r="O75" i="27"/>
  <c r="S75" i="27"/>
  <c r="E76" i="27"/>
  <c r="I76" i="27"/>
  <c r="M76" i="27"/>
  <c r="Q76" i="27"/>
  <c r="C77" i="27"/>
  <c r="C104" i="27" s="1"/>
  <c r="G77" i="27"/>
  <c r="K77" i="27"/>
  <c r="O77" i="27"/>
  <c r="S77" i="27"/>
  <c r="M78" i="27"/>
  <c r="Q78" i="27"/>
  <c r="C79" i="27"/>
  <c r="C106" i="27" s="1"/>
  <c r="G79" i="27"/>
  <c r="K79" i="27"/>
  <c r="O79" i="27"/>
  <c r="S79" i="27"/>
  <c r="D46" i="83"/>
  <c r="D55" i="84"/>
  <c r="H46" i="83"/>
  <c r="H55" i="84"/>
  <c r="L46" i="83"/>
  <c r="L55" i="84"/>
  <c r="P46" i="83"/>
  <c r="P55" i="84"/>
  <c r="E46" i="83"/>
  <c r="E55" i="84"/>
  <c r="I46" i="83"/>
  <c r="I55" i="84"/>
  <c r="M46" i="83"/>
  <c r="M55" i="84"/>
  <c r="Q46" i="83"/>
  <c r="Q55" i="84"/>
  <c r="H48" i="83"/>
  <c r="H57" i="83" s="1"/>
  <c r="P48" i="83"/>
  <c r="P57" i="83" s="1"/>
  <c r="F46" i="83"/>
  <c r="F55" i="84"/>
  <c r="J46" i="83"/>
  <c r="J55" i="84"/>
  <c r="N46" i="83"/>
  <c r="N55" i="84"/>
  <c r="R46" i="83"/>
  <c r="R55" i="84"/>
  <c r="C46" i="83"/>
  <c r="C55" i="84"/>
  <c r="G46" i="83"/>
  <c r="G55" i="84"/>
  <c r="K46" i="83"/>
  <c r="K55" i="84"/>
  <c r="O46" i="83"/>
  <c r="O55" i="84"/>
  <c r="S46" i="83"/>
  <c r="S55" i="84"/>
  <c r="E48" i="83"/>
  <c r="E57" i="83" s="1"/>
  <c r="M48" i="83"/>
  <c r="M57" i="83" s="1"/>
  <c r="I48" i="83"/>
  <c r="I57" i="83" s="1"/>
  <c r="Q48" i="83"/>
  <c r="C48" i="83"/>
  <c r="C57" i="83" s="1"/>
  <c r="G48" i="83"/>
  <c r="K48" i="83"/>
  <c r="K57" i="83" s="1"/>
  <c r="O48" i="83"/>
  <c r="O57" i="83" s="1"/>
  <c r="S48" i="83"/>
  <c r="S57" i="83" s="1"/>
  <c r="D48" i="83"/>
  <c r="L48" i="83"/>
  <c r="T48" i="83"/>
  <c r="U49" i="83" s="1"/>
  <c r="D50" i="83"/>
  <c r="D59" i="83" s="1"/>
  <c r="E50" i="83"/>
  <c r="M50" i="83"/>
  <c r="M59" i="83" s="1"/>
  <c r="J48" i="83"/>
  <c r="R48" i="83"/>
  <c r="F50" i="83"/>
  <c r="N50" i="83"/>
  <c r="N59" i="83" s="1"/>
  <c r="G50" i="83"/>
  <c r="G59" i="83" s="1"/>
  <c r="O50" i="83"/>
  <c r="H50" i="83"/>
  <c r="H59" i="83" s="1"/>
  <c r="P50" i="83"/>
  <c r="L50" i="83"/>
  <c r="I50" i="83"/>
  <c r="Q50" i="83"/>
  <c r="T50" i="83"/>
  <c r="U51" i="83" s="1"/>
  <c r="F48" i="83"/>
  <c r="N48" i="83"/>
  <c r="J50" i="83"/>
  <c r="R50" i="83"/>
  <c r="T46" i="83"/>
  <c r="U47" i="83" s="1"/>
  <c r="C50" i="83"/>
  <c r="C59" i="83" s="1"/>
  <c r="K50" i="83"/>
  <c r="S50" i="83"/>
  <c r="T150" i="83"/>
  <c r="S67" i="28"/>
  <c r="T75" i="28" s="1"/>
  <c r="S70" i="28"/>
  <c r="T77" i="28" s="1"/>
  <c r="M47" i="83" l="1"/>
  <c r="I47" i="83"/>
  <c r="Q47" i="83"/>
  <c r="R57" i="84"/>
  <c r="R58" i="84" s="1"/>
  <c r="E47" i="83"/>
  <c r="D47" i="83"/>
  <c r="N47" i="83"/>
  <c r="G47" i="83"/>
  <c r="P47" i="83"/>
  <c r="R47" i="83"/>
  <c r="K47" i="83"/>
  <c r="G49" i="84"/>
  <c r="F47" i="83"/>
  <c r="K52" i="83"/>
  <c r="J47" i="83"/>
  <c r="S47" i="83"/>
  <c r="H47" i="83"/>
  <c r="L47" i="83"/>
  <c r="J49" i="83"/>
  <c r="Q49" i="83"/>
  <c r="H49" i="83"/>
  <c r="M52" i="83"/>
  <c r="I58" i="84"/>
  <c r="O52" i="84"/>
  <c r="I58" i="83"/>
  <c r="K52" i="84"/>
  <c r="P58" i="84"/>
  <c r="O51" i="84"/>
  <c r="O59" i="84"/>
  <c r="S57" i="84"/>
  <c r="S58" i="84" s="1"/>
  <c r="S49" i="84"/>
  <c r="G52" i="84"/>
  <c r="D58" i="84"/>
  <c r="H59" i="84"/>
  <c r="H51" i="84"/>
  <c r="J57" i="84"/>
  <c r="J58" i="84" s="1"/>
  <c r="H52" i="84"/>
  <c r="R59" i="84"/>
  <c r="R51" i="84"/>
  <c r="R52" i="84"/>
  <c r="I51" i="84"/>
  <c r="I59" i="84"/>
  <c r="I60" i="84" s="1"/>
  <c r="K41" i="84"/>
  <c r="J56" i="84"/>
  <c r="J41" i="84"/>
  <c r="Q56" i="84"/>
  <c r="Q41" i="84"/>
  <c r="P41" i="84"/>
  <c r="P56" i="84"/>
  <c r="H56" i="84"/>
  <c r="H41" i="84"/>
  <c r="S51" i="84"/>
  <c r="S59" i="84"/>
  <c r="P59" i="84"/>
  <c r="P51" i="84"/>
  <c r="N57" i="84"/>
  <c r="N58" i="84" s="1"/>
  <c r="M59" i="84"/>
  <c r="M51" i="84"/>
  <c r="S41" i="84"/>
  <c r="S56" i="84"/>
  <c r="N41" i="84"/>
  <c r="N56" i="84"/>
  <c r="F41" i="84"/>
  <c r="F56" i="84"/>
  <c r="M41" i="84"/>
  <c r="M56" i="84"/>
  <c r="E41" i="84"/>
  <c r="E56" i="84"/>
  <c r="L56" i="84"/>
  <c r="L41" i="84"/>
  <c r="D56" i="84"/>
  <c r="D41" i="84"/>
  <c r="G57" i="84"/>
  <c r="M52" i="84"/>
  <c r="K59" i="84"/>
  <c r="K51" i="84"/>
  <c r="O49" i="84"/>
  <c r="N59" i="84"/>
  <c r="N51" i="84"/>
  <c r="S52" i="84"/>
  <c r="Q59" i="84"/>
  <c r="Q51" i="84"/>
  <c r="D59" i="84"/>
  <c r="D60" i="84" s="1"/>
  <c r="D51" i="84"/>
  <c r="D49" i="84"/>
  <c r="F57" i="84"/>
  <c r="F58" i="84" s="1"/>
  <c r="F59" i="84"/>
  <c r="F51" i="84"/>
  <c r="M58" i="84"/>
  <c r="T51" i="84"/>
  <c r="T59" i="84"/>
  <c r="R56" i="84"/>
  <c r="R41" i="84"/>
  <c r="I41" i="84"/>
  <c r="I56" i="84"/>
  <c r="H49" i="84"/>
  <c r="T55" i="84"/>
  <c r="F52" i="84"/>
  <c r="O47" i="83"/>
  <c r="K56" i="84"/>
  <c r="O41" i="84"/>
  <c r="O56" i="84"/>
  <c r="G41" i="84"/>
  <c r="G56" i="84"/>
  <c r="T55" i="83"/>
  <c r="G51" i="84"/>
  <c r="G59" i="84"/>
  <c r="K57" i="84"/>
  <c r="K49" i="84"/>
  <c r="J59" i="84"/>
  <c r="J51" i="84"/>
  <c r="E59" i="84"/>
  <c r="E51" i="84"/>
  <c r="E58" i="84"/>
  <c r="J52" i="84"/>
  <c r="T49" i="84"/>
  <c r="T47" i="84"/>
  <c r="T52" i="84"/>
  <c r="C52" i="84"/>
  <c r="N52" i="84"/>
  <c r="L59" i="84"/>
  <c r="L51" i="84"/>
  <c r="Q58" i="84"/>
  <c r="I49" i="83"/>
  <c r="E52" i="83"/>
  <c r="T57" i="83"/>
  <c r="U58" i="83" s="1"/>
  <c r="T59" i="83"/>
  <c r="U60" i="83" s="1"/>
  <c r="R55" i="83"/>
  <c r="J55" i="83"/>
  <c r="Q55" i="83"/>
  <c r="I55" i="83"/>
  <c r="P55" i="83"/>
  <c r="H55" i="83"/>
  <c r="S55" i="83"/>
  <c r="K55" i="83"/>
  <c r="C63" i="84"/>
  <c r="C55" i="83"/>
  <c r="N55" i="83"/>
  <c r="F55" i="83"/>
  <c r="M55" i="83"/>
  <c r="E55" i="83"/>
  <c r="L55" i="83"/>
  <c r="D63" i="84"/>
  <c r="D55" i="83"/>
  <c r="O55" i="83"/>
  <c r="G55" i="83"/>
  <c r="E59" i="83"/>
  <c r="E60" i="83" s="1"/>
  <c r="Q57" i="83"/>
  <c r="Q58" i="83" s="1"/>
  <c r="G57" i="83"/>
  <c r="H58" i="83" s="1"/>
  <c r="N49" i="83"/>
  <c r="F51" i="83"/>
  <c r="F49" i="83"/>
  <c r="L49" i="83"/>
  <c r="D49" i="83"/>
  <c r="O49" i="83"/>
  <c r="P49" i="83"/>
  <c r="M49" i="83"/>
  <c r="S52" i="83"/>
  <c r="O51" i="83"/>
  <c r="R49" i="83"/>
  <c r="F59" i="83"/>
  <c r="D52" i="83"/>
  <c r="Q51" i="83"/>
  <c r="G51" i="83"/>
  <c r="D57" i="83"/>
  <c r="D58" i="83" s="1"/>
  <c r="O59" i="83"/>
  <c r="O60" i="83" s="1"/>
  <c r="E49" i="83"/>
  <c r="J57" i="83"/>
  <c r="K58" i="83" s="1"/>
  <c r="I51" i="83"/>
  <c r="K49" i="83"/>
  <c r="O52" i="83"/>
  <c r="L57" i="83"/>
  <c r="M58" i="83" s="1"/>
  <c r="G49" i="83"/>
  <c r="F57" i="83"/>
  <c r="F58" i="83" s="1"/>
  <c r="S51" i="83"/>
  <c r="R57" i="83"/>
  <c r="R58" i="83" s="1"/>
  <c r="J51" i="83"/>
  <c r="P51" i="83"/>
  <c r="S49" i="83"/>
  <c r="L51" i="83"/>
  <c r="D60" i="83"/>
  <c r="L59" i="83"/>
  <c r="M60" i="83" s="1"/>
  <c r="P58" i="83"/>
  <c r="H51" i="83"/>
  <c r="G52" i="83"/>
  <c r="P52" i="83"/>
  <c r="P59" i="83"/>
  <c r="T52" i="83"/>
  <c r="R52" i="83"/>
  <c r="R51" i="83"/>
  <c r="Q52" i="83"/>
  <c r="H60" i="83"/>
  <c r="Q59" i="83"/>
  <c r="R59" i="83"/>
  <c r="H52" i="83"/>
  <c r="I59" i="83"/>
  <c r="I60" i="83" s="1"/>
  <c r="M51" i="83"/>
  <c r="J52" i="83"/>
  <c r="S59" i="83"/>
  <c r="I52" i="83"/>
  <c r="J59" i="83"/>
  <c r="F52" i="83"/>
  <c r="E51" i="83"/>
  <c r="K51" i="83"/>
  <c r="N60" i="83"/>
  <c r="L52" i="83"/>
  <c r="K59" i="83"/>
  <c r="N52" i="83"/>
  <c r="N57" i="83"/>
  <c r="N58" i="83" s="1"/>
  <c r="N51" i="83"/>
  <c r="C52" i="83"/>
  <c r="D51" i="83"/>
  <c r="O56" i="83" l="1"/>
  <c r="K56" i="83"/>
  <c r="U41" i="83"/>
  <c r="U56" i="83"/>
  <c r="K58" i="84"/>
  <c r="D56" i="83"/>
  <c r="S56" i="83"/>
  <c r="L56" i="83"/>
  <c r="G56" i="83"/>
  <c r="L60" i="84"/>
  <c r="E60" i="84"/>
  <c r="T58" i="84"/>
  <c r="Q60" i="84"/>
  <c r="J60" i="84"/>
  <c r="G60" i="84"/>
  <c r="M60" i="84"/>
  <c r="S60" i="84"/>
  <c r="O60" i="84"/>
  <c r="L58" i="84"/>
  <c r="H58" i="84"/>
  <c r="G58" i="84"/>
  <c r="T56" i="84"/>
  <c r="T41" i="84"/>
  <c r="T60" i="84"/>
  <c r="F60" i="84"/>
  <c r="K60" i="84"/>
  <c r="O58" i="84"/>
  <c r="N60" i="84"/>
  <c r="P60" i="84"/>
  <c r="R60" i="84"/>
  <c r="H60" i="84"/>
  <c r="D64" i="84"/>
  <c r="F60" i="83"/>
  <c r="M56" i="83"/>
  <c r="N56" i="83"/>
  <c r="H56" i="83"/>
  <c r="I56" i="83"/>
  <c r="J56" i="83"/>
  <c r="E56" i="83"/>
  <c r="F56" i="83"/>
  <c r="P56" i="83"/>
  <c r="Q56" i="83"/>
  <c r="R56" i="83"/>
  <c r="P60" i="83"/>
  <c r="G60" i="83"/>
  <c r="E58" i="83"/>
  <c r="S60" i="83"/>
  <c r="G58" i="83"/>
  <c r="J60" i="83"/>
  <c r="J58" i="83"/>
  <c r="S58" i="83"/>
  <c r="L58" i="83"/>
  <c r="Q60" i="83"/>
  <c r="O58" i="83"/>
  <c r="L60" i="83"/>
  <c r="K60" i="83"/>
  <c r="R60" i="83"/>
  <c r="G29" i="84"/>
  <c r="O29" i="84"/>
  <c r="C31" i="83"/>
  <c r="D31" i="83"/>
  <c r="E31" i="83"/>
  <c r="F31" i="83"/>
  <c r="G31" i="83"/>
  <c r="H31" i="83"/>
  <c r="I31" i="83"/>
  <c r="J31" i="83"/>
  <c r="K31" i="83"/>
  <c r="L31" i="83"/>
  <c r="M31" i="83"/>
  <c r="N31" i="83"/>
  <c r="O31" i="83"/>
  <c r="P31" i="83"/>
  <c r="Q31" i="83"/>
  <c r="R31" i="83"/>
  <c r="S31" i="83"/>
  <c r="C34" i="83"/>
  <c r="D34" i="83"/>
  <c r="E34" i="83"/>
  <c r="F34" i="83"/>
  <c r="G34" i="83"/>
  <c r="H34" i="83"/>
  <c r="I34" i="83"/>
  <c r="J34" i="83"/>
  <c r="K34" i="83"/>
  <c r="L34" i="83"/>
  <c r="M34" i="83"/>
  <c r="N34" i="83"/>
  <c r="O34" i="83"/>
  <c r="P34" i="83"/>
  <c r="Q34" i="83"/>
  <c r="R34" i="83"/>
  <c r="S34" i="83"/>
  <c r="C35" i="83"/>
  <c r="D35" i="83"/>
  <c r="E35" i="83"/>
  <c r="F35" i="83"/>
  <c r="G35" i="83"/>
  <c r="H35" i="83"/>
  <c r="I35" i="83"/>
  <c r="J35" i="83"/>
  <c r="K35" i="83"/>
  <c r="L35" i="83"/>
  <c r="M35" i="83"/>
  <c r="N35" i="83"/>
  <c r="O35" i="83"/>
  <c r="P35" i="83"/>
  <c r="Q35" i="83"/>
  <c r="R35" i="83"/>
  <c r="S35" i="83"/>
  <c r="T32" i="83"/>
  <c r="T62" i="12"/>
  <c r="T71" i="12"/>
  <c r="T107" i="48"/>
  <c r="T109" i="48"/>
  <c r="T112" i="48"/>
  <c r="T115" i="48"/>
  <c r="T116" i="48"/>
  <c r="T108" i="48"/>
  <c r="T100" i="48"/>
  <c r="T92" i="48"/>
  <c r="T101" i="48" l="1"/>
  <c r="M32" i="83"/>
  <c r="E32" i="83"/>
  <c r="Q32" i="83"/>
  <c r="I32" i="83"/>
  <c r="T110" i="48"/>
  <c r="L32" i="83"/>
  <c r="D32" i="83"/>
  <c r="S32" i="83"/>
  <c r="K32" i="83"/>
  <c r="C32" i="83"/>
  <c r="R32" i="83"/>
  <c r="J32" i="83"/>
  <c r="T35" i="83"/>
  <c r="P32" i="83"/>
  <c r="H32" i="83"/>
  <c r="O32" i="83"/>
  <c r="G32" i="83"/>
  <c r="T31" i="83"/>
  <c r="N32" i="83"/>
  <c r="F32" i="83"/>
  <c r="T34" i="83"/>
  <c r="N29" i="84"/>
  <c r="L29" i="84"/>
  <c r="M29" i="84"/>
  <c r="E29" i="84"/>
  <c r="T111" i="48"/>
  <c r="T103" i="48"/>
  <c r="Q29" i="84"/>
  <c r="I29" i="84"/>
  <c r="T113" i="48"/>
  <c r="T95" i="48"/>
  <c r="T102" i="48"/>
  <c r="T93" i="48"/>
  <c r="T68" i="12"/>
  <c r="T99" i="48"/>
  <c r="T59" i="12"/>
  <c r="T91" i="48"/>
  <c r="T105" i="48"/>
  <c r="T97" i="48"/>
  <c r="T104" i="48"/>
  <c r="P29" i="84"/>
  <c r="H29" i="84"/>
  <c r="T94" i="48"/>
  <c r="F29" i="84"/>
  <c r="R29" i="84"/>
  <c r="J29" i="84"/>
  <c r="D29" i="84"/>
  <c r="T96" i="48"/>
  <c r="T69" i="12"/>
  <c r="T29" i="84"/>
  <c r="S29" i="84"/>
  <c r="K29" i="84"/>
  <c r="C29" i="84"/>
  <c r="T63" i="12"/>
  <c r="T86" i="12"/>
  <c r="T60" i="12"/>
  <c r="T61" i="12"/>
  <c r="T70" i="12"/>
  <c r="T78" i="12"/>
  <c r="T64" i="12"/>
  <c r="T66" i="12"/>
  <c r="T65" i="12"/>
  <c r="T58" i="12"/>
  <c r="T67" i="12"/>
  <c r="T57" i="12"/>
  <c r="T76" i="12"/>
  <c r="T84" i="12"/>
  <c r="T77" i="12"/>
  <c r="T85" i="12"/>
  <c r="T79" i="12"/>
  <c r="T87" i="12"/>
  <c r="T80" i="12"/>
  <c r="T88" i="12"/>
  <c r="T81" i="12"/>
  <c r="T89" i="12"/>
  <c r="U107" i="12" s="1"/>
  <c r="T82" i="12"/>
  <c r="T75" i="12"/>
  <c r="T83" i="12"/>
  <c r="T98" i="48"/>
  <c r="T106" i="48"/>
  <c r="T114" i="48"/>
  <c r="U100" i="12" l="1"/>
  <c r="U98" i="12"/>
  <c r="U95" i="12"/>
  <c r="U101" i="12"/>
  <c r="U97" i="12"/>
  <c r="U105" i="12"/>
  <c r="U102" i="12"/>
  <c r="U96" i="12"/>
  <c r="U104" i="12"/>
  <c r="U99" i="12"/>
  <c r="U94" i="12"/>
  <c r="U93" i="12"/>
  <c r="U106" i="12"/>
  <c r="U103" i="12"/>
  <c r="N127" i="66"/>
  <c r="N113" i="66"/>
  <c r="B32" i="66" l="1"/>
  <c r="C32" i="66"/>
  <c r="N101" i="66"/>
  <c r="N32" i="66"/>
  <c r="N126" i="66"/>
  <c r="J32" i="66"/>
  <c r="C104" i="66"/>
  <c r="F32" i="66"/>
  <c r="M32" i="66"/>
  <c r="E32" i="66"/>
  <c r="N119" i="66"/>
  <c r="N111" i="66"/>
  <c r="N103" i="66"/>
  <c r="C123" i="66"/>
  <c r="C121" i="66"/>
  <c r="C115" i="66"/>
  <c r="C113" i="66"/>
  <c r="C107" i="66"/>
  <c r="C105" i="66"/>
  <c r="C103" i="66"/>
  <c r="C124" i="66"/>
  <c r="C122" i="66"/>
  <c r="C116" i="66"/>
  <c r="C114" i="66"/>
  <c r="C108" i="66"/>
  <c r="C106" i="66"/>
  <c r="C112" i="66"/>
  <c r="N117" i="66"/>
  <c r="C127" i="66"/>
  <c r="C119" i="66"/>
  <c r="C111" i="66"/>
  <c r="C120" i="66"/>
  <c r="N104" i="66"/>
  <c r="N118" i="66"/>
  <c r="L32" i="66"/>
  <c r="D32" i="66"/>
  <c r="C126" i="66"/>
  <c r="C118" i="66"/>
  <c r="C110" i="66"/>
  <c r="C102" i="66"/>
  <c r="N102" i="66"/>
  <c r="N105" i="66"/>
  <c r="K32" i="66"/>
  <c r="C125" i="66"/>
  <c r="C117" i="66"/>
  <c r="C109" i="66"/>
  <c r="C101" i="66"/>
  <c r="N120" i="66"/>
  <c r="N109" i="66"/>
  <c r="N110" i="66"/>
  <c r="N121" i="66"/>
  <c r="I32" i="66"/>
  <c r="H32" i="66"/>
  <c r="N125" i="66"/>
  <c r="N112" i="66"/>
  <c r="G32" i="66"/>
  <c r="N106" i="66"/>
  <c r="N114" i="66"/>
  <c r="N122" i="66"/>
  <c r="N107" i="66"/>
  <c r="N115" i="66"/>
  <c r="N123" i="66"/>
  <c r="N108" i="66"/>
  <c r="N116" i="66"/>
  <c r="N124" i="66"/>
  <c r="T2" i="61" l="1"/>
  <c r="I2" i="65" l="1"/>
  <c r="I32" i="65" s="1"/>
  <c r="T2" i="26"/>
  <c r="T71" i="26"/>
  <c r="T192" i="26"/>
  <c r="T140" i="26"/>
  <c r="T157" i="26"/>
  <c r="T174" i="26"/>
  <c r="T2" i="101"/>
  <c r="T48" i="101" s="1"/>
  <c r="K2" i="88"/>
  <c r="L127" i="52"/>
  <c r="L2" i="52"/>
  <c r="L252" i="52"/>
  <c r="T2" i="83"/>
  <c r="T70" i="83" s="1"/>
  <c r="T2" i="58"/>
  <c r="T2" i="56"/>
  <c r="T33" i="56" s="1"/>
  <c r="T2" i="84"/>
  <c r="T94" i="84" s="1"/>
  <c r="M3" i="55"/>
  <c r="S43" i="28"/>
  <c r="S2" i="28"/>
  <c r="S203" i="28" s="1"/>
  <c r="J2" i="7"/>
  <c r="T36" i="13"/>
  <c r="T2" i="12"/>
  <c r="T92" i="12" s="1"/>
  <c r="T2" i="48"/>
  <c r="T148" i="48" s="1"/>
  <c r="N2" i="68"/>
  <c r="N2" i="66"/>
  <c r="N36" i="66" s="1"/>
  <c r="T2" i="27"/>
  <c r="T110" i="27"/>
  <c r="T191" i="27" s="1"/>
  <c r="T105" i="26" l="1"/>
  <c r="T88" i="26"/>
  <c r="T123" i="26"/>
  <c r="T36" i="26"/>
  <c r="T54" i="26"/>
  <c r="T19" i="26"/>
  <c r="K88" i="88"/>
  <c r="K174" i="88"/>
  <c r="K191" i="88"/>
  <c r="S226" i="28"/>
  <c r="T299" i="27"/>
  <c r="T29" i="27"/>
  <c r="T139" i="83"/>
  <c r="T218" i="27"/>
  <c r="T83" i="27"/>
  <c r="T2" i="13"/>
  <c r="T19" i="13" s="1"/>
  <c r="T56" i="27"/>
  <c r="T164" i="27"/>
  <c r="T137" i="27"/>
  <c r="T56" i="12"/>
  <c r="T20" i="12"/>
  <c r="T38" i="12"/>
  <c r="T74" i="12"/>
  <c r="T61" i="48"/>
  <c r="T119" i="48"/>
  <c r="T32" i="48"/>
  <c r="T90" i="48"/>
  <c r="S182" i="28"/>
  <c r="S30" i="28"/>
  <c r="S161" i="28"/>
  <c r="S81" i="28"/>
  <c r="S172" i="28"/>
  <c r="S134" i="28"/>
  <c r="S106" i="28"/>
  <c r="S193" i="28"/>
  <c r="S17" i="28"/>
  <c r="T272" i="27"/>
  <c r="N66" i="66"/>
  <c r="N131" i="66" s="1"/>
  <c r="N100" i="66" s="1"/>
  <c r="M64" i="55"/>
  <c r="M30" i="55"/>
  <c r="J45" i="7"/>
  <c r="J23" i="7"/>
  <c r="T245" i="27"/>
  <c r="N44" i="68"/>
  <c r="N31" i="68"/>
  <c r="C126" i="83" l="1"/>
  <c r="C124" i="84"/>
  <c r="D41" i="83" l="1"/>
  <c r="T47" i="83"/>
  <c r="E41" i="83"/>
  <c r="L41" i="83" l="1"/>
  <c r="R41" i="83"/>
  <c r="G41" i="83"/>
  <c r="I41" i="83"/>
  <c r="T51" i="83"/>
  <c r="T58" i="83"/>
  <c r="H41" i="83"/>
  <c r="Q41" i="83"/>
  <c r="F41" i="83"/>
  <c r="M41" i="83"/>
  <c r="S41" i="83"/>
  <c r="T56" i="83"/>
  <c r="T41" i="83"/>
  <c r="K41" i="83"/>
  <c r="P41" i="83"/>
  <c r="O41" i="83"/>
  <c r="J41" i="83"/>
  <c r="N41" i="83"/>
  <c r="T49" i="83"/>
  <c r="T60" i="83" l="1"/>
  <c r="S147" i="84" l="1"/>
  <c r="T160" i="84" s="1"/>
  <c r="R26" i="28"/>
  <c r="S146" i="84" s="1"/>
  <c r="S146" i="83"/>
  <c r="S149" i="83" s="1"/>
  <c r="S142" i="84"/>
  <c r="S151" i="83"/>
  <c r="S147" i="83" s="1"/>
  <c r="R69" i="28"/>
  <c r="R66" i="28"/>
  <c r="S143" i="84" l="1"/>
  <c r="T162" i="84" s="1"/>
  <c r="T165" i="83"/>
  <c r="S148" i="83"/>
  <c r="T167" i="83" s="1"/>
  <c r="S144" i="84"/>
  <c r="S145" i="84"/>
  <c r="T161" i="84"/>
  <c r="T166" i="83"/>
  <c r="S150" i="83"/>
  <c r="T164" i="83"/>
  <c r="S68" i="28"/>
  <c r="S74" i="28"/>
  <c r="S71" i="28"/>
  <c r="S76" i="28"/>
  <c r="T163" i="84" l="1"/>
  <c r="K307" i="52"/>
  <c r="K306" i="52"/>
  <c r="K300" i="52"/>
  <c r="K297" i="52"/>
  <c r="K286" i="52"/>
  <c r="K285" i="52"/>
  <c r="K283" i="52"/>
  <c r="K278" i="52"/>
  <c r="K277" i="52"/>
  <c r="K273" i="52"/>
  <c r="K269" i="52"/>
  <c r="K268" i="52"/>
  <c r="K261" i="52"/>
  <c r="K260" i="52"/>
  <c r="K253" i="52"/>
  <c r="K276" i="52" l="1"/>
  <c r="K284" i="52"/>
  <c r="K292" i="52"/>
  <c r="K259" i="52"/>
  <c r="K267" i="52"/>
  <c r="K275" i="52"/>
  <c r="K291" i="52"/>
  <c r="K299" i="52"/>
  <c r="K257" i="52"/>
  <c r="K281" i="52"/>
  <c r="K289" i="52"/>
  <c r="K305" i="52"/>
  <c r="K265" i="52"/>
  <c r="K258" i="52"/>
  <c r="K266" i="52"/>
  <c r="K274" i="52"/>
  <c r="K282" i="52"/>
  <c r="K290" i="52"/>
  <c r="K298" i="52"/>
  <c r="K263" i="52"/>
  <c r="K279" i="52"/>
  <c r="K287" i="52"/>
  <c r="K295" i="52"/>
  <c r="K303" i="52"/>
  <c r="K255" i="52"/>
  <c r="K271" i="52"/>
  <c r="K256" i="52"/>
  <c r="K264" i="52"/>
  <c r="K272" i="52"/>
  <c r="K280" i="52"/>
  <c r="K288" i="52"/>
  <c r="K296" i="52"/>
  <c r="K304" i="52"/>
  <c r="K308" i="52"/>
  <c r="K293" i="52"/>
  <c r="K301" i="52"/>
  <c r="K309" i="52"/>
  <c r="K254" i="52"/>
  <c r="K262" i="52"/>
  <c r="K270" i="52"/>
  <c r="K294" i="52"/>
  <c r="K302" i="52"/>
  <c r="F254" i="52"/>
  <c r="G254" i="52"/>
  <c r="H254" i="52"/>
  <c r="I254" i="52"/>
  <c r="J254" i="52"/>
  <c r="J258" i="52"/>
  <c r="F259" i="52"/>
  <c r="G259" i="52"/>
  <c r="H259" i="52"/>
  <c r="F260" i="52"/>
  <c r="G260" i="52"/>
  <c r="I260" i="52"/>
  <c r="J260" i="52"/>
  <c r="F262" i="52"/>
  <c r="G262" i="52"/>
  <c r="H262" i="52"/>
  <c r="I262" i="52"/>
  <c r="J262" i="52"/>
  <c r="F264" i="52"/>
  <c r="J266" i="52"/>
  <c r="G267" i="52"/>
  <c r="I268" i="52"/>
  <c r="F270" i="52"/>
  <c r="G270" i="52"/>
  <c r="H270" i="52"/>
  <c r="I270" i="52"/>
  <c r="J270" i="52"/>
  <c r="F272" i="52"/>
  <c r="J273" i="52"/>
  <c r="J274" i="52"/>
  <c r="G275" i="52"/>
  <c r="I275" i="52"/>
  <c r="J275" i="52"/>
  <c r="I276" i="52"/>
  <c r="F278" i="52"/>
  <c r="G278" i="52"/>
  <c r="H278" i="52"/>
  <c r="I278" i="52"/>
  <c r="J278" i="52"/>
  <c r="F280" i="52"/>
  <c r="F281" i="52"/>
  <c r="G281" i="52"/>
  <c r="H281" i="52"/>
  <c r="J282" i="52"/>
  <c r="F283" i="52"/>
  <c r="G283" i="52"/>
  <c r="H283" i="52"/>
  <c r="I283" i="52"/>
  <c r="J283" i="52"/>
  <c r="I284" i="52"/>
  <c r="F285" i="52"/>
  <c r="G285" i="52"/>
  <c r="H285" i="52"/>
  <c r="I285" i="52"/>
  <c r="J285" i="52"/>
  <c r="F286" i="52"/>
  <c r="G286" i="52"/>
  <c r="H286" i="52"/>
  <c r="I286" i="52"/>
  <c r="J286" i="52"/>
  <c r="F288" i="52"/>
  <c r="J290" i="52"/>
  <c r="G291" i="52"/>
  <c r="I292" i="52"/>
  <c r="F294" i="52"/>
  <c r="G294" i="52"/>
  <c r="H294" i="52"/>
  <c r="I294" i="52"/>
  <c r="J294" i="52"/>
  <c r="F296" i="52"/>
  <c r="I297" i="52"/>
  <c r="J297" i="52"/>
  <c r="J298" i="52"/>
  <c r="G299" i="52"/>
  <c r="F300" i="52"/>
  <c r="G300" i="52"/>
  <c r="H300" i="52"/>
  <c r="I300" i="52"/>
  <c r="J300" i="52"/>
  <c r="F302" i="52"/>
  <c r="G302" i="52"/>
  <c r="H302" i="52"/>
  <c r="I302" i="52"/>
  <c r="J302" i="52"/>
  <c r="F304" i="52"/>
  <c r="F305" i="52"/>
  <c r="G305" i="52"/>
  <c r="H305" i="52"/>
  <c r="I305" i="52"/>
  <c r="F306" i="52"/>
  <c r="G306" i="52"/>
  <c r="H306" i="52"/>
  <c r="I306" i="52"/>
  <c r="J306" i="52"/>
  <c r="F307" i="52"/>
  <c r="G307" i="52"/>
  <c r="H307" i="52"/>
  <c r="I307" i="52"/>
  <c r="J307" i="52"/>
  <c r="F308" i="52"/>
  <c r="G308" i="52"/>
  <c r="H308" i="52"/>
  <c r="I308" i="52"/>
  <c r="E254" i="52"/>
  <c r="E258" i="52"/>
  <c r="E259" i="52"/>
  <c r="E260" i="52"/>
  <c r="E262" i="52"/>
  <c r="E266" i="52"/>
  <c r="E268" i="52"/>
  <c r="E270" i="52"/>
  <c r="E274" i="52"/>
  <c r="E276" i="52"/>
  <c r="E278" i="52"/>
  <c r="E281" i="52"/>
  <c r="E282" i="52"/>
  <c r="E283" i="52"/>
  <c r="E284" i="52"/>
  <c r="E285" i="52"/>
  <c r="E290" i="52"/>
  <c r="E292" i="52"/>
  <c r="E298" i="52"/>
  <c r="E300" i="52"/>
  <c r="E305" i="52"/>
  <c r="E306" i="52"/>
  <c r="E307" i="52"/>
  <c r="E308" i="52"/>
  <c r="B307" i="52" l="1"/>
  <c r="B283" i="52"/>
  <c r="B270" i="52"/>
  <c r="B306" i="52"/>
  <c r="B300" i="52"/>
  <c r="B278" i="52"/>
  <c r="B262" i="52"/>
  <c r="B254" i="52"/>
  <c r="B285" i="52"/>
  <c r="F292" i="52"/>
  <c r="F284" i="52"/>
  <c r="F276" i="52"/>
  <c r="F268" i="52"/>
  <c r="H309" i="52"/>
  <c r="H301" i="52"/>
  <c r="H293" i="52"/>
  <c r="H277" i="52"/>
  <c r="H269" i="52"/>
  <c r="H261" i="52"/>
  <c r="G253" i="52"/>
  <c r="E294" i="52"/>
  <c r="B294" i="52" s="1"/>
  <c r="E302" i="52"/>
  <c r="B302" i="52" s="1"/>
  <c r="E286" i="52"/>
  <c r="B286" i="52" s="1"/>
  <c r="G287" i="52"/>
  <c r="G279" i="52"/>
  <c r="G263" i="52"/>
  <c r="G257" i="52"/>
  <c r="G273" i="52"/>
  <c r="G265" i="52"/>
  <c r="G303" i="52"/>
  <c r="G295" i="52"/>
  <c r="G271" i="52"/>
  <c r="G255" i="52"/>
  <c r="I304" i="52"/>
  <c r="I296" i="52"/>
  <c r="I288" i="52"/>
  <c r="I280" i="52"/>
  <c r="I272" i="52"/>
  <c r="I264" i="52"/>
  <c r="I256" i="52"/>
  <c r="G297" i="52"/>
  <c r="G289" i="52"/>
  <c r="G309" i="52"/>
  <c r="G301" i="52"/>
  <c r="G293" i="52"/>
  <c r="G277" i="52"/>
  <c r="G269" i="52"/>
  <c r="G261" i="52"/>
  <c r="E309" i="52"/>
  <c r="E293" i="52"/>
  <c r="E273" i="52"/>
  <c r="I295" i="52"/>
  <c r="I255" i="52"/>
  <c r="I271" i="52"/>
  <c r="E265" i="52"/>
  <c r="E289" i="52"/>
  <c r="E257" i="52"/>
  <c r="I303" i="52"/>
  <c r="I287" i="52"/>
  <c r="I263" i="52"/>
  <c r="G298" i="52"/>
  <c r="G290" i="52"/>
  <c r="G282" i="52"/>
  <c r="G274" i="52"/>
  <c r="G266" i="52"/>
  <c r="G258" i="52"/>
  <c r="E297" i="52"/>
  <c r="I279" i="52"/>
  <c r="E301" i="52"/>
  <c r="E277" i="52"/>
  <c r="E269" i="52"/>
  <c r="E261" i="52"/>
  <c r="I299" i="52"/>
  <c r="I291" i="52"/>
  <c r="I267" i="52"/>
  <c r="I259" i="52"/>
  <c r="F256" i="52"/>
  <c r="H297" i="52"/>
  <c r="H289" i="52"/>
  <c r="H273" i="52"/>
  <c r="H265" i="52"/>
  <c r="H257" i="52"/>
  <c r="E304" i="52"/>
  <c r="E296" i="52"/>
  <c r="E288" i="52"/>
  <c r="E280" i="52"/>
  <c r="E272" i="52"/>
  <c r="E264" i="52"/>
  <c r="E256" i="52"/>
  <c r="I298" i="52"/>
  <c r="I290" i="52"/>
  <c r="I282" i="52"/>
  <c r="I274" i="52"/>
  <c r="I266" i="52"/>
  <c r="I258" i="52"/>
  <c r="J253" i="52"/>
  <c r="F303" i="52"/>
  <c r="F295" i="52"/>
  <c r="F287" i="52"/>
  <c r="F279" i="52"/>
  <c r="F271" i="52"/>
  <c r="F263" i="52"/>
  <c r="F255" i="52"/>
  <c r="H253" i="52"/>
  <c r="H304" i="52"/>
  <c r="H296" i="52"/>
  <c r="H288" i="52"/>
  <c r="H280" i="52"/>
  <c r="H272" i="52"/>
  <c r="H264" i="52"/>
  <c r="H256" i="52"/>
  <c r="J305" i="52"/>
  <c r="B305" i="52" s="1"/>
  <c r="J289" i="52"/>
  <c r="J281" i="52"/>
  <c r="J265" i="52"/>
  <c r="J257" i="52"/>
  <c r="H292" i="52"/>
  <c r="H284" i="52"/>
  <c r="H276" i="52"/>
  <c r="H268" i="52"/>
  <c r="H260" i="52"/>
  <c r="B260" i="52" s="1"/>
  <c r="J309" i="52"/>
  <c r="J301" i="52"/>
  <c r="J293" i="52"/>
  <c r="J277" i="52"/>
  <c r="J269" i="52"/>
  <c r="J261" i="52"/>
  <c r="E303" i="52"/>
  <c r="E295" i="52"/>
  <c r="E287" i="52"/>
  <c r="E279" i="52"/>
  <c r="E271" i="52"/>
  <c r="E263" i="52"/>
  <c r="E255" i="52"/>
  <c r="I309" i="52"/>
  <c r="I301" i="52"/>
  <c r="I293" i="52"/>
  <c r="I277" i="52"/>
  <c r="I269" i="52"/>
  <c r="I261" i="52"/>
  <c r="G304" i="52"/>
  <c r="G296" i="52"/>
  <c r="G288" i="52"/>
  <c r="G280" i="52"/>
  <c r="G272" i="52"/>
  <c r="G264" i="52"/>
  <c r="G256" i="52"/>
  <c r="I289" i="52"/>
  <c r="I281" i="52"/>
  <c r="I273" i="52"/>
  <c r="I265" i="52"/>
  <c r="I257" i="52"/>
  <c r="E291" i="52"/>
  <c r="E267" i="52"/>
  <c r="E299" i="52"/>
  <c r="E275" i="52"/>
  <c r="G292" i="52"/>
  <c r="G284" i="52"/>
  <c r="G276" i="52"/>
  <c r="G268" i="52"/>
  <c r="J303" i="52"/>
  <c r="J295" i="52"/>
  <c r="J287" i="52"/>
  <c r="J279" i="52"/>
  <c r="J271" i="52"/>
  <c r="J263" i="52"/>
  <c r="J255" i="52"/>
  <c r="F297" i="52"/>
  <c r="F289" i="52"/>
  <c r="F273" i="52"/>
  <c r="F265" i="52"/>
  <c r="F257" i="52"/>
  <c r="H298" i="52"/>
  <c r="H290" i="52"/>
  <c r="H282" i="52"/>
  <c r="H274" i="52"/>
  <c r="H266" i="52"/>
  <c r="H258" i="52"/>
  <c r="J299" i="52"/>
  <c r="J291" i="52"/>
  <c r="J267" i="52"/>
  <c r="J259" i="52"/>
  <c r="F309" i="52"/>
  <c r="F301" i="52"/>
  <c r="F293" i="52"/>
  <c r="F277" i="52"/>
  <c r="F269" i="52"/>
  <c r="F261" i="52"/>
  <c r="H303" i="52"/>
  <c r="H295" i="52"/>
  <c r="H287" i="52"/>
  <c r="H279" i="52"/>
  <c r="H271" i="52"/>
  <c r="H263" i="52"/>
  <c r="H255" i="52"/>
  <c r="J264" i="52"/>
  <c r="J256" i="52"/>
  <c r="I253" i="52"/>
  <c r="J304" i="52"/>
  <c r="J296" i="52"/>
  <c r="F298" i="52"/>
  <c r="F290" i="52"/>
  <c r="F282" i="52"/>
  <c r="F274" i="52"/>
  <c r="F266" i="52"/>
  <c r="F258" i="52"/>
  <c r="J280" i="52"/>
  <c r="H299" i="52"/>
  <c r="H291" i="52"/>
  <c r="H275" i="52"/>
  <c r="H267" i="52"/>
  <c r="J272" i="52"/>
  <c r="J308" i="52"/>
  <c r="B308" i="52" s="1"/>
  <c r="J292" i="52"/>
  <c r="J284" i="52"/>
  <c r="J276" i="52"/>
  <c r="J268" i="52"/>
  <c r="J288" i="52"/>
  <c r="F299" i="52"/>
  <c r="F291" i="52"/>
  <c r="F275" i="52"/>
  <c r="F267" i="52"/>
  <c r="B281" i="52" l="1"/>
  <c r="B298" i="52"/>
  <c r="B266" i="52"/>
  <c r="B268" i="52"/>
  <c r="B274" i="52"/>
  <c r="B259" i="52"/>
  <c r="B276" i="52"/>
  <c r="B282" i="52"/>
  <c r="B279" i="52"/>
  <c r="B304" i="52"/>
  <c r="B297" i="52"/>
  <c r="B273" i="52"/>
  <c r="B284" i="52"/>
  <c r="B290" i="52"/>
  <c r="B258" i="52"/>
  <c r="B293" i="52"/>
  <c r="B292" i="52"/>
  <c r="B299" i="52"/>
  <c r="B267" i="52"/>
  <c r="B275" i="52"/>
  <c r="B271" i="52"/>
  <c r="B296" i="52"/>
  <c r="B253" i="52"/>
  <c r="B291" i="52"/>
  <c r="B295" i="52"/>
  <c r="B256" i="52"/>
  <c r="B257" i="52"/>
  <c r="B309" i="52"/>
  <c r="B303" i="52"/>
  <c r="B264" i="52"/>
  <c r="B261" i="52"/>
  <c r="B289" i="52"/>
  <c r="B272" i="52"/>
  <c r="B269" i="52"/>
  <c r="B265" i="52"/>
  <c r="B287" i="52"/>
  <c r="B255" i="52"/>
  <c r="B280" i="52"/>
  <c r="B277" i="52"/>
  <c r="B263" i="52"/>
  <c r="B288" i="52"/>
  <c r="B301" i="52"/>
  <c r="G142" i="11"/>
  <c r="H142" i="11"/>
  <c r="J142" i="11"/>
  <c r="C143" i="11"/>
  <c r="D143" i="11"/>
  <c r="E143" i="11"/>
  <c r="F143" i="11"/>
  <c r="G143" i="11"/>
  <c r="H143" i="11"/>
  <c r="I143" i="11"/>
  <c r="J143" i="11"/>
  <c r="C144" i="11"/>
  <c r="D144" i="11"/>
  <c r="E144" i="11"/>
  <c r="F144" i="11"/>
  <c r="G144" i="11"/>
  <c r="H144" i="11"/>
  <c r="I144" i="11"/>
  <c r="J144" i="11"/>
  <c r="C145" i="11"/>
  <c r="D145" i="11"/>
  <c r="E145" i="11"/>
  <c r="F145" i="11"/>
  <c r="G145" i="11"/>
  <c r="I145" i="11"/>
  <c r="J145" i="11"/>
  <c r="C146" i="11"/>
  <c r="D146" i="11"/>
  <c r="F146" i="11"/>
  <c r="G146" i="11"/>
  <c r="H146" i="11"/>
  <c r="I146" i="11"/>
  <c r="J146" i="11"/>
  <c r="H145" i="11" l="1"/>
  <c r="E146" i="11"/>
  <c r="B146" i="11"/>
  <c r="B144" i="11"/>
  <c r="B143" i="11"/>
  <c r="F92" i="11"/>
  <c r="F167" i="11" s="1"/>
  <c r="B145" i="11"/>
  <c r="I92" i="11"/>
  <c r="I167" i="11" s="1"/>
  <c r="E92" i="11"/>
  <c r="E167" i="11" s="1"/>
  <c r="D92" i="11"/>
  <c r="D167" i="11" s="1"/>
  <c r="J92" i="11"/>
  <c r="J167" i="11" s="1"/>
  <c r="C92" i="11"/>
  <c r="C167" i="11" s="1"/>
  <c r="F142" i="11"/>
  <c r="I142" i="11"/>
  <c r="E142" i="11"/>
  <c r="D142" i="11"/>
  <c r="B92" i="11"/>
  <c r="B167" i="11" s="1"/>
  <c r="F25" i="14" s="1"/>
  <c r="H92" i="11"/>
  <c r="H167" i="11" s="1"/>
  <c r="C142" i="11"/>
  <c r="G92" i="11"/>
  <c r="G167" i="11" s="1"/>
  <c r="B142" i="11"/>
  <c r="M121" i="66" l="1"/>
  <c r="M120" i="66"/>
  <c r="M113" i="66"/>
  <c r="M112" i="66"/>
  <c r="M105" i="66"/>
  <c r="M104" i="66"/>
  <c r="M127" i="66"/>
  <c r="M126" i="66"/>
  <c r="M125" i="66"/>
  <c r="M119" i="66"/>
  <c r="M118" i="66"/>
  <c r="M117" i="66"/>
  <c r="M111" i="66"/>
  <c r="M110" i="66"/>
  <c r="M109" i="66"/>
  <c r="M103" i="66"/>
  <c r="M102" i="66"/>
  <c r="M101" i="66"/>
  <c r="M106" i="66" l="1"/>
  <c r="M114" i="66"/>
  <c r="M122" i="66"/>
  <c r="M107" i="66"/>
  <c r="M115" i="66"/>
  <c r="M123" i="66"/>
  <c r="M108" i="66"/>
  <c r="M116" i="66"/>
  <c r="M124" i="66"/>
  <c r="S71" i="12" l="1"/>
  <c r="S70" i="12"/>
  <c r="S69" i="12"/>
  <c r="S68" i="12"/>
  <c r="S67" i="12"/>
  <c r="S66" i="12"/>
  <c r="S65" i="12"/>
  <c r="S64" i="12"/>
  <c r="S63" i="12"/>
  <c r="S62" i="12"/>
  <c r="S61" i="12"/>
  <c r="S60" i="12"/>
  <c r="S59" i="12"/>
  <c r="S58" i="12"/>
  <c r="S57" i="12"/>
  <c r="S112" i="48"/>
  <c r="S111" i="48"/>
  <c r="S104" i="48"/>
  <c r="S103" i="48"/>
  <c r="S96" i="48"/>
  <c r="S95" i="48"/>
  <c r="S116" i="48"/>
  <c r="S115" i="48"/>
  <c r="S114" i="48"/>
  <c r="S113" i="48"/>
  <c r="S110" i="48"/>
  <c r="S109" i="48"/>
  <c r="S108" i="48"/>
  <c r="S107" i="48"/>
  <c r="S106" i="48"/>
  <c r="S105" i="48"/>
  <c r="S102" i="48"/>
  <c r="S101" i="48"/>
  <c r="S100" i="48"/>
  <c r="S99" i="48"/>
  <c r="S98" i="48"/>
  <c r="S97" i="48"/>
  <c r="S94" i="48"/>
  <c r="S93" i="48"/>
  <c r="S92" i="48"/>
  <c r="S91" i="48"/>
  <c r="S2" i="61"/>
  <c r="L22" i="2"/>
  <c r="L21" i="2"/>
  <c r="L26" i="2"/>
  <c r="H2" i="65" l="1"/>
  <c r="H32" i="65" s="1"/>
  <c r="S2" i="26"/>
  <c r="S71" i="26"/>
  <c r="S140" i="26"/>
  <c r="S157" i="26"/>
  <c r="S174" i="26"/>
  <c r="S192" i="26"/>
  <c r="S2" i="101"/>
  <c r="S48" i="101" s="1"/>
  <c r="J2" i="88"/>
  <c r="K252" i="52"/>
  <c r="K2" i="52"/>
  <c r="K127" i="52"/>
  <c r="S2" i="84"/>
  <c r="S2" i="83"/>
  <c r="S2" i="58"/>
  <c r="S2" i="56"/>
  <c r="S33" i="56" s="1"/>
  <c r="R2" i="28"/>
  <c r="R226" i="28" s="1"/>
  <c r="R43" i="28"/>
  <c r="L3" i="55"/>
  <c r="I2" i="7"/>
  <c r="M2" i="68"/>
  <c r="S2" i="27"/>
  <c r="S29" i="27" s="1"/>
  <c r="M2" i="66"/>
  <c r="M36" i="66" s="1"/>
  <c r="S110" i="27"/>
  <c r="S2" i="12"/>
  <c r="S92" i="12" s="1"/>
  <c r="S36" i="13"/>
  <c r="S2" i="48"/>
  <c r="S77" i="12"/>
  <c r="S85" i="12"/>
  <c r="S84" i="12"/>
  <c r="S78" i="12"/>
  <c r="S79" i="12"/>
  <c r="S80" i="12"/>
  <c r="S88" i="12"/>
  <c r="S76" i="12"/>
  <c r="S81" i="12"/>
  <c r="S75" i="12"/>
  <c r="S83" i="12"/>
  <c r="L23" i="2"/>
  <c r="L24" i="2"/>
  <c r="L19" i="2"/>
  <c r="L20" i="2"/>
  <c r="S105" i="26" l="1"/>
  <c r="S88" i="26"/>
  <c r="S123" i="26"/>
  <c r="S19" i="26"/>
  <c r="S36" i="26"/>
  <c r="S54" i="26"/>
  <c r="J191" i="88"/>
  <c r="J174" i="88"/>
  <c r="J88" i="88"/>
  <c r="S119" i="48"/>
  <c r="S148" i="48"/>
  <c r="S2" i="13"/>
  <c r="S19" i="13" s="1"/>
  <c r="S74" i="12"/>
  <c r="S94" i="84"/>
  <c r="S70" i="83"/>
  <c r="S139" i="83"/>
  <c r="S32" i="48"/>
  <c r="S90" i="48"/>
  <c r="S61" i="48"/>
  <c r="M31" i="68"/>
  <c r="M44" i="68"/>
  <c r="S38" i="12"/>
  <c r="S164" i="27"/>
  <c r="S137" i="27"/>
  <c r="S191" i="27"/>
  <c r="S20" i="12"/>
  <c r="M66" i="66"/>
  <c r="M131" i="66" s="1"/>
  <c r="M100" i="66" s="1"/>
  <c r="R81" i="28"/>
  <c r="R161" i="28"/>
  <c r="R134" i="28"/>
  <c r="R17" i="28"/>
  <c r="R182" i="28"/>
  <c r="R106" i="28"/>
  <c r="R30" i="28"/>
  <c r="R193" i="28"/>
  <c r="R172" i="28"/>
  <c r="R203" i="28"/>
  <c r="I23" i="7"/>
  <c r="I45" i="7"/>
  <c r="S299" i="27"/>
  <c r="S218" i="27"/>
  <c r="S83" i="27"/>
  <c r="S245" i="27"/>
  <c r="S272" i="27"/>
  <c r="S56" i="27"/>
  <c r="L30" i="55"/>
  <c r="L64" i="55"/>
  <c r="S56" i="12"/>
  <c r="R2" i="61"/>
  <c r="G2" i="65" l="1"/>
  <c r="G32" i="65" s="1"/>
  <c r="R2" i="26"/>
  <c r="R71" i="26"/>
  <c r="R174" i="26"/>
  <c r="R140" i="26"/>
  <c r="R157" i="26"/>
  <c r="R192" i="26"/>
  <c r="R2" i="101"/>
  <c r="R48" i="101" s="1"/>
  <c r="I2" i="88"/>
  <c r="J127" i="52"/>
  <c r="J252" i="52"/>
  <c r="J2" i="52"/>
  <c r="R2" i="84"/>
  <c r="R94" i="84" s="1"/>
  <c r="R2" i="83"/>
  <c r="H2" i="7"/>
  <c r="C8" i="30"/>
  <c r="C9" i="30" s="1"/>
  <c r="C10" i="30" s="1"/>
  <c r="C11" i="30" s="1"/>
  <c r="C12" i="30" s="1"/>
  <c r="C13" i="30" s="1"/>
  <c r="C14" i="30" s="1"/>
  <c r="C15" i="30" s="1"/>
  <c r="C16" i="30" s="1"/>
  <c r="C17" i="30" s="1"/>
  <c r="C18" i="30" s="1"/>
  <c r="C19" i="30" s="1"/>
  <c r="C20" i="30" s="1"/>
  <c r="C21" i="30" s="1"/>
  <c r="C22" i="30" s="1"/>
  <c r="C23" i="30" s="1"/>
  <c r="C24" i="30" s="1"/>
  <c r="C25" i="30" s="1"/>
  <c r="R88" i="26" l="1"/>
  <c r="R105" i="26"/>
  <c r="R123" i="26"/>
  <c r="R36" i="26"/>
  <c r="R19" i="26"/>
  <c r="R54" i="26"/>
  <c r="I191" i="88"/>
  <c r="I174" i="88"/>
  <c r="I88" i="88"/>
  <c r="C26" i="30"/>
  <c r="C27" i="30" s="1"/>
  <c r="C28" i="30" s="1"/>
  <c r="C29" i="30" s="1"/>
  <c r="C30" i="30" s="1"/>
  <c r="C31" i="30" s="1"/>
  <c r="C32" i="30" s="1"/>
  <c r="R70" i="83"/>
  <c r="R139" i="83"/>
  <c r="H45" i="7"/>
  <c r="H23" i="7"/>
  <c r="R2" i="58"/>
  <c r="R2" i="56"/>
  <c r="R33" i="56" s="1"/>
  <c r="Q2" i="28"/>
  <c r="Q226" i="28" s="1"/>
  <c r="Q43" i="28"/>
  <c r="L2" i="68"/>
  <c r="L2" i="66"/>
  <c r="L36" i="66" s="1"/>
  <c r="L101" i="66"/>
  <c r="L102" i="66"/>
  <c r="L103" i="66"/>
  <c r="L104" i="66"/>
  <c r="L105" i="66"/>
  <c r="L106" i="66"/>
  <c r="L107" i="66"/>
  <c r="L108" i="66"/>
  <c r="L109" i="66"/>
  <c r="L110" i="66"/>
  <c r="L111" i="66"/>
  <c r="L112" i="66"/>
  <c r="L113" i="66"/>
  <c r="L114" i="66"/>
  <c r="L115" i="66"/>
  <c r="L116" i="66"/>
  <c r="L117" i="66"/>
  <c r="L118" i="66"/>
  <c r="L119" i="66"/>
  <c r="L120" i="66"/>
  <c r="L121" i="66"/>
  <c r="L122" i="66"/>
  <c r="L123" i="66"/>
  <c r="L124" i="66"/>
  <c r="L125" i="66"/>
  <c r="L126" i="66"/>
  <c r="L127" i="66"/>
  <c r="R2" i="12"/>
  <c r="R92" i="12" s="1"/>
  <c r="R36" i="13"/>
  <c r="R75" i="12"/>
  <c r="R76" i="12"/>
  <c r="R77" i="12"/>
  <c r="R78" i="12"/>
  <c r="R79" i="12"/>
  <c r="R80" i="12"/>
  <c r="R81" i="12"/>
  <c r="R83" i="12"/>
  <c r="R84" i="12"/>
  <c r="R85" i="12"/>
  <c r="R88" i="12"/>
  <c r="R57" i="12"/>
  <c r="R58" i="12"/>
  <c r="R59" i="12"/>
  <c r="R60" i="12"/>
  <c r="R61" i="12"/>
  <c r="R62" i="12"/>
  <c r="R63" i="12"/>
  <c r="R64" i="12"/>
  <c r="R65" i="12"/>
  <c r="R66" i="12"/>
  <c r="R67" i="12"/>
  <c r="R68" i="12"/>
  <c r="R69" i="12"/>
  <c r="R70" i="12"/>
  <c r="R71" i="12"/>
  <c r="R2" i="48"/>
  <c r="R148" i="48" s="1"/>
  <c r="R91" i="48"/>
  <c r="R92" i="48"/>
  <c r="R93" i="48"/>
  <c r="R94" i="48"/>
  <c r="R95" i="48"/>
  <c r="R96" i="48"/>
  <c r="R97" i="48"/>
  <c r="R98" i="48"/>
  <c r="R99" i="48"/>
  <c r="R100" i="48"/>
  <c r="R101" i="48"/>
  <c r="R102" i="48"/>
  <c r="R103" i="48"/>
  <c r="R104" i="48"/>
  <c r="R105" i="48"/>
  <c r="R106" i="48"/>
  <c r="R107" i="48"/>
  <c r="R108" i="48"/>
  <c r="R109" i="48"/>
  <c r="R110" i="48"/>
  <c r="R111" i="48"/>
  <c r="R112" i="48"/>
  <c r="R113" i="48"/>
  <c r="R114" i="48"/>
  <c r="R115" i="48"/>
  <c r="R116" i="48"/>
  <c r="R110" i="27"/>
  <c r="R191" i="27" s="1"/>
  <c r="R2" i="27"/>
  <c r="K3" i="55"/>
  <c r="K30" i="55" s="1"/>
  <c r="B140" i="11"/>
  <c r="C140" i="11"/>
  <c r="D140" i="11"/>
  <c r="E140" i="11"/>
  <c r="F140" i="11"/>
  <c r="G140" i="11"/>
  <c r="H140" i="11"/>
  <c r="I140" i="11"/>
  <c r="J140" i="11"/>
  <c r="B141" i="11"/>
  <c r="C141" i="11"/>
  <c r="D141" i="11"/>
  <c r="E141" i="11"/>
  <c r="F141" i="11"/>
  <c r="G141" i="11"/>
  <c r="H141" i="11"/>
  <c r="I141" i="11"/>
  <c r="J141" i="11"/>
  <c r="B139" i="11"/>
  <c r="C139" i="11"/>
  <c r="D139" i="11"/>
  <c r="E139" i="11"/>
  <c r="F139" i="11"/>
  <c r="G139" i="11"/>
  <c r="H139" i="11"/>
  <c r="I139" i="11"/>
  <c r="J139" i="11"/>
  <c r="J91" i="11"/>
  <c r="J166" i="11" s="1"/>
  <c r="I91" i="11"/>
  <c r="I166" i="11" s="1"/>
  <c r="H91" i="11"/>
  <c r="H166" i="11" s="1"/>
  <c r="G91" i="11"/>
  <c r="G166" i="11" s="1"/>
  <c r="F91" i="11"/>
  <c r="F166" i="11" s="1"/>
  <c r="E91" i="11"/>
  <c r="E166" i="11" s="1"/>
  <c r="D91" i="11"/>
  <c r="D166" i="11" s="1"/>
  <c r="C91" i="11"/>
  <c r="C166" i="11" s="1"/>
  <c r="B91" i="11"/>
  <c r="B166" i="11" s="1"/>
  <c r="F24" i="14" s="1"/>
  <c r="J59" i="12"/>
  <c r="Q88" i="12"/>
  <c r="I70" i="12"/>
  <c r="P69" i="12"/>
  <c r="O68" i="12"/>
  <c r="G68" i="12"/>
  <c r="N85" i="12"/>
  <c r="F85" i="12"/>
  <c r="M66" i="12"/>
  <c r="E66" i="12"/>
  <c r="L65" i="12"/>
  <c r="D65" i="12"/>
  <c r="K64" i="12"/>
  <c r="J63" i="12"/>
  <c r="Q80" i="12"/>
  <c r="I62" i="12"/>
  <c r="P61" i="12"/>
  <c r="H61" i="12"/>
  <c r="O78" i="12"/>
  <c r="G60" i="12"/>
  <c r="N59" i="12"/>
  <c r="F59" i="12"/>
  <c r="M76" i="12"/>
  <c r="E76" i="12"/>
  <c r="L75" i="12"/>
  <c r="D57" i="12"/>
  <c r="J115" i="48"/>
  <c r="Q114" i="48"/>
  <c r="P113" i="48"/>
  <c r="H113" i="48"/>
  <c r="G112" i="48"/>
  <c r="N111" i="48"/>
  <c r="F111" i="48"/>
  <c r="M110" i="48"/>
  <c r="E110" i="48"/>
  <c r="L109" i="48"/>
  <c r="D109" i="48"/>
  <c r="K108" i="48"/>
  <c r="C108" i="48"/>
  <c r="J107" i="48"/>
  <c r="Q106" i="48"/>
  <c r="I106" i="48"/>
  <c r="P105" i="48"/>
  <c r="H105" i="48"/>
  <c r="O104" i="48"/>
  <c r="G104" i="48"/>
  <c r="F103" i="48"/>
  <c r="M102" i="48"/>
  <c r="E102" i="48"/>
  <c r="D101" i="48"/>
  <c r="K100" i="48"/>
  <c r="C100" i="48"/>
  <c r="J99" i="48"/>
  <c r="Q98" i="48"/>
  <c r="I98" i="48"/>
  <c r="P97" i="48"/>
  <c r="O96" i="48"/>
  <c r="G96" i="48"/>
  <c r="N95" i="48"/>
  <c r="F95" i="48"/>
  <c r="M94" i="48"/>
  <c r="E94" i="48"/>
  <c r="L93" i="48"/>
  <c r="D93" i="48"/>
  <c r="K92" i="48"/>
  <c r="C92" i="48"/>
  <c r="J91" i="48"/>
  <c r="K83" i="12"/>
  <c r="P80" i="12"/>
  <c r="K75" i="12"/>
  <c r="C75" i="12"/>
  <c r="Q2" i="61"/>
  <c r="Q2" i="56" s="1"/>
  <c r="Q33" i="56" s="1"/>
  <c r="F2" i="61"/>
  <c r="F2" i="27" s="1"/>
  <c r="E2" i="61"/>
  <c r="D2" i="61"/>
  <c r="G2" i="61"/>
  <c r="H2" i="61"/>
  <c r="K2" i="61"/>
  <c r="P2" i="61"/>
  <c r="P2" i="12" s="1"/>
  <c r="P92" i="12" s="1"/>
  <c r="C6" i="30"/>
  <c r="B138" i="11"/>
  <c r="C138" i="11"/>
  <c r="D138" i="11"/>
  <c r="E138" i="11"/>
  <c r="F138" i="11"/>
  <c r="G138" i="11"/>
  <c r="H138" i="11"/>
  <c r="I138" i="11"/>
  <c r="J138" i="11"/>
  <c r="N2" i="61"/>
  <c r="K107" i="66"/>
  <c r="K123" i="66"/>
  <c r="K103" i="66"/>
  <c r="K106" i="66"/>
  <c r="K111" i="66"/>
  <c r="K115" i="66"/>
  <c r="K119" i="66"/>
  <c r="K122" i="66"/>
  <c r="K127" i="66"/>
  <c r="K101" i="66"/>
  <c r="K118" i="66"/>
  <c r="K102" i="66"/>
  <c r="K114" i="66"/>
  <c r="K126" i="66"/>
  <c r="K110" i="66"/>
  <c r="K124" i="66"/>
  <c r="K120" i="66"/>
  <c r="K116" i="66"/>
  <c r="K112" i="66"/>
  <c r="K108" i="66"/>
  <c r="K104" i="66"/>
  <c r="K125" i="66"/>
  <c r="K121" i="66"/>
  <c r="K117" i="66"/>
  <c r="K113" i="66"/>
  <c r="K109" i="66"/>
  <c r="K105" i="66"/>
  <c r="Q93" i="48"/>
  <c r="B134" i="11"/>
  <c r="C134" i="11"/>
  <c r="D134" i="11"/>
  <c r="E134" i="11"/>
  <c r="F134" i="11"/>
  <c r="G134" i="11"/>
  <c r="H134" i="11"/>
  <c r="I134" i="11"/>
  <c r="J134" i="11"/>
  <c r="B135" i="11"/>
  <c r="C135" i="11"/>
  <c r="D135" i="11"/>
  <c r="E135" i="11"/>
  <c r="F135" i="11"/>
  <c r="G135" i="11"/>
  <c r="H135" i="11"/>
  <c r="I135" i="11"/>
  <c r="J135" i="11"/>
  <c r="B136" i="11"/>
  <c r="C136" i="11"/>
  <c r="D136" i="11"/>
  <c r="E136" i="11"/>
  <c r="F136" i="11"/>
  <c r="G136" i="11"/>
  <c r="H136" i="11"/>
  <c r="I136" i="11"/>
  <c r="J136" i="11"/>
  <c r="B137" i="11"/>
  <c r="C137" i="11"/>
  <c r="D137" i="11"/>
  <c r="E137" i="11"/>
  <c r="F137" i="11"/>
  <c r="G137" i="11"/>
  <c r="H137" i="11"/>
  <c r="I137" i="11"/>
  <c r="J137" i="11"/>
  <c r="C90" i="11"/>
  <c r="D90" i="11"/>
  <c r="E90" i="11"/>
  <c r="F90" i="11"/>
  <c r="G90" i="11"/>
  <c r="H90" i="11"/>
  <c r="I90" i="11"/>
  <c r="J90" i="11"/>
  <c r="B90" i="11"/>
  <c r="Q92" i="48"/>
  <c r="Q116" i="48"/>
  <c r="Q115" i="48"/>
  <c r="Q109" i="48"/>
  <c r="Q66" i="12"/>
  <c r="Q70" i="12"/>
  <c r="Q65" i="12"/>
  <c r="Q64" i="12"/>
  <c r="Q63" i="12"/>
  <c r="Q60" i="12"/>
  <c r="Q57" i="12"/>
  <c r="Q71" i="12"/>
  <c r="Q81" i="12"/>
  <c r="Q99" i="48"/>
  <c r="Q68" i="12"/>
  <c r="Q79" i="12"/>
  <c r="Q91" i="48"/>
  <c r="Q78" i="12"/>
  <c r="Q108" i="48"/>
  <c r="Q77" i="12"/>
  <c r="Q107" i="48"/>
  <c r="Q113" i="48"/>
  <c r="Q105" i="48"/>
  <c r="Q97" i="48"/>
  <c r="Q61" i="12"/>
  <c r="Q76" i="12"/>
  <c r="Q101" i="48"/>
  <c r="Q112" i="48"/>
  <c r="Q104" i="48"/>
  <c r="Q100" i="48"/>
  <c r="Q111" i="48"/>
  <c r="Q69" i="12"/>
  <c r="Q96" i="48"/>
  <c r="Q85" i="12"/>
  <c r="Q75" i="12"/>
  <c r="Q103" i="48"/>
  <c r="Q95" i="48"/>
  <c r="Q84" i="12"/>
  <c r="Q110" i="48"/>
  <c r="Q102" i="48"/>
  <c r="Q94" i="48"/>
  <c r="Q83" i="12"/>
  <c r="Q59" i="12"/>
  <c r="Q67" i="12"/>
  <c r="Q58" i="12"/>
  <c r="G121" i="66"/>
  <c r="I122" i="66"/>
  <c r="E124" i="66"/>
  <c r="G125" i="66"/>
  <c r="I125" i="66"/>
  <c r="I126" i="66"/>
  <c r="E127" i="66"/>
  <c r="I127" i="66"/>
  <c r="D127" i="66"/>
  <c r="D116" i="66"/>
  <c r="D108" i="66"/>
  <c r="I118" i="66"/>
  <c r="G117" i="66"/>
  <c r="E116" i="66"/>
  <c r="I114" i="66"/>
  <c r="G113" i="66"/>
  <c r="I110" i="66"/>
  <c r="D124" i="66"/>
  <c r="E126" i="66"/>
  <c r="D119" i="66"/>
  <c r="D111" i="66"/>
  <c r="H124" i="66"/>
  <c r="D103" i="66"/>
  <c r="G109" i="66"/>
  <c r="E108" i="66"/>
  <c r="I106" i="66"/>
  <c r="G105" i="66"/>
  <c r="I102" i="66"/>
  <c r="G101" i="66"/>
  <c r="F125" i="66"/>
  <c r="H126" i="66"/>
  <c r="H118" i="66"/>
  <c r="H110" i="66"/>
  <c r="H114" i="66"/>
  <c r="J103" i="66"/>
  <c r="D107" i="66"/>
  <c r="J123" i="66"/>
  <c r="F113" i="66"/>
  <c r="H102" i="66"/>
  <c r="D115" i="66"/>
  <c r="D122" i="66"/>
  <c r="D114" i="66"/>
  <c r="D106" i="66"/>
  <c r="G126" i="66"/>
  <c r="E125" i="66"/>
  <c r="I123" i="66"/>
  <c r="G122" i="66"/>
  <c r="E121" i="66"/>
  <c r="I119" i="66"/>
  <c r="G118" i="66"/>
  <c r="E117" i="66"/>
  <c r="I115" i="66"/>
  <c r="G114" i="66"/>
  <c r="E113" i="66"/>
  <c r="I111" i="66"/>
  <c r="G110" i="66"/>
  <c r="E109" i="66"/>
  <c r="I107" i="66"/>
  <c r="G106" i="66"/>
  <c r="E105" i="66"/>
  <c r="I103" i="66"/>
  <c r="G102" i="66"/>
  <c r="E101" i="66"/>
  <c r="H122" i="66"/>
  <c r="J111" i="66"/>
  <c r="F101" i="66"/>
  <c r="D123" i="66"/>
  <c r="D121" i="66"/>
  <c r="D113" i="66"/>
  <c r="D105" i="66"/>
  <c r="F126" i="66"/>
  <c r="J124" i="66"/>
  <c r="F118" i="66"/>
  <c r="J116" i="66"/>
  <c r="F110" i="66"/>
  <c r="J108" i="66"/>
  <c r="F102" i="66"/>
  <c r="F121" i="66"/>
  <c r="D120" i="66"/>
  <c r="D112" i="66"/>
  <c r="D104" i="66"/>
  <c r="G123" i="66"/>
  <c r="E118" i="66"/>
  <c r="G115" i="66"/>
  <c r="E110" i="66"/>
  <c r="G107" i="66"/>
  <c r="E102" i="66"/>
  <c r="J119" i="66"/>
  <c r="F109" i="66"/>
  <c r="J125" i="66"/>
  <c r="J117" i="66"/>
  <c r="H116" i="66"/>
  <c r="J109" i="66"/>
  <c r="H108" i="66"/>
  <c r="J101" i="66"/>
  <c r="J107" i="66"/>
  <c r="D126" i="66"/>
  <c r="D118" i="66"/>
  <c r="D110" i="66"/>
  <c r="D102" i="66"/>
  <c r="G124" i="66"/>
  <c r="I121" i="66"/>
  <c r="E119" i="66"/>
  <c r="I117" i="66"/>
  <c r="G116" i="66"/>
  <c r="I113" i="66"/>
  <c r="E111" i="66"/>
  <c r="I109" i="66"/>
  <c r="G108" i="66"/>
  <c r="I105" i="66"/>
  <c r="E103" i="66"/>
  <c r="I101" i="66"/>
  <c r="J127" i="66"/>
  <c r="F117" i="66"/>
  <c r="H106" i="66"/>
  <c r="D125" i="66"/>
  <c r="D117" i="66"/>
  <c r="D109" i="66"/>
  <c r="J126" i="66"/>
  <c r="H125" i="66"/>
  <c r="F124" i="66"/>
  <c r="J122" i="66"/>
  <c r="J118" i="66"/>
  <c r="H117" i="66"/>
  <c r="F116" i="66"/>
  <c r="J114" i="66"/>
  <c r="F112" i="66"/>
  <c r="J110" i="66"/>
  <c r="H109" i="66"/>
  <c r="F108" i="66"/>
  <c r="J106" i="66"/>
  <c r="F104" i="66"/>
  <c r="J102" i="66"/>
  <c r="H101" i="66"/>
  <c r="J115" i="66"/>
  <c r="F105" i="66"/>
  <c r="H127" i="66"/>
  <c r="H123" i="66"/>
  <c r="F122" i="66"/>
  <c r="J120" i="66"/>
  <c r="H119" i="66"/>
  <c r="H115" i="66"/>
  <c r="F114" i="66"/>
  <c r="J112" i="66"/>
  <c r="H111" i="66"/>
  <c r="H107" i="66"/>
  <c r="F106" i="66"/>
  <c r="J104" i="66"/>
  <c r="H103" i="66"/>
  <c r="G127" i="66"/>
  <c r="I124" i="66"/>
  <c r="E122" i="66"/>
  <c r="I120" i="66"/>
  <c r="G119" i="66"/>
  <c r="I116" i="66"/>
  <c r="E114" i="66"/>
  <c r="I112" i="66"/>
  <c r="G111" i="66"/>
  <c r="I108" i="66"/>
  <c r="E106" i="66"/>
  <c r="I104" i="66"/>
  <c r="G103" i="66"/>
  <c r="F127" i="66"/>
  <c r="F123" i="66"/>
  <c r="J121" i="66"/>
  <c r="H120" i="66"/>
  <c r="F119" i="66"/>
  <c r="F115" i="66"/>
  <c r="J113" i="66"/>
  <c r="H112" i="66"/>
  <c r="F111" i="66"/>
  <c r="F107" i="66"/>
  <c r="J105" i="66"/>
  <c r="H104" i="66"/>
  <c r="F103" i="66"/>
  <c r="E123" i="66"/>
  <c r="G120" i="66"/>
  <c r="E115" i="66"/>
  <c r="G112" i="66"/>
  <c r="E107" i="66"/>
  <c r="G104" i="66"/>
  <c r="H121" i="66"/>
  <c r="F120" i="66"/>
  <c r="H113" i="66"/>
  <c r="H105" i="66"/>
  <c r="E120" i="66"/>
  <c r="E112" i="66"/>
  <c r="E104" i="66"/>
  <c r="D101" i="66"/>
  <c r="B130" i="11"/>
  <c r="C130" i="11"/>
  <c r="D130" i="11"/>
  <c r="E130" i="11"/>
  <c r="F130" i="11"/>
  <c r="G130" i="11"/>
  <c r="H130" i="11"/>
  <c r="I130" i="11"/>
  <c r="J130" i="11"/>
  <c r="B131" i="11"/>
  <c r="C131" i="11"/>
  <c r="D131" i="11"/>
  <c r="E131" i="11"/>
  <c r="F131" i="11"/>
  <c r="G131" i="11"/>
  <c r="H131" i="11"/>
  <c r="I131" i="11"/>
  <c r="J131" i="11"/>
  <c r="B132" i="11"/>
  <c r="C132" i="11"/>
  <c r="D132" i="11"/>
  <c r="E132" i="11"/>
  <c r="F132" i="11"/>
  <c r="G132" i="11"/>
  <c r="H132" i="11"/>
  <c r="I132" i="11"/>
  <c r="J132" i="11"/>
  <c r="B133" i="11"/>
  <c r="C133" i="11"/>
  <c r="D133" i="11"/>
  <c r="E133" i="11"/>
  <c r="F133" i="11"/>
  <c r="G133" i="11"/>
  <c r="H133" i="11"/>
  <c r="I133" i="11"/>
  <c r="J133" i="11"/>
  <c r="J89" i="11"/>
  <c r="I89" i="11"/>
  <c r="H89" i="11"/>
  <c r="G89" i="11"/>
  <c r="F89" i="11"/>
  <c r="E89" i="11"/>
  <c r="D89" i="11"/>
  <c r="C89" i="11"/>
  <c r="B89" i="11"/>
  <c r="P71" i="12"/>
  <c r="P58" i="12"/>
  <c r="P78" i="12"/>
  <c r="P85" i="12"/>
  <c r="P57" i="12"/>
  <c r="P59" i="12"/>
  <c r="P63" i="12"/>
  <c r="P66" i="12"/>
  <c r="P68" i="12"/>
  <c r="P70" i="12"/>
  <c r="P115" i="48"/>
  <c r="P109" i="48"/>
  <c r="P96" i="48"/>
  <c r="P108" i="48"/>
  <c r="P92" i="48"/>
  <c r="P116" i="48"/>
  <c r="P107" i="48"/>
  <c r="P91" i="48"/>
  <c r="P101" i="48"/>
  <c r="P112" i="48"/>
  <c r="P100" i="48"/>
  <c r="P76" i="12"/>
  <c r="P111" i="48"/>
  <c r="P99" i="48"/>
  <c r="P110" i="48"/>
  <c r="P102" i="48"/>
  <c r="P93" i="48"/>
  <c r="P83" i="12"/>
  <c r="P114" i="48"/>
  <c r="P106" i="48"/>
  <c r="P98" i="48"/>
  <c r="P104" i="48"/>
  <c r="P95" i="48"/>
  <c r="P103" i="48"/>
  <c r="P94" i="48"/>
  <c r="F64" i="12"/>
  <c r="P64" i="12"/>
  <c r="P67" i="12"/>
  <c r="P65" i="12"/>
  <c r="P62" i="12"/>
  <c r="P60" i="12"/>
  <c r="P84" i="12"/>
  <c r="P81" i="12"/>
  <c r="P77" i="12"/>
  <c r="P75" i="12"/>
  <c r="E64" i="12"/>
  <c r="G64" i="12"/>
  <c r="I64" i="12"/>
  <c r="M64" i="12"/>
  <c r="O64" i="12"/>
  <c r="D64" i="12"/>
  <c r="H64" i="12"/>
  <c r="L64" i="12"/>
  <c r="N64" i="12"/>
  <c r="C2" i="61"/>
  <c r="O2" i="61"/>
  <c r="J2" i="61"/>
  <c r="M2" i="61"/>
  <c r="I2" i="61"/>
  <c r="L2" i="61"/>
  <c r="J129" i="11"/>
  <c r="I129" i="11"/>
  <c r="H129" i="11"/>
  <c r="G129" i="11"/>
  <c r="F129" i="11"/>
  <c r="E129" i="11"/>
  <c r="D129" i="11"/>
  <c r="C129" i="11"/>
  <c r="B129" i="11"/>
  <c r="J128" i="11"/>
  <c r="I128" i="11"/>
  <c r="H128" i="11"/>
  <c r="G128" i="11"/>
  <c r="F128" i="11"/>
  <c r="E128" i="11"/>
  <c r="D128" i="11"/>
  <c r="C128" i="11"/>
  <c r="B128" i="11"/>
  <c r="J127" i="11"/>
  <c r="I127" i="11"/>
  <c r="H127" i="11"/>
  <c r="G127" i="11"/>
  <c r="F127" i="11"/>
  <c r="E127" i="11"/>
  <c r="D127" i="11"/>
  <c r="C127" i="11"/>
  <c r="B127" i="11"/>
  <c r="J126" i="11"/>
  <c r="I126" i="11"/>
  <c r="H126" i="11"/>
  <c r="G126" i="11"/>
  <c r="F126" i="11"/>
  <c r="E126" i="11"/>
  <c r="D126" i="11"/>
  <c r="C126" i="11"/>
  <c r="B126" i="11"/>
  <c r="J125" i="11"/>
  <c r="I125" i="11"/>
  <c r="H125" i="11"/>
  <c r="G125" i="11"/>
  <c r="F125" i="11"/>
  <c r="E125" i="11"/>
  <c r="D125" i="11"/>
  <c r="C125" i="11"/>
  <c r="B125" i="11"/>
  <c r="J124" i="11"/>
  <c r="I124" i="11"/>
  <c r="H124" i="11"/>
  <c r="G124" i="11"/>
  <c r="F124" i="11"/>
  <c r="E124" i="11"/>
  <c r="D124" i="11"/>
  <c r="C124" i="11"/>
  <c r="B124" i="11"/>
  <c r="J123" i="11"/>
  <c r="I123" i="11"/>
  <c r="H123" i="11"/>
  <c r="G123" i="11"/>
  <c r="F123" i="11"/>
  <c r="E123" i="11"/>
  <c r="D123" i="11"/>
  <c r="C123" i="11"/>
  <c r="B123" i="11"/>
  <c r="J122" i="11"/>
  <c r="I122" i="11"/>
  <c r="H122" i="11"/>
  <c r="G122" i="11"/>
  <c r="F122" i="11"/>
  <c r="E122" i="11"/>
  <c r="D122" i="11"/>
  <c r="C122" i="11"/>
  <c r="B122" i="11"/>
  <c r="J121" i="11"/>
  <c r="I121" i="11"/>
  <c r="H121" i="11"/>
  <c r="G121" i="11"/>
  <c r="F121" i="11"/>
  <c r="E121" i="11"/>
  <c r="D121" i="11"/>
  <c r="C121" i="11"/>
  <c r="B121" i="11"/>
  <c r="J120" i="11"/>
  <c r="I120" i="11"/>
  <c r="H120" i="11"/>
  <c r="G120" i="11"/>
  <c r="F120" i="11"/>
  <c r="E120" i="11"/>
  <c r="D120" i="11"/>
  <c r="C120" i="11"/>
  <c r="B120" i="11"/>
  <c r="J119" i="11"/>
  <c r="I119" i="11"/>
  <c r="H119" i="11"/>
  <c r="G119" i="11"/>
  <c r="F119" i="11"/>
  <c r="E119" i="11"/>
  <c r="D119" i="11"/>
  <c r="C119" i="11"/>
  <c r="B119" i="11"/>
  <c r="J118" i="11"/>
  <c r="I118" i="11"/>
  <c r="H118" i="11"/>
  <c r="G118" i="11"/>
  <c r="F118" i="11"/>
  <c r="E118" i="11"/>
  <c r="D118" i="11"/>
  <c r="C118" i="11"/>
  <c r="B118" i="11"/>
  <c r="J117" i="11"/>
  <c r="I117" i="11"/>
  <c r="H117" i="11"/>
  <c r="G117" i="11"/>
  <c r="F117" i="11"/>
  <c r="E117" i="11"/>
  <c r="D117" i="11"/>
  <c r="C117" i="11"/>
  <c r="B117" i="11"/>
  <c r="J116" i="11"/>
  <c r="I116" i="11"/>
  <c r="H116" i="11"/>
  <c r="G116" i="11"/>
  <c r="F116" i="11"/>
  <c r="E116" i="11"/>
  <c r="D116" i="11"/>
  <c r="C116" i="11"/>
  <c r="B116" i="11"/>
  <c r="J115" i="11"/>
  <c r="I115" i="11"/>
  <c r="H115" i="11"/>
  <c r="G115" i="11"/>
  <c r="F115" i="11"/>
  <c r="E115" i="11"/>
  <c r="D115" i="11"/>
  <c r="C115" i="11"/>
  <c r="B115" i="11"/>
  <c r="J114" i="11"/>
  <c r="I114" i="11"/>
  <c r="H114" i="11"/>
  <c r="G114" i="11"/>
  <c r="F114" i="11"/>
  <c r="E114" i="11"/>
  <c r="D114" i="11"/>
  <c r="C114" i="11"/>
  <c r="B114" i="11"/>
  <c r="J113" i="11"/>
  <c r="I113" i="11"/>
  <c r="H113" i="11"/>
  <c r="G113" i="11"/>
  <c r="F113" i="11"/>
  <c r="E113" i="11"/>
  <c r="D113" i="11"/>
  <c r="C113" i="11"/>
  <c r="B113" i="11"/>
  <c r="J112" i="11"/>
  <c r="I112" i="11"/>
  <c r="H112" i="11"/>
  <c r="G112" i="11"/>
  <c r="F112" i="11"/>
  <c r="E112" i="11"/>
  <c r="D112" i="11"/>
  <c r="C112" i="11"/>
  <c r="B112" i="11"/>
  <c r="J111" i="11"/>
  <c r="I111" i="11"/>
  <c r="H111" i="11"/>
  <c r="G111" i="11"/>
  <c r="F111" i="11"/>
  <c r="E111" i="11"/>
  <c r="D111" i="11"/>
  <c r="C111" i="11"/>
  <c r="B111" i="11"/>
  <c r="J110" i="11"/>
  <c r="I110" i="11"/>
  <c r="H110" i="11"/>
  <c r="G110" i="11"/>
  <c r="F110" i="11"/>
  <c r="E110" i="11"/>
  <c r="D110" i="11"/>
  <c r="C110" i="11"/>
  <c r="B110" i="11"/>
  <c r="J109" i="11"/>
  <c r="I109" i="11"/>
  <c r="H109" i="11"/>
  <c r="G109" i="11"/>
  <c r="F109" i="11"/>
  <c r="E109" i="11"/>
  <c r="D109" i="11"/>
  <c r="C109" i="11"/>
  <c r="B109" i="11"/>
  <c r="J108" i="11"/>
  <c r="I108" i="11"/>
  <c r="H108" i="11"/>
  <c r="G108" i="11"/>
  <c r="F108" i="11"/>
  <c r="E108" i="11"/>
  <c r="D108" i="11"/>
  <c r="C108" i="11"/>
  <c r="B108" i="11"/>
  <c r="J107" i="11"/>
  <c r="I107" i="11"/>
  <c r="H107" i="11"/>
  <c r="G107" i="11"/>
  <c r="F107" i="11"/>
  <c r="E107" i="11"/>
  <c r="D107" i="11"/>
  <c r="C107" i="11"/>
  <c r="B107" i="11"/>
  <c r="J106" i="11"/>
  <c r="I106" i="11"/>
  <c r="H106" i="11"/>
  <c r="G106" i="11"/>
  <c r="F106" i="11"/>
  <c r="E106" i="11"/>
  <c r="D106" i="11"/>
  <c r="C106" i="11"/>
  <c r="B106" i="11"/>
  <c r="J105" i="11"/>
  <c r="I105" i="11"/>
  <c r="H105" i="11"/>
  <c r="G105" i="11"/>
  <c r="F105" i="11"/>
  <c r="E105" i="11"/>
  <c r="D105" i="11"/>
  <c r="C105" i="11"/>
  <c r="B105" i="11"/>
  <c r="J104" i="11"/>
  <c r="I104" i="11"/>
  <c r="H104" i="11"/>
  <c r="G104" i="11"/>
  <c r="F104" i="11"/>
  <c r="E104" i="11"/>
  <c r="D104" i="11"/>
  <c r="C104" i="11"/>
  <c r="B104" i="11"/>
  <c r="J103" i="11"/>
  <c r="I103" i="11"/>
  <c r="H103" i="11"/>
  <c r="G103" i="11"/>
  <c r="F103" i="11"/>
  <c r="E103" i="11"/>
  <c r="D103" i="11"/>
  <c r="C103" i="11"/>
  <c r="B103" i="11"/>
  <c r="J102" i="11"/>
  <c r="I102" i="11"/>
  <c r="H102" i="11"/>
  <c r="G102" i="11"/>
  <c r="F102" i="11"/>
  <c r="E102" i="11"/>
  <c r="D102" i="11"/>
  <c r="C102" i="11"/>
  <c r="B102" i="11"/>
  <c r="J101" i="11"/>
  <c r="I101" i="11"/>
  <c r="H101" i="11"/>
  <c r="G101" i="11"/>
  <c r="F101" i="11"/>
  <c r="E101" i="11"/>
  <c r="D101" i="11"/>
  <c r="C101" i="11"/>
  <c r="B101" i="11"/>
  <c r="J100" i="11"/>
  <c r="I100" i="11"/>
  <c r="H100" i="11"/>
  <c r="G100" i="11"/>
  <c r="F100" i="11"/>
  <c r="E100" i="11"/>
  <c r="D100" i="11"/>
  <c r="C100" i="11"/>
  <c r="B100" i="11"/>
  <c r="J99" i="11"/>
  <c r="I99" i="11"/>
  <c r="H99" i="11"/>
  <c r="G99" i="11"/>
  <c r="F99" i="11"/>
  <c r="E99" i="11"/>
  <c r="D99" i="11"/>
  <c r="C99" i="11"/>
  <c r="B99" i="11"/>
  <c r="J98" i="11"/>
  <c r="I98" i="11"/>
  <c r="H98" i="11"/>
  <c r="G98" i="11"/>
  <c r="F98" i="11"/>
  <c r="E98" i="11"/>
  <c r="D98" i="11"/>
  <c r="C98" i="11"/>
  <c r="B98" i="11"/>
  <c r="J97" i="11"/>
  <c r="I97" i="11"/>
  <c r="H97" i="11"/>
  <c r="G97" i="11"/>
  <c r="F97" i="11"/>
  <c r="E97" i="11"/>
  <c r="D97" i="11"/>
  <c r="C97" i="11"/>
  <c r="B97" i="11"/>
  <c r="J96" i="11"/>
  <c r="I96" i="11"/>
  <c r="H96" i="11"/>
  <c r="G96" i="11"/>
  <c r="F96" i="11"/>
  <c r="E96" i="11"/>
  <c r="D96" i="11"/>
  <c r="C96" i="11"/>
  <c r="B96" i="11"/>
  <c r="J95" i="11"/>
  <c r="I95" i="11"/>
  <c r="H95" i="11"/>
  <c r="G95" i="11"/>
  <c r="F95" i="11"/>
  <c r="E95" i="11"/>
  <c r="D95" i="11"/>
  <c r="C95" i="11"/>
  <c r="B95" i="11"/>
  <c r="L36" i="13"/>
  <c r="K10" i="2"/>
  <c r="J10" i="2"/>
  <c r="I10" i="2"/>
  <c r="G10" i="2"/>
  <c r="F10" i="2"/>
  <c r="K26" i="2"/>
  <c r="J26" i="2"/>
  <c r="K25" i="2"/>
  <c r="J25" i="2"/>
  <c r="K24" i="2"/>
  <c r="J24" i="2"/>
  <c r="K23" i="2"/>
  <c r="J23" i="2"/>
  <c r="K22" i="2"/>
  <c r="J22" i="2"/>
  <c r="K21" i="2"/>
  <c r="J21" i="2"/>
  <c r="K20" i="2"/>
  <c r="J20" i="2"/>
  <c r="K19" i="2"/>
  <c r="J19" i="2"/>
  <c r="K8" i="2"/>
  <c r="J8" i="2"/>
  <c r="I8" i="2"/>
  <c r="G8" i="2"/>
  <c r="F8" i="2"/>
  <c r="K7" i="2"/>
  <c r="J7" i="2"/>
  <c r="I7" i="2"/>
  <c r="G7" i="2"/>
  <c r="F7" i="2"/>
  <c r="H7" i="2"/>
  <c r="K6" i="2"/>
  <c r="J6" i="2"/>
  <c r="I6" i="2"/>
  <c r="G6" i="2"/>
  <c r="F6" i="2"/>
  <c r="H6" i="2"/>
  <c r="K5" i="2"/>
  <c r="I5" i="2"/>
  <c r="G5" i="2"/>
  <c r="F5" i="2"/>
  <c r="H5" i="2"/>
  <c r="I4" i="2"/>
  <c r="G4" i="2"/>
  <c r="J5" i="2"/>
  <c r="H8" i="2"/>
  <c r="F4" i="2"/>
  <c r="J88" i="11"/>
  <c r="I88" i="11"/>
  <c r="H88" i="11"/>
  <c r="G88" i="11"/>
  <c r="F88" i="11"/>
  <c r="E88" i="11"/>
  <c r="D88" i="11"/>
  <c r="C88" i="11"/>
  <c r="J87" i="11"/>
  <c r="I87" i="11"/>
  <c r="H87" i="11"/>
  <c r="H162" i="11" s="1"/>
  <c r="G87" i="11"/>
  <c r="F87" i="11"/>
  <c r="E87" i="11"/>
  <c r="D87" i="11"/>
  <c r="D162" i="11" s="1"/>
  <c r="C87" i="11"/>
  <c r="J86" i="11"/>
  <c r="I86" i="11"/>
  <c r="H86" i="11"/>
  <c r="G86" i="11"/>
  <c r="F86" i="11"/>
  <c r="E86" i="11"/>
  <c r="D86" i="11"/>
  <c r="C86" i="11"/>
  <c r="C161" i="11" s="1"/>
  <c r="J85" i="11"/>
  <c r="I85" i="11"/>
  <c r="H85" i="11"/>
  <c r="G85" i="11"/>
  <c r="F85" i="11"/>
  <c r="E85" i="11"/>
  <c r="D85" i="11"/>
  <c r="C85" i="11"/>
  <c r="C160" i="11" s="1"/>
  <c r="J84" i="11"/>
  <c r="I84" i="11"/>
  <c r="H84" i="11"/>
  <c r="G84" i="11"/>
  <c r="F84" i="11"/>
  <c r="E84" i="11"/>
  <c r="D84" i="11"/>
  <c r="C84" i="11"/>
  <c r="J83" i="11"/>
  <c r="I83" i="11"/>
  <c r="H83" i="11"/>
  <c r="G83" i="11"/>
  <c r="F83" i="11"/>
  <c r="E83" i="11"/>
  <c r="D83" i="11"/>
  <c r="C83" i="11"/>
  <c r="B88" i="11"/>
  <c r="B87" i="11"/>
  <c r="B86" i="11"/>
  <c r="B85" i="11"/>
  <c r="B84" i="11"/>
  <c r="O71" i="12"/>
  <c r="N71" i="12"/>
  <c r="M71" i="12"/>
  <c r="L71" i="12"/>
  <c r="K71" i="12"/>
  <c r="I71" i="12"/>
  <c r="G71" i="12"/>
  <c r="F71" i="12"/>
  <c r="E71" i="12"/>
  <c r="D71" i="12"/>
  <c r="C71" i="12"/>
  <c r="O62" i="12"/>
  <c r="N62" i="12"/>
  <c r="M62" i="12"/>
  <c r="L62" i="12"/>
  <c r="K62" i="12"/>
  <c r="G62" i="12"/>
  <c r="F62" i="12"/>
  <c r="D62" i="12"/>
  <c r="C62" i="12"/>
  <c r="N63" i="12"/>
  <c r="I65" i="12"/>
  <c r="I63" i="12"/>
  <c r="I58" i="12"/>
  <c r="G63" i="12"/>
  <c r="O63" i="12"/>
  <c r="G58" i="12"/>
  <c r="G67" i="12"/>
  <c r="O58" i="12"/>
  <c r="O67" i="12"/>
  <c r="E60" i="12"/>
  <c r="E69" i="12"/>
  <c r="K85" i="12"/>
  <c r="G57" i="12"/>
  <c r="O57" i="12"/>
  <c r="G66" i="12"/>
  <c r="O66" i="12"/>
  <c r="H75" i="12"/>
  <c r="F57" i="12"/>
  <c r="N57" i="12"/>
  <c r="F66" i="12"/>
  <c r="N66" i="12"/>
  <c r="I85" i="12"/>
  <c r="G69" i="12"/>
  <c r="O69" i="12"/>
  <c r="G59" i="12"/>
  <c r="G65" i="12"/>
  <c r="O65" i="12"/>
  <c r="G61" i="12"/>
  <c r="O61" i="12"/>
  <c r="C66" i="12"/>
  <c r="K66" i="12"/>
  <c r="G70" i="12"/>
  <c r="O70" i="12"/>
  <c r="K59" i="12"/>
  <c r="K68" i="12"/>
  <c r="C61" i="12"/>
  <c r="K61" i="12"/>
  <c r="C70" i="12"/>
  <c r="K70" i="12"/>
  <c r="C58" i="12"/>
  <c r="K58" i="12"/>
  <c r="C59" i="12"/>
  <c r="C68" i="12"/>
  <c r="J79" i="12"/>
  <c r="H81" i="12"/>
  <c r="I75" i="12"/>
  <c r="O77" i="12"/>
  <c r="E79" i="12"/>
  <c r="M79" i="12"/>
  <c r="C81" i="12"/>
  <c r="K81" i="12"/>
  <c r="F83" i="12"/>
  <c r="N83" i="12"/>
  <c r="E70" i="12"/>
  <c r="M70" i="12"/>
  <c r="H70" i="12"/>
  <c r="E80" i="12"/>
  <c r="K65" i="12"/>
  <c r="C60" i="12"/>
  <c r="K60" i="12"/>
  <c r="F61" i="12"/>
  <c r="N61" i="12"/>
  <c r="D81" i="12"/>
  <c r="E85" i="12"/>
  <c r="C69" i="12"/>
  <c r="K69" i="12"/>
  <c r="E59" i="12"/>
  <c r="M59" i="12"/>
  <c r="H60" i="12"/>
  <c r="E68" i="12"/>
  <c r="M68" i="12"/>
  <c r="H69" i="12"/>
  <c r="G77" i="12"/>
  <c r="E88" i="12"/>
  <c r="O59" i="12"/>
  <c r="H62" i="12"/>
  <c r="N65" i="12"/>
  <c r="M69" i="12"/>
  <c r="H57" i="12"/>
  <c r="I60" i="12"/>
  <c r="E65" i="12"/>
  <c r="M65" i="12"/>
  <c r="H66" i="12"/>
  <c r="C67" i="12"/>
  <c r="K67" i="12"/>
  <c r="F68" i="12"/>
  <c r="N68" i="12"/>
  <c r="M88" i="12"/>
  <c r="M67" i="12"/>
  <c r="F76" i="12"/>
  <c r="N76" i="12"/>
  <c r="I77" i="12"/>
  <c r="E63" i="12"/>
  <c r="M63" i="12"/>
  <c r="H65" i="12"/>
  <c r="C76" i="12"/>
  <c r="C85" i="12"/>
  <c r="E61" i="12"/>
  <c r="K63" i="12"/>
  <c r="C63" i="12"/>
  <c r="H68" i="12"/>
  <c r="I57" i="12"/>
  <c r="F63" i="12"/>
  <c r="H71" i="12"/>
  <c r="E67" i="12"/>
  <c r="M60" i="12"/>
  <c r="E57" i="12"/>
  <c r="M57" i="12"/>
  <c r="H58" i="12"/>
  <c r="F60" i="12"/>
  <c r="N60" i="12"/>
  <c r="I61" i="12"/>
  <c r="F69" i="12"/>
  <c r="N69" i="12"/>
  <c r="K76" i="12"/>
  <c r="J85" i="12"/>
  <c r="M61" i="12"/>
  <c r="F65" i="12"/>
  <c r="O85" i="12"/>
  <c r="H85" i="12"/>
  <c r="H67" i="12"/>
  <c r="I88" i="12"/>
  <c r="K77" i="12"/>
  <c r="L80" i="12"/>
  <c r="D68" i="12"/>
  <c r="L68" i="12"/>
  <c r="J75" i="12"/>
  <c r="H77" i="12"/>
  <c r="H59" i="12"/>
  <c r="D63" i="12"/>
  <c r="L63" i="12"/>
  <c r="F70" i="12"/>
  <c r="F88" i="12"/>
  <c r="N70" i="12"/>
  <c r="N88" i="12"/>
  <c r="C77" i="12"/>
  <c r="N79" i="12"/>
  <c r="G83" i="12"/>
  <c r="L58" i="12"/>
  <c r="D67" i="12"/>
  <c r="D60" i="12"/>
  <c r="L60" i="12"/>
  <c r="I68" i="12"/>
  <c r="D69" i="12"/>
  <c r="L69" i="12"/>
  <c r="D80" i="12"/>
  <c r="J83" i="12"/>
  <c r="C80" i="12"/>
  <c r="K80" i="12"/>
  <c r="F81" i="12"/>
  <c r="N81" i="12"/>
  <c r="I83" i="12"/>
  <c r="M75" i="12"/>
  <c r="I80" i="12"/>
  <c r="O83" i="12"/>
  <c r="L67" i="12"/>
  <c r="H76" i="12"/>
  <c r="G81" i="12"/>
  <c r="L57" i="12"/>
  <c r="D66" i="12"/>
  <c r="G85" i="12"/>
  <c r="D59" i="12"/>
  <c r="D61" i="12"/>
  <c r="L61" i="12"/>
  <c r="I69" i="12"/>
  <c r="D70" i="12"/>
  <c r="L70" i="12"/>
  <c r="F79" i="12"/>
  <c r="L81" i="12"/>
  <c r="D58" i="12"/>
  <c r="I66" i="12"/>
  <c r="L59" i="12"/>
  <c r="D85" i="12"/>
  <c r="L85" i="12"/>
  <c r="E75" i="12"/>
  <c r="I79" i="12"/>
  <c r="O81" i="12"/>
  <c r="M85" i="12"/>
  <c r="L66" i="12"/>
  <c r="F75" i="12"/>
  <c r="N75" i="12"/>
  <c r="I76" i="12"/>
  <c r="D77" i="12"/>
  <c r="L77" i="12"/>
  <c r="G79" i="12"/>
  <c r="J80" i="12"/>
  <c r="E81" i="12"/>
  <c r="M81" i="12"/>
  <c r="H83" i="12"/>
  <c r="G75" i="12"/>
  <c r="O75" i="12"/>
  <c r="J76" i="12"/>
  <c r="M77" i="12"/>
  <c r="G88" i="12"/>
  <c r="O88" i="12"/>
  <c r="K57" i="12"/>
  <c r="F58" i="12"/>
  <c r="N58" i="12"/>
  <c r="I59" i="12"/>
  <c r="N67" i="12"/>
  <c r="M80" i="12"/>
  <c r="C79" i="12"/>
  <c r="K79" i="12"/>
  <c r="F80" i="12"/>
  <c r="N80" i="12"/>
  <c r="L83" i="12"/>
  <c r="J88" i="12"/>
  <c r="E62" i="12"/>
  <c r="H63" i="12"/>
  <c r="C65" i="12"/>
  <c r="I67" i="12"/>
  <c r="D79" i="12"/>
  <c r="L79" i="12"/>
  <c r="G80" i="12"/>
  <c r="O80" i="12"/>
  <c r="E83" i="12"/>
  <c r="M83" i="12"/>
  <c r="C88" i="12"/>
  <c r="K88" i="12"/>
  <c r="D75" i="12"/>
  <c r="G76" i="12"/>
  <c r="O76" i="12"/>
  <c r="J77" i="12"/>
  <c r="D88" i="12"/>
  <c r="L88" i="12"/>
  <c r="G103" i="48"/>
  <c r="G100" i="48"/>
  <c r="C114" i="48"/>
  <c r="G97" i="48"/>
  <c r="G111" i="48"/>
  <c r="G113" i="48"/>
  <c r="G109" i="48"/>
  <c r="G94" i="48"/>
  <c r="G108" i="48"/>
  <c r="G106" i="48"/>
  <c r="G101" i="48"/>
  <c r="G115" i="48"/>
  <c r="G114" i="48"/>
  <c r="K115" i="48"/>
  <c r="G107" i="48"/>
  <c r="G105" i="48"/>
  <c r="G116" i="48"/>
  <c r="G92" i="48"/>
  <c r="G98" i="48"/>
  <c r="G93" i="48"/>
  <c r="G99" i="48"/>
  <c r="G102" i="48"/>
  <c r="G110" i="48"/>
  <c r="G91" i="48"/>
  <c r="G95" i="48"/>
  <c r="F114" i="48"/>
  <c r="D96" i="48"/>
  <c r="E113" i="48"/>
  <c r="F94" i="48"/>
  <c r="C98" i="48"/>
  <c r="C96" i="48"/>
  <c r="C94" i="48"/>
  <c r="D94" i="48"/>
  <c r="F109" i="48"/>
  <c r="D98" i="48"/>
  <c r="F99" i="48"/>
  <c r="D110" i="48"/>
  <c r="F92" i="48"/>
  <c r="D115" i="48"/>
  <c r="F93" i="48"/>
  <c r="D107" i="48"/>
  <c r="D92" i="48"/>
  <c r="F115" i="48"/>
  <c r="F96" i="48"/>
  <c r="D116" i="48"/>
  <c r="F110" i="48"/>
  <c r="D108" i="48"/>
  <c r="D113" i="48"/>
  <c r="D106" i="48"/>
  <c r="D112" i="48"/>
  <c r="F107" i="48"/>
  <c r="F101" i="48"/>
  <c r="F116" i="48"/>
  <c r="D99" i="48"/>
  <c r="D105" i="48"/>
  <c r="D114" i="48"/>
  <c r="F106" i="48"/>
  <c r="F113" i="48"/>
  <c r="D104" i="48"/>
  <c r="F97" i="48"/>
  <c r="D111" i="48"/>
  <c r="D103" i="48"/>
  <c r="D100" i="48"/>
  <c r="F102" i="48"/>
  <c r="F105" i="48"/>
  <c r="D97" i="48"/>
  <c r="F100" i="48"/>
  <c r="D91" i="48"/>
  <c r="D102" i="48"/>
  <c r="D95" i="48"/>
  <c r="F91" i="48"/>
  <c r="F98" i="48"/>
  <c r="F112" i="48"/>
  <c r="F108" i="48"/>
  <c r="F104" i="48"/>
  <c r="J116" i="48"/>
  <c r="J114" i="48"/>
  <c r="J112" i="48"/>
  <c r="J104" i="48"/>
  <c r="J100" i="48"/>
  <c r="J109" i="48"/>
  <c r="J108" i="48"/>
  <c r="J93" i="48"/>
  <c r="J105" i="48"/>
  <c r="J110" i="48"/>
  <c r="J101" i="48"/>
  <c r="J102" i="48"/>
  <c r="J106" i="48"/>
  <c r="J95" i="48"/>
  <c r="J94" i="48"/>
  <c r="J92" i="48"/>
  <c r="J98" i="48"/>
  <c r="J103" i="48"/>
  <c r="J111" i="48"/>
  <c r="J97" i="48"/>
  <c r="J96" i="48"/>
  <c r="I116" i="48"/>
  <c r="I115" i="48"/>
  <c r="I114" i="48"/>
  <c r="I112" i="48"/>
  <c r="I107" i="48"/>
  <c r="I104" i="48"/>
  <c r="I109" i="48"/>
  <c r="I100" i="48"/>
  <c r="I108" i="48"/>
  <c r="I93" i="48"/>
  <c r="I110" i="48"/>
  <c r="I105" i="48"/>
  <c r="I95" i="48"/>
  <c r="I99" i="48"/>
  <c r="I92" i="48"/>
  <c r="I94" i="48"/>
  <c r="I91" i="48"/>
  <c r="I103" i="48"/>
  <c r="I102" i="48"/>
  <c r="I101" i="48"/>
  <c r="I111" i="48"/>
  <c r="I97" i="48"/>
  <c r="I96" i="48"/>
  <c r="J113" i="48"/>
  <c r="E116" i="48"/>
  <c r="E114" i="48"/>
  <c r="E115" i="48"/>
  <c r="E112" i="48"/>
  <c r="E100" i="48"/>
  <c r="E93" i="48"/>
  <c r="E104" i="48"/>
  <c r="E95" i="48"/>
  <c r="E98" i="48"/>
  <c r="E105" i="48"/>
  <c r="E101" i="48"/>
  <c r="E103" i="48"/>
  <c r="E108" i="48"/>
  <c r="E107" i="48"/>
  <c r="E106" i="48"/>
  <c r="E92" i="48"/>
  <c r="E99" i="48"/>
  <c r="E109" i="48"/>
  <c r="E91" i="48"/>
  <c r="E111" i="48"/>
  <c r="E97" i="48"/>
  <c r="E96" i="48"/>
  <c r="I113" i="48"/>
  <c r="H116" i="48"/>
  <c r="H115" i="48"/>
  <c r="H114" i="48"/>
  <c r="H112" i="48"/>
  <c r="H110" i="48"/>
  <c r="H108" i="48"/>
  <c r="H104" i="48"/>
  <c r="H100" i="48"/>
  <c r="H93" i="48"/>
  <c r="H107" i="48"/>
  <c r="H109" i="48"/>
  <c r="H92" i="48"/>
  <c r="H102" i="48"/>
  <c r="H111" i="48"/>
  <c r="H99" i="48"/>
  <c r="H103" i="48"/>
  <c r="H91" i="48"/>
  <c r="H101" i="48"/>
  <c r="H95" i="48"/>
  <c r="H106" i="48"/>
  <c r="H94" i="48"/>
  <c r="H97" i="48"/>
  <c r="H98" i="48"/>
  <c r="H96" i="48"/>
  <c r="L112" i="48"/>
  <c r="L92" i="48"/>
  <c r="L115" i="48"/>
  <c r="L111" i="48"/>
  <c r="L101" i="48"/>
  <c r="L100" i="48"/>
  <c r="L104" i="48"/>
  <c r="L103" i="48"/>
  <c r="L113" i="48"/>
  <c r="L99" i="48"/>
  <c r="L105" i="48"/>
  <c r="L102" i="48"/>
  <c r="L94" i="48"/>
  <c r="L98" i="48"/>
  <c r="L97" i="48"/>
  <c r="L107" i="48"/>
  <c r="L95" i="48"/>
  <c r="L96" i="48"/>
  <c r="L108" i="48"/>
  <c r="L116" i="48"/>
  <c r="L91" i="48"/>
  <c r="L110" i="48"/>
  <c r="L106" i="48"/>
  <c r="L114" i="48"/>
  <c r="N114" i="48"/>
  <c r="M96" i="48"/>
  <c r="M98" i="48"/>
  <c r="M109" i="48"/>
  <c r="M100" i="48"/>
  <c r="M106" i="48"/>
  <c r="M108" i="48"/>
  <c r="M93" i="48"/>
  <c r="M99" i="48"/>
  <c r="M91" i="48"/>
  <c r="M116" i="48"/>
  <c r="M104" i="48"/>
  <c r="M113" i="48"/>
  <c r="M101" i="48"/>
  <c r="M103" i="48"/>
  <c r="M95" i="48"/>
  <c r="M92" i="48"/>
  <c r="M105" i="48"/>
  <c r="M112" i="48"/>
  <c r="M97" i="48"/>
  <c r="M107" i="48"/>
  <c r="M111" i="48"/>
  <c r="M115" i="48"/>
  <c r="M114" i="48"/>
  <c r="O113" i="48"/>
  <c r="O94" i="48"/>
  <c r="O95" i="48"/>
  <c r="O110" i="48"/>
  <c r="O115" i="48"/>
  <c r="O106" i="48"/>
  <c r="O116" i="48"/>
  <c r="O92" i="48"/>
  <c r="O98" i="48"/>
  <c r="O100" i="48"/>
  <c r="O102" i="48"/>
  <c r="O99" i="48"/>
  <c r="O109" i="48"/>
  <c r="O91" i="48"/>
  <c r="O111" i="48"/>
  <c r="O101" i="48"/>
  <c r="O105" i="48"/>
  <c r="O97" i="48"/>
  <c r="O107" i="48"/>
  <c r="O93" i="48"/>
  <c r="O103" i="48"/>
  <c r="O112" i="48"/>
  <c r="O108" i="48"/>
  <c r="N113" i="48"/>
  <c r="N110" i="48"/>
  <c r="N96" i="48"/>
  <c r="N116" i="48"/>
  <c r="N92" i="48"/>
  <c r="N93" i="48"/>
  <c r="N103" i="48"/>
  <c r="N109" i="48"/>
  <c r="N102" i="48"/>
  <c r="N105" i="48"/>
  <c r="N106" i="48"/>
  <c r="N107" i="48"/>
  <c r="N99" i="48"/>
  <c r="N100" i="48"/>
  <c r="N97" i="48"/>
  <c r="N115" i="48"/>
  <c r="N112" i="48"/>
  <c r="N94" i="48"/>
  <c r="N98" i="48"/>
  <c r="N91" i="48"/>
  <c r="N108" i="48"/>
  <c r="N104" i="48"/>
  <c r="N101" i="48"/>
  <c r="O114" i="48"/>
  <c r="B83" i="11"/>
  <c r="J82" i="11"/>
  <c r="I82" i="11"/>
  <c r="H82" i="11"/>
  <c r="G82" i="11"/>
  <c r="F82" i="11"/>
  <c r="E82" i="11"/>
  <c r="D82" i="11"/>
  <c r="C82" i="11"/>
  <c r="C157" i="11" s="1"/>
  <c r="B82" i="11"/>
  <c r="C78" i="11"/>
  <c r="D78" i="11"/>
  <c r="E78" i="11"/>
  <c r="F78" i="11"/>
  <c r="G78" i="11"/>
  <c r="H78" i="11"/>
  <c r="I78" i="11"/>
  <c r="J78" i="11"/>
  <c r="C79" i="11"/>
  <c r="C153" i="11" s="1"/>
  <c r="D79" i="11"/>
  <c r="E79" i="11"/>
  <c r="F79" i="11"/>
  <c r="F153" i="11" s="1"/>
  <c r="G79" i="11"/>
  <c r="H79" i="11"/>
  <c r="H153" i="11" s="1"/>
  <c r="I79" i="11"/>
  <c r="I153" i="11" s="1"/>
  <c r="J79" i="11"/>
  <c r="C80" i="11"/>
  <c r="D80" i="11"/>
  <c r="D154" i="11" s="1"/>
  <c r="E80" i="11"/>
  <c r="F80" i="11"/>
  <c r="F154" i="11" s="1"/>
  <c r="G80" i="11"/>
  <c r="G154" i="11" s="1"/>
  <c r="H80" i="11"/>
  <c r="I80" i="11"/>
  <c r="I154" i="11" s="1"/>
  <c r="J80" i="11"/>
  <c r="J154" i="11" s="1"/>
  <c r="C81" i="11"/>
  <c r="C155" i="11" s="1"/>
  <c r="D81" i="11"/>
  <c r="E81" i="11"/>
  <c r="E155" i="11" s="1"/>
  <c r="F81" i="11"/>
  <c r="G81" i="11"/>
  <c r="G155" i="11" s="1"/>
  <c r="H81" i="11"/>
  <c r="H155" i="11" s="1"/>
  <c r="I81" i="11"/>
  <c r="J81" i="11"/>
  <c r="B81" i="11"/>
  <c r="B80" i="11"/>
  <c r="B3" i="11"/>
  <c r="C76" i="11"/>
  <c r="D76" i="11"/>
  <c r="E76" i="11"/>
  <c r="F76" i="11"/>
  <c r="G76" i="11"/>
  <c r="H76" i="11"/>
  <c r="I76" i="11"/>
  <c r="J76" i="11"/>
  <c r="B77" i="11"/>
  <c r="C77" i="11"/>
  <c r="C151" i="11" s="1"/>
  <c r="D77" i="11"/>
  <c r="E77" i="11"/>
  <c r="F77" i="11"/>
  <c r="G77" i="11"/>
  <c r="H77" i="11"/>
  <c r="I77" i="11"/>
  <c r="I152" i="11" s="1"/>
  <c r="J77" i="11"/>
  <c r="B78" i="11"/>
  <c r="B152" i="11" s="1"/>
  <c r="F10" i="14" s="1"/>
  <c r="B79" i="11"/>
  <c r="C57" i="12"/>
  <c r="O84" i="12"/>
  <c r="E84" i="12"/>
  <c r="C84" i="12"/>
  <c r="F84" i="12"/>
  <c r="J84" i="12"/>
  <c r="M84" i="12"/>
  <c r="H84" i="12"/>
  <c r="K84" i="12"/>
  <c r="L84" i="12"/>
  <c r="G84" i="12"/>
  <c r="N84" i="12"/>
  <c r="I84" i="12"/>
  <c r="C78" i="12"/>
  <c r="F78" i="12"/>
  <c r="L78" i="12"/>
  <c r="K78" i="12"/>
  <c r="D78" i="12"/>
  <c r="M78" i="12"/>
  <c r="I78" i="12"/>
  <c r="E78" i="12"/>
  <c r="J78" i="12"/>
  <c r="H78" i="12"/>
  <c r="N78" i="12"/>
  <c r="C110" i="48"/>
  <c r="C107" i="48"/>
  <c r="C115" i="48"/>
  <c r="K116" i="48"/>
  <c r="K102" i="48"/>
  <c r="D83" i="12"/>
  <c r="F67" i="12"/>
  <c r="E77" i="12"/>
  <c r="J66" i="12"/>
  <c r="H88" i="12"/>
  <c r="H80" i="12"/>
  <c r="J58" i="12"/>
  <c r="L76" i="12"/>
  <c r="J71" i="12"/>
  <c r="C64" i="12"/>
  <c r="J64" i="12"/>
  <c r="D84" i="12"/>
  <c r="C91" i="48"/>
  <c r="C109" i="48"/>
  <c r="C104" i="48"/>
  <c r="C97" i="48"/>
  <c r="K104" i="48"/>
  <c r="K107" i="48"/>
  <c r="K97" i="48"/>
  <c r="I81" i="12"/>
  <c r="M58" i="12"/>
  <c r="P88" i="12"/>
  <c r="C101" i="48"/>
  <c r="C116" i="48"/>
  <c r="C102" i="48"/>
  <c r="K110" i="48"/>
  <c r="K106" i="48"/>
  <c r="K95" i="48"/>
  <c r="K94" i="48"/>
  <c r="J70" i="12"/>
  <c r="J68" i="12"/>
  <c r="C83" i="12"/>
  <c r="F77" i="12"/>
  <c r="G78" i="12"/>
  <c r="C112" i="48"/>
  <c r="C105" i="48"/>
  <c r="K103" i="48"/>
  <c r="K91" i="48"/>
  <c r="K98" i="48"/>
  <c r="K105" i="48"/>
  <c r="E58" i="12"/>
  <c r="N77" i="12"/>
  <c r="J60" i="12"/>
  <c r="P79" i="12"/>
  <c r="Q62" i="12"/>
  <c r="C103" i="48"/>
  <c r="C111" i="48"/>
  <c r="C113" i="48"/>
  <c r="K96" i="48"/>
  <c r="K111" i="48"/>
  <c r="K114" i="48"/>
  <c r="K112" i="48"/>
  <c r="J81" i="12"/>
  <c r="J65" i="12"/>
  <c r="O60" i="12"/>
  <c r="J69" i="12"/>
  <c r="J62" i="12"/>
  <c r="C93" i="48"/>
  <c r="K101" i="48"/>
  <c r="K113" i="48"/>
  <c r="K93" i="48"/>
  <c r="J61" i="12"/>
  <c r="J57" i="12"/>
  <c r="D76" i="12"/>
  <c r="J67" i="12"/>
  <c r="C99" i="48"/>
  <c r="C106" i="48"/>
  <c r="C95" i="48"/>
  <c r="K99" i="48"/>
  <c r="K109" i="48"/>
  <c r="O79" i="12"/>
  <c r="H79" i="12"/>
  <c r="C154" i="11"/>
  <c r="H10" i="2"/>
  <c r="I156" i="11"/>
  <c r="L2" i="27"/>
  <c r="O2" i="28" l="1"/>
  <c r="O226" i="28" s="1"/>
  <c r="F110" i="27"/>
  <c r="F164" i="27" s="1"/>
  <c r="O26" i="28"/>
  <c r="L147" i="84"/>
  <c r="L143" i="84" s="1"/>
  <c r="K26" i="28"/>
  <c r="O147" i="84"/>
  <c r="N26" i="28"/>
  <c r="O146" i="84" s="1"/>
  <c r="R147" i="84"/>
  <c r="R143" i="84" s="1"/>
  <c r="Q26" i="28"/>
  <c r="J26" i="28"/>
  <c r="K146" i="84" s="1"/>
  <c r="N147" i="84"/>
  <c r="N143" i="84" s="1"/>
  <c r="M26" i="28"/>
  <c r="N146" i="84" s="1"/>
  <c r="P26" i="28"/>
  <c r="Q146" i="84" s="1"/>
  <c r="L26" i="28"/>
  <c r="M146" i="84" s="1"/>
  <c r="L2" i="26"/>
  <c r="L71" i="26"/>
  <c r="L192" i="26"/>
  <c r="L140" i="26"/>
  <c r="L157" i="26"/>
  <c r="L174" i="26"/>
  <c r="L2" i="101"/>
  <c r="L48" i="101" s="1"/>
  <c r="J2" i="27"/>
  <c r="J2" i="26"/>
  <c r="J71" i="26"/>
  <c r="J174" i="26"/>
  <c r="J140" i="26"/>
  <c r="J157" i="26"/>
  <c r="J192" i="26"/>
  <c r="J2" i="101"/>
  <c r="J48" i="101" s="1"/>
  <c r="G2" i="48"/>
  <c r="G119" i="48" s="1"/>
  <c r="G2" i="26"/>
  <c r="G71" i="26"/>
  <c r="G140" i="26"/>
  <c r="G157" i="26"/>
  <c r="G174" i="26"/>
  <c r="G192" i="26"/>
  <c r="G2" i="101"/>
  <c r="G48" i="101" s="1"/>
  <c r="F2" i="65"/>
  <c r="F32" i="65" s="1"/>
  <c r="Q2" i="26"/>
  <c r="Q71" i="26"/>
  <c r="Q192" i="26"/>
  <c r="Q140" i="26"/>
  <c r="Q157" i="26"/>
  <c r="Q174" i="26"/>
  <c r="Q2" i="101"/>
  <c r="Q48" i="101" s="1"/>
  <c r="I36" i="13"/>
  <c r="I2" i="26"/>
  <c r="I71" i="26"/>
  <c r="I192" i="26"/>
  <c r="I140" i="26"/>
  <c r="I157" i="26"/>
  <c r="I174" i="26"/>
  <c r="I2" i="101"/>
  <c r="I48" i="101" s="1"/>
  <c r="D2" i="65"/>
  <c r="D32" i="65" s="1"/>
  <c r="O2" i="26"/>
  <c r="O71" i="26"/>
  <c r="O140" i="26"/>
  <c r="O157" i="26"/>
  <c r="O174" i="26"/>
  <c r="O192" i="26"/>
  <c r="O2" i="101"/>
  <c r="O48" i="101" s="1"/>
  <c r="E2" i="65"/>
  <c r="E32" i="65" s="1"/>
  <c r="P2" i="26"/>
  <c r="P71" i="26"/>
  <c r="P192" i="26"/>
  <c r="P140" i="26"/>
  <c r="P157" i="26"/>
  <c r="P174" i="26"/>
  <c r="P2" i="101"/>
  <c r="P48" i="101" s="1"/>
  <c r="D2" i="58"/>
  <c r="D2" i="26"/>
  <c r="D71" i="26"/>
  <c r="D192" i="26"/>
  <c r="D140" i="26"/>
  <c r="D157" i="26"/>
  <c r="D174" i="26"/>
  <c r="D2" i="101"/>
  <c r="D48" i="101" s="1"/>
  <c r="D2" i="88"/>
  <c r="B2" i="65"/>
  <c r="B32" i="65" s="1"/>
  <c r="M2" i="26"/>
  <c r="M71" i="26"/>
  <c r="M192" i="26"/>
  <c r="M140" i="26"/>
  <c r="M157" i="26"/>
  <c r="M174" i="26"/>
  <c r="M2" i="101"/>
  <c r="M48" i="101" s="1"/>
  <c r="C2" i="26"/>
  <c r="C71" i="26"/>
  <c r="C140" i="26"/>
  <c r="C157" i="26"/>
  <c r="C174" i="26"/>
  <c r="C192" i="26"/>
  <c r="C2" i="101"/>
  <c r="C48" i="101" s="1"/>
  <c r="C2" i="65"/>
  <c r="C32" i="65" s="1"/>
  <c r="N2" i="26"/>
  <c r="N71" i="26"/>
  <c r="N174" i="26"/>
  <c r="N157" i="26"/>
  <c r="N192" i="26"/>
  <c r="N140" i="26"/>
  <c r="N2" i="101"/>
  <c r="N48" i="101" s="1"/>
  <c r="K2" i="26"/>
  <c r="K71" i="26"/>
  <c r="K140" i="26"/>
  <c r="K157" i="26"/>
  <c r="K174" i="26"/>
  <c r="K192" i="26"/>
  <c r="K2" i="101"/>
  <c r="K48" i="101" s="1"/>
  <c r="E2" i="26"/>
  <c r="E71" i="26"/>
  <c r="E192" i="26"/>
  <c r="E157" i="26"/>
  <c r="E140" i="26"/>
  <c r="E174" i="26"/>
  <c r="E2" i="101"/>
  <c r="E48" i="101" s="1"/>
  <c r="H2" i="26"/>
  <c r="H71" i="26"/>
  <c r="H192" i="26"/>
  <c r="H140" i="26"/>
  <c r="H157" i="26"/>
  <c r="H174" i="26"/>
  <c r="H2" i="101"/>
  <c r="H48" i="101" s="1"/>
  <c r="F2" i="26"/>
  <c r="F71" i="26"/>
  <c r="F174" i="26"/>
  <c r="F157" i="26"/>
  <c r="F192" i="26"/>
  <c r="F140" i="26"/>
  <c r="F2" i="101"/>
  <c r="F48" i="101" s="1"/>
  <c r="L245" i="27"/>
  <c r="L29" i="27"/>
  <c r="F218" i="27"/>
  <c r="F29" i="27"/>
  <c r="J218" i="27"/>
  <c r="J29" i="27"/>
  <c r="R245" i="27"/>
  <c r="R29" i="27"/>
  <c r="F163" i="11"/>
  <c r="K66" i="28"/>
  <c r="J36" i="13"/>
  <c r="F2" i="88"/>
  <c r="G127" i="52"/>
  <c r="G252" i="52"/>
  <c r="G2" i="52"/>
  <c r="J2" i="56"/>
  <c r="J33" i="56" s="1"/>
  <c r="I43" i="28"/>
  <c r="J110" i="27"/>
  <c r="J164" i="27" s="1"/>
  <c r="E2" i="88"/>
  <c r="F2" i="52"/>
  <c r="F127" i="52"/>
  <c r="F252" i="52"/>
  <c r="G2" i="88"/>
  <c r="H2" i="52"/>
  <c r="H127" i="52"/>
  <c r="H252" i="52"/>
  <c r="Q2" i="27"/>
  <c r="Q299" i="27" s="1"/>
  <c r="H2" i="88"/>
  <c r="I2" i="52"/>
  <c r="I127" i="52"/>
  <c r="I252" i="52"/>
  <c r="I162" i="11"/>
  <c r="D151" i="83"/>
  <c r="D147" i="84"/>
  <c r="C151" i="83"/>
  <c r="C147" i="84"/>
  <c r="G151" i="83"/>
  <c r="G147" i="84"/>
  <c r="J151" i="83"/>
  <c r="J147" i="84"/>
  <c r="F151" i="83"/>
  <c r="F147" i="84"/>
  <c r="H151" i="83"/>
  <c r="H147" i="84"/>
  <c r="H2" i="28"/>
  <c r="H81" i="28" s="1"/>
  <c r="I2" i="56"/>
  <c r="I33" i="56" s="1"/>
  <c r="I110" i="27"/>
  <c r="I164" i="27" s="1"/>
  <c r="I151" i="83"/>
  <c r="I147" i="84"/>
  <c r="E151" i="83"/>
  <c r="E147" i="84"/>
  <c r="P38" i="12"/>
  <c r="P2" i="13"/>
  <c r="P19" i="13" s="1"/>
  <c r="R2" i="13"/>
  <c r="R19" i="13" s="1"/>
  <c r="M146" i="83"/>
  <c r="M149" i="83" s="1"/>
  <c r="M142" i="84"/>
  <c r="Q151" i="83"/>
  <c r="Q147" i="83" s="1"/>
  <c r="Q147" i="84"/>
  <c r="L66" i="28"/>
  <c r="M147" i="84"/>
  <c r="K146" i="83"/>
  <c r="K149" i="83" s="1"/>
  <c r="K142" i="84"/>
  <c r="L146" i="83"/>
  <c r="L149" i="83" s="1"/>
  <c r="L142" i="84"/>
  <c r="Q146" i="83"/>
  <c r="Q149" i="83" s="1"/>
  <c r="Q142" i="84"/>
  <c r="P151" i="83"/>
  <c r="P147" i="83" s="1"/>
  <c r="P147" i="84"/>
  <c r="P146" i="83"/>
  <c r="P149" i="83" s="1"/>
  <c r="P142" i="84"/>
  <c r="N146" i="83"/>
  <c r="N148" i="83" s="1"/>
  <c r="N142" i="84"/>
  <c r="O143" i="84"/>
  <c r="O146" i="83"/>
  <c r="O142" i="84"/>
  <c r="K151" i="83"/>
  <c r="K147" i="83" s="1"/>
  <c r="K147" i="84"/>
  <c r="R146" i="83"/>
  <c r="R142" i="84"/>
  <c r="C3" i="55"/>
  <c r="C30" i="55" s="1"/>
  <c r="I2" i="12"/>
  <c r="I2" i="28"/>
  <c r="I81" i="28" s="1"/>
  <c r="I2" i="58"/>
  <c r="G2" i="12"/>
  <c r="G92" i="12" s="1"/>
  <c r="J2" i="48"/>
  <c r="J2" i="58"/>
  <c r="J2" i="12"/>
  <c r="I2" i="48"/>
  <c r="I148" i="48" s="1"/>
  <c r="I2" i="27"/>
  <c r="I29" i="27" s="1"/>
  <c r="N2" i="56"/>
  <c r="N33" i="56" s="1"/>
  <c r="M2" i="28"/>
  <c r="M226" i="28" s="1"/>
  <c r="D2" i="56"/>
  <c r="D33" i="56" s="1"/>
  <c r="N2" i="48"/>
  <c r="C43" i="28"/>
  <c r="C2" i="28"/>
  <c r="C106" i="28" s="1"/>
  <c r="D36" i="13"/>
  <c r="D2" i="48"/>
  <c r="D61" i="48" s="1"/>
  <c r="D2" i="12"/>
  <c r="D92" i="12" s="1"/>
  <c r="N36" i="13"/>
  <c r="N110" i="27"/>
  <c r="N191" i="27" s="1"/>
  <c r="D2" i="27"/>
  <c r="D83" i="27" s="1"/>
  <c r="N2" i="58"/>
  <c r="C2" i="84"/>
  <c r="C94" i="84" s="1"/>
  <c r="C2" i="83"/>
  <c r="N2" i="84"/>
  <c r="N94" i="84" s="1"/>
  <c r="N2" i="83"/>
  <c r="D2" i="84"/>
  <c r="D94" i="84" s="1"/>
  <c r="D2" i="83"/>
  <c r="P2" i="84"/>
  <c r="P94" i="84" s="1"/>
  <c r="P2" i="83"/>
  <c r="E2" i="56"/>
  <c r="E33" i="56" s="1"/>
  <c r="E2" i="83"/>
  <c r="L2" i="84"/>
  <c r="L94" i="84" s="1"/>
  <c r="L2" i="83"/>
  <c r="K2" i="84"/>
  <c r="K94" i="84" s="1"/>
  <c r="K2" i="83"/>
  <c r="F2" i="84"/>
  <c r="F94" i="84" s="1"/>
  <c r="F2" i="83"/>
  <c r="I2" i="84"/>
  <c r="I94" i="84" s="1"/>
  <c r="I2" i="83"/>
  <c r="H2" i="84"/>
  <c r="H94" i="84" s="1"/>
  <c r="H2" i="83"/>
  <c r="Q2" i="84"/>
  <c r="Q94" i="84" s="1"/>
  <c r="Q2" i="83"/>
  <c r="M2" i="84"/>
  <c r="M94" i="84" s="1"/>
  <c r="M2" i="83"/>
  <c r="O2" i="83"/>
  <c r="J2" i="84"/>
  <c r="J94" i="84" s="1"/>
  <c r="J2" i="83"/>
  <c r="G2" i="84"/>
  <c r="G2" i="83"/>
  <c r="F2" i="28"/>
  <c r="F106" i="28" s="1"/>
  <c r="G2" i="58"/>
  <c r="G36" i="13"/>
  <c r="G2" i="56"/>
  <c r="G33" i="56" s="1"/>
  <c r="G2" i="27"/>
  <c r="F43" i="28"/>
  <c r="R218" i="27"/>
  <c r="L218" i="27"/>
  <c r="B43" i="28"/>
  <c r="C2" i="27"/>
  <c r="C83" i="27" s="1"/>
  <c r="P110" i="27"/>
  <c r="P164" i="27" s="1"/>
  <c r="E110" i="27"/>
  <c r="P36" i="13"/>
  <c r="P2" i="58"/>
  <c r="E2" i="27"/>
  <c r="E29" i="27" s="1"/>
  <c r="P2" i="48"/>
  <c r="P148" i="48" s="1"/>
  <c r="E36" i="13"/>
  <c r="E2" i="48"/>
  <c r="E32" i="48" s="1"/>
  <c r="J2" i="66"/>
  <c r="J36" i="66" s="1"/>
  <c r="D2" i="28"/>
  <c r="D106" i="28" s="1"/>
  <c r="P74" i="12"/>
  <c r="E2" i="12"/>
  <c r="E38" i="12" s="1"/>
  <c r="D43" i="28"/>
  <c r="E2" i="58"/>
  <c r="O43" i="28"/>
  <c r="P2" i="27"/>
  <c r="P2" i="56"/>
  <c r="P33" i="56" s="1"/>
  <c r="I3" i="55"/>
  <c r="I64" i="55" s="1"/>
  <c r="K110" i="27"/>
  <c r="K164" i="27" s="1"/>
  <c r="L110" i="27"/>
  <c r="L164" i="27" s="1"/>
  <c r="E2" i="84"/>
  <c r="E94" i="84" s="1"/>
  <c r="O2" i="56"/>
  <c r="O33" i="56" s="1"/>
  <c r="O2" i="84"/>
  <c r="O94" i="84" s="1"/>
  <c r="L299" i="27"/>
  <c r="L2" i="12"/>
  <c r="L92" i="12" s="1"/>
  <c r="H2" i="66"/>
  <c r="H36" i="66" s="1"/>
  <c r="L2" i="56"/>
  <c r="L33" i="56" s="1"/>
  <c r="M43" i="28"/>
  <c r="K36" i="13"/>
  <c r="K2" i="28"/>
  <c r="K226" i="28" s="1"/>
  <c r="K2" i="58"/>
  <c r="N2" i="12"/>
  <c r="N92" i="12" s="1"/>
  <c r="G3" i="55"/>
  <c r="G30" i="55" s="1"/>
  <c r="N2" i="27"/>
  <c r="N29" i="27" s="1"/>
  <c r="K2" i="27"/>
  <c r="K2" i="56"/>
  <c r="K33" i="56" s="1"/>
  <c r="L31" i="68"/>
  <c r="L44" i="68"/>
  <c r="D63" i="83"/>
  <c r="C63" i="83"/>
  <c r="O151" i="83"/>
  <c r="N151" i="83"/>
  <c r="M151" i="83"/>
  <c r="M147" i="83" s="1"/>
  <c r="L151" i="83"/>
  <c r="R151" i="83"/>
  <c r="R147" i="83" s="1"/>
  <c r="F165" i="11"/>
  <c r="I163" i="11"/>
  <c r="B2" i="68"/>
  <c r="B2" i="66"/>
  <c r="B66" i="66" s="1"/>
  <c r="H2" i="58"/>
  <c r="H110" i="27"/>
  <c r="O110" i="27"/>
  <c r="O164" i="27" s="1"/>
  <c r="C2" i="48"/>
  <c r="C119" i="48" s="1"/>
  <c r="K2" i="68"/>
  <c r="G2" i="7"/>
  <c r="H2" i="12"/>
  <c r="H92" i="12" s="1"/>
  <c r="H2" i="48"/>
  <c r="F2" i="58"/>
  <c r="F2" i="66"/>
  <c r="F36" i="66" s="1"/>
  <c r="F2" i="68"/>
  <c r="D2" i="66"/>
  <c r="D36" i="66" s="1"/>
  <c r="D2" i="68"/>
  <c r="E2" i="28"/>
  <c r="E106" i="28" s="1"/>
  <c r="H2" i="27"/>
  <c r="C110" i="27"/>
  <c r="H36" i="13"/>
  <c r="F2" i="12"/>
  <c r="F92" i="12" s="1"/>
  <c r="F2" i="48"/>
  <c r="F148" i="48" s="1"/>
  <c r="G43" i="28"/>
  <c r="G110" i="27"/>
  <c r="G191" i="27" s="1"/>
  <c r="B2" i="28"/>
  <c r="B106" i="28" s="1"/>
  <c r="N2" i="28"/>
  <c r="N226" i="28" s="1"/>
  <c r="H2" i="56"/>
  <c r="H33" i="56" s="1"/>
  <c r="F36" i="13"/>
  <c r="H43" i="28"/>
  <c r="C2" i="66"/>
  <c r="C36" i="66" s="1"/>
  <c r="C2" i="68"/>
  <c r="O36" i="13"/>
  <c r="H2" i="68"/>
  <c r="D2" i="7"/>
  <c r="D110" i="27"/>
  <c r="D164" i="27" s="1"/>
  <c r="G2" i="28"/>
  <c r="G106" i="28" s="1"/>
  <c r="E43" i="28"/>
  <c r="F2" i="56"/>
  <c r="F33" i="56" s="1"/>
  <c r="J2" i="68"/>
  <c r="F2" i="7"/>
  <c r="I2" i="68"/>
  <c r="E2" i="7"/>
  <c r="C2" i="12"/>
  <c r="C92" i="12" s="1"/>
  <c r="O2" i="27"/>
  <c r="O83" i="27" s="1"/>
  <c r="F83" i="27"/>
  <c r="M2" i="12"/>
  <c r="M56" i="12" s="1"/>
  <c r="G2" i="68"/>
  <c r="O2" i="12"/>
  <c r="O92" i="12" s="1"/>
  <c r="E2" i="68"/>
  <c r="F155" i="11"/>
  <c r="I157" i="11"/>
  <c r="F164" i="11"/>
  <c r="O81" i="28"/>
  <c r="O106" i="28"/>
  <c r="Q81" i="28"/>
  <c r="Q106" i="28"/>
  <c r="D66" i="28"/>
  <c r="B66" i="28"/>
  <c r="C66" i="28"/>
  <c r="E66" i="28"/>
  <c r="I66" i="28"/>
  <c r="H66" i="28"/>
  <c r="G66" i="28"/>
  <c r="F66" i="28"/>
  <c r="M69" i="28"/>
  <c r="P146" i="84"/>
  <c r="P66" i="28"/>
  <c r="J69" i="28"/>
  <c r="J66" i="28"/>
  <c r="N69" i="28"/>
  <c r="O66" i="28"/>
  <c r="Q69" i="28"/>
  <c r="R76" i="28" s="1"/>
  <c r="L69" i="28"/>
  <c r="K69" i="28"/>
  <c r="P69" i="28"/>
  <c r="C164" i="11"/>
  <c r="B163" i="11"/>
  <c r="F21" i="14" s="1"/>
  <c r="Q193" i="28"/>
  <c r="Q203" i="28"/>
  <c r="O203" i="28"/>
  <c r="O193" i="28"/>
  <c r="Q182" i="28"/>
  <c r="Q172" i="28"/>
  <c r="Q161" i="28"/>
  <c r="O182" i="28"/>
  <c r="O172" i="28"/>
  <c r="O161" i="28"/>
  <c r="Q30" i="28"/>
  <c r="Q134" i="28"/>
  <c r="O17" i="28"/>
  <c r="O134" i="28"/>
  <c r="R146" i="84"/>
  <c r="H163" i="11"/>
  <c r="J160" i="11"/>
  <c r="Q66" i="28"/>
  <c r="M66" i="28"/>
  <c r="L56" i="27"/>
  <c r="R299" i="27"/>
  <c r="R272" i="27"/>
  <c r="L83" i="27"/>
  <c r="R56" i="27"/>
  <c r="R83" i="27"/>
  <c r="L272" i="27"/>
  <c r="J56" i="27"/>
  <c r="R119" i="48"/>
  <c r="O69" i="28"/>
  <c r="E164" i="11"/>
  <c r="H156" i="11"/>
  <c r="H152" i="11"/>
  <c r="E152" i="11"/>
  <c r="G152" i="11"/>
  <c r="D157" i="11"/>
  <c r="D151" i="11"/>
  <c r="D163" i="11"/>
  <c r="F162" i="11"/>
  <c r="C165" i="11"/>
  <c r="I164" i="11"/>
  <c r="H164" i="11"/>
  <c r="B160" i="11"/>
  <c r="F18" i="14" s="1"/>
  <c r="G156" i="11"/>
  <c r="C152" i="11"/>
  <c r="L6" i="2"/>
  <c r="M21" i="2"/>
  <c r="M22" i="2"/>
  <c r="M20" i="2"/>
  <c r="M23" i="2"/>
  <c r="M24" i="2"/>
  <c r="B155" i="11"/>
  <c r="F13" i="14" s="1"/>
  <c r="B162" i="11"/>
  <c r="F20" i="14" s="1"/>
  <c r="L2" i="48"/>
  <c r="O2" i="48"/>
  <c r="J83" i="27"/>
  <c r="E151" i="11"/>
  <c r="L8" i="2"/>
  <c r="L10" i="2"/>
  <c r="E3" i="55"/>
  <c r="E30" i="55" s="1"/>
  <c r="H165" i="11"/>
  <c r="C162" i="11"/>
  <c r="G2" i="66"/>
  <c r="G36" i="66" s="1"/>
  <c r="D164" i="11"/>
  <c r="J299" i="27"/>
  <c r="J20" i="12"/>
  <c r="J272" i="27"/>
  <c r="J245" i="27"/>
  <c r="J151" i="11"/>
  <c r="B164" i="11"/>
  <c r="F22" i="14" s="1"/>
  <c r="E163" i="11"/>
  <c r="J163" i="11"/>
  <c r="J164" i="11"/>
  <c r="L146" i="84"/>
  <c r="E165" i="11"/>
  <c r="G165" i="11"/>
  <c r="E157" i="11"/>
  <c r="F152" i="11"/>
  <c r="E160" i="11"/>
  <c r="F151" i="11"/>
  <c r="J155" i="11"/>
  <c r="B159" i="11"/>
  <c r="F17" i="14" s="1"/>
  <c r="D155" i="11"/>
  <c r="J153" i="11"/>
  <c r="E159" i="11"/>
  <c r="E156" i="11"/>
  <c r="G153" i="11"/>
  <c r="D160" i="11"/>
  <c r="C159" i="11"/>
  <c r="H160" i="11"/>
  <c r="I160" i="11"/>
  <c r="B158" i="11"/>
  <c r="F16" i="14" s="1"/>
  <c r="F161" i="11"/>
  <c r="H161" i="11"/>
  <c r="G161" i="11"/>
  <c r="J161" i="11"/>
  <c r="H154" i="11"/>
  <c r="G157" i="11"/>
  <c r="G159" i="11"/>
  <c r="F156" i="11"/>
  <c r="H157" i="11"/>
  <c r="H158" i="11"/>
  <c r="I151" i="11"/>
  <c r="C156" i="11"/>
  <c r="I155" i="11"/>
  <c r="B156" i="11"/>
  <c r="F14" i="14" s="1"/>
  <c r="J158" i="11"/>
  <c r="D156" i="11"/>
  <c r="G151" i="11"/>
  <c r="E153" i="11"/>
  <c r="C158" i="11"/>
  <c r="J152" i="11"/>
  <c r="F159" i="11"/>
  <c r="B153" i="11"/>
  <c r="F11" i="14" s="1"/>
  <c r="J156" i="11"/>
  <c r="F157" i="11"/>
  <c r="F3" i="55"/>
  <c r="L43" i="28"/>
  <c r="M36" i="13"/>
  <c r="M2" i="27"/>
  <c r="M29" i="27" s="1"/>
  <c r="M2" i="56"/>
  <c r="M33" i="56" s="1"/>
  <c r="L2" i="28"/>
  <c r="L226" i="28" s="1"/>
  <c r="M2" i="58"/>
  <c r="M110" i="27"/>
  <c r="M137" i="27" s="1"/>
  <c r="E158" i="11"/>
  <c r="D153" i="11"/>
  <c r="J159" i="11"/>
  <c r="F160" i="11"/>
  <c r="D161" i="11"/>
  <c r="I158" i="11"/>
  <c r="I159" i="11"/>
  <c r="F56" i="27"/>
  <c r="F299" i="27"/>
  <c r="F245" i="27"/>
  <c r="F272" i="27"/>
  <c r="H151" i="11"/>
  <c r="B151" i="11"/>
  <c r="H159" i="11"/>
  <c r="E161" i="11"/>
  <c r="E162" i="11"/>
  <c r="M2" i="48"/>
  <c r="M148" i="48" s="1"/>
  <c r="G164" i="11"/>
  <c r="G163" i="11"/>
  <c r="E154" i="11"/>
  <c r="D158" i="11"/>
  <c r="D159" i="11"/>
  <c r="L7" i="2"/>
  <c r="J162" i="11"/>
  <c r="D3" i="55"/>
  <c r="E2" i="66"/>
  <c r="E36" i="66" s="1"/>
  <c r="J43" i="28"/>
  <c r="K2" i="48"/>
  <c r="K148" i="48" s="1"/>
  <c r="J2" i="28"/>
  <c r="J226" i="28" s="1"/>
  <c r="K2" i="12"/>
  <c r="K92" i="12" s="1"/>
  <c r="B157" i="11"/>
  <c r="F15" i="14" s="1"/>
  <c r="B154" i="11"/>
  <c r="F12" i="14" s="1"/>
  <c r="D152" i="11"/>
  <c r="F158" i="11"/>
  <c r="L5" i="2"/>
  <c r="H4" i="2"/>
  <c r="C163" i="11"/>
  <c r="J157" i="11"/>
  <c r="B161" i="11"/>
  <c r="F19" i="14" s="1"/>
  <c r="G158" i="11"/>
  <c r="I161" i="11"/>
  <c r="G162" i="11"/>
  <c r="G160" i="11"/>
  <c r="I2" i="66"/>
  <c r="I36" i="66" s="1"/>
  <c r="L2" i="58"/>
  <c r="N43" i="28"/>
  <c r="I165" i="11"/>
  <c r="K43" i="28"/>
  <c r="O2" i="58"/>
  <c r="H3" i="55"/>
  <c r="H30" i="55" s="1"/>
  <c r="B165" i="11"/>
  <c r="F23" i="14" s="1"/>
  <c r="J165" i="11"/>
  <c r="D165" i="11"/>
  <c r="N66" i="28"/>
  <c r="R56" i="12"/>
  <c r="N218" i="27"/>
  <c r="Q245" i="27"/>
  <c r="N272" i="27"/>
  <c r="P43" i="28"/>
  <c r="R137" i="27"/>
  <c r="P2" i="28"/>
  <c r="P226" i="28" s="1"/>
  <c r="N245" i="27"/>
  <c r="N56" i="27"/>
  <c r="K2" i="66"/>
  <c r="K36" i="66" s="1"/>
  <c r="Q110" i="27"/>
  <c r="Q36" i="13"/>
  <c r="J3" i="55"/>
  <c r="J30" i="55" s="1"/>
  <c r="Q2" i="12"/>
  <c r="Q92" i="12" s="1"/>
  <c r="Q2" i="48"/>
  <c r="Q2" i="58"/>
  <c r="P56" i="12"/>
  <c r="R74" i="12"/>
  <c r="R61" i="48"/>
  <c r="R38" i="12"/>
  <c r="D245" i="27"/>
  <c r="O30" i="28"/>
  <c r="R164" i="27"/>
  <c r="C2" i="56"/>
  <c r="C33" i="56" s="1"/>
  <c r="C2" i="58"/>
  <c r="C36" i="13"/>
  <c r="G56" i="27"/>
  <c r="G83" i="27"/>
  <c r="G272" i="27"/>
  <c r="R20" i="12"/>
  <c r="G218" i="27"/>
  <c r="K64" i="55"/>
  <c r="P20" i="12"/>
  <c r="R32" i="48"/>
  <c r="L66" i="66"/>
  <c r="L131" i="66" s="1"/>
  <c r="L100" i="66" s="1"/>
  <c r="O137" i="27"/>
  <c r="D38" i="12"/>
  <c r="F137" i="27"/>
  <c r="D20" i="12"/>
  <c r="F191" i="27"/>
  <c r="R90" i="48"/>
  <c r="Q17" i="28"/>
  <c r="Q83" i="27" l="1"/>
  <c r="Q218" i="27"/>
  <c r="Q56" i="27"/>
  <c r="M30" i="28"/>
  <c r="M182" i="28"/>
  <c r="M134" i="28"/>
  <c r="N56" i="12"/>
  <c r="N74" i="12"/>
  <c r="E119" i="48"/>
  <c r="E90" i="48"/>
  <c r="D32" i="48"/>
  <c r="G61" i="48"/>
  <c r="G90" i="48"/>
  <c r="G32" i="48"/>
  <c r="G148" i="48"/>
  <c r="O160" i="84"/>
  <c r="J74" i="28"/>
  <c r="F74" i="28"/>
  <c r="R160" i="84"/>
  <c r="L160" i="84"/>
  <c r="S160" i="84"/>
  <c r="N160" i="84"/>
  <c r="K164" i="83"/>
  <c r="L74" i="28"/>
  <c r="O165" i="83"/>
  <c r="G88" i="88"/>
  <c r="G191" i="88"/>
  <c r="G174" i="88"/>
  <c r="E191" i="88"/>
  <c r="E174" i="88"/>
  <c r="E88" i="88"/>
  <c r="E105" i="26"/>
  <c r="E123" i="26"/>
  <c r="E88" i="26"/>
  <c r="K19" i="26"/>
  <c r="K54" i="26"/>
  <c r="K36" i="26"/>
  <c r="D191" i="88"/>
  <c r="D174" i="88"/>
  <c r="D88" i="88"/>
  <c r="F191" i="88"/>
  <c r="F88" i="88"/>
  <c r="F174" i="88"/>
  <c r="H88" i="26"/>
  <c r="H105" i="26"/>
  <c r="H123" i="26"/>
  <c r="E19" i="26"/>
  <c r="E36" i="26"/>
  <c r="E54" i="26"/>
  <c r="M88" i="26"/>
  <c r="M105" i="26"/>
  <c r="M123" i="26"/>
  <c r="F9" i="14"/>
  <c r="G74" i="28"/>
  <c r="F88" i="26"/>
  <c r="F105" i="26"/>
  <c r="F123" i="26"/>
  <c r="H36" i="26"/>
  <c r="H19" i="26"/>
  <c r="H54" i="26"/>
  <c r="N88" i="26"/>
  <c r="N105" i="26"/>
  <c r="N123" i="26"/>
  <c r="C105" i="26"/>
  <c r="C88" i="26"/>
  <c r="C123" i="26"/>
  <c r="M36" i="26"/>
  <c r="M19" i="26"/>
  <c r="M54" i="26"/>
  <c r="D105" i="26"/>
  <c r="D88" i="26"/>
  <c r="D123" i="26"/>
  <c r="P105" i="26"/>
  <c r="P88" i="26"/>
  <c r="P123" i="26"/>
  <c r="O105" i="26"/>
  <c r="O88" i="26"/>
  <c r="O123" i="26"/>
  <c r="I88" i="26"/>
  <c r="I105" i="26"/>
  <c r="I123" i="26"/>
  <c r="Q88" i="26"/>
  <c r="Q105" i="26"/>
  <c r="Q123" i="26"/>
  <c r="G105" i="26"/>
  <c r="G88" i="26"/>
  <c r="G123" i="26"/>
  <c r="J88" i="26"/>
  <c r="J123" i="26"/>
  <c r="J105" i="26"/>
  <c r="L105" i="26"/>
  <c r="L88" i="26"/>
  <c r="L123" i="26"/>
  <c r="H174" i="88"/>
  <c r="H191" i="88"/>
  <c r="H88" i="88"/>
  <c r="F36" i="26"/>
  <c r="F19" i="26"/>
  <c r="F54" i="26"/>
  <c r="K105" i="26"/>
  <c r="K88" i="26"/>
  <c r="K123" i="26"/>
  <c r="N36" i="26"/>
  <c r="N19" i="26"/>
  <c r="N54" i="26"/>
  <c r="C19" i="26"/>
  <c r="C36" i="26"/>
  <c r="C54" i="26"/>
  <c r="D36" i="26"/>
  <c r="D54" i="26"/>
  <c r="D19" i="26"/>
  <c r="P19" i="26"/>
  <c r="P36" i="26"/>
  <c r="P54" i="26"/>
  <c r="O54" i="26"/>
  <c r="O19" i="26"/>
  <c r="O36" i="26"/>
  <c r="I54" i="26"/>
  <c r="I36" i="26"/>
  <c r="I19" i="26"/>
  <c r="Q19" i="26"/>
  <c r="Q36" i="26"/>
  <c r="Q54" i="26"/>
  <c r="G19" i="26"/>
  <c r="G54" i="26"/>
  <c r="G36" i="26"/>
  <c r="J36" i="26"/>
  <c r="J19" i="26"/>
  <c r="J54" i="26"/>
  <c r="L36" i="26"/>
  <c r="L19" i="26"/>
  <c r="L54" i="26"/>
  <c r="N30" i="28"/>
  <c r="K218" i="27"/>
  <c r="K29" i="27"/>
  <c r="D272" i="27"/>
  <c r="E56" i="27"/>
  <c r="H56" i="27"/>
  <c r="H29" i="27"/>
  <c r="J191" i="27"/>
  <c r="G245" i="27"/>
  <c r="G29" i="27"/>
  <c r="P272" i="27"/>
  <c r="P29" i="27"/>
  <c r="D218" i="27"/>
  <c r="D29" i="27"/>
  <c r="J137" i="27"/>
  <c r="O56" i="27"/>
  <c r="O29" i="27"/>
  <c r="Q272" i="27"/>
  <c r="Q29" i="27"/>
  <c r="P148" i="83"/>
  <c r="G164" i="83"/>
  <c r="L148" i="83"/>
  <c r="N165" i="83"/>
  <c r="I90" i="48"/>
  <c r="I191" i="27"/>
  <c r="I137" i="27"/>
  <c r="K137" i="27"/>
  <c r="I56" i="27"/>
  <c r="I299" i="27"/>
  <c r="I272" i="27"/>
  <c r="K191" i="27"/>
  <c r="O148" i="83"/>
  <c r="O167" i="83" s="1"/>
  <c r="P165" i="83"/>
  <c r="O149" i="83"/>
  <c r="M165" i="83"/>
  <c r="M148" i="83"/>
  <c r="N167" i="83" s="1"/>
  <c r="R165" i="83"/>
  <c r="I164" i="83"/>
  <c r="D56" i="12"/>
  <c r="N38" i="12"/>
  <c r="I106" i="28"/>
  <c r="N106" i="28"/>
  <c r="H106" i="28"/>
  <c r="N149" i="83"/>
  <c r="C64" i="55"/>
  <c r="D74" i="12"/>
  <c r="G299" i="27"/>
  <c r="N20" i="12"/>
  <c r="N203" i="28"/>
  <c r="G160" i="84"/>
  <c r="I30" i="55"/>
  <c r="D56" i="27"/>
  <c r="I119" i="48"/>
  <c r="M17" i="28"/>
  <c r="C29" i="27"/>
  <c r="N134" i="28"/>
  <c r="N172" i="28"/>
  <c r="M161" i="28"/>
  <c r="M193" i="28"/>
  <c r="M106" i="28"/>
  <c r="C245" i="27"/>
  <c r="R148" i="83"/>
  <c r="S167" i="83" s="1"/>
  <c r="H160" i="84"/>
  <c r="J160" i="84"/>
  <c r="O245" i="27"/>
  <c r="O191" i="27"/>
  <c r="O218" i="27"/>
  <c r="O272" i="27"/>
  <c r="O299" i="27"/>
  <c r="D299" i="27"/>
  <c r="M172" i="28"/>
  <c r="M203" i="28"/>
  <c r="M81" i="28"/>
  <c r="I160" i="84"/>
  <c r="H164" i="83"/>
  <c r="J164" i="83"/>
  <c r="C34" i="30"/>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9" i="30" s="1"/>
  <c r="C60" i="30" s="1"/>
  <c r="M38" i="12"/>
  <c r="M92" i="12"/>
  <c r="J74" i="12"/>
  <c r="J92" i="12"/>
  <c r="I38" i="12"/>
  <c r="I92" i="12"/>
  <c r="E56" i="12"/>
  <c r="E92" i="12"/>
  <c r="E61" i="48"/>
  <c r="E148" i="48"/>
  <c r="J90" i="48"/>
  <c r="J148" i="48"/>
  <c r="C61" i="48"/>
  <c r="C148" i="48"/>
  <c r="O148" i="48"/>
  <c r="H32" i="48"/>
  <c r="H148" i="48"/>
  <c r="D119" i="48"/>
  <c r="D148" i="48"/>
  <c r="Q148" i="48"/>
  <c r="L61" i="48"/>
  <c r="L148" i="48"/>
  <c r="N148" i="48"/>
  <c r="Q166" i="83"/>
  <c r="Q164" i="83"/>
  <c r="Q165" i="83"/>
  <c r="R149" i="83"/>
  <c r="S165" i="83"/>
  <c r="Q148" i="83"/>
  <c r="K148" i="83"/>
  <c r="L165" i="83"/>
  <c r="I20" i="12"/>
  <c r="I56" i="12"/>
  <c r="M74" i="12"/>
  <c r="M20" i="12"/>
  <c r="J38" i="12"/>
  <c r="D66" i="66"/>
  <c r="D131" i="66" s="1"/>
  <c r="D100" i="66" s="1"/>
  <c r="J66" i="66"/>
  <c r="J131" i="66" s="1"/>
  <c r="J100" i="66" s="1"/>
  <c r="K2" i="13"/>
  <c r="K19" i="13" s="1"/>
  <c r="O2" i="13"/>
  <c r="O19" i="13" s="1"/>
  <c r="L2" i="13"/>
  <c r="L19" i="13" s="1"/>
  <c r="Q38" i="12"/>
  <c r="Q2" i="13"/>
  <c r="Q19" i="13" s="1"/>
  <c r="N2" i="13"/>
  <c r="N19" i="13" s="1"/>
  <c r="D2" i="13"/>
  <c r="D19" i="13" s="1"/>
  <c r="C2" i="13"/>
  <c r="C19" i="13" s="1"/>
  <c r="F74" i="12"/>
  <c r="F2" i="13"/>
  <c r="F19" i="13" s="1"/>
  <c r="H38" i="12"/>
  <c r="H2" i="13"/>
  <c r="H19" i="13" s="1"/>
  <c r="J56" i="12"/>
  <c r="J2" i="13"/>
  <c r="J19" i="13" s="1"/>
  <c r="I74" i="12"/>
  <c r="I2" i="13"/>
  <c r="I19" i="13" s="1"/>
  <c r="M2" i="13"/>
  <c r="M19" i="13" s="1"/>
  <c r="E2" i="13"/>
  <c r="E19" i="13" s="1"/>
  <c r="G2" i="13"/>
  <c r="G19" i="13" s="1"/>
  <c r="O38" i="12"/>
  <c r="L74" i="12"/>
  <c r="O56" i="12"/>
  <c r="D90" i="48"/>
  <c r="F61" i="48"/>
  <c r="N32" i="48"/>
  <c r="S162" i="84"/>
  <c r="N161" i="84"/>
  <c r="N144" i="84"/>
  <c r="N145" i="84"/>
  <c r="Q161" i="84"/>
  <c r="Q144" i="84"/>
  <c r="Q145" i="84"/>
  <c r="K144" i="84"/>
  <c r="K145" i="84"/>
  <c r="Q160" i="84"/>
  <c r="Q143" i="84"/>
  <c r="D39" i="84" a="1"/>
  <c r="O161" i="84"/>
  <c r="O144" i="84"/>
  <c r="O145" i="84"/>
  <c r="D38" i="84" a="1"/>
  <c r="O162" i="84"/>
  <c r="P161" i="84"/>
  <c r="P144" i="84"/>
  <c r="P145" i="84"/>
  <c r="P160" i="84"/>
  <c r="P143" i="84"/>
  <c r="P162" i="84" s="1"/>
  <c r="L161" i="84"/>
  <c r="L144" i="84"/>
  <c r="L145" i="84"/>
  <c r="M160" i="84"/>
  <c r="M143" i="84"/>
  <c r="M162" i="84" s="1"/>
  <c r="M161" i="84"/>
  <c r="M144" i="84"/>
  <c r="M145" i="84"/>
  <c r="R161" i="84"/>
  <c r="R144" i="84"/>
  <c r="R145" i="84"/>
  <c r="S161" i="84"/>
  <c r="K160" i="84"/>
  <c r="K143" i="84"/>
  <c r="L162" i="84" s="1"/>
  <c r="J119" i="48"/>
  <c r="F32" i="48"/>
  <c r="J61" i="48"/>
  <c r="H61" i="48"/>
  <c r="F119" i="48"/>
  <c r="J32" i="48"/>
  <c r="H119" i="48"/>
  <c r="F90" i="48"/>
  <c r="H90" i="48"/>
  <c r="D137" i="27"/>
  <c r="L119" i="48"/>
  <c r="L90" i="48"/>
  <c r="G38" i="12"/>
  <c r="G74" i="12"/>
  <c r="D191" i="27"/>
  <c r="G20" i="12"/>
  <c r="G56" i="12"/>
  <c r="I245" i="27"/>
  <c r="I218" i="27"/>
  <c r="I83" i="27"/>
  <c r="I61" i="48"/>
  <c r="I32" i="48"/>
  <c r="P61" i="48"/>
  <c r="P32" i="48"/>
  <c r="P119" i="48"/>
  <c r="P90" i="48"/>
  <c r="H83" i="27"/>
  <c r="H245" i="27"/>
  <c r="H272" i="27"/>
  <c r="H299" i="27"/>
  <c r="H218" i="27"/>
  <c r="P299" i="27"/>
  <c r="E20" i="12"/>
  <c r="K66" i="66"/>
  <c r="K131" i="66" s="1"/>
  <c r="K100" i="66" s="1"/>
  <c r="O32" i="48"/>
  <c r="N61" i="48"/>
  <c r="E64" i="55"/>
  <c r="C218" i="27"/>
  <c r="N119" i="48"/>
  <c r="E74" i="12"/>
  <c r="N137" i="27"/>
  <c r="C272" i="27"/>
  <c r="N90" i="48"/>
  <c r="N164" i="27"/>
  <c r="G94" i="84"/>
  <c r="M139" i="83"/>
  <c r="M70" i="83"/>
  <c r="F139" i="83"/>
  <c r="F70" i="83"/>
  <c r="P139" i="83"/>
  <c r="P70" i="83"/>
  <c r="G139" i="83"/>
  <c r="G70" i="83"/>
  <c r="Q70" i="83"/>
  <c r="Q139" i="83"/>
  <c r="K70" i="83"/>
  <c r="K139" i="83"/>
  <c r="D70" i="83"/>
  <c r="D139" i="83"/>
  <c r="J70" i="83"/>
  <c r="J139" i="83"/>
  <c r="H70" i="83"/>
  <c r="H139" i="83"/>
  <c r="L70" i="83"/>
  <c r="L139" i="83"/>
  <c r="N139" i="83"/>
  <c r="N70" i="83"/>
  <c r="O139" i="83"/>
  <c r="O70" i="83"/>
  <c r="I70" i="83"/>
  <c r="I139" i="83"/>
  <c r="E139" i="83"/>
  <c r="E70" i="83"/>
  <c r="C139" i="83"/>
  <c r="C70" i="83"/>
  <c r="C74" i="12"/>
  <c r="K134" i="28"/>
  <c r="K30" i="28"/>
  <c r="K172" i="28"/>
  <c r="C56" i="12"/>
  <c r="H56" i="12"/>
  <c r="K182" i="28"/>
  <c r="C38" i="12"/>
  <c r="K17" i="28"/>
  <c r="H20" i="12"/>
  <c r="H74" i="12"/>
  <c r="K161" i="28"/>
  <c r="K193" i="28"/>
  <c r="K106" i="28"/>
  <c r="K203" i="28"/>
  <c r="K81" i="28"/>
  <c r="C56" i="27"/>
  <c r="C299" i="27"/>
  <c r="F56" i="12"/>
  <c r="L137" i="27"/>
  <c r="G64" i="55"/>
  <c r="P56" i="27"/>
  <c r="G66" i="66"/>
  <c r="G131" i="66" s="1"/>
  <c r="G100" i="66" s="1"/>
  <c r="P245" i="27"/>
  <c r="H64" i="55"/>
  <c r="L38" i="12"/>
  <c r="F20" i="12"/>
  <c r="E164" i="27"/>
  <c r="E137" i="27"/>
  <c r="E191" i="27"/>
  <c r="P83" i="27"/>
  <c r="L56" i="12"/>
  <c r="F38" i="12"/>
  <c r="L20" i="12"/>
  <c r="L191" i="27"/>
  <c r="P191" i="27"/>
  <c r="P137" i="27"/>
  <c r="P218" i="27"/>
  <c r="E218" i="27"/>
  <c r="E272" i="27"/>
  <c r="E299" i="27"/>
  <c r="E83" i="27"/>
  <c r="E245" i="27"/>
  <c r="N182" i="28"/>
  <c r="H66" i="66"/>
  <c r="H131" i="66" s="1"/>
  <c r="H100" i="66" s="1"/>
  <c r="N17" i="28"/>
  <c r="N81" i="28"/>
  <c r="N299" i="27"/>
  <c r="N83" i="27"/>
  <c r="L32" i="48"/>
  <c r="K56" i="27"/>
  <c r="K245" i="27"/>
  <c r="K272" i="27"/>
  <c r="K83" i="27"/>
  <c r="K299" i="27"/>
  <c r="N161" i="28"/>
  <c r="N193" i="28"/>
  <c r="J64" i="55"/>
  <c r="H74" i="28"/>
  <c r="J31" i="68"/>
  <c r="J44" i="68"/>
  <c r="H31" i="68"/>
  <c r="H44" i="68"/>
  <c r="F31" i="68"/>
  <c r="F44" i="68"/>
  <c r="G31" i="68"/>
  <c r="G44" i="68"/>
  <c r="D31" i="68"/>
  <c r="D44" i="68"/>
  <c r="K31" i="68"/>
  <c r="K44" i="68"/>
  <c r="E44" i="68"/>
  <c r="E31" i="68"/>
  <c r="I31" i="68"/>
  <c r="I44" i="68"/>
  <c r="C31" i="68"/>
  <c r="C44" i="68"/>
  <c r="B31" i="68"/>
  <c r="B44" i="68"/>
  <c r="G81" i="28"/>
  <c r="C74" i="28"/>
  <c r="D64" i="83"/>
  <c r="O164" i="83"/>
  <c r="O147" i="83"/>
  <c r="R166" i="83"/>
  <c r="S166" i="83"/>
  <c r="N164" i="83"/>
  <c r="N147" i="83"/>
  <c r="N166" i="83" s="1"/>
  <c r="P164" i="83"/>
  <c r="L164" i="83"/>
  <c r="L147" i="83"/>
  <c r="L166" i="83" s="1"/>
  <c r="Q150" i="83"/>
  <c r="N150" i="83"/>
  <c r="P150" i="83"/>
  <c r="K150" i="83"/>
  <c r="O150" i="83"/>
  <c r="M150" i="83"/>
  <c r="L150" i="83"/>
  <c r="R164" i="83"/>
  <c r="S164" i="83"/>
  <c r="R150" i="83"/>
  <c r="M164" i="83"/>
  <c r="H137" i="27"/>
  <c r="H164" i="27"/>
  <c r="O20" i="12"/>
  <c r="O74" i="12"/>
  <c r="H191" i="27"/>
  <c r="E23" i="7"/>
  <c r="E45" i="7"/>
  <c r="D45" i="7"/>
  <c r="D23" i="7"/>
  <c r="C66" i="66"/>
  <c r="C131" i="66" s="1"/>
  <c r="C100" i="66" s="1"/>
  <c r="G137" i="27"/>
  <c r="G164" i="27"/>
  <c r="F45" i="7"/>
  <c r="F23" i="7"/>
  <c r="F66" i="66"/>
  <c r="F131" i="66" s="1"/>
  <c r="F100" i="66" s="1"/>
  <c r="G45" i="7"/>
  <c r="G23" i="7"/>
  <c r="C164" i="27"/>
  <c r="C191" i="27"/>
  <c r="C137" i="27"/>
  <c r="C32" i="48"/>
  <c r="C90" i="48"/>
  <c r="K74" i="28"/>
  <c r="M76" i="28"/>
  <c r="I74" i="28"/>
  <c r="D74" i="28"/>
  <c r="E74" i="28"/>
  <c r="L76" i="28"/>
  <c r="N76" i="28"/>
  <c r="K76" i="28"/>
  <c r="L81" i="28"/>
  <c r="L106" i="28"/>
  <c r="J81" i="28"/>
  <c r="J106" i="28"/>
  <c r="P81" i="28"/>
  <c r="P106" i="28"/>
  <c r="Q76" i="28"/>
  <c r="P74" i="28"/>
  <c r="Q74" i="28"/>
  <c r="L203" i="28"/>
  <c r="L193" i="28"/>
  <c r="J203" i="28"/>
  <c r="J193" i="28"/>
  <c r="P193" i="28"/>
  <c r="P203" i="28"/>
  <c r="J182" i="28"/>
  <c r="J172" i="28"/>
  <c r="J161" i="28"/>
  <c r="P134" i="28"/>
  <c r="P182" i="28"/>
  <c r="P172" i="28"/>
  <c r="P161" i="28"/>
  <c r="L182" i="28"/>
  <c r="L172" i="28"/>
  <c r="L161" i="28"/>
  <c r="L30" i="28"/>
  <c r="L134" i="28"/>
  <c r="J17" i="28"/>
  <c r="J134" i="28"/>
  <c r="M74" i="28"/>
  <c r="R74" i="28"/>
  <c r="P76" i="28"/>
  <c r="O76" i="28"/>
  <c r="L17" i="28"/>
  <c r="M26" i="2"/>
  <c r="Q56" i="12"/>
  <c r="Q20" i="12"/>
  <c r="E66" i="66"/>
  <c r="E131" i="66" s="1"/>
  <c r="E100" i="66" s="1"/>
  <c r="J30" i="28"/>
  <c r="O90" i="48"/>
  <c r="O61" i="48"/>
  <c r="O119" i="48"/>
  <c r="M19" i="2"/>
  <c r="D30" i="55"/>
  <c r="D64" i="55"/>
  <c r="M245" i="27"/>
  <c r="M56" i="27"/>
  <c r="M83" i="27"/>
  <c r="M272" i="27"/>
  <c r="M218" i="27"/>
  <c r="M299" i="27"/>
  <c r="K56" i="12"/>
  <c r="K38" i="12"/>
  <c r="K20" i="12"/>
  <c r="K74" i="12"/>
  <c r="M191" i="27"/>
  <c r="M164" i="27"/>
  <c r="K90" i="48"/>
  <c r="K61" i="48"/>
  <c r="K119" i="48"/>
  <c r="K32" i="48"/>
  <c r="I66" i="66"/>
  <c r="I131" i="66" s="1"/>
  <c r="I100" i="66" s="1"/>
  <c r="M32" i="48"/>
  <c r="M90" i="48"/>
  <c r="M119" i="48"/>
  <c r="M61" i="48"/>
  <c r="F30" i="55"/>
  <c r="F64" i="55"/>
  <c r="N74" i="28"/>
  <c r="O74" i="28"/>
  <c r="Q119" i="48"/>
  <c r="Q90" i="48"/>
  <c r="Q32" i="48"/>
  <c r="Q61" i="48"/>
  <c r="Q74" i="12"/>
  <c r="Q137" i="27"/>
  <c r="Q191" i="27"/>
  <c r="Q164" i="27"/>
  <c r="P30" i="28"/>
  <c r="P17" i="28"/>
  <c r="L163" i="84" l="1"/>
  <c r="L167" i="83"/>
  <c r="M167" i="83"/>
  <c r="P167" i="83"/>
  <c r="Q167" i="83"/>
  <c r="C61" i="30"/>
  <c r="C62" i="30" s="1"/>
  <c r="R167" i="83"/>
  <c r="P163" i="84"/>
  <c r="M163" i="84"/>
  <c r="Q163" i="84"/>
  <c r="N163" i="84"/>
  <c r="R163" i="84"/>
  <c r="S163" i="84"/>
  <c r="T38" i="84"/>
  <c r="D38" i="84"/>
  <c r="P38" i="84"/>
  <c r="N38" i="84"/>
  <c r="E38" i="84"/>
  <c r="J38" i="84"/>
  <c r="L38" i="84"/>
  <c r="H38" i="84"/>
  <c r="O38" i="84"/>
  <c r="Q38" i="84"/>
  <c r="S38" i="84"/>
  <c r="F38" i="84"/>
  <c r="M38" i="84"/>
  <c r="G38" i="84"/>
  <c r="I38" i="84"/>
  <c r="R38" i="84"/>
  <c r="K38" i="84"/>
  <c r="N162" i="84"/>
  <c r="R39" i="84"/>
  <c r="N39" i="84"/>
  <c r="E39" i="84"/>
  <c r="G39" i="84"/>
  <c r="P39" i="84"/>
  <c r="I39" i="84"/>
  <c r="H39" i="84"/>
  <c r="K39" i="84"/>
  <c r="D39" i="84"/>
  <c r="M39" i="84"/>
  <c r="O39" i="84"/>
  <c r="Q39" i="84"/>
  <c r="F39" i="84"/>
  <c r="S39" i="84"/>
  <c r="L39" i="84"/>
  <c r="J39" i="84"/>
  <c r="T39" i="84"/>
  <c r="O163" i="84"/>
  <c r="Q162" i="84"/>
  <c r="R162" i="84"/>
  <c r="M166" i="83"/>
  <c r="O166" i="83"/>
  <c r="P166" i="83"/>
  <c r="C63" i="30" l="1"/>
  <c r="C64" i="30" s="1"/>
  <c r="C67" i="30" s="1"/>
  <c r="C68" i="30" s="1"/>
  <c r="C69" i="30" s="1"/>
  <c r="C70" i="30" s="1"/>
  <c r="C71" i="30" s="1"/>
  <c r="C72" i="30" s="1"/>
  <c r="C73" i="30" s="1"/>
  <c r="C74" i="30" s="1"/>
  <c r="C75" i="30" s="1"/>
  <c r="C76" i="30" s="1"/>
  <c r="C77" i="30" s="1"/>
  <c r="C78" i="30" l="1"/>
  <c r="C79" i="30"/>
  <c r="C81" i="30" s="1"/>
  <c r="C82" i="30" s="1"/>
  <c r="C83" i="30" s="1"/>
  <c r="C84" i="30" s="1"/>
  <c r="C85" i="30" s="1"/>
  <c r="C86" i="30" s="1"/>
  <c r="C88" i="30" l="1"/>
  <c r="C89" i="30" s="1"/>
  <c r="C90" i="30" s="1"/>
  <c r="C91" i="30" l="1"/>
  <c r="C92" i="30" s="1"/>
  <c r="C93" i="30" s="1"/>
  <c r="C95" i="30" s="1"/>
  <c r="C96" i="30" s="1"/>
  <c r="C97" i="30" s="1"/>
  <c r="C98" i="30" s="1"/>
  <c r="C99" i="30" s="1"/>
  <c r="C100" i="30" l="1"/>
  <c r="C101" i="30" s="1"/>
  <c r="C102" i="30" s="1"/>
  <c r="C104" i="30" s="1"/>
  <c r="C107" i="30" s="1"/>
  <c r="C82" i="12" l="1"/>
  <c r="M82" i="12" l="1"/>
  <c r="J82" i="12"/>
  <c r="E82" i="12"/>
  <c r="R82" i="12"/>
  <c r="G82" i="12"/>
  <c r="F82" i="12"/>
  <c r="N82" i="12"/>
  <c r="D82" i="12"/>
  <c r="O82" i="12"/>
  <c r="K82" i="12"/>
  <c r="S82" i="12"/>
  <c r="L82" i="12"/>
  <c r="H82" i="12"/>
  <c r="Q82" i="12"/>
  <c r="P82" i="12"/>
  <c r="I82" i="12"/>
  <c r="L86" i="12" l="1"/>
  <c r="I86" i="12"/>
  <c r="N86" i="12" l="1"/>
  <c r="J86" i="12"/>
  <c r="Q86" i="12"/>
  <c r="O86" i="12"/>
  <c r="G86" i="12"/>
  <c r="K86" i="12"/>
  <c r="P86" i="12"/>
  <c r="M86" i="12"/>
  <c r="S86" i="12"/>
  <c r="R86" i="12"/>
  <c r="F86" i="12"/>
  <c r="H86" i="12"/>
  <c r="J89" i="12" l="1"/>
  <c r="K102" i="12" l="1"/>
  <c r="K103" i="12"/>
  <c r="K97" i="12"/>
  <c r="K99" i="12"/>
  <c r="K101" i="12"/>
  <c r="K106" i="12"/>
  <c r="K94" i="12"/>
  <c r="K96" i="12"/>
  <c r="K98" i="12"/>
  <c r="K93" i="12"/>
  <c r="K95" i="12"/>
  <c r="K100" i="12"/>
  <c r="K104" i="12"/>
  <c r="M89" i="12"/>
  <c r="E86" i="12"/>
  <c r="R89" i="12"/>
  <c r="R87" i="12"/>
  <c r="J87" i="12"/>
  <c r="O89" i="12"/>
  <c r="P96" i="12" l="1"/>
  <c r="P98" i="12"/>
  <c r="P101" i="12"/>
  <c r="P106" i="12"/>
  <c r="P102" i="12"/>
  <c r="P97" i="12"/>
  <c r="P93" i="12"/>
  <c r="P103" i="12"/>
  <c r="P94" i="12"/>
  <c r="P95" i="12"/>
  <c r="P99" i="12"/>
  <c r="P100" i="12"/>
  <c r="P104" i="12"/>
  <c r="N102" i="12"/>
  <c r="N103" i="12"/>
  <c r="N93" i="12"/>
  <c r="N97" i="12"/>
  <c r="N99" i="12"/>
  <c r="N96" i="12"/>
  <c r="N106" i="12"/>
  <c r="N98" i="12"/>
  <c r="N95" i="12"/>
  <c r="N94" i="12"/>
  <c r="N101" i="12"/>
  <c r="N100" i="12"/>
  <c r="N104" i="12"/>
  <c r="S96" i="12"/>
  <c r="S102" i="12"/>
  <c r="S106" i="12"/>
  <c r="S98" i="12"/>
  <c r="S97" i="12"/>
  <c r="S99" i="12"/>
  <c r="S94" i="12"/>
  <c r="S101" i="12"/>
  <c r="S103" i="12"/>
  <c r="S93" i="12"/>
  <c r="S95" i="12"/>
  <c r="S100" i="12"/>
  <c r="S104" i="12"/>
  <c r="F87" i="12"/>
  <c r="O87" i="12"/>
  <c r="G87" i="12"/>
  <c r="H89" i="12"/>
  <c r="Q89" i="12"/>
  <c r="G89" i="12"/>
  <c r="K89" i="12"/>
  <c r="S89" i="12"/>
  <c r="S107" i="12" s="1"/>
  <c r="H87" i="12"/>
  <c r="I89" i="12"/>
  <c r="I87" i="12"/>
  <c r="P87" i="12"/>
  <c r="L87" i="12"/>
  <c r="F89" i="12"/>
  <c r="N87" i="12"/>
  <c r="K87" i="12"/>
  <c r="K105" i="12" s="1"/>
  <c r="P89" i="12"/>
  <c r="L89" i="12"/>
  <c r="S87" i="12"/>
  <c r="Q87" i="12"/>
  <c r="N89" i="12"/>
  <c r="M87" i="12"/>
  <c r="H105" i="12" l="1"/>
  <c r="P105" i="12"/>
  <c r="Q105" i="12"/>
  <c r="L105" i="12"/>
  <c r="J105" i="12"/>
  <c r="N107" i="12"/>
  <c r="O99" i="12"/>
  <c r="O103" i="12"/>
  <c r="O102" i="12"/>
  <c r="O97" i="12"/>
  <c r="O106" i="12"/>
  <c r="O95" i="12"/>
  <c r="O96" i="12"/>
  <c r="O94" i="12"/>
  <c r="O98" i="12"/>
  <c r="O93" i="12"/>
  <c r="O101" i="12"/>
  <c r="O100" i="12"/>
  <c r="O104" i="12"/>
  <c r="P107" i="12"/>
  <c r="Q99" i="12"/>
  <c r="Q102" i="12"/>
  <c r="Q98" i="12"/>
  <c r="Q101" i="12"/>
  <c r="Q95" i="12"/>
  <c r="Q103" i="12"/>
  <c r="Q106" i="12"/>
  <c r="Q97" i="12"/>
  <c r="Q94" i="12"/>
  <c r="Q93" i="12"/>
  <c r="Q96" i="12"/>
  <c r="Q100" i="12"/>
  <c r="Q104" i="12"/>
  <c r="M105" i="12"/>
  <c r="L107" i="12"/>
  <c r="M101" i="12"/>
  <c r="M95" i="12"/>
  <c r="M97" i="12"/>
  <c r="M99" i="12"/>
  <c r="M93" i="12"/>
  <c r="M94" i="12"/>
  <c r="M103" i="12"/>
  <c r="M102" i="12"/>
  <c r="M98" i="12"/>
  <c r="M106" i="12"/>
  <c r="M96" i="12"/>
  <c r="M100" i="12"/>
  <c r="M104" i="12"/>
  <c r="G101" i="12"/>
  <c r="G96" i="12"/>
  <c r="G95" i="12"/>
  <c r="G106" i="12"/>
  <c r="G102" i="12"/>
  <c r="G97" i="12"/>
  <c r="G93" i="12"/>
  <c r="G94" i="12"/>
  <c r="G103" i="12"/>
  <c r="G98" i="12"/>
  <c r="G99" i="12"/>
  <c r="G100" i="12"/>
  <c r="G104" i="12"/>
  <c r="I107" i="12"/>
  <c r="J102" i="12"/>
  <c r="J95" i="12"/>
  <c r="J101" i="12"/>
  <c r="J94" i="12"/>
  <c r="J97" i="12"/>
  <c r="J98" i="12"/>
  <c r="J103" i="12"/>
  <c r="J99" i="12"/>
  <c r="J96" i="12"/>
  <c r="J93" i="12"/>
  <c r="J106" i="12"/>
  <c r="J100" i="12"/>
  <c r="J104" i="12"/>
  <c r="J107" i="12"/>
  <c r="G107" i="12"/>
  <c r="H94" i="12"/>
  <c r="H103" i="12"/>
  <c r="H97" i="12"/>
  <c r="H106" i="12"/>
  <c r="H101" i="12"/>
  <c r="H99" i="12"/>
  <c r="H102" i="12"/>
  <c r="H98" i="12"/>
  <c r="H93" i="12"/>
  <c r="H95" i="12"/>
  <c r="H96" i="12"/>
  <c r="H100" i="12"/>
  <c r="H104" i="12"/>
  <c r="O105" i="12"/>
  <c r="R105" i="12"/>
  <c r="Q107" i="12"/>
  <c r="R98" i="12"/>
  <c r="R97" i="12"/>
  <c r="R99" i="12"/>
  <c r="R101" i="12"/>
  <c r="R103" i="12"/>
  <c r="R94" i="12"/>
  <c r="R102" i="12"/>
  <c r="R93" i="12"/>
  <c r="R106" i="12"/>
  <c r="R95" i="12"/>
  <c r="R96" i="12"/>
  <c r="R100" i="12"/>
  <c r="R104" i="12"/>
  <c r="M107" i="12"/>
  <c r="H107" i="12"/>
  <c r="I94" i="12"/>
  <c r="I98" i="12"/>
  <c r="I106" i="12"/>
  <c r="I103" i="12"/>
  <c r="I101" i="12"/>
  <c r="I99" i="12"/>
  <c r="I96" i="12"/>
  <c r="I95" i="12"/>
  <c r="I93" i="12"/>
  <c r="I102" i="12"/>
  <c r="I97" i="12"/>
  <c r="I100" i="12"/>
  <c r="I104" i="12"/>
  <c r="T105" i="12"/>
  <c r="S105" i="12"/>
  <c r="N105" i="12"/>
  <c r="I105" i="12"/>
  <c r="K107" i="12"/>
  <c r="L94" i="12"/>
  <c r="L101" i="12"/>
  <c r="L96" i="12"/>
  <c r="L98" i="12"/>
  <c r="L102" i="12"/>
  <c r="L93" i="12"/>
  <c r="L97" i="12"/>
  <c r="L95" i="12"/>
  <c r="L106" i="12"/>
  <c r="L99" i="12"/>
  <c r="L103" i="12"/>
  <c r="L100" i="12"/>
  <c r="L104" i="12"/>
  <c r="G105" i="12"/>
  <c r="R107" i="12"/>
  <c r="O107" i="12"/>
  <c r="T107" i="12"/>
  <c r="T97" i="12"/>
  <c r="T99" i="12"/>
  <c r="T93" i="12"/>
  <c r="T95" i="12"/>
  <c r="T101" i="12"/>
  <c r="T98" i="12"/>
  <c r="T94" i="12"/>
  <c r="T106" i="12"/>
  <c r="T103" i="12"/>
  <c r="T96" i="12"/>
  <c r="T102" i="12"/>
  <c r="T100" i="12"/>
  <c r="T104" i="12"/>
  <c r="D86" i="12"/>
  <c r="C86" i="12"/>
  <c r="E87" i="12" l="1"/>
  <c r="E89" i="12"/>
  <c r="F106" i="12" l="1"/>
  <c r="F97" i="12"/>
  <c r="F96" i="12"/>
  <c r="F102" i="12"/>
  <c r="F103" i="12"/>
  <c r="F101" i="12"/>
  <c r="F99" i="12"/>
  <c r="F94" i="12"/>
  <c r="F98" i="12"/>
  <c r="F93" i="12"/>
  <c r="F95" i="12"/>
  <c r="F100" i="12"/>
  <c r="F104" i="12"/>
  <c r="F107" i="12"/>
  <c r="F105" i="12"/>
  <c r="D89" i="12"/>
  <c r="E107" i="12" s="1"/>
  <c r="E106" i="12" l="1"/>
  <c r="E94" i="12"/>
  <c r="E95" i="12"/>
  <c r="E101" i="12"/>
  <c r="E103" i="12"/>
  <c r="E102" i="12"/>
  <c r="E96" i="12"/>
  <c r="E93" i="12"/>
  <c r="E98" i="12"/>
  <c r="E97" i="12"/>
  <c r="E99" i="12"/>
  <c r="E100" i="12"/>
  <c r="E104" i="12"/>
  <c r="D87" i="12"/>
  <c r="C87" i="12"/>
  <c r="E105" i="12" l="1"/>
  <c r="C89" i="12"/>
  <c r="D35" i="12"/>
  <c r="D22" i="12" l="1"/>
  <c r="D26" i="12"/>
  <c r="D30" i="12"/>
  <c r="D34" i="12"/>
  <c r="D23" i="12"/>
  <c r="D27" i="12"/>
  <c r="D31" i="12"/>
  <c r="D21" i="12"/>
  <c r="D24" i="12"/>
  <c r="D28" i="12"/>
  <c r="D32" i="12"/>
  <c r="D25" i="12"/>
  <c r="D29" i="12"/>
  <c r="D33" i="12"/>
  <c r="D94" i="12"/>
  <c r="D101" i="12"/>
  <c r="D95" i="12"/>
  <c r="D99" i="12"/>
  <c r="D103" i="12"/>
  <c r="D97" i="12"/>
  <c r="D106" i="12"/>
  <c r="D96" i="12"/>
  <c r="D98" i="12"/>
  <c r="D102" i="12"/>
  <c r="D93" i="12"/>
  <c r="D100" i="12"/>
  <c r="D104" i="12"/>
  <c r="D107" i="12"/>
  <c r="D105" i="12"/>
  <c r="K59" i="28" l="1"/>
  <c r="N59" i="28"/>
  <c r="J59" i="28"/>
  <c r="R59" i="28" l="1"/>
  <c r="Q59" i="28"/>
  <c r="B67" i="28" l="1"/>
  <c r="O65" i="28"/>
  <c r="O60" i="28" s="1"/>
  <c r="M65" i="28"/>
  <c r="M60" i="28" s="1"/>
  <c r="P65" i="28"/>
  <c r="P60" i="28" s="1"/>
  <c r="I65" i="28"/>
  <c r="I60" i="28" s="1"/>
  <c r="D67" i="28"/>
  <c r="L65" i="28" l="1"/>
  <c r="L60" i="28" s="1"/>
  <c r="R65" i="28"/>
  <c r="R60" i="28" s="1"/>
  <c r="K65" i="28"/>
  <c r="K60" i="28" s="1"/>
  <c r="N65" i="28"/>
  <c r="N60" i="28" s="1"/>
  <c r="Q65" i="28"/>
  <c r="Q60" i="28" s="1"/>
  <c r="J65" i="28"/>
  <c r="J60" i="28" s="1"/>
  <c r="C73" i="28"/>
  <c r="C67" i="28"/>
  <c r="C75" i="28" s="1"/>
  <c r="D73" i="28"/>
  <c r="E73" i="28"/>
  <c r="E67" i="28"/>
  <c r="E75" i="28" s="1"/>
  <c r="H73" i="28"/>
  <c r="H67" i="28"/>
  <c r="F73" i="28"/>
  <c r="F67" i="28"/>
  <c r="G73" i="28"/>
  <c r="G67" i="28"/>
  <c r="L59" i="28"/>
  <c r="L58" i="28" s="1"/>
  <c r="G75" i="28" l="1"/>
  <c r="D75" i="28"/>
  <c r="R58" i="28"/>
  <c r="Q58" i="28"/>
  <c r="H75" i="28"/>
  <c r="R70" i="28"/>
  <c r="S77" i="28" s="1"/>
  <c r="R73" i="28"/>
  <c r="R67" i="28"/>
  <c r="S75" i="28" s="1"/>
  <c r="R71" i="28"/>
  <c r="R68" i="28"/>
  <c r="F75" i="28"/>
  <c r="Q70" i="28"/>
  <c r="Q67" i="28"/>
  <c r="P59" i="28"/>
  <c r="I59" i="28"/>
  <c r="M59" i="28"/>
  <c r="O59" i="28"/>
  <c r="K58" i="28" l="1"/>
  <c r="N58" i="28"/>
  <c r="R75" i="28"/>
  <c r="R77" i="28"/>
  <c r="O58" i="28"/>
  <c r="J58" i="28" l="1"/>
  <c r="K67" i="28"/>
  <c r="K70" i="28"/>
  <c r="N70" i="28"/>
  <c r="N67" i="28"/>
  <c r="I58" i="28"/>
  <c r="P58" i="28" l="1"/>
  <c r="M58" i="28"/>
  <c r="J70" i="28"/>
  <c r="K77" i="28" s="1"/>
  <c r="J67" i="28"/>
  <c r="K75" i="28" s="1"/>
  <c r="K68" i="28"/>
  <c r="P73" i="28"/>
  <c r="P70" i="28"/>
  <c r="P68" i="28"/>
  <c r="P67" i="28"/>
  <c r="P71" i="28"/>
  <c r="Q73" i="28"/>
  <c r="Q71" i="28"/>
  <c r="Q68" i="28"/>
  <c r="O73" i="28"/>
  <c r="O67" i="28"/>
  <c r="O75" i="28" s="1"/>
  <c r="O70" i="28"/>
  <c r="O77" i="28" s="1"/>
  <c r="O71" i="28"/>
  <c r="O68" i="28"/>
  <c r="K71" i="28"/>
  <c r="L73" i="28"/>
  <c r="L71" i="28"/>
  <c r="L67" i="28"/>
  <c r="L75" i="28" s="1"/>
  <c r="L70" i="28"/>
  <c r="L77" i="28" s="1"/>
  <c r="L68" i="28"/>
  <c r="K73" i="28"/>
  <c r="I73" i="28" l="1"/>
  <c r="I67" i="28"/>
  <c r="I75" i="28" s="1"/>
  <c r="Q75" i="28"/>
  <c r="P75" i="28"/>
  <c r="M73" i="28"/>
  <c r="M71" i="28"/>
  <c r="M70" i="28"/>
  <c r="M68" i="28"/>
  <c r="M67" i="28"/>
  <c r="N68" i="28"/>
  <c r="N73" i="28"/>
  <c r="N71" i="28"/>
  <c r="J73" i="28"/>
  <c r="P77" i="28"/>
  <c r="Q77" i="28"/>
  <c r="M77" i="28" l="1"/>
  <c r="N77" i="28"/>
  <c r="M75" i="28"/>
  <c r="N75" i="28"/>
  <c r="J75" i="28"/>
  <c r="C60" i="66" l="1"/>
  <c r="C38" i="66"/>
  <c r="C46" i="66"/>
  <c r="C61" i="66"/>
  <c r="C51" i="66"/>
  <c r="C37" i="66"/>
  <c r="C55" i="66"/>
  <c r="C57" i="66"/>
  <c r="C48" i="66"/>
  <c r="C62" i="66"/>
  <c r="C45" i="66"/>
  <c r="C43" i="66"/>
  <c r="C56" i="66"/>
  <c r="C58" i="66"/>
  <c r="C41" i="66"/>
  <c r="C42" i="66"/>
  <c r="C50" i="66"/>
  <c r="C52" i="66"/>
  <c r="C39" i="66"/>
  <c r="C44" i="66"/>
  <c r="C47" i="66"/>
  <c r="C59" i="66"/>
  <c r="C49" i="66"/>
  <c r="C40" i="66"/>
  <c r="C53" i="66"/>
  <c r="C54" i="66"/>
  <c r="T53" i="83" l="1"/>
  <c r="T54" i="83" s="1"/>
  <c r="T62" i="83" s="1"/>
  <c r="T53" i="84"/>
  <c r="T54" i="84" s="1"/>
  <c r="T62" i="84" s="1"/>
  <c r="T61" i="84" l="1"/>
  <c r="T61" i="83"/>
  <c r="T246" i="27" l="1"/>
  <c r="T219" i="27"/>
  <c r="T165" i="27"/>
  <c r="T256" i="27"/>
  <c r="T262" i="27"/>
  <c r="T251" i="27"/>
  <c r="T257" i="27"/>
  <c r="T263" i="27"/>
  <c r="T252" i="27"/>
  <c r="T258" i="27"/>
  <c r="T264" i="27"/>
  <c r="T247" i="27"/>
  <c r="T253" i="27"/>
  <c r="T259" i="27"/>
  <c r="T265" i="27"/>
  <c r="T248" i="27"/>
  <c r="T254" i="27"/>
  <c r="T260" i="27"/>
  <c r="T266" i="27"/>
  <c r="T249" i="27"/>
  <c r="T255" i="27"/>
  <c r="T261" i="27"/>
  <c r="T267" i="27"/>
  <c r="T250" i="27"/>
  <c r="T178" i="27" l="1"/>
  <c r="T232" i="27"/>
  <c r="T286" i="27" s="1"/>
  <c r="T183" i="27"/>
  <c r="T237" i="27"/>
  <c r="T291" i="27" s="1"/>
  <c r="T273" i="27"/>
  <c r="T227" i="27"/>
  <c r="T281" i="27" s="1"/>
  <c r="T173" i="27"/>
  <c r="T168" i="27"/>
  <c r="T222" i="27"/>
  <c r="T276" i="27" s="1"/>
  <c r="T169" i="27"/>
  <c r="T223" i="27"/>
  <c r="T277" i="27" s="1"/>
  <c r="T239" i="27"/>
  <c r="T293" i="27" s="1"/>
  <c r="T185" i="27"/>
  <c r="T212" i="27" s="1"/>
  <c r="T184" i="27"/>
  <c r="T238" i="27"/>
  <c r="T292" i="27" s="1"/>
  <c r="T167" i="27"/>
  <c r="T221" i="27"/>
  <c r="T275" i="27" s="1"/>
  <c r="T166" i="27"/>
  <c r="T220" i="27"/>
  <c r="T274" i="27" s="1"/>
  <c r="T172" i="27"/>
  <c r="T226" i="27"/>
  <c r="T280" i="27" s="1"/>
  <c r="T171" i="27"/>
  <c r="T225" i="27"/>
  <c r="T279" i="27" s="1"/>
  <c r="T176" i="27"/>
  <c r="T230" i="27"/>
  <c r="T284" i="27" s="1"/>
  <c r="T177" i="27"/>
  <c r="T231" i="27"/>
  <c r="T285" i="27" s="1"/>
  <c r="T181" i="27"/>
  <c r="T235" i="27"/>
  <c r="T289" i="27" s="1"/>
  <c r="T182" i="27"/>
  <c r="T236" i="27"/>
  <c r="T290" i="27" s="1"/>
  <c r="T180" i="27"/>
  <c r="T234" i="27"/>
  <c r="T288" i="27" s="1"/>
  <c r="T268" i="27"/>
  <c r="T174" i="27"/>
  <c r="T228" i="27"/>
  <c r="T282" i="27" s="1"/>
  <c r="T179" i="27"/>
  <c r="T233" i="27"/>
  <c r="T287" i="27" s="1"/>
  <c r="T170" i="27"/>
  <c r="T197" i="27" s="1"/>
  <c r="T224" i="27"/>
  <c r="T278" i="27" s="1"/>
  <c r="T305" i="27" s="1"/>
  <c r="T175" i="27"/>
  <c r="T229" i="27"/>
  <c r="T283" i="27" s="1"/>
  <c r="T186" i="27"/>
  <c r="T240" i="27"/>
  <c r="T294" i="27" s="1"/>
  <c r="T321" i="27" s="1"/>
  <c r="S53" i="84" l="1"/>
  <c r="S54" i="84" s="1"/>
  <c r="T187" i="27"/>
  <c r="T241" i="27"/>
  <c r="T295" i="27" s="1"/>
  <c r="S53" i="83" l="1"/>
  <c r="S54" i="83" s="1"/>
  <c r="S62" i="83" s="1"/>
  <c r="S61" i="84"/>
  <c r="S62" i="84"/>
  <c r="S61" i="83" l="1"/>
  <c r="S246" i="27" l="1"/>
  <c r="S219" i="27"/>
  <c r="S165" i="27"/>
  <c r="S250" i="27"/>
  <c r="S265" i="27"/>
  <c r="S266" i="27"/>
  <c r="S264" i="27"/>
  <c r="S257" i="27"/>
  <c r="S247" i="27"/>
  <c r="S249" i="27"/>
  <c r="S251" i="27"/>
  <c r="S263" i="27"/>
  <c r="S253" i="27"/>
  <c r="S255" i="27"/>
  <c r="S267" i="27"/>
  <c r="S262" i="27"/>
  <c r="S261" i="27"/>
  <c r="S259" i="27"/>
  <c r="S254" i="27"/>
  <c r="S258" i="27"/>
  <c r="S248" i="27"/>
  <c r="S252" i="27"/>
  <c r="S256" i="27"/>
  <c r="S260" i="27"/>
  <c r="S268" i="27" l="1"/>
  <c r="S178" i="27"/>
  <c r="S232" i="27"/>
  <c r="S286" i="27" s="1"/>
  <c r="S186" i="27"/>
  <c r="S240" i="27"/>
  <c r="S294" i="27" s="1"/>
  <c r="S321" i="27" s="1"/>
  <c r="S227" i="27"/>
  <c r="S281" i="27" s="1"/>
  <c r="S173" i="27"/>
  <c r="S182" i="27"/>
  <c r="S236" i="27"/>
  <c r="S290" i="27" s="1"/>
  <c r="S175" i="27"/>
  <c r="S229" i="27"/>
  <c r="S283" i="27" s="1"/>
  <c r="S185" i="27"/>
  <c r="S212" i="27" s="1"/>
  <c r="S239" i="27"/>
  <c r="S293" i="27" s="1"/>
  <c r="S228" i="27"/>
  <c r="S282" i="27" s="1"/>
  <c r="S174" i="27"/>
  <c r="S179" i="27"/>
  <c r="S233" i="27"/>
  <c r="S287" i="27" s="1"/>
  <c r="S183" i="27"/>
  <c r="S237" i="27"/>
  <c r="S291" i="27" s="1"/>
  <c r="S273" i="27"/>
  <c r="S187" i="27"/>
  <c r="S226" i="27"/>
  <c r="S280" i="27" s="1"/>
  <c r="S172" i="27"/>
  <c r="S170" i="27"/>
  <c r="S197" i="27" s="1"/>
  <c r="S224" i="27"/>
  <c r="S278" i="27" s="1"/>
  <c r="S305" i="27" s="1"/>
  <c r="S176" i="27"/>
  <c r="S230" i="27"/>
  <c r="S284" i="27" s="1"/>
  <c r="S167" i="27"/>
  <c r="S221" i="27"/>
  <c r="S275" i="27" s="1"/>
  <c r="S234" i="27"/>
  <c r="S288" i="27" s="1"/>
  <c r="S180" i="27"/>
  <c r="S223" i="27"/>
  <c r="S277" i="27" s="1"/>
  <c r="S169" i="27"/>
  <c r="S235" i="27"/>
  <c r="S289" i="27" s="1"/>
  <c r="S181" i="27"/>
  <c r="S220" i="27"/>
  <c r="S274" i="27" s="1"/>
  <c r="S166" i="27"/>
  <c r="S184" i="27"/>
  <c r="S238" i="27"/>
  <c r="S292" i="27" s="1"/>
  <c r="S171" i="27"/>
  <c r="S225" i="27"/>
  <c r="S279" i="27" s="1"/>
  <c r="S168" i="27"/>
  <c r="S222" i="27"/>
  <c r="S276" i="27" s="1"/>
  <c r="S231" i="27"/>
  <c r="S285" i="27" s="1"/>
  <c r="S177" i="27"/>
  <c r="S241" i="27" l="1"/>
  <c r="S295" i="27" s="1"/>
  <c r="C53" i="83" l="1"/>
  <c r="C54" i="83" s="1"/>
  <c r="O53" i="83"/>
  <c r="O54" i="83" s="1"/>
  <c r="P53" i="83"/>
  <c r="P54" i="83" s="1"/>
  <c r="P53" i="84"/>
  <c r="P54" i="84" s="1"/>
  <c r="G53" i="84"/>
  <c r="G54" i="84" s="1"/>
  <c r="G53" i="83"/>
  <c r="G54" i="83" s="1"/>
  <c r="R53" i="84"/>
  <c r="R54" i="84" s="1"/>
  <c r="R53" i="83"/>
  <c r="R54" i="83" s="1"/>
  <c r="C53" i="84"/>
  <c r="C54" i="84" s="1"/>
  <c r="O53" i="84" l="1"/>
  <c r="O54" i="84" s="1"/>
  <c r="J53" i="84"/>
  <c r="J54" i="84" s="1"/>
  <c r="J53" i="83"/>
  <c r="J54" i="83" s="1"/>
  <c r="F53" i="84"/>
  <c r="F54" i="84" s="1"/>
  <c r="F53" i="83"/>
  <c r="F54" i="83" s="1"/>
  <c r="Q53" i="84"/>
  <c r="Q54" i="84" s="1"/>
  <c r="Q62" i="84" s="1"/>
  <c r="Q53" i="83"/>
  <c r="Q54" i="83" s="1"/>
  <c r="Q62" i="83" s="1"/>
  <c r="D53" i="84"/>
  <c r="D54" i="84" s="1"/>
  <c r="D62" i="84" s="1"/>
  <c r="D53" i="83"/>
  <c r="D54" i="83" s="1"/>
  <c r="L53" i="84"/>
  <c r="L54" i="84" s="1"/>
  <c r="L62" i="84" s="1"/>
  <c r="L53" i="83"/>
  <c r="L54" i="83" s="1"/>
  <c r="L62" i="83" s="1"/>
  <c r="M53" i="84"/>
  <c r="M54" i="84" s="1"/>
  <c r="M53" i="83"/>
  <c r="M54" i="83" s="1"/>
  <c r="H53" i="84"/>
  <c r="H54" i="84" s="1"/>
  <c r="H53" i="83"/>
  <c r="H54" i="83" s="1"/>
  <c r="I53" i="84"/>
  <c r="I54" i="84" s="1"/>
  <c r="I53" i="83"/>
  <c r="I54" i="83" s="1"/>
  <c r="R62" i="84"/>
  <c r="C62" i="83"/>
  <c r="E53" i="84"/>
  <c r="E54" i="84" s="1"/>
  <c r="E62" i="84" s="1"/>
  <c r="E53" i="83"/>
  <c r="E54" i="83" s="1"/>
  <c r="E62" i="83" s="1"/>
  <c r="N53" i="84"/>
  <c r="N54" i="84" s="1"/>
  <c r="N62" i="84" s="1"/>
  <c r="N53" i="83"/>
  <c r="N54" i="83" s="1"/>
  <c r="N62" i="83" s="1"/>
  <c r="K53" i="84"/>
  <c r="K54" i="84" s="1"/>
  <c r="K62" i="84" s="1"/>
  <c r="K53" i="83"/>
  <c r="K54" i="83" s="1"/>
  <c r="K62" i="83" s="1"/>
  <c r="O62" i="83"/>
  <c r="P62" i="84"/>
  <c r="C62" i="84" l="1"/>
  <c r="D62" i="83"/>
  <c r="M62" i="84"/>
  <c r="O61" i="84"/>
  <c r="O61" i="83"/>
  <c r="F61" i="84"/>
  <c r="F61" i="83"/>
  <c r="P61" i="84"/>
  <c r="P61" i="83"/>
  <c r="I62" i="84"/>
  <c r="H62" i="84"/>
  <c r="E61" i="84"/>
  <c r="E61" i="83"/>
  <c r="J61" i="84"/>
  <c r="J61" i="83"/>
  <c r="J62" i="84"/>
  <c r="Q61" i="84"/>
  <c r="Q61" i="83"/>
  <c r="G61" i="84"/>
  <c r="G61" i="83"/>
  <c r="R61" i="84"/>
  <c r="R61" i="83"/>
  <c r="M61" i="84"/>
  <c r="M61" i="83"/>
  <c r="O62" i="84"/>
  <c r="F62" i="83"/>
  <c r="D61" i="84"/>
  <c r="D61" i="83"/>
  <c r="I61" i="84"/>
  <c r="I61" i="83"/>
  <c r="C61" i="84"/>
  <c r="C61" i="83"/>
  <c r="H61" i="84"/>
  <c r="H61" i="83"/>
  <c r="G62" i="84"/>
  <c r="K61" i="84"/>
  <c r="K61" i="83"/>
  <c r="D65" i="83"/>
  <c r="D65" i="84"/>
  <c r="G62" i="83"/>
  <c r="F62" i="84"/>
  <c r="N61" i="84"/>
  <c r="N61" i="83"/>
  <c r="P62" i="83"/>
  <c r="I62" i="83"/>
  <c r="H62" i="83"/>
  <c r="M62" i="83"/>
  <c r="R62" i="83"/>
  <c r="L61" i="84"/>
  <c r="L61" i="83"/>
  <c r="J62" i="83"/>
  <c r="E246" i="27" l="1"/>
  <c r="N219" i="27"/>
  <c r="R219" i="27"/>
  <c r="R165" i="27"/>
  <c r="J219" i="27"/>
  <c r="J165" i="27"/>
  <c r="E165" i="27"/>
  <c r="E219" i="27"/>
  <c r="K165" i="27"/>
  <c r="K219" i="27"/>
  <c r="L219" i="27"/>
  <c r="L165" i="27"/>
  <c r="H219" i="27"/>
  <c r="H165" i="27"/>
  <c r="O219" i="27"/>
  <c r="G246" i="27"/>
  <c r="M246" i="27"/>
  <c r="C246" i="27"/>
  <c r="I165" i="27"/>
  <c r="I219" i="27"/>
  <c r="G219" i="27"/>
  <c r="G165" i="27"/>
  <c r="K246" i="27"/>
  <c r="D246" i="27"/>
  <c r="L246" i="27"/>
  <c r="I246" i="27"/>
  <c r="D67" i="83"/>
  <c r="D67" i="84"/>
  <c r="C67" i="84"/>
  <c r="C67" i="83"/>
  <c r="D219" i="27"/>
  <c r="D165" i="27"/>
  <c r="D192" i="27" s="1"/>
  <c r="F165" i="27"/>
  <c r="F219" i="27"/>
  <c r="C165" i="27"/>
  <c r="C192" i="27" s="1"/>
  <c r="C219" i="27"/>
  <c r="P219" i="27"/>
  <c r="P165" i="27"/>
  <c r="Q219" i="27"/>
  <c r="M165" i="27"/>
  <c r="M219" i="27"/>
  <c r="R246" i="27"/>
  <c r="F246" i="27"/>
  <c r="P246" i="27"/>
  <c r="J246" i="27"/>
  <c r="H246" i="27"/>
  <c r="C65" i="84"/>
  <c r="D66" i="84" s="1"/>
  <c r="C65" i="83"/>
  <c r="D66" i="83" s="1"/>
  <c r="Q265" i="27"/>
  <c r="O263" i="27"/>
  <c r="O251" i="27"/>
  <c r="O247" i="27"/>
  <c r="N254" i="27"/>
  <c r="N165" i="27"/>
  <c r="O254" i="27"/>
  <c r="N253" i="27"/>
  <c r="O261" i="27"/>
  <c r="P262" i="27"/>
  <c r="R261" i="27"/>
  <c r="R255" i="27"/>
  <c r="O262" i="27"/>
  <c r="F261" i="27"/>
  <c r="F253" i="27"/>
  <c r="Q252" i="27"/>
  <c r="P261" i="27"/>
  <c r="P253" i="27"/>
  <c r="K260" i="27"/>
  <c r="K252" i="27"/>
  <c r="D261" i="27"/>
  <c r="D253" i="27"/>
  <c r="G260" i="27"/>
  <c r="G252" i="27"/>
  <c r="M263" i="27"/>
  <c r="M255" i="27"/>
  <c r="M247" i="27"/>
  <c r="E262" i="27"/>
  <c r="E254" i="27"/>
  <c r="N263" i="27"/>
  <c r="N255" i="27"/>
  <c r="N247" i="27"/>
  <c r="J259" i="27"/>
  <c r="J249" i="27"/>
  <c r="J256" i="27"/>
  <c r="L261" i="27"/>
  <c r="L253" i="27"/>
  <c r="H262" i="27"/>
  <c r="H254" i="27"/>
  <c r="I261" i="27"/>
  <c r="I253" i="27"/>
  <c r="C260" i="27"/>
  <c r="C252" i="27"/>
  <c r="M248" i="27"/>
  <c r="E247" i="27"/>
  <c r="J252" i="27"/>
  <c r="I262" i="27"/>
  <c r="R266" i="27"/>
  <c r="R251" i="27"/>
  <c r="F260" i="27"/>
  <c r="F252" i="27"/>
  <c r="Q267" i="27"/>
  <c r="Q259" i="27"/>
  <c r="Q251" i="27"/>
  <c r="P260" i="27"/>
  <c r="P252" i="27"/>
  <c r="K267" i="27"/>
  <c r="K259" i="27"/>
  <c r="K251" i="27"/>
  <c r="D260" i="27"/>
  <c r="D252" i="27"/>
  <c r="G267" i="27"/>
  <c r="G259" i="27"/>
  <c r="G251" i="27"/>
  <c r="M262" i="27"/>
  <c r="M254" i="27"/>
  <c r="E261" i="27"/>
  <c r="E253" i="27"/>
  <c r="J264" i="27"/>
  <c r="J247" i="27"/>
  <c r="L260" i="27"/>
  <c r="L252" i="27"/>
  <c r="H261" i="27"/>
  <c r="H253" i="27"/>
  <c r="I260" i="27"/>
  <c r="I252" i="27"/>
  <c r="C267" i="27"/>
  <c r="C259" i="27"/>
  <c r="C251" i="27"/>
  <c r="R247" i="27"/>
  <c r="F254" i="27"/>
  <c r="K261" i="27"/>
  <c r="N264" i="27"/>
  <c r="L262" i="27"/>
  <c r="H247" i="27"/>
  <c r="R260" i="27"/>
  <c r="R258" i="27"/>
  <c r="R250" i="27"/>
  <c r="O260" i="27"/>
  <c r="O252" i="27"/>
  <c r="F267" i="27"/>
  <c r="F259" i="27"/>
  <c r="F251" i="27"/>
  <c r="Q258" i="27"/>
  <c r="Q250" i="27"/>
  <c r="P267" i="27"/>
  <c r="P259" i="27"/>
  <c r="P251" i="27"/>
  <c r="K266" i="27"/>
  <c r="K258" i="27"/>
  <c r="K250" i="27"/>
  <c r="D267" i="27"/>
  <c r="D259" i="27"/>
  <c r="D251" i="27"/>
  <c r="G266" i="27"/>
  <c r="G258" i="27"/>
  <c r="G250" i="27"/>
  <c r="M261" i="27"/>
  <c r="M253" i="27"/>
  <c r="E260" i="27"/>
  <c r="E252" i="27"/>
  <c r="N261" i="27"/>
  <c r="J263" i="27"/>
  <c r="J261" i="27"/>
  <c r="J258" i="27"/>
  <c r="L267" i="27"/>
  <c r="L259" i="27"/>
  <c r="L251" i="27"/>
  <c r="H260" i="27"/>
  <c r="H252" i="27"/>
  <c r="I267" i="27"/>
  <c r="I259" i="27"/>
  <c r="I251" i="27"/>
  <c r="C266" i="27"/>
  <c r="C258" i="27"/>
  <c r="C250" i="27"/>
  <c r="G253" i="27"/>
  <c r="E255" i="27"/>
  <c r="J250" i="27"/>
  <c r="H263" i="27"/>
  <c r="C261" i="27"/>
  <c r="R265" i="27"/>
  <c r="R263" i="27"/>
  <c r="R249" i="27"/>
  <c r="O267" i="27"/>
  <c r="F266" i="27"/>
  <c r="F258" i="27"/>
  <c r="F250" i="27"/>
  <c r="Q249" i="27"/>
  <c r="P266" i="27"/>
  <c r="P258" i="27"/>
  <c r="P250" i="27"/>
  <c r="K265" i="27"/>
  <c r="K257" i="27"/>
  <c r="K249" i="27"/>
  <c r="D266" i="27"/>
  <c r="D258" i="27"/>
  <c r="D250" i="27"/>
  <c r="G265" i="27"/>
  <c r="G257" i="27"/>
  <c r="G249" i="27"/>
  <c r="M260" i="27"/>
  <c r="M252" i="27"/>
  <c r="E267" i="27"/>
  <c r="E259" i="27"/>
  <c r="E251" i="27"/>
  <c r="N260" i="27"/>
  <c r="J266" i="27"/>
  <c r="J248" i="27"/>
  <c r="L266" i="27"/>
  <c r="L258" i="27"/>
  <c r="L250" i="27"/>
  <c r="H267" i="27"/>
  <c r="H259" i="27"/>
  <c r="H251" i="27"/>
  <c r="I266" i="27"/>
  <c r="I258" i="27"/>
  <c r="I250" i="27"/>
  <c r="C265" i="27"/>
  <c r="C257" i="27"/>
  <c r="C249" i="27"/>
  <c r="R252" i="27"/>
  <c r="Q261" i="27"/>
  <c r="P254" i="27"/>
  <c r="D262" i="27"/>
  <c r="M264" i="27"/>
  <c r="I254" i="27"/>
  <c r="R267" i="27"/>
  <c r="R257" i="27"/>
  <c r="O266" i="27"/>
  <c r="O258" i="27"/>
  <c r="F265" i="27"/>
  <c r="F257" i="27"/>
  <c r="F249" i="27"/>
  <c r="P265" i="27"/>
  <c r="P257" i="27"/>
  <c r="P249" i="27"/>
  <c r="K264" i="27"/>
  <c r="K256" i="27"/>
  <c r="K248" i="27"/>
  <c r="D265" i="27"/>
  <c r="D257" i="27"/>
  <c r="D249" i="27"/>
  <c r="G264" i="27"/>
  <c r="G256" i="27"/>
  <c r="G248" i="27"/>
  <c r="M267" i="27"/>
  <c r="M259" i="27"/>
  <c r="M251" i="27"/>
  <c r="E266" i="27"/>
  <c r="E258" i="27"/>
  <c r="E250" i="27"/>
  <c r="N267" i="27"/>
  <c r="N259" i="27"/>
  <c r="N251" i="27"/>
  <c r="J260" i="27"/>
  <c r="J257" i="27"/>
  <c r="L265" i="27"/>
  <c r="L257" i="27"/>
  <c r="L249" i="27"/>
  <c r="H266" i="27"/>
  <c r="H258" i="27"/>
  <c r="H250" i="27"/>
  <c r="I265" i="27"/>
  <c r="I257" i="27"/>
  <c r="I249" i="27"/>
  <c r="C264" i="27"/>
  <c r="C256" i="27"/>
  <c r="C248" i="27"/>
  <c r="Q253" i="27"/>
  <c r="K253" i="27"/>
  <c r="G261" i="27"/>
  <c r="E263" i="27"/>
  <c r="J267" i="27"/>
  <c r="H255" i="27"/>
  <c r="R259" i="27"/>
  <c r="R254" i="27"/>
  <c r="R256" i="27"/>
  <c r="O265" i="27"/>
  <c r="O249" i="27"/>
  <c r="F264" i="27"/>
  <c r="F256" i="27"/>
  <c r="F248" i="27"/>
  <c r="Q263" i="27"/>
  <c r="Q255" i="27"/>
  <c r="P264" i="27"/>
  <c r="P256" i="27"/>
  <c r="P248" i="27"/>
  <c r="K263" i="27"/>
  <c r="K255" i="27"/>
  <c r="K247" i="27"/>
  <c r="D264" i="27"/>
  <c r="D256" i="27"/>
  <c r="D248" i="27"/>
  <c r="G263" i="27"/>
  <c r="G255" i="27"/>
  <c r="G247" i="27"/>
  <c r="M266" i="27"/>
  <c r="M258" i="27"/>
  <c r="M250" i="27"/>
  <c r="E265" i="27"/>
  <c r="E257" i="27"/>
  <c r="E249" i="27"/>
  <c r="N266" i="27"/>
  <c r="J265" i="27"/>
  <c r="J255" i="27"/>
  <c r="J254" i="27"/>
  <c r="L264" i="27"/>
  <c r="L256" i="27"/>
  <c r="L248" i="27"/>
  <c r="H265" i="27"/>
  <c r="H257" i="27"/>
  <c r="H249" i="27"/>
  <c r="I264" i="27"/>
  <c r="I256" i="27"/>
  <c r="I248" i="27"/>
  <c r="C263" i="27"/>
  <c r="C255" i="27"/>
  <c r="C247" i="27"/>
  <c r="R264" i="27"/>
  <c r="F262" i="27"/>
  <c r="D254" i="27"/>
  <c r="M256" i="27"/>
  <c r="N248" i="27"/>
  <c r="L254" i="27"/>
  <c r="C253" i="27"/>
  <c r="R262" i="27"/>
  <c r="R253" i="27"/>
  <c r="R248" i="27"/>
  <c r="O264" i="27"/>
  <c r="O256" i="27"/>
  <c r="O248" i="27"/>
  <c r="F263" i="27"/>
  <c r="F255" i="27"/>
  <c r="F247" i="27"/>
  <c r="Q262" i="27"/>
  <c r="Q254" i="27"/>
  <c r="P263" i="27"/>
  <c r="P255" i="27"/>
  <c r="P247" i="27"/>
  <c r="K262" i="27"/>
  <c r="K254" i="27"/>
  <c r="D263" i="27"/>
  <c r="D255" i="27"/>
  <c r="D247" i="27"/>
  <c r="G262" i="27"/>
  <c r="G254" i="27"/>
  <c r="M265" i="27"/>
  <c r="M257" i="27"/>
  <c r="M249" i="27"/>
  <c r="E264" i="27"/>
  <c r="E256" i="27"/>
  <c r="E248" i="27"/>
  <c r="N265" i="27"/>
  <c r="N257" i="27"/>
  <c r="J262" i="27"/>
  <c r="J251" i="27"/>
  <c r="J253" i="27"/>
  <c r="L263" i="27"/>
  <c r="L255" i="27"/>
  <c r="L247" i="27"/>
  <c r="H264" i="27"/>
  <c r="H256" i="27"/>
  <c r="H248" i="27"/>
  <c r="I263" i="27"/>
  <c r="I255" i="27"/>
  <c r="I247" i="27"/>
  <c r="C262" i="27"/>
  <c r="C254" i="27"/>
  <c r="M175" i="27" l="1"/>
  <c r="M229" i="27"/>
  <c r="M283" i="27" s="1"/>
  <c r="Q232" i="27"/>
  <c r="Q286" i="27" s="1"/>
  <c r="Q178" i="27"/>
  <c r="Q169" i="27"/>
  <c r="Q223" i="27"/>
  <c r="Q277" i="27" s="1"/>
  <c r="D231" i="27"/>
  <c r="D285" i="27" s="1"/>
  <c r="D312" i="27" s="1"/>
  <c r="D177" i="27"/>
  <c r="D204" i="27" s="1"/>
  <c r="O222" i="27"/>
  <c r="O276" i="27" s="1"/>
  <c r="O168" i="27"/>
  <c r="O238" i="27"/>
  <c r="O292" i="27" s="1"/>
  <c r="O184" i="27"/>
  <c r="G177" i="27"/>
  <c r="G231" i="27"/>
  <c r="G285" i="27" s="1"/>
  <c r="P170" i="27"/>
  <c r="P197" i="27" s="1"/>
  <c r="P224" i="27"/>
  <c r="P278" i="27" s="1"/>
  <c r="P305" i="27" s="1"/>
  <c r="P186" i="27"/>
  <c r="P240" i="27"/>
  <c r="P294" i="27" s="1"/>
  <c r="P321" i="27" s="1"/>
  <c r="J233" i="27"/>
  <c r="J287" i="27" s="1"/>
  <c r="J179" i="27"/>
  <c r="H180" i="27"/>
  <c r="H234" i="27"/>
  <c r="H288" i="27" s="1"/>
  <c r="I222" i="27"/>
  <c r="I276" i="27" s="1"/>
  <c r="I168" i="27"/>
  <c r="R180" i="27"/>
  <c r="R234" i="27"/>
  <c r="R288" i="27" s="1"/>
  <c r="L235" i="27"/>
  <c r="L289" i="27" s="1"/>
  <c r="L181" i="27"/>
  <c r="N229" i="27"/>
  <c r="K173" i="27"/>
  <c r="K227" i="27"/>
  <c r="K281" i="27" s="1"/>
  <c r="C166" i="27"/>
  <c r="C193" i="27" s="1"/>
  <c r="C220" i="27"/>
  <c r="C274" i="27" s="1"/>
  <c r="C301" i="27" s="1"/>
  <c r="C236" i="27"/>
  <c r="C290" i="27" s="1"/>
  <c r="C317" i="27" s="1"/>
  <c r="C182" i="27"/>
  <c r="C209" i="27" s="1"/>
  <c r="E177" i="27"/>
  <c r="E231" i="27"/>
  <c r="E285" i="27" s="1"/>
  <c r="F170" i="27"/>
  <c r="F197" i="27" s="1"/>
  <c r="F224" i="27"/>
  <c r="F278" i="27" s="1"/>
  <c r="F305" i="27" s="1"/>
  <c r="F186" i="27"/>
  <c r="F213" i="27" s="1"/>
  <c r="F240" i="27"/>
  <c r="F294" i="27" s="1"/>
  <c r="F321" i="27" s="1"/>
  <c r="J178" i="27"/>
  <c r="J232" i="27"/>
  <c r="J286" i="27" s="1"/>
  <c r="K226" i="27"/>
  <c r="K280" i="27" s="1"/>
  <c r="K172" i="27"/>
  <c r="J170" i="27"/>
  <c r="J197" i="27" s="1"/>
  <c r="J224" i="27"/>
  <c r="J278" i="27" s="1"/>
  <c r="J305" i="27" s="1"/>
  <c r="E238" i="27"/>
  <c r="E292" i="27" s="1"/>
  <c r="E184" i="27"/>
  <c r="M232" i="27"/>
  <c r="M178" i="27"/>
  <c r="Q173" i="27"/>
  <c r="Q227" i="27"/>
  <c r="Q281" i="27" s="1"/>
  <c r="D180" i="27"/>
  <c r="D207" i="27" s="1"/>
  <c r="D234" i="27"/>
  <c r="D288" i="27" s="1"/>
  <c r="D315" i="27" s="1"/>
  <c r="O233" i="27"/>
  <c r="O287" i="27" s="1"/>
  <c r="O179" i="27"/>
  <c r="G234" i="27"/>
  <c r="G288" i="27" s="1"/>
  <c r="G180" i="27"/>
  <c r="P235" i="27"/>
  <c r="P289" i="27" s="1"/>
  <c r="P181" i="27"/>
  <c r="J174" i="27"/>
  <c r="J228" i="27"/>
  <c r="J282" i="27" s="1"/>
  <c r="H167" i="27"/>
  <c r="H221" i="27"/>
  <c r="H275" i="27" s="1"/>
  <c r="H237" i="27"/>
  <c r="H291" i="27" s="1"/>
  <c r="H183" i="27"/>
  <c r="I225" i="27"/>
  <c r="I279" i="27" s="1"/>
  <c r="I171" i="27"/>
  <c r="R167" i="27"/>
  <c r="R221" i="27"/>
  <c r="R275" i="27" s="1"/>
  <c r="R183" i="27"/>
  <c r="R237" i="27"/>
  <c r="R291" i="27" s="1"/>
  <c r="L230" i="27"/>
  <c r="L284" i="27" s="1"/>
  <c r="L176" i="27"/>
  <c r="N170" i="27"/>
  <c r="N197" i="27" s="1"/>
  <c r="N224" i="27"/>
  <c r="N278" i="27" s="1"/>
  <c r="N305" i="27" s="1"/>
  <c r="N240" i="27"/>
  <c r="N294" i="27" s="1"/>
  <c r="N321" i="27" s="1"/>
  <c r="N186" i="27"/>
  <c r="K230" i="27"/>
  <c r="K284" i="27" s="1"/>
  <c r="K176" i="27"/>
  <c r="C223" i="27"/>
  <c r="C277" i="27" s="1"/>
  <c r="C304" i="27" s="1"/>
  <c r="C169" i="27"/>
  <c r="C196" i="27" s="1"/>
  <c r="C239" i="27"/>
  <c r="C293" i="27" s="1"/>
  <c r="C320" i="27" s="1"/>
  <c r="C185" i="27"/>
  <c r="C212" i="27" s="1"/>
  <c r="E180" i="27"/>
  <c r="E234" i="27"/>
  <c r="E288" i="27" s="1"/>
  <c r="F235" i="27"/>
  <c r="F289" i="27" s="1"/>
  <c r="F181" i="27"/>
  <c r="D238" i="27"/>
  <c r="D292" i="27" s="1"/>
  <c r="D319" i="27" s="1"/>
  <c r="D184" i="27"/>
  <c r="D211" i="27" s="1"/>
  <c r="P231" i="27"/>
  <c r="P285" i="27" s="1"/>
  <c r="P177" i="27"/>
  <c r="N182" i="27"/>
  <c r="N236" i="27"/>
  <c r="N290" i="27" s="1"/>
  <c r="M226" i="27"/>
  <c r="M280" i="27" s="1"/>
  <c r="M172" i="27"/>
  <c r="Q229" i="27"/>
  <c r="Q228" i="27"/>
  <c r="Q282" i="27" s="1"/>
  <c r="Q174" i="27"/>
  <c r="D228" i="27"/>
  <c r="D282" i="27" s="1"/>
  <c r="D309" i="27" s="1"/>
  <c r="D174" i="27"/>
  <c r="D201" i="27" s="1"/>
  <c r="O173" i="27"/>
  <c r="O227" i="27"/>
  <c r="O281" i="27" s="1"/>
  <c r="G220" i="27"/>
  <c r="G274" i="27" s="1"/>
  <c r="G166" i="27"/>
  <c r="G236" i="27"/>
  <c r="G290" i="27" s="1"/>
  <c r="G182" i="27"/>
  <c r="P229" i="27"/>
  <c r="P283" i="27" s="1"/>
  <c r="P175" i="27"/>
  <c r="J222" i="27"/>
  <c r="J276" i="27" s="1"/>
  <c r="J168" i="27"/>
  <c r="J238" i="27"/>
  <c r="J292" i="27" s="1"/>
  <c r="J184" i="27"/>
  <c r="H231" i="27"/>
  <c r="H285" i="27" s="1"/>
  <c r="H177" i="27"/>
  <c r="I173" i="27"/>
  <c r="I227" i="27"/>
  <c r="I281" i="27" s="1"/>
  <c r="I172" i="27"/>
  <c r="I226" i="27"/>
  <c r="I280" i="27" s="1"/>
  <c r="R231" i="27"/>
  <c r="R285" i="27" s="1"/>
  <c r="R177" i="27"/>
  <c r="L224" i="27"/>
  <c r="L278" i="27" s="1"/>
  <c r="L305" i="27" s="1"/>
  <c r="L170" i="27"/>
  <c r="L197" i="27" s="1"/>
  <c r="L240" i="27"/>
  <c r="L294" i="27" s="1"/>
  <c r="L321" i="27" s="1"/>
  <c r="L186" i="27"/>
  <c r="N234" i="27"/>
  <c r="N288" i="27" s="1"/>
  <c r="N180" i="27"/>
  <c r="K232" i="27"/>
  <c r="K286" i="27" s="1"/>
  <c r="K178" i="27"/>
  <c r="C171" i="27"/>
  <c r="C198" i="27" s="1"/>
  <c r="C225" i="27"/>
  <c r="C279" i="27" s="1"/>
  <c r="C306" i="27" s="1"/>
  <c r="E236" i="27"/>
  <c r="E290" i="27" s="1"/>
  <c r="E182" i="27"/>
  <c r="M181" i="27"/>
  <c r="M235" i="27"/>
  <c r="M289" i="27" s="1"/>
  <c r="Q230" i="27"/>
  <c r="D167" i="27"/>
  <c r="D194" i="27" s="1"/>
  <c r="D221" i="27"/>
  <c r="D275" i="27" s="1"/>
  <c r="D302" i="27" s="1"/>
  <c r="D183" i="27"/>
  <c r="D210" i="27" s="1"/>
  <c r="D237" i="27"/>
  <c r="D291" i="27" s="1"/>
  <c r="D318" i="27" s="1"/>
  <c r="O228" i="27"/>
  <c r="G167" i="27"/>
  <c r="G221" i="27"/>
  <c r="G275" i="27" s="1"/>
  <c r="G183" i="27"/>
  <c r="G237" i="27"/>
  <c r="G291" i="27" s="1"/>
  <c r="P176" i="27"/>
  <c r="P230" i="27"/>
  <c r="P284" i="27" s="1"/>
  <c r="J223" i="27"/>
  <c r="J277" i="27" s="1"/>
  <c r="J304" i="27" s="1"/>
  <c r="J169" i="27"/>
  <c r="J185" i="27"/>
  <c r="J212" i="27" s="1"/>
  <c r="J239" i="27"/>
  <c r="J293" i="27" s="1"/>
  <c r="H178" i="27"/>
  <c r="H232" i="27"/>
  <c r="H286" i="27" s="1"/>
  <c r="I181" i="27"/>
  <c r="I235" i="27"/>
  <c r="I289" i="27" s="1"/>
  <c r="I180" i="27"/>
  <c r="I234" i="27"/>
  <c r="I288" i="27" s="1"/>
  <c r="R232" i="27"/>
  <c r="R286" i="27" s="1"/>
  <c r="R178" i="27"/>
  <c r="L225" i="27"/>
  <c r="L279" i="27" s="1"/>
  <c r="L171" i="27"/>
  <c r="N227" i="27"/>
  <c r="N281" i="27" s="1"/>
  <c r="N173" i="27"/>
  <c r="Q246" i="27"/>
  <c r="Q273" i="27" s="1"/>
  <c r="L187" i="27"/>
  <c r="I273" i="27"/>
  <c r="C268" i="27"/>
  <c r="G273" i="27"/>
  <c r="G268" i="27"/>
  <c r="K273" i="27"/>
  <c r="E268" i="27"/>
  <c r="M176" i="27"/>
  <c r="M230" i="27"/>
  <c r="M284" i="27" s="1"/>
  <c r="Q240" i="27"/>
  <c r="Q294" i="27" s="1"/>
  <c r="Q321" i="27" s="1"/>
  <c r="Q186" i="27"/>
  <c r="Q177" i="27"/>
  <c r="Q231" i="27"/>
  <c r="Q285" i="27" s="1"/>
  <c r="D232" i="27"/>
  <c r="D286" i="27" s="1"/>
  <c r="D313" i="27" s="1"/>
  <c r="D178" i="27"/>
  <c r="D205" i="27" s="1"/>
  <c r="O223" i="27"/>
  <c r="O185" i="27"/>
  <c r="O212" i="27" s="1"/>
  <c r="O239" i="27"/>
  <c r="O293" i="27" s="1"/>
  <c r="G178" i="27"/>
  <c r="G232" i="27"/>
  <c r="G286" i="27" s="1"/>
  <c r="P225" i="27"/>
  <c r="P279" i="27" s="1"/>
  <c r="P171" i="27"/>
  <c r="J226" i="27"/>
  <c r="J280" i="27" s="1"/>
  <c r="J172" i="27"/>
  <c r="H227" i="27"/>
  <c r="H281" i="27" s="1"/>
  <c r="H173" i="27"/>
  <c r="I178" i="27"/>
  <c r="I232" i="27"/>
  <c r="I286" i="27" s="1"/>
  <c r="I169" i="27"/>
  <c r="I223" i="27"/>
  <c r="I277" i="27" s="1"/>
  <c r="I304" i="27" s="1"/>
  <c r="R235" i="27"/>
  <c r="R289" i="27" s="1"/>
  <c r="R181" i="27"/>
  <c r="L174" i="27"/>
  <c r="L228" i="27"/>
  <c r="L282" i="27" s="1"/>
  <c r="N222" i="27"/>
  <c r="N238" i="27"/>
  <c r="N292" i="27" s="1"/>
  <c r="N184" i="27"/>
  <c r="K228" i="27"/>
  <c r="K282" i="27" s="1"/>
  <c r="K174" i="27"/>
  <c r="C221" i="27"/>
  <c r="C275" i="27" s="1"/>
  <c r="C302" i="27" s="1"/>
  <c r="C167" i="27"/>
  <c r="C194" i="27" s="1"/>
  <c r="C237" i="27"/>
  <c r="C291" i="27" s="1"/>
  <c r="C318" i="27" s="1"/>
  <c r="C183" i="27"/>
  <c r="C210" i="27" s="1"/>
  <c r="E232" i="27"/>
  <c r="E286" i="27" s="1"/>
  <c r="E178" i="27"/>
  <c r="F225" i="27"/>
  <c r="F279" i="27" s="1"/>
  <c r="F171" i="27"/>
  <c r="F174" i="27"/>
  <c r="F228" i="27"/>
  <c r="F282" i="27" s="1"/>
  <c r="Q226" i="27"/>
  <c r="Q280" i="27" s="1"/>
  <c r="Q172" i="27"/>
  <c r="O167" i="27"/>
  <c r="O221" i="27"/>
  <c r="O275" i="27" s="1"/>
  <c r="I236" i="27"/>
  <c r="I290" i="27" s="1"/>
  <c r="I317" i="27" s="1"/>
  <c r="I182" i="27"/>
  <c r="N166" i="27"/>
  <c r="N220" i="27"/>
  <c r="N274" i="27" s="1"/>
  <c r="M223" i="27"/>
  <c r="M277" i="27" s="1"/>
  <c r="M169" i="27"/>
  <c r="M185" i="27"/>
  <c r="M212" i="27" s="1"/>
  <c r="M239" i="27"/>
  <c r="M293" i="27" s="1"/>
  <c r="Q185" i="27"/>
  <c r="Q212" i="27" s="1"/>
  <c r="Q239" i="27"/>
  <c r="D233" i="27"/>
  <c r="D287" i="27" s="1"/>
  <c r="D314" i="27" s="1"/>
  <c r="D179" i="27"/>
  <c r="D206" i="27" s="1"/>
  <c r="O232" i="27"/>
  <c r="G171" i="27"/>
  <c r="G225" i="27"/>
  <c r="G279" i="27" s="1"/>
  <c r="P226" i="27"/>
  <c r="P280" i="27" s="1"/>
  <c r="P172" i="27"/>
  <c r="J227" i="27"/>
  <c r="J281" i="27" s="1"/>
  <c r="J173" i="27"/>
  <c r="H166" i="27"/>
  <c r="H220" i="27"/>
  <c r="H274" i="27" s="1"/>
  <c r="H236" i="27"/>
  <c r="H290" i="27" s="1"/>
  <c r="H182" i="27"/>
  <c r="I184" i="27"/>
  <c r="I238" i="27"/>
  <c r="I292" i="27" s="1"/>
  <c r="R220" i="27"/>
  <c r="R274" i="27" s="1"/>
  <c r="R166" i="27"/>
  <c r="R182" i="27"/>
  <c r="R236" i="27"/>
  <c r="R290" i="27" s="1"/>
  <c r="L229" i="27"/>
  <c r="L283" i="27" s="1"/>
  <c r="L175" i="27"/>
  <c r="N223" i="27"/>
  <c r="N185" i="27"/>
  <c r="N212" i="27" s="1"/>
  <c r="N239" i="27"/>
  <c r="N293" i="27" s="1"/>
  <c r="K229" i="27"/>
  <c r="K283" i="27" s="1"/>
  <c r="K175" i="27"/>
  <c r="C222" i="27"/>
  <c r="C276" i="27" s="1"/>
  <c r="C303" i="27" s="1"/>
  <c r="C168" i="27"/>
  <c r="C195" i="27" s="1"/>
  <c r="C238" i="27"/>
  <c r="C292" i="27" s="1"/>
  <c r="C319" i="27" s="1"/>
  <c r="C184" i="27"/>
  <c r="C211" i="27" s="1"/>
  <c r="E233" i="27"/>
  <c r="E287" i="27" s="1"/>
  <c r="E179" i="27"/>
  <c r="F234" i="27"/>
  <c r="F288" i="27" s="1"/>
  <c r="F180" i="27"/>
  <c r="F183" i="27"/>
  <c r="F237" i="27"/>
  <c r="F291" i="27" s="1"/>
  <c r="M233" i="27"/>
  <c r="M287" i="27" s="1"/>
  <c r="M179" i="27"/>
  <c r="Q181" i="27"/>
  <c r="Q235" i="27"/>
  <c r="Q289" i="27" s="1"/>
  <c r="D173" i="27"/>
  <c r="D200" i="27" s="1"/>
  <c r="D227" i="27"/>
  <c r="D281" i="27" s="1"/>
  <c r="D308" i="27" s="1"/>
  <c r="O226" i="27"/>
  <c r="G173" i="27"/>
  <c r="G227" i="27"/>
  <c r="G281" i="27" s="1"/>
  <c r="P220" i="27"/>
  <c r="P274" i="27" s="1"/>
  <c r="P166" i="27"/>
  <c r="P236" i="27"/>
  <c r="P290" i="27" s="1"/>
  <c r="P182" i="27"/>
  <c r="J229" i="27"/>
  <c r="J283" i="27" s="1"/>
  <c r="J175" i="27"/>
  <c r="H168" i="27"/>
  <c r="H222" i="27"/>
  <c r="H276" i="27" s="1"/>
  <c r="H184" i="27"/>
  <c r="H238" i="27"/>
  <c r="H292" i="27" s="1"/>
  <c r="I237" i="27"/>
  <c r="I291" i="27" s="1"/>
  <c r="I183" i="27"/>
  <c r="R230" i="27"/>
  <c r="R284" i="27" s="1"/>
  <c r="R176" i="27"/>
  <c r="L223" i="27"/>
  <c r="L277" i="27" s="1"/>
  <c r="L304" i="27" s="1"/>
  <c r="L169" i="27"/>
  <c r="L185" i="27"/>
  <c r="L212" i="27" s="1"/>
  <c r="L239" i="27"/>
  <c r="L293" i="27" s="1"/>
  <c r="N233" i="27"/>
  <c r="N287" i="27" s="1"/>
  <c r="N179" i="27"/>
  <c r="K231" i="27"/>
  <c r="K285" i="27" s="1"/>
  <c r="K177" i="27"/>
  <c r="C170" i="27"/>
  <c r="C197" i="27" s="1"/>
  <c r="C224" i="27"/>
  <c r="C278" i="27" s="1"/>
  <c r="C305" i="27" s="1"/>
  <c r="C186" i="27"/>
  <c r="C213" i="27" s="1"/>
  <c r="C240" i="27"/>
  <c r="C294" i="27" s="1"/>
  <c r="C321" i="27" s="1"/>
  <c r="E181" i="27"/>
  <c r="E235" i="27"/>
  <c r="E289" i="27" s="1"/>
  <c r="F182" i="27"/>
  <c r="F236" i="27"/>
  <c r="F290" i="27" s="1"/>
  <c r="G238" i="27"/>
  <c r="G292" i="27" s="1"/>
  <c r="G184" i="27"/>
  <c r="L180" i="27"/>
  <c r="L234" i="27"/>
  <c r="L288" i="27" s="1"/>
  <c r="F185" i="27"/>
  <c r="F239" i="27"/>
  <c r="F293" i="27" s="1"/>
  <c r="Q184" i="27"/>
  <c r="Q238" i="27"/>
  <c r="Q292" i="27" s="1"/>
  <c r="J186" i="27"/>
  <c r="J213" i="27" s="1"/>
  <c r="J240" i="27"/>
  <c r="J294" i="27" s="1"/>
  <c r="J321" i="27" s="1"/>
  <c r="K171" i="27"/>
  <c r="K225" i="27"/>
  <c r="K279" i="27" s="1"/>
  <c r="C226" i="27"/>
  <c r="C280" i="27" s="1"/>
  <c r="C307" i="27" s="1"/>
  <c r="C172" i="27"/>
  <c r="C199" i="27" s="1"/>
  <c r="E167" i="27"/>
  <c r="E221" i="27"/>
  <c r="E275" i="27" s="1"/>
  <c r="E183" i="27"/>
  <c r="E237" i="27"/>
  <c r="E291" i="27" s="1"/>
  <c r="F176" i="27"/>
  <c r="F230" i="27"/>
  <c r="F284" i="27" s="1"/>
  <c r="Q170" i="27"/>
  <c r="Q197" i="27" s="1"/>
  <c r="Q224" i="27"/>
  <c r="Q278" i="27" s="1"/>
  <c r="Q305" i="27" s="1"/>
  <c r="R225" i="27"/>
  <c r="R279" i="27" s="1"/>
  <c r="R171" i="27"/>
  <c r="K180" i="27"/>
  <c r="K234" i="27"/>
  <c r="K288" i="27" s="1"/>
  <c r="E222" i="27"/>
  <c r="E276" i="27" s="1"/>
  <c r="E168" i="27"/>
  <c r="O246" i="27"/>
  <c r="J268" i="27"/>
  <c r="F268" i="27"/>
  <c r="I268" i="27"/>
  <c r="D268" i="27"/>
  <c r="R273" i="27"/>
  <c r="M221" i="27"/>
  <c r="M275" i="27" s="1"/>
  <c r="M167" i="27"/>
  <c r="Q180" i="27"/>
  <c r="Q234" i="27"/>
  <c r="Q288" i="27" s="1"/>
  <c r="D223" i="27"/>
  <c r="D277" i="27" s="1"/>
  <c r="D304" i="27" s="1"/>
  <c r="D169" i="27"/>
  <c r="D196" i="27" s="1"/>
  <c r="D239" i="27"/>
  <c r="D293" i="27" s="1"/>
  <c r="D320" i="27" s="1"/>
  <c r="D185" i="27"/>
  <c r="D212" i="27" s="1"/>
  <c r="O230" i="27"/>
  <c r="G169" i="27"/>
  <c r="G223" i="27"/>
  <c r="G277" i="27" s="1"/>
  <c r="G239" i="27"/>
  <c r="G293" i="27" s="1"/>
  <c r="G185" i="27"/>
  <c r="G212" i="27" s="1"/>
  <c r="P232" i="27"/>
  <c r="P286" i="27" s="1"/>
  <c r="P178" i="27"/>
  <c r="J171" i="27"/>
  <c r="J225" i="27"/>
  <c r="J279" i="27" s="1"/>
  <c r="H226" i="27"/>
  <c r="H280" i="27" s="1"/>
  <c r="H172" i="27"/>
  <c r="I224" i="27"/>
  <c r="I278" i="27" s="1"/>
  <c r="I305" i="27" s="1"/>
  <c r="I170" i="27"/>
  <c r="I197" i="27" s="1"/>
  <c r="R226" i="27"/>
  <c r="R280" i="27" s="1"/>
  <c r="R172" i="27"/>
  <c r="L173" i="27"/>
  <c r="L227" i="27"/>
  <c r="L281" i="27" s="1"/>
  <c r="N221" i="27"/>
  <c r="N275" i="27" s="1"/>
  <c r="N167" i="27"/>
  <c r="N183" i="27"/>
  <c r="N237" i="27"/>
  <c r="N291" i="27" s="1"/>
  <c r="K235" i="27"/>
  <c r="K289" i="27" s="1"/>
  <c r="K181" i="27"/>
  <c r="C174" i="27"/>
  <c r="C201" i="27" s="1"/>
  <c r="C228" i="27"/>
  <c r="C282" i="27" s="1"/>
  <c r="C309" i="27" s="1"/>
  <c r="E169" i="27"/>
  <c r="E223" i="27"/>
  <c r="E277" i="27" s="1"/>
  <c r="E304" i="27" s="1"/>
  <c r="E185" i="27"/>
  <c r="E239" i="27"/>
  <c r="E293" i="27" s="1"/>
  <c r="F232" i="27"/>
  <c r="F286" i="27" s="1"/>
  <c r="F178" i="27"/>
  <c r="F221" i="27"/>
  <c r="F275" i="27" s="1"/>
  <c r="F167" i="27"/>
  <c r="O183" i="27"/>
  <c r="O237" i="27"/>
  <c r="O291" i="27" s="1"/>
  <c r="L172" i="27"/>
  <c r="L226" i="27"/>
  <c r="L280" i="27" s="1"/>
  <c r="F223" i="27"/>
  <c r="F277" i="27" s="1"/>
  <c r="F304" i="27" s="1"/>
  <c r="F169" i="27"/>
  <c r="G168" i="27"/>
  <c r="G222" i="27"/>
  <c r="G276" i="27" s="1"/>
  <c r="I221" i="27"/>
  <c r="I275" i="27" s="1"/>
  <c r="I167" i="27"/>
  <c r="M170" i="27"/>
  <c r="M197" i="27" s="1"/>
  <c r="M224" i="27"/>
  <c r="M278" i="27" s="1"/>
  <c r="M305" i="27" s="1"/>
  <c r="M240" i="27"/>
  <c r="M294" i="27" s="1"/>
  <c r="M321" i="27" s="1"/>
  <c r="M186" i="27"/>
  <c r="D172" i="27"/>
  <c r="D199" i="27" s="1"/>
  <c r="D226" i="27"/>
  <c r="D280" i="27" s="1"/>
  <c r="D307" i="27" s="1"/>
  <c r="O225" i="27"/>
  <c r="O279" i="27" s="1"/>
  <c r="O171" i="27"/>
  <c r="G226" i="27"/>
  <c r="G280" i="27" s="1"/>
  <c r="G172" i="27"/>
  <c r="P227" i="27"/>
  <c r="P281" i="27" s="1"/>
  <c r="P173" i="27"/>
  <c r="J220" i="27"/>
  <c r="J274" i="27" s="1"/>
  <c r="J166" i="27"/>
  <c r="J182" i="27"/>
  <c r="J236" i="27"/>
  <c r="J290" i="27" s="1"/>
  <c r="H229" i="27"/>
  <c r="H283" i="27" s="1"/>
  <c r="H175" i="27"/>
  <c r="I229" i="27"/>
  <c r="I283" i="27" s="1"/>
  <c r="I175" i="27"/>
  <c r="I185" i="27"/>
  <c r="I212" i="27" s="1"/>
  <c r="I239" i="27"/>
  <c r="I293" i="27" s="1"/>
  <c r="R229" i="27"/>
  <c r="R283" i="27" s="1"/>
  <c r="R175" i="27"/>
  <c r="L168" i="27"/>
  <c r="L222" i="27"/>
  <c r="L276" i="27" s="1"/>
  <c r="L238" i="27"/>
  <c r="L292" i="27" s="1"/>
  <c r="L184" i="27"/>
  <c r="N178" i="27"/>
  <c r="N232" i="27"/>
  <c r="N286" i="27" s="1"/>
  <c r="K222" i="27"/>
  <c r="K276" i="27" s="1"/>
  <c r="K168" i="27"/>
  <c r="K238" i="27"/>
  <c r="K292" i="27" s="1"/>
  <c r="K184" i="27"/>
  <c r="C231" i="27"/>
  <c r="C285" i="27" s="1"/>
  <c r="C312" i="27" s="1"/>
  <c r="C177" i="27"/>
  <c r="C204" i="27" s="1"/>
  <c r="E172" i="27"/>
  <c r="E226" i="27"/>
  <c r="E280" i="27" s="1"/>
  <c r="F227" i="27"/>
  <c r="F281" i="27" s="1"/>
  <c r="F173" i="27"/>
  <c r="E220" i="27"/>
  <c r="E274" i="27" s="1"/>
  <c r="E166" i="27"/>
  <c r="M236" i="27"/>
  <c r="M290" i="27" s="1"/>
  <c r="M182" i="27"/>
  <c r="O175" i="27"/>
  <c r="O229" i="27"/>
  <c r="O283" i="27" s="1"/>
  <c r="H233" i="27"/>
  <c r="H287" i="27" s="1"/>
  <c r="H179" i="27"/>
  <c r="E176" i="27"/>
  <c r="E230" i="27"/>
  <c r="E284" i="27" s="1"/>
  <c r="M180" i="27"/>
  <c r="M234" i="27"/>
  <c r="M288" i="27" s="1"/>
  <c r="Q222" i="27"/>
  <c r="Q276" i="27" s="1"/>
  <c r="Q168" i="27"/>
  <c r="D166" i="27"/>
  <c r="D193" i="27" s="1"/>
  <c r="D220" i="27"/>
  <c r="D274" i="27" s="1"/>
  <c r="D301" i="27" s="1"/>
  <c r="D182" i="27"/>
  <c r="D209" i="27" s="1"/>
  <c r="D236" i="27"/>
  <c r="D290" i="27" s="1"/>
  <c r="D317" i="27" s="1"/>
  <c r="O235" i="27"/>
  <c r="O289" i="27" s="1"/>
  <c r="O181" i="27"/>
  <c r="G228" i="27"/>
  <c r="G282" i="27" s="1"/>
  <c r="G174" i="27"/>
  <c r="P221" i="27"/>
  <c r="P275" i="27" s="1"/>
  <c r="P167" i="27"/>
  <c r="P237" i="27"/>
  <c r="P291" i="27" s="1"/>
  <c r="P183" i="27"/>
  <c r="J230" i="27"/>
  <c r="J284" i="27" s="1"/>
  <c r="J176" i="27"/>
  <c r="H169" i="27"/>
  <c r="H223" i="27"/>
  <c r="H277" i="27" s="1"/>
  <c r="H239" i="27"/>
  <c r="H293" i="27" s="1"/>
  <c r="H185" i="27"/>
  <c r="H212" i="27" s="1"/>
  <c r="I220" i="27"/>
  <c r="I274" i="27" s="1"/>
  <c r="I166" i="27"/>
  <c r="R223" i="27"/>
  <c r="R277" i="27" s="1"/>
  <c r="R169" i="27"/>
  <c r="R185" i="27"/>
  <c r="R212" i="27" s="1"/>
  <c r="R239" i="27"/>
  <c r="R293" i="27" s="1"/>
  <c r="L232" i="27"/>
  <c r="L286" i="27" s="1"/>
  <c r="L178" i="27"/>
  <c r="N226" i="27"/>
  <c r="N280" i="27" s="1"/>
  <c r="N172" i="27"/>
  <c r="K170" i="27"/>
  <c r="K197" i="27" s="1"/>
  <c r="K224" i="27"/>
  <c r="K278" i="27" s="1"/>
  <c r="K305" i="27" s="1"/>
  <c r="K186" i="27"/>
  <c r="K213" i="27" s="1"/>
  <c r="K240" i="27"/>
  <c r="K294" i="27" s="1"/>
  <c r="K321" i="27" s="1"/>
  <c r="C179" i="27"/>
  <c r="C206" i="27" s="1"/>
  <c r="C233" i="27"/>
  <c r="C287" i="27" s="1"/>
  <c r="C314" i="27" s="1"/>
  <c r="M173" i="27"/>
  <c r="M227" i="27"/>
  <c r="M281" i="27" s="1"/>
  <c r="Q237" i="27"/>
  <c r="Q236" i="27"/>
  <c r="Q290" i="27" s="1"/>
  <c r="Q182" i="27"/>
  <c r="D175" i="27"/>
  <c r="D202" i="27" s="1"/>
  <c r="D229" i="27"/>
  <c r="D283" i="27" s="1"/>
  <c r="D310" i="27" s="1"/>
  <c r="O166" i="27"/>
  <c r="O220" i="27"/>
  <c r="O274" i="27" s="1"/>
  <c r="O182" i="27"/>
  <c r="O236" i="27"/>
  <c r="O290" i="27" s="1"/>
  <c r="G175" i="27"/>
  <c r="G229" i="27"/>
  <c r="G283" i="27" s="1"/>
  <c r="P168" i="27"/>
  <c r="P222" i="27"/>
  <c r="P276" i="27" s="1"/>
  <c r="P184" i="27"/>
  <c r="P238" i="27"/>
  <c r="P292" i="27" s="1"/>
  <c r="J231" i="27"/>
  <c r="J285" i="27" s="1"/>
  <c r="J177" i="27"/>
  <c r="H170" i="27"/>
  <c r="H197" i="27" s="1"/>
  <c r="H224" i="27"/>
  <c r="H278" i="27" s="1"/>
  <c r="H305" i="27" s="1"/>
  <c r="H240" i="27"/>
  <c r="H294" i="27" s="1"/>
  <c r="H321" i="27" s="1"/>
  <c r="H186" i="27"/>
  <c r="H213" i="27" s="1"/>
  <c r="I228" i="27"/>
  <c r="I282" i="27" s="1"/>
  <c r="I174" i="27"/>
  <c r="R170" i="27"/>
  <c r="R197" i="27" s="1"/>
  <c r="R224" i="27"/>
  <c r="R278" i="27" s="1"/>
  <c r="R305" i="27" s="1"/>
  <c r="R240" i="27"/>
  <c r="R294" i="27" s="1"/>
  <c r="R321" i="27" s="1"/>
  <c r="R186" i="27"/>
  <c r="L233" i="27"/>
  <c r="L287" i="27" s="1"/>
  <c r="L179" i="27"/>
  <c r="N235" i="27"/>
  <c r="F187" i="27"/>
  <c r="M273" i="27"/>
  <c r="Q165" i="27"/>
  <c r="F273" i="27"/>
  <c r="D273" i="27"/>
  <c r="D300" i="27" s="1"/>
  <c r="D68" i="84"/>
  <c r="D187" i="27"/>
  <c r="D214" i="27" s="1"/>
  <c r="M268" i="27"/>
  <c r="L273" i="27"/>
  <c r="E187" i="27"/>
  <c r="M183" i="27"/>
  <c r="M237" i="27"/>
  <c r="M291" i="27" s="1"/>
  <c r="M168" i="27"/>
  <c r="M222" i="27"/>
  <c r="M276" i="27" s="1"/>
  <c r="M238" i="27"/>
  <c r="M292" i="27" s="1"/>
  <c r="M184" i="27"/>
  <c r="Q225" i="27"/>
  <c r="Q279" i="27" s="1"/>
  <c r="Q171" i="27"/>
  <c r="D224" i="27"/>
  <c r="D278" i="27" s="1"/>
  <c r="D305" i="27" s="1"/>
  <c r="D170" i="27"/>
  <c r="D197" i="27" s="1"/>
  <c r="D240" i="27"/>
  <c r="D294" i="27" s="1"/>
  <c r="D321" i="27" s="1"/>
  <c r="D186" i="27"/>
  <c r="D213" i="27" s="1"/>
  <c r="O177" i="27"/>
  <c r="O231" i="27"/>
  <c r="O285" i="27" s="1"/>
  <c r="G170" i="27"/>
  <c r="G197" i="27" s="1"/>
  <c r="G224" i="27"/>
  <c r="G278" i="27" s="1"/>
  <c r="G305" i="27" s="1"/>
  <c r="G186" i="27"/>
  <c r="G213" i="27" s="1"/>
  <c r="G240" i="27"/>
  <c r="G294" i="27" s="1"/>
  <c r="G321" i="27" s="1"/>
  <c r="P233" i="27"/>
  <c r="P287" i="27" s="1"/>
  <c r="P179" i="27"/>
  <c r="J234" i="27"/>
  <c r="J288" i="27" s="1"/>
  <c r="J180" i="27"/>
  <c r="H235" i="27"/>
  <c r="H289" i="27" s="1"/>
  <c r="H181" i="27"/>
  <c r="I176" i="27"/>
  <c r="I230" i="27"/>
  <c r="I284" i="27" s="1"/>
  <c r="R227" i="27"/>
  <c r="R281" i="27" s="1"/>
  <c r="R173" i="27"/>
  <c r="L166" i="27"/>
  <c r="L220" i="27"/>
  <c r="L274" i="27" s="1"/>
  <c r="L236" i="27"/>
  <c r="L290" i="27" s="1"/>
  <c r="L317" i="27" s="1"/>
  <c r="L182" i="27"/>
  <c r="N176" i="27"/>
  <c r="N230" i="27"/>
  <c r="N284" i="27" s="1"/>
  <c r="K166" i="27"/>
  <c r="K220" i="27"/>
  <c r="K274" i="27" s="1"/>
  <c r="K236" i="27"/>
  <c r="K290" i="27" s="1"/>
  <c r="K182" i="27"/>
  <c r="C175" i="27"/>
  <c r="C202" i="27" s="1"/>
  <c r="C229" i="27"/>
  <c r="C283" i="27" s="1"/>
  <c r="C310" i="27" s="1"/>
  <c r="E224" i="27"/>
  <c r="E278" i="27" s="1"/>
  <c r="E305" i="27" s="1"/>
  <c r="E170" i="27"/>
  <c r="E197" i="27" s="1"/>
  <c r="E186" i="27"/>
  <c r="E213" i="27" s="1"/>
  <c r="E240" i="27"/>
  <c r="E294" i="27" s="1"/>
  <c r="E321" i="27" s="1"/>
  <c r="F233" i="27"/>
  <c r="F287" i="27" s="1"/>
  <c r="F179" i="27"/>
  <c r="F229" i="27"/>
  <c r="F283" i="27" s="1"/>
  <c r="F175" i="27"/>
  <c r="D222" i="27"/>
  <c r="D276" i="27" s="1"/>
  <c r="D303" i="27" s="1"/>
  <c r="D168" i="27"/>
  <c r="D195" i="27" s="1"/>
  <c r="P185" i="27"/>
  <c r="P212" i="27" s="1"/>
  <c r="P239" i="27"/>
  <c r="P293" i="27" s="1"/>
  <c r="R179" i="27"/>
  <c r="R233" i="27"/>
  <c r="R287" i="27" s="1"/>
  <c r="F231" i="27"/>
  <c r="F285" i="27" s="1"/>
  <c r="F177" i="27"/>
  <c r="M286" i="27"/>
  <c r="M177" i="27"/>
  <c r="M231" i="27"/>
  <c r="M285" i="27" s="1"/>
  <c r="Q233" i="27"/>
  <c r="D225" i="27"/>
  <c r="D279" i="27" s="1"/>
  <c r="D306" i="27" s="1"/>
  <c r="D171" i="27"/>
  <c r="D198" i="27" s="1"/>
  <c r="O170" i="27"/>
  <c r="O197" i="27" s="1"/>
  <c r="O224" i="27"/>
  <c r="O278" i="27" s="1"/>
  <c r="O305" i="27" s="1"/>
  <c r="O186" i="27"/>
  <c r="O240" i="27"/>
  <c r="O294" i="27" s="1"/>
  <c r="O321" i="27" s="1"/>
  <c r="G233" i="27"/>
  <c r="G287" i="27" s="1"/>
  <c r="G179" i="27"/>
  <c r="P234" i="27"/>
  <c r="P288" i="27" s="1"/>
  <c r="P180" i="27"/>
  <c r="J181" i="27"/>
  <c r="J235" i="27"/>
  <c r="J289" i="27" s="1"/>
  <c r="H228" i="27"/>
  <c r="H282" i="27" s="1"/>
  <c r="H174" i="27"/>
  <c r="I186" i="27"/>
  <c r="I213" i="27" s="1"/>
  <c r="I240" i="27"/>
  <c r="I294" i="27" s="1"/>
  <c r="I321" i="27" s="1"/>
  <c r="I177" i="27"/>
  <c r="I231" i="27"/>
  <c r="I285" i="27" s="1"/>
  <c r="R228" i="27"/>
  <c r="R282" i="27" s="1"/>
  <c r="R174" i="27"/>
  <c r="L221" i="27"/>
  <c r="L275" i="27" s="1"/>
  <c r="L167" i="27"/>
  <c r="L183" i="27"/>
  <c r="L237" i="27"/>
  <c r="L291" i="27" s="1"/>
  <c r="N231" i="27"/>
  <c r="K221" i="27"/>
  <c r="K275" i="27" s="1"/>
  <c r="K167" i="27"/>
  <c r="K183" i="27"/>
  <c r="K237" i="27"/>
  <c r="K291" i="27" s="1"/>
  <c r="C230" i="27"/>
  <c r="C284" i="27" s="1"/>
  <c r="C311" i="27" s="1"/>
  <c r="C176" i="27"/>
  <c r="C203" i="27" s="1"/>
  <c r="E225" i="27"/>
  <c r="E279" i="27" s="1"/>
  <c r="E171" i="27"/>
  <c r="F226" i="27"/>
  <c r="F280" i="27" s="1"/>
  <c r="F172" i="27"/>
  <c r="E228" i="27"/>
  <c r="E282" i="27" s="1"/>
  <c r="E174" i="27"/>
  <c r="M225" i="27"/>
  <c r="M279" i="27" s="1"/>
  <c r="M171" i="27"/>
  <c r="Q221" i="27"/>
  <c r="Q220" i="27"/>
  <c r="D181" i="27"/>
  <c r="D208" i="27" s="1"/>
  <c r="D235" i="27"/>
  <c r="D289" i="27" s="1"/>
  <c r="D316" i="27" s="1"/>
  <c r="O234" i="27"/>
  <c r="O288" i="27" s="1"/>
  <c r="O180" i="27"/>
  <c r="G235" i="27"/>
  <c r="G289" i="27" s="1"/>
  <c r="G181" i="27"/>
  <c r="P228" i="27"/>
  <c r="P282" i="27" s="1"/>
  <c r="P174" i="27"/>
  <c r="J221" i="27"/>
  <c r="J275" i="27" s="1"/>
  <c r="J167" i="27"/>
  <c r="J237" i="27"/>
  <c r="J291" i="27" s="1"/>
  <c r="J183" i="27"/>
  <c r="H176" i="27"/>
  <c r="H230" i="27"/>
  <c r="H284" i="27" s="1"/>
  <c r="I233" i="27"/>
  <c r="I287" i="27" s="1"/>
  <c r="I179" i="27"/>
  <c r="R222" i="27"/>
  <c r="R276" i="27" s="1"/>
  <c r="R168" i="27"/>
  <c r="R184" i="27"/>
  <c r="R238" i="27"/>
  <c r="R292" i="27" s="1"/>
  <c r="L231" i="27"/>
  <c r="L285" i="27" s="1"/>
  <c r="L177" i="27"/>
  <c r="N225" i="27"/>
  <c r="K169" i="27"/>
  <c r="K223" i="27"/>
  <c r="K277" i="27" s="1"/>
  <c r="K304" i="27" s="1"/>
  <c r="K239" i="27"/>
  <c r="K293" i="27" s="1"/>
  <c r="K185" i="27"/>
  <c r="K212" i="27" s="1"/>
  <c r="C178" i="27"/>
  <c r="C205" i="27" s="1"/>
  <c r="C232" i="27"/>
  <c r="C286" i="27" s="1"/>
  <c r="C313" i="27" s="1"/>
  <c r="E173" i="27"/>
  <c r="E227" i="27"/>
  <c r="E281" i="27" s="1"/>
  <c r="F166" i="27"/>
  <c r="F220" i="27"/>
  <c r="F274" i="27" s="1"/>
  <c r="D176" i="27"/>
  <c r="D203" i="27" s="1"/>
  <c r="D230" i="27"/>
  <c r="D284" i="27" s="1"/>
  <c r="D311" i="27" s="1"/>
  <c r="H225" i="27"/>
  <c r="H279" i="27" s="1"/>
  <c r="H171" i="27"/>
  <c r="C181" i="27"/>
  <c r="C208" i="27" s="1"/>
  <c r="C235" i="27"/>
  <c r="C289" i="27" s="1"/>
  <c r="C316" i="27" s="1"/>
  <c r="M220" i="27"/>
  <c r="M274" i="27" s="1"/>
  <c r="M166" i="27"/>
  <c r="G230" i="27"/>
  <c r="G284" i="27" s="1"/>
  <c r="G176" i="27"/>
  <c r="K179" i="27"/>
  <c r="K233" i="27"/>
  <c r="K287" i="27" s="1"/>
  <c r="C234" i="27"/>
  <c r="C288" i="27" s="1"/>
  <c r="C315" i="27" s="1"/>
  <c r="C180" i="27"/>
  <c r="C207" i="27" s="1"/>
  <c r="E229" i="27"/>
  <c r="E283" i="27" s="1"/>
  <c r="E175" i="27"/>
  <c r="F222" i="27"/>
  <c r="F276" i="27" s="1"/>
  <c r="F168" i="27"/>
  <c r="F238" i="27"/>
  <c r="F292" i="27" s="1"/>
  <c r="F184" i="27"/>
  <c r="M174" i="27"/>
  <c r="M228" i="27"/>
  <c r="M282" i="27" s="1"/>
  <c r="P223" i="27"/>
  <c r="P277" i="27" s="1"/>
  <c r="P169" i="27"/>
  <c r="N174" i="27"/>
  <c r="N228" i="27"/>
  <c r="N282" i="27" s="1"/>
  <c r="C227" i="27"/>
  <c r="C281" i="27" s="1"/>
  <c r="C308" i="27" s="1"/>
  <c r="C173" i="27"/>
  <c r="C200" i="27" s="1"/>
  <c r="N246" i="27"/>
  <c r="H273" i="27"/>
  <c r="H268" i="27"/>
  <c r="P273" i="27"/>
  <c r="P268" i="27"/>
  <c r="R268" i="27"/>
  <c r="C273" i="27"/>
  <c r="C300" i="27" s="1"/>
  <c r="D68" i="83"/>
  <c r="L268" i="27"/>
  <c r="K268" i="27"/>
  <c r="M187" i="27"/>
  <c r="O165" i="27"/>
  <c r="E273" i="27"/>
  <c r="J273" i="27"/>
  <c r="Q266" i="27"/>
  <c r="Q257" i="27"/>
  <c r="Q260" i="27"/>
  <c r="Q248" i="27"/>
  <c r="N252" i="27"/>
  <c r="N249" i="27"/>
  <c r="N258" i="27"/>
  <c r="Q247" i="27"/>
  <c r="O259" i="27"/>
  <c r="Q264" i="27"/>
  <c r="O250" i="27"/>
  <c r="Q256" i="27"/>
  <c r="Q283" i="27" s="1"/>
  <c r="O255" i="27"/>
  <c r="N250" i="27"/>
  <c r="O257" i="27"/>
  <c r="N256" i="27"/>
  <c r="N262" i="27"/>
  <c r="O253" i="27"/>
  <c r="O282" i="27" l="1"/>
  <c r="N279" i="27"/>
  <c r="R187" i="27"/>
  <c r="K187" i="27"/>
  <c r="O280" i="27"/>
  <c r="P187" i="27"/>
  <c r="Q291" i="27"/>
  <c r="Q275" i="27"/>
  <c r="J241" i="27"/>
  <c r="J295" i="27" s="1"/>
  <c r="J187" i="27"/>
  <c r="Q241" i="27"/>
  <c r="Q274" i="27"/>
  <c r="E241" i="27"/>
  <c r="E295" i="27" s="1"/>
  <c r="H187" i="27"/>
  <c r="H241" i="27"/>
  <c r="H295" i="27" s="1"/>
  <c r="C187" i="27"/>
  <c r="C214" i="27" s="1"/>
  <c r="I187" i="27"/>
  <c r="C241" i="27"/>
  <c r="C295" i="27" s="1"/>
  <c r="C322" i="27" s="1"/>
  <c r="G241" i="27"/>
  <c r="G295" i="27" s="1"/>
  <c r="N268" i="27"/>
  <c r="N171" i="27"/>
  <c r="Q166" i="27"/>
  <c r="N285" i="27"/>
  <c r="N181" i="27"/>
  <c r="O176" i="27"/>
  <c r="P241" i="27"/>
  <c r="P295" i="27" s="1"/>
  <c r="O187" i="27"/>
  <c r="Q176" i="27"/>
  <c r="N187" i="27"/>
  <c r="Q179" i="27"/>
  <c r="M241" i="27"/>
  <c r="M295" i="27" s="1"/>
  <c r="N289" i="27"/>
  <c r="O284" i="27"/>
  <c r="R241" i="27"/>
  <c r="R295" i="27" s="1"/>
  <c r="G187" i="27"/>
  <c r="N168" i="27"/>
  <c r="O169" i="27"/>
  <c r="O241" i="27"/>
  <c r="I241" i="27"/>
  <c r="I295" i="27" s="1"/>
  <c r="Q284" i="27"/>
  <c r="Q175" i="27"/>
  <c r="Q167" i="27"/>
  <c r="Q287" i="27"/>
  <c r="F241" i="27"/>
  <c r="F295" i="27" s="1"/>
  <c r="Q183" i="27"/>
  <c r="N273" i="27"/>
  <c r="N277" i="27"/>
  <c r="O286" i="27"/>
  <c r="Q293" i="27"/>
  <c r="N276" i="27"/>
  <c r="O277" i="27"/>
  <c r="Q268" i="27"/>
  <c r="O174" i="27"/>
  <c r="N175" i="27"/>
  <c r="N177" i="27"/>
  <c r="L241" i="27"/>
  <c r="L295" i="27" s="1"/>
  <c r="D241" i="27"/>
  <c r="D295" i="27" s="1"/>
  <c r="D322" i="27" s="1"/>
  <c r="N241" i="27"/>
  <c r="O273" i="27"/>
  <c r="O268" i="27"/>
  <c r="O172" i="27"/>
  <c r="N169" i="27"/>
  <c r="O178" i="27"/>
  <c r="K241" i="27"/>
  <c r="K295" i="27" s="1"/>
  <c r="Q187" i="27"/>
  <c r="N283" i="27"/>
  <c r="Q295" i="27" l="1"/>
  <c r="N295" i="27"/>
  <c r="O295" i="27"/>
  <c r="C119" i="84" l="1"/>
  <c r="C123" i="83" l="1"/>
  <c r="C110" i="84" l="1"/>
  <c r="C112" i="84" l="1"/>
  <c r="C109" i="84" l="1"/>
  <c r="C108" i="84" s="1"/>
  <c r="C118" i="84" l="1"/>
  <c r="C117" i="84" s="1"/>
  <c r="C113" i="84" l="1"/>
  <c r="C120" i="84" l="1"/>
  <c r="C111" i="84"/>
  <c r="C122" i="83" l="1"/>
  <c r="C121" i="84" l="1"/>
  <c r="C122" i="84" l="1"/>
  <c r="C7" i="84" l="1"/>
  <c r="C7" i="83"/>
  <c r="D7" i="84"/>
  <c r="D7" i="83"/>
  <c r="D8" i="83" l="1"/>
  <c r="D8" i="84"/>
  <c r="C8" i="84"/>
  <c r="C8" i="83"/>
  <c r="D43" i="84" l="1"/>
  <c r="D43" i="83"/>
  <c r="D42" i="84"/>
  <c r="D42" i="83"/>
  <c r="D44" i="84" l="1"/>
  <c r="D44" i="83"/>
  <c r="U98" i="27" l="1"/>
  <c r="U65" i="26"/>
  <c r="U106" i="27"/>
  <c r="U57" i="26"/>
  <c r="U102" i="27"/>
  <c r="U197" i="26"/>
  <c r="U311" i="27"/>
  <c r="U99" i="27"/>
  <c r="U195" i="26"/>
  <c r="U60" i="26"/>
  <c r="U95" i="27"/>
  <c r="U59" i="26"/>
  <c r="U103" i="27"/>
  <c r="U201" i="27"/>
  <c r="U92" i="27"/>
  <c r="U55" i="26"/>
  <c r="U306" i="27"/>
  <c r="U200" i="26"/>
  <c r="U67" i="26"/>
  <c r="U193" i="27"/>
  <c r="U85" i="27"/>
  <c r="U87" i="27"/>
  <c r="U318" i="27"/>
  <c r="U204" i="26"/>
  <c r="U68" i="26"/>
  <c r="U63" i="83" s="1"/>
  <c r="V64" i="83" s="1"/>
  <c r="U316" i="27"/>
  <c r="U307" i="27"/>
  <c r="U319" i="27"/>
  <c r="U204" i="27"/>
  <c r="U86" i="27"/>
  <c r="U208" i="27"/>
  <c r="U201" i="26"/>
  <c r="U93" i="27"/>
  <c r="U131" i="26"/>
  <c r="U194" i="26"/>
  <c r="U320" i="27"/>
  <c r="U203" i="26"/>
  <c r="U104" i="27"/>
  <c r="U88" i="27"/>
  <c r="U94" i="27"/>
  <c r="U62" i="26"/>
  <c r="U132" i="26"/>
  <c r="U303" i="27"/>
  <c r="U205" i="27"/>
  <c r="U127" i="26"/>
  <c r="U210" i="27"/>
  <c r="U137" i="26"/>
  <c r="U65" i="83" s="1"/>
  <c r="V66" i="83" s="1"/>
  <c r="U101" i="27"/>
  <c r="U125" i="26"/>
  <c r="U84" i="27"/>
  <c r="U315" i="27"/>
  <c r="U206" i="27"/>
  <c r="U105" i="27"/>
  <c r="U192" i="27"/>
  <c r="U134" i="26"/>
  <c r="U302" i="27"/>
  <c r="U133" i="26"/>
  <c r="U100" i="27"/>
  <c r="U126" i="26"/>
  <c r="U198" i="27"/>
  <c r="U56" i="26"/>
  <c r="U213" i="27"/>
  <c r="U313" i="27"/>
  <c r="U64" i="26"/>
  <c r="U312" i="27"/>
  <c r="U96" i="27"/>
  <c r="U200" i="27"/>
  <c r="U198" i="26"/>
  <c r="U91" i="27"/>
  <c r="U301" i="27"/>
  <c r="U310" i="27"/>
  <c r="U304" i="27"/>
  <c r="U195" i="27"/>
  <c r="U199" i="27"/>
  <c r="U196" i="27"/>
  <c r="U129" i="26"/>
  <c r="U194" i="27"/>
  <c r="U90" i="27"/>
  <c r="U58" i="26"/>
  <c r="U128" i="26"/>
  <c r="U211" i="27"/>
  <c r="U61" i="26"/>
  <c r="U130" i="26"/>
  <c r="U124" i="26"/>
  <c r="U314" i="27"/>
  <c r="U97" i="27"/>
  <c r="U135" i="26"/>
  <c r="U196" i="26"/>
  <c r="U202" i="27"/>
  <c r="U300" i="27"/>
  <c r="U203" i="27"/>
  <c r="U199" i="26"/>
  <c r="U317" i="27"/>
  <c r="U66" i="26"/>
  <c r="U136" i="26"/>
  <c r="U207" i="27"/>
  <c r="U63" i="26"/>
  <c r="U209" i="27"/>
  <c r="U206" i="26"/>
  <c r="U67" i="83" s="1"/>
  <c r="V68" i="83" s="1"/>
  <c r="U308" i="27"/>
  <c r="U309" i="27"/>
  <c r="U214" i="27"/>
  <c r="U193" i="26"/>
  <c r="U322" i="27"/>
  <c r="U37" i="83"/>
  <c r="M60" i="26"/>
  <c r="M55" i="26"/>
  <c r="M67" i="26"/>
  <c r="M65" i="26"/>
  <c r="M68" i="26"/>
  <c r="M136" i="26"/>
  <c r="M196" i="26"/>
  <c r="M193" i="26"/>
  <c r="M128" i="26"/>
  <c r="M137" i="26"/>
  <c r="M66" i="26"/>
  <c r="M58" i="26"/>
  <c r="M129" i="26"/>
  <c r="M59" i="26"/>
  <c r="M132" i="26"/>
  <c r="M195" i="26"/>
  <c r="M203" i="26"/>
  <c r="M133" i="26"/>
  <c r="M135" i="26"/>
  <c r="M206" i="26"/>
  <c r="M131" i="26"/>
  <c r="M56" i="26"/>
  <c r="M197" i="26"/>
  <c r="M204" i="26"/>
  <c r="M201" i="26"/>
  <c r="M61" i="26"/>
  <c r="M198" i="26"/>
  <c r="M199" i="26"/>
  <c r="M134" i="26"/>
  <c r="M130" i="26"/>
  <c r="M64" i="26"/>
  <c r="M124" i="26"/>
  <c r="M200" i="26"/>
  <c r="M127" i="26"/>
  <c r="M194" i="26"/>
  <c r="M57" i="26"/>
  <c r="M63" i="26"/>
  <c r="M126" i="26"/>
  <c r="M62" i="26"/>
  <c r="M125" i="26"/>
  <c r="M37" i="84"/>
  <c r="M37" i="83"/>
  <c r="M86" i="27"/>
  <c r="M90" i="27"/>
  <c r="M102" i="27"/>
  <c r="M106" i="27"/>
  <c r="M96" i="27"/>
  <c r="M100" i="27"/>
  <c r="M104" i="27"/>
  <c r="M92" i="27"/>
  <c r="M98" i="27"/>
  <c r="M84" i="27"/>
  <c r="M88" i="27"/>
  <c r="M94" i="27"/>
  <c r="M97" i="27"/>
  <c r="M103" i="27"/>
  <c r="M95" i="27"/>
  <c r="M91" i="27"/>
  <c r="M85" i="27"/>
  <c r="M99" i="27"/>
  <c r="M105" i="27"/>
  <c r="M101" i="27"/>
  <c r="M93" i="27"/>
  <c r="M87" i="27"/>
  <c r="M192" i="27"/>
  <c r="M193" i="27"/>
  <c r="M306" i="27"/>
  <c r="M309" i="27"/>
  <c r="M313" i="27"/>
  <c r="M308" i="27"/>
  <c r="M210" i="27"/>
  <c r="M198" i="27"/>
  <c r="M303" i="27"/>
  <c r="M199" i="27"/>
  <c r="M317" i="27"/>
  <c r="M211" i="27"/>
  <c r="M201" i="27"/>
  <c r="M200" i="27"/>
  <c r="M315" i="27"/>
  <c r="M302" i="27"/>
  <c r="M196" i="27"/>
  <c r="M304" i="27"/>
  <c r="M318" i="27"/>
  <c r="M300" i="27"/>
  <c r="M214" i="27"/>
  <c r="M213" i="27"/>
  <c r="M204" i="27"/>
  <c r="M195" i="27"/>
  <c r="M207" i="27"/>
  <c r="M301" i="27"/>
  <c r="M319" i="27"/>
  <c r="M312" i="27"/>
  <c r="M209" i="27"/>
  <c r="M202" i="27"/>
  <c r="M194" i="27"/>
  <c r="M316" i="27"/>
  <c r="M307" i="27"/>
  <c r="M320" i="27"/>
  <c r="M314" i="27"/>
  <c r="M206" i="27"/>
  <c r="M311" i="27"/>
  <c r="M208" i="27"/>
  <c r="M205" i="27"/>
  <c r="M203" i="27"/>
  <c r="M310" i="27"/>
  <c r="M322" i="27"/>
  <c r="I55" i="26"/>
  <c r="I59" i="26"/>
  <c r="I57" i="26"/>
  <c r="I61" i="26"/>
  <c r="I201" i="26"/>
  <c r="I135" i="26"/>
  <c r="I128" i="26"/>
  <c r="I199" i="26"/>
  <c r="I137" i="26"/>
  <c r="I58" i="26"/>
  <c r="I63" i="26"/>
  <c r="I60" i="26"/>
  <c r="I131" i="26"/>
  <c r="I197" i="26"/>
  <c r="I132" i="26"/>
  <c r="I130" i="26"/>
  <c r="I126" i="26"/>
  <c r="I206" i="26"/>
  <c r="I62" i="26"/>
  <c r="I56" i="26"/>
  <c r="I65" i="26"/>
  <c r="I193" i="26"/>
  <c r="I195" i="26"/>
  <c r="I196" i="26"/>
  <c r="I68" i="26"/>
  <c r="I194" i="26"/>
  <c r="I129" i="26"/>
  <c r="I134" i="26"/>
  <c r="I200" i="26"/>
  <c r="I124" i="26"/>
  <c r="I198" i="26"/>
  <c r="I125" i="26"/>
  <c r="I66" i="26"/>
  <c r="I204" i="26"/>
  <c r="I203" i="26"/>
  <c r="I37" i="84"/>
  <c r="I37" i="83"/>
  <c r="I102" i="27"/>
  <c r="I104" i="27"/>
  <c r="I90" i="27"/>
  <c r="I86" i="27"/>
  <c r="I92" i="27"/>
  <c r="I94" i="27"/>
  <c r="I96" i="27"/>
  <c r="I100" i="27"/>
  <c r="I84" i="27"/>
  <c r="I88" i="27"/>
  <c r="I98" i="27"/>
  <c r="I106" i="27"/>
  <c r="I103" i="27"/>
  <c r="I95" i="27"/>
  <c r="I85" i="27"/>
  <c r="I99" i="27"/>
  <c r="I97" i="27"/>
  <c r="I101" i="27"/>
  <c r="I91" i="27"/>
  <c r="I87" i="27"/>
  <c r="I93" i="27"/>
  <c r="I192" i="27"/>
  <c r="I312" i="27"/>
  <c r="I206" i="27"/>
  <c r="I204" i="27"/>
  <c r="I203" i="27"/>
  <c r="I201" i="27"/>
  <c r="I318" i="27"/>
  <c r="I200" i="27"/>
  <c r="I198" i="27"/>
  <c r="I307" i="27"/>
  <c r="I311" i="27"/>
  <c r="I314" i="27"/>
  <c r="I209" i="27"/>
  <c r="I207" i="27"/>
  <c r="I202" i="27"/>
  <c r="I193" i="27"/>
  <c r="I320" i="27"/>
  <c r="I301" i="27"/>
  <c r="I309" i="27"/>
  <c r="I205" i="27"/>
  <c r="I319" i="27"/>
  <c r="I306" i="27"/>
  <c r="I196" i="27"/>
  <c r="I208" i="27"/>
  <c r="I195" i="27"/>
  <c r="I300" i="27"/>
  <c r="I199" i="27"/>
  <c r="I210" i="27"/>
  <c r="I310" i="27"/>
  <c r="I194" i="27"/>
  <c r="I211" i="27"/>
  <c r="I302" i="27"/>
  <c r="I315" i="27"/>
  <c r="I308" i="27"/>
  <c r="I316" i="27"/>
  <c r="I303" i="27"/>
  <c r="I313" i="27"/>
  <c r="I214" i="27"/>
  <c r="I322" i="27"/>
  <c r="T131" i="26"/>
  <c r="T127" i="26"/>
  <c r="T136" i="26"/>
  <c r="T132" i="26"/>
  <c r="T201" i="26"/>
  <c r="T67" i="26"/>
  <c r="T197" i="26"/>
  <c r="T198" i="26"/>
  <c r="T65" i="26"/>
  <c r="T196" i="26"/>
  <c r="T137" i="26"/>
  <c r="T125" i="26"/>
  <c r="T129" i="26"/>
  <c r="T68" i="26"/>
  <c r="T194" i="26"/>
  <c r="T60" i="26"/>
  <c r="T195" i="26"/>
  <c r="T55" i="26"/>
  <c r="T56" i="26"/>
  <c r="T193" i="26"/>
  <c r="T133" i="26"/>
  <c r="T57" i="26"/>
  <c r="T128" i="26"/>
  <c r="T63" i="26"/>
  <c r="T124" i="26"/>
  <c r="T135" i="26"/>
  <c r="T200" i="26"/>
  <c r="T58" i="26"/>
  <c r="T62" i="26"/>
  <c r="T199" i="26"/>
  <c r="T206" i="26"/>
  <c r="T59" i="26"/>
  <c r="T126" i="26"/>
  <c r="T130" i="26"/>
  <c r="T204" i="26"/>
  <c r="T203" i="26"/>
  <c r="T66" i="26"/>
  <c r="T64" i="26"/>
  <c r="T61" i="26"/>
  <c r="T134" i="26"/>
  <c r="T37" i="84"/>
  <c r="T37" i="83"/>
  <c r="T106" i="27"/>
  <c r="T92" i="27"/>
  <c r="T96" i="27"/>
  <c r="T100" i="27"/>
  <c r="T104" i="27"/>
  <c r="T90" i="27"/>
  <c r="T94" i="27"/>
  <c r="T98" i="27"/>
  <c r="T102" i="27"/>
  <c r="T84" i="27"/>
  <c r="T88" i="27"/>
  <c r="T86" i="27"/>
  <c r="T105" i="27"/>
  <c r="T101" i="27"/>
  <c r="T93" i="27"/>
  <c r="T103" i="27"/>
  <c r="T85" i="27"/>
  <c r="T87" i="27"/>
  <c r="T95" i="27"/>
  <c r="T97" i="27"/>
  <c r="T99" i="27"/>
  <c r="T91" i="27"/>
  <c r="T192" i="27"/>
  <c r="T309" i="27"/>
  <c r="T312" i="27"/>
  <c r="T304" i="27"/>
  <c r="T204" i="27"/>
  <c r="T196" i="27"/>
  <c r="T209" i="27"/>
  <c r="T316" i="27"/>
  <c r="T303" i="27"/>
  <c r="T208" i="27"/>
  <c r="T320" i="27"/>
  <c r="T205" i="27"/>
  <c r="T213" i="27"/>
  <c r="T306" i="27"/>
  <c r="T200" i="27"/>
  <c r="T198" i="27"/>
  <c r="T308" i="27"/>
  <c r="T202" i="27"/>
  <c r="T311" i="27"/>
  <c r="T300" i="27"/>
  <c r="T203" i="27"/>
  <c r="T195" i="27"/>
  <c r="T199" i="27"/>
  <c r="T201" i="27"/>
  <c r="T301" i="27"/>
  <c r="T210" i="27"/>
  <c r="T193" i="27"/>
  <c r="T313" i="27"/>
  <c r="T206" i="27"/>
  <c r="T307" i="27"/>
  <c r="T318" i="27"/>
  <c r="T317" i="27"/>
  <c r="T319" i="27"/>
  <c r="T314" i="27"/>
  <c r="T211" i="27"/>
  <c r="T310" i="27"/>
  <c r="T315" i="27"/>
  <c r="T302" i="27"/>
  <c r="T207" i="27"/>
  <c r="T194" i="27"/>
  <c r="T322" i="27"/>
  <c r="T214" i="27"/>
  <c r="P125" i="26"/>
  <c r="P128" i="26"/>
  <c r="P134" i="26"/>
  <c r="P133" i="26"/>
  <c r="P204" i="26"/>
  <c r="P203" i="26"/>
  <c r="P201" i="26"/>
  <c r="P198" i="26"/>
  <c r="P200" i="26"/>
  <c r="P65" i="26"/>
  <c r="P129" i="26"/>
  <c r="P137" i="26"/>
  <c r="P135" i="26"/>
  <c r="P126" i="26"/>
  <c r="P57" i="26"/>
  <c r="P67" i="26"/>
  <c r="P196" i="26"/>
  <c r="P55" i="26"/>
  <c r="P62" i="26"/>
  <c r="P58" i="26"/>
  <c r="P132" i="26"/>
  <c r="P130" i="26"/>
  <c r="P136" i="26"/>
  <c r="P68" i="26"/>
  <c r="P61" i="26"/>
  <c r="P194" i="26"/>
  <c r="P56" i="26"/>
  <c r="P195" i="26"/>
  <c r="P66" i="26"/>
  <c r="P193" i="26"/>
  <c r="P127" i="26"/>
  <c r="P131" i="26"/>
  <c r="P124" i="26"/>
  <c r="P59" i="26"/>
  <c r="P63" i="26"/>
  <c r="P199" i="26"/>
  <c r="P197" i="26"/>
  <c r="P60" i="26"/>
  <c r="P64" i="26"/>
  <c r="P206" i="26"/>
  <c r="P37" i="84"/>
  <c r="P37" i="83"/>
  <c r="P84" i="27"/>
  <c r="P88" i="27"/>
  <c r="P90" i="27"/>
  <c r="P94" i="27"/>
  <c r="P98" i="27"/>
  <c r="P102" i="27"/>
  <c r="P106" i="27"/>
  <c r="P92" i="27"/>
  <c r="P96" i="27"/>
  <c r="P100" i="27"/>
  <c r="P104" i="27"/>
  <c r="P86" i="27"/>
  <c r="P99" i="27"/>
  <c r="P105" i="27"/>
  <c r="P101" i="27"/>
  <c r="P93" i="27"/>
  <c r="P97" i="27"/>
  <c r="P103" i="27"/>
  <c r="P95" i="27"/>
  <c r="P85" i="27"/>
  <c r="P91" i="27"/>
  <c r="P87" i="27"/>
  <c r="P192" i="27"/>
  <c r="P304" i="27"/>
  <c r="P309" i="27"/>
  <c r="P196" i="27"/>
  <c r="P211" i="27"/>
  <c r="P200" i="27"/>
  <c r="P199" i="27"/>
  <c r="P312" i="27"/>
  <c r="P314" i="27"/>
  <c r="P302" i="27"/>
  <c r="P210" i="27"/>
  <c r="P319" i="27"/>
  <c r="P318" i="27"/>
  <c r="P204" i="27"/>
  <c r="P193" i="27"/>
  <c r="P311" i="27"/>
  <c r="P207" i="27"/>
  <c r="P201" i="27"/>
  <c r="P315" i="27"/>
  <c r="P195" i="27"/>
  <c r="P320" i="27"/>
  <c r="P206" i="27"/>
  <c r="P317" i="27"/>
  <c r="P310" i="27"/>
  <c r="P303" i="27"/>
  <c r="P300" i="27"/>
  <c r="P194" i="27"/>
  <c r="P208" i="27"/>
  <c r="P213" i="27"/>
  <c r="P308" i="27"/>
  <c r="P307" i="27"/>
  <c r="P202" i="27"/>
  <c r="P198" i="27"/>
  <c r="P301" i="27"/>
  <c r="P306" i="27"/>
  <c r="P203" i="27"/>
  <c r="P316" i="27"/>
  <c r="P205" i="27"/>
  <c r="P313" i="27"/>
  <c r="P209" i="27"/>
  <c r="P322" i="27"/>
  <c r="P214" i="27"/>
  <c r="L127" i="26"/>
  <c r="L129" i="26"/>
  <c r="L133" i="26"/>
  <c r="L135" i="26"/>
  <c r="L203" i="26"/>
  <c r="L66" i="26"/>
  <c r="L61" i="26"/>
  <c r="L55" i="26"/>
  <c r="L67" i="26"/>
  <c r="L195" i="26"/>
  <c r="L137" i="26"/>
  <c r="L125" i="26"/>
  <c r="L134" i="26"/>
  <c r="L136" i="26"/>
  <c r="L198" i="26"/>
  <c r="L58" i="26"/>
  <c r="L63" i="26"/>
  <c r="L194" i="26"/>
  <c r="L60" i="26"/>
  <c r="L201" i="26"/>
  <c r="L124" i="26"/>
  <c r="L128" i="26"/>
  <c r="L132" i="26"/>
  <c r="L68" i="26"/>
  <c r="L56" i="26"/>
  <c r="L197" i="26"/>
  <c r="L59" i="26"/>
  <c r="L200" i="26"/>
  <c r="L196" i="26"/>
  <c r="L206" i="26"/>
  <c r="L126" i="26"/>
  <c r="L130" i="26"/>
  <c r="L131" i="26"/>
  <c r="L65" i="26"/>
  <c r="L62" i="26"/>
  <c r="L204" i="26"/>
  <c r="L199" i="26"/>
  <c r="L57" i="26"/>
  <c r="L64" i="26"/>
  <c r="L193" i="26"/>
  <c r="L37" i="84"/>
  <c r="L37" i="83"/>
  <c r="L84" i="27"/>
  <c r="L104" i="27"/>
  <c r="L90" i="27"/>
  <c r="L94" i="27"/>
  <c r="L98" i="27"/>
  <c r="L102" i="27"/>
  <c r="L88" i="27"/>
  <c r="L86" i="27"/>
  <c r="L106" i="27"/>
  <c r="L92" i="27"/>
  <c r="L96" i="27"/>
  <c r="L100" i="27"/>
  <c r="L97" i="27"/>
  <c r="L87" i="27"/>
  <c r="L91" i="27"/>
  <c r="L93" i="27"/>
  <c r="L103" i="27"/>
  <c r="L95" i="27"/>
  <c r="L105" i="27"/>
  <c r="L85" i="27"/>
  <c r="L101" i="27"/>
  <c r="L99" i="27"/>
  <c r="L192" i="27"/>
  <c r="L319" i="27"/>
  <c r="L314" i="27"/>
  <c r="L205" i="27"/>
  <c r="L310" i="27"/>
  <c r="L211" i="27"/>
  <c r="L199" i="27"/>
  <c r="L200" i="27"/>
  <c r="L206" i="27"/>
  <c r="L313" i="27"/>
  <c r="L301" i="27"/>
  <c r="L318" i="27"/>
  <c r="L300" i="27"/>
  <c r="L306" i="27"/>
  <c r="L320" i="27"/>
  <c r="L309" i="27"/>
  <c r="L303" i="27"/>
  <c r="L195" i="27"/>
  <c r="L312" i="27"/>
  <c r="L194" i="27"/>
  <c r="L302" i="27"/>
  <c r="L193" i="27"/>
  <c r="L204" i="27"/>
  <c r="L210" i="27"/>
  <c r="L209" i="27"/>
  <c r="L307" i="27"/>
  <c r="L308" i="27"/>
  <c r="L208" i="27"/>
  <c r="L196" i="27"/>
  <c r="L202" i="27"/>
  <c r="L214" i="27"/>
  <c r="L213" i="27"/>
  <c r="L311" i="27"/>
  <c r="L198" i="27"/>
  <c r="L315" i="27"/>
  <c r="L203" i="27"/>
  <c r="L316" i="27"/>
  <c r="L207" i="27"/>
  <c r="L201" i="27"/>
  <c r="L322" i="27"/>
  <c r="H131" i="26"/>
  <c r="H124" i="26"/>
  <c r="H134" i="26"/>
  <c r="H194" i="26"/>
  <c r="H59" i="26"/>
  <c r="H195" i="26"/>
  <c r="H200" i="26"/>
  <c r="H58" i="26"/>
  <c r="H206" i="26"/>
  <c r="H132" i="26"/>
  <c r="H137" i="26"/>
  <c r="H135" i="26"/>
  <c r="H204" i="26"/>
  <c r="H199" i="26"/>
  <c r="H197" i="26"/>
  <c r="H55" i="26"/>
  <c r="H56" i="26"/>
  <c r="H193" i="26"/>
  <c r="H65" i="26"/>
  <c r="H130" i="26"/>
  <c r="H126" i="26"/>
  <c r="H62" i="26"/>
  <c r="H198" i="26"/>
  <c r="H60" i="26"/>
  <c r="H128" i="26"/>
  <c r="H196" i="26"/>
  <c r="H66" i="26"/>
  <c r="H125" i="26"/>
  <c r="H129" i="26"/>
  <c r="H57" i="26"/>
  <c r="H63" i="26"/>
  <c r="H61" i="26"/>
  <c r="H68" i="26"/>
  <c r="H203" i="26"/>
  <c r="H201" i="26"/>
  <c r="H37" i="84"/>
  <c r="H37" i="83"/>
  <c r="H88" i="27"/>
  <c r="H98" i="27"/>
  <c r="H84" i="27"/>
  <c r="H92" i="27"/>
  <c r="H96" i="27"/>
  <c r="H100" i="27"/>
  <c r="H104" i="27"/>
  <c r="H102" i="27"/>
  <c r="H86" i="27"/>
  <c r="H90" i="27"/>
  <c r="H94" i="27"/>
  <c r="H106" i="27"/>
  <c r="H103" i="27"/>
  <c r="H97" i="27"/>
  <c r="H101" i="27"/>
  <c r="H87" i="27"/>
  <c r="H85" i="27"/>
  <c r="H95" i="27"/>
  <c r="H99" i="27"/>
  <c r="H91" i="27"/>
  <c r="H93" i="27"/>
  <c r="H192" i="27"/>
  <c r="H316" i="27"/>
  <c r="H314" i="27"/>
  <c r="H306" i="27"/>
  <c r="H304" i="27"/>
  <c r="H196" i="27"/>
  <c r="H198" i="27"/>
  <c r="H203" i="27"/>
  <c r="H201" i="27"/>
  <c r="H309" i="27"/>
  <c r="H300" i="27"/>
  <c r="H311" i="27"/>
  <c r="H208" i="27"/>
  <c r="H195" i="27"/>
  <c r="H308" i="27"/>
  <c r="H206" i="27"/>
  <c r="H317" i="27"/>
  <c r="H302" i="27"/>
  <c r="H207" i="27"/>
  <c r="H320" i="27"/>
  <c r="H310" i="27"/>
  <c r="H205" i="27"/>
  <c r="H200" i="27"/>
  <c r="H210" i="27"/>
  <c r="H319" i="27"/>
  <c r="H301" i="27"/>
  <c r="H194" i="27"/>
  <c r="H199" i="27"/>
  <c r="H307" i="27"/>
  <c r="H204" i="27"/>
  <c r="H312" i="27"/>
  <c r="H303" i="27"/>
  <c r="H209" i="27"/>
  <c r="H318" i="27"/>
  <c r="H211" i="27"/>
  <c r="H193" i="27"/>
  <c r="H202" i="27"/>
  <c r="H313" i="27"/>
  <c r="H315" i="27"/>
  <c r="H214" i="27"/>
  <c r="H322" i="27"/>
  <c r="S60" i="26"/>
  <c r="S130" i="26"/>
  <c r="S61" i="26"/>
  <c r="S57" i="26"/>
  <c r="S135" i="26"/>
  <c r="S195" i="26"/>
  <c r="S136" i="26"/>
  <c r="S55" i="26"/>
  <c r="S67" i="26"/>
  <c r="S65" i="26"/>
  <c r="S197" i="26"/>
  <c r="S133" i="26"/>
  <c r="S125" i="26"/>
  <c r="S206" i="26"/>
  <c r="S198" i="26"/>
  <c r="S131" i="26"/>
  <c r="S126" i="26"/>
  <c r="S59" i="26"/>
  <c r="S127" i="26"/>
  <c r="S128" i="26"/>
  <c r="S64" i="26"/>
  <c r="S199" i="26"/>
  <c r="S132" i="26"/>
  <c r="S58" i="26"/>
  <c r="S56" i="26"/>
  <c r="S68" i="26"/>
  <c r="S203" i="26"/>
  <c r="S193" i="26"/>
  <c r="S204" i="26"/>
  <c r="S134" i="26"/>
  <c r="S201" i="26"/>
  <c r="S196" i="26"/>
  <c r="S124" i="26"/>
  <c r="S62" i="26"/>
  <c r="S66" i="26"/>
  <c r="S200" i="26"/>
  <c r="S194" i="26"/>
  <c r="S137" i="26"/>
  <c r="S63" i="26"/>
  <c r="S129" i="26"/>
  <c r="S37" i="84"/>
  <c r="S37" i="83"/>
  <c r="S93" i="27"/>
  <c r="S99" i="27"/>
  <c r="S103" i="27"/>
  <c r="S85" i="27"/>
  <c r="S87" i="27"/>
  <c r="S97" i="27"/>
  <c r="S95" i="27"/>
  <c r="S91" i="27"/>
  <c r="S101" i="27"/>
  <c r="S105" i="27"/>
  <c r="S88" i="27"/>
  <c r="S94" i="27"/>
  <c r="S104" i="27"/>
  <c r="S86" i="27"/>
  <c r="S98" i="27"/>
  <c r="S90" i="27"/>
  <c r="S102" i="27"/>
  <c r="S84" i="27"/>
  <c r="S96" i="27"/>
  <c r="S100" i="27"/>
  <c r="S92" i="27"/>
  <c r="S106" i="27"/>
  <c r="S192" i="27"/>
  <c r="S312" i="27"/>
  <c r="S201" i="27"/>
  <c r="S202" i="27"/>
  <c r="S214" i="27"/>
  <c r="S300" i="27"/>
  <c r="S303" i="27"/>
  <c r="S311" i="27"/>
  <c r="S310" i="27"/>
  <c r="S211" i="27"/>
  <c r="S307" i="27"/>
  <c r="S308" i="27"/>
  <c r="S193" i="27"/>
  <c r="S314" i="27"/>
  <c r="S301" i="27"/>
  <c r="S206" i="27"/>
  <c r="S199" i="27"/>
  <c r="S200" i="27"/>
  <c r="S210" i="27"/>
  <c r="S205" i="27"/>
  <c r="S320" i="27"/>
  <c r="S209" i="27"/>
  <c r="S319" i="27"/>
  <c r="S316" i="27"/>
  <c r="S196" i="27"/>
  <c r="S304" i="27"/>
  <c r="S208" i="27"/>
  <c r="S318" i="27"/>
  <c r="S313" i="27"/>
  <c r="S315" i="27"/>
  <c r="S309" i="27"/>
  <c r="S204" i="27"/>
  <c r="S302" i="27"/>
  <c r="S317" i="27"/>
  <c r="S194" i="27"/>
  <c r="S213" i="27"/>
  <c r="S207" i="27"/>
  <c r="S195" i="27"/>
  <c r="S203" i="27"/>
  <c r="S306" i="27"/>
  <c r="S198" i="27"/>
  <c r="S322" i="27"/>
  <c r="O65" i="26"/>
  <c r="O60" i="26"/>
  <c r="O62" i="26"/>
  <c r="O197" i="26"/>
  <c r="O131" i="26"/>
  <c r="O135" i="26"/>
  <c r="O204" i="26"/>
  <c r="O56" i="26"/>
  <c r="O68" i="26"/>
  <c r="O66" i="26"/>
  <c r="O67" i="26"/>
  <c r="O58" i="26"/>
  <c r="O132" i="26"/>
  <c r="O136" i="26"/>
  <c r="O125" i="26"/>
  <c r="O196" i="26"/>
  <c r="O57" i="26"/>
  <c r="O206" i="26"/>
  <c r="O59" i="26"/>
  <c r="O128" i="26"/>
  <c r="O199" i="26"/>
  <c r="O194" i="26"/>
  <c r="O127" i="26"/>
  <c r="O193" i="26"/>
  <c r="O195" i="26"/>
  <c r="O64" i="26"/>
  <c r="O129" i="26"/>
  <c r="O124" i="26"/>
  <c r="O55" i="26"/>
  <c r="O203" i="26"/>
  <c r="O63" i="26"/>
  <c r="O61" i="26"/>
  <c r="O200" i="26"/>
  <c r="O198" i="26"/>
  <c r="O134" i="26"/>
  <c r="O133" i="26"/>
  <c r="O137" i="26"/>
  <c r="O126" i="26"/>
  <c r="O130" i="26"/>
  <c r="O201" i="26"/>
  <c r="O37" i="84"/>
  <c r="O37" i="83"/>
  <c r="O93" i="27"/>
  <c r="O87" i="27"/>
  <c r="O97" i="27"/>
  <c r="O99" i="27"/>
  <c r="O85" i="27"/>
  <c r="O105" i="27"/>
  <c r="O101" i="27"/>
  <c r="O91" i="27"/>
  <c r="O103" i="27"/>
  <c r="O95" i="27"/>
  <c r="O86" i="27"/>
  <c r="O104" i="27"/>
  <c r="O88" i="27"/>
  <c r="O90" i="27"/>
  <c r="O106" i="27"/>
  <c r="O102" i="27"/>
  <c r="O94" i="27"/>
  <c r="O96" i="27"/>
  <c r="O84" i="27"/>
  <c r="O98" i="27"/>
  <c r="O100" i="27"/>
  <c r="O92" i="27"/>
  <c r="O317" i="27"/>
  <c r="O312" i="27"/>
  <c r="O208" i="27"/>
  <c r="O206" i="27"/>
  <c r="O320" i="27"/>
  <c r="O309" i="27"/>
  <c r="O310" i="27"/>
  <c r="O315" i="27"/>
  <c r="O202" i="27"/>
  <c r="O303" i="27"/>
  <c r="O198" i="27"/>
  <c r="O308" i="27"/>
  <c r="O316" i="27"/>
  <c r="O204" i="27"/>
  <c r="O193" i="27"/>
  <c r="O207" i="27"/>
  <c r="O213" i="27"/>
  <c r="O209" i="27"/>
  <c r="O192" i="27"/>
  <c r="O301" i="27"/>
  <c r="O318" i="27"/>
  <c r="O306" i="27"/>
  <c r="O200" i="27"/>
  <c r="O319" i="27"/>
  <c r="O195" i="27"/>
  <c r="O194" i="27"/>
  <c r="O314" i="27"/>
  <c r="O211" i="27"/>
  <c r="O302" i="27"/>
  <c r="O210" i="27"/>
  <c r="O201" i="27"/>
  <c r="O196" i="27"/>
  <c r="O307" i="27"/>
  <c r="O304" i="27"/>
  <c r="O311" i="27"/>
  <c r="O313" i="27"/>
  <c r="O205" i="27"/>
  <c r="O199" i="27"/>
  <c r="O300" i="27"/>
  <c r="O214" i="27"/>
  <c r="O203" i="27"/>
  <c r="O322" i="27"/>
  <c r="K55" i="26"/>
  <c r="K67" i="26"/>
  <c r="K65" i="26"/>
  <c r="K193" i="26"/>
  <c r="K196" i="26"/>
  <c r="K127" i="26"/>
  <c r="K126" i="26"/>
  <c r="K197" i="26"/>
  <c r="K133" i="26"/>
  <c r="K124" i="26"/>
  <c r="K58" i="26"/>
  <c r="K56" i="26"/>
  <c r="K68" i="26"/>
  <c r="K199" i="26"/>
  <c r="K195" i="26"/>
  <c r="K203" i="26"/>
  <c r="K201" i="26"/>
  <c r="K135" i="26"/>
  <c r="K137" i="26"/>
  <c r="K64" i="26"/>
  <c r="K198" i="26"/>
  <c r="K61" i="26"/>
  <c r="K59" i="26"/>
  <c r="K60" i="26"/>
  <c r="K129" i="26"/>
  <c r="K200" i="26"/>
  <c r="K66" i="26"/>
  <c r="K131" i="26"/>
  <c r="K128" i="26"/>
  <c r="K130" i="26"/>
  <c r="K63" i="26"/>
  <c r="K204" i="26"/>
  <c r="K132" i="26"/>
  <c r="K134" i="26"/>
  <c r="K62" i="26"/>
  <c r="K125" i="26"/>
  <c r="K194" i="26"/>
  <c r="K57" i="26"/>
  <c r="K206" i="26"/>
  <c r="K37" i="84"/>
  <c r="K37" i="83"/>
  <c r="K91" i="27"/>
  <c r="K87" i="27"/>
  <c r="K95" i="27"/>
  <c r="K93" i="27"/>
  <c r="K99" i="27"/>
  <c r="K97" i="27"/>
  <c r="K101" i="27"/>
  <c r="K105" i="27"/>
  <c r="K85" i="27"/>
  <c r="K103" i="27"/>
  <c r="K100" i="27"/>
  <c r="K86" i="27"/>
  <c r="K106" i="27"/>
  <c r="K102" i="27"/>
  <c r="K94" i="27"/>
  <c r="K88" i="27"/>
  <c r="K98" i="27"/>
  <c r="K84" i="27"/>
  <c r="K90" i="27"/>
  <c r="K104" i="27"/>
  <c r="K96" i="27"/>
  <c r="K92" i="27"/>
  <c r="K192" i="27"/>
  <c r="K211" i="27"/>
  <c r="K210" i="27"/>
  <c r="K319" i="27"/>
  <c r="K306" i="27"/>
  <c r="K204" i="27"/>
  <c r="K309" i="27"/>
  <c r="K317" i="27"/>
  <c r="K195" i="27"/>
  <c r="K201" i="27"/>
  <c r="K302" i="27"/>
  <c r="K193" i="27"/>
  <c r="K196" i="27"/>
  <c r="K318" i="27"/>
  <c r="K320" i="27"/>
  <c r="K194" i="27"/>
  <c r="K301" i="27"/>
  <c r="K207" i="27"/>
  <c r="K313" i="27"/>
  <c r="K206" i="27"/>
  <c r="K303" i="27"/>
  <c r="K209" i="27"/>
  <c r="K314" i="27"/>
  <c r="K203" i="27"/>
  <c r="K199" i="27"/>
  <c r="K202" i="27"/>
  <c r="K300" i="27"/>
  <c r="K198" i="27"/>
  <c r="K312" i="27"/>
  <c r="K308" i="27"/>
  <c r="K200" i="27"/>
  <c r="K311" i="27"/>
  <c r="K307" i="27"/>
  <c r="K208" i="27"/>
  <c r="K316" i="27"/>
  <c r="K315" i="27"/>
  <c r="K310" i="27"/>
  <c r="K205" i="27"/>
  <c r="K214" i="27"/>
  <c r="K322" i="27"/>
  <c r="G56" i="26"/>
  <c r="G68" i="26"/>
  <c r="G61" i="26"/>
  <c r="G62" i="26"/>
  <c r="G58" i="26"/>
  <c r="G134" i="26"/>
  <c r="G203" i="26"/>
  <c r="G130" i="26"/>
  <c r="G206" i="26"/>
  <c r="G59" i="26"/>
  <c r="G57" i="26"/>
  <c r="G126" i="26"/>
  <c r="G55" i="26"/>
  <c r="G201" i="26"/>
  <c r="G198" i="26"/>
  <c r="G128" i="26"/>
  <c r="G197" i="26"/>
  <c r="G124" i="26"/>
  <c r="G199" i="26"/>
  <c r="G66" i="26"/>
  <c r="G137" i="26"/>
  <c r="G63" i="26"/>
  <c r="G193" i="26"/>
  <c r="G125" i="26"/>
  <c r="G200" i="26"/>
  <c r="G60" i="26"/>
  <c r="G129" i="26"/>
  <c r="G204" i="26"/>
  <c r="G65" i="26"/>
  <c r="G194" i="26"/>
  <c r="G131" i="26"/>
  <c r="G135" i="26"/>
  <c r="G132" i="26"/>
  <c r="G195" i="26"/>
  <c r="G37" i="84"/>
  <c r="G37" i="83"/>
  <c r="G87" i="27"/>
  <c r="G93" i="27"/>
  <c r="G95" i="27"/>
  <c r="G99" i="27"/>
  <c r="G85" i="27"/>
  <c r="G91" i="27"/>
  <c r="G97" i="27"/>
  <c r="G101" i="27"/>
  <c r="G103" i="27"/>
  <c r="G98" i="27"/>
  <c r="G90" i="27"/>
  <c r="G102" i="27"/>
  <c r="G86" i="27"/>
  <c r="G94" i="27"/>
  <c r="G92" i="27"/>
  <c r="G84" i="27"/>
  <c r="G88" i="27"/>
  <c r="G100" i="27"/>
  <c r="G104" i="27"/>
  <c r="G96" i="27"/>
  <c r="G106" i="27"/>
  <c r="G192" i="27"/>
  <c r="G206" i="27"/>
  <c r="G311" i="27"/>
  <c r="G198" i="27"/>
  <c r="G210" i="27"/>
  <c r="G204" i="27"/>
  <c r="G209" i="27"/>
  <c r="G202" i="27"/>
  <c r="G307" i="27"/>
  <c r="G319" i="27"/>
  <c r="G205" i="27"/>
  <c r="G201" i="27"/>
  <c r="G310" i="27"/>
  <c r="G309" i="27"/>
  <c r="G314" i="27"/>
  <c r="G303" i="27"/>
  <c r="G320" i="27"/>
  <c r="G316" i="27"/>
  <c r="G203" i="27"/>
  <c r="G315" i="27"/>
  <c r="G208" i="27"/>
  <c r="G200" i="27"/>
  <c r="G300" i="27"/>
  <c r="G301" i="27"/>
  <c r="G195" i="27"/>
  <c r="G302" i="27"/>
  <c r="G317" i="27"/>
  <c r="G308" i="27"/>
  <c r="G306" i="27"/>
  <c r="G312" i="27"/>
  <c r="G199" i="27"/>
  <c r="G211" i="27"/>
  <c r="G313" i="27"/>
  <c r="G318" i="27"/>
  <c r="G193" i="27"/>
  <c r="G194" i="27"/>
  <c r="G207" i="27"/>
  <c r="G304" i="27"/>
  <c r="G196" i="27"/>
  <c r="G214" i="27"/>
  <c r="G322" i="27"/>
  <c r="Q58" i="26"/>
  <c r="Q135" i="26"/>
  <c r="Q65" i="26"/>
  <c r="Q66" i="26"/>
  <c r="Q61" i="26"/>
  <c r="Q124" i="26"/>
  <c r="Q195" i="26"/>
  <c r="Q136" i="26"/>
  <c r="Q201" i="26"/>
  <c r="Q206" i="26"/>
  <c r="Q62" i="26"/>
  <c r="Q56" i="26"/>
  <c r="Q68" i="26"/>
  <c r="Q129" i="26"/>
  <c r="Q127" i="26"/>
  <c r="Q199" i="26"/>
  <c r="Q132" i="26"/>
  <c r="Q131" i="26"/>
  <c r="Q128" i="26"/>
  <c r="Q137" i="26"/>
  <c r="Q64" i="26"/>
  <c r="Q57" i="26"/>
  <c r="Q204" i="26"/>
  <c r="Q197" i="26"/>
  <c r="Q134" i="26"/>
  <c r="Q67" i="26"/>
  <c r="Q60" i="26"/>
  <c r="Q200" i="26"/>
  <c r="Q125" i="26"/>
  <c r="Q203" i="26"/>
  <c r="Q55" i="26"/>
  <c r="Q198" i="26"/>
  <c r="Q193" i="26"/>
  <c r="Q59" i="26"/>
  <c r="Q130" i="26"/>
  <c r="Q194" i="26"/>
  <c r="Q196" i="26"/>
  <c r="Q63" i="26"/>
  <c r="Q133" i="26"/>
  <c r="Q126" i="26"/>
  <c r="Q37" i="84"/>
  <c r="Q37" i="83"/>
  <c r="Q98" i="27"/>
  <c r="Q84" i="27"/>
  <c r="Q88" i="27"/>
  <c r="Q92" i="27"/>
  <c r="Q100" i="27"/>
  <c r="Q102" i="27"/>
  <c r="Q106" i="27"/>
  <c r="Q96" i="27"/>
  <c r="Q104" i="27"/>
  <c r="Q90" i="27"/>
  <c r="Q86" i="27"/>
  <c r="Q94" i="27"/>
  <c r="Q87" i="27"/>
  <c r="Q99" i="27"/>
  <c r="Q91" i="27"/>
  <c r="Q103" i="27"/>
  <c r="Q97" i="27"/>
  <c r="Q85" i="27"/>
  <c r="Q105" i="27"/>
  <c r="Q101" i="27"/>
  <c r="Q93" i="27"/>
  <c r="Q95" i="27"/>
  <c r="Q209" i="27"/>
  <c r="Q316" i="27"/>
  <c r="Q300" i="27"/>
  <c r="Q308" i="27"/>
  <c r="Q319" i="27"/>
  <c r="Q306" i="27"/>
  <c r="Q310" i="27"/>
  <c r="Q213" i="27"/>
  <c r="Q196" i="27"/>
  <c r="Q192" i="27"/>
  <c r="Q195" i="27"/>
  <c r="Q303" i="27"/>
  <c r="Q198" i="27"/>
  <c r="Q317" i="27"/>
  <c r="Q199" i="27"/>
  <c r="Q315" i="27"/>
  <c r="Q201" i="27"/>
  <c r="Q200" i="27"/>
  <c r="Q205" i="27"/>
  <c r="Q207" i="27"/>
  <c r="Q208" i="27"/>
  <c r="Q307" i="27"/>
  <c r="Q211" i="27"/>
  <c r="Q312" i="27"/>
  <c r="Q309" i="27"/>
  <c r="Q313" i="27"/>
  <c r="Q204" i="27"/>
  <c r="Q304" i="27"/>
  <c r="Q302" i="27"/>
  <c r="Q214" i="27"/>
  <c r="Q320" i="27"/>
  <c r="Q203" i="27"/>
  <c r="Q206" i="27"/>
  <c r="Q210" i="27"/>
  <c r="Q311" i="27"/>
  <c r="Q314" i="27"/>
  <c r="Q318" i="27"/>
  <c r="Q202" i="27"/>
  <c r="Q301" i="27"/>
  <c r="Q194" i="27"/>
  <c r="Q193" i="27"/>
  <c r="Q322" i="27"/>
  <c r="E57" i="26"/>
  <c r="E60" i="26"/>
  <c r="E66" i="26"/>
  <c r="E62" i="26"/>
  <c r="E63" i="26"/>
  <c r="E201" i="26"/>
  <c r="E130" i="26"/>
  <c r="E126" i="26"/>
  <c r="E124" i="26"/>
  <c r="E137" i="26"/>
  <c r="E61" i="26"/>
  <c r="E59" i="26"/>
  <c r="E68" i="26"/>
  <c r="E204" i="26"/>
  <c r="E132" i="26"/>
  <c r="E203" i="26"/>
  <c r="E198" i="26"/>
  <c r="E197" i="26"/>
  <c r="E55" i="26"/>
  <c r="E65" i="26"/>
  <c r="E128" i="26"/>
  <c r="E193" i="26"/>
  <c r="E58" i="26"/>
  <c r="E56" i="26"/>
  <c r="E199" i="26"/>
  <c r="E200" i="26"/>
  <c r="E135" i="26"/>
  <c r="E195" i="26"/>
  <c r="E129" i="26"/>
  <c r="E125" i="26"/>
  <c r="E194" i="26"/>
  <c r="E131" i="26"/>
  <c r="E134" i="26"/>
  <c r="E206" i="26"/>
  <c r="E37" i="84"/>
  <c r="E37" i="83"/>
  <c r="E102" i="27"/>
  <c r="E98" i="27"/>
  <c r="E96" i="27"/>
  <c r="E94" i="27"/>
  <c r="E90" i="27"/>
  <c r="E84" i="27"/>
  <c r="E88" i="27"/>
  <c r="E100" i="27"/>
  <c r="E104" i="27"/>
  <c r="E92" i="27"/>
  <c r="E86" i="27"/>
  <c r="E106" i="27"/>
  <c r="E99" i="27"/>
  <c r="E91" i="27"/>
  <c r="E103" i="27"/>
  <c r="E93" i="27"/>
  <c r="E85" i="27"/>
  <c r="E87" i="27"/>
  <c r="E101" i="27"/>
  <c r="E97" i="27"/>
  <c r="E95" i="27"/>
  <c r="E192" i="27"/>
  <c r="E201" i="27"/>
  <c r="E311" i="27"/>
  <c r="E308" i="27"/>
  <c r="E203" i="27"/>
  <c r="E312" i="27"/>
  <c r="E195" i="27"/>
  <c r="E314" i="27"/>
  <c r="E198" i="27"/>
  <c r="E214" i="27"/>
  <c r="E200" i="27"/>
  <c r="E320" i="27"/>
  <c r="E317" i="27"/>
  <c r="E310" i="27"/>
  <c r="E300" i="27"/>
  <c r="E193" i="27"/>
  <c r="E309" i="27"/>
  <c r="E301" i="27"/>
  <c r="E202" i="27"/>
  <c r="E208" i="27"/>
  <c r="E206" i="27"/>
  <c r="E211" i="27"/>
  <c r="E212" i="27"/>
  <c r="E307" i="27"/>
  <c r="E306" i="27"/>
  <c r="E199" i="27"/>
  <c r="E210" i="27"/>
  <c r="E194" i="27"/>
  <c r="E315" i="27"/>
  <c r="E313" i="27"/>
  <c r="E302" i="27"/>
  <c r="E319" i="27"/>
  <c r="E303" i="27"/>
  <c r="E205" i="27"/>
  <c r="E196" i="27"/>
  <c r="E316" i="27"/>
  <c r="E209" i="27"/>
  <c r="E204" i="27"/>
  <c r="E318" i="27"/>
  <c r="E207" i="27"/>
  <c r="E322" i="27"/>
  <c r="R126" i="26"/>
  <c r="R125" i="26"/>
  <c r="R137" i="26"/>
  <c r="R136" i="26"/>
  <c r="R64" i="26"/>
  <c r="R56" i="26"/>
  <c r="R66" i="26"/>
  <c r="R55" i="26"/>
  <c r="R67" i="26"/>
  <c r="R206" i="26"/>
  <c r="R127" i="26"/>
  <c r="R129" i="26"/>
  <c r="R131" i="26"/>
  <c r="R68" i="26"/>
  <c r="R198" i="26"/>
  <c r="R200" i="26"/>
  <c r="R59" i="26"/>
  <c r="R61" i="26"/>
  <c r="R196" i="26"/>
  <c r="R193" i="26"/>
  <c r="R135" i="26"/>
  <c r="R133" i="26"/>
  <c r="R199" i="26"/>
  <c r="R128" i="26"/>
  <c r="R203" i="26"/>
  <c r="R204" i="26"/>
  <c r="R63" i="26"/>
  <c r="R194" i="26"/>
  <c r="R134" i="26"/>
  <c r="R195" i="26"/>
  <c r="R201" i="26"/>
  <c r="R124" i="26"/>
  <c r="R132" i="26"/>
  <c r="R62" i="26"/>
  <c r="R65" i="26"/>
  <c r="R60" i="26"/>
  <c r="R130" i="26"/>
  <c r="R197" i="26"/>
  <c r="R58" i="26"/>
  <c r="R57" i="26"/>
  <c r="R37" i="84"/>
  <c r="R37" i="83"/>
  <c r="R91" i="27"/>
  <c r="R95" i="27"/>
  <c r="R99" i="27"/>
  <c r="R85" i="27"/>
  <c r="R93" i="27"/>
  <c r="R97" i="27"/>
  <c r="R101" i="27"/>
  <c r="R105" i="27"/>
  <c r="R103" i="27"/>
  <c r="R87" i="27"/>
  <c r="R84" i="27"/>
  <c r="R98" i="27"/>
  <c r="R100" i="27"/>
  <c r="R92" i="27"/>
  <c r="R104" i="27"/>
  <c r="R90" i="27"/>
  <c r="R106" i="27"/>
  <c r="R102" i="27"/>
  <c r="R94" i="27"/>
  <c r="R88" i="27"/>
  <c r="R96" i="27"/>
  <c r="R86" i="27"/>
  <c r="R192" i="27"/>
  <c r="R303" i="27"/>
  <c r="R314" i="27"/>
  <c r="R195" i="27"/>
  <c r="R309" i="27"/>
  <c r="R200" i="27"/>
  <c r="R318" i="27"/>
  <c r="R206" i="27"/>
  <c r="R211" i="27"/>
  <c r="R196" i="27"/>
  <c r="R301" i="27"/>
  <c r="R207" i="27"/>
  <c r="R202" i="27"/>
  <c r="R198" i="27"/>
  <c r="R317" i="27"/>
  <c r="R304" i="27"/>
  <c r="R320" i="27"/>
  <c r="R201" i="27"/>
  <c r="R316" i="27"/>
  <c r="R308" i="27"/>
  <c r="R319" i="27"/>
  <c r="R213" i="27"/>
  <c r="R312" i="27"/>
  <c r="R203" i="27"/>
  <c r="R199" i="27"/>
  <c r="R307" i="27"/>
  <c r="R310" i="27"/>
  <c r="R209" i="27"/>
  <c r="R300" i="27"/>
  <c r="R193" i="27"/>
  <c r="R204" i="27"/>
  <c r="R194" i="27"/>
  <c r="R205" i="27"/>
  <c r="R306" i="27"/>
  <c r="R311" i="27"/>
  <c r="R208" i="27"/>
  <c r="R315" i="27"/>
  <c r="R210" i="27"/>
  <c r="R313" i="27"/>
  <c r="R302" i="27"/>
  <c r="R214" i="27"/>
  <c r="R322" i="27"/>
  <c r="N134" i="26"/>
  <c r="N130" i="26"/>
  <c r="N135" i="26"/>
  <c r="N137" i="26"/>
  <c r="N58" i="26"/>
  <c r="N63" i="26"/>
  <c r="N59" i="26"/>
  <c r="N197" i="26"/>
  <c r="N62" i="26"/>
  <c r="N193" i="26"/>
  <c r="N127" i="26"/>
  <c r="N125" i="26"/>
  <c r="N136" i="26"/>
  <c r="N68" i="26"/>
  <c r="N198" i="26"/>
  <c r="N204" i="26"/>
  <c r="N196" i="26"/>
  <c r="N55" i="26"/>
  <c r="N201" i="26"/>
  <c r="N194" i="26"/>
  <c r="N124" i="26"/>
  <c r="N133" i="26"/>
  <c r="N203" i="26"/>
  <c r="N64" i="26"/>
  <c r="N200" i="26"/>
  <c r="N126" i="26"/>
  <c r="N129" i="26"/>
  <c r="N61" i="26"/>
  <c r="N65" i="26"/>
  <c r="N67" i="26"/>
  <c r="N128" i="26"/>
  <c r="N131" i="26"/>
  <c r="N60" i="26"/>
  <c r="N206" i="26"/>
  <c r="N195" i="26"/>
  <c r="N56" i="26"/>
  <c r="N132" i="26"/>
  <c r="N66" i="26"/>
  <c r="N199" i="26"/>
  <c r="N57" i="26"/>
  <c r="N37" i="84"/>
  <c r="N37" i="83"/>
  <c r="N93" i="27"/>
  <c r="N97" i="27"/>
  <c r="N101" i="27"/>
  <c r="N87" i="27"/>
  <c r="N85" i="27"/>
  <c r="N105" i="27"/>
  <c r="N91" i="27"/>
  <c r="N95" i="27"/>
  <c r="N99" i="27"/>
  <c r="N103" i="27"/>
  <c r="N92" i="27"/>
  <c r="N88" i="27"/>
  <c r="N84" i="27"/>
  <c r="N100" i="27"/>
  <c r="N104" i="27"/>
  <c r="N96" i="27"/>
  <c r="N86" i="27"/>
  <c r="N98" i="27"/>
  <c r="N90" i="27"/>
  <c r="N106" i="27"/>
  <c r="N102" i="27"/>
  <c r="N94" i="27"/>
  <c r="N192" i="27"/>
  <c r="N311" i="27"/>
  <c r="N201" i="27"/>
  <c r="N207" i="27"/>
  <c r="N199" i="27"/>
  <c r="N313" i="27"/>
  <c r="N205" i="27"/>
  <c r="N200" i="27"/>
  <c r="N203" i="27"/>
  <c r="N307" i="27"/>
  <c r="N318" i="27"/>
  <c r="N309" i="27"/>
  <c r="N314" i="27"/>
  <c r="N320" i="27"/>
  <c r="N210" i="27"/>
  <c r="N315" i="27"/>
  <c r="N213" i="27"/>
  <c r="N193" i="27"/>
  <c r="N319" i="27"/>
  <c r="N301" i="27"/>
  <c r="N211" i="27"/>
  <c r="N308" i="27"/>
  <c r="N209" i="27"/>
  <c r="N194" i="27"/>
  <c r="N317" i="27"/>
  <c r="N302" i="27"/>
  <c r="N206" i="27"/>
  <c r="N198" i="27"/>
  <c r="N316" i="27"/>
  <c r="N202" i="27"/>
  <c r="N304" i="27"/>
  <c r="N303" i="27"/>
  <c r="N214" i="27"/>
  <c r="N208" i="27"/>
  <c r="N310" i="27"/>
  <c r="N300" i="27"/>
  <c r="N195" i="27"/>
  <c r="N204" i="27"/>
  <c r="N312" i="27"/>
  <c r="N196" i="27"/>
  <c r="N306" i="27"/>
  <c r="N322" i="27"/>
  <c r="J133" i="26"/>
  <c r="J130" i="26"/>
  <c r="J134" i="26"/>
  <c r="J197" i="26"/>
  <c r="J55" i="26"/>
  <c r="J57" i="26"/>
  <c r="J58" i="26"/>
  <c r="J195" i="26"/>
  <c r="J194" i="26"/>
  <c r="J124" i="26"/>
  <c r="J135" i="26"/>
  <c r="J131" i="26"/>
  <c r="J68" i="26"/>
  <c r="J204" i="26"/>
  <c r="J61" i="26"/>
  <c r="J63" i="26"/>
  <c r="J198" i="26"/>
  <c r="J201" i="26"/>
  <c r="J193" i="26"/>
  <c r="J126" i="26"/>
  <c r="J132" i="26"/>
  <c r="J203" i="26"/>
  <c r="J67" i="26"/>
  <c r="J65" i="26"/>
  <c r="J129" i="26"/>
  <c r="J137" i="26"/>
  <c r="J56" i="26"/>
  <c r="J62" i="26"/>
  <c r="J64" i="26"/>
  <c r="J128" i="26"/>
  <c r="J60" i="26"/>
  <c r="J200" i="26"/>
  <c r="J196" i="26"/>
  <c r="J125" i="26"/>
  <c r="J206" i="26"/>
  <c r="J66" i="26"/>
  <c r="J59" i="26"/>
  <c r="J199" i="26"/>
  <c r="J37" i="84"/>
  <c r="J37" i="83"/>
  <c r="J85" i="27"/>
  <c r="J93" i="27"/>
  <c r="J97" i="27"/>
  <c r="J101" i="27"/>
  <c r="J105" i="27"/>
  <c r="J87" i="27"/>
  <c r="J91" i="27"/>
  <c r="J95" i="27"/>
  <c r="J99" i="27"/>
  <c r="J103" i="27"/>
  <c r="J88" i="27"/>
  <c r="J104" i="27"/>
  <c r="J96" i="27"/>
  <c r="J92" i="27"/>
  <c r="J100" i="27"/>
  <c r="J106" i="27"/>
  <c r="J86" i="27"/>
  <c r="J84" i="27"/>
  <c r="J94" i="27"/>
  <c r="J98" i="27"/>
  <c r="J90" i="27"/>
  <c r="J102" i="27"/>
  <c r="J192" i="27"/>
  <c r="J311" i="27"/>
  <c r="J300" i="27"/>
  <c r="J301" i="27"/>
  <c r="J306" i="27"/>
  <c r="J307" i="27"/>
  <c r="J202" i="27"/>
  <c r="J320" i="27"/>
  <c r="J210" i="27"/>
  <c r="J312" i="27"/>
  <c r="J315" i="27"/>
  <c r="J208" i="27"/>
  <c r="J319" i="27"/>
  <c r="J198" i="27"/>
  <c r="J302" i="27"/>
  <c r="J204" i="27"/>
  <c r="J194" i="27"/>
  <c r="J203" i="27"/>
  <c r="J207" i="27"/>
  <c r="J318" i="27"/>
  <c r="J316" i="27"/>
  <c r="J308" i="27"/>
  <c r="J317" i="27"/>
  <c r="J310" i="27"/>
  <c r="J313" i="27"/>
  <c r="J314" i="27"/>
  <c r="J193" i="27"/>
  <c r="J199" i="27"/>
  <c r="J196" i="27"/>
  <c r="J205" i="27"/>
  <c r="J309" i="27"/>
  <c r="J206" i="27"/>
  <c r="J195" i="27"/>
  <c r="J209" i="27"/>
  <c r="J303" i="27"/>
  <c r="J200" i="27"/>
  <c r="J211" i="27"/>
  <c r="J201" i="27"/>
  <c r="J214" i="27"/>
  <c r="J322" i="27"/>
  <c r="F134" i="26"/>
  <c r="F131" i="26"/>
  <c r="F125" i="26"/>
  <c r="F199" i="26"/>
  <c r="F59" i="26"/>
  <c r="F195" i="26"/>
  <c r="F200" i="26"/>
  <c r="F56" i="26"/>
  <c r="F206" i="26"/>
  <c r="F126" i="26"/>
  <c r="F132" i="26"/>
  <c r="F130" i="26"/>
  <c r="F204" i="26"/>
  <c r="F65" i="26"/>
  <c r="F63" i="26"/>
  <c r="F197" i="26"/>
  <c r="F198" i="26"/>
  <c r="F124" i="26"/>
  <c r="F68" i="26"/>
  <c r="F58" i="26"/>
  <c r="F203" i="26"/>
  <c r="F129" i="26"/>
  <c r="F57" i="26"/>
  <c r="F55" i="26"/>
  <c r="F60" i="26"/>
  <c r="F135" i="26"/>
  <c r="F201" i="26"/>
  <c r="F61" i="26"/>
  <c r="F193" i="26"/>
  <c r="F137" i="26"/>
  <c r="F128" i="26"/>
  <c r="F66" i="26"/>
  <c r="F194" i="26"/>
  <c r="F62" i="26"/>
  <c r="F37" i="84"/>
  <c r="F37" i="83"/>
  <c r="F87" i="27"/>
  <c r="F85" i="27"/>
  <c r="F91" i="27"/>
  <c r="F95" i="27"/>
  <c r="F99" i="27"/>
  <c r="F103" i="27"/>
  <c r="F93" i="27"/>
  <c r="F97" i="27"/>
  <c r="F101" i="27"/>
  <c r="F94" i="27"/>
  <c r="F84" i="27"/>
  <c r="F88" i="27"/>
  <c r="F86" i="27"/>
  <c r="F100" i="27"/>
  <c r="F92" i="27"/>
  <c r="F96" i="27"/>
  <c r="F104" i="27"/>
  <c r="F102" i="27"/>
  <c r="F106" i="27"/>
  <c r="F98" i="27"/>
  <c r="F90" i="27"/>
  <c r="F192" i="27"/>
  <c r="F300" i="27"/>
  <c r="F314" i="27"/>
  <c r="F312" i="27"/>
  <c r="F200" i="27"/>
  <c r="F194" i="27"/>
  <c r="F212" i="27"/>
  <c r="F198" i="27"/>
  <c r="F319" i="27"/>
  <c r="F307" i="27"/>
  <c r="F310" i="27"/>
  <c r="F195" i="27"/>
  <c r="F193" i="27"/>
  <c r="F204" i="27"/>
  <c r="F211" i="27"/>
  <c r="F199" i="27"/>
  <c r="F202" i="27"/>
  <c r="F318" i="27"/>
  <c r="F302" i="27"/>
  <c r="F316" i="27"/>
  <c r="F301" i="27"/>
  <c r="F308" i="27"/>
  <c r="F206" i="27"/>
  <c r="F303" i="27"/>
  <c r="F214" i="27"/>
  <c r="F208" i="27"/>
  <c r="F311" i="27"/>
  <c r="F209" i="27"/>
  <c r="F309" i="27"/>
  <c r="F313" i="27"/>
  <c r="F320" i="27"/>
  <c r="F205" i="27"/>
  <c r="F315" i="27"/>
  <c r="F317" i="27"/>
  <c r="F210" i="27"/>
  <c r="F306" i="27"/>
  <c r="F196" i="27"/>
  <c r="F203" i="27"/>
  <c r="F207" i="27"/>
  <c r="F201" i="27"/>
  <c r="F322" i="27"/>
  <c r="N63" i="84" l="1"/>
  <c r="N63" i="83"/>
  <c r="E67" i="83"/>
  <c r="E67" i="84"/>
  <c r="E65" i="83"/>
  <c r="E66" i="83" s="1"/>
  <c r="E65" i="84"/>
  <c r="E66" i="84" s="1"/>
  <c r="G63" i="84"/>
  <c r="G63" i="83"/>
  <c r="K63" i="84"/>
  <c r="K63" i="83"/>
  <c r="I65" i="84"/>
  <c r="I65" i="83"/>
  <c r="F67" i="84"/>
  <c r="F67" i="83"/>
  <c r="J67" i="83"/>
  <c r="J67" i="84"/>
  <c r="R65" i="83"/>
  <c r="R65" i="84"/>
  <c r="E63" i="84"/>
  <c r="E64" i="84" s="1"/>
  <c r="E63" i="83"/>
  <c r="E64" i="83" s="1"/>
  <c r="G65" i="84"/>
  <c r="G65" i="83"/>
  <c r="G67" i="83"/>
  <c r="G67" i="84"/>
  <c r="O67" i="83"/>
  <c r="O67" i="84"/>
  <c r="H65" i="84"/>
  <c r="H65" i="83"/>
  <c r="L65" i="83"/>
  <c r="L65" i="84"/>
  <c r="T67" i="84"/>
  <c r="T67" i="83"/>
  <c r="U68" i="83" s="1"/>
  <c r="T65" i="84"/>
  <c r="T65" i="83"/>
  <c r="U66" i="83" s="1"/>
  <c r="M65" i="83"/>
  <c r="M65" i="84"/>
  <c r="F65" i="83"/>
  <c r="F65" i="84"/>
  <c r="N67" i="83"/>
  <c r="N67" i="84"/>
  <c r="Q65" i="84"/>
  <c r="Q65" i="83"/>
  <c r="L63" i="84"/>
  <c r="L63" i="83"/>
  <c r="I63" i="84"/>
  <c r="I63" i="83"/>
  <c r="J65" i="84"/>
  <c r="J65" i="83"/>
  <c r="N65" i="83"/>
  <c r="N65" i="84"/>
  <c r="R63" i="84"/>
  <c r="R63" i="83"/>
  <c r="R67" i="84"/>
  <c r="R67" i="83"/>
  <c r="Q67" i="84"/>
  <c r="Q67" i="83"/>
  <c r="K67" i="83"/>
  <c r="K67" i="84"/>
  <c r="K65" i="84"/>
  <c r="K65" i="83"/>
  <c r="O65" i="84"/>
  <c r="O65" i="83"/>
  <c r="O63" i="84"/>
  <c r="O63" i="83"/>
  <c r="L67" i="84"/>
  <c r="L67" i="83"/>
  <c r="P67" i="83"/>
  <c r="P67" i="84"/>
  <c r="P63" i="84"/>
  <c r="P63" i="83"/>
  <c r="P65" i="84"/>
  <c r="P65" i="83"/>
  <c r="T63" i="84"/>
  <c r="T63" i="83"/>
  <c r="M63" i="84"/>
  <c r="M63" i="83"/>
  <c r="F63" i="84"/>
  <c r="F64" i="84" s="1"/>
  <c r="F63" i="83"/>
  <c r="J63" i="84"/>
  <c r="J63" i="83"/>
  <c r="Q63" i="84"/>
  <c r="Q63" i="83"/>
  <c r="S65" i="84"/>
  <c r="S65" i="83"/>
  <c r="S63" i="84"/>
  <c r="S63" i="83"/>
  <c r="S67" i="83"/>
  <c r="S67" i="84"/>
  <c r="H63" i="84"/>
  <c r="H64" i="84" s="1"/>
  <c r="H63" i="83"/>
  <c r="H67" i="84"/>
  <c r="H67" i="83"/>
  <c r="H68" i="83" s="1"/>
  <c r="I67" i="83"/>
  <c r="I67" i="84"/>
  <c r="M67" i="84"/>
  <c r="M67" i="83"/>
  <c r="F66" i="84" l="1"/>
  <c r="M64" i="83"/>
  <c r="F66" i="83"/>
  <c r="M64" i="84"/>
  <c r="Q64" i="84"/>
  <c r="Q64" i="83"/>
  <c r="Q68" i="83"/>
  <c r="L68" i="83"/>
  <c r="O66" i="83"/>
  <c r="M68" i="83"/>
  <c r="S68" i="84"/>
  <c r="P66" i="83"/>
  <c r="P68" i="84"/>
  <c r="O64" i="83"/>
  <c r="R64" i="83"/>
  <c r="L64" i="83"/>
  <c r="M66" i="84"/>
  <c r="H66" i="83"/>
  <c r="G68" i="84"/>
  <c r="J64" i="83"/>
  <c r="M68" i="84"/>
  <c r="S66" i="84"/>
  <c r="J64" i="84"/>
  <c r="P68" i="83"/>
  <c r="O64" i="84"/>
  <c r="L64" i="84"/>
  <c r="M66" i="83"/>
  <c r="H66" i="84"/>
  <c r="K68" i="83"/>
  <c r="N68" i="84"/>
  <c r="J68" i="84"/>
  <c r="S64" i="84"/>
  <c r="G64" i="83"/>
  <c r="R64" i="84"/>
  <c r="G68" i="83"/>
  <c r="L68" i="84"/>
  <c r="O66" i="84"/>
  <c r="I66" i="83"/>
  <c r="H68" i="84"/>
  <c r="T68" i="83"/>
  <c r="S68" i="83"/>
  <c r="Q66" i="84"/>
  <c r="P66" i="84"/>
  <c r="Q68" i="84"/>
  <c r="K66" i="84"/>
  <c r="J66" i="84"/>
  <c r="O68" i="83"/>
  <c r="N68" i="83"/>
  <c r="T68" i="84"/>
  <c r="J68" i="83"/>
  <c r="I66" i="84"/>
  <c r="G64" i="84"/>
  <c r="F68" i="83"/>
  <c r="E68" i="83"/>
  <c r="K66" i="83"/>
  <c r="J66" i="83"/>
  <c r="I68" i="84"/>
  <c r="H64" i="83"/>
  <c r="S64" i="83"/>
  <c r="F64" i="83"/>
  <c r="U64" i="83"/>
  <c r="T64" i="83"/>
  <c r="P64" i="83"/>
  <c r="K68" i="84"/>
  <c r="R68" i="83"/>
  <c r="N66" i="84"/>
  <c r="I64" i="83"/>
  <c r="Q66" i="83"/>
  <c r="L66" i="84"/>
  <c r="O68" i="84"/>
  <c r="G66" i="83"/>
  <c r="R66" i="84"/>
  <c r="K64" i="83"/>
  <c r="N64" i="83"/>
  <c r="T66" i="83"/>
  <c r="S66" i="83"/>
  <c r="F68" i="84"/>
  <c r="E68" i="84"/>
  <c r="I68" i="83"/>
  <c r="T64" i="84"/>
  <c r="P64" i="84"/>
  <c r="R68" i="84"/>
  <c r="N66" i="83"/>
  <c r="I64" i="84"/>
  <c r="T66" i="84"/>
  <c r="L66" i="83"/>
  <c r="G66" i="84"/>
  <c r="R66" i="83"/>
  <c r="K64" i="84"/>
  <c r="N64" i="84"/>
  <c r="U5" i="83" l="1"/>
  <c r="U4" i="83" l="1"/>
  <c r="U135" i="83" s="1"/>
  <c r="T99" i="28"/>
  <c r="T100" i="28" s="1"/>
  <c r="U6" i="83"/>
  <c r="U7" i="83"/>
  <c r="U94" i="83" l="1"/>
  <c r="U88" i="83"/>
  <c r="U89" i="83"/>
  <c r="U87" i="83"/>
  <c r="U92" i="83"/>
  <c r="U86" i="83"/>
  <c r="U91" i="83"/>
  <c r="U95" i="83"/>
  <c r="U93" i="83"/>
  <c r="T101" i="28"/>
  <c r="T102" i="28" s="1"/>
  <c r="U8" i="83"/>
  <c r="U90" i="83" l="1"/>
  <c r="O5" i="84"/>
  <c r="O5" i="83"/>
  <c r="G5" i="84"/>
  <c r="G5" i="83"/>
  <c r="K5" i="84"/>
  <c r="K5" i="83"/>
  <c r="P5" i="84"/>
  <c r="P5" i="83"/>
  <c r="F5" i="84"/>
  <c r="F5" i="83"/>
  <c r="S5" i="84"/>
  <c r="S5" i="83"/>
  <c r="H5" i="84"/>
  <c r="H5" i="83"/>
  <c r="M5" i="84"/>
  <c r="M5" i="83"/>
  <c r="Q5" i="84"/>
  <c r="Q5" i="83"/>
  <c r="T5" i="84"/>
  <c r="T5" i="83"/>
  <c r="J5" i="84"/>
  <c r="J5" i="83"/>
  <c r="E5" i="84"/>
  <c r="E5" i="83"/>
  <c r="G8" i="14" a="1"/>
  <c r="I5" i="84"/>
  <c r="I5" i="83"/>
  <c r="N5" i="84"/>
  <c r="N5" i="83"/>
  <c r="R5" i="84"/>
  <c r="R5" i="83"/>
  <c r="L5" i="84"/>
  <c r="L5" i="83"/>
  <c r="R4" i="84" l="1"/>
  <c r="R4" i="83"/>
  <c r="R135" i="83" s="1"/>
  <c r="Q99" i="28"/>
  <c r="Q100" i="28" s="1"/>
  <c r="Q101" i="28" s="1"/>
  <c r="Q102" i="28" s="1"/>
  <c r="G8" i="14"/>
  <c r="G19" i="14"/>
  <c r="G36" i="14"/>
  <c r="G22" i="14"/>
  <c r="G9" i="14"/>
  <c r="G15" i="14"/>
  <c r="G17" i="14"/>
  <c r="G13" i="14"/>
  <c r="G20" i="14"/>
  <c r="G33" i="14"/>
  <c r="G32" i="14"/>
  <c r="G12" i="14"/>
  <c r="G31" i="14"/>
  <c r="G16" i="14"/>
  <c r="G28" i="14"/>
  <c r="G25" i="14"/>
  <c r="G42" i="14"/>
  <c r="G24" i="14"/>
  <c r="G40" i="14"/>
  <c r="G21" i="14"/>
  <c r="G29" i="14"/>
  <c r="G39" i="14"/>
  <c r="G14" i="14"/>
  <c r="G35" i="14"/>
  <c r="G34" i="14"/>
  <c r="G11" i="14"/>
  <c r="G26" i="14"/>
  <c r="G38" i="14"/>
  <c r="G30" i="14"/>
  <c r="G27" i="14"/>
  <c r="G37" i="14"/>
  <c r="G10" i="14"/>
  <c r="G41" i="14"/>
  <c r="G18" i="14"/>
  <c r="G23" i="14"/>
  <c r="R88" i="83" l="1"/>
  <c r="R89" i="83"/>
  <c r="R94" i="83"/>
  <c r="R87" i="83"/>
  <c r="R93" i="83"/>
  <c r="R92" i="83"/>
  <c r="R86" i="83"/>
  <c r="R91" i="83"/>
  <c r="R95" i="83"/>
  <c r="I4" i="84"/>
  <c r="I4" i="83"/>
  <c r="I135" i="83" s="1"/>
  <c r="H99" i="28"/>
  <c r="H100" i="28" s="1"/>
  <c r="H101" i="28" s="1"/>
  <c r="H102" i="28" s="1"/>
  <c r="F4" i="84"/>
  <c r="F133" i="84" s="1"/>
  <c r="F4" i="83"/>
  <c r="F135" i="83" s="1"/>
  <c r="R133" i="84"/>
  <c r="R91" i="84"/>
  <c r="R86" i="84"/>
  <c r="R85" i="84"/>
  <c r="R89" i="84"/>
  <c r="R90" i="84"/>
  <c r="R88" i="84"/>
  <c r="R93" i="84"/>
  <c r="R87" i="84"/>
  <c r="R92" i="84"/>
  <c r="J4" i="84"/>
  <c r="J4" i="83"/>
  <c r="J135" i="83" s="1"/>
  <c r="I99" i="28"/>
  <c r="I100" i="28" s="1"/>
  <c r="I101" i="28" s="1"/>
  <c r="I102" i="28" s="1"/>
  <c r="R6" i="84"/>
  <c r="R6" i="83"/>
  <c r="L4" i="84"/>
  <c r="L4" i="83"/>
  <c r="L135" i="83" s="1"/>
  <c r="K99" i="28"/>
  <c r="K100" i="28" s="1"/>
  <c r="K101" i="28" s="1"/>
  <c r="K102" i="28" s="1"/>
  <c r="Q4" i="84"/>
  <c r="Q4" i="83"/>
  <c r="Q135" i="83" s="1"/>
  <c r="P99" i="28"/>
  <c r="P100" i="28" s="1"/>
  <c r="P101" i="28" s="1"/>
  <c r="P102" i="28" s="1"/>
  <c r="N4" i="84"/>
  <c r="N4" i="83"/>
  <c r="N135" i="83" s="1"/>
  <c r="M99" i="28"/>
  <c r="M100" i="28" s="1"/>
  <c r="M101" i="28" s="1"/>
  <c r="M102" i="28" s="1"/>
  <c r="H4" i="84"/>
  <c r="H4" i="83"/>
  <c r="H135" i="83" s="1"/>
  <c r="G99" i="28"/>
  <c r="G100" i="28" s="1"/>
  <c r="G101" i="28" s="1"/>
  <c r="G102" i="28" s="1"/>
  <c r="K4" i="84"/>
  <c r="K4" i="83"/>
  <c r="K135" i="83" s="1"/>
  <c r="J99" i="28"/>
  <c r="J100" i="28" s="1"/>
  <c r="J101" i="28" s="1"/>
  <c r="J102" i="28" s="1"/>
  <c r="E4" i="84"/>
  <c r="E133" i="84" s="1"/>
  <c r="E4" i="83"/>
  <c r="E135" i="83" s="1"/>
  <c r="B8" i="14" a="1"/>
  <c r="M4" i="84"/>
  <c r="M4" i="83"/>
  <c r="M135" i="83" s="1"/>
  <c r="L99" i="28"/>
  <c r="L100" i="28" s="1"/>
  <c r="L101" i="28" s="1"/>
  <c r="L102" i="28" s="1"/>
  <c r="O4" i="84"/>
  <c r="O4" i="83"/>
  <c r="O135" i="83" s="1"/>
  <c r="N99" i="28"/>
  <c r="N100" i="28" s="1"/>
  <c r="N101" i="28" s="1"/>
  <c r="N102" i="28" s="1"/>
  <c r="S4" i="84"/>
  <c r="S4" i="83"/>
  <c r="S135" i="83" s="1"/>
  <c r="R99" i="28"/>
  <c r="R100" i="28" s="1"/>
  <c r="R101" i="28" s="1"/>
  <c r="R102" i="28" s="1"/>
  <c r="T4" i="84"/>
  <c r="T4" i="83"/>
  <c r="T135" i="83" s="1"/>
  <c r="S99" i="28"/>
  <c r="S100" i="28" s="1"/>
  <c r="S101" i="28" s="1"/>
  <c r="S102" i="28" s="1"/>
  <c r="P4" i="84"/>
  <c r="P4" i="83"/>
  <c r="P135" i="83" s="1"/>
  <c r="O99" i="28"/>
  <c r="O100" i="28" s="1"/>
  <c r="O101" i="28" s="1"/>
  <c r="O102" i="28" s="1"/>
  <c r="R90" i="83" l="1"/>
  <c r="L94" i="83"/>
  <c r="L88" i="83"/>
  <c r="L89" i="83"/>
  <c r="T94" i="83"/>
  <c r="T88" i="83"/>
  <c r="T89" i="83"/>
  <c r="J94" i="83"/>
  <c r="J88" i="83"/>
  <c r="J89" i="83"/>
  <c r="M89" i="83"/>
  <c r="M94" i="83"/>
  <c r="M88" i="83"/>
  <c r="S89" i="83"/>
  <c r="S94" i="83"/>
  <c r="S88" i="83"/>
  <c r="K89" i="83"/>
  <c r="K94" i="83"/>
  <c r="K88" i="83"/>
  <c r="I94" i="83"/>
  <c r="I88" i="83"/>
  <c r="I89" i="83"/>
  <c r="E89" i="83"/>
  <c r="E94" i="83"/>
  <c r="E88" i="83"/>
  <c r="Q89" i="83"/>
  <c r="Q94" i="83"/>
  <c r="Q88" i="83"/>
  <c r="F94" i="83"/>
  <c r="F88" i="83"/>
  <c r="F89" i="83"/>
  <c r="P94" i="83"/>
  <c r="P88" i="83"/>
  <c r="P89" i="83"/>
  <c r="N94" i="83"/>
  <c r="N88" i="83"/>
  <c r="N89" i="83"/>
  <c r="O89" i="83"/>
  <c r="O94" i="83"/>
  <c r="O88" i="83"/>
  <c r="H94" i="83"/>
  <c r="H88" i="83"/>
  <c r="H89" i="83"/>
  <c r="M87" i="83"/>
  <c r="O87" i="83"/>
  <c r="S87" i="83"/>
  <c r="K87" i="83"/>
  <c r="L87" i="83"/>
  <c r="I87" i="83"/>
  <c r="P87" i="83"/>
  <c r="H87" i="83"/>
  <c r="T87" i="83"/>
  <c r="E87" i="83"/>
  <c r="Q87" i="83"/>
  <c r="J87" i="83"/>
  <c r="F87" i="83"/>
  <c r="N87" i="83"/>
  <c r="O93" i="83"/>
  <c r="O86" i="83"/>
  <c r="O92" i="83"/>
  <c r="O91" i="83"/>
  <c r="O95" i="83"/>
  <c r="H86" i="83"/>
  <c r="H91" i="83"/>
  <c r="H95" i="83"/>
  <c r="H93" i="83"/>
  <c r="H92" i="83"/>
  <c r="K86" i="83"/>
  <c r="K91" i="83"/>
  <c r="K93" i="83"/>
  <c r="K95" i="83"/>
  <c r="K92" i="83"/>
  <c r="L86" i="83"/>
  <c r="L91" i="83"/>
  <c r="L95" i="83"/>
  <c r="L92" i="83"/>
  <c r="L93" i="83"/>
  <c r="I92" i="83"/>
  <c r="I86" i="83"/>
  <c r="I91" i="83"/>
  <c r="I95" i="83"/>
  <c r="I93" i="83"/>
  <c r="T86" i="83"/>
  <c r="T91" i="83"/>
  <c r="T95" i="83"/>
  <c r="T92" i="83"/>
  <c r="T93" i="83"/>
  <c r="E92" i="83"/>
  <c r="E86" i="83"/>
  <c r="E91" i="83"/>
  <c r="E95" i="83"/>
  <c r="E93" i="83"/>
  <c r="Q92" i="83"/>
  <c r="Q93" i="83"/>
  <c r="Q86" i="83"/>
  <c r="Q91" i="83"/>
  <c r="Q95" i="83"/>
  <c r="J93" i="83"/>
  <c r="J92" i="83"/>
  <c r="J86" i="83"/>
  <c r="J91" i="83"/>
  <c r="J95" i="83"/>
  <c r="F93" i="83"/>
  <c r="F92" i="83"/>
  <c r="F86" i="83"/>
  <c r="F91" i="83"/>
  <c r="F95" i="83"/>
  <c r="S93" i="83"/>
  <c r="S86" i="83"/>
  <c r="S91" i="83"/>
  <c r="S95" i="83"/>
  <c r="S92" i="83"/>
  <c r="P86" i="83"/>
  <c r="P91" i="83"/>
  <c r="P95" i="83"/>
  <c r="P93" i="83"/>
  <c r="P92" i="83"/>
  <c r="M92" i="83"/>
  <c r="M86" i="83"/>
  <c r="M91" i="83"/>
  <c r="M95" i="83"/>
  <c r="M93" i="83"/>
  <c r="N93" i="83"/>
  <c r="N92" i="83"/>
  <c r="N86" i="83"/>
  <c r="N91" i="83"/>
  <c r="N95" i="83"/>
  <c r="O133" i="84"/>
  <c r="O87" i="84"/>
  <c r="O92" i="84"/>
  <c r="O85" i="84"/>
  <c r="O90" i="84"/>
  <c r="O93" i="84"/>
  <c r="O91" i="84"/>
  <c r="O86" i="84"/>
  <c r="O88" i="84"/>
  <c r="O89" i="84"/>
  <c r="H133" i="84"/>
  <c r="H86" i="84"/>
  <c r="H87" i="84"/>
  <c r="H92" i="84"/>
  <c r="H88" i="84"/>
  <c r="H91" i="84"/>
  <c r="H93" i="84"/>
  <c r="H90" i="84"/>
  <c r="H85" i="84"/>
  <c r="H89" i="84"/>
  <c r="Q6" i="84"/>
  <c r="Q6" i="83"/>
  <c r="E6" i="84"/>
  <c r="E6" i="83"/>
  <c r="B8" i="14"/>
  <c r="B42" i="14"/>
  <c r="B25" i="14"/>
  <c r="B20" i="14"/>
  <c r="B10" i="14"/>
  <c r="B9" i="14"/>
  <c r="B27" i="14"/>
  <c r="B30" i="14"/>
  <c r="B12" i="14"/>
  <c r="B28" i="14"/>
  <c r="B39" i="14"/>
  <c r="B16" i="14"/>
  <c r="B21" i="14"/>
  <c r="B40" i="14"/>
  <c r="B18" i="14"/>
  <c r="B38" i="14"/>
  <c r="B26" i="14"/>
  <c r="B35" i="14"/>
  <c r="B24" i="14"/>
  <c r="B23" i="14"/>
  <c r="B36" i="14"/>
  <c r="B33" i="14"/>
  <c r="B31" i="14"/>
  <c r="B14" i="14"/>
  <c r="B17" i="14"/>
  <c r="B34" i="14"/>
  <c r="B19" i="14"/>
  <c r="B37" i="14"/>
  <c r="B11" i="14"/>
  <c r="B22" i="14"/>
  <c r="B41" i="14"/>
  <c r="B29" i="14"/>
  <c r="B13" i="14"/>
  <c r="B15" i="14"/>
  <c r="B32" i="14"/>
  <c r="Q133" i="84"/>
  <c r="Q87" i="84"/>
  <c r="Q85" i="84"/>
  <c r="Q93" i="84"/>
  <c r="Q89" i="84"/>
  <c r="Q86" i="84"/>
  <c r="Q90" i="84"/>
  <c r="Q88" i="84"/>
  <c r="Q91" i="84"/>
  <c r="Q92" i="84"/>
  <c r="M6" i="84"/>
  <c r="M6" i="83"/>
  <c r="J6" i="84"/>
  <c r="J6" i="83"/>
  <c r="S6" i="84"/>
  <c r="S6" i="83"/>
  <c r="P6" i="84"/>
  <c r="P6" i="83"/>
  <c r="P133" i="84"/>
  <c r="P93" i="84"/>
  <c r="P90" i="84"/>
  <c r="P86" i="84"/>
  <c r="P88" i="84"/>
  <c r="P87" i="84"/>
  <c r="P89" i="84"/>
  <c r="P92" i="84"/>
  <c r="P91" i="84"/>
  <c r="P85" i="84"/>
  <c r="M133" i="84"/>
  <c r="M88" i="84"/>
  <c r="M91" i="84"/>
  <c r="M90" i="84"/>
  <c r="M85" i="84"/>
  <c r="M93" i="84"/>
  <c r="M86" i="84"/>
  <c r="M89" i="84"/>
  <c r="M92" i="84"/>
  <c r="M87" i="84"/>
  <c r="I133" i="84"/>
  <c r="I93" i="84"/>
  <c r="I86" i="84"/>
  <c r="I92" i="84"/>
  <c r="I90" i="84"/>
  <c r="I88" i="84"/>
  <c r="I91" i="84"/>
  <c r="I87" i="84"/>
  <c r="I85" i="84"/>
  <c r="I89" i="84"/>
  <c r="F6" i="84"/>
  <c r="F6" i="83"/>
  <c r="N6" i="84"/>
  <c r="N6" i="83"/>
  <c r="G6" i="84"/>
  <c r="G6" i="83"/>
  <c r="T133" i="84"/>
  <c r="T91" i="84"/>
  <c r="T88" i="84"/>
  <c r="T92" i="84"/>
  <c r="T87" i="84"/>
  <c r="T93" i="84"/>
  <c r="T89" i="84"/>
  <c r="T85" i="84"/>
  <c r="T90" i="84"/>
  <c r="T86" i="84"/>
  <c r="I6" i="84"/>
  <c r="I6" i="83"/>
  <c r="H6" i="84"/>
  <c r="H6" i="83"/>
  <c r="L6" i="84"/>
  <c r="L6" i="83"/>
  <c r="K6" i="84"/>
  <c r="K6" i="83"/>
  <c r="T6" i="84"/>
  <c r="T6" i="83"/>
  <c r="S133" i="84"/>
  <c r="S87" i="84"/>
  <c r="S88" i="84"/>
  <c r="S90" i="84"/>
  <c r="S91" i="84"/>
  <c r="S86" i="84"/>
  <c r="S85" i="84"/>
  <c r="S89" i="84"/>
  <c r="S93" i="84"/>
  <c r="S92" i="84"/>
  <c r="K133" i="84"/>
  <c r="K86" i="84"/>
  <c r="K91" i="84"/>
  <c r="K93" i="84"/>
  <c r="K89" i="84"/>
  <c r="K92" i="84"/>
  <c r="K87" i="84"/>
  <c r="K88" i="84"/>
  <c r="K90" i="84"/>
  <c r="K85" i="84"/>
  <c r="N133" i="84"/>
  <c r="N93" i="84"/>
  <c r="N87" i="84"/>
  <c r="N92" i="84"/>
  <c r="N88" i="84"/>
  <c r="N91" i="84"/>
  <c r="N90" i="84"/>
  <c r="N85" i="84"/>
  <c r="N89" i="84"/>
  <c r="N86" i="84"/>
  <c r="L133" i="84"/>
  <c r="L87" i="84"/>
  <c r="L89" i="84"/>
  <c r="L90" i="84"/>
  <c r="L86" i="84"/>
  <c r="L88" i="84"/>
  <c r="L91" i="84"/>
  <c r="L93" i="84"/>
  <c r="L92" i="84"/>
  <c r="L85" i="84"/>
  <c r="J133" i="84"/>
  <c r="J88" i="84"/>
  <c r="J93" i="84"/>
  <c r="J90" i="84"/>
  <c r="J85" i="84"/>
  <c r="J87" i="84"/>
  <c r="J92" i="84"/>
  <c r="J91" i="84"/>
  <c r="J86" i="84"/>
  <c r="J89" i="84"/>
  <c r="G4" i="84"/>
  <c r="G4" i="83"/>
  <c r="G135" i="83" s="1"/>
  <c r="P7" i="84"/>
  <c r="P7" i="83"/>
  <c r="S90" i="83" l="1"/>
  <c r="Q90" i="83"/>
  <c r="E90" i="83"/>
  <c r="H90" i="83"/>
  <c r="P90" i="83"/>
  <c r="I90" i="83"/>
  <c r="T90" i="83"/>
  <c r="L90" i="83"/>
  <c r="M90" i="83"/>
  <c r="O90" i="83"/>
  <c r="N90" i="83"/>
  <c r="G89" i="83"/>
  <c r="G94" i="83"/>
  <c r="G88" i="83"/>
  <c r="K90" i="83"/>
  <c r="F90" i="83"/>
  <c r="J90" i="83"/>
  <c r="G87" i="83"/>
  <c r="G95" i="83"/>
  <c r="G93" i="83"/>
  <c r="G91" i="83"/>
  <c r="G92" i="83"/>
  <c r="G86" i="83"/>
  <c r="O6" i="84"/>
  <c r="O6" i="83"/>
  <c r="G133" i="84"/>
  <c r="G86" i="84"/>
  <c r="G90" i="84"/>
  <c r="G91" i="84"/>
  <c r="G89" i="84"/>
  <c r="G88" i="84"/>
  <c r="G93" i="84"/>
  <c r="G87" i="84"/>
  <c r="G92" i="84"/>
  <c r="G85" i="84"/>
  <c r="T8" i="84"/>
  <c r="T8" i="83"/>
  <c r="J7" i="84"/>
  <c r="J7" i="83"/>
  <c r="K7" i="83"/>
  <c r="K7" i="84"/>
  <c r="E7" i="84"/>
  <c r="E7" i="83"/>
  <c r="R7" i="83"/>
  <c r="R7" i="84"/>
  <c r="L7" i="83"/>
  <c r="L7" i="84"/>
  <c r="I7" i="83"/>
  <c r="I7" i="84"/>
  <c r="H7" i="84"/>
  <c r="H7" i="83"/>
  <c r="M7" i="83"/>
  <c r="M7" i="84"/>
  <c r="N7" i="84"/>
  <c r="N7" i="83"/>
  <c r="Q7" i="83"/>
  <c r="Q7" i="84"/>
  <c r="G7" i="83"/>
  <c r="G7" i="84"/>
  <c r="S7" i="84"/>
  <c r="S7" i="83"/>
  <c r="T7" i="84"/>
  <c r="T7" i="83"/>
  <c r="F7" i="84"/>
  <c r="F7" i="83"/>
  <c r="O7" i="84"/>
  <c r="O7" i="83"/>
  <c r="G90" i="83" l="1"/>
  <c r="L8" i="84"/>
  <c r="L8" i="83"/>
  <c r="F8" i="84"/>
  <c r="F8" i="83"/>
  <c r="G8" i="83"/>
  <c r="G8" i="84"/>
  <c r="O8" i="83"/>
  <c r="O8" i="84"/>
  <c r="S8" i="84"/>
  <c r="S8" i="83"/>
  <c r="M8" i="84"/>
  <c r="M8" i="83"/>
  <c r="H8" i="83"/>
  <c r="H8" i="84"/>
  <c r="E8" i="83"/>
  <c r="E8" i="84"/>
  <c r="R8" i="84"/>
  <c r="R8" i="83"/>
  <c r="Q8" i="83"/>
  <c r="Q8" i="84"/>
  <c r="K8" i="83"/>
  <c r="K8" i="84"/>
  <c r="I8" i="84"/>
  <c r="I8" i="83"/>
  <c r="N8" i="84"/>
  <c r="N8" i="83"/>
  <c r="J8" i="84"/>
  <c r="J8" i="83"/>
  <c r="P8" i="84"/>
  <c r="P8" i="83"/>
  <c r="K43" i="84" l="1"/>
  <c r="K43" i="83"/>
  <c r="K42" i="84"/>
  <c r="K42" i="83"/>
  <c r="J42" i="84"/>
  <c r="J42" i="83"/>
  <c r="J43" i="84"/>
  <c r="J43" i="83"/>
  <c r="I43" i="84"/>
  <c r="I42" i="84"/>
  <c r="I42" i="83" l="1"/>
  <c r="K44" i="84"/>
  <c r="K44" i="83"/>
  <c r="I43" i="83"/>
  <c r="H43" i="83"/>
  <c r="H43" i="84" l="1"/>
  <c r="H42" i="83"/>
  <c r="J44" i="84"/>
  <c r="J44" i="83"/>
  <c r="H42" i="84"/>
  <c r="G43" i="83"/>
  <c r="G42" i="83" l="1"/>
  <c r="F42" i="84"/>
  <c r="H44" i="84"/>
  <c r="H44" i="83"/>
  <c r="I44" i="83"/>
  <c r="F43" i="84"/>
  <c r="E43" i="84"/>
  <c r="E43" i="83"/>
  <c r="G43" i="84"/>
  <c r="F43" i="83"/>
  <c r="F42" i="83"/>
  <c r="E42" i="83"/>
  <c r="E42" i="84"/>
  <c r="I44" i="84"/>
  <c r="G42" i="84"/>
  <c r="G44" i="83" l="1"/>
  <c r="F44" i="84"/>
  <c r="F44" i="83"/>
  <c r="G44" i="84"/>
  <c r="E44" i="83"/>
  <c r="E44" i="84"/>
  <c r="I10" i="84" l="1"/>
  <c r="I10" i="83"/>
  <c r="J10" i="84" l="1"/>
  <c r="J11" i="84" s="1"/>
  <c r="J10" i="83"/>
  <c r="J11" i="83" s="1"/>
  <c r="J40" i="84"/>
  <c r="J40" i="83"/>
  <c r="K10" i="84"/>
  <c r="K10" i="83"/>
  <c r="K40" i="83"/>
  <c r="K40" i="84"/>
  <c r="K11" i="83" l="1"/>
  <c r="K11" i="84"/>
  <c r="H10" i="84"/>
  <c r="H10" i="83"/>
  <c r="I40" i="83"/>
  <c r="I40" i="84"/>
  <c r="H40" i="83"/>
  <c r="H40" i="84" l="1"/>
  <c r="G10" i="84"/>
  <c r="H11" i="84" s="1"/>
  <c r="G10" i="83"/>
  <c r="I11" i="83"/>
  <c r="I11" i="84"/>
  <c r="H11" i="83" l="1"/>
  <c r="F10" i="84" l="1"/>
  <c r="F10" i="83"/>
  <c r="F40" i="84"/>
  <c r="F40" i="83"/>
  <c r="G40" i="83"/>
  <c r="G40" i="84"/>
  <c r="E10" i="84"/>
  <c r="E11" i="84" s="1"/>
  <c r="E10" i="83"/>
  <c r="E11" i="83" s="1"/>
  <c r="E40" i="83"/>
  <c r="E40" i="84"/>
  <c r="F11" i="83" l="1"/>
  <c r="G11" i="83"/>
  <c r="F11" i="84"/>
  <c r="G11" i="84"/>
  <c r="L43" i="84" l="1"/>
  <c r="L43" i="83"/>
  <c r="N43" i="84"/>
  <c r="N43" i="83"/>
  <c r="M43" i="84"/>
  <c r="M43" i="83"/>
  <c r="S43" i="84"/>
  <c r="S43" i="83"/>
  <c r="U43" i="83"/>
  <c r="T43" i="84"/>
  <c r="T43" i="83"/>
  <c r="Q43" i="84" l="1"/>
  <c r="Q43" i="83"/>
  <c r="R43" i="84"/>
  <c r="R43" i="83"/>
  <c r="O43" i="84"/>
  <c r="O43" i="83"/>
  <c r="P43" i="84"/>
  <c r="P43" i="83"/>
  <c r="L42" i="84" l="1"/>
  <c r="L42" i="83"/>
  <c r="Q42" i="83" l="1"/>
  <c r="N42" i="84"/>
  <c r="R42" i="84" l="1"/>
  <c r="R42" i="83"/>
  <c r="L44" i="84"/>
  <c r="L44" i="83"/>
  <c r="N42" i="83"/>
  <c r="L10" i="84"/>
  <c r="L11" i="84" s="1"/>
  <c r="L10" i="83"/>
  <c r="L11" i="83" s="1"/>
  <c r="L40" i="84"/>
  <c r="L40" i="83"/>
  <c r="O44" i="83"/>
  <c r="R44" i="84"/>
  <c r="R44" i="83"/>
  <c r="O42" i="84"/>
  <c r="O42" i="83"/>
  <c r="S42" i="83"/>
  <c r="M42" i="84"/>
  <c r="M42" i="83"/>
  <c r="P42" i="84"/>
  <c r="P42" i="83"/>
  <c r="S44" i="84"/>
  <c r="S44" i="83"/>
  <c r="S42" i="84"/>
  <c r="Q42" i="84"/>
  <c r="Q44" i="84"/>
  <c r="M44" i="84" l="1"/>
  <c r="M44" i="83"/>
  <c r="N44" i="84"/>
  <c r="N44" i="83"/>
  <c r="Q44" i="83"/>
  <c r="P10" i="84"/>
  <c r="P10" i="83"/>
  <c r="N10" i="84"/>
  <c r="N10" i="83"/>
  <c r="P44" i="84"/>
  <c r="P44" i="83"/>
  <c r="O44" i="84"/>
  <c r="M10" i="84" l="1"/>
  <c r="M11" i="84" s="1"/>
  <c r="M10" i="83"/>
  <c r="M11" i="83" s="1"/>
  <c r="M40" i="84"/>
  <c r="M40" i="83"/>
  <c r="N40" i="83"/>
  <c r="R10" i="84"/>
  <c r="R10" i="83"/>
  <c r="R40" i="84"/>
  <c r="N40" i="84"/>
  <c r="N11" i="84" l="1"/>
  <c r="N11" i="83"/>
  <c r="Q10" i="84"/>
  <c r="Q11" i="84" s="1"/>
  <c r="Q10" i="83"/>
  <c r="Q11" i="83" s="1"/>
  <c r="Q40" i="83"/>
  <c r="Q40" i="84"/>
  <c r="O10" i="84"/>
  <c r="O10" i="83"/>
  <c r="O40" i="83"/>
  <c r="O40" i="84"/>
  <c r="P40" i="83"/>
  <c r="P40" i="84"/>
  <c r="S10" i="84"/>
  <c r="S11" i="84" s="1"/>
  <c r="S10" i="83"/>
  <c r="S11" i="83" s="1"/>
  <c r="S40" i="84"/>
  <c r="S40" i="83"/>
  <c r="R40" i="83"/>
  <c r="R11" i="83" l="1"/>
  <c r="R11" i="84"/>
  <c r="O11" i="83"/>
  <c r="P11" i="83"/>
  <c r="O11" i="84"/>
  <c r="P11" i="84"/>
  <c r="U10" i="83" l="1"/>
  <c r="V11" i="83" s="1"/>
  <c r="U42" i="83" l="1"/>
  <c r="T42" i="84"/>
  <c r="T42" i="83"/>
  <c r="U44" i="83" l="1"/>
  <c r="T44" i="84"/>
  <c r="T44" i="83"/>
  <c r="T10" i="84" l="1"/>
  <c r="T11" i="84" s="1"/>
  <c r="T10" i="83"/>
  <c r="T40" i="83"/>
  <c r="T40" i="84"/>
  <c r="C8" i="14" a="1"/>
  <c r="U40" i="83"/>
  <c r="U11" i="83" l="1"/>
  <c r="T11" i="83"/>
  <c r="C11" i="14"/>
  <c r="C15" i="14"/>
  <c r="C18" i="14"/>
  <c r="C26" i="14"/>
  <c r="C8" i="14"/>
  <c r="C13" i="14"/>
  <c r="C40" i="14"/>
  <c r="H40" i="14" s="1"/>
  <c r="C29" i="14"/>
  <c r="C38" i="14"/>
  <c r="H38" i="14" s="1"/>
  <c r="I38" i="14" s="1"/>
  <c r="C35" i="14"/>
  <c r="C16" i="14"/>
  <c r="C23" i="14"/>
  <c r="C17" i="14"/>
  <c r="C41" i="14"/>
  <c r="C34" i="14"/>
  <c r="H34" i="14" s="1"/>
  <c r="C21" i="14"/>
  <c r="C32" i="14"/>
  <c r="C30" i="14"/>
  <c r="C12" i="14"/>
  <c r="C31" i="14"/>
  <c r="C39" i="14"/>
  <c r="H39" i="14" s="1"/>
  <c r="I39" i="14" s="1"/>
  <c r="C42" i="14"/>
  <c r="H42" i="14" s="1"/>
  <c r="C10" i="14"/>
  <c r="C37" i="14"/>
  <c r="H37" i="14" s="1"/>
  <c r="I37" i="14" s="1"/>
  <c r="C19" i="14"/>
  <c r="C28" i="14"/>
  <c r="C9" i="14"/>
  <c r="C25" i="14"/>
  <c r="C24" i="14"/>
  <c r="C14" i="14"/>
  <c r="C22" i="14"/>
  <c r="C36" i="14"/>
  <c r="H36" i="14" s="1"/>
  <c r="C20" i="14"/>
  <c r="C27" i="14"/>
  <c r="C33" i="14"/>
  <c r="E35" i="14" l="1"/>
  <c r="H35" i="14"/>
  <c r="I35" i="14" s="1"/>
  <c r="E41" i="14"/>
  <c r="H41" i="14"/>
  <c r="I41" i="14"/>
  <c r="I40" i="14"/>
  <c r="I36" i="14"/>
  <c r="I42" i="14"/>
  <c r="H33" i="14"/>
  <c r="D33" i="14"/>
  <c r="I34" i="14"/>
  <c r="D32" i="14"/>
  <c r="H32" i="14"/>
  <c r="H31" i="14"/>
  <c r="D31" i="14"/>
  <c r="E39" i="14"/>
  <c r="E42" i="14"/>
  <c r="E32" i="14"/>
  <c r="E38" i="14"/>
  <c r="E36" i="14"/>
  <c r="H30" i="14"/>
  <c r="D30" i="14"/>
  <c r="E30" i="14"/>
  <c r="E31" i="14"/>
  <c r="E37" i="14"/>
  <c r="E33" i="14"/>
  <c r="E34" i="14"/>
  <c r="E40" i="14"/>
  <c r="H8" i="14"/>
  <c r="I8" i="14" s="1"/>
  <c r="D8" i="14"/>
  <c r="E8" i="14"/>
  <c r="H29" i="14"/>
  <c r="D29" i="14"/>
  <c r="E29" i="14"/>
  <c r="D28" i="14"/>
  <c r="H28" i="14"/>
  <c r="E28" i="14"/>
  <c r="H27" i="14"/>
  <c r="D27" i="14"/>
  <c r="E27" i="14"/>
  <c r="D24" i="14"/>
  <c r="H24" i="14"/>
  <c r="E24" i="14"/>
  <c r="H11" i="14"/>
  <c r="D11" i="14"/>
  <c r="E11" i="14"/>
  <c r="H25" i="14"/>
  <c r="D25" i="14"/>
  <c r="E25" i="14"/>
  <c r="D21" i="14"/>
  <c r="H21" i="14"/>
  <c r="E21" i="14"/>
  <c r="H23" i="14"/>
  <c r="D23" i="14"/>
  <c r="E23" i="14"/>
  <c r="D26" i="14"/>
  <c r="H26" i="14"/>
  <c r="E26" i="14"/>
  <c r="D19" i="14"/>
  <c r="H19" i="14"/>
  <c r="E19" i="14"/>
  <c r="H20" i="14"/>
  <c r="D20" i="14"/>
  <c r="E20" i="14"/>
  <c r="D17" i="14"/>
  <c r="H17" i="14"/>
  <c r="E17" i="14"/>
  <c r="H22" i="14"/>
  <c r="D22" i="14"/>
  <c r="E22" i="14"/>
  <c r="D9" i="14"/>
  <c r="H9" i="14"/>
  <c r="E9" i="14"/>
  <c r="H10" i="14"/>
  <c r="D10" i="14"/>
  <c r="E10" i="14"/>
  <c r="H12" i="14"/>
  <c r="D12" i="14"/>
  <c r="E12" i="14"/>
  <c r="H16" i="14"/>
  <c r="D16" i="14"/>
  <c r="E16" i="14"/>
  <c r="D18" i="14"/>
  <c r="H18" i="14"/>
  <c r="E18" i="14"/>
  <c r="H14" i="14"/>
  <c r="D14" i="14"/>
  <c r="E14" i="14"/>
  <c r="D13" i="14"/>
  <c r="H13" i="14"/>
  <c r="E13" i="14"/>
  <c r="H15" i="14"/>
  <c r="D15" i="14"/>
  <c r="E15" i="14"/>
  <c r="I33" i="14" l="1"/>
  <c r="I32" i="14"/>
  <c r="I31" i="14"/>
  <c r="I30" i="14"/>
  <c r="I9" i="14"/>
  <c r="I29" i="14"/>
  <c r="I27" i="14"/>
  <c r="I28" i="14"/>
  <c r="I15" i="14"/>
  <c r="I18" i="14"/>
  <c r="I25" i="14"/>
  <c r="I12" i="14"/>
  <c r="I26" i="14"/>
  <c r="I22" i="14"/>
  <c r="I16" i="14"/>
  <c r="I19" i="14"/>
  <c r="I11" i="14"/>
  <c r="I21" i="14"/>
  <c r="I13" i="14"/>
  <c r="I14" i="14"/>
  <c r="I10" i="14"/>
  <c r="I17" i="14"/>
  <c r="I20" i="14"/>
  <c r="I24" i="14"/>
  <c r="I2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John Barsabal</author>
  </authors>
  <commentList>
    <comment ref="F44" authorId="0" shapeId="0" xr:uid="{37B2080A-A501-40F7-916B-DF0C8C096D13}">
      <text>
        <r>
          <rPr>
            <sz val="9"/>
            <color indexed="81"/>
            <rFont val="Tahoma"/>
            <family val="2"/>
          </rPr>
          <t xml:space="preserve">Rateback on GRT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John Barsabal</author>
    <author>Glenn McKinlay</author>
  </authors>
  <commentList>
    <comment ref="X77" authorId="0" shapeId="0" xr:uid="{DD674E70-2AD4-47CB-8550-318DA0BCFFE4}">
      <text>
        <r>
          <rPr>
            <sz val="9"/>
            <color indexed="81"/>
            <rFont val="Tahoma"/>
            <family val="2"/>
          </rPr>
          <t>Mark Sturton:
$13,460 for CARES</t>
        </r>
      </text>
    </comment>
    <comment ref="AC221" authorId="0" shapeId="0" xr:uid="{6BCA0E29-1B2A-40C1-93D4-04E68C34F2E5}">
      <text>
        <r>
          <rPr>
            <sz val="9"/>
            <color indexed="81"/>
            <rFont val="Tahoma"/>
            <family val="2"/>
          </rPr>
          <t>Mark Sturton:
Budget</t>
        </r>
      </text>
    </comment>
    <comment ref="G284" authorId="1" shapeId="0" xr:uid="{EC63E582-1AC1-4CA8-9371-2A2788CD86E3}">
      <text>
        <r>
          <rPr>
            <sz val="9"/>
            <color indexed="81"/>
            <rFont val="Tahoma"/>
            <family val="2"/>
          </rPr>
          <t>Mark:
includes inventory audit re-statement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Michael John Barsabal</author>
  </authors>
  <commentList>
    <comment ref="G284" authorId="0" shapeId="0" xr:uid="{F10B42D2-7FCA-4850-8687-E200D419D24D}">
      <text>
        <r>
          <rPr>
            <sz val="9"/>
            <color indexed="81"/>
            <rFont val="Tahoma"/>
            <family val="2"/>
          </rPr>
          <t>Mark:
includes inventory audit re-statement</t>
        </r>
      </text>
    </comment>
    <comment ref="Z301" authorId="0" shapeId="0" xr:uid="{3E31AD0F-C6AB-43B2-8CEB-015781431E75}">
      <text>
        <r>
          <rPr>
            <sz val="9"/>
            <color indexed="81"/>
            <rFont val="Tahoma"/>
            <family val="2"/>
          </rPr>
          <t>Mark Sturton:
Adjusted for Taiwan loan, and COFA draw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 Sturton</author>
  </authors>
  <commentList>
    <comment ref="B1" authorId="0" shapeId="0" xr:uid="{00000000-0006-0000-2000-000001000000}">
      <text>
        <r>
          <rPr>
            <b/>
            <sz val="9"/>
            <color indexed="81"/>
            <rFont val="Tahoma"/>
            <family val="2"/>
          </rPr>
          <t>Mark Sturton:</t>
        </r>
        <r>
          <rPr>
            <sz val="9"/>
            <color indexed="81"/>
            <rFont val="Tahoma"/>
            <family val="2"/>
          </rPr>
          <t xml:space="preserve">
Set to "short" for short fy headings</t>
        </r>
      </text>
    </comment>
  </commentList>
</comments>
</file>

<file path=xl/sharedStrings.xml><?xml version="1.0" encoding="utf-8"?>
<sst xmlns="http://schemas.openxmlformats.org/spreadsheetml/2006/main" count="79767" uniqueCount="4409">
  <si>
    <t xml:space="preserve">Page </t>
  </si>
  <si>
    <t>Hyperlinks to tables [worksheet name]</t>
  </si>
  <si>
    <t>Summary statistics</t>
  </si>
  <si>
    <t>[SumInd]</t>
  </si>
  <si>
    <t>Demographic statistics</t>
  </si>
  <si>
    <t>Table 1a    Palau population by citizenship, percent of population and growth, 1986-2020</t>
  </si>
  <si>
    <t>[Census]</t>
  </si>
  <si>
    <t>Table 1b    Palau working age population, economically active, and not economically active, 2000, 2005 and 2020</t>
  </si>
  <si>
    <t>National accounts</t>
  </si>
  <si>
    <t>[NApc]</t>
  </si>
  <si>
    <t>[NAgni]</t>
  </si>
  <si>
    <t>[NAInd]</t>
  </si>
  <si>
    <t>[NAInst]</t>
  </si>
  <si>
    <t>`</t>
  </si>
  <si>
    <t>[NAInc]</t>
  </si>
  <si>
    <t>[NAExp]</t>
  </si>
  <si>
    <t>[NAExpOth]</t>
  </si>
  <si>
    <t xml:space="preserve">Employment </t>
  </si>
  <si>
    <t>[EmpInst]</t>
  </si>
  <si>
    <t>EmpInd</t>
  </si>
  <si>
    <t xml:space="preserve">National government payroll </t>
  </si>
  <si>
    <t>[Pb_Dept]</t>
  </si>
  <si>
    <t>[Pb_Cofog]</t>
  </si>
  <si>
    <t>Tourism statistics</t>
  </si>
  <si>
    <t>[Trsm]</t>
  </si>
  <si>
    <t>Table 5h    Visitor Nights, by Hotel Grade, FY2008-FY2022</t>
  </si>
  <si>
    <t>Table 5i     Hotel Occupancy Rates, by Hotel Grade, FY2008-FY2022</t>
  </si>
  <si>
    <t>Table 5j     Hotel Gross Revenue (US$ million), by Hotel Grade, FY2008-FY2022</t>
  </si>
  <si>
    <t>Table 5m   Hotel Average room rates, by nationality of guests, FY2008-FY2019</t>
  </si>
  <si>
    <t xml:space="preserve">Money and banking </t>
  </si>
  <si>
    <t>[M&amp;Ba]</t>
  </si>
  <si>
    <t>[M&amp;Bbc]</t>
  </si>
  <si>
    <t>[M&amp;Bint]</t>
  </si>
  <si>
    <t>Consumer prices</t>
  </si>
  <si>
    <t>[Cpi]</t>
  </si>
  <si>
    <t>Table 7d    Palau Consumer Price Index (CPI), Old format, all items by major groups, FY2000-FY2017</t>
  </si>
  <si>
    <t>[CpiOld]</t>
  </si>
  <si>
    <t>Table 7e    Palau Consumer Price Index (CPI), Old format, domestic items by major groups, FY2000-FY2017</t>
  </si>
  <si>
    <t>Table 7f    Palau Consumer Price Index (CPI), Old format, imported items by major groups, FY2000-FY2017</t>
  </si>
  <si>
    <t>External sector</t>
  </si>
  <si>
    <t>[Imports]</t>
  </si>
  <si>
    <t>[BOPsum]</t>
  </si>
  <si>
    <t>[BOPdet]</t>
  </si>
  <si>
    <t>[IIP]</t>
  </si>
  <si>
    <t>[ExtD]</t>
  </si>
  <si>
    <t>Table 8h    Palau external debt by loan by borrower, lender, original value, and outstanding principle by loan</t>
  </si>
  <si>
    <t>[ExtD_byLoan]</t>
  </si>
  <si>
    <t>Government finanance</t>
  </si>
  <si>
    <t>[GFSsum]</t>
  </si>
  <si>
    <t>Per Capita Income measures (current prices)</t>
  </si>
  <si>
    <t>GDP current prices, $ million</t>
  </si>
  <si>
    <t>Population</t>
  </si>
  <si>
    <t>GDP per capita $</t>
  </si>
  <si>
    <t>GNI per capita $</t>
  </si>
  <si>
    <t>GNDI per capita $</t>
  </si>
  <si>
    <t>GDP, at constant FY2019 prices, $ million (ave. GDP(P) and GDP(E))</t>
  </si>
  <si>
    <t>GDP, % growth</t>
  </si>
  <si>
    <t>GDP by Production, at constant 2019 prices, $ million</t>
  </si>
  <si>
    <t>Agriculture and fisheries</t>
  </si>
  <si>
    <t>Manufacturing, utilities, construction</t>
  </si>
  <si>
    <t>Wholesale and retail trade</t>
  </si>
  <si>
    <t>Accomodation, restaurants and transport</t>
  </si>
  <si>
    <t>Public admin, Health and education</t>
  </si>
  <si>
    <t>Other services</t>
  </si>
  <si>
    <t>Taxes less subsidies on products</t>
  </si>
  <si>
    <t>GDP by Expenditure, at constant 2019 prices, $ million</t>
  </si>
  <si>
    <t>Final consumption expenditure, government</t>
  </si>
  <si>
    <t>Final consumption expenditure, households</t>
  </si>
  <si>
    <t>Gross fixed capital formation</t>
  </si>
  <si>
    <t>Gross domestic expenditure</t>
  </si>
  <si>
    <t>Exports</t>
  </si>
  <si>
    <t>Less Imports</t>
  </si>
  <si>
    <t>GDP by Income, $ million (current prices)</t>
  </si>
  <si>
    <t>Of which</t>
  </si>
  <si>
    <t>Compensation of employees</t>
  </si>
  <si>
    <t>Operating surplus and Mixed income</t>
  </si>
  <si>
    <t>Taxes, less subsidies</t>
  </si>
  <si>
    <t>Monetary</t>
  </si>
  <si>
    <t>Non-Monetary (household subsistence, own dwellings)</t>
  </si>
  <si>
    <t>Prices (annual percent change)</t>
  </si>
  <si>
    <t>Consumer price index</t>
  </si>
  <si>
    <t>CPI Domestic items</t>
  </si>
  <si>
    <t>CPI Imported items</t>
  </si>
  <si>
    <t>GDP implicit price deflator (average)</t>
  </si>
  <si>
    <t>Average wage</t>
  </si>
  <si>
    <t>Export price Index</t>
  </si>
  <si>
    <t>Import price Index</t>
  </si>
  <si>
    <t>Terms of trade</t>
  </si>
  <si>
    <t>Employment and Wages</t>
  </si>
  <si>
    <t>Number of employees</t>
  </si>
  <si>
    <t>% change</t>
  </si>
  <si>
    <t>Private sector</t>
  </si>
  <si>
    <t>Public sector</t>
  </si>
  <si>
    <t>Other</t>
  </si>
  <si>
    <t>Palau citizens</t>
  </si>
  <si>
    <t>Foreign workers</t>
  </si>
  <si>
    <t>Average annual wage</t>
  </si>
  <si>
    <t>Average annual real wage (less inflation)</t>
  </si>
  <si>
    <t>Government Finance Statistics, ($ million)</t>
  </si>
  <si>
    <t>Revenue</t>
  </si>
  <si>
    <t>Tax revenue</t>
  </si>
  <si>
    <t>Grants</t>
  </si>
  <si>
    <t>Other revenue</t>
  </si>
  <si>
    <t>Expense</t>
  </si>
  <si>
    <t>Use of goods and services</t>
  </si>
  <si>
    <t>Other expense</t>
  </si>
  <si>
    <t>Net Worth and its Changes</t>
  </si>
  <si>
    <t>Nonfinancial assets</t>
  </si>
  <si>
    <t>Financial assets</t>
  </si>
  <si>
    <t>Financial liabilities</t>
  </si>
  <si>
    <t>Overall fiscal balance</t>
  </si>
  <si>
    <t>(In percent of GDP)</t>
  </si>
  <si>
    <t>Domestic revenues</t>
  </si>
  <si>
    <t>Non Financial Assets</t>
  </si>
  <si>
    <t>Depositiory Coporations Survey ($ million)</t>
  </si>
  <si>
    <t>Net foreign assets</t>
  </si>
  <si>
    <t>Domestic claims</t>
  </si>
  <si>
    <t>Net claims on national government</t>
  </si>
  <si>
    <t>Claims on other sectors</t>
  </si>
  <si>
    <t>Private non-financial corporations</t>
  </si>
  <si>
    <t>Individuals</t>
  </si>
  <si>
    <t>Broad money liabilities</t>
  </si>
  <si>
    <t>Demand deposits</t>
  </si>
  <si>
    <t>Other deposits</t>
  </si>
  <si>
    <t>Capital and other accounts</t>
  </si>
  <si>
    <t>Loans to deposit ratio, %</t>
  </si>
  <si>
    <t>Memo: item: National Development Bank of Palau lending</t>
  </si>
  <si>
    <t>Balance of Payments $ million</t>
  </si>
  <si>
    <t>Trade balance</t>
  </si>
  <si>
    <t>Goods, Exports</t>
  </si>
  <si>
    <t>Goods, Imports</t>
  </si>
  <si>
    <t>Service balance</t>
  </si>
  <si>
    <t>Services, Exports</t>
  </si>
  <si>
    <t>Services, Imports</t>
  </si>
  <si>
    <t>Primary Income balance</t>
  </si>
  <si>
    <t>Primary Income, receipts</t>
  </si>
  <si>
    <t>Primary Income, payments</t>
  </si>
  <si>
    <t>Secondary Income balance</t>
  </si>
  <si>
    <t>Secondary Income, receipts</t>
  </si>
  <si>
    <t>Secondary Income, payments</t>
  </si>
  <si>
    <t>Current Account, balance</t>
  </si>
  <si>
    <t>Capital Account, balance</t>
  </si>
  <si>
    <t>Financial account balance</t>
  </si>
  <si>
    <t>International Investment Position (IIP), $ million</t>
  </si>
  <si>
    <t>Total stocks, net</t>
  </si>
  <si>
    <t>Direct investment, net</t>
  </si>
  <si>
    <t>Portfolio investment, net</t>
  </si>
  <si>
    <t>Other investment, net</t>
  </si>
  <si>
    <t>memo: COFA Trust Fund</t>
  </si>
  <si>
    <t>External Debt, $ million</t>
  </si>
  <si>
    <t>Gross External Debt, total</t>
  </si>
  <si>
    <t>National Government</t>
  </si>
  <si>
    <t>Public Enterprises</t>
  </si>
  <si>
    <t>Gross External debt as % of GDP</t>
  </si>
  <si>
    <t>Debt Service</t>
  </si>
  <si>
    <t>Debt service as % of national government revenues</t>
  </si>
  <si>
    <t>Tourism</t>
  </si>
  <si>
    <r>
      <t>Total Tourism receipts</t>
    </r>
    <r>
      <rPr>
        <sz val="10"/>
        <rFont val="Arial"/>
        <family val="2"/>
      </rPr>
      <t>, $ million</t>
    </r>
  </si>
  <si>
    <t>Hotels</t>
  </si>
  <si>
    <t>Restaurants, activities and other spending</t>
  </si>
  <si>
    <t>Departure taxes</t>
  </si>
  <si>
    <t>Tourist nights</t>
  </si>
  <si>
    <t>Receipts per visitor, $</t>
  </si>
  <si>
    <t>Receipts per visitor night, $</t>
  </si>
  <si>
    <t>Direct value added per visitor night, $ million</t>
  </si>
  <si>
    <r>
      <t>Average length of stay</t>
    </r>
    <r>
      <rPr>
        <sz val="10"/>
        <rFont val="Arial"/>
        <family val="2"/>
      </rPr>
      <t>, nights</t>
    </r>
  </si>
  <si>
    <t>Tourism arrivals</t>
  </si>
  <si>
    <t>Japan</t>
  </si>
  <si>
    <t>South Korea</t>
  </si>
  <si>
    <t>Taiwan</t>
  </si>
  <si>
    <t>China</t>
  </si>
  <si>
    <t>USA</t>
  </si>
  <si>
    <t>Europe</t>
  </si>
  <si>
    <t>Hotel occupancy rate</t>
  </si>
  <si>
    <r>
      <t xml:space="preserve">Number of Hotel rooms, </t>
    </r>
    <r>
      <rPr>
        <sz val="10"/>
        <rFont val="Arial"/>
        <family val="2"/>
      </rPr>
      <t>yearly average</t>
    </r>
  </si>
  <si>
    <t>Tourism Direct Value Added, $ million</t>
  </si>
  <si>
    <t>Tourism receipts</t>
  </si>
  <si>
    <t xml:space="preserve"> </t>
  </si>
  <si>
    <t>Tourism nights</t>
  </si>
  <si>
    <t>Tourism receipts per visitor</t>
  </si>
  <si>
    <t>Tourism receipts per visitor night</t>
  </si>
  <si>
    <t>Per Capita Income measures</t>
  </si>
  <si>
    <t>GDP, at constant FY2015 prices, $ million</t>
  </si>
  <si>
    <t>GDP production, $ million</t>
  </si>
  <si>
    <t>GDP by Expenditure, $ million</t>
  </si>
  <si>
    <t>GDP by Income, $ million</t>
  </si>
  <si>
    <t>Total Monetary</t>
  </si>
  <si>
    <t>Total Non-Monetary (household subsistence, own dwellings)</t>
  </si>
  <si>
    <t>Taxes</t>
  </si>
  <si>
    <t>Money and Banking ($ million)</t>
  </si>
  <si>
    <t>Assets</t>
  </si>
  <si>
    <t>Foreign assets</t>
  </si>
  <si>
    <t>Loans (net of loan loss reserves)</t>
  </si>
  <si>
    <t>Commercial loans</t>
  </si>
  <si>
    <t>Consumer loans</t>
  </si>
  <si>
    <t>Liabilities</t>
  </si>
  <si>
    <t>Deposits</t>
  </si>
  <si>
    <t>Capital</t>
  </si>
  <si>
    <r>
      <t>Tourist nights</t>
    </r>
    <r>
      <rPr>
        <sz val="10"/>
        <rFont val="Arial"/>
        <family val="2"/>
      </rPr>
      <t>, 000</t>
    </r>
  </si>
  <si>
    <t>Percent of Population</t>
  </si>
  <si>
    <t>Population Growth</t>
  </si>
  <si>
    <t>Total</t>
  </si>
  <si>
    <t>Palauan</t>
  </si>
  <si>
    <t xml:space="preserve">Filipino </t>
  </si>
  <si>
    <t>Source</t>
  </si>
  <si>
    <t>Palau Population Censuses</t>
  </si>
  <si>
    <t>Numbers</t>
  </si>
  <si>
    <t>Percent</t>
  </si>
  <si>
    <t>Working age population</t>
  </si>
  <si>
    <t>Labor Force</t>
  </si>
  <si>
    <t>Employed</t>
  </si>
  <si>
    <t>Employee - public sector</t>
  </si>
  <si>
    <t>Employee - private sector</t>
  </si>
  <si>
    <t>Self employed workers</t>
  </si>
  <si>
    <t>Unpaid family worker</t>
  </si>
  <si>
    <r>
      <t>Unemployed</t>
    </r>
    <r>
      <rPr>
        <vertAlign val="superscript"/>
        <sz val="10"/>
        <rFont val="Arial"/>
        <family val="2"/>
      </rPr>
      <t>1</t>
    </r>
  </si>
  <si>
    <t>n.a.</t>
  </si>
  <si>
    <t>Not in Labor Force</t>
  </si>
  <si>
    <t>Note</t>
  </si>
  <si>
    <t>1. Defined as "Other" in 2012 mini census</t>
  </si>
  <si>
    <t xml:space="preserve">GDP current prices ($millions) (1)     </t>
  </si>
  <si>
    <t>GDP Constant prices    (1) (2)</t>
  </si>
  <si>
    <t>GDP constant prices GDP annual growth</t>
  </si>
  <si>
    <t>GDP deflator % change</t>
  </si>
  <si>
    <t>CPI annual % change</t>
  </si>
  <si>
    <t>GDP constant prices per capita, (2019 prices), $</t>
  </si>
  <si>
    <t>Constant price per capita GDP annual growth</t>
  </si>
  <si>
    <t>FY95</t>
  </si>
  <si>
    <t>FY96</t>
  </si>
  <si>
    <t>FY97</t>
  </si>
  <si>
    <t>FY98</t>
  </si>
  <si>
    <t>FY99</t>
  </si>
  <si>
    <t>FY00</t>
  </si>
  <si>
    <t>FY01</t>
  </si>
  <si>
    <t>FY02</t>
  </si>
  <si>
    <t>FY03</t>
  </si>
  <si>
    <t>FY04</t>
  </si>
  <si>
    <t>FY05</t>
  </si>
  <si>
    <t>FY06</t>
  </si>
  <si>
    <t>FY07</t>
  </si>
  <si>
    <t>FY08</t>
  </si>
  <si>
    <t>FY09</t>
  </si>
  <si>
    <t>FY10</t>
  </si>
  <si>
    <t>FY11</t>
  </si>
  <si>
    <t>FY12</t>
  </si>
  <si>
    <t>FY13</t>
  </si>
  <si>
    <t>FY14</t>
  </si>
  <si>
    <t>FY15</t>
  </si>
  <si>
    <t>FY16</t>
  </si>
  <si>
    <t>FY17</t>
  </si>
  <si>
    <t>FY18</t>
  </si>
  <si>
    <t>FY19</t>
  </si>
  <si>
    <t>FY20</t>
  </si>
  <si>
    <t>FY21</t>
  </si>
  <si>
    <t>FY22</t>
  </si>
  <si>
    <t>FY23</t>
  </si>
  <si>
    <t>FY24</t>
  </si>
  <si>
    <t>FY25</t>
  </si>
  <si>
    <t>FY26</t>
  </si>
  <si>
    <t>FY27</t>
  </si>
  <si>
    <t>FY28</t>
  </si>
  <si>
    <t>FY29</t>
  </si>
  <si>
    <t>FY30</t>
  </si>
  <si>
    <t>FY31</t>
  </si>
  <si>
    <t>FY32</t>
  </si>
  <si>
    <t>FY33</t>
  </si>
  <si>
    <t>FY34</t>
  </si>
  <si>
    <t>Notes</t>
  </si>
  <si>
    <t>1 Average of GDP(P) production and GDP expenditure</t>
  </si>
  <si>
    <t>FY95-FY99 back-estimated from 2002 IMF report. The US GDP deflator was used.</t>
  </si>
  <si>
    <r>
      <t xml:space="preserve">(US$' millions </t>
    </r>
    <r>
      <rPr>
        <vertAlign val="superscript"/>
        <sz val="10"/>
        <rFont val="Arial"/>
        <family val="2"/>
      </rPr>
      <t>1</t>
    </r>
    <r>
      <rPr>
        <sz val="10"/>
        <rFont val="Arial"/>
        <family val="2"/>
      </rPr>
      <t>)</t>
    </r>
  </si>
  <si>
    <t>Current prices</t>
  </si>
  <si>
    <t>GDP Production, GDP(P)</t>
  </si>
  <si>
    <t>GDP Expenditure, GDP(E)</t>
  </si>
  <si>
    <r>
      <t xml:space="preserve">Gross Domestic Product (GDP) (average) </t>
    </r>
    <r>
      <rPr>
        <b/>
        <vertAlign val="superscript"/>
        <sz val="10"/>
        <color indexed="8"/>
        <rFont val="Arial"/>
        <family val="2"/>
      </rPr>
      <t>2</t>
    </r>
  </si>
  <si>
    <r>
      <t xml:space="preserve">Primary incomes </t>
    </r>
    <r>
      <rPr>
        <vertAlign val="superscript"/>
        <sz val="10"/>
        <color indexed="8"/>
        <rFont val="Arial"/>
        <family val="2"/>
      </rPr>
      <t>3</t>
    </r>
  </si>
  <si>
    <t>Receivable from the rest of the world</t>
  </si>
  <si>
    <t>Payable to the rest of the world</t>
  </si>
  <si>
    <t>Net</t>
  </si>
  <si>
    <t>Gross National Income (GNI)</t>
  </si>
  <si>
    <r>
      <t xml:space="preserve">Secondary Incomes (Current transfers) </t>
    </r>
    <r>
      <rPr>
        <vertAlign val="superscript"/>
        <sz val="10"/>
        <color indexed="8"/>
        <rFont val="Arial"/>
        <family val="2"/>
      </rPr>
      <t>3 4</t>
    </r>
  </si>
  <si>
    <t>Gross National Disposable Income (GNDI)</t>
  </si>
  <si>
    <t>Constant 2019 prices</t>
  </si>
  <si>
    <r>
      <t>GDP Production, GDP(P)</t>
    </r>
    <r>
      <rPr>
        <vertAlign val="superscript"/>
        <sz val="10"/>
        <color indexed="8"/>
        <rFont val="Arial"/>
        <family val="2"/>
      </rPr>
      <t xml:space="preserve"> 5</t>
    </r>
  </si>
  <si>
    <r>
      <t>GDP Expenditure, GDP(E)</t>
    </r>
    <r>
      <rPr>
        <vertAlign val="superscript"/>
        <sz val="10"/>
        <color indexed="8"/>
        <rFont val="Arial"/>
        <family val="2"/>
      </rPr>
      <t xml:space="preserve"> </t>
    </r>
  </si>
  <si>
    <r>
      <t xml:space="preserve">GDP, at constant prices (average) </t>
    </r>
    <r>
      <rPr>
        <b/>
        <vertAlign val="superscript"/>
        <sz val="10"/>
        <color indexed="8"/>
        <rFont val="Arial"/>
        <family val="2"/>
      </rPr>
      <t>2</t>
    </r>
  </si>
  <si>
    <r>
      <t>Trading gains/losses</t>
    </r>
    <r>
      <rPr>
        <vertAlign val="superscript"/>
        <sz val="10"/>
        <color indexed="8"/>
        <rFont val="Arial"/>
        <family val="2"/>
      </rPr>
      <t xml:space="preserve"> 6</t>
    </r>
  </si>
  <si>
    <t>Real Gross Domestic Income</t>
  </si>
  <si>
    <t>Primary incomes 7</t>
  </si>
  <si>
    <t>Real Gross National Income (GNI)</t>
  </si>
  <si>
    <r>
      <t xml:space="preserve">Real Gross National Disposable Income (GNDI) </t>
    </r>
    <r>
      <rPr>
        <b/>
        <vertAlign val="superscript"/>
        <sz val="10"/>
        <color indexed="8"/>
        <rFont val="Arial"/>
        <family val="2"/>
      </rPr>
      <t>1</t>
    </r>
  </si>
  <si>
    <t>Annual changes</t>
  </si>
  <si>
    <t>GDP at constant prices</t>
  </si>
  <si>
    <t>Real GDI</t>
  </si>
  <si>
    <t>Real GNI</t>
  </si>
  <si>
    <t>Real GNDI</t>
  </si>
  <si>
    <r>
      <t xml:space="preserve">Per capita income measures </t>
    </r>
    <r>
      <rPr>
        <b/>
        <vertAlign val="superscript"/>
        <sz val="10"/>
        <color indexed="8"/>
        <rFont val="Arial"/>
        <family val="2"/>
      </rPr>
      <t>7 8</t>
    </r>
  </si>
  <si>
    <t>Current price GDP per capita (US$)</t>
  </si>
  <si>
    <t>Current price GNI per capita (US$)</t>
  </si>
  <si>
    <t>Current price GNDI per capita (US$)</t>
  </si>
  <si>
    <t>Constant price GDP per capita (US$)</t>
  </si>
  <si>
    <t>Real GDI per capita</t>
  </si>
  <si>
    <t>Real GNI per capita (US$)</t>
  </si>
  <si>
    <t>Real GNDI per capita (US$)</t>
  </si>
  <si>
    <t>RoP Implicit Price deflators</t>
  </si>
  <si>
    <t>Gross Domestic Product (GDP)</t>
  </si>
  <si>
    <t>Gross Domestic Income(GDI)</t>
  </si>
  <si>
    <t>Terms of Trade</t>
  </si>
  <si>
    <t>Export Price Index</t>
  </si>
  <si>
    <t>Other Price Indexes</t>
  </si>
  <si>
    <t>RoP CPI</t>
  </si>
  <si>
    <t>US CPI</t>
  </si>
  <si>
    <t>US GDP deflator</t>
  </si>
  <si>
    <t xml:space="preserve"> 1) GDP, GNI and GNDI are at purchasers prices.</t>
  </si>
  <si>
    <t xml:space="preserve"> 2) Average of GDP(P) and GDP(E). Rated Backwards on GDP(P) movement prior to FY07</t>
  </si>
  <si>
    <t xml:space="preserve"> 3) Refer to Balance of Payments tables for breakdown of primary and secondary Income flows.</t>
  </si>
  <si>
    <t xml:space="preserve"> 4) US Federal and other grants not passed through the Government of the RoP may be understated.</t>
  </si>
  <si>
    <t xml:space="preserve"> 6) Changes in real income due to terms of trade effects. Estimated as current exports times the difference between the reciprocal of import and export prices.</t>
  </si>
  <si>
    <t xml:space="preserve"> 7) Primary, Secondary income and capital grants are deflated by the GDP Implicit Price Deflator.</t>
  </si>
  <si>
    <t xml:space="preserve"> 8) Income comparisons between countries should be made using Purchasing Power Parity (PPP) rather than US$. However, these measures are not available for Palau.</t>
  </si>
  <si>
    <t>Aa</t>
  </si>
  <si>
    <t>Agriculture and forestry</t>
  </si>
  <si>
    <t>Af</t>
  </si>
  <si>
    <t>Fishing</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</si>
  <si>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</si>
  <si>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</si>
  <si>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</si>
  <si>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</si>
  <si>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</si>
  <si>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</si>
  <si>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</si>
  <si>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</si>
  <si>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</si>
  <si>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</si>
  <si>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</si>
  <si>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</si>
  <si>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</si>
  <si>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</si>
  <si>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</si>
  <si>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</si>
  <si>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</si>
  <si>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</si>
  <si>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</si>
  <si>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Intermediation</t>
  </si>
  <si>
    <t>L</t>
  </si>
  <si>
    <t>Real estate activities</t>
  </si>
  <si>
    <t>M</t>
  </si>
  <si>
    <t>Professional, scientific and technical activities</t>
  </si>
  <si>
    <t>N</t>
  </si>
  <si>
    <t>Administrative and support service activities</t>
  </si>
  <si>
    <t>O</t>
  </si>
  <si>
    <t>Public Administration</t>
  </si>
  <si>
    <t>P</t>
  </si>
  <si>
    <t>Education</t>
  </si>
  <si>
    <t>Q</t>
  </si>
  <si>
    <t>Human health and social work activities</t>
  </si>
  <si>
    <t>R</t>
  </si>
  <si>
    <t>Arts, entertainment and recreation</t>
  </si>
  <si>
    <t>S</t>
  </si>
  <si>
    <t>Other service activities</t>
  </si>
  <si>
    <t>T</t>
  </si>
  <si>
    <t>Private Households With Employed Persons</t>
  </si>
  <si>
    <t>less intermediate FISIM</t>
  </si>
  <si>
    <t>GDP at basic prices</t>
  </si>
  <si>
    <t>Taxes on products</t>
  </si>
  <si>
    <t>less subsidies</t>
  </si>
  <si>
    <t>GDP at purchasers prices</t>
  </si>
  <si>
    <t>Source: Bureau of Budget and Planning</t>
  </si>
  <si>
    <t>(US$ millions)</t>
  </si>
  <si>
    <t>(FY19=100)</t>
  </si>
  <si>
    <t>Private Enterprise</t>
  </si>
  <si>
    <t>Public Enterprise</t>
  </si>
  <si>
    <t>2.1</t>
  </si>
  <si>
    <t>Depository Corporations</t>
  </si>
  <si>
    <t>2.2</t>
  </si>
  <si>
    <t>Other Financial Intermediaries</t>
  </si>
  <si>
    <t>3.1</t>
  </si>
  <si>
    <t xml:space="preserve">National Government </t>
  </si>
  <si>
    <t>3.2</t>
  </si>
  <si>
    <t>Government Agencies</t>
  </si>
  <si>
    <t>3.3</t>
  </si>
  <si>
    <t>State Governments</t>
  </si>
  <si>
    <t>3.4</t>
  </si>
  <si>
    <t>SS &amp; CSPS</t>
  </si>
  <si>
    <t>4</t>
  </si>
  <si>
    <t>NGOs and Non_Profits</t>
  </si>
  <si>
    <t>5</t>
  </si>
  <si>
    <t>Households</t>
  </si>
  <si>
    <t>Operating surplus (gross)</t>
  </si>
  <si>
    <t>Other taxes less subsidies on production (1)</t>
  </si>
  <si>
    <t>Household mixed income</t>
  </si>
  <si>
    <t>Less intermediate FISIM</t>
  </si>
  <si>
    <t xml:space="preserve">Indirect taxes </t>
  </si>
  <si>
    <t>less Subsidies</t>
  </si>
  <si>
    <t>Percentage Monetary</t>
  </si>
  <si>
    <t>Household subsistence</t>
  </si>
  <si>
    <t>Owner occupied housing</t>
  </si>
  <si>
    <t>Total Non-Monetary</t>
  </si>
  <si>
    <t>Percentage Non-Monetary</t>
  </si>
  <si>
    <t>GDP at Market Prices</t>
  </si>
  <si>
    <t>(1) Covid related employee payments from March 2021 to October 2022 treated as Other subsidies on production</t>
  </si>
  <si>
    <t>Other taxes less subsidies on production</t>
  </si>
  <si>
    <t>Other taxes less subsisides on production</t>
  </si>
  <si>
    <t>2</t>
  </si>
  <si>
    <t>3</t>
  </si>
  <si>
    <t>Government (compensation of employees)</t>
  </si>
  <si>
    <t>State Government</t>
  </si>
  <si>
    <t>NGOs (compensation of employees)</t>
  </si>
  <si>
    <t>Mixed Income</t>
  </si>
  <si>
    <t>Subsistence</t>
  </si>
  <si>
    <t>Home Ownership</t>
  </si>
  <si>
    <t>Households with employed persons</t>
  </si>
  <si>
    <t>Taxes on products and imports</t>
  </si>
  <si>
    <t xml:space="preserve">Import and fuel taxes </t>
  </si>
  <si>
    <t>GRT</t>
  </si>
  <si>
    <t>Other Taxes on products</t>
  </si>
  <si>
    <t>Less Subsidies</t>
  </si>
  <si>
    <t>(constant prices of FY2019 US$ millions)</t>
  </si>
  <si>
    <t>Compensation of Employees</t>
  </si>
  <si>
    <t>Purchases of Goods and Services</t>
  </si>
  <si>
    <t>less sales</t>
  </si>
  <si>
    <t>Final consumption expenditure, private</t>
  </si>
  <si>
    <t>Households' acquisition</t>
  </si>
  <si>
    <t>Households' own produce</t>
  </si>
  <si>
    <t>Dwellings</t>
  </si>
  <si>
    <t>NPISH</t>
  </si>
  <si>
    <t>Changes in inventories</t>
  </si>
  <si>
    <t>Re-exports</t>
  </si>
  <si>
    <t>Goods</t>
  </si>
  <si>
    <t>Services</t>
  </si>
  <si>
    <t>Foreign missions</t>
  </si>
  <si>
    <t>Food, beverages, tobacco</t>
  </si>
  <si>
    <t>Fuel</t>
  </si>
  <si>
    <t>Other goods</t>
  </si>
  <si>
    <t>Expenditure on GDP: GDP(E)</t>
  </si>
  <si>
    <t>Discrepancy</t>
  </si>
  <si>
    <t>GDP(P) at market prices</t>
  </si>
  <si>
    <t>% discrepancy</t>
  </si>
  <si>
    <t>(FY2019=100)</t>
  </si>
  <si>
    <t>Current prices (US$ millions)</t>
  </si>
  <si>
    <t>Food, non-alcoholic beverages</t>
  </si>
  <si>
    <t>Alcoholic beverages, tobacco and narcotics</t>
  </si>
  <si>
    <t>Clothing and footwear</t>
  </si>
  <si>
    <t>Fuels</t>
  </si>
  <si>
    <t>Vehicles, boats and parts</t>
  </si>
  <si>
    <t>Other goods (durable and non-durable)</t>
  </si>
  <si>
    <t>Real estate, own dwellings</t>
  </si>
  <si>
    <t>Real estate, purchased</t>
  </si>
  <si>
    <t>Electricity</t>
  </si>
  <si>
    <t>Water</t>
  </si>
  <si>
    <t>Health services</t>
  </si>
  <si>
    <t>Financial services and FISIM</t>
  </si>
  <si>
    <t>Domestic workers</t>
  </si>
  <si>
    <t>Overseas travel</t>
  </si>
  <si>
    <t>Household Consumption Expenditure</t>
  </si>
  <si>
    <t>of which, purchased</t>
  </si>
  <si>
    <t>of which, own produce</t>
  </si>
  <si>
    <t>of which food</t>
  </si>
  <si>
    <t>Other Household Consumption, provided free</t>
  </si>
  <si>
    <t>by Government, Education</t>
  </si>
  <si>
    <t>by Government, Health</t>
  </si>
  <si>
    <t>by NPISH, Education</t>
  </si>
  <si>
    <t>Actual Household Consumption Expenditure</t>
  </si>
  <si>
    <t>Health</t>
  </si>
  <si>
    <t>Water supply and waste</t>
  </si>
  <si>
    <t>Total, Government Final Consumption</t>
  </si>
  <si>
    <t>Government Own Construction</t>
  </si>
  <si>
    <t>Total, Government Output sold</t>
  </si>
  <si>
    <t>Total, Government Non-Market Output</t>
  </si>
  <si>
    <t>Non Market Output, Nat. Government, free</t>
  </si>
  <si>
    <t>Government agencies</t>
  </si>
  <si>
    <t>Non Market Output, provided free</t>
  </si>
  <si>
    <t>Social Security Funds</t>
  </si>
  <si>
    <t>Total, Government Final Consumption Expenditure</t>
  </si>
  <si>
    <t>(No. of workers, part and full time)</t>
  </si>
  <si>
    <t>Private Corporate Sector</t>
  </si>
  <si>
    <t>Private Non-Corporate Sector</t>
  </si>
  <si>
    <t>Enterprise, non-profit organisation</t>
  </si>
  <si>
    <t>Foreign Embassies</t>
  </si>
  <si>
    <t>(US$000)</t>
  </si>
  <si>
    <t>Source: Social Security Administration</t>
  </si>
  <si>
    <t>FY19 dollars</t>
  </si>
  <si>
    <t>Financial and insurance activities</t>
  </si>
  <si>
    <t>Public administration and defence; compulsory social security</t>
  </si>
  <si>
    <t>Activities of households as employers; undifferentiated goods- and services-producing activities of households for own use</t>
  </si>
  <si>
    <t>U</t>
  </si>
  <si>
    <t>Activities of extraterritorial organizations and bodies</t>
  </si>
  <si>
    <t>(US$'000)</t>
  </si>
  <si>
    <t>FY15 dollars</t>
  </si>
  <si>
    <t>Office</t>
  </si>
  <si>
    <r>
      <t>FY10</t>
    </r>
    <r>
      <rPr>
        <vertAlign val="superscript"/>
        <sz val="10"/>
        <rFont val="Arial"/>
        <family val="2"/>
      </rPr>
      <t>2</t>
    </r>
  </si>
  <si>
    <t>President Office</t>
  </si>
  <si>
    <t>Vice President</t>
  </si>
  <si>
    <t>Finance and Administration</t>
  </si>
  <si>
    <t>State</t>
  </si>
  <si>
    <t>Justice</t>
  </si>
  <si>
    <t>Resources and Development</t>
  </si>
  <si>
    <t>Industry and Commerce</t>
  </si>
  <si>
    <t>Community and Cultural Affairs</t>
  </si>
  <si>
    <t>Boards, etc</t>
  </si>
  <si>
    <t>Ind. Agencies, other activites &amp; programs</t>
  </si>
  <si>
    <t>Legislature</t>
  </si>
  <si>
    <t>Judiciary</t>
  </si>
  <si>
    <t>1) Based on last 3 quarters of FY2010</t>
  </si>
  <si>
    <r>
      <t xml:space="preserve">(US$'000 </t>
    </r>
    <r>
      <rPr>
        <vertAlign val="superscript"/>
        <sz val="10"/>
        <color indexed="8"/>
        <rFont val="Arial"/>
        <family val="2"/>
      </rPr>
      <t>1</t>
    </r>
    <r>
      <rPr>
        <sz val="10"/>
        <rFont val="Arial"/>
        <family val="2"/>
      </rPr>
      <t>)</t>
    </r>
  </si>
  <si>
    <t>1) Includes gross salary and wages, plus benefits.</t>
  </si>
  <si>
    <t>2) Based on last 3 quarters of FY2010</t>
  </si>
  <si>
    <t>(US$ per annum)</t>
  </si>
  <si>
    <t>Cofog2</t>
  </si>
  <si>
    <t>X</t>
  </si>
  <si>
    <t>Code</t>
  </si>
  <si>
    <t>Function</t>
  </si>
  <si>
    <t>0</t>
  </si>
  <si>
    <t>General public services</t>
  </si>
  <si>
    <t>01</t>
  </si>
  <si>
    <t>01.1.1</t>
  </si>
  <si>
    <t>Executive and legislative organs  (CS)</t>
  </si>
  <si>
    <t>01.1.2</t>
  </si>
  <si>
    <t>Financial and fiscal affairs  (CS)</t>
  </si>
  <si>
    <t>01.1.3</t>
  </si>
  <si>
    <t>External affairs  (CS)</t>
  </si>
  <si>
    <t>01.2.1</t>
  </si>
  <si>
    <t>Economic aid to developing countries and countries in transition  (CS)</t>
  </si>
  <si>
    <t>01.2.2</t>
  </si>
  <si>
    <t>Economic aid routed through international organizations  (CS)</t>
  </si>
  <si>
    <t>01.3.1</t>
  </si>
  <si>
    <t>General personnel services  (CS)</t>
  </si>
  <si>
    <t>01.3.2</t>
  </si>
  <si>
    <t>Overall planning and statistical services  (CS)</t>
  </si>
  <si>
    <t>01.3.3</t>
  </si>
  <si>
    <t>Other general services  (CS)</t>
  </si>
  <si>
    <t>01.4.0</t>
  </si>
  <si>
    <t>Basic research  (CS)</t>
  </si>
  <si>
    <t>01.5.0</t>
  </si>
  <si>
    <t>R&amp;D General public services  (CS)</t>
  </si>
  <si>
    <t>01.6.0</t>
  </si>
  <si>
    <t>General public services n.e.c.  (CS)</t>
  </si>
  <si>
    <t>01.7.0</t>
  </si>
  <si>
    <t>Public debt transactions  (CS)</t>
  </si>
  <si>
    <t>01.8.0</t>
  </si>
  <si>
    <t>Transfers of a general character between different levels of government  (CS)</t>
  </si>
  <si>
    <t>02</t>
  </si>
  <si>
    <t>Defence</t>
  </si>
  <si>
    <t>02.1.0</t>
  </si>
  <si>
    <t>Military defence  (CS)</t>
  </si>
  <si>
    <t>02.2.0</t>
  </si>
  <si>
    <t>Civil defence  (CS)</t>
  </si>
  <si>
    <t>02.3.0</t>
  </si>
  <si>
    <t>Foreign military aid  (CS)</t>
  </si>
  <si>
    <t>02.4.0</t>
  </si>
  <si>
    <t>R&amp;D Defence  (CS)</t>
  </si>
  <si>
    <t>02.5.0</t>
  </si>
  <si>
    <t>Defence n.e.c.  (CS)</t>
  </si>
  <si>
    <t>03</t>
  </si>
  <si>
    <t>Public order and safety</t>
  </si>
  <si>
    <t>03.1.0</t>
  </si>
  <si>
    <t>Police services  (CS)</t>
  </si>
  <si>
    <t>03.2.0</t>
  </si>
  <si>
    <t>Fire-protection services  (CS)</t>
  </si>
  <si>
    <t>03.3.0</t>
  </si>
  <si>
    <t>Law courts  (CS)</t>
  </si>
  <si>
    <t>03.4.0</t>
  </si>
  <si>
    <t>Prisons  (CS)</t>
  </si>
  <si>
    <t>03.5.0</t>
  </si>
  <si>
    <t>R&amp;D Public order and safety  (CS)</t>
  </si>
  <si>
    <t>03.6.0</t>
  </si>
  <si>
    <t>Public order and safety n.e.c.  (CS)</t>
  </si>
  <si>
    <t>04</t>
  </si>
  <si>
    <t>Economic affairs</t>
  </si>
  <si>
    <t>04.1.1</t>
  </si>
  <si>
    <t>General economic and commercial affairs  (CS)</t>
  </si>
  <si>
    <t>04.1.2</t>
  </si>
  <si>
    <t>General labour affairs  (CS)</t>
  </si>
  <si>
    <t>04.2.1</t>
  </si>
  <si>
    <t>Agriculture  (CS)</t>
  </si>
  <si>
    <t>04.2.2</t>
  </si>
  <si>
    <t>Forestry  (CS)</t>
  </si>
  <si>
    <t>04.2.3</t>
  </si>
  <si>
    <t>Fishing and hunting  (CS)</t>
  </si>
  <si>
    <t>04.3.1</t>
  </si>
  <si>
    <t>Coal and other solid mineral fuels  (CS)</t>
  </si>
  <si>
    <t>04.3.2</t>
  </si>
  <si>
    <t>Petroleum and natural gas  (CS)</t>
  </si>
  <si>
    <t>04.3.3</t>
  </si>
  <si>
    <t>Nuclear fuel  (CS)</t>
  </si>
  <si>
    <t>04.3.4</t>
  </si>
  <si>
    <t>Other fuels  (CS)</t>
  </si>
  <si>
    <t>04.3.5</t>
  </si>
  <si>
    <t>Electricity  (CS)</t>
  </si>
  <si>
    <t>04.3.6</t>
  </si>
  <si>
    <t>Non-electric energy  (CS)</t>
  </si>
  <si>
    <t>04.4.1</t>
  </si>
  <si>
    <t>Mining of mineral resources other than mineral fuels  (CS)</t>
  </si>
  <si>
    <t>04.4.2</t>
  </si>
  <si>
    <t>Manufacturing  (CS)</t>
  </si>
  <si>
    <t>04.4.3</t>
  </si>
  <si>
    <t>Construction  (CS)</t>
  </si>
  <si>
    <t>04.5.1</t>
  </si>
  <si>
    <t>Road transport  (CS)</t>
  </si>
  <si>
    <t>04.5.2</t>
  </si>
  <si>
    <t>Water transport  (CS)</t>
  </si>
  <si>
    <t>04.5.3</t>
  </si>
  <si>
    <t>Railway transport  (CS)</t>
  </si>
  <si>
    <t>04.5.4</t>
  </si>
  <si>
    <t>Air transport  (CS)</t>
  </si>
  <si>
    <t>04.5.5</t>
  </si>
  <si>
    <t>Pipeline and other transport  (CS)</t>
  </si>
  <si>
    <t>04.6.0</t>
  </si>
  <si>
    <t>Communication  (CS)</t>
  </si>
  <si>
    <t>04.7.1</t>
  </si>
  <si>
    <t>Distributive trades, storage and warehousing  (CS)</t>
  </si>
  <si>
    <t>04.7.2</t>
  </si>
  <si>
    <t>Hotels and restaurants  (CS)</t>
  </si>
  <si>
    <t>04.7.3</t>
  </si>
  <si>
    <t>Tourism  (CS)</t>
  </si>
  <si>
    <t>04.7.4</t>
  </si>
  <si>
    <t>Multi-purpose development projects  (CS)</t>
  </si>
  <si>
    <t>04.8.1</t>
  </si>
  <si>
    <t>R&amp;D General economic, commercial and labour affairs  (CS)</t>
  </si>
  <si>
    <t>04.8.2</t>
  </si>
  <si>
    <t>R&amp;D Agriculture, forestry, fishing and hunting  (CS)</t>
  </si>
  <si>
    <t>04.8.3</t>
  </si>
  <si>
    <t>R&amp;D Fuel and energy  (CS)</t>
  </si>
  <si>
    <t>04.8.4</t>
  </si>
  <si>
    <t>R&amp;D Mining, manufacturing and construction  (CS)</t>
  </si>
  <si>
    <t>04.8.5</t>
  </si>
  <si>
    <t>R&amp;D Transport  (CS)</t>
  </si>
  <si>
    <t>04.8.6</t>
  </si>
  <si>
    <t>R&amp;D Communication  (CS)</t>
  </si>
  <si>
    <t>04.8.7</t>
  </si>
  <si>
    <t>R&amp;D Other industries  (CS)</t>
  </si>
  <si>
    <t>04.9.0</t>
  </si>
  <si>
    <t>Economic affairs n.e.c.  (CS)</t>
  </si>
  <si>
    <t>05</t>
  </si>
  <si>
    <t>Environmental protection</t>
  </si>
  <si>
    <t>05.1.0</t>
  </si>
  <si>
    <t>Waste management  (CS)</t>
  </si>
  <si>
    <t>05.2.0</t>
  </si>
  <si>
    <t>Waste water management  (CS)</t>
  </si>
  <si>
    <t>05.3.0</t>
  </si>
  <si>
    <t>Pollution abatement  (CS)</t>
  </si>
  <si>
    <t>05.4.0</t>
  </si>
  <si>
    <t>Protection of biodiversity and landscape  (CS)</t>
  </si>
  <si>
    <t>05.5.0</t>
  </si>
  <si>
    <t>R&amp;D Environmental protection  (CS)</t>
  </si>
  <si>
    <t>05.6.0</t>
  </si>
  <si>
    <t>Environmental protection n.e.c.  (CS)</t>
  </si>
  <si>
    <t>06</t>
  </si>
  <si>
    <t>Housing and community amenities</t>
  </si>
  <si>
    <t>06.1.0</t>
  </si>
  <si>
    <t>Housing development  (CS)</t>
  </si>
  <si>
    <t>06.2.0</t>
  </si>
  <si>
    <t>Community development  (CS)</t>
  </si>
  <si>
    <t>06.3.0</t>
  </si>
  <si>
    <t>Water supply  (CS)</t>
  </si>
  <si>
    <t>06.4.0</t>
  </si>
  <si>
    <t>Street lighting  (CS)</t>
  </si>
  <si>
    <t>06.5.0</t>
  </si>
  <si>
    <t>R&amp;D Housing and community amenities  (CS)</t>
  </si>
  <si>
    <t>06.6.0</t>
  </si>
  <si>
    <t>Housing and community amenities n.e.c.  (CS)</t>
  </si>
  <si>
    <t>07</t>
  </si>
  <si>
    <t>07.1.1</t>
  </si>
  <si>
    <t>Pharmaceutical products  (IS)</t>
  </si>
  <si>
    <t>07.1.2</t>
  </si>
  <si>
    <t>Other medical products  (IS)</t>
  </si>
  <si>
    <t>07.1.3</t>
  </si>
  <si>
    <t>Therapeutic appliances and equipment  (IS)</t>
  </si>
  <si>
    <t>07.2.1</t>
  </si>
  <si>
    <t>General medical services  (IS)</t>
  </si>
  <si>
    <t>07.2.2</t>
  </si>
  <si>
    <t>Specialized medical services  (IS)</t>
  </si>
  <si>
    <t>07.2.3</t>
  </si>
  <si>
    <t>Dental services  (IS)</t>
  </si>
  <si>
    <t>07.2.4</t>
  </si>
  <si>
    <t>Paramedical services  (IS)</t>
  </si>
  <si>
    <t>07.3.1</t>
  </si>
  <si>
    <t>General hospital services  (IS)</t>
  </si>
  <si>
    <t>07.3.2</t>
  </si>
  <si>
    <t>Specialized hospital services  (IS)</t>
  </si>
  <si>
    <t>07.3.3</t>
  </si>
  <si>
    <t>Medical and maternity centre services  (IS)</t>
  </si>
  <si>
    <t>07.3.4</t>
  </si>
  <si>
    <t>Nursing and convalescent home services  (IS)</t>
  </si>
  <si>
    <t>07.4.0</t>
  </si>
  <si>
    <t>Public health services  (IS)</t>
  </si>
  <si>
    <t>07.5.0</t>
  </si>
  <si>
    <t>R&amp;D Health  (CS)</t>
  </si>
  <si>
    <t>07.6.0</t>
  </si>
  <si>
    <t>Health n.e.c.  (CS)</t>
  </si>
  <si>
    <t>08</t>
  </si>
  <si>
    <t>Recreation, culture and religion</t>
  </si>
  <si>
    <t>08.1.0</t>
  </si>
  <si>
    <t>Recreational and sporting services  (IS)</t>
  </si>
  <si>
    <t>08.2.0</t>
  </si>
  <si>
    <t>Cultural services  (IS)</t>
  </si>
  <si>
    <t>08.3.0</t>
  </si>
  <si>
    <t>Broadcasting and publishing services  (CS)</t>
  </si>
  <si>
    <t>08.4.0</t>
  </si>
  <si>
    <t>Religious and other community services  (CS)</t>
  </si>
  <si>
    <t>08.5.0</t>
  </si>
  <si>
    <t>R&amp;D Recreation, culture and religion  (CS)</t>
  </si>
  <si>
    <t>08.6.0</t>
  </si>
  <si>
    <t>Recreation, culture and religion n.e.c.  (CS)</t>
  </si>
  <si>
    <t>09</t>
  </si>
  <si>
    <t>09.1.1</t>
  </si>
  <si>
    <t>Pre-primary education  (IS)</t>
  </si>
  <si>
    <t>09.1.2</t>
  </si>
  <si>
    <t>Primary education  (IS)</t>
  </si>
  <si>
    <t>09.2.1</t>
  </si>
  <si>
    <t>Lower-secondary education  (IS)</t>
  </si>
  <si>
    <t>09.2.2</t>
  </si>
  <si>
    <t>Upper-secondary education  (IS)</t>
  </si>
  <si>
    <t>09.3.0</t>
  </si>
  <si>
    <t>Post-secondary non-tertiary education  (IS)</t>
  </si>
  <si>
    <t>09.4.1</t>
  </si>
  <si>
    <t>First stage of tertiary education  (IS)</t>
  </si>
  <si>
    <t>09.4.2</t>
  </si>
  <si>
    <t>Second stage of tertiary education  (IS)</t>
  </si>
  <si>
    <t>09.5.0</t>
  </si>
  <si>
    <t>Education not definable by level  (IS)</t>
  </si>
  <si>
    <t>09.6.0</t>
  </si>
  <si>
    <t>Subsidiary services to education  (IS)</t>
  </si>
  <si>
    <t>09.7.0</t>
  </si>
  <si>
    <t>R&amp;D Education  (CS)</t>
  </si>
  <si>
    <t>09.8.0</t>
  </si>
  <si>
    <t>Education n.e.c.  (CS)</t>
  </si>
  <si>
    <t>10</t>
  </si>
  <si>
    <t>Social protection</t>
  </si>
  <si>
    <t>10.1.1</t>
  </si>
  <si>
    <t>Sickness  (IS)</t>
  </si>
  <si>
    <t>10.1.2</t>
  </si>
  <si>
    <t>Disability  (IS)</t>
  </si>
  <si>
    <t>10.2.0</t>
  </si>
  <si>
    <t>Old age  (IS)</t>
  </si>
  <si>
    <t>10.3.0</t>
  </si>
  <si>
    <t>Survivors  (IS)</t>
  </si>
  <si>
    <t>10.4.0</t>
  </si>
  <si>
    <t>Family and children  (IS)</t>
  </si>
  <si>
    <t>10.5.0</t>
  </si>
  <si>
    <t>Unemployment  (IS)</t>
  </si>
  <si>
    <t>10.6.0</t>
  </si>
  <si>
    <t>Housing  (IS)</t>
  </si>
  <si>
    <t>10.7.0</t>
  </si>
  <si>
    <t>Social exclusion n.e.c.  (IS)</t>
  </si>
  <si>
    <t>10.8.0</t>
  </si>
  <si>
    <t>R&amp;D Social protection  (CS)</t>
  </si>
  <si>
    <t>10.9.0</t>
  </si>
  <si>
    <t>Social protection n.e.c.  (CS)</t>
  </si>
  <si>
    <t>1) COFOG: Classification of Functions of Government</t>
  </si>
  <si>
    <r>
      <t xml:space="preserve">Function (US$'000 </t>
    </r>
    <r>
      <rPr>
        <vertAlign val="superscript"/>
        <sz val="10"/>
        <color indexed="8"/>
        <rFont val="Arial"/>
        <family val="2"/>
      </rPr>
      <t>1</t>
    </r>
    <r>
      <rPr>
        <sz val="10"/>
        <rFont val="Arial"/>
        <family val="2"/>
      </rPr>
      <t>)</t>
    </r>
  </si>
  <si>
    <t>Function: (US$ per annum)</t>
  </si>
  <si>
    <t>Nationality</t>
  </si>
  <si>
    <t>Source: FY2000-FY2008: Palau Visitor's Authority (PVA), by usual residence. From FY2009: Data extract from Immigration records (&gt;30 nights stay excluded), by nationality.</t>
  </si>
  <si>
    <t>Note:  Data for FY2000 and FY2001 includes visitors for employment and other purposes</t>
  </si>
  <si>
    <t>Source: Department of Immigration.</t>
  </si>
  <si>
    <t>Source: Department of Immigration</t>
  </si>
  <si>
    <t>Accommodation</t>
  </si>
  <si>
    <t>Food/Drinks</t>
  </si>
  <si>
    <t>Diving</t>
  </si>
  <si>
    <t>Boat Tours</t>
  </si>
  <si>
    <t>Land and Air Tours</t>
  </si>
  <si>
    <t>State Entry Fees</t>
  </si>
  <si>
    <t>Land Transport</t>
  </si>
  <si>
    <t>Food Shopping</t>
  </si>
  <si>
    <t>Other Shopping</t>
  </si>
  <si>
    <t>Other Services</t>
  </si>
  <si>
    <t>Total Tourism Expenditure</t>
  </si>
  <si>
    <t>Departure Tax and Green Fees</t>
  </si>
  <si>
    <t>Total Tourism Receipts</t>
  </si>
  <si>
    <t>Private sector sales to visitors, excluding Taxes</t>
  </si>
  <si>
    <t>Hotel Room Tax</t>
  </si>
  <si>
    <t>Vessel cabin/foreign vessel tax</t>
  </si>
  <si>
    <t>Number of Visitor Arrivals</t>
  </si>
  <si>
    <t>Total Receipts per Arrival (US$)</t>
  </si>
  <si>
    <t>Marginal gain per additional Arrival</t>
  </si>
  <si>
    <t>Number of Visitor Nights</t>
  </si>
  <si>
    <t>Total Receipts per Visitor Night (US$)</t>
  </si>
  <si>
    <t>Marginal gain per additional Visitor Night</t>
  </si>
  <si>
    <t>Annual % growth</t>
  </si>
  <si>
    <t>Total Receipts per Arrival</t>
  </si>
  <si>
    <t>Total Receipts per Visitor Night</t>
  </si>
  <si>
    <t>Sources: Immigration, Gross Revenue tax, data provided by ROP and State Governments. Graduate School Supply-Use Table ratios of sales to visitors at detailed industry level</t>
  </si>
  <si>
    <t>Land Transport (incl. car rental)</t>
  </si>
  <si>
    <t>Food shopping</t>
  </si>
  <si>
    <t>Private Sector</t>
  </si>
  <si>
    <t>State Entry fees</t>
  </si>
  <si>
    <t>Hotel Occupancy tax</t>
  </si>
  <si>
    <t>Gross Revenue Tax on sales to Vistors</t>
  </si>
  <si>
    <t>Government</t>
  </si>
  <si>
    <t>Tourism Direct contribution to GDP</t>
  </si>
  <si>
    <t>Palau GDP</t>
  </si>
  <si>
    <t>Tourism, Direct % of GDP</t>
  </si>
  <si>
    <t>of which private sector</t>
  </si>
  <si>
    <t>of which government</t>
  </si>
  <si>
    <t>Ratio :Direct Tourism Value Added/Total Tourism receipts</t>
  </si>
  <si>
    <t>Number of tourism employees</t>
  </si>
  <si>
    <t>Restaurants and food services</t>
  </si>
  <si>
    <t>Shopping, other</t>
  </si>
  <si>
    <t>Palaun workers</t>
  </si>
  <si>
    <t>Non-Palaun workers</t>
  </si>
  <si>
    <t>All tourism employees</t>
  </si>
  <si>
    <t xml:space="preserve"> % of private sector</t>
  </si>
  <si>
    <t>Tourism employees, Employee gross earnings ($ million)</t>
  </si>
  <si>
    <t>Tourism employees, Average wages</t>
  </si>
  <si>
    <t>Source: Social Security data and Graduate School estimates using Supply use table ratios of sales to Tourists at detailed industry level.</t>
  </si>
  <si>
    <t>Scheduled airlines</t>
  </si>
  <si>
    <t>Scheduled, Total</t>
  </si>
  <si>
    <t>Charter Airlines</t>
  </si>
  <si>
    <t>Charter, Total</t>
  </si>
  <si>
    <t>Other arrivals</t>
  </si>
  <si>
    <t>Total arrivals</t>
  </si>
  <si>
    <t>% Scheduled</t>
  </si>
  <si>
    <t>% Charter</t>
  </si>
  <si>
    <t>Source: Immigration data</t>
  </si>
  <si>
    <t>(1)</t>
  </si>
  <si>
    <t>A Grade</t>
  </si>
  <si>
    <t>B Grade</t>
  </si>
  <si>
    <t>C Grade</t>
  </si>
  <si>
    <t>D Grade</t>
  </si>
  <si>
    <t>Remote</t>
  </si>
  <si>
    <t>LiveAboards</t>
  </si>
  <si>
    <t>Total Hotel nights</t>
  </si>
  <si>
    <t>Other Visitor Nights</t>
  </si>
  <si>
    <t>(1) (3)</t>
  </si>
  <si>
    <t>*Hotel occupancy rates are calculated using data from hotels filing positive tax returns.</t>
  </si>
  <si>
    <t>(1) (2)</t>
  </si>
  <si>
    <t>Based on Hotel Room tax returns. *Average room rates do not include liveboards.</t>
  </si>
  <si>
    <t>(1) (3) (4)</t>
  </si>
  <si>
    <t>All Hotels filing Room Tax returns (including zero returns)</t>
  </si>
  <si>
    <t xml:space="preserve">Total </t>
  </si>
  <si>
    <t>of which, Hotels filing non-zero Room tax returns only</t>
  </si>
  <si>
    <t xml:space="preserve">(1) Graduate School grouping for analytical purposes. Palau has no formal Hotel grading system. </t>
  </si>
  <si>
    <t>(2) "Gross Revenues" are exclusive of Hotel room taxes</t>
  </si>
  <si>
    <t>(3) Graduate School estimate. Based on Hotel Room tax returns from FY16. Palau Visitor Authroity listings for FY08-Fy15.</t>
  </si>
  <si>
    <t>(4) Estimates are based on sum of active Hotels, excluding changes in the number of available rooms within hotels</t>
  </si>
  <si>
    <t>(5) For FY20 and FY21 rooms are assumed fully available despite Covid-19. One new 70-room hotel opened in 2019.</t>
  </si>
  <si>
    <t>(6)</t>
  </si>
  <si>
    <t>Total, (excluding liveaboards)</t>
  </si>
  <si>
    <t>* Average room rates were not able to be calculated during FY20 and FY21 due to low number of visitors and alternative uses of hotels (e.g. for quarantine)</t>
  </si>
  <si>
    <t>(6) Experimental Graduate School estimates. Methodolgy applies average for each hotel to all guests, so may underestimate the spending divergence between the origin groups</t>
  </si>
  <si>
    <t>$ millions</t>
  </si>
  <si>
    <t>Claims on non-residents</t>
  </si>
  <si>
    <t>1.1.1</t>
  </si>
  <si>
    <t>Foreign currency</t>
  </si>
  <si>
    <t>1.1.2</t>
  </si>
  <si>
    <t>Deposits at banks abroad</t>
  </si>
  <si>
    <t>1.1.2.1</t>
  </si>
  <si>
    <t>1.1.2.2</t>
  </si>
  <si>
    <t>Savings deposits</t>
  </si>
  <si>
    <t>1.1.2.3</t>
  </si>
  <si>
    <t>Time deposits</t>
  </si>
  <si>
    <t>1.1.3</t>
  </si>
  <si>
    <t>Loans and overdrafts</t>
  </si>
  <si>
    <t>1.2</t>
  </si>
  <si>
    <t>Liabilities to non-residents</t>
  </si>
  <si>
    <t>2.1.1</t>
  </si>
  <si>
    <t>Claims on national government</t>
  </si>
  <si>
    <t>2.1.2</t>
  </si>
  <si>
    <t>Liabilities to national government: Deposits</t>
  </si>
  <si>
    <t>2.1.2.1</t>
  </si>
  <si>
    <t>2.1.2.2</t>
  </si>
  <si>
    <t>2.1.2.3</t>
  </si>
  <si>
    <t>2.1.2.4</t>
  </si>
  <si>
    <t>Negotiable instruments</t>
  </si>
  <si>
    <t>2.2.1</t>
  </si>
  <si>
    <t>State government</t>
  </si>
  <si>
    <t>2.2.2</t>
  </si>
  <si>
    <t>2.2.2.1</t>
  </si>
  <si>
    <t>Staff</t>
  </si>
  <si>
    <t>2.3.2.2.1</t>
  </si>
  <si>
    <t>2.3.2.2.2</t>
  </si>
  <si>
    <t>2.3.2.2.3</t>
  </si>
  <si>
    <t>Private corporations or individuals (NDBP only)</t>
  </si>
  <si>
    <t>Transferable deposits: Demand deposits</t>
  </si>
  <si>
    <t>3.1.1</t>
  </si>
  <si>
    <t>Other financial corporations</t>
  </si>
  <si>
    <t>3.1.2</t>
  </si>
  <si>
    <t>State governments</t>
  </si>
  <si>
    <t>3.1.3</t>
  </si>
  <si>
    <t>Statutory non-financial corporations</t>
  </si>
  <si>
    <t>3.1.4</t>
  </si>
  <si>
    <t>3.1.4.1</t>
  </si>
  <si>
    <t>Non-financial Corporations</t>
  </si>
  <si>
    <t>3.1.4.2</t>
  </si>
  <si>
    <t>3.1.4.3</t>
  </si>
  <si>
    <t>Non-profit Institutions Serving Households</t>
  </si>
  <si>
    <t>3.1.5</t>
  </si>
  <si>
    <t>Non-residents</t>
  </si>
  <si>
    <t>3.2.1</t>
  </si>
  <si>
    <t>3.2.1.1</t>
  </si>
  <si>
    <t>3.2.1.2</t>
  </si>
  <si>
    <t xml:space="preserve">State government </t>
  </si>
  <si>
    <t>3.2.1.3</t>
  </si>
  <si>
    <t>3.2.1.4</t>
  </si>
  <si>
    <t>3.2.1.4.1</t>
  </si>
  <si>
    <t>3.2.1.4.2</t>
  </si>
  <si>
    <t>3.2.1.4.3</t>
  </si>
  <si>
    <t>3.2.1.5</t>
  </si>
  <si>
    <t>3.2.2</t>
  </si>
  <si>
    <t xml:space="preserve">Time deposits </t>
  </si>
  <si>
    <t>3.2.2.1</t>
  </si>
  <si>
    <t>3.2.2.2</t>
  </si>
  <si>
    <t>3.2.2.3</t>
  </si>
  <si>
    <t>3.2.2.3.1</t>
  </si>
  <si>
    <t>3.2.2.3.2</t>
  </si>
  <si>
    <t>3.2.2.3.3</t>
  </si>
  <si>
    <t>3.2.2.4</t>
  </si>
  <si>
    <t>Securities other than shares, excluded from broad money</t>
  </si>
  <si>
    <t>4.1</t>
  </si>
  <si>
    <t>Negotiable time deposits</t>
  </si>
  <si>
    <t>4.1.1</t>
  </si>
  <si>
    <t>4.1.2</t>
  </si>
  <si>
    <t>4.1.2.1</t>
  </si>
  <si>
    <t>4.1.2.2</t>
  </si>
  <si>
    <t>4.1.2.3</t>
  </si>
  <si>
    <t>4.1.3</t>
  </si>
  <si>
    <t>Capital accounts</t>
  </si>
  <si>
    <t>5.1</t>
  </si>
  <si>
    <t>Fixed assets</t>
  </si>
  <si>
    <t>5.2</t>
  </si>
  <si>
    <t>Inventory</t>
  </si>
  <si>
    <t>5.3</t>
  </si>
  <si>
    <t>Accumulated depreciation</t>
  </si>
  <si>
    <t>Trade credits and advances</t>
  </si>
  <si>
    <t>6.1</t>
  </si>
  <si>
    <t>Receivables</t>
  </si>
  <si>
    <t>6.2</t>
  </si>
  <si>
    <t>Payables</t>
  </si>
  <si>
    <t>6.2.1</t>
  </si>
  <si>
    <t>Provisions</t>
  </si>
  <si>
    <t>6.2.2</t>
  </si>
  <si>
    <t>Payable to grantor agencies</t>
  </si>
  <si>
    <t>6.2.3</t>
  </si>
  <si>
    <t>Other accounts payable</t>
  </si>
  <si>
    <t>Shares and other equity</t>
  </si>
  <si>
    <t>7.1</t>
  </si>
  <si>
    <t>Funds contributed by owners (issued and fully paid-up common stock)</t>
  </si>
  <si>
    <t>7.2</t>
  </si>
  <si>
    <t>Paid-in premium</t>
  </si>
  <si>
    <t>7.3</t>
  </si>
  <si>
    <t>Retained earnings (losses)</t>
  </si>
  <si>
    <t>7.4</t>
  </si>
  <si>
    <t>Profit (loss), year-to-date</t>
  </si>
  <si>
    <t>Retained earnings/reserves/profit/paid-in capital</t>
  </si>
  <si>
    <t>Other items (net)</t>
  </si>
  <si>
    <t>8.1</t>
  </si>
  <si>
    <t>8.1.1</t>
  </si>
  <si>
    <t>Deposits vis-à-vis other depository corporations</t>
  </si>
  <si>
    <t>8.1.2</t>
  </si>
  <si>
    <t>Unclassified assets</t>
  </si>
  <si>
    <t>8.2</t>
  </si>
  <si>
    <t>8.2.1</t>
  </si>
  <si>
    <t>8.2.2</t>
  </si>
  <si>
    <t>Unclassified liabilities (Commercial Banks)</t>
  </si>
  <si>
    <t>$'millions</t>
  </si>
  <si>
    <t>Total Deposits</t>
  </si>
  <si>
    <t>Non-Financial Coporations</t>
  </si>
  <si>
    <t>Private Non-financial Corporations</t>
  </si>
  <si>
    <t>Public Non-financial Corporations SOEs</t>
  </si>
  <si>
    <t>Financial Corporations Domestic</t>
  </si>
  <si>
    <t>Development Financing Corporations (NDBP)</t>
  </si>
  <si>
    <t>Other Financial Corporations Public</t>
  </si>
  <si>
    <t>Other Financial Corporations Private</t>
  </si>
  <si>
    <t>Palau National Government</t>
  </si>
  <si>
    <t>Palau State Governments</t>
  </si>
  <si>
    <t>Households (individuals)</t>
  </si>
  <si>
    <t>Agriculture</t>
  </si>
  <si>
    <t>Electricity, Gas, Water and Sanitary Services</t>
  </si>
  <si>
    <t>Transportation and Communication</t>
  </si>
  <si>
    <t>Commerce</t>
  </si>
  <si>
    <t>Mortgage Loans</t>
  </si>
  <si>
    <t>All Other Loans and Overdrafts</t>
  </si>
  <si>
    <t>Total Loans &amp; Overdrafts</t>
  </si>
  <si>
    <t>Up to 3 Months</t>
  </si>
  <si>
    <t>3 to 6 Months</t>
  </si>
  <si>
    <t>6 Months to 1 Year</t>
  </si>
  <si>
    <t>1 Year to 2 Years</t>
  </si>
  <si>
    <t>2 Years to 3 Years</t>
  </si>
  <si>
    <t>3 Years to 5 Years</t>
  </si>
  <si>
    <t>2 Years to 4 Years</t>
  </si>
  <si>
    <t>Over 5 Years</t>
  </si>
  <si>
    <t>Loans and Overdrafts (excl. credit card receivables)</t>
  </si>
  <si>
    <t>Individuals Other</t>
  </si>
  <si>
    <t>Non-Residents</t>
  </si>
  <si>
    <t>Source: Financial Institutions Commission</t>
  </si>
  <si>
    <t>Interest and Fee Income</t>
  </si>
  <si>
    <t>Banks &amp; Financial Institutions</t>
  </si>
  <si>
    <t>Other interest income</t>
  </si>
  <si>
    <t>Interest and Fee Paid on</t>
  </si>
  <si>
    <t>Demand/Check Accounts</t>
  </si>
  <si>
    <t>Savings Accounts</t>
  </si>
  <si>
    <t>Time/Certificate of Deposit</t>
  </si>
  <si>
    <t>Other Interest Expense</t>
  </si>
  <si>
    <t>Net Interest Income</t>
  </si>
  <si>
    <t>Provisions for bad loans (recovery)</t>
  </si>
  <si>
    <t>Non-Interest Income</t>
  </si>
  <si>
    <t>Lending Related Fees and Commissions</t>
  </si>
  <si>
    <t>Charges and Fees on Deposit Accounts</t>
  </si>
  <si>
    <t>Other Non-interest Income</t>
  </si>
  <si>
    <t>Non-Interest Expense</t>
  </si>
  <si>
    <t>Salaries, Wages and Benefitis of Officers and and Employees</t>
  </si>
  <si>
    <t>Board of Directors' Expenses</t>
  </si>
  <si>
    <t>Administrative and Occupancy Expense</t>
  </si>
  <si>
    <t>Depreciation on Fixed Assets</t>
  </si>
  <si>
    <t>Other Non-interest Expense</t>
  </si>
  <si>
    <t xml:space="preserve">Net Income (loss) before Taxes and other Adjustments  </t>
  </si>
  <si>
    <t>Less:  Applicable Income Taxes  (recovery)</t>
  </si>
  <si>
    <t xml:space="preserve">Net Income (loss) after Tax  </t>
  </si>
  <si>
    <t>Base 2008 2nd qtr=100</t>
  </si>
  <si>
    <t>CPI</t>
  </si>
  <si>
    <t>Food and non-alcoholic beverages</t>
  </si>
  <si>
    <t>Housing, water, electricity, gas and other fuels</t>
  </si>
  <si>
    <t>Furnishings, household equipment and routine household maintenance</t>
  </si>
  <si>
    <t>Transport</t>
  </si>
  <si>
    <t>Communication</t>
  </si>
  <si>
    <t>Recreation and culture</t>
  </si>
  <si>
    <t>Restaurants and hotels</t>
  </si>
  <si>
    <t>Miscellaneous goods and services</t>
  </si>
  <si>
    <t>Weights</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</si>
  <si>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</si>
  <si>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</si>
  <si>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</si>
  <si>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</si>
  <si>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</si>
  <si>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</si>
  <si>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</si>
  <si>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</si>
  <si>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</si>
  <si>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</si>
  <si>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</si>
  <si>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</si>
  <si>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</si>
  <si>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</si>
  <si>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</si>
  <si>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</si>
  <si>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</si>
  <si>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</si>
  <si>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</si>
  <si>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</si>
  <si>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</si>
  <si>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</si>
  <si>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</si>
  <si>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</si>
  <si>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</si>
  <si>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</si>
  <si>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</si>
  <si>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</si>
  <si>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</si>
  <si>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</si>
  <si>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</si>
  <si>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</si>
  <si>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</si>
  <si>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</si>
  <si>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</si>
  <si>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</si>
  <si>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</si>
  <si>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</si>
  <si>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2026 q1</t>
  </si>
  <si>
    <t>2026 q2</t>
  </si>
  <si>
    <t>2026 q3</t>
  </si>
  <si>
    <t>2026 q4</t>
  </si>
  <si>
    <t>2027 q1</t>
  </si>
  <si>
    <t>2027 q2</t>
  </si>
  <si>
    <t>2027 q3</t>
  </si>
  <si>
    <t>2027 q4</t>
  </si>
  <si>
    <t>2028 q1</t>
  </si>
  <si>
    <t>2028 q2</t>
  </si>
  <si>
    <t>2028 q3</t>
  </si>
  <si>
    <t>2028 q4</t>
  </si>
  <si>
    <t>2029 q1</t>
  </si>
  <si>
    <t>2029 q2</t>
  </si>
  <si>
    <t>2029 q3</t>
  </si>
  <si>
    <t>2029 q4</t>
  </si>
  <si>
    <t>2030 q1</t>
  </si>
  <si>
    <t>2030 q2</t>
  </si>
  <si>
    <t>2030 q3</t>
  </si>
  <si>
    <t>2030 q4</t>
  </si>
  <si>
    <t>2031 q1</t>
  </si>
  <si>
    <t>2031 q2</t>
  </si>
  <si>
    <t>2031 q3</t>
  </si>
  <si>
    <t>2031 q4</t>
  </si>
  <si>
    <t>2032 q1</t>
  </si>
  <si>
    <t>2032 q2</t>
  </si>
  <si>
    <t>2032 q3</t>
  </si>
  <si>
    <t>2032 q4</t>
  </si>
  <si>
    <t>2033 q1</t>
  </si>
  <si>
    <t>2033 q2</t>
  </si>
  <si>
    <t>2033 q3</t>
  </si>
  <si>
    <t>Percent change year-on-year</t>
  </si>
  <si>
    <t>Contribution to Change</t>
  </si>
  <si>
    <t>Food and Beverages</t>
  </si>
  <si>
    <t>Alcohol, tobacco and betel nut</t>
  </si>
  <si>
    <t>Housing</t>
  </si>
  <si>
    <t>Household operations</t>
  </si>
  <si>
    <t>Transportation</t>
  </si>
  <si>
    <t>Health, personal care, education and services</t>
  </si>
  <si>
    <t>Leisure and entertainment</t>
  </si>
  <si>
    <t>2000 q1</t>
  </si>
  <si>
    <t>~</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</si>
  <si>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</si>
  <si>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</si>
  <si>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</si>
  <si>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</si>
  <si>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</si>
  <si>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</si>
  <si>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</si>
  <si>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</si>
  <si>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</si>
  <si>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</si>
  <si>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</si>
  <si>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</si>
  <si>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</si>
  <si>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</si>
  <si>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</si>
  <si>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</si>
  <si>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</si>
  <si>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</si>
  <si>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</si>
  <si>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</si>
  <si>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</si>
  <si>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</si>
  <si>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</si>
  <si>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</si>
  <si>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</si>
  <si>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</si>
  <si>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</si>
  <si>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</si>
  <si>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</si>
  <si>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</si>
  <si>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</si>
  <si>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</si>
  <si>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</si>
  <si>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</si>
  <si>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</si>
  <si>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</si>
  <si>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</si>
  <si>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</si>
  <si>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</si>
  <si>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</si>
  <si>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</si>
  <si>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</si>
  <si>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</si>
  <si>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</si>
  <si>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</si>
  <si>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</si>
  <si>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</si>
  <si>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</si>
  <si>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</si>
  <si>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</si>
  <si>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</si>
  <si>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</si>
  <si>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</si>
  <si>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</si>
  <si>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</si>
  <si>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</si>
  <si>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</si>
  <si>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</si>
  <si>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</si>
  <si>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</si>
  <si>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</si>
  <si>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</si>
  <si>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</si>
  <si>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</si>
  <si>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</si>
  <si>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FY2000</t>
  </si>
  <si>
    <t>FY2001</t>
  </si>
  <si>
    <t>FY2002</t>
  </si>
  <si>
    <t>FY2003</t>
  </si>
  <si>
    <t>FY2004</t>
  </si>
  <si>
    <t>FY2005</t>
  </si>
  <si>
    <t>FY2006</t>
  </si>
  <si>
    <t>FY2007</t>
  </si>
  <si>
    <t>FY2008</t>
  </si>
  <si>
    <t>FY2009</t>
  </si>
  <si>
    <t>FY2010</t>
  </si>
  <si>
    <t>FY2011</t>
  </si>
  <si>
    <t>FY2012</t>
  </si>
  <si>
    <t>FY2013</t>
  </si>
  <si>
    <t>FY2014</t>
  </si>
  <si>
    <t>FY2015</t>
  </si>
  <si>
    <t>FY2016</t>
  </si>
  <si>
    <t>FY2017</t>
  </si>
  <si>
    <t xml:space="preserve">                   (CIF Value, $US millions)</t>
  </si>
  <si>
    <t>HS Section and description</t>
  </si>
  <si>
    <t>Live animals: animal products</t>
  </si>
  <si>
    <t>Vegetable products</t>
  </si>
  <si>
    <t>Animal or vegetable oils &amp; fats</t>
  </si>
  <si>
    <t>Prepared foodstuffs, beverages, spirits &amp; tobacco</t>
  </si>
  <si>
    <t>Mineral products (1)</t>
  </si>
  <si>
    <t>Chemicals and allied products</t>
  </si>
  <si>
    <t>Plastic, rubber &amp; articles thereof</t>
  </si>
  <si>
    <t>Raw hides, skins, leather articles &amp; travel goods</t>
  </si>
  <si>
    <t>Wood, cork &amp; articles thereof &amp; plaiting material</t>
  </si>
  <si>
    <t>Wood pulp, paper &amp; paperboard &amp; articles thereof</t>
  </si>
  <si>
    <t>11</t>
  </si>
  <si>
    <t>Textiles &amp; textile articles</t>
  </si>
  <si>
    <t>12</t>
  </si>
  <si>
    <t>Footwear, headgear, umbrellas &amp; parts thereof</t>
  </si>
  <si>
    <t>13</t>
  </si>
  <si>
    <t>Articles of stone, plaster, cement, glass &amp; ceremic products</t>
  </si>
  <si>
    <t>14</t>
  </si>
  <si>
    <t>Pearls, precious &amp; semi-precious stones &amp; metals</t>
  </si>
  <si>
    <t>15</t>
  </si>
  <si>
    <t>Base metals &amp; articles thereof</t>
  </si>
  <si>
    <t>16</t>
  </si>
  <si>
    <t>Machinery &amp; mechanical &amp; electrical appliances &amp; parts thereof</t>
  </si>
  <si>
    <t>17</t>
  </si>
  <si>
    <t>Vehicles, aircraft &amp; associated transport equipment</t>
  </si>
  <si>
    <t>18</t>
  </si>
  <si>
    <t>Photographic &amp; optical, medical &amp; surgical goods &amp; clocks/watches &amp; musical instruments</t>
  </si>
  <si>
    <t>19</t>
  </si>
  <si>
    <t>Arms and ammunition, parts &amp; accessories thereof</t>
  </si>
  <si>
    <t>20</t>
  </si>
  <si>
    <t>Miscellaneous manufactured articles</t>
  </si>
  <si>
    <t>21</t>
  </si>
  <si>
    <t>Works of art, collectors pieces &amp; antiques</t>
  </si>
  <si>
    <t>Total Imports, CIF</t>
  </si>
  <si>
    <t>(1) FY2007 and FY2008 include statistical adjustments additional to Customs data</t>
  </si>
  <si>
    <t>Source: ROP Customs</t>
  </si>
  <si>
    <t>BEC code  and description</t>
  </si>
  <si>
    <t>Food And Beverages</t>
  </si>
  <si>
    <t>Primary</t>
  </si>
  <si>
    <t>Mainly For Industry</t>
  </si>
  <si>
    <t>Mainly For Household Consumption</t>
  </si>
  <si>
    <t>Processed</t>
  </si>
  <si>
    <t>For Household Consumption</t>
  </si>
  <si>
    <t>Industrial Supplies N.e.s.</t>
  </si>
  <si>
    <t>Fuels And Lubricants</t>
  </si>
  <si>
    <t>Processed (1)</t>
  </si>
  <si>
    <t>Capital Goods (except Transport Equipment)</t>
  </si>
  <si>
    <t>Parts And Accessories</t>
  </si>
  <si>
    <t>Transport Equipment And Parts And Access</t>
  </si>
  <si>
    <t>Passenger Motor Cars</t>
  </si>
  <si>
    <t>Industrial</t>
  </si>
  <si>
    <t>Non Industrial</t>
  </si>
  <si>
    <t>Consumer Goods Not Elsewhere Specified</t>
  </si>
  <si>
    <t>Durable</t>
  </si>
  <si>
    <t>Semi - Durable</t>
  </si>
  <si>
    <t>Non - Durable</t>
  </si>
  <si>
    <t>Goods Not Elsewhere Classified</t>
  </si>
  <si>
    <t>Americas, United States (excl. Guam/CNMI)</t>
  </si>
  <si>
    <t>Oceania, Guam and CNMI (2)</t>
  </si>
  <si>
    <t>Asia, Japan</t>
  </si>
  <si>
    <t>Asia, Singapore (1)</t>
  </si>
  <si>
    <t>Asia, Philipines</t>
  </si>
  <si>
    <t>Asia, Taiwan</t>
  </si>
  <si>
    <t>Asia, China</t>
  </si>
  <si>
    <t>Asia, Korea Republic of</t>
  </si>
  <si>
    <t>Asia, other</t>
  </si>
  <si>
    <t>Oceania, Australia</t>
  </si>
  <si>
    <t>Oceania, other</t>
  </si>
  <si>
    <t>(2) Data before FY2014 may have included goods shipped via Guam, but orginating elsewhere</t>
  </si>
  <si>
    <t>Current account balance</t>
  </si>
  <si>
    <t>Goods and services balance</t>
  </si>
  <si>
    <t>Goods balance</t>
  </si>
  <si>
    <t>Exports of goods</t>
  </si>
  <si>
    <t>Imports of goods f.o.b.</t>
  </si>
  <si>
    <t>Food</t>
  </si>
  <si>
    <t>Services balance</t>
  </si>
  <si>
    <t>Exports of services</t>
  </si>
  <si>
    <t>Fish processing</t>
  </si>
  <si>
    <t>Travel</t>
  </si>
  <si>
    <t>Imports of services</t>
  </si>
  <si>
    <t>Primary income balance</t>
  </si>
  <si>
    <t>Primary income, inflows</t>
  </si>
  <si>
    <t>Fishing licence fees</t>
  </si>
  <si>
    <t>Dividends and interest</t>
  </si>
  <si>
    <t>Social Security &amp; Pension Plan</t>
  </si>
  <si>
    <t>Others</t>
  </si>
  <si>
    <t>Primary income, outflows</t>
  </si>
  <si>
    <t>Dividends related to direct investment</t>
  </si>
  <si>
    <t>Interest on loans</t>
  </si>
  <si>
    <t>Secondary income balance</t>
  </si>
  <si>
    <t>Secondary income, inflows</t>
  </si>
  <si>
    <t>Government grants</t>
  </si>
  <si>
    <t>US compact grants</t>
  </si>
  <si>
    <t>US non-compact grants</t>
  </si>
  <si>
    <t>Other grants</t>
  </si>
  <si>
    <t>Departure tax and Green fees</t>
  </si>
  <si>
    <t>Secondary income, outflows</t>
  </si>
  <si>
    <t>Household remittances</t>
  </si>
  <si>
    <t>Capital account balance</t>
  </si>
  <si>
    <t>Capital inflows</t>
  </si>
  <si>
    <t>US contributions to Compact Trust Fund</t>
  </si>
  <si>
    <t>US</t>
  </si>
  <si>
    <t>Compact Rd</t>
  </si>
  <si>
    <t>Capital outflows</t>
  </si>
  <si>
    <t>Net lending/Borrowing (Curr + Cap)</t>
  </si>
  <si>
    <t>Direct investment( net lending (+) = assets - liabilities)</t>
  </si>
  <si>
    <t>Portfolio investment (net lending (+) = assets - liabilities)</t>
  </si>
  <si>
    <t>Compact Trust Fund</t>
  </si>
  <si>
    <t>Other investment (net lending (+) = assets - liabilities)</t>
  </si>
  <si>
    <t>Assets (increase: -)</t>
  </si>
  <si>
    <t>Liabilities (increase: +)</t>
  </si>
  <si>
    <t>Financial institutions</t>
  </si>
  <si>
    <t>Loans, Public</t>
  </si>
  <si>
    <t>Errors and omissions</t>
  </si>
  <si>
    <t>Other, mostly capital goods</t>
  </si>
  <si>
    <t>Other exports</t>
  </si>
  <si>
    <t>Government services</t>
  </si>
  <si>
    <t>Telecommunication</t>
  </si>
  <si>
    <t>Freight and postal services</t>
  </si>
  <si>
    <t>Passenger services</t>
  </si>
  <si>
    <t>Personal</t>
  </si>
  <si>
    <t>Medical referral programme</t>
  </si>
  <si>
    <t>Education related</t>
  </si>
  <si>
    <t>Technical assistance</t>
  </si>
  <si>
    <t>Banks</t>
  </si>
  <si>
    <t xml:space="preserve">Government </t>
  </si>
  <si>
    <t>Direct investment</t>
  </si>
  <si>
    <t>Other country grants</t>
  </si>
  <si>
    <t>Other government agencies</t>
  </si>
  <si>
    <t>Departure Tax and Green Fee</t>
  </si>
  <si>
    <t>Grants to students studying abroad</t>
  </si>
  <si>
    <t>Non-life insurance, claims</t>
  </si>
  <si>
    <t>Other transfers</t>
  </si>
  <si>
    <t>Abroad (net acquisitions)</t>
  </si>
  <si>
    <t>In the RoP (net incurence)</t>
  </si>
  <si>
    <t>Assets (net acquisitions)</t>
  </si>
  <si>
    <t>Government investments</t>
  </si>
  <si>
    <t xml:space="preserve">Social Security </t>
  </si>
  <si>
    <t>Civil Service Pension Fund</t>
  </si>
  <si>
    <t>Liabilities (net incurrence)</t>
  </si>
  <si>
    <t>Loans &amp; deposits (mostly banks)</t>
  </si>
  <si>
    <t>Loans, government</t>
  </si>
  <si>
    <t>Loans, public entities, and households</t>
  </si>
  <si>
    <t>TOTAL STOCKS, NET</t>
  </si>
  <si>
    <t>Total assets</t>
  </si>
  <si>
    <t>Total liabilities</t>
  </si>
  <si>
    <t>Assets: Direct investment abroad</t>
  </si>
  <si>
    <t>Liabilities: Direct investment in Palau</t>
  </si>
  <si>
    <t>Corporations</t>
  </si>
  <si>
    <t>Fuel companies</t>
  </si>
  <si>
    <t>Other corporations</t>
  </si>
  <si>
    <t>Land</t>
  </si>
  <si>
    <t>General Fund</t>
  </si>
  <si>
    <t>Social security portfolio</t>
  </si>
  <si>
    <t>Other funds</t>
  </si>
  <si>
    <t>Other Public Entities</t>
  </si>
  <si>
    <t>Palau Public Utilities Corporation</t>
  </si>
  <si>
    <t>Palau Community College</t>
  </si>
  <si>
    <t>Palau National Communications Corporation</t>
  </si>
  <si>
    <t>Assets (deposits banks)</t>
  </si>
  <si>
    <t>Deposits, banks</t>
  </si>
  <si>
    <t>Loans, banks</t>
  </si>
  <si>
    <t>Liabilities, loans</t>
  </si>
  <si>
    <t>Other (banks)</t>
  </si>
  <si>
    <t>Other public entities</t>
  </si>
  <si>
    <t>FY35</t>
  </si>
  <si>
    <t>FY36</t>
  </si>
  <si>
    <t>FY37</t>
  </si>
  <si>
    <t>FY38</t>
  </si>
  <si>
    <t>FY39</t>
  </si>
  <si>
    <t>FY40</t>
  </si>
  <si>
    <t>FY41</t>
  </si>
  <si>
    <t>FY42</t>
  </si>
  <si>
    <t>FY43</t>
  </si>
  <si>
    <t>FY44</t>
  </si>
  <si>
    <t>FY45</t>
  </si>
  <si>
    <t>FY46</t>
  </si>
  <si>
    <t>External Debt Total</t>
  </si>
  <si>
    <t>Incurrence of new debt</t>
  </si>
  <si>
    <t>Repayment</t>
  </si>
  <si>
    <t>Interest</t>
  </si>
  <si>
    <t>Principal balance (EoY)</t>
  </si>
  <si>
    <t>External debt as % of GDP</t>
  </si>
  <si>
    <t>Debt service as % of national goverenment domestic revenues</t>
  </si>
  <si>
    <t>Memo Items</t>
  </si>
  <si>
    <t>GDP</t>
  </si>
  <si>
    <t>National government domestic revenues</t>
  </si>
  <si>
    <t>State Owned Enterprises</t>
  </si>
  <si>
    <r>
      <t xml:space="preserve">Source: </t>
    </r>
    <r>
      <rPr>
        <i/>
        <sz val="10"/>
        <color theme="1"/>
        <rFont val="Arial"/>
        <family val="2"/>
      </rPr>
      <t>GFS and annual audits</t>
    </r>
  </si>
  <si>
    <t xml:space="preserve">On-lent loans </t>
  </si>
  <si>
    <t>National Government less on-lent</t>
  </si>
  <si>
    <t>Debt service as % of National government revenues</t>
  </si>
  <si>
    <t>SOEs plus on-lent</t>
  </si>
  <si>
    <t>External debt s % of GDP</t>
  </si>
  <si>
    <t>Debt service as % of SOE revenues</t>
  </si>
  <si>
    <t>Variable rate debt</t>
  </si>
  <si>
    <t>Variable rate debt % of total external debt</t>
  </si>
  <si>
    <t>Debt by lender</t>
  </si>
  <si>
    <t>Mega International Commercial Bank</t>
  </si>
  <si>
    <t>Asian Development Bank</t>
  </si>
  <si>
    <t>Australian Government</t>
  </si>
  <si>
    <t>Japan Bank for International Cooperation</t>
  </si>
  <si>
    <t>European Investment Bank</t>
  </si>
  <si>
    <t>Private vendors</t>
  </si>
  <si>
    <t>Rural Utilities Service (USA)</t>
  </si>
  <si>
    <t>Debt by borrower</t>
  </si>
  <si>
    <t>Republic of Palau</t>
  </si>
  <si>
    <t>National Development Bank Palau</t>
  </si>
  <si>
    <t>Debt by effective borrower</t>
  </si>
  <si>
    <t>Belau Submarine Cable Coporation</t>
  </si>
  <si>
    <t>Borrower</t>
  </si>
  <si>
    <t>Lender</t>
  </si>
  <si>
    <t>Purpose</t>
  </si>
  <si>
    <t>Year</t>
  </si>
  <si>
    <t>Interest rate</t>
  </si>
  <si>
    <t>Original debt, $'000 (unless stated)</t>
  </si>
  <si>
    <t>Construction New Capital in Melekeok</t>
  </si>
  <si>
    <t>Palau International Airport Upgrade</t>
  </si>
  <si>
    <t>Housing and agriculture loan</t>
  </si>
  <si>
    <t>Housing Loan Development Program</t>
  </si>
  <si>
    <t>Water Sector Improvement Program</t>
  </si>
  <si>
    <t>Koror Airai Sanitation Project</t>
  </si>
  <si>
    <t>Libor .6%-.2%</t>
  </si>
  <si>
    <t xml:space="preserve">Koror Airai Sanitation Project </t>
  </si>
  <si>
    <t>Grace = 1%; 1.5%</t>
  </si>
  <si>
    <t xml:space="preserve">Belau Submarine Cable Corporation </t>
  </si>
  <si>
    <t>Libor + .6%-.1%</t>
  </si>
  <si>
    <t>Belau Submarine Cable Corporation</t>
  </si>
  <si>
    <t xml:space="preserve">Disaster Resilience Program </t>
  </si>
  <si>
    <t>Covid-19 Pandemic Response Option</t>
  </si>
  <si>
    <t>Recovery through Improved Systems and Expenditure Support Program SP1</t>
  </si>
  <si>
    <t xml:space="preserve">Palau Public Utilities Corporation Reform SP1 </t>
  </si>
  <si>
    <t>Palau Public Utilities Corporation Reform SP2</t>
  </si>
  <si>
    <t>Recovery through Improved Systems and Expenditure Support Program SP-2</t>
  </si>
  <si>
    <t>Australian government</t>
  </si>
  <si>
    <t>Palau Submarine Cable Corporation PC2</t>
  </si>
  <si>
    <t>Development Finance</t>
  </si>
  <si>
    <t>Power generation</t>
  </si>
  <si>
    <t>Chunghwa Telecom Co. Ltd.</t>
  </si>
  <si>
    <t>Telecom services</t>
  </si>
  <si>
    <t>Rural Utilties Services</t>
  </si>
  <si>
    <t>Rural Utilities Services</t>
  </si>
  <si>
    <t>National Information and Solutions Cooperative</t>
  </si>
  <si>
    <t>Variable</t>
  </si>
  <si>
    <t>Note: NDBP EIB loan converted at €1 = $1.3</t>
  </si>
  <si>
    <t>ADB RISES PBL SP2 will not be drawn until FY23</t>
  </si>
  <si>
    <t>excludes $3 million obligation to establish Compact Road trust fund to support road maintenance</t>
  </si>
  <si>
    <t>FY2020</t>
  </si>
  <si>
    <t>FY2021</t>
  </si>
  <si>
    <t>FY2022</t>
  </si>
  <si>
    <t>FY2023</t>
  </si>
  <si>
    <t>FY2024</t>
  </si>
  <si>
    <t>FY2025</t>
  </si>
  <si>
    <t xml:space="preserve">  1.  Tax revenue</t>
  </si>
  <si>
    <t xml:space="preserve">  2.  Social Contributions</t>
  </si>
  <si>
    <t xml:space="preserve">  3.  Grants</t>
  </si>
  <si>
    <t xml:space="preserve">  4.  Other revenue</t>
  </si>
  <si>
    <t xml:space="preserve">  1.  Compensation of Employees</t>
  </si>
  <si>
    <t xml:space="preserve">  2.  Use of goods and services</t>
  </si>
  <si>
    <t xml:space="preserve">  3.  Consumption of fixed capital</t>
  </si>
  <si>
    <t xml:space="preserve">  4.  Interest Payments</t>
  </si>
  <si>
    <t xml:space="preserve">  5.  Subsidies</t>
  </si>
  <si>
    <t xml:space="preserve">  6.  Grants</t>
  </si>
  <si>
    <t xml:space="preserve">  7.  Social benefits</t>
  </si>
  <si>
    <t xml:space="preserve">  8.  Other expense</t>
  </si>
  <si>
    <t xml:space="preserve">  1   Nonfinancial assets</t>
  </si>
  <si>
    <t xml:space="preserve">  2.  Financial assets</t>
  </si>
  <si>
    <t xml:space="preserve">  3.  Financial liabilities</t>
  </si>
  <si>
    <t>Analytical Measures</t>
  </si>
  <si>
    <t>Gross operating balance</t>
  </si>
  <si>
    <t>Primary operating balance</t>
  </si>
  <si>
    <t>Overall primary balance</t>
  </si>
  <si>
    <t>Overall balance</t>
  </si>
  <si>
    <t>Closing Fund Balances</t>
  </si>
  <si>
    <t>o/w unreserved</t>
  </si>
  <si>
    <t>o/w unreserved general fund</t>
  </si>
  <si>
    <t>Nominal GDP</t>
  </si>
  <si>
    <t>GfsCode</t>
  </si>
  <si>
    <t>1  Revenue</t>
  </si>
  <si>
    <t>1.1  Tax revenue</t>
  </si>
  <si>
    <t>1.1.01</t>
  </si>
  <si>
    <t>1.1.01  Taxes on income, profits, and capital gains</t>
  </si>
  <si>
    <t>1.1.01.1</t>
  </si>
  <si>
    <t>1.1.01.1  Income tax - payable by individuals (wages tax)</t>
  </si>
  <si>
    <t>1.1.01.2</t>
  </si>
  <si>
    <t>1.1.01.2  Income tax - payable by corporations and other enterprises</t>
  </si>
  <si>
    <t>1.1.01.3</t>
  </si>
  <si>
    <t>1.1.01.3  Income tax - other on income, profits and capital gains</t>
  </si>
  <si>
    <t>1.1.02</t>
  </si>
  <si>
    <t>1.1.02  Taxes on payroll &amp; work force (foreign labor permits)</t>
  </si>
  <si>
    <t>1.1.03</t>
  </si>
  <si>
    <t>1.1.03  Taxes on property</t>
  </si>
  <si>
    <t>1.1.03.1</t>
  </si>
  <si>
    <t>1.1.03.1  Recurrent taxes on immovable property</t>
  </si>
  <si>
    <t>1.1.03.2</t>
  </si>
  <si>
    <t>1.1.03.2  Recurrent taxes on net wealth</t>
  </si>
  <si>
    <t>1.1.03.3</t>
  </si>
  <si>
    <t>1.1.03.3  Estate, inheritance, &amp; gift taxes</t>
  </si>
  <si>
    <t>1.1.03.4</t>
  </si>
  <si>
    <t>1.1.03.4  Removed in Gfs 2014</t>
  </si>
  <si>
    <t>1.1.03.5</t>
  </si>
  <si>
    <t>1.1.03.5  Capital levies</t>
  </si>
  <si>
    <t>1.1.03.6</t>
  </si>
  <si>
    <t>1.1.03.6  Other recurrent taxes on property</t>
  </si>
  <si>
    <t>1.1.04</t>
  </si>
  <si>
    <t>1.1.04  Taxes on goods and services</t>
  </si>
  <si>
    <t>1.1.04.1</t>
  </si>
  <si>
    <t>1.1.04.1  General taxes on goods and services</t>
  </si>
  <si>
    <t>1.1.04.1.1</t>
  </si>
  <si>
    <t>1.1.04.1.1  Value-added tax</t>
  </si>
  <si>
    <t>1.1.04.1.2</t>
  </si>
  <si>
    <t>1.1.04.1.2  Sales taxes</t>
  </si>
  <si>
    <t>1.1.04.1.3</t>
  </si>
  <si>
    <t>1.1.04.1.3  Turnover and other general taxes on goods and services (BGRT)</t>
  </si>
  <si>
    <t>1.1.04.1.4</t>
  </si>
  <si>
    <t>1.1.04.1.4  Taxes on financial and capital transactions</t>
  </si>
  <si>
    <t>1.1.04.2</t>
  </si>
  <si>
    <t>1.1.04.2  Excise taxes</t>
  </si>
  <si>
    <t>1.1.04.3</t>
  </si>
  <si>
    <t>1.1.04.3  Profits of fiscal monopolies</t>
  </si>
  <si>
    <t>1.1.04.4</t>
  </si>
  <si>
    <t>1.1.04.4  Taxes on specific services</t>
  </si>
  <si>
    <t>1.1.04.4.1</t>
  </si>
  <si>
    <t>1.1.04.4.1  Taxes on specific services (hotel room tax)</t>
  </si>
  <si>
    <t>1.1.04.4.2</t>
  </si>
  <si>
    <t>1.1.04.4.2  Taxes on specific services (vessel cabin tax)</t>
  </si>
  <si>
    <t>1.1.04.5</t>
  </si>
  <si>
    <t>1.1.04.5  Taxes on the use of goods and on permission to use or perform activities</t>
  </si>
  <si>
    <t>1.1.04.5.1</t>
  </si>
  <si>
    <t>1.1.04.5.1  Motor vehicle taxes</t>
  </si>
  <si>
    <t>1.1.04.5.2</t>
  </si>
  <si>
    <t>1.1.04.5.2  Other licences</t>
  </si>
  <si>
    <t>1.1.04.5.2.01</t>
  </si>
  <si>
    <t>1.1.04.5.2.01  Other licences (business)</t>
  </si>
  <si>
    <t>1.1.04.5.2.02</t>
  </si>
  <si>
    <t>1.1.04.5.2.02  Other licences (households)</t>
  </si>
  <si>
    <t>1.1.04.5.2.03</t>
  </si>
  <si>
    <t>1.1.04.5.2.03  Other licences (ship registry)</t>
  </si>
  <si>
    <t>1.1.04.6</t>
  </si>
  <si>
    <t>1.1.04.6  Other taxes on goods &amp; services</t>
  </si>
  <si>
    <t>1.1.05</t>
  </si>
  <si>
    <t>1.1.05  Taxes on international trade and transactions</t>
  </si>
  <si>
    <t>1.1.05.1</t>
  </si>
  <si>
    <t>1.1.05.1  Customs and other Import duties</t>
  </si>
  <si>
    <t>1.1.05.1.1</t>
  </si>
  <si>
    <t>1.1.05.1.1  Customs (general import)</t>
  </si>
  <si>
    <t>1.1.05.1.2</t>
  </si>
  <si>
    <t>1.1.05.1.2  Customs (fuel)</t>
  </si>
  <si>
    <t>1.1.05.1.3</t>
  </si>
  <si>
    <t>1.1.05.1.3  Customs (alcohol)</t>
  </si>
  <si>
    <t>1.1.05.1.4</t>
  </si>
  <si>
    <t>1.1.05.1.4  Customs (other beverages)</t>
  </si>
  <si>
    <t>1.1.05.1.5</t>
  </si>
  <si>
    <t>1.1.05.1.5  Customs (container deposit)</t>
  </si>
  <si>
    <t>1.1.05.1.6</t>
  </si>
  <si>
    <t>1.1.05.1.6  Customs (cosmetics)</t>
  </si>
  <si>
    <t>1.1.05.1.7</t>
  </si>
  <si>
    <t>1.1.05.1.7  Customs (tobacco)</t>
  </si>
  <si>
    <t>1.1.05.1.8</t>
  </si>
  <si>
    <t>1.1.05.1.8  Customs (motor vehicle)</t>
  </si>
  <si>
    <t>1.1.05.2</t>
  </si>
  <si>
    <t>1.1.05.2  Taxes on exports</t>
  </si>
  <si>
    <t>1.1.05.3</t>
  </si>
  <si>
    <t>1.1.05.3  Profits of export or import monopolies</t>
  </si>
  <si>
    <t>1.1.05.4</t>
  </si>
  <si>
    <t>1.1.05.4  Exchange profits</t>
  </si>
  <si>
    <t>1.1.05.5</t>
  </si>
  <si>
    <t>1.1.05.5  Exchange taxes</t>
  </si>
  <si>
    <t>1.1.05.6</t>
  </si>
  <si>
    <t>1.1.05.6  Other taxes on international trade &amp; transactions</t>
  </si>
  <si>
    <t>1.1.05.6.1</t>
  </si>
  <si>
    <t>1.1.05.6.1  Other taxes on international trade &amp; transactions: remittances</t>
  </si>
  <si>
    <t>1.1.05.6.2</t>
  </si>
  <si>
    <t>1.1.05.6.2  Other taxes on international trade &amp; transactions: fish in transit</t>
  </si>
  <si>
    <t>1.1.06</t>
  </si>
  <si>
    <t>1.1.06  Other taxes</t>
  </si>
  <si>
    <t>1.1.06.1</t>
  </si>
  <si>
    <t>1.1.06.1  Other taxes: payable solely by busineses</t>
  </si>
  <si>
    <t>1.1.06.1.1</t>
  </si>
  <si>
    <t>1.1.06.1.1  Other taxes: payable solely by busineses (deliquent taxes)</t>
  </si>
  <si>
    <t>1.1.06.1.2</t>
  </si>
  <si>
    <t>1.1.06.1.2  Other taxes: payable solely by busineses (other)</t>
  </si>
  <si>
    <t>1.1.06.2</t>
  </si>
  <si>
    <t>1.1.06.2  Other taxes: payable by other than business or unavoidable</t>
  </si>
  <si>
    <t>1.1.06.2.1</t>
  </si>
  <si>
    <t>1.1.06.2.1  Other taxes: (departure taxes non-resident)</t>
  </si>
  <si>
    <t>1.1.06.2.2</t>
  </si>
  <si>
    <t>1.1.06.2.2  Other taxes: (departure taxes resident)</t>
  </si>
  <si>
    <t>1.1.06.2.3</t>
  </si>
  <si>
    <t>1.1.06.2.3  Other taxes: (Foreign vessel tax - yatchs)</t>
  </si>
  <si>
    <t>1.2  Social Contributions</t>
  </si>
  <si>
    <t>1.2.01</t>
  </si>
  <si>
    <t>1.2.01  Social security contributions</t>
  </si>
  <si>
    <t>1.2.01.1</t>
  </si>
  <si>
    <t>1.2.01.1  Social security contributions - employee</t>
  </si>
  <si>
    <t>1.2.01.2</t>
  </si>
  <si>
    <t>1.2.01.2  Social security contributions - employer</t>
  </si>
  <si>
    <t>1.2.01.3</t>
  </si>
  <si>
    <t>1.2.01.3  Social security contributions - self-employed</t>
  </si>
  <si>
    <t>1.2.01.4</t>
  </si>
  <si>
    <t>1.2.01.4  Social security contributions - other unallocable</t>
  </si>
  <si>
    <t>1.2.02</t>
  </si>
  <si>
    <t>1.2.02  Other social contributions</t>
  </si>
  <si>
    <t>1.2.02.1</t>
  </si>
  <si>
    <t>1.2.02.1  Other social contributions - employee</t>
  </si>
  <si>
    <t>1.2.02.2</t>
  </si>
  <si>
    <t>1.2.02.2  Other social contributions - employer</t>
  </si>
  <si>
    <t>1.2.02.3</t>
  </si>
  <si>
    <t>1.2.02.3  Other social contributions - imputed</t>
  </si>
  <si>
    <t>1.3  Grants</t>
  </si>
  <si>
    <t>1.3.01</t>
  </si>
  <si>
    <t>1.3.01  From foreign governments</t>
  </si>
  <si>
    <t>1.3.01.1</t>
  </si>
  <si>
    <t>1.3.01.1  Grants from foreign governments - current</t>
  </si>
  <si>
    <t>1.3.01.1.1</t>
  </si>
  <si>
    <t>1.3.01.1.2</t>
  </si>
  <si>
    <t>1.3.01.1.3</t>
  </si>
  <si>
    <t>1.3.01.2</t>
  </si>
  <si>
    <t>1.3.01.2  Grants from foreign governments - capital</t>
  </si>
  <si>
    <t>1.3.01.2.1</t>
  </si>
  <si>
    <t>1.3.01.2.2</t>
  </si>
  <si>
    <t>1.3.02</t>
  </si>
  <si>
    <t>1.3.02  From international organizations</t>
  </si>
  <si>
    <t>1.3.02.1</t>
  </si>
  <si>
    <t>1.3.02.1  Grants from international organizations - current</t>
  </si>
  <si>
    <t>1.3.02.2</t>
  </si>
  <si>
    <t>1.3.02.2  Grants from international organizations - capital</t>
  </si>
  <si>
    <t>1.3.03</t>
  </si>
  <si>
    <t>1.3.03  From other general government units</t>
  </si>
  <si>
    <t>1.3.03.1</t>
  </si>
  <si>
    <t>1.3.03.1  Grants from other general government units - current</t>
  </si>
  <si>
    <t>1.3.03.1.1</t>
  </si>
  <si>
    <t>1.3.03.1.1  Grants from Nat Gov</t>
  </si>
  <si>
    <t>1.3.03.1.2</t>
  </si>
  <si>
    <t>1.3.03.1.2  Grants from State Gov</t>
  </si>
  <si>
    <t>1.3.03.1.3</t>
  </si>
  <si>
    <t>1.3.03.1.3  Grants from EBUs</t>
  </si>
  <si>
    <t>1.3.03.1.4</t>
  </si>
  <si>
    <t>1.3.03.1.4  Grants from Nat Ins</t>
  </si>
  <si>
    <t>1.3.03.1.5</t>
  </si>
  <si>
    <t>1.3.03.1.5  Grants from SOEs</t>
  </si>
  <si>
    <t>1.3.03.2</t>
  </si>
  <si>
    <t>1.3.03.2  Grants from other general government units - capital</t>
  </si>
  <si>
    <t>1.4  Other revenue</t>
  </si>
  <si>
    <t>1.4.01</t>
  </si>
  <si>
    <t>1.4.01  Property income</t>
  </si>
  <si>
    <t>1.4.01.1</t>
  </si>
  <si>
    <t>1.4.01.1  Interest</t>
  </si>
  <si>
    <t>1.4.01.2</t>
  </si>
  <si>
    <t>1.4.01.2  Dividends</t>
  </si>
  <si>
    <t>1.4.01.3</t>
  </si>
  <si>
    <t>1.4.01.3  Withdrawals from income of quasi-corporations</t>
  </si>
  <si>
    <t>1.4.01.3.1</t>
  </si>
  <si>
    <t>1.4.01.3.1  Postal Service</t>
  </si>
  <si>
    <t>1.4.01.3.2</t>
  </si>
  <si>
    <t>1.4.01.3.2  Airport Operations</t>
  </si>
  <si>
    <t>1.4.01.4</t>
  </si>
  <si>
    <t>1.4.01.4  Property income from investment income disbursements</t>
  </si>
  <si>
    <t>1.4.01.5</t>
  </si>
  <si>
    <t>1.4.01.5  Rent</t>
  </si>
  <si>
    <t>1.4.01.5.1</t>
  </si>
  <si>
    <t>1.4.01.5.1  Rent (land)</t>
  </si>
  <si>
    <t>1.4.01.5.2</t>
  </si>
  <si>
    <t>1.4.01.5.2  Royalties</t>
  </si>
  <si>
    <t>1.4.01.5.3</t>
  </si>
  <si>
    <t>1.4.01.5.3  Royalties (fishing rights fees)</t>
  </si>
  <si>
    <t>1.4.01.5.4</t>
  </si>
  <si>
    <t>1.4.01.5.4  Royalties (fishing vessel day scheme)</t>
  </si>
  <si>
    <t>1.4.01.6</t>
  </si>
  <si>
    <t>1.4.01.6  Reinvested earnings on foreign direct investment</t>
  </si>
  <si>
    <t>1.4.02</t>
  </si>
  <si>
    <t>1.4.02  Sales of goods and services</t>
  </si>
  <si>
    <t>1.4.02.1</t>
  </si>
  <si>
    <t>1.4.02.1  Sales by market establishments</t>
  </si>
  <si>
    <t>1.4.02.1.1</t>
  </si>
  <si>
    <t>1.4.02.1.1  Sales by market establishments (airport landing fees)</t>
  </si>
  <si>
    <t>1.4.02.1.2</t>
  </si>
  <si>
    <t>1.4.02.1.2  Sales by market establishments (airport refueling)</t>
  </si>
  <si>
    <t>1.4.02.1.3</t>
  </si>
  <si>
    <t>1.4.02.1.3  Sales by market establishments (airport rentals)</t>
  </si>
  <si>
    <t>1.4.02.1.4</t>
  </si>
  <si>
    <t>1.4.02.1.4  Sales by market establishments (post office)</t>
  </si>
  <si>
    <t>1.4.02.2</t>
  </si>
  <si>
    <t>1.4.02.2  Administrative fees</t>
  </si>
  <si>
    <t>1.4.02.2.1</t>
  </si>
  <si>
    <t>1.4.02.2.1  Administrative fees (foreing direct investment)</t>
  </si>
  <si>
    <t>1.4.02.2.2</t>
  </si>
  <si>
    <t>1.4.02.2.2  Administrative fees (banks)</t>
  </si>
  <si>
    <t>1.4.02.2.3</t>
  </si>
  <si>
    <t>1.4.02.2.3  Administrative fees (business)</t>
  </si>
  <si>
    <t>1.4.02.2.4</t>
  </si>
  <si>
    <t>1.4.02.2.4  Administrative fees (households)</t>
  </si>
  <si>
    <t>1.4.02.3</t>
  </si>
  <si>
    <t>1.4.02.3  Incidental sales by nonmarket establishments</t>
  </si>
  <si>
    <t>1.4.02.3.1</t>
  </si>
  <si>
    <t>1.4.02.3.1  Incidental sales by nonmarket establishments (water and sewer)</t>
  </si>
  <si>
    <t>1.4.02.3.2</t>
  </si>
  <si>
    <t>1.4.02.3.2  Incidental sales by nonmarket establishments (medical domestic)</t>
  </si>
  <si>
    <t>1.4.02.3.3</t>
  </si>
  <si>
    <t>1.4.02.3.3  Incidental sales by nonmarket establishments (medical referrals)</t>
  </si>
  <si>
    <t>1.4.02.3.4</t>
  </si>
  <si>
    <t>1.4.02.3.4  Incidental sales by nonmarket establishments (other)</t>
  </si>
  <si>
    <t>1.4.02.4</t>
  </si>
  <si>
    <t>1.4.02.4  Imputed sales of goods and services</t>
  </si>
  <si>
    <t>1.4.03</t>
  </si>
  <si>
    <t>1.4.03  Fines &amp; forfeits</t>
  </si>
  <si>
    <t>1.4.03.1</t>
  </si>
  <si>
    <t>1.4.03.1  Fines &amp; forfeits (tax related)</t>
  </si>
  <si>
    <t>1.4.03.2</t>
  </si>
  <si>
    <t>1.4.03.2  Fines &amp; forfeits (other)</t>
  </si>
  <si>
    <t>1.4.04</t>
  </si>
  <si>
    <t>1.4.04  Transfers nec</t>
  </si>
  <si>
    <t>1.4.04.1</t>
  </si>
  <si>
    <t>1.4.04.1  Current</t>
  </si>
  <si>
    <t>1.4.04.1.1</t>
  </si>
  <si>
    <t>1.4.04.1.1  Curent transfers nec: subsidies</t>
  </si>
  <si>
    <t>1.4.04.1.2</t>
  </si>
  <si>
    <t>1.4.04.1.2  Curent transfers nec: from RoP</t>
  </si>
  <si>
    <t>1.4.04.1.3</t>
  </si>
  <si>
    <t>1.4.04.1.3  Current transfers nec: other nec</t>
  </si>
  <si>
    <t>1.4.04.2</t>
  </si>
  <si>
    <t>1.4.04.2  Capital transfers nec</t>
  </si>
  <si>
    <t>1.4.05</t>
  </si>
  <si>
    <t>1.4.05  Premimums, fees, and claims</t>
  </si>
  <si>
    <t>1.4.05.1</t>
  </si>
  <si>
    <t>1.4.05.1  Non life insurance: premiums, fees, and current claims</t>
  </si>
  <si>
    <t>1.4.05.2</t>
  </si>
  <si>
    <t>1.4.05.2  Non life insurance: premiums, capital claims</t>
  </si>
  <si>
    <t>1.4.06</t>
  </si>
  <si>
    <t>1.4.06  Miscellaneous income</t>
  </si>
  <si>
    <t>Table 9b    National government finances (GFS 2014 format, detail), FY2000-FY2021 (continued)</t>
  </si>
  <si>
    <t>2  Expense</t>
  </si>
  <si>
    <t>2.1  Compensation of Employees</t>
  </si>
  <si>
    <t>2.1.01</t>
  </si>
  <si>
    <t>2.1.01  Wages and salaries</t>
  </si>
  <si>
    <t>2.1.01.1</t>
  </si>
  <si>
    <t>2.1.01.1  Wages and salaries in cash</t>
  </si>
  <si>
    <t>2.1.01.2</t>
  </si>
  <si>
    <t>2.1.01.2  Wages and salaries in kind</t>
  </si>
  <si>
    <t>2.1.02</t>
  </si>
  <si>
    <t>2.1.02  Employer contributions</t>
  </si>
  <si>
    <t>2.1.02.1</t>
  </si>
  <si>
    <t>2.1.02.1  Social contributions</t>
  </si>
  <si>
    <t>2.1.02.2</t>
  </si>
  <si>
    <t>2.1.02.2  Imputed social contributions</t>
  </si>
  <si>
    <t>2.2  Use of goods and services</t>
  </si>
  <si>
    <t>2.2.01</t>
  </si>
  <si>
    <t>2.2.01  Foodstuffs</t>
  </si>
  <si>
    <t>2.2.02</t>
  </si>
  <si>
    <t>2.2.02  Printing and reproduction</t>
  </si>
  <si>
    <t>2.2.03</t>
  </si>
  <si>
    <t>2.2.03  Books and library materials</t>
  </si>
  <si>
    <t>2.2.04</t>
  </si>
  <si>
    <t>2.2.04  Supplies and materials</t>
  </si>
  <si>
    <t>2.2.05</t>
  </si>
  <si>
    <t>2.2.05  Instructional supplies</t>
  </si>
  <si>
    <t>2.2.06</t>
  </si>
  <si>
    <t>2.2.06  Medical supplies</t>
  </si>
  <si>
    <t>2.2.07</t>
  </si>
  <si>
    <t>2.2.07  Medical drugs</t>
  </si>
  <si>
    <t>2.2.08</t>
  </si>
  <si>
    <t>2.2.08  Petroleum products</t>
  </si>
  <si>
    <t>2.2.09</t>
  </si>
  <si>
    <t>2.2.09  Utilities</t>
  </si>
  <si>
    <t>2.2.10</t>
  </si>
  <si>
    <t>2.2.10  Repairs and maintenance</t>
  </si>
  <si>
    <t>2.2.11</t>
  </si>
  <si>
    <t>2.2.11  Freight</t>
  </si>
  <si>
    <t>2.2.12</t>
  </si>
  <si>
    <t>2.2.12  Travel</t>
  </si>
  <si>
    <t>2.2.13</t>
  </si>
  <si>
    <t>2.2.13  Representation and entertainment</t>
  </si>
  <si>
    <t>2.2.14</t>
  </si>
  <si>
    <t>2.2.14  Communications and postage</t>
  </si>
  <si>
    <t>2.2.15</t>
  </si>
  <si>
    <t>2.2.15  IT software and supplies</t>
  </si>
  <si>
    <t>2.2.16</t>
  </si>
  <si>
    <t>2.2.16  Bank service fee</t>
  </si>
  <si>
    <t>2.2.17</t>
  </si>
  <si>
    <t>2.2.17  Insurance</t>
  </si>
  <si>
    <t>2.2.18</t>
  </si>
  <si>
    <t>2.2.18  Investment management fees</t>
  </si>
  <si>
    <t>2.2.19</t>
  </si>
  <si>
    <t>2.2.19  Rentals</t>
  </si>
  <si>
    <t>2.2.20</t>
  </si>
  <si>
    <t>2.2.20  Cleaning service</t>
  </si>
  <si>
    <t>2.2.21</t>
  </si>
  <si>
    <t>2.2.21  Advertising</t>
  </si>
  <si>
    <t>2.2.22</t>
  </si>
  <si>
    <t>2.2.22  Professional and contractual services</t>
  </si>
  <si>
    <t>2.2.23</t>
  </si>
  <si>
    <t>2.2.23  Training</t>
  </si>
  <si>
    <t>2.2.24</t>
  </si>
  <si>
    <t>2.2.24  Administrative costs</t>
  </si>
  <si>
    <t>2.2.25</t>
  </si>
  <si>
    <t>2.2.25  Indirect costs</t>
  </si>
  <si>
    <t>2.2.26</t>
  </si>
  <si>
    <t>2.2.26  Medical referrals</t>
  </si>
  <si>
    <t>2.3  Consumption of fixed capital</t>
  </si>
  <si>
    <t>2.4  Interest Payments</t>
  </si>
  <si>
    <t>2.4.01</t>
  </si>
  <si>
    <t>2.4.01  Nonresidents</t>
  </si>
  <si>
    <t>2.4.02</t>
  </si>
  <si>
    <t>2.4.02  Residents other than general government</t>
  </si>
  <si>
    <t>2.4.03</t>
  </si>
  <si>
    <t>2.4.03  Other general government units</t>
  </si>
  <si>
    <t>2.5  Subsidies</t>
  </si>
  <si>
    <t>2.5.01</t>
  </si>
  <si>
    <t>2.5.01  To public corporations</t>
  </si>
  <si>
    <t>2.5.01.1</t>
  </si>
  <si>
    <t>2.5.01.1  Nonfinancial public corporations</t>
  </si>
  <si>
    <t>2.5.01.1.1</t>
  </si>
  <si>
    <t>2.5.01.1.1  Subsidies: NFPC: PPUC</t>
  </si>
  <si>
    <t>2.5.01.1.2</t>
  </si>
  <si>
    <t>2.5.01.1.2  Subsidies: NFPC: PNCC</t>
  </si>
  <si>
    <t>2.5.01.1.3</t>
  </si>
  <si>
    <t>2.5.01.1.3  Subsidies: NFPC: BSCC</t>
  </si>
  <si>
    <t>2.5.01.2</t>
  </si>
  <si>
    <t>2.5.01.2  Financial public corporations</t>
  </si>
  <si>
    <t>2.5.02</t>
  </si>
  <si>
    <t>2.5.02  To private enterprise</t>
  </si>
  <si>
    <t>2.5.02.1</t>
  </si>
  <si>
    <t>2.5.02.1  Nonfinancial private enterprises</t>
  </si>
  <si>
    <t>2.5.02.2</t>
  </si>
  <si>
    <t>2.5.02.2  Financial private enterprises</t>
  </si>
  <si>
    <t>2.5.03</t>
  </si>
  <si>
    <t>2.5.03  other sectors</t>
  </si>
  <si>
    <t>2.6  Grants</t>
  </si>
  <si>
    <t>2.6.01</t>
  </si>
  <si>
    <t>2.6.01  To foreign governments</t>
  </si>
  <si>
    <t>2.6.01.1</t>
  </si>
  <si>
    <t>2.6.01.1  Current</t>
  </si>
  <si>
    <t>2.6.01.2</t>
  </si>
  <si>
    <t>2.6.01.2  Capital</t>
  </si>
  <si>
    <t>2.6.02</t>
  </si>
  <si>
    <t>2.6.02  To international organizations</t>
  </si>
  <si>
    <t>2.6.02.1</t>
  </si>
  <si>
    <t>2.6.02.1  Current</t>
  </si>
  <si>
    <t>2.6.02.2</t>
  </si>
  <si>
    <t>2.6.02.2  Capital</t>
  </si>
  <si>
    <t>2.6.03</t>
  </si>
  <si>
    <t>2.6.03  To other general government units</t>
  </si>
  <si>
    <t>2.6.03.1</t>
  </si>
  <si>
    <t>2.6.03.1  Current</t>
  </si>
  <si>
    <t>2.6.03.1.1</t>
  </si>
  <si>
    <t>2.6.03.1.1  Extra Budgetary Units</t>
  </si>
  <si>
    <t>2.6.03.1.1.01</t>
  </si>
  <si>
    <t>2.6.03.1.1.01  Palau Community College</t>
  </si>
  <si>
    <t>2.6.03.1.1.02</t>
  </si>
  <si>
    <t>2.6.03.1.1.02  Palau Community Action Agency</t>
  </si>
  <si>
    <t>2.6.03.1.1.03</t>
  </si>
  <si>
    <t>2.6.03.1.1.03  Palau International Coral Reef Center</t>
  </si>
  <si>
    <t>2.6.03.1.1.04</t>
  </si>
  <si>
    <t>2.6.03.1.1.04  Palau Housing Authority</t>
  </si>
  <si>
    <t>2.6.03.1.1.05</t>
  </si>
  <si>
    <t>2.6.03.1.1.05  Palau Visitors Authority</t>
  </si>
  <si>
    <t>2.6.03.1.1.06</t>
  </si>
  <si>
    <t>2.6.03.1.1.06  Pulic Auditor</t>
  </si>
  <si>
    <t>2.6.03.1.1.07</t>
  </si>
  <si>
    <t>2.6.03.1.1.07  Palau Small Business Center</t>
  </si>
  <si>
    <t>2.6.03.1.1.08</t>
  </si>
  <si>
    <t>2.6.03.1.1.08  Ngardmau FTZ</t>
  </si>
  <si>
    <t>2.6.03.1.1.09</t>
  </si>
  <si>
    <t>2.6.03.1.1.09  Micronesian Legal Services</t>
  </si>
  <si>
    <t>2.6.03.1.1.10</t>
  </si>
  <si>
    <t>2.6.03.1.1.10  Palau National Museum</t>
  </si>
  <si>
    <t>2.6.03.1.1.11</t>
  </si>
  <si>
    <t>2.6.03.1.1.11  WIA</t>
  </si>
  <si>
    <t>2.6.03.1.1.12</t>
  </si>
  <si>
    <t>2.6.03.1.1.12  Pan Funds</t>
  </si>
  <si>
    <t>2.6.03.1.1.13</t>
  </si>
  <si>
    <t>2.6.03.1.1.13  PPUC Water and Sewer</t>
  </si>
  <si>
    <t>2.6.03.1.1.99</t>
  </si>
  <si>
    <t>2.6.03.1.1.99  Miscellaneous</t>
  </si>
  <si>
    <t>2.6.03.1.2</t>
  </si>
  <si>
    <t>2.6.03.1.2  State Government</t>
  </si>
  <si>
    <t>2.6.03.1.3</t>
  </si>
  <si>
    <t>2.6.03.1.3  Social Security Funds</t>
  </si>
  <si>
    <t>2.6.03.1.3.01</t>
  </si>
  <si>
    <t>2.6.03.1.3.01  Social Security</t>
  </si>
  <si>
    <t>2.6.03.1.3.02</t>
  </si>
  <si>
    <t>2.6.03.1.3.02  Civil Service Pension Fund</t>
  </si>
  <si>
    <t>2.6.03.1.3.03</t>
  </si>
  <si>
    <t>2.6.03.1.3.03  Health Care Fund</t>
  </si>
  <si>
    <t>2.6.03.1.4</t>
  </si>
  <si>
    <t>2.6.03.1.4  National government</t>
  </si>
  <si>
    <t>2.6.03.1.5</t>
  </si>
  <si>
    <t>2.6.03.1.5  SOEs</t>
  </si>
  <si>
    <t>2.6.03.2</t>
  </si>
  <si>
    <t>2.6.03.2  Capital</t>
  </si>
  <si>
    <t>2.6.03.2.1</t>
  </si>
  <si>
    <t>2.6.03.2.1  Extra Budgetary Units</t>
  </si>
  <si>
    <t>2.6.03.2.2</t>
  </si>
  <si>
    <t>2.6.03.2.2  State Government</t>
  </si>
  <si>
    <t>2.6.03.2.3</t>
  </si>
  <si>
    <t>2.6.03.2.3  SOEs</t>
  </si>
  <si>
    <t>2.7  Social benfits</t>
  </si>
  <si>
    <t>2.7.01</t>
  </si>
  <si>
    <t>2.7.01  Social security benefits</t>
  </si>
  <si>
    <t>2.7.01.1</t>
  </si>
  <si>
    <t>2.7.01.1  in cash</t>
  </si>
  <si>
    <t>2.7.01.2</t>
  </si>
  <si>
    <t>2.7.01.2  in kind</t>
  </si>
  <si>
    <t>2.7.02</t>
  </si>
  <si>
    <t>2.7.02  Social assistance benefits</t>
  </si>
  <si>
    <t>2.7.02.1</t>
  </si>
  <si>
    <t>2.7.02.1  in cash</t>
  </si>
  <si>
    <t>2.7.02.2</t>
  </si>
  <si>
    <t>2.7.02.2  in kind</t>
  </si>
  <si>
    <t>2.7.03</t>
  </si>
  <si>
    <t>2.7.03  Employer social benefits</t>
  </si>
  <si>
    <t>2.7.03.1</t>
  </si>
  <si>
    <t>2.7.03.1  in cash</t>
  </si>
  <si>
    <t>2.7.03.2</t>
  </si>
  <si>
    <t>2.7.03.2  in kind</t>
  </si>
  <si>
    <t>2.8  Other expense</t>
  </si>
  <si>
    <t>2.8.01</t>
  </si>
  <si>
    <t>2.8.01  Property expense other than interest</t>
  </si>
  <si>
    <t>2.8.01.1</t>
  </si>
  <si>
    <t>2.8.01.1  Dividends (public corp only)</t>
  </si>
  <si>
    <t>2.8.01.2</t>
  </si>
  <si>
    <t>2.8.01.2  Withdrawls from quasi corporations (public corp only)</t>
  </si>
  <si>
    <t>2.8.01.3</t>
  </si>
  <si>
    <t>2.8.01.3  Property expense attributable to insurance policy holders</t>
  </si>
  <si>
    <t>2.8.01.4</t>
  </si>
  <si>
    <t>2.8.01.4  Rent</t>
  </si>
  <si>
    <t>2.8.01.5</t>
  </si>
  <si>
    <t>2.8.01.5  Reinvested earnings on FDI</t>
  </si>
  <si>
    <t>2.8.02</t>
  </si>
  <si>
    <t>2.8.02  Transfers not elsewhere classified</t>
  </si>
  <si>
    <t>2.8.02.1</t>
  </si>
  <si>
    <t>2.8.02.1  Current</t>
  </si>
  <si>
    <t>2.8.02.1.1</t>
  </si>
  <si>
    <t>2.8.02.1.1  Transfers to NPISH</t>
  </si>
  <si>
    <t>2.8.02.1.1.01</t>
  </si>
  <si>
    <t>2.8.02.1.1.01  Transfers to NPISH - schools</t>
  </si>
  <si>
    <t>2.8.02.1.1.02</t>
  </si>
  <si>
    <t>2.8.02.1.1.02  Transfers to NPISH - other</t>
  </si>
  <si>
    <t>2.8.02.1.2</t>
  </si>
  <si>
    <t>2.8.02.1.2  Transfers to HH</t>
  </si>
  <si>
    <t>2.8.02.1.2.01</t>
  </si>
  <si>
    <t>2.8.02.1.2.01  Household - students</t>
  </si>
  <si>
    <t>2.8.02.1.2.02</t>
  </si>
  <si>
    <t>2.8.02.1.2.02  Household - other</t>
  </si>
  <si>
    <t>2.8.02.2</t>
  </si>
  <si>
    <t>2.8.02.2  Capital</t>
  </si>
  <si>
    <t>2.8.02.2.1</t>
  </si>
  <si>
    <t>2.8.02.2.1  Transfers to nonfinancial public corporations</t>
  </si>
  <si>
    <t>2.8.02.2.2</t>
  </si>
  <si>
    <t>2.8.02.2.2  Transfers to financial public corporations</t>
  </si>
  <si>
    <t>2.8.02.2.3</t>
  </si>
  <si>
    <t>2.8.02.2.3  Transfers to nonfinancial private enterprises</t>
  </si>
  <si>
    <t>2.8.02.2.4</t>
  </si>
  <si>
    <t>2.8.02.2.4  Transfers to financial private enterprises</t>
  </si>
  <si>
    <t>2.8.02.2.5</t>
  </si>
  <si>
    <t>2.8.02.2.5  Transfers to nonprofit institutions serving households</t>
  </si>
  <si>
    <t>2.8.02.2.6</t>
  </si>
  <si>
    <t>2.8.02.2.6  Transfers to households</t>
  </si>
  <si>
    <t>2.8.03</t>
  </si>
  <si>
    <t>2.8.03  Premiums, fees, and calims etc.</t>
  </si>
  <si>
    <t>2.8.03.1</t>
  </si>
  <si>
    <t>2.8.03.1  Premium, fees and current calims</t>
  </si>
  <si>
    <t>2.8.03.2</t>
  </si>
  <si>
    <t>2.8.03.2  Capital claims</t>
  </si>
  <si>
    <t>2.8.04</t>
  </si>
  <si>
    <t>2.8.04  Miscellaneous</t>
  </si>
  <si>
    <t>3  Net Worth and its Changes</t>
  </si>
  <si>
    <t>3.1  Nonfinancial assets</t>
  </si>
  <si>
    <t>3.1.01</t>
  </si>
  <si>
    <t>3.1.01  Fixed Assets</t>
  </si>
  <si>
    <t>3.1.01.1</t>
  </si>
  <si>
    <t>3.1.01.1  Buildings and structures</t>
  </si>
  <si>
    <t>3.1.01.1.1</t>
  </si>
  <si>
    <t>3.1.01.1.1  Dwellings</t>
  </si>
  <si>
    <t>3.1.01.1.2</t>
  </si>
  <si>
    <t>3.1.01.1.2  Nonresidential buildings</t>
  </si>
  <si>
    <t>3.1.01.1.3</t>
  </si>
  <si>
    <t>3.1.01.1.3  Other structures</t>
  </si>
  <si>
    <t>3.1.01.1.4</t>
  </si>
  <si>
    <t>3.1.01.1.4  Land Improvements</t>
  </si>
  <si>
    <t>3.1.01.2</t>
  </si>
  <si>
    <t>3.1.01.2  Machinery and equipment</t>
  </si>
  <si>
    <t>3.1.01.2.1</t>
  </si>
  <si>
    <t>3.1.01.2.1  Transport equipment</t>
  </si>
  <si>
    <t>3.1.01.2.2</t>
  </si>
  <si>
    <t>3.1.01.2.2  Other machinery and equipment</t>
  </si>
  <si>
    <t>3.1.01.3</t>
  </si>
  <si>
    <t>3.1.01.3  Other fixed assets</t>
  </si>
  <si>
    <t>3.1.01.3.1</t>
  </si>
  <si>
    <t>3.1.01.3.1  Cultivated biological resources</t>
  </si>
  <si>
    <t>3.1.01.3.2</t>
  </si>
  <si>
    <t>3.1.01.3.2  Intellectual property products</t>
  </si>
  <si>
    <t>3.1.01.4</t>
  </si>
  <si>
    <t>3.1.01.4  Fixed Assets: Weapons systems</t>
  </si>
  <si>
    <t>3.1.01.5</t>
  </si>
  <si>
    <t>3.1.01.5  Fixed Assets: Capital/Development projects</t>
  </si>
  <si>
    <t>3.1.02</t>
  </si>
  <si>
    <t>3.1.02  Inventories</t>
  </si>
  <si>
    <t>3.1.03</t>
  </si>
  <si>
    <t>3.1.03  Valuables</t>
  </si>
  <si>
    <t>3.1.04</t>
  </si>
  <si>
    <t>3.1.04  Nonproduced assets</t>
  </si>
  <si>
    <t>3.1.04.1</t>
  </si>
  <si>
    <t>3.1.04.1  Land</t>
  </si>
  <si>
    <t>3.1.04.2</t>
  </si>
  <si>
    <t>3.1.04.2  Mineral and energy products</t>
  </si>
  <si>
    <t>3.1.04.3</t>
  </si>
  <si>
    <t>3.1.04.3  Other naturally occuring assets</t>
  </si>
  <si>
    <t>3.1.04.3.1</t>
  </si>
  <si>
    <t>3.1.04.3.1  Non cultivated biological resources</t>
  </si>
  <si>
    <t>3.1.04.3.2</t>
  </si>
  <si>
    <t>3.1.04.3.2  Water resources</t>
  </si>
  <si>
    <t>3.1.04.3.3</t>
  </si>
  <si>
    <t>3.1.04.3.3  Other natural resources</t>
  </si>
  <si>
    <t>3.1.04.4</t>
  </si>
  <si>
    <t>3.1.04.4  Intangible nonproduced assets</t>
  </si>
  <si>
    <t>3.1.04.4.1</t>
  </si>
  <si>
    <t>3.1.04.4.1  Contracts, leases and licenses</t>
  </si>
  <si>
    <t>3.1.04.4.2</t>
  </si>
  <si>
    <t>3.1.04.4.2  Goodwill ad marketing assets</t>
  </si>
  <si>
    <t>3.2  Financial Assets</t>
  </si>
  <si>
    <t>3.2.00.1</t>
  </si>
  <si>
    <t>3.2.00.1  Monetary gold and SDRs</t>
  </si>
  <si>
    <t>3.2.00.1.1</t>
  </si>
  <si>
    <t>3.2.00.1.1  Assets: Monetary gold</t>
  </si>
  <si>
    <t>3.2.00.1.2</t>
  </si>
  <si>
    <t>3.2.00.1.2  Assets: SDRs</t>
  </si>
  <si>
    <t>3.2.01</t>
  </si>
  <si>
    <t>3.2.01  Domestic</t>
  </si>
  <si>
    <t>3.2.01.2</t>
  </si>
  <si>
    <t>3.2.01.2  Currency and deposits</t>
  </si>
  <si>
    <t>3.2.01.3</t>
  </si>
  <si>
    <t>3.2.01.3  Securities other than shares</t>
  </si>
  <si>
    <t>3.2.01.4</t>
  </si>
  <si>
    <t>3.2.01.4  Loans</t>
  </si>
  <si>
    <t>3.2.01.5</t>
  </si>
  <si>
    <t>3.2.01.5  Equity and Fund shares</t>
  </si>
  <si>
    <t>3.2.01.5.1</t>
  </si>
  <si>
    <t>3.2.01.5.1  Equity</t>
  </si>
  <si>
    <t>3.2.01.5.2</t>
  </si>
  <si>
    <t>3.2.01.5.2  Investment fund shares or units</t>
  </si>
  <si>
    <t>3.2.01.6</t>
  </si>
  <si>
    <t>3.2.01.6  Insurance and Pension</t>
  </si>
  <si>
    <t>3.2.01.6.1</t>
  </si>
  <si>
    <t>3.2.01.6.1  Non-life insurance technical reserves</t>
  </si>
  <si>
    <t>3.2.01.6.2</t>
  </si>
  <si>
    <t>3.2.01.6.2  Life insurance and enuity entitlements</t>
  </si>
  <si>
    <t>3.2.01.6.3</t>
  </si>
  <si>
    <t>3.2.01.6.3  Pension entitlements</t>
  </si>
  <si>
    <t>3.2.01.6.4</t>
  </si>
  <si>
    <t>3.2.01.6.4  Claims in pension funds</t>
  </si>
  <si>
    <t>3.2.01.6.5</t>
  </si>
  <si>
    <t>3.2.01.6.5  Claims for calls under GFS</t>
  </si>
  <si>
    <t>3.2.01.7</t>
  </si>
  <si>
    <t>3.2.01.7  Derivatives and Employee Stocks</t>
  </si>
  <si>
    <t>3.2.01.7.1</t>
  </si>
  <si>
    <t>3.2.01.7.1  Financial derivatives</t>
  </si>
  <si>
    <t>3.2.01.7.2</t>
  </si>
  <si>
    <t>3.2.01.7.2  Employee stock options</t>
  </si>
  <si>
    <t>3.2.01.8</t>
  </si>
  <si>
    <t>3.2.01.8  Trade Credit and Accounts Receivable</t>
  </si>
  <si>
    <t>3.2.01.8.1</t>
  </si>
  <si>
    <t>3.2.01.8.1  Trade credit and advances</t>
  </si>
  <si>
    <t>3.2.01.8.2</t>
  </si>
  <si>
    <t>3.2.01.8.2  Miscellaneous accounts receivable</t>
  </si>
  <si>
    <t>3.2.01.8.2.01</t>
  </si>
  <si>
    <t>3.2.01.8.2.01  Assets: Domestic: Receivable from Republic of Palau</t>
  </si>
  <si>
    <t>3.2.01.8.2.02</t>
  </si>
  <si>
    <t>3.2.01.8.2.02  Assets: Domestic: Accounts receivable other</t>
  </si>
  <si>
    <t>3.2.02</t>
  </si>
  <si>
    <t>3.2.02  Foreign</t>
  </si>
  <si>
    <t>3.2.02.2</t>
  </si>
  <si>
    <t>3.2.02.2  Currency and deposits</t>
  </si>
  <si>
    <t>3.2.02.3</t>
  </si>
  <si>
    <t>3.2.02.3  Securities other than shares</t>
  </si>
  <si>
    <t>3.2.02.4</t>
  </si>
  <si>
    <t>3.2.02.4  Loans</t>
  </si>
  <si>
    <t>3.2.02.5</t>
  </si>
  <si>
    <t>3.2.02.5  Equity and Fund shares</t>
  </si>
  <si>
    <t>3.2.02.5.1</t>
  </si>
  <si>
    <t>3.2.02.5.1  Equity</t>
  </si>
  <si>
    <t>3.2.02.5.2</t>
  </si>
  <si>
    <t>3.2.02.5.2  Investment fund shares or units</t>
  </si>
  <si>
    <t>3.2.02.6</t>
  </si>
  <si>
    <t>3.2.02.6  Insurance and Pension</t>
  </si>
  <si>
    <t>3.2.02.6.1</t>
  </si>
  <si>
    <t>3.2.02.6.1  Non-life insurance technical reserves</t>
  </si>
  <si>
    <t>3.2.02.6.2</t>
  </si>
  <si>
    <t>3.2.02.6.2  Life insurance and enuity entitlements</t>
  </si>
  <si>
    <t>3.2.02.6.3</t>
  </si>
  <si>
    <t>3.2.02.6.3  Pension entitlements</t>
  </si>
  <si>
    <t>3.2.02.6.4</t>
  </si>
  <si>
    <t>3.2.02.6.4  Claims in pension funds</t>
  </si>
  <si>
    <t>3.2.02.6.5</t>
  </si>
  <si>
    <t>3.2.02.6.5  Claims for calls under GFS</t>
  </si>
  <si>
    <t>3.2.02.6.6</t>
  </si>
  <si>
    <t>3.2.02.6.6  Deferred inflows of resources from pension</t>
  </si>
  <si>
    <t>3.2.02.7</t>
  </si>
  <si>
    <t>3.2.02.7  Derivatives and Employee Stocks</t>
  </si>
  <si>
    <t>3.2.02.7.1</t>
  </si>
  <si>
    <t>3.2.02.7.1  Financial derivatives</t>
  </si>
  <si>
    <t>3.2.02.7.2</t>
  </si>
  <si>
    <t>3.2.02.7.2  Employee stock options</t>
  </si>
  <si>
    <t>3.2.02.8</t>
  </si>
  <si>
    <t>3.2.02.8  Trade Creidt and Accounts Receivable</t>
  </si>
  <si>
    <t>3.2.02.8.1</t>
  </si>
  <si>
    <t>3.2.02.8.1  Assets: Foreign: Trade credit and advances</t>
  </si>
  <si>
    <t>3.2.02.8.2</t>
  </si>
  <si>
    <t>3.2.02.8.2  Assets: Foreign: Miscellaneous accounts receivable</t>
  </si>
  <si>
    <t>3.3  Financial Liabilities</t>
  </si>
  <si>
    <t>3.3.01</t>
  </si>
  <si>
    <t>3.3.01  Domestic</t>
  </si>
  <si>
    <t>3.3.01.2</t>
  </si>
  <si>
    <t>3.3.01.2  Currency and deposits</t>
  </si>
  <si>
    <t>3.3.01.3</t>
  </si>
  <si>
    <t>3.3.01.3  Securities other than shares</t>
  </si>
  <si>
    <t>3.3.01.4</t>
  </si>
  <si>
    <t>3.3.01.4  Loans</t>
  </si>
  <si>
    <t>3.3.01.5</t>
  </si>
  <si>
    <t>3.3.01.5  Equity and Fund shares</t>
  </si>
  <si>
    <t>3.3.01.5.1</t>
  </si>
  <si>
    <t>3.3.01.5.1  Equity</t>
  </si>
  <si>
    <t>3.3.01.5.2</t>
  </si>
  <si>
    <t>3.3.01.5.2  Investment fund shares or units</t>
  </si>
  <si>
    <t>3.3.01.6</t>
  </si>
  <si>
    <t>3.3.01.6  Insurance and Pension</t>
  </si>
  <si>
    <t>3.3.01.6.1</t>
  </si>
  <si>
    <t>3.3.01.6.1  Non-life insurance technical reserves</t>
  </si>
  <si>
    <t>3.3.01.6.2</t>
  </si>
  <si>
    <t>3.3.01.6.2  Life insurance and enuity entitlements</t>
  </si>
  <si>
    <t>3.3.01.6.3</t>
  </si>
  <si>
    <t>3.3.01.6.3  Pension entitlements</t>
  </si>
  <si>
    <t>3.3.01.6.4</t>
  </si>
  <si>
    <t>3.3.01.6.4  Claims in pension funds</t>
  </si>
  <si>
    <t>3.3.01.6.5</t>
  </si>
  <si>
    <t>3.3.01.6.5  Claims for calls under GFS</t>
  </si>
  <si>
    <t>3.3.01.7</t>
  </si>
  <si>
    <t>3.3.01.7  Derivatives and Employee Stocks</t>
  </si>
  <si>
    <t>3.3.01.7.1</t>
  </si>
  <si>
    <t>3.3.01.7.1  Financial derivatives</t>
  </si>
  <si>
    <t>3.3.01.7.2</t>
  </si>
  <si>
    <t>3.3.01.7.2  Employee stock options</t>
  </si>
  <si>
    <t>3.3.01.8</t>
  </si>
  <si>
    <t>3.3.01.8  Trade Credit and Accounts Receivable</t>
  </si>
  <si>
    <t>3.3.01.8.1</t>
  </si>
  <si>
    <t>3.3.01.8.1  Liabilities: Domestic: Trade credit and advances</t>
  </si>
  <si>
    <t>3.3.01.8.2</t>
  </si>
  <si>
    <t>3.3.01.8.2  Liabilities: Domestic: Miscellaneous accounts payable</t>
  </si>
  <si>
    <t>3.3.01.8.3</t>
  </si>
  <si>
    <t>3.3.01.8.3  Liabilities: Domestic: Due to other Funds (Treasury/Payroll) accounts</t>
  </si>
  <si>
    <t>3.3.02</t>
  </si>
  <si>
    <t>3.3.02  Foreign</t>
  </si>
  <si>
    <t>3.3.02.2</t>
  </si>
  <si>
    <t>3.3.02.2  Currency and deposits</t>
  </si>
  <si>
    <t>3.3.02.3</t>
  </si>
  <si>
    <t>3.3.02.3  Securities other than shares</t>
  </si>
  <si>
    <t>3.3.02.4</t>
  </si>
  <si>
    <t>3.3.02.4  Loans</t>
  </si>
  <si>
    <t>3.3.02.5</t>
  </si>
  <si>
    <t>3.3.02.5  Equity and Fund shares</t>
  </si>
  <si>
    <t>3.3.02.5.1</t>
  </si>
  <si>
    <t>3.3.02.5.1  Equity</t>
  </si>
  <si>
    <t>3.3.02.5.2</t>
  </si>
  <si>
    <t>3.3.02.5.2  Investment fund shares or units</t>
  </si>
  <si>
    <t>3.3.02.6</t>
  </si>
  <si>
    <t>3.3.02.6  Insurance and Pension</t>
  </si>
  <si>
    <t>3.3.02.6.1</t>
  </si>
  <si>
    <t>3.3.02.6.1  Non-life insurance technical reserves</t>
  </si>
  <si>
    <t>3.3.02.6.2</t>
  </si>
  <si>
    <t>3.3.02.6.2  Life insurance and enuity entitlements</t>
  </si>
  <si>
    <t>3.3.02.6.3</t>
  </si>
  <si>
    <t>3.3.02.6.3  Pension entitlements</t>
  </si>
  <si>
    <t>3.3.02.6.4</t>
  </si>
  <si>
    <t>3.3.02.6.4  Claims in pension funds</t>
  </si>
  <si>
    <t>3.3.02.6.5</t>
  </si>
  <si>
    <t>3.3.02.6.5  Claims for calls under GFS</t>
  </si>
  <si>
    <t>3.3.02.6.6</t>
  </si>
  <si>
    <t>3.3.02.6.6  Deferred inflows of resources from pension</t>
  </si>
  <si>
    <t>3.3.02.7</t>
  </si>
  <si>
    <t>3.3.02.7  Derivatives and Employee Stocks</t>
  </si>
  <si>
    <t>3.3.02.7.1</t>
  </si>
  <si>
    <t>3.3.02.7.1  Financial derivatives</t>
  </si>
  <si>
    <t>3.3.02.7.2</t>
  </si>
  <si>
    <t>3.3.02.7.2  Employee stock options</t>
  </si>
  <si>
    <t>3.3.02.8</t>
  </si>
  <si>
    <t>3.3.02.8  Trade Credit and Accounts Receivable</t>
  </si>
  <si>
    <t>3.3.02.8.1</t>
  </si>
  <si>
    <t>3.3.02.8.1  Liabilities: Foreign: Trade credit and advances</t>
  </si>
  <si>
    <t>3.3.02.8.2</t>
  </si>
  <si>
    <t>3.3.02.8.2  Liabilities: Foreign: Miscellaneous accounts receivable</t>
  </si>
  <si>
    <t>G_A.01</t>
  </si>
  <si>
    <t>G_A.02</t>
  </si>
  <si>
    <t>G_A.03</t>
  </si>
  <si>
    <t>Net lending/borrowing</t>
  </si>
  <si>
    <t>G_A.04</t>
  </si>
  <si>
    <t>G_A.05</t>
  </si>
  <si>
    <t>G_A.06</t>
  </si>
  <si>
    <t>Gross saving</t>
  </si>
  <si>
    <t>G_A.07</t>
  </si>
  <si>
    <t>Total expenditure</t>
  </si>
  <si>
    <t>G_A.08</t>
  </si>
  <si>
    <t>Government final expenditure (national accounts)</t>
  </si>
  <si>
    <t>G_A.09</t>
  </si>
  <si>
    <t>Gross investment (national accounts)</t>
  </si>
  <si>
    <t>G_A.20</t>
  </si>
  <si>
    <t>G_A.21</t>
  </si>
  <si>
    <t>o/w unreserved (unassigned)</t>
  </si>
  <si>
    <t>G_A.22</t>
  </si>
  <si>
    <t>G_A.99</t>
  </si>
  <si>
    <t>Statistical discrepancy</t>
  </si>
  <si>
    <t>DBLinks</t>
  </si>
  <si>
    <t>System Variables</t>
  </si>
  <si>
    <t>DataArea</t>
  </si>
  <si>
    <t>TableDef</t>
  </si>
  <si>
    <t>DBDef</t>
  </si>
  <si>
    <t>Constant1</t>
  </si>
  <si>
    <t>Constant2</t>
  </si>
  <si>
    <t>Constant3</t>
  </si>
  <si>
    <t>Options</t>
  </si>
  <si>
    <t>Mode</t>
  </si>
  <si>
    <t>Descriptions</t>
  </si>
  <si>
    <t>Sys</t>
  </si>
  <si>
    <t>DBDef_Sys</t>
  </si>
  <si>
    <t>TDef_Sys</t>
  </si>
  <si>
    <t>GetDb</t>
  </si>
  <si>
    <t>SysVar</t>
  </si>
  <si>
    <t>Table</t>
  </si>
  <si>
    <t>SV</t>
  </si>
  <si>
    <t>PR_Dept_Emp</t>
  </si>
  <si>
    <t>TDef_PR_Dept</t>
  </si>
  <si>
    <t>DBDef_PR_Dept_E</t>
  </si>
  <si>
    <t>Dilog_PR</t>
  </si>
  <si>
    <t>VL</t>
  </si>
  <si>
    <t>V_EmpNo</t>
  </si>
  <si>
    <t>ColorOff</t>
  </si>
  <si>
    <t>Payroll by Gov Office employment</t>
  </si>
  <si>
    <t>Concept</t>
  </si>
  <si>
    <t>ColId</t>
  </si>
  <si>
    <t>BaseYr</t>
  </si>
  <si>
    <t>PR_Dept_WB</t>
  </si>
  <si>
    <t>DBDef_PR_Dept_W</t>
  </si>
  <si>
    <t>CP</t>
  </si>
  <si>
    <t>D1</t>
  </si>
  <si>
    <t>Payroll by Gov Office wage bill</t>
  </si>
  <si>
    <t>RowId</t>
  </si>
  <si>
    <t>UpYr</t>
  </si>
  <si>
    <t>PR_Cofog_Emp</t>
  </si>
  <si>
    <t>TDef_PR_Cofog</t>
  </si>
  <si>
    <t>DBDef_PR_Cofog_E</t>
  </si>
  <si>
    <t>Payroll by Cofog employment</t>
  </si>
  <si>
    <t>PR_Cofog_WB</t>
  </si>
  <si>
    <t>DBDef_PR_Cofog_W</t>
  </si>
  <si>
    <t>Payroll by Cofog wage bill</t>
  </si>
  <si>
    <t>MB_Dcs</t>
  </si>
  <si>
    <t>Tdef_MB_Dcs</t>
  </si>
  <si>
    <t>DBDef_MB_Dcs</t>
  </si>
  <si>
    <t>FIC</t>
  </si>
  <si>
    <t>BD_dcs</t>
  </si>
  <si>
    <t>Depository Corp Survey</t>
  </si>
  <si>
    <t>MB_Fcs</t>
  </si>
  <si>
    <t>BD_fcs</t>
  </si>
  <si>
    <t>Financial Corp Survey</t>
  </si>
  <si>
    <t>MB_Dep</t>
  </si>
  <si>
    <t>Tdef_MB_Dep</t>
  </si>
  <si>
    <t>DBDef_MB_Dep</t>
  </si>
  <si>
    <t>BD_dep</t>
  </si>
  <si>
    <t>Deposits by institution</t>
  </si>
  <si>
    <t>MB_Lend</t>
  </si>
  <si>
    <t>Tdef_MB_Lend</t>
  </si>
  <si>
    <t>DBDef_MB_Lend</t>
  </si>
  <si>
    <t>BD_lend</t>
  </si>
  <si>
    <t>Lending by industry</t>
  </si>
  <si>
    <t>MB_int</t>
  </si>
  <si>
    <t>Tdef_MB_int</t>
  </si>
  <si>
    <t>DBDef_MB_int</t>
  </si>
  <si>
    <t>BD_int</t>
  </si>
  <si>
    <t>Interest rates</t>
  </si>
  <si>
    <t>MB_PL</t>
  </si>
  <si>
    <t>Tdef_MB_PL</t>
  </si>
  <si>
    <t>DBDef_MB_PL</t>
  </si>
  <si>
    <t>BD_p&amp;l</t>
  </si>
  <si>
    <t>Profit and loss</t>
  </si>
  <si>
    <t>CPI_All</t>
  </si>
  <si>
    <t>Tdef_CPI</t>
  </si>
  <si>
    <t>DBDef_CPI</t>
  </si>
  <si>
    <t>PX</t>
  </si>
  <si>
    <t>pr_CpiNewA</t>
  </si>
  <si>
    <t>GetDB</t>
  </si>
  <si>
    <t>Quarterly CPI, all items</t>
  </si>
  <si>
    <t>CPI_Dom</t>
  </si>
  <si>
    <t>Tdef_CPIDom</t>
  </si>
  <si>
    <t>pr_CpiNewD</t>
  </si>
  <si>
    <t>Quarterly CPI, domestic items only</t>
  </si>
  <si>
    <t>CPI_Imp</t>
  </si>
  <si>
    <t>Tdef_CPIImp</t>
  </si>
  <si>
    <t>pr_CpiNewM</t>
  </si>
  <si>
    <t>Quarterly CPI, imported items</t>
  </si>
  <si>
    <t>Wgt_All</t>
  </si>
  <si>
    <t>Tdef_Wgt_All</t>
  </si>
  <si>
    <t>DBDef_Wgt</t>
  </si>
  <si>
    <t>CPI weight, all items</t>
  </si>
  <si>
    <t>Wgt_Dom</t>
  </si>
  <si>
    <t>Tdef_Wgt_Dom</t>
  </si>
  <si>
    <t>CPI weight,  domestic items only</t>
  </si>
  <si>
    <t>Wgt_Imp</t>
  </si>
  <si>
    <t>Tdef_Wgt_Imp</t>
  </si>
  <si>
    <t>CPI weight, imported items</t>
  </si>
  <si>
    <t>SS_Int</t>
  </si>
  <si>
    <t>Tdef_SS_inst</t>
  </si>
  <si>
    <t>DBDefStatTab</t>
  </si>
  <si>
    <t>Employment by Institutional Sector</t>
  </si>
  <si>
    <t>SS_Ind</t>
  </si>
  <si>
    <t>Tdef_SS_ind</t>
  </si>
  <si>
    <t>Employment by Industry</t>
  </si>
  <si>
    <t>TrsmRev</t>
  </si>
  <si>
    <t>Tdef_Trsm1</t>
  </si>
  <si>
    <t>Tourism Revenues</t>
  </si>
  <si>
    <t>TrsmVA</t>
  </si>
  <si>
    <t>Tdef_Trsm2</t>
  </si>
  <si>
    <t>Tourism Value Added</t>
  </si>
  <si>
    <t>TrsmEmp</t>
  </si>
  <si>
    <t>Tdef_Trsm3</t>
  </si>
  <si>
    <t>Tourism Employment</t>
  </si>
  <si>
    <t>Vst_Ntly</t>
  </si>
  <si>
    <t>Tdef_VstNtly</t>
  </si>
  <si>
    <t>Visitors to Palau, by Nationality</t>
  </si>
  <si>
    <t>Vst_Nght</t>
  </si>
  <si>
    <t>Tdef_VstNght</t>
  </si>
  <si>
    <t>Visitor Nights Spent in Palau, by Nationality</t>
  </si>
  <si>
    <t>Tb_VstOthers</t>
  </si>
  <si>
    <t>Tdef_VstOthers</t>
  </si>
  <si>
    <t>StatsTab: Visitor Arrivals by Airline and Hotel Grade</t>
  </si>
  <si>
    <t>Tb_RmAvailandRte</t>
  </si>
  <si>
    <t>Tdef_RmAvailandRte</t>
  </si>
  <si>
    <t>StatsTab: Room Available and Average Room Rate</t>
  </si>
  <si>
    <t>Tb_HtlAveRte_Ntly</t>
  </si>
  <si>
    <t>Tdef_HtlAveRmRte_Ntly</t>
  </si>
  <si>
    <t>StatsTab: Avaerage Room Rate, by Nationality</t>
  </si>
  <si>
    <t>DBDefStatTab2</t>
  </si>
  <si>
    <t>GDPP, Constant Value by Industry</t>
  </si>
  <si>
    <t>GDPPcpInd</t>
  </si>
  <si>
    <t>Tdef_GDPPcpInd</t>
  </si>
  <si>
    <t>GDPP, Current Price by Industry</t>
  </si>
  <si>
    <t>Tdef_GDPPcvInst</t>
  </si>
  <si>
    <t>GDPP, Constant Value by Inst</t>
  </si>
  <si>
    <t>GDPPcpInst</t>
  </si>
  <si>
    <t>Tdef_GDPPcpInst</t>
  </si>
  <si>
    <t>GDPP, Current Price by Inst</t>
  </si>
  <si>
    <t>GDPIcpSum</t>
  </si>
  <si>
    <t>Tdef_GDPIcpSum</t>
  </si>
  <si>
    <t>GDPI, Current Price summary</t>
  </si>
  <si>
    <t>GDPIcpDet</t>
  </si>
  <si>
    <t>Tdef_GDPIcpDet</t>
  </si>
  <si>
    <t>GDPI, Current Price detail</t>
  </si>
  <si>
    <t>GNI</t>
  </si>
  <si>
    <t>Tdef_GNI</t>
  </si>
  <si>
    <t>StatsTab GNI/GNDI</t>
  </si>
  <si>
    <t>GDPE_kp</t>
  </si>
  <si>
    <t>Tdef_GDPE_kp</t>
  </si>
  <si>
    <t>Statstab GDP(E), KP</t>
  </si>
  <si>
    <t>GDPE_cp</t>
  </si>
  <si>
    <t>Tdef_GDPE_cp</t>
  </si>
  <si>
    <t>Statstab GDP(E), CP</t>
  </si>
  <si>
    <t>GDPE_kv</t>
  </si>
  <si>
    <t>Tdef_GDPE_kv</t>
  </si>
  <si>
    <t>Statstab GDP(E), KV</t>
  </si>
  <si>
    <t>HFCE</t>
  </si>
  <si>
    <t>Tdef_HFCE</t>
  </si>
  <si>
    <t>StatsTab HFCE</t>
  </si>
  <si>
    <t>GFCE</t>
  </si>
  <si>
    <t>Tdef_GFCE</t>
  </si>
  <si>
    <t>StatsTab GFCE</t>
  </si>
  <si>
    <t>Imp_HS</t>
  </si>
  <si>
    <t>Tdef_ImpHS</t>
  </si>
  <si>
    <t>DBDef_ImpHS</t>
  </si>
  <si>
    <t>Trade</t>
  </si>
  <si>
    <t>P71</t>
  </si>
  <si>
    <t>StatsTab: Imports CIF, by HS Section</t>
  </si>
  <si>
    <t>Imp_BEC</t>
  </si>
  <si>
    <t>Tdef_ImpBEC</t>
  </si>
  <si>
    <t>DBDef_ImpBEC</t>
  </si>
  <si>
    <t>StatsTab: Imports CIF, by BEC</t>
  </si>
  <si>
    <t>Imp_Origin</t>
  </si>
  <si>
    <t>Tdef_ImpOrigin</t>
  </si>
  <si>
    <t>StatsTab: Imports CIF, by Origin</t>
  </si>
  <si>
    <t>Tb_BopSum</t>
  </si>
  <si>
    <t>Tdef_BopSum</t>
  </si>
  <si>
    <t>StatsTab: BoP Summary</t>
  </si>
  <si>
    <t>Tb_BopDet</t>
  </si>
  <si>
    <t>Tdef_BopDet</t>
  </si>
  <si>
    <t>StatsTab: BoP Detail</t>
  </si>
  <si>
    <t>Tb_IIP</t>
  </si>
  <si>
    <t>Tdef_IIP</t>
  </si>
  <si>
    <t>StatsTab: IIP</t>
  </si>
  <si>
    <t>Fisc</t>
  </si>
  <si>
    <t>TDef_Fisc</t>
  </si>
  <si>
    <t>DBDef_Fisc</t>
  </si>
  <si>
    <t>GFS, all transactions</t>
  </si>
  <si>
    <t>Tb_ExtDebtTot</t>
  </si>
  <si>
    <t>Tdef_ExtDebtTot</t>
  </si>
  <si>
    <t>DBDef_Debt2</t>
  </si>
  <si>
    <t>StatsTab: External Debt</t>
  </si>
  <si>
    <t>TbExtDebtNGSOE</t>
  </si>
  <si>
    <t>Tdef_ExtDEbtNGSOE</t>
  </si>
  <si>
    <t>StatsTab: Ext Debt (NG, SOE and On-lent Debt)</t>
  </si>
  <si>
    <t>TbExtDebtNG_onlent</t>
  </si>
  <si>
    <t>Tdef_NG_onlent</t>
  </si>
  <si>
    <t>StatsTab: Ext Debt (NG less on-lent)</t>
  </si>
  <si>
    <t>Tb_SOEonlent</t>
  </si>
  <si>
    <t>Tdef_SOEonlent</t>
  </si>
  <si>
    <t>StatsTab: Ext Debt (SOEs plus on lent)</t>
  </si>
  <si>
    <t>TbEDebtVarrate</t>
  </si>
  <si>
    <t>Tdef_EDebtVarrate</t>
  </si>
  <si>
    <t>StatsTab: Ext Debt (Variable rate debt)</t>
  </si>
  <si>
    <t>Tb_Debt_Lend</t>
  </si>
  <si>
    <t>Tdef_ExtDebt3</t>
  </si>
  <si>
    <t>DBDef_Debt6</t>
  </si>
  <si>
    <t>StatsTab: ExtDebt (Debt by Lender)</t>
  </si>
  <si>
    <t>Tb_Debt_Bor</t>
  </si>
  <si>
    <t>Tdef_ExtDebt4</t>
  </si>
  <si>
    <t>DBDef_Debt7</t>
  </si>
  <si>
    <t>StatsTab: ExtDebt (Debt by Borrower)</t>
  </si>
  <si>
    <t>Tb_Debt_effBor</t>
  </si>
  <si>
    <t>Tdef_ExtDebt5</t>
  </si>
  <si>
    <t>StatsTab: ExtDebt (debt by effective borrower)</t>
  </si>
  <si>
    <t>classification</t>
  </si>
  <si>
    <t>StatDim9</t>
  </si>
  <si>
    <t>Version</t>
  </si>
  <si>
    <t>#GFS_Audit</t>
  </si>
  <si>
    <t>#StatsTab</t>
  </si>
  <si>
    <t>#CPI</t>
  </si>
  <si>
    <t>#CP</t>
  </si>
  <si>
    <t>#ST</t>
  </si>
  <si>
    <t>#WW</t>
  </si>
  <si>
    <t>Period</t>
  </si>
  <si>
    <t>ColID</t>
  </si>
  <si>
    <t>RowID</t>
  </si>
  <si>
    <t>#</t>
  </si>
  <si>
    <t>Transaction</t>
  </si>
  <si>
    <t>#Z5</t>
  </si>
  <si>
    <t>Code1</t>
  </si>
  <si>
    <t>INST</t>
  </si>
  <si>
    <t>Gov_Off</t>
  </si>
  <si>
    <t>Gov_Cofog</t>
  </si>
  <si>
    <t>StatsTab</t>
  </si>
  <si>
    <t>HS</t>
  </si>
  <si>
    <t>BEC</t>
  </si>
  <si>
    <t>Code2</t>
  </si>
  <si>
    <t>RowID2</t>
  </si>
  <si>
    <t>Gfs</t>
  </si>
  <si>
    <t>Code3</t>
  </si>
  <si>
    <t>ColID2</t>
  </si>
  <si>
    <t>DomImp</t>
  </si>
  <si>
    <t>Code4</t>
  </si>
  <si>
    <t>Divide</t>
  </si>
  <si>
    <t>DBDef_MB_Int</t>
  </si>
  <si>
    <t>#ExtDebt</t>
  </si>
  <si>
    <t>RowID1</t>
  </si>
  <si>
    <t>#AF42</t>
  </si>
  <si>
    <t>M&amp;B_Dcs</t>
  </si>
  <si>
    <t>M&amp;B_Dep</t>
  </si>
  <si>
    <t>M&amp;B_lend</t>
  </si>
  <si>
    <t>M&amp;B_int</t>
  </si>
  <si>
    <t>M&amp;B_P&amp;L</t>
  </si>
  <si>
    <t>Xdebt_Lend</t>
  </si>
  <si>
    <t>Xdebt_Bor</t>
  </si>
  <si>
    <t>IS_3.1</t>
  </si>
  <si>
    <t>G_1</t>
  </si>
  <si>
    <t>G_1.1</t>
  </si>
  <si>
    <t>G_1.1.01</t>
  </si>
  <si>
    <t>G_1.1.01.1</t>
  </si>
  <si>
    <t>G_1.1.01.2</t>
  </si>
  <si>
    <t>G_1.1.01.3</t>
  </si>
  <si>
    <t>G_1.1.02</t>
  </si>
  <si>
    <t>G_1.1.03</t>
  </si>
  <si>
    <t>G_1.1.03.1</t>
  </si>
  <si>
    <t>G_1.1.03.2</t>
  </si>
  <si>
    <t>G_1.1.03.3</t>
  </si>
  <si>
    <t>G_1.1.03.4</t>
  </si>
  <si>
    <t>G_1.1.03.5</t>
  </si>
  <si>
    <t>G_1.1.03.6</t>
  </si>
  <si>
    <t>G_1.1.04</t>
  </si>
  <si>
    <t>G_1.1.04.1</t>
  </si>
  <si>
    <t>G_1.1.04.1.1</t>
  </si>
  <si>
    <t>G_1.1.04.1.2</t>
  </si>
  <si>
    <t>G_1.1.04.1.3</t>
  </si>
  <si>
    <t>G_1.1.04.1.4</t>
  </si>
  <si>
    <t>G_1.1.04.2</t>
  </si>
  <si>
    <t>G_1.1.04.3</t>
  </si>
  <si>
    <t>G_1.1.04.4</t>
  </si>
  <si>
    <t>G_1.1.04.4.1</t>
  </si>
  <si>
    <t>G_1.1.04.4.2</t>
  </si>
  <si>
    <t>G_1.1.04.5</t>
  </si>
  <si>
    <t>G_1.1.04.5.1</t>
  </si>
  <si>
    <t>G_1.1.04.5.2</t>
  </si>
  <si>
    <t>G_1.1.04.5.2.01</t>
  </si>
  <si>
    <t>G_1.1.04.5.2.02</t>
  </si>
  <si>
    <t>G_1.1.04.5.2.03</t>
  </si>
  <si>
    <t>G_1.1.04.6</t>
  </si>
  <si>
    <t>G_1.1.05</t>
  </si>
  <si>
    <t>G_1.1.05.1</t>
  </si>
  <si>
    <t>G_1.1.05.1.1</t>
  </si>
  <si>
    <t>G_1.1.05.1.2</t>
  </si>
  <si>
    <t>G_1.1.05.1.3</t>
  </si>
  <si>
    <t>G_1.1.05.1.4</t>
  </si>
  <si>
    <t>G_1.1.05.1.5</t>
  </si>
  <si>
    <t>G_1.1.05.1.6</t>
  </si>
  <si>
    <t>G_1.1.05.1.7</t>
  </si>
  <si>
    <t>G_1.1.05.1.8</t>
  </si>
  <si>
    <t>G_1.1.05.2</t>
  </si>
  <si>
    <t>G_1.1.05.3</t>
  </si>
  <si>
    <t>G_1.1.05.4</t>
  </si>
  <si>
    <t>G_1.1.05.5</t>
  </si>
  <si>
    <t>G_1.1.05.6</t>
  </si>
  <si>
    <t>G_1.1.05.6.1</t>
  </si>
  <si>
    <t>G_1.1.05.6.2</t>
  </si>
  <si>
    <t>G_1.1.06</t>
  </si>
  <si>
    <t>G_1.1.06.1</t>
  </si>
  <si>
    <t>G_1.1.06.1.1</t>
  </si>
  <si>
    <t>G_1.1.06.1.2</t>
  </si>
  <si>
    <t>G_1.1.06.2</t>
  </si>
  <si>
    <t>G_1.1.06.2.1</t>
  </si>
  <si>
    <t>G_1.1.06.2.2</t>
  </si>
  <si>
    <t>G_1.1.06.2.3</t>
  </si>
  <si>
    <t>G_1.2</t>
  </si>
  <si>
    <t>G_1.2.01</t>
  </si>
  <si>
    <t>G_1.2.01.1</t>
  </si>
  <si>
    <t>G_1.2.01.2</t>
  </si>
  <si>
    <t>G_1.2.01.3</t>
  </si>
  <si>
    <t>G_1.2.01.4</t>
  </si>
  <si>
    <t>G_1.2.02</t>
  </si>
  <si>
    <t>G_1.2.02.1</t>
  </si>
  <si>
    <t>G_1.2.02.2</t>
  </si>
  <si>
    <t>G_1.2.02.3</t>
  </si>
  <si>
    <t>G_1.3</t>
  </si>
  <si>
    <t>G_1.3.01</t>
  </si>
  <si>
    <t>G_1.3.01.1</t>
  </si>
  <si>
    <t>G_1.3.01.1.1</t>
  </si>
  <si>
    <t>G_1.3.01.1.2</t>
  </si>
  <si>
    <t>G_1.3.01.1.3</t>
  </si>
  <si>
    <t>G_1.3.01.2</t>
  </si>
  <si>
    <t>G_1.3.01.2.1</t>
  </si>
  <si>
    <t>G_1.3.01.2.2</t>
  </si>
  <si>
    <t>G_1.3.02</t>
  </si>
  <si>
    <t>G_1.3.02.1</t>
  </si>
  <si>
    <t>G_1.3.02.2</t>
  </si>
  <si>
    <t>G_1.3.03</t>
  </si>
  <si>
    <t>G_1.3.03.1</t>
  </si>
  <si>
    <t>G_1.3.03.1.1</t>
  </si>
  <si>
    <t>G_1.3.03.1.2</t>
  </si>
  <si>
    <t>G_1.3.03.1.3</t>
  </si>
  <si>
    <t>G_1.3.03.1.4</t>
  </si>
  <si>
    <t>G_1.3.03.1.5</t>
  </si>
  <si>
    <t>G_1.3.03.2</t>
  </si>
  <si>
    <t>G_1.4</t>
  </si>
  <si>
    <t>G_1.4.01</t>
  </si>
  <si>
    <t>G_1.4.01.1</t>
  </si>
  <si>
    <t>G_1.4.01.2</t>
  </si>
  <si>
    <t>G_1.4.01.3</t>
  </si>
  <si>
    <t>G_1.4.01.3.1</t>
  </si>
  <si>
    <t>G_1.4.01.3.2</t>
  </si>
  <si>
    <t>G_1.4.01.4</t>
  </si>
  <si>
    <t>G_1.4.01.5</t>
  </si>
  <si>
    <t>G_1.4.01.5.1</t>
  </si>
  <si>
    <t>G_1.4.01.5.2</t>
  </si>
  <si>
    <t>G_1.4.01.5.3</t>
  </si>
  <si>
    <t>G_1.4.01.5.4</t>
  </si>
  <si>
    <t>G_1.4.01.6</t>
  </si>
  <si>
    <t>G_1.4.02</t>
  </si>
  <si>
    <t>G_1.4.02.1</t>
  </si>
  <si>
    <t>G_1.4.02.1.1</t>
  </si>
  <si>
    <t>G_1.4.02.1.2</t>
  </si>
  <si>
    <t>G_1.4.02.1.3</t>
  </si>
  <si>
    <t>G_1.4.02.1.4</t>
  </si>
  <si>
    <t>G_1.4.02.2</t>
  </si>
  <si>
    <t>G_1.4.02.2.1</t>
  </si>
  <si>
    <t>G_1.4.02.2.2</t>
  </si>
  <si>
    <t>G_1.4.02.2.3</t>
  </si>
  <si>
    <t>G_1.4.02.2.4</t>
  </si>
  <si>
    <t>G_1.4.02.3</t>
  </si>
  <si>
    <t>G_1.4.02.3.1</t>
  </si>
  <si>
    <t>G_1.4.02.3.2</t>
  </si>
  <si>
    <t>G_1.4.02.3.3</t>
  </si>
  <si>
    <t>G_1.4.02.3.4</t>
  </si>
  <si>
    <t>G_1.4.02.4</t>
  </si>
  <si>
    <t>G_1.4.03</t>
  </si>
  <si>
    <t>G_1.4.03.1</t>
  </si>
  <si>
    <t>G_1.4.03.2</t>
  </si>
  <si>
    <t>G_1.4.04</t>
  </si>
  <si>
    <t>G_1.4.04.1</t>
  </si>
  <si>
    <t>G_1.4.04.1.1</t>
  </si>
  <si>
    <t>G_1.4.04.1.2</t>
  </si>
  <si>
    <t>G_1.4.04.1.3</t>
  </si>
  <si>
    <t>G_1.4.04.2</t>
  </si>
  <si>
    <t>G_1.4.05</t>
  </si>
  <si>
    <t>G_1.4.05.1</t>
  </si>
  <si>
    <t>G_1.4.05.2</t>
  </si>
  <si>
    <t>G_1.4.06</t>
  </si>
  <si>
    <t>G_2</t>
  </si>
  <si>
    <t>G_2.1</t>
  </si>
  <si>
    <t>G_2.1.01</t>
  </si>
  <si>
    <t>G_2.1.01.1</t>
  </si>
  <si>
    <t>G_2.1.01.2</t>
  </si>
  <si>
    <t>G_2.1.02</t>
  </si>
  <si>
    <t>G_2.1.02.1</t>
  </si>
  <si>
    <t>G_2.1.02.2</t>
  </si>
  <si>
    <t>G_2.2</t>
  </si>
  <si>
    <t>G_2.2.01</t>
  </si>
  <si>
    <t>G_2.2.02</t>
  </si>
  <si>
    <t>G_2.2.03</t>
  </si>
  <si>
    <t>G_2.2.04</t>
  </si>
  <si>
    <t>G_2.2.05</t>
  </si>
  <si>
    <t>G_2.2.06</t>
  </si>
  <si>
    <t>G_2.2.07</t>
  </si>
  <si>
    <t>G_2.2.08</t>
  </si>
  <si>
    <t>G_2.2.09</t>
  </si>
  <si>
    <t>G_2.2.10</t>
  </si>
  <si>
    <t>G_2.2.11</t>
  </si>
  <si>
    <t>G_2.2.12</t>
  </si>
  <si>
    <t>G_2.2.13</t>
  </si>
  <si>
    <t>G_2.2.14</t>
  </si>
  <si>
    <t>G_2.2.15</t>
  </si>
  <si>
    <t>G_2.2.16</t>
  </si>
  <si>
    <t>G_2.2.17</t>
  </si>
  <si>
    <t>G_2.2.18</t>
  </si>
  <si>
    <t>G_2.2.19</t>
  </si>
  <si>
    <t>G_2.2.20</t>
  </si>
  <si>
    <t>G_2.2.21</t>
  </si>
  <si>
    <t>G_2.2.22</t>
  </si>
  <si>
    <t>G_2.2.23</t>
  </si>
  <si>
    <t>G_2.2.24</t>
  </si>
  <si>
    <t>G_2.2.25</t>
  </si>
  <si>
    <t>G_2.2.26</t>
  </si>
  <si>
    <t>G_2.3</t>
  </si>
  <si>
    <t>G_2.4</t>
  </si>
  <si>
    <t>G_2.4.01</t>
  </si>
  <si>
    <t>G_2.4.02</t>
  </si>
  <si>
    <t>G_2.4.03</t>
  </si>
  <si>
    <t>G_2.5</t>
  </si>
  <si>
    <t>G_2.5.01</t>
  </si>
  <si>
    <t>G_2.5.01.1</t>
  </si>
  <si>
    <t>G_2.5.01.1.1</t>
  </si>
  <si>
    <t>G_2.5.01.1.2</t>
  </si>
  <si>
    <t>G_2.5.01.1.3</t>
  </si>
  <si>
    <t>G_2.5.01.2</t>
  </si>
  <si>
    <t>G_2.5.02</t>
  </si>
  <si>
    <t>G_2.5.02.1</t>
  </si>
  <si>
    <t>G_2.5.02.2</t>
  </si>
  <si>
    <t>G_2.5.03</t>
  </si>
  <si>
    <t>G_2.6</t>
  </si>
  <si>
    <t>G_2.6.01</t>
  </si>
  <si>
    <t>G_2.6.01.1</t>
  </si>
  <si>
    <t>G_2.6.01.2</t>
  </si>
  <si>
    <t>G_2.6.02</t>
  </si>
  <si>
    <t>G_2.6.02.1</t>
  </si>
  <si>
    <t>G_2.6.02.2</t>
  </si>
  <si>
    <t>G_2.6.03</t>
  </si>
  <si>
    <t>G_2.6.03.1</t>
  </si>
  <si>
    <t>G_2.6.03.1.1</t>
  </si>
  <si>
    <t>G_2.6.03.1.1.01</t>
  </si>
  <si>
    <t>G_2.6.03.1.1.02</t>
  </si>
  <si>
    <t>G_2.6.03.1.1.03</t>
  </si>
  <si>
    <t>G_2.6.03.1.1.04</t>
  </si>
  <si>
    <t>G_2.6.03.1.1.05</t>
  </si>
  <si>
    <t>G_2.6.03.1.1.06</t>
  </si>
  <si>
    <t>G_2.6.03.1.1.07</t>
  </si>
  <si>
    <t>G_2.6.03.1.1.08</t>
  </si>
  <si>
    <t>G_2.6.03.1.1.09</t>
  </si>
  <si>
    <t>G_2.6.03.1.1.10</t>
  </si>
  <si>
    <t>G_2.6.03.1.1.11</t>
  </si>
  <si>
    <t>G_2.6.03.1.1.12</t>
  </si>
  <si>
    <t>G_2.6.03.1.1.13</t>
  </si>
  <si>
    <t>G_2.6.03.1.1.99</t>
  </si>
  <si>
    <t>G_2.6.03.1.2</t>
  </si>
  <si>
    <t>G_2.6.03.1.3</t>
  </si>
  <si>
    <t>G_2.6.03.1.3.01</t>
  </si>
  <si>
    <t>G_2.6.03.1.3.02</t>
  </si>
  <si>
    <t>G_2.6.03.1.3.03</t>
  </si>
  <si>
    <t>G_2.6.03.1.4</t>
  </si>
  <si>
    <t>G_2.6.03.1.5</t>
  </si>
  <si>
    <t>G_2.6.03.2</t>
  </si>
  <si>
    <t>G_2.6.03.2.1</t>
  </si>
  <si>
    <t>G_2.6.03.2.2</t>
  </si>
  <si>
    <t>G_2.6.03.2.3</t>
  </si>
  <si>
    <t>G_2.7</t>
  </si>
  <si>
    <t>G_2.7.01</t>
  </si>
  <si>
    <t>G_2.7.01.1</t>
  </si>
  <si>
    <t>G_2.7.01.2</t>
  </si>
  <si>
    <t>G_2.7.02</t>
  </si>
  <si>
    <t>G_2.7.02.1</t>
  </si>
  <si>
    <t>G_2.7.02.2</t>
  </si>
  <si>
    <t>G_2.7.03</t>
  </si>
  <si>
    <t>G_2.7.03.1</t>
  </si>
  <si>
    <t>G_2.7.03.2</t>
  </si>
  <si>
    <t>G_2.8</t>
  </si>
  <si>
    <t>G_2.8.01</t>
  </si>
  <si>
    <t>G_2.8.01.1</t>
  </si>
  <si>
    <t>G_2.8.01.2</t>
  </si>
  <si>
    <t>G_2.8.01.3</t>
  </si>
  <si>
    <t>G_2.8.01.4</t>
  </si>
  <si>
    <t>G_2.8.01.5</t>
  </si>
  <si>
    <t>G_2.8.02</t>
  </si>
  <si>
    <t>G_2.8.02.1</t>
  </si>
  <si>
    <t>G_2.8.02.1.1</t>
  </si>
  <si>
    <t>G_2.8.02.1.1.01</t>
  </si>
  <si>
    <t>G_2.8.02.1.1.02</t>
  </si>
  <si>
    <t>G_2.8.02.1.2</t>
  </si>
  <si>
    <t>G_2.8.02.1.2.01</t>
  </si>
  <si>
    <t>G_2.8.02.1.2.02</t>
  </si>
  <si>
    <t>G_2.8.02.2</t>
  </si>
  <si>
    <t>G_2.8.02.2.1</t>
  </si>
  <si>
    <t>G_2.8.02.2.2</t>
  </si>
  <si>
    <t>G_2.8.02.2.3</t>
  </si>
  <si>
    <t>G_2.8.02.2.4</t>
  </si>
  <si>
    <t>G_2.8.02.2.5</t>
  </si>
  <si>
    <t>G_2.8.02.2.6</t>
  </si>
  <si>
    <t>G_2.8.03</t>
  </si>
  <si>
    <t>G_2.8.03.1</t>
  </si>
  <si>
    <t>G_2.8.03.2</t>
  </si>
  <si>
    <t>G_2.8.04</t>
  </si>
  <si>
    <t>G_3</t>
  </si>
  <si>
    <t>G_3.1</t>
  </si>
  <si>
    <t>G_3.1.01</t>
  </si>
  <si>
    <t>G_3.1.01.1</t>
  </si>
  <si>
    <t>G_3.1.01.1.1</t>
  </si>
  <si>
    <t>G_3.1.01.1.2</t>
  </si>
  <si>
    <t>G_3.1.01.1.3</t>
  </si>
  <si>
    <t>G_3.1.01.1.4</t>
  </si>
  <si>
    <t>G_3.1.01.2</t>
  </si>
  <si>
    <t>G_3.1.01.2.1</t>
  </si>
  <si>
    <t>G_3.1.01.2.2</t>
  </si>
  <si>
    <t>G_3.1.01.3</t>
  </si>
  <si>
    <t>G_3.1.01.3.1</t>
  </si>
  <si>
    <t>G_3.1.01.3.2</t>
  </si>
  <si>
    <t>G_3.1.01.4</t>
  </si>
  <si>
    <t>G_3.1.01.5</t>
  </si>
  <si>
    <t>G_3.1.02</t>
  </si>
  <si>
    <t>G_3.1.03</t>
  </si>
  <si>
    <t>G_3.1.04</t>
  </si>
  <si>
    <t>G_3.1.04.1</t>
  </si>
  <si>
    <t>G_3.1.04.2</t>
  </si>
  <si>
    <t>G_3.1.04.3</t>
  </si>
  <si>
    <t>G_3.1.04.3.1</t>
  </si>
  <si>
    <t>G_3.1.04.3.2</t>
  </si>
  <si>
    <t>G_3.1.04.3.3</t>
  </si>
  <si>
    <t>G_3.1.04.4</t>
  </si>
  <si>
    <t>G_3.1.04.4.1</t>
  </si>
  <si>
    <t>G_3.1.04.4.2</t>
  </si>
  <si>
    <t>G_3.2</t>
  </si>
  <si>
    <t>G_3.2.00.1</t>
  </si>
  <si>
    <t>G_3.2.00.1.1</t>
  </si>
  <si>
    <t>G_3.2.00.1.2</t>
  </si>
  <si>
    <t>G_3.2.01</t>
  </si>
  <si>
    <t>G_3.2.01.2</t>
  </si>
  <si>
    <t>G_3.2.01.3</t>
  </si>
  <si>
    <t>G_3.2.01.4</t>
  </si>
  <si>
    <t>G_3.2.01.5</t>
  </si>
  <si>
    <t>G_3.2.01.5.1</t>
  </si>
  <si>
    <t>G_3.2.01.5.2</t>
  </si>
  <si>
    <t>G_3.2.01.6</t>
  </si>
  <si>
    <t>G_3.2.01.6.1</t>
  </si>
  <si>
    <t>G_3.2.01.6.2</t>
  </si>
  <si>
    <t>G_3.2.01.6.3</t>
  </si>
  <si>
    <t>G_3.2.01.6.4</t>
  </si>
  <si>
    <t>G_3.2.01.6.5</t>
  </si>
  <si>
    <t>G_3.2.01.7</t>
  </si>
  <si>
    <t>G_3.2.01.7.1</t>
  </si>
  <si>
    <t>G_3.2.01.7.2</t>
  </si>
  <si>
    <t>G_3.2.01.8</t>
  </si>
  <si>
    <t>G_3.2.01.8.1</t>
  </si>
  <si>
    <t>G_3.2.01.8.2</t>
  </si>
  <si>
    <t>G_3.2.01.8.2.01</t>
  </si>
  <si>
    <t>G_3.2.01.8.2.02</t>
  </si>
  <si>
    <t>G_3.2.02</t>
  </si>
  <si>
    <t>G_3.2.02.2</t>
  </si>
  <si>
    <t>G_3.2.02.3</t>
  </si>
  <si>
    <t>G_3.2.02.4</t>
  </si>
  <si>
    <t>G_3.2.02.5</t>
  </si>
  <si>
    <t>G_3.2.02.5.1</t>
  </si>
  <si>
    <t>G_3.2.02.5.2</t>
  </si>
  <si>
    <t>G_3.2.02.6</t>
  </si>
  <si>
    <t>G_3.2.02.6.1</t>
  </si>
  <si>
    <t>G_3.2.02.6.2</t>
  </si>
  <si>
    <t>G_3.2.02.6.3</t>
  </si>
  <si>
    <t>G_3.2.02.6.4</t>
  </si>
  <si>
    <t>G_3.2.02.6.5</t>
  </si>
  <si>
    <t>G_3.2.02.6.6</t>
  </si>
  <si>
    <t>G_3.2.02.7</t>
  </si>
  <si>
    <t>G_3.2.02.7.1</t>
  </si>
  <si>
    <t>G_3.2.02.7.2</t>
  </si>
  <si>
    <t>G_3.2.02.8</t>
  </si>
  <si>
    <t>G_3.2.02.8.1</t>
  </si>
  <si>
    <t>G_3.2.02.8.2</t>
  </si>
  <si>
    <t>G_3.3</t>
  </si>
  <si>
    <t>G_3.3.01</t>
  </si>
  <si>
    <t>G_3.3.01.2</t>
  </si>
  <si>
    <t>G_3.3.01.3</t>
  </si>
  <si>
    <t>G_3.3.01.4</t>
  </si>
  <si>
    <t>G_3.3.01.5</t>
  </si>
  <si>
    <t>G_3.3.01.5.1</t>
  </si>
  <si>
    <t>G_3.3.01.5.2</t>
  </si>
  <si>
    <t>G_3.3.01.6</t>
  </si>
  <si>
    <t>G_3.3.01.6.1</t>
  </si>
  <si>
    <t>G_3.3.01.6.2</t>
  </si>
  <si>
    <t>G_3.3.01.6.3</t>
  </si>
  <si>
    <t>G_3.3.01.6.4</t>
  </si>
  <si>
    <t>G_3.3.01.6.5</t>
  </si>
  <si>
    <t>G_3.3.01.7</t>
  </si>
  <si>
    <t>G_3.3.01.7.1</t>
  </si>
  <si>
    <t>G_3.3.01.7.2</t>
  </si>
  <si>
    <t>G_3.3.01.8</t>
  </si>
  <si>
    <t>G_3.3.01.8.1</t>
  </si>
  <si>
    <t>G_3.3.01.8.2</t>
  </si>
  <si>
    <t>G_3.3.01.8.3</t>
  </si>
  <si>
    <t>G_3.3.02</t>
  </si>
  <si>
    <t>G_3.3.02.2</t>
  </si>
  <si>
    <t>G_3.3.02.3</t>
  </si>
  <si>
    <t>G_3.3.02.4</t>
  </si>
  <si>
    <t>G_3.3.02.5</t>
  </si>
  <si>
    <t>G_3.3.02.5.1</t>
  </si>
  <si>
    <t>G_3.3.02.5.2</t>
  </si>
  <si>
    <t>G_3.3.02.6</t>
  </si>
  <si>
    <t>G_3.3.02.6.1</t>
  </si>
  <si>
    <t>G_3.3.02.6.2</t>
  </si>
  <si>
    <t>G_3.3.02.6.3</t>
  </si>
  <si>
    <t>G_3.3.02.6.4</t>
  </si>
  <si>
    <t>G_3.3.02.6.5</t>
  </si>
  <si>
    <t>G_3.3.02.6.6</t>
  </si>
  <si>
    <t>G_3.3.02.7</t>
  </si>
  <si>
    <t>G_3.3.02.7.1</t>
  </si>
  <si>
    <t>G_3.3.02.7.2</t>
  </si>
  <si>
    <t>G_3.3.02.8</t>
  </si>
  <si>
    <t>G_3.3.02.8.1</t>
  </si>
  <si>
    <t>G_3.3.02.8.2</t>
  </si>
  <si>
    <t>Gof_01</t>
  </si>
  <si>
    <t>Gof_02</t>
  </si>
  <si>
    <t>Gof_03</t>
  </si>
  <si>
    <t>Gof_04</t>
  </si>
  <si>
    <t>Gof_05</t>
  </si>
  <si>
    <t>Gof_06</t>
  </si>
  <si>
    <t>Gof_07</t>
  </si>
  <si>
    <t>Gof_08</t>
  </si>
  <si>
    <t>Gof_09</t>
  </si>
  <si>
    <t>Gof_10</t>
  </si>
  <si>
    <t>Gof_11</t>
  </si>
  <si>
    <t>Gof_12</t>
  </si>
  <si>
    <t>Gof_13</t>
  </si>
  <si>
    <t>Gof_14</t>
  </si>
  <si>
    <t>Gof_15</t>
  </si>
  <si>
    <t>Gof_16</t>
  </si>
  <si>
    <t>Cg_0</t>
  </si>
  <si>
    <t>Cg_01</t>
  </si>
  <si>
    <t>Cg_01.1.1</t>
  </si>
  <si>
    <t>Cg_01.1.2</t>
  </si>
  <si>
    <t>Cg_01.1.3</t>
  </si>
  <si>
    <t>Cg_01.2.1</t>
  </si>
  <si>
    <t>Cg_01.2.2</t>
  </si>
  <si>
    <t>Cg_01.3.1</t>
  </si>
  <si>
    <t>Cg_01.3.2</t>
  </si>
  <si>
    <t>Cg_01.3.3</t>
  </si>
  <si>
    <t>Cg_01.4.0</t>
  </si>
  <si>
    <t>Cg_01.5.0</t>
  </si>
  <si>
    <t>Cg_01.6.0</t>
  </si>
  <si>
    <t>Cg_01.7.0</t>
  </si>
  <si>
    <t>Cg_01.8.0</t>
  </si>
  <si>
    <t>Cg_02</t>
  </si>
  <si>
    <t>Cg_02.1.0</t>
  </si>
  <si>
    <t>Cg_02.2.0</t>
  </si>
  <si>
    <t>Cg_02.3.0</t>
  </si>
  <si>
    <t>Cg_02.4.0</t>
  </si>
  <si>
    <t>Cg_02.5.0</t>
  </si>
  <si>
    <t>Cg_03</t>
  </si>
  <si>
    <t>Cg_03.1.0</t>
  </si>
  <si>
    <t>Cg_03.2.0</t>
  </si>
  <si>
    <t>Cg_03.3.0</t>
  </si>
  <si>
    <t>Cg_03.4.0</t>
  </si>
  <si>
    <t>Cg_03.5.0</t>
  </si>
  <si>
    <t>Cg_03.6.0</t>
  </si>
  <si>
    <t>Cg_04</t>
  </si>
  <si>
    <t>Cg_04.1.1</t>
  </si>
  <si>
    <t>Cg_04.1.2</t>
  </si>
  <si>
    <t>Cg_04.2.1</t>
  </si>
  <si>
    <t>Cg_04.2.2</t>
  </si>
  <si>
    <t>Cg_04.2.3</t>
  </si>
  <si>
    <t>Cg_04.3.1</t>
  </si>
  <si>
    <t>Cg_04.3.2</t>
  </si>
  <si>
    <t>Cg_04.3.3</t>
  </si>
  <si>
    <t>Cg_04.3.4</t>
  </si>
  <si>
    <t>Cg_04.3.5</t>
  </si>
  <si>
    <t>Cg_04.3.6</t>
  </si>
  <si>
    <t>Cg_04.4.1</t>
  </si>
  <si>
    <t>Cg_04.4.2</t>
  </si>
  <si>
    <t>Cg_04.4.3</t>
  </si>
  <si>
    <t>Cg_04.5.1</t>
  </si>
  <si>
    <t>Cg_04.5.2</t>
  </si>
  <si>
    <t>Cg_04.5.3</t>
  </si>
  <si>
    <t>Cg_04.5.4</t>
  </si>
  <si>
    <t>Cg_04.5.5</t>
  </si>
  <si>
    <t>Cg_04.6.0</t>
  </si>
  <si>
    <t>Cg_04.7.1</t>
  </si>
  <si>
    <t>Cg_04.7.2</t>
  </si>
  <si>
    <t>Cg_04.7.3</t>
  </si>
  <si>
    <t>Cg_04.7.4</t>
  </si>
  <si>
    <t>Cg_04.8.1</t>
  </si>
  <si>
    <t>Cg_04.8.2</t>
  </si>
  <si>
    <t>Cg_04.8.3</t>
  </si>
  <si>
    <t>Cg_04.8.4</t>
  </si>
  <si>
    <t>Cg_04.8.5</t>
  </si>
  <si>
    <t>Cg_04.8.6</t>
  </si>
  <si>
    <t>Cg_04.8.7</t>
  </si>
  <si>
    <t>Cg_04.9.0</t>
  </si>
  <si>
    <t>Cg_05</t>
  </si>
  <si>
    <t>Cg_05.1.0</t>
  </si>
  <si>
    <t>Cg_05.2.0</t>
  </si>
  <si>
    <t>Cg_05.3.0</t>
  </si>
  <si>
    <t>Cg_05.4.0</t>
  </si>
  <si>
    <t>Cg_05.5.0</t>
  </si>
  <si>
    <t>Cg_05.6.0</t>
  </si>
  <si>
    <t>Cg_06</t>
  </si>
  <si>
    <t>Cg_06.1.0</t>
  </si>
  <si>
    <t>Cg_06.2.0</t>
  </si>
  <si>
    <t>Cg_06.3.0</t>
  </si>
  <si>
    <t>Cg_06.4.0</t>
  </si>
  <si>
    <t>Cg_06.5.0</t>
  </si>
  <si>
    <t>Cg_06.6.0</t>
  </si>
  <si>
    <t>Cg_07</t>
  </si>
  <si>
    <t>Cg_07.1.1</t>
  </si>
  <si>
    <t>Cg_07.1.2</t>
  </si>
  <si>
    <t>Cg_07.1.3</t>
  </si>
  <si>
    <t>Cg_07.2.1</t>
  </si>
  <si>
    <t>Cg_07.2.2</t>
  </si>
  <si>
    <t>Cg_07.2.3</t>
  </si>
  <si>
    <t>Cg_07.2.4</t>
  </si>
  <si>
    <t>Cg_07.3.1</t>
  </si>
  <si>
    <t>Cg_07.3.2</t>
  </si>
  <si>
    <t>Cg_07.3.3</t>
  </si>
  <si>
    <t>Cg_07.3.4</t>
  </si>
  <si>
    <t>Cg_07.4.0</t>
  </si>
  <si>
    <t>Cg_07.5.0</t>
  </si>
  <si>
    <t>Cg_07.6.0</t>
  </si>
  <si>
    <t>Cg_08</t>
  </si>
  <si>
    <t>Cg_08.1.0</t>
  </si>
  <si>
    <t>Cg_08.2.0</t>
  </si>
  <si>
    <t>Cg_08.3.0</t>
  </si>
  <si>
    <t>Cg_08.4.0</t>
  </si>
  <si>
    <t>Cg_08.5.0</t>
  </si>
  <si>
    <t>Cg_08.6.0</t>
  </si>
  <si>
    <t>Cg_09</t>
  </si>
  <si>
    <t>Cg_09.1.1</t>
  </si>
  <si>
    <t>Cg_09.1.2</t>
  </si>
  <si>
    <t>Cg_09.2.1</t>
  </si>
  <si>
    <t>Cg_09.2.2</t>
  </si>
  <si>
    <t>Cg_09.3.0</t>
  </si>
  <si>
    <t>Cg_09.4.1</t>
  </si>
  <si>
    <t>Cg_09.4.2</t>
  </si>
  <si>
    <t>Cg_09.5.0</t>
  </si>
  <si>
    <t>Cg_09.6.0</t>
  </si>
  <si>
    <t>Cg_09.7.0</t>
  </si>
  <si>
    <t>Cg_09.8.0</t>
  </si>
  <si>
    <t>Cg_10</t>
  </si>
  <si>
    <t>Cg_10.1.1</t>
  </si>
  <si>
    <t>Cg_10.1.2</t>
  </si>
  <si>
    <t>Cg_10.2.0</t>
  </si>
  <si>
    <t>Cg_10.3.0</t>
  </si>
  <si>
    <t>Cg_10.4.0</t>
  </si>
  <si>
    <t>Cg_10.5.0</t>
  </si>
  <si>
    <t>Cg_10.6.0</t>
  </si>
  <si>
    <t>Cg_10.7.0</t>
  </si>
  <si>
    <t>Cg_10.8.0</t>
  </si>
  <si>
    <t>Cg_10.9.0</t>
  </si>
  <si>
    <t>Dcs_1</t>
  </si>
  <si>
    <t>Dcs_1.1</t>
  </si>
  <si>
    <t>Dcs_1.1.1</t>
  </si>
  <si>
    <t>Dcs_1.1.2</t>
  </si>
  <si>
    <t>Dcs_1.1.2.1</t>
  </si>
  <si>
    <t>Dcs_1.1.2.2</t>
  </si>
  <si>
    <t>Dcs_1.1.2.3</t>
  </si>
  <si>
    <t>Dcs_1.1.3</t>
  </si>
  <si>
    <t>Dcs_1.2</t>
  </si>
  <si>
    <t>Dcs_2</t>
  </si>
  <si>
    <t>Dcs_2.1</t>
  </si>
  <si>
    <t>Dcs_2.1.1</t>
  </si>
  <si>
    <t>Dcs_2.1.2</t>
  </si>
  <si>
    <t>Dcs_2.1.2.1</t>
  </si>
  <si>
    <t>Dcs_2.1.2.2</t>
  </si>
  <si>
    <t>Dcs_2.1.2.3</t>
  </si>
  <si>
    <t>Dcs_2.1.2.4</t>
  </si>
  <si>
    <t>Dcs_2.2</t>
  </si>
  <si>
    <t>Dcs_2.2.1</t>
  </si>
  <si>
    <t>Dcs_2.2.2</t>
  </si>
  <si>
    <t>Dcs_2.2.2.1</t>
  </si>
  <si>
    <t>Dcs_2.3.2.2.1</t>
  </si>
  <si>
    <t>Dcs_2.3.2.2.2</t>
  </si>
  <si>
    <t>Dcs_2.3.2.2.3</t>
  </si>
  <si>
    <t>Dcs_3</t>
  </si>
  <si>
    <t>Dcs_3.1</t>
  </si>
  <si>
    <t>Dcs_3.1.1</t>
  </si>
  <si>
    <t>Dcs_3.1.2</t>
  </si>
  <si>
    <t>Dcs_3.1.3</t>
  </si>
  <si>
    <t>Dcs_3.1.4</t>
  </si>
  <si>
    <t>Dcs_3.1.4.1</t>
  </si>
  <si>
    <t>Dcs_3.1.4.2</t>
  </si>
  <si>
    <t>Dcs_3.1.4.3</t>
  </si>
  <si>
    <t>Dcs_3.1.5</t>
  </si>
  <si>
    <t>Dcs_3.2</t>
  </si>
  <si>
    <t>Dcs_3.2.1</t>
  </si>
  <si>
    <t>Dcs_3.2.1.1</t>
  </si>
  <si>
    <t>Dcs_3.2.1.2</t>
  </si>
  <si>
    <t>Dcs_3.2.1.3</t>
  </si>
  <si>
    <t>Dcs_3.2.1.4</t>
  </si>
  <si>
    <t>Dcs_3.2.1.4.1</t>
  </si>
  <si>
    <t>Dcs_3.2.1.4.2</t>
  </si>
  <si>
    <t>Dcs_3.2.1.4.3</t>
  </si>
  <si>
    <t>Dcs_3.2.1.5</t>
  </si>
  <si>
    <t>Dcs_3.2.2</t>
  </si>
  <si>
    <t>Dcs_3.2.2.1</t>
  </si>
  <si>
    <t>Dcs_3.2.2.2</t>
  </si>
  <si>
    <t>Dcs_3.2.2.3</t>
  </si>
  <si>
    <t>Dcs_3.2.2.3.1</t>
  </si>
  <si>
    <t>Dcs_3.2.2.3.2</t>
  </si>
  <si>
    <t>Dcs_3.2.2.3.3</t>
  </si>
  <si>
    <t>Dcs_3.2.2.4</t>
  </si>
  <si>
    <t>Dcs_4</t>
  </si>
  <si>
    <t>Dcs_4.1</t>
  </si>
  <si>
    <t>Dcs_4.1.1</t>
  </si>
  <si>
    <t>Dcs_4.1.2</t>
  </si>
  <si>
    <t>Dcs_4.1.2.1</t>
  </si>
  <si>
    <t>Dcs_4.1.2.2</t>
  </si>
  <si>
    <t>Dcs_4.1.2.3</t>
  </si>
  <si>
    <t>Dcs_4.1.3</t>
  </si>
  <si>
    <t>Dcs_5</t>
  </si>
  <si>
    <t>Dcs_5.1</t>
  </si>
  <si>
    <t>Dcs_5.2</t>
  </si>
  <si>
    <t>Dcs_5.3</t>
  </si>
  <si>
    <t>Dcs_6</t>
  </si>
  <si>
    <t>Dcs_6.1</t>
  </si>
  <si>
    <t>Dcs_6.2</t>
  </si>
  <si>
    <t>Dcs_6.2.1</t>
  </si>
  <si>
    <t>Dcs_6.2.2</t>
  </si>
  <si>
    <t>Dcs_6.2.3</t>
  </si>
  <si>
    <t>Dcs_7</t>
  </si>
  <si>
    <t>Dcs_7.1</t>
  </si>
  <si>
    <t>Dcs_7.2</t>
  </si>
  <si>
    <t>Dcs_7.3</t>
  </si>
  <si>
    <t>Dcs_7.4</t>
  </si>
  <si>
    <t>Dcs_7.5</t>
  </si>
  <si>
    <t>Dcs_8</t>
  </si>
  <si>
    <t>Dcs_8.1</t>
  </si>
  <si>
    <t>Dcs_8.1.1</t>
  </si>
  <si>
    <t>Dcs_8.1.2</t>
  </si>
  <si>
    <t>Dcs_8.2</t>
  </si>
  <si>
    <t>Dcs_8.2.1</t>
  </si>
  <si>
    <t>Dcs_8.2.2</t>
  </si>
  <si>
    <t>BD_Dp_T</t>
  </si>
  <si>
    <t>BD_DP_1</t>
  </si>
  <si>
    <t>BD_DP_1.1</t>
  </si>
  <si>
    <t>BD_DP_1.2</t>
  </si>
  <si>
    <t>BD_DP_2</t>
  </si>
  <si>
    <t>BD_DP_2.1</t>
  </si>
  <si>
    <t>BD_DP_2.2</t>
  </si>
  <si>
    <t>BD_DP_2.3</t>
  </si>
  <si>
    <t>BD_DP_3</t>
  </si>
  <si>
    <t>BD_DP_3.1</t>
  </si>
  <si>
    <t>BD_DP_3.2</t>
  </si>
  <si>
    <t>BD_DP_4</t>
  </si>
  <si>
    <t>BD_DP_5</t>
  </si>
  <si>
    <t>BD_DP_6</t>
  </si>
  <si>
    <t>BD_Ld_1</t>
  </si>
  <si>
    <t>BD_Ld_2</t>
  </si>
  <si>
    <t>BD_Ld_3</t>
  </si>
  <si>
    <t>BD_Ld_4</t>
  </si>
  <si>
    <t>BD_Ld_5</t>
  </si>
  <si>
    <t>BD_Ld_6</t>
  </si>
  <si>
    <t>BD_Ld_7</t>
  </si>
  <si>
    <t>BD_Ld_8</t>
  </si>
  <si>
    <t>BD_Ld_9</t>
  </si>
  <si>
    <t>BD_Ld_10</t>
  </si>
  <si>
    <t>BD_Ld_T</t>
  </si>
  <si>
    <t>Tdef_MB_Int</t>
  </si>
  <si>
    <t>BD_ir_1</t>
  </si>
  <si>
    <t>BD_ir_1.1</t>
  </si>
  <si>
    <t>BD_ir_1.2</t>
  </si>
  <si>
    <t>BD_ir_1.3</t>
  </si>
  <si>
    <t>BD_ir_1.3.1</t>
  </si>
  <si>
    <t>BD_ir_1.3.2</t>
  </si>
  <si>
    <t>BD_ir_1.3.3</t>
  </si>
  <si>
    <t>BD_ir_1.3.4</t>
  </si>
  <si>
    <t>BD_ir_1.3.5</t>
  </si>
  <si>
    <t>BD_ir_1.3.6</t>
  </si>
  <si>
    <t>BD_ir_1.3.7</t>
  </si>
  <si>
    <t>BD_ir_1.3.8</t>
  </si>
  <si>
    <t>BD_ir_2</t>
  </si>
  <si>
    <t>BD_ir_2.1</t>
  </si>
  <si>
    <t>BD_ir_2.2</t>
  </si>
  <si>
    <t>BD_ir_2.3</t>
  </si>
  <si>
    <t>BD_ir_2.4</t>
  </si>
  <si>
    <t>BD_ir_2.5</t>
  </si>
  <si>
    <t>BD_ir_2.6</t>
  </si>
  <si>
    <t>BD_ir_2.7</t>
  </si>
  <si>
    <t>BD_ir_2.8</t>
  </si>
  <si>
    <t>BD_ir_2.9</t>
  </si>
  <si>
    <t>BD_ir_2.10</t>
  </si>
  <si>
    <t>BD_ir_2.11</t>
  </si>
  <si>
    <t>BD_ir_2.12</t>
  </si>
  <si>
    <t>BD_ir_2.13</t>
  </si>
  <si>
    <t>BD_pl_1</t>
  </si>
  <si>
    <t>BD_pl_1.1</t>
  </si>
  <si>
    <t>BD_pl_1.2</t>
  </si>
  <si>
    <t>BD_pl_1.3</t>
  </si>
  <si>
    <t>BD_pl_2</t>
  </si>
  <si>
    <t>BD_pl_2.1</t>
  </si>
  <si>
    <t>BD_pl_2.1.1</t>
  </si>
  <si>
    <t>BD_pl_2.1.2</t>
  </si>
  <si>
    <t>BD_pl_2.1.3</t>
  </si>
  <si>
    <t>BD_pl_2.2</t>
  </si>
  <si>
    <t>BD_pl_3</t>
  </si>
  <si>
    <t>BD_pl_4</t>
  </si>
  <si>
    <t>BD_pl_5</t>
  </si>
  <si>
    <t>BD_pl_5.1</t>
  </si>
  <si>
    <t>BD_pl_5.2</t>
  </si>
  <si>
    <t>BD_pl_5.3</t>
  </si>
  <si>
    <t>BD_pl_6</t>
  </si>
  <si>
    <t>BD_pl_6.1</t>
  </si>
  <si>
    <t>BD_pl_6.2</t>
  </si>
  <si>
    <t>BD_pl_6.3</t>
  </si>
  <si>
    <t>BD_pl_6.4</t>
  </si>
  <si>
    <t>BD_pl_6.5</t>
  </si>
  <si>
    <t>BD_pl_7</t>
  </si>
  <si>
    <t>BD_pl_7.1</t>
  </si>
  <si>
    <t>BD_pl_8</t>
  </si>
  <si>
    <t>Table 3a    Employment by institutional sector, numbers, FY2000-FY2018</t>
  </si>
  <si>
    <t>TbSS_A01</t>
  </si>
  <si>
    <t>TbSS_A02</t>
  </si>
  <si>
    <t>TbSS_A03</t>
  </si>
  <si>
    <t>TbSS_A04</t>
  </si>
  <si>
    <t>TbSS_A05</t>
  </si>
  <si>
    <t>TbSS_A06</t>
  </si>
  <si>
    <t>TbSS_A07</t>
  </si>
  <si>
    <t>TbSS_A08</t>
  </si>
  <si>
    <t>TbSS_A09</t>
  </si>
  <si>
    <t>TbSS_A10</t>
  </si>
  <si>
    <t>TbSS_A11</t>
  </si>
  <si>
    <t>TbSS_A12</t>
  </si>
  <si>
    <t>TbSS_A13</t>
  </si>
  <si>
    <t>TbSS_A14</t>
  </si>
  <si>
    <t>Table 3b    Employment by institutional sector, wage costs, FY2000-FY2018</t>
  </si>
  <si>
    <t>TbSS_B01</t>
  </si>
  <si>
    <t>TbSS_B02</t>
  </si>
  <si>
    <t>TbSS_B03</t>
  </si>
  <si>
    <t>TbSS_B04</t>
  </si>
  <si>
    <t>TbSS_B05</t>
  </si>
  <si>
    <t>TbSS_B06</t>
  </si>
  <si>
    <t>TbSS_B07</t>
  </si>
  <si>
    <t>TbSS_B08</t>
  </si>
  <si>
    <t>TbSS_B09</t>
  </si>
  <si>
    <t>TbSS_B10</t>
  </si>
  <si>
    <t>TbSS_B11</t>
  </si>
  <si>
    <t>TbSS_B12</t>
  </si>
  <si>
    <t>TbSS_B13</t>
  </si>
  <si>
    <t>TbSS_B14</t>
  </si>
  <si>
    <t>Table 3c    Employment by institutional sector, average wage and salary rates, FY2000-FY2018</t>
  </si>
  <si>
    <t>Table 3d    Employment by institutional sector, average real wage and salary rates, FY2000-FY2018</t>
  </si>
  <si>
    <t>Table 3e    Employment by institutional sector, numbers, Palau citizens, FY2000-FY2018</t>
  </si>
  <si>
    <t>TbSS_E01</t>
  </si>
  <si>
    <t>TbSS_E02</t>
  </si>
  <si>
    <t>TbSS_E03</t>
  </si>
  <si>
    <t>TbSS_E04</t>
  </si>
  <si>
    <t>TbSS_E05</t>
  </si>
  <si>
    <t>TbSS_E06</t>
  </si>
  <si>
    <t>TbSS_E07</t>
  </si>
  <si>
    <t>TbSS_E08</t>
  </si>
  <si>
    <t>TbSS_E09</t>
  </si>
  <si>
    <t>TbSS_E10</t>
  </si>
  <si>
    <t>TbSS_E11</t>
  </si>
  <si>
    <t>TbSS_E12</t>
  </si>
  <si>
    <t>TbSS_E13</t>
  </si>
  <si>
    <t>TbSS_E14</t>
  </si>
  <si>
    <t>Table 3f     Employment by institutional sector, wage costs, Palau citizens, FY2000-FY2018</t>
  </si>
  <si>
    <t>TbSS_F011</t>
  </si>
  <si>
    <t>TbSS_F012</t>
  </si>
  <si>
    <t>TbSS_F013</t>
  </si>
  <si>
    <t>TbSS_F014</t>
  </si>
  <si>
    <t>TbSS_F015</t>
  </si>
  <si>
    <t>TbSS_F016</t>
  </si>
  <si>
    <t>TbSS_F017</t>
  </si>
  <si>
    <t>TbSS_F018</t>
  </si>
  <si>
    <t>TbSS_F019</t>
  </si>
  <si>
    <t>TbSS_F020</t>
  </si>
  <si>
    <t>TbSS_F021</t>
  </si>
  <si>
    <t>TbSS_F022</t>
  </si>
  <si>
    <t>TbSS_F023</t>
  </si>
  <si>
    <t>TbSS_F024</t>
  </si>
  <si>
    <t>Table 3m   Employment by industry, numbers, FY2000-FY2018</t>
  </si>
  <si>
    <t>TbSS_C01</t>
  </si>
  <si>
    <t>TbSS_C02</t>
  </si>
  <si>
    <t>TbSS_C03</t>
  </si>
  <si>
    <t>TbSS_C04</t>
  </si>
  <si>
    <t>TbSS_C05</t>
  </si>
  <si>
    <t>TbSS_C06</t>
  </si>
  <si>
    <t>TbSS_C07</t>
  </si>
  <si>
    <t>TbSS_C08</t>
  </si>
  <si>
    <t>TbSS_C09</t>
  </si>
  <si>
    <t>TbSS_C10</t>
  </si>
  <si>
    <t>TbSS_C11</t>
  </si>
  <si>
    <t>TbSS_C12</t>
  </si>
  <si>
    <t>TbSS_C13</t>
  </si>
  <si>
    <t>TbSS_C14</t>
  </si>
  <si>
    <t>TbSS_C15</t>
  </si>
  <si>
    <t>TbSS_C16</t>
  </si>
  <si>
    <t>TbSS_C17</t>
  </si>
  <si>
    <t>TbSS_C18</t>
  </si>
  <si>
    <t>TbSS_C19</t>
  </si>
  <si>
    <t>TbSS_C20</t>
  </si>
  <si>
    <t>TbSS_C21</t>
  </si>
  <si>
    <t>TbSS_C22</t>
  </si>
  <si>
    <t>TbSS_C23</t>
  </si>
  <si>
    <t>Table 3n    Employment by industry, wage costs, FY2000-FY2018</t>
  </si>
  <si>
    <t>TbSS_D01</t>
  </si>
  <si>
    <t>TbSS_D02</t>
  </si>
  <si>
    <t>TbSS_D03</t>
  </si>
  <si>
    <t>TbSS_D04</t>
  </si>
  <si>
    <t>TbSS_D05</t>
  </si>
  <si>
    <t>TbSS_D06</t>
  </si>
  <si>
    <t>TbSS_D07</t>
  </si>
  <si>
    <t>TbSS_D08</t>
  </si>
  <si>
    <t>TbSS_D09</t>
  </si>
  <si>
    <t>TbSS_D10</t>
  </si>
  <si>
    <t>TbSS_D11</t>
  </si>
  <si>
    <t>TbSS_D12</t>
  </si>
  <si>
    <t>TbSS_D13</t>
  </si>
  <si>
    <t>TbSS_D14</t>
  </si>
  <si>
    <t>TbSS_D15</t>
  </si>
  <si>
    <t>TbSS_D16</t>
  </si>
  <si>
    <t>TbSS_D17</t>
  </si>
  <si>
    <t>TbSS_D18</t>
  </si>
  <si>
    <t>TbSS_D19</t>
  </si>
  <si>
    <t>TbSS_D20</t>
  </si>
  <si>
    <t>TbSS_D21</t>
  </si>
  <si>
    <t>TbSS_D22</t>
  </si>
  <si>
    <t>TbSS_D23</t>
  </si>
  <si>
    <t>Table 3o    Employment by industry, average wage and salary rates, FY2000-FY2018</t>
  </si>
  <si>
    <t>Table 3p    Employment by industry, average real wage and salary rates, FY2000-FY2018</t>
  </si>
  <si>
    <t>Table 3q    Employment, by industry, numbers, Palau citizens, FY2000-FY2018</t>
  </si>
  <si>
    <t>TbSS_G01</t>
  </si>
  <si>
    <t>TbSS_G02</t>
  </si>
  <si>
    <t>TbSS_G03</t>
  </si>
  <si>
    <t>TbSS_G04</t>
  </si>
  <si>
    <t>TbSS_G05</t>
  </si>
  <si>
    <t>TbSS_G06</t>
  </si>
  <si>
    <t>TbSS_G07</t>
  </si>
  <si>
    <t>TbSS_G08</t>
  </si>
  <si>
    <t>TbSS_G09</t>
  </si>
  <si>
    <t>TbSS_G10</t>
  </si>
  <si>
    <t>TbSS_G11</t>
  </si>
  <si>
    <t>TbSS_G12</t>
  </si>
  <si>
    <t>TbSS_G13</t>
  </si>
  <si>
    <t>TbSS_G14</t>
  </si>
  <si>
    <t>TbSS_G15</t>
  </si>
  <si>
    <t>TbSS_G16</t>
  </si>
  <si>
    <t>TbSS_G17</t>
  </si>
  <si>
    <t>TbSS_G18</t>
  </si>
  <si>
    <t>TbSS_G19</t>
  </si>
  <si>
    <t>TbSS_G20</t>
  </si>
  <si>
    <t>TbSS_G21</t>
  </si>
  <si>
    <t>TbSS_G22</t>
  </si>
  <si>
    <t>TbSS_G23</t>
  </si>
  <si>
    <t>Table 3r     Employment by industry, wage costs, Palau citizens, FY2000-FY2018</t>
  </si>
  <si>
    <t>TbSS_H01</t>
  </si>
  <si>
    <t>TbSS_H02</t>
  </si>
  <si>
    <t>TbSS_H03</t>
  </si>
  <si>
    <t>TbSS_H04</t>
  </si>
  <si>
    <t>TbSS_H05</t>
  </si>
  <si>
    <t>TbSS_H06</t>
  </si>
  <si>
    <t>TbSS_H07</t>
  </si>
  <si>
    <t>TbSS_H08</t>
  </si>
  <si>
    <t>TbSS_H09</t>
  </si>
  <si>
    <t>TbSS_H10</t>
  </si>
  <si>
    <t>TbSS_H11</t>
  </si>
  <si>
    <t>TbSS_H12</t>
  </si>
  <si>
    <t>TbSS_H13</t>
  </si>
  <si>
    <t>TbSS_H14</t>
  </si>
  <si>
    <t>TbSS_H15</t>
  </si>
  <si>
    <t>TbSS_H16</t>
  </si>
  <si>
    <t>TbSS_H17</t>
  </si>
  <si>
    <t>TbSS_H18</t>
  </si>
  <si>
    <t>TbSS_H19</t>
  </si>
  <si>
    <t>TbSS_H20</t>
  </si>
  <si>
    <t>TbSS_H21</t>
  </si>
  <si>
    <t>TbSS_H22</t>
  </si>
  <si>
    <t>TbSS_H23</t>
  </si>
  <si>
    <t>TrsmRev_Accommodation</t>
  </si>
  <si>
    <t>TbTrsm_A01</t>
  </si>
  <si>
    <t>TrsmRev_Food/Drinks</t>
  </si>
  <si>
    <t>TbTrsm_A02</t>
  </si>
  <si>
    <t>TrsmRev_Diving</t>
  </si>
  <si>
    <t>TbTrsm_A03</t>
  </si>
  <si>
    <t>TrsmRev_Boat Tours</t>
  </si>
  <si>
    <t>TbTrsm_A04</t>
  </si>
  <si>
    <t>TrsmRev_Land and Air Tours</t>
  </si>
  <si>
    <t>TbTrsm_A05</t>
  </si>
  <si>
    <t>TrsmRev_State Entry Fees</t>
  </si>
  <si>
    <t>TbTrsm_A06</t>
  </si>
  <si>
    <t>TrsmRev_Land Transport</t>
  </si>
  <si>
    <t>TbTrsm_A07</t>
  </si>
  <si>
    <t>TrsmRev_Food Shopping</t>
  </si>
  <si>
    <t>TbTrsm_A08</t>
  </si>
  <si>
    <t>TrsmRev_Other Shopping</t>
  </si>
  <si>
    <t>TbTrsm_A09</t>
  </si>
  <si>
    <t>TrsmRev_Other Services</t>
  </si>
  <si>
    <t>TbTrsm_A10</t>
  </si>
  <si>
    <t>TrsmRev_Total Tourism Expenditure</t>
  </si>
  <si>
    <t>TbTrsm_A11</t>
  </si>
  <si>
    <t>TrsmRev_Travelers Head Tax and Green Fees</t>
  </si>
  <si>
    <t>TbTrsm_A12</t>
  </si>
  <si>
    <t>TrsmRev_Total Tourism Revenue</t>
  </si>
  <si>
    <t>TbTrsm_A13</t>
  </si>
  <si>
    <t>TrsmVA_Accommodation</t>
  </si>
  <si>
    <t>TbTrsm_B02</t>
  </si>
  <si>
    <t>TrsmVA_Food/Drinks</t>
  </si>
  <si>
    <t>TbTrsm_B03</t>
  </si>
  <si>
    <t>TrsmVA_Diving</t>
  </si>
  <si>
    <t>TbTrsm_B04</t>
  </si>
  <si>
    <t>TrsmVA_Boat Tours</t>
  </si>
  <si>
    <t>TbTrsm_B05</t>
  </si>
  <si>
    <t>TrsmVA_Land and Air Tours</t>
  </si>
  <si>
    <t>TbTrsm_B06</t>
  </si>
  <si>
    <t>TrsmVA_Land Transport (incl. car rental)</t>
  </si>
  <si>
    <t>TbTrsm_B07</t>
  </si>
  <si>
    <t>Shopping</t>
  </si>
  <si>
    <t>TrsmVA_Food Shopping</t>
  </si>
  <si>
    <t>TbTrsm_B08</t>
  </si>
  <si>
    <t>TrsmVA_Other Shopping</t>
  </si>
  <si>
    <t>TbTrsm_B09</t>
  </si>
  <si>
    <t>TrsmVA_Other Services</t>
  </si>
  <si>
    <t>TbTrsm_B10</t>
  </si>
  <si>
    <t>TrsmVA_State Entry fees</t>
  </si>
  <si>
    <t>TbTrsm_B12</t>
  </si>
  <si>
    <t>TrsmVA_Hotel Occupancy tax</t>
  </si>
  <si>
    <t>TbTrsm_B13</t>
  </si>
  <si>
    <t>TrsmVA_Vessel cabin/foreign vessel tax</t>
  </si>
  <si>
    <t>TbTrsm_B14</t>
  </si>
  <si>
    <t>TrsmVA_Gross Revenue Tax on sales to Vistors</t>
  </si>
  <si>
    <t>TbTrsm_B15</t>
  </si>
  <si>
    <t>ËmpNo_Accommodation</t>
  </si>
  <si>
    <t>Tb_Trsm_Emp01</t>
  </si>
  <si>
    <t>ËmpNo_Restaurants and food services</t>
  </si>
  <si>
    <t>Tb_Trsm_Emp02</t>
  </si>
  <si>
    <t>ËmpNo_Diving</t>
  </si>
  <si>
    <t>Tb_Trsm_Emp03</t>
  </si>
  <si>
    <t>ËmpNo_Boat Tours</t>
  </si>
  <si>
    <t>Tb_Trsm_Emp04</t>
  </si>
  <si>
    <t>ËmpNo_Other Services</t>
  </si>
  <si>
    <t>Tb_Trsm_Emp05</t>
  </si>
  <si>
    <t>ËmpNo_Shopping</t>
  </si>
  <si>
    <t>Tb_Trsm_Emp06</t>
  </si>
  <si>
    <t>ËmpNo_Palaun workers in Tourism</t>
  </si>
  <si>
    <t>Tb_Trsm_Emp07</t>
  </si>
  <si>
    <t>ËmpNo_Non-Palaun workers in tourism</t>
  </si>
  <si>
    <t>Tb_Trsm_Emp08</t>
  </si>
  <si>
    <t>ËmpNo_All tourism employees</t>
  </si>
  <si>
    <t>Tb_Trsm_Emp09</t>
  </si>
  <si>
    <t>ËmpNo_Tourism % of private sector employment</t>
  </si>
  <si>
    <t>Tb_Trsm_Emp10</t>
  </si>
  <si>
    <t>Wage_Tourism employees, gross earnings</t>
  </si>
  <si>
    <t>Tb_Trsm_Emp11</t>
  </si>
  <si>
    <t>Wage_Palaun workers in Tourism</t>
  </si>
  <si>
    <t>Tb_Trsm_Emp12</t>
  </si>
  <si>
    <t>Wage_Non-Palaun workers in tourism</t>
  </si>
  <si>
    <t>Tb_Trsm_Emp13</t>
  </si>
  <si>
    <t>Wage_All tourism employees</t>
  </si>
  <si>
    <t>Tb_Trsm_Emp14</t>
  </si>
  <si>
    <t>Wage_Tourism % of private sector wages</t>
  </si>
  <si>
    <t>Tb_Trsm_Emp15</t>
  </si>
  <si>
    <t>AveWage_Tourism employees, average wage</t>
  </si>
  <si>
    <t>Tb_Trsm_Emp16</t>
  </si>
  <si>
    <t>AveWage_Palaun workers in Tourism</t>
  </si>
  <si>
    <t>Tb_Trsm_Emp17</t>
  </si>
  <si>
    <t>AveWage_Non-Palaun workers in tourism</t>
  </si>
  <si>
    <t>Tb_Trsm_Emp18</t>
  </si>
  <si>
    <t>AveWage_All tourism employees</t>
  </si>
  <si>
    <t>Tb_Trsm_Emp19</t>
  </si>
  <si>
    <t>Aa Agriculture and forestry</t>
  </si>
  <si>
    <t>Tb_GDPP_CPInd01</t>
  </si>
  <si>
    <t>Af Fishing</t>
  </si>
  <si>
    <t>Tb_GDPP_CPInd02</t>
  </si>
  <si>
    <t>B Mining and quarrying</t>
  </si>
  <si>
    <t>Tb_GDPP_CPInd03</t>
  </si>
  <si>
    <t>C Manufacturing</t>
  </si>
  <si>
    <t>Tb_GDPP_CPInd04</t>
  </si>
  <si>
    <t>D Electricity, gas, steam and air conditioning supply</t>
  </si>
  <si>
    <t>Tb_GDPP_CPInd05</t>
  </si>
  <si>
    <t>E Water supply; sewerage, waste management and remediation activities</t>
  </si>
  <si>
    <t>Tb_GDPP_CPInd06</t>
  </si>
  <si>
    <t>F Construction</t>
  </si>
  <si>
    <t>Tb_GDPP_CPInd07</t>
  </si>
  <si>
    <t>G Wholesale and retail trade; repair of motor vehicles and motorcycles</t>
  </si>
  <si>
    <t>Tb_GDPP_CPInd08</t>
  </si>
  <si>
    <t>H Transportation and storage</t>
  </si>
  <si>
    <t>Tb_GDPP_CPInd09</t>
  </si>
  <si>
    <t>I Accommodation and food service activities</t>
  </si>
  <si>
    <t>Tb_GDPP_CPInd10</t>
  </si>
  <si>
    <t>J Information and communication</t>
  </si>
  <si>
    <t>Tb_GDPP_CPInd11</t>
  </si>
  <si>
    <t>K Financial Intermediation</t>
  </si>
  <si>
    <t>Tb_GDPP_CPInd12</t>
  </si>
  <si>
    <t>L Real estate activities</t>
  </si>
  <si>
    <t>Tb_GDPP_CPInd13</t>
  </si>
  <si>
    <t>M Professional, scientific and technical activities</t>
  </si>
  <si>
    <t>Tb_GDPP_CPInd14</t>
  </si>
  <si>
    <t>N Administrative and support service activities</t>
  </si>
  <si>
    <t>Tb_GDPP_CPInd15</t>
  </si>
  <si>
    <t>O Public administration</t>
  </si>
  <si>
    <t>Tb_GDPP_CPInd16</t>
  </si>
  <si>
    <t>P Education</t>
  </si>
  <si>
    <t>Tb_GDPP_CPInd17</t>
  </si>
  <si>
    <t>Q Human health and social work activities</t>
  </si>
  <si>
    <t>Tb_GDPP_CPInd18</t>
  </si>
  <si>
    <t>R Arts, entertainment and recreation</t>
  </si>
  <si>
    <t>Tb_GDPP_CPInd19</t>
  </si>
  <si>
    <t>S Other service activities</t>
  </si>
  <si>
    <t>Tb_GDPP_CPInd20</t>
  </si>
  <si>
    <t>T Private Households With Employed Persons</t>
  </si>
  <si>
    <t>Tb_GDPP_CPInd21</t>
  </si>
  <si>
    <t xml:space="preserve"> Less FISIM (intermediate use)</t>
  </si>
  <si>
    <t>Tb_GDPP_CPInd22</t>
  </si>
  <si>
    <t xml:space="preserve"> GDP at Basic Prices</t>
  </si>
  <si>
    <t>Tb_GDPP_CPInd23</t>
  </si>
  <si>
    <t xml:space="preserve"> Taxes on products and imports</t>
  </si>
  <si>
    <t>Tb_GDPP_CPInd24</t>
  </si>
  <si>
    <t xml:space="preserve"> less Subsidies </t>
  </si>
  <si>
    <t>Tb_GDPP_CPInd25</t>
  </si>
  <si>
    <t xml:space="preserve"> GDP at Purchaser Prices</t>
  </si>
  <si>
    <t>Tb_GDPP_CPInd26</t>
  </si>
  <si>
    <t>1 Private Enterprise</t>
  </si>
  <si>
    <t>Tb_GDPP_CPInst01</t>
  </si>
  <si>
    <t>1.3 Public Enterprise</t>
  </si>
  <si>
    <t>Tb_GDPP_CPInst02</t>
  </si>
  <si>
    <t>2.1 Depository Corporations</t>
  </si>
  <si>
    <t>Tb_GDPP_CPInst03</t>
  </si>
  <si>
    <t>2.2 Other Financial Intermiediaries</t>
  </si>
  <si>
    <t>Tb_GDPP_CPInst04</t>
  </si>
  <si>
    <t xml:space="preserve">3.1 National Government </t>
  </si>
  <si>
    <t>Tb_GDPP_CPInst05</t>
  </si>
  <si>
    <t>3.2 Government Agencies</t>
  </si>
  <si>
    <t>Tb_GDPP_CPInst06</t>
  </si>
  <si>
    <t>3.3 State Governments</t>
  </si>
  <si>
    <t>Tb_GDPP_CPInst07</t>
  </si>
  <si>
    <t>3.4 SS &amp; CSPS</t>
  </si>
  <si>
    <t>Tb_GDPP_CPInst08</t>
  </si>
  <si>
    <t>4 NGOs and Non_Profits</t>
  </si>
  <si>
    <t>Tb_GDPP_CPInst09</t>
  </si>
  <si>
    <t>5 Households</t>
  </si>
  <si>
    <t>Tb_GDPP_CPInst10</t>
  </si>
  <si>
    <t>Tb_GDPP_CPInst11</t>
  </si>
  <si>
    <t>Tb_GDPP_CPInst12</t>
  </si>
  <si>
    <t>Tb_GDPP_CPInst13</t>
  </si>
  <si>
    <t>Tb_GDPP_CPInst14</t>
  </si>
  <si>
    <t>Tb_GDPP_CPInst15</t>
  </si>
  <si>
    <t>O Public Administration</t>
  </si>
  <si>
    <t>Tb_GDPP_KVInd26</t>
  </si>
  <si>
    <t>Tb_GDPP_KVInst01</t>
  </si>
  <si>
    <t>Tb_GDPP_KVInst02</t>
  </si>
  <si>
    <t>Tb_GDPP_KVInst03</t>
  </si>
  <si>
    <t>Tb_GDPP_KVInst04</t>
  </si>
  <si>
    <t>Tb_GDPP_KVInst05</t>
  </si>
  <si>
    <t>Tb_GDPP_KVInst06</t>
  </si>
  <si>
    <t>Tb_GDPP_KVInst07</t>
  </si>
  <si>
    <t>Tb_GDPP_KVInst08</t>
  </si>
  <si>
    <t>Tb_GDPP_KVInst09</t>
  </si>
  <si>
    <t>Tb_GDPP_KVInst10</t>
  </si>
  <si>
    <t>Tb_GDPP_KVInst11</t>
  </si>
  <si>
    <t>Tb_GDPP_KVInst12</t>
  </si>
  <si>
    <t>Tb_GDPP_KVInst13</t>
  </si>
  <si>
    <t>Tb_GDPP_KVInst14</t>
  </si>
  <si>
    <t>Tb_GDPP_KVInst15</t>
  </si>
  <si>
    <t xml:space="preserve"> Chain Volume residual, Institutional sector level</t>
  </si>
  <si>
    <t>Tb_GDPP_KVInst16</t>
  </si>
  <si>
    <t>GDPI summary</t>
  </si>
  <si>
    <t>Tb_GDPI_CPsum01</t>
  </si>
  <si>
    <t>Tb_GDPI_CPsum02</t>
  </si>
  <si>
    <t>Tb_GDPI_CPsum03</t>
  </si>
  <si>
    <t>Tb_GDPI_CPsum04</t>
  </si>
  <si>
    <t>Tb_GDPI_CPsum05</t>
  </si>
  <si>
    <t>Tb_GDPI_CPsum06</t>
  </si>
  <si>
    <t>Tb_GDPI_CPsum07</t>
  </si>
  <si>
    <t>Tb_GDPI_CPsum08</t>
  </si>
  <si>
    <t>Tb_GDPI_CPsum09</t>
  </si>
  <si>
    <t>Tb_GDPI_CPsum10</t>
  </si>
  <si>
    <t>Tb_GDPI_CPsum11</t>
  </si>
  <si>
    <t>Tb_GDPI_CPsum12</t>
  </si>
  <si>
    <t>Tb_GDPI_CPsum13</t>
  </si>
  <si>
    <t>Tb_GDPI_CPsum14</t>
  </si>
  <si>
    <t>GDPI detail</t>
  </si>
  <si>
    <t>Tb_GDPI_CPdet01</t>
  </si>
  <si>
    <t>Tb_GDPI_CPdet02</t>
  </si>
  <si>
    <t>Tb_GDPI_CPdet03</t>
  </si>
  <si>
    <t>Tb_GDPI_CPdet04</t>
  </si>
  <si>
    <t>Tb_GDPI_CPdet05</t>
  </si>
  <si>
    <t>Tb_GDPI_CPdet06</t>
  </si>
  <si>
    <t>Tb_GDPI_CPdet07</t>
  </si>
  <si>
    <t>Tb_GDPI_CPdet08</t>
  </si>
  <si>
    <t>Tb_GDPI_CPdet09</t>
  </si>
  <si>
    <t>Tb_GDPI_CPdet10</t>
  </si>
  <si>
    <t>Tb_GDPI_CPdet11</t>
  </si>
  <si>
    <t>Tb_GDPI_CPdet12</t>
  </si>
  <si>
    <t>Tb_GDPI_CPdet13</t>
  </si>
  <si>
    <t>Tb_GDPI_CPdet14</t>
  </si>
  <si>
    <t>Tb_GDPI_CPdet15</t>
  </si>
  <si>
    <t>Tb_GDPI_CPdet16</t>
  </si>
  <si>
    <t>Tb_GDPI_CPdet17</t>
  </si>
  <si>
    <t>Tb_GDPI_CPdet18</t>
  </si>
  <si>
    <t>Tb_GDPI_CPdet19</t>
  </si>
  <si>
    <t>Tb_GDPI_CPdet20</t>
  </si>
  <si>
    <t>Tb_GDPI_CPdet21</t>
  </si>
  <si>
    <t>Tb_GDPI_CPdet22</t>
  </si>
  <si>
    <t>Tb_GDPI_CPdet23</t>
  </si>
  <si>
    <t>Tb_GDPI_CPdet24</t>
  </si>
  <si>
    <t>Tb_GDPI_CPdet25</t>
  </si>
  <si>
    <t>Tb_GDPI_CPdet26</t>
  </si>
  <si>
    <t>Tb_GDPI_CPdet27</t>
  </si>
  <si>
    <t>Tb_GDPI_CPdet28</t>
  </si>
  <si>
    <t>Tb_GDPI_CPdet29</t>
  </si>
  <si>
    <t>CP, GDP production, GDP(P)</t>
  </si>
  <si>
    <t>Tb_GNI01</t>
  </si>
  <si>
    <t>CP, GDP expenditure, GDP(E)</t>
  </si>
  <si>
    <t>Tb_GNI02</t>
  </si>
  <si>
    <t>CP, Gross Domestic Product (GDP)</t>
  </si>
  <si>
    <t>Tb_GNI03</t>
  </si>
  <si>
    <t>CP, Primary Incomes, Receivable from the rest of the world</t>
  </si>
  <si>
    <t>Tb_GNI04</t>
  </si>
  <si>
    <t>CP, Primary Incomes, Payable to the rest of the world</t>
  </si>
  <si>
    <t>Tb_GNI05</t>
  </si>
  <si>
    <t>CP, Primary Incomes, Net</t>
  </si>
  <si>
    <t>Tb_GNI06</t>
  </si>
  <si>
    <t>CP, Primary Incomes, Gross National Income (GNI)</t>
  </si>
  <si>
    <t>Tb_GNI07</t>
  </si>
  <si>
    <t>CP, Secondary Incomes, Receivable from the rest of the world</t>
  </si>
  <si>
    <t>Tb_GNI08</t>
  </si>
  <si>
    <t>CP, Secondary Incomes, Payable to the rest of the world</t>
  </si>
  <si>
    <t>Tb_GNI09</t>
  </si>
  <si>
    <t>CP, Secondary Incomes, Net</t>
  </si>
  <si>
    <t>Tb_GNI10</t>
  </si>
  <si>
    <t>CP, Gross National Disposable Income (GNDI)</t>
  </si>
  <si>
    <t>Tb_GNI11</t>
  </si>
  <si>
    <t>KP, GDP production, GDP(P), Chain Volume</t>
  </si>
  <si>
    <t>Tb_GNI21</t>
  </si>
  <si>
    <t>KP, GDP expenditure, GDP(E), Chain Volume</t>
  </si>
  <si>
    <t>Tb_GNI22</t>
  </si>
  <si>
    <t>KP, GDP, at constant prices</t>
  </si>
  <si>
    <t>Tb_GNI23</t>
  </si>
  <si>
    <t>KP, Trading gains/losses 4</t>
  </si>
  <si>
    <t>Tb_GNI24</t>
  </si>
  <si>
    <t>KP, Real Gross Domestic Income</t>
  </si>
  <si>
    <t>Tb_GNI25</t>
  </si>
  <si>
    <t>KP, Primary Incomes, Receivable from the rest of the world</t>
  </si>
  <si>
    <t>Tb_GNI26</t>
  </si>
  <si>
    <t>KP, Primary Incomes, Payable to the rest of the world</t>
  </si>
  <si>
    <t>Tb_GNI27</t>
  </si>
  <si>
    <t>KP, Primary Incomes, Net</t>
  </si>
  <si>
    <t>Tb_GNI28</t>
  </si>
  <si>
    <t>KP, Real Gross National Income (GNI)</t>
  </si>
  <si>
    <t>Tb_GNI29</t>
  </si>
  <si>
    <t>KP, Secondary Incomes, Receivable from the rest of the world</t>
  </si>
  <si>
    <t>Tb_GNI30</t>
  </si>
  <si>
    <t>KP, Secondary Incomes, Payable to the rest of the world</t>
  </si>
  <si>
    <t>Tb_GNI31</t>
  </si>
  <si>
    <t>KP, Secondary Incomes, Net</t>
  </si>
  <si>
    <t>Tb_GNI32</t>
  </si>
  <si>
    <t>KP, Real Gross National Disposable Income (GNDI) 1</t>
  </si>
  <si>
    <t>Tb_GNI33</t>
  </si>
  <si>
    <t>% change, GDP at constant prices</t>
  </si>
  <si>
    <t>Tb_GNI41</t>
  </si>
  <si>
    <t>% change, Real GDI</t>
  </si>
  <si>
    <t>Tb_GNI42</t>
  </si>
  <si>
    <t>% change, Real GNI</t>
  </si>
  <si>
    <t>Tb_GNI43</t>
  </si>
  <si>
    <t>% change, Real GNDI</t>
  </si>
  <si>
    <t>Tb_GNI44</t>
  </si>
  <si>
    <t>Tb_GNI51</t>
  </si>
  <si>
    <t>Tb_GNI52</t>
  </si>
  <si>
    <t>Tb_GNI53</t>
  </si>
  <si>
    <t>Tb_GNI54</t>
  </si>
  <si>
    <t>Tb_GNI55</t>
  </si>
  <si>
    <t>Tb_GNI56</t>
  </si>
  <si>
    <t>Tb_GNI57</t>
  </si>
  <si>
    <t>Tb_GNI58</t>
  </si>
  <si>
    <t>IPD, Gross Domestic Product (GDP)</t>
  </si>
  <si>
    <t>Tb_GNI61</t>
  </si>
  <si>
    <t>IPD, Gross Domestic Income (GDI)</t>
  </si>
  <si>
    <t>Tb_GNI62</t>
  </si>
  <si>
    <t>IPD, Gross National Income (GNI)</t>
  </si>
  <si>
    <t>Tb_GNI63</t>
  </si>
  <si>
    <t>IPD, Gross National Disposable Income (GNDI)</t>
  </si>
  <si>
    <t>Tb_GNI64</t>
  </si>
  <si>
    <t>Tb_GNI71</t>
  </si>
  <si>
    <t>Tb_GNI72</t>
  </si>
  <si>
    <t>Tb_GNI73</t>
  </si>
  <si>
    <t>Tb_GNI81</t>
  </si>
  <si>
    <t>Tb_GNI82</t>
  </si>
  <si>
    <t>Tb_GNI83</t>
  </si>
  <si>
    <t>GDPE constant prices</t>
  </si>
  <si>
    <t>Tb_GDPE_KP_E_P301</t>
  </si>
  <si>
    <t>Tb_GDPE_KP_E_P301_D1</t>
  </si>
  <si>
    <t>Tb_GDPE_KP_E_P301_P2</t>
  </si>
  <si>
    <t>Tb_GDPE_KP_E_P301_P1312</t>
  </si>
  <si>
    <t>Tb_GDPE_KP_E_P302_P303</t>
  </si>
  <si>
    <t>Tb_GDPE_KP_E_P3021</t>
  </si>
  <si>
    <t>Tb_GDPE_KP_E_P3022</t>
  </si>
  <si>
    <t>Tb_GDPE_KP_E_P3022_dwell</t>
  </si>
  <si>
    <t>Tb_GDPE_KP_E_P3022_oth</t>
  </si>
  <si>
    <t>Tb_GDPE_KP_E_P303</t>
  </si>
  <si>
    <t>Tb_GDPE_KP_E_P51</t>
  </si>
  <si>
    <t>Tb_GDPE_KP_E_P51_F</t>
  </si>
  <si>
    <t>Tb_GDPE_KP_E_P51_oth</t>
  </si>
  <si>
    <t>Tb_GDPE_KP_E_P52</t>
  </si>
  <si>
    <t>Tb_GDPE_KP_E_GDE</t>
  </si>
  <si>
    <t>Tb_GDPE_KP_E_P6</t>
  </si>
  <si>
    <t>Re-Exports - Goods</t>
  </si>
  <si>
    <t>Tb_GDPE_KP_E_P64</t>
  </si>
  <si>
    <t>Exports - Goods</t>
  </si>
  <si>
    <t>Tb_GDPE_KP_E_P61</t>
  </si>
  <si>
    <t>Exports: Services</t>
  </si>
  <si>
    <t>Tb_GDPE_KP_E_P62</t>
  </si>
  <si>
    <t>Exports: Tourism (Goods &amp; Services)</t>
  </si>
  <si>
    <t>Tb_GDPE_KP_E_P631</t>
  </si>
  <si>
    <t>Exports (embassies)</t>
  </si>
  <si>
    <t>Tb_GDPE_KP_E_P632</t>
  </si>
  <si>
    <t>Tb_GDPE_KP_E_P7</t>
  </si>
  <si>
    <t>Imports : Food, beverages, tobacco</t>
  </si>
  <si>
    <t>Tb_GDPE_KP_E_P71_Food</t>
  </si>
  <si>
    <t>Imports : Fuel</t>
  </si>
  <si>
    <t>Tb_GDPE_KP_E_P71_fuel</t>
  </si>
  <si>
    <t>Imports : Other</t>
  </si>
  <si>
    <t>Tb_GDPE_KP_E_P71_oth</t>
  </si>
  <si>
    <t>Imports : Services</t>
  </si>
  <si>
    <t>Tb_GDPE_KP_E_P72</t>
  </si>
  <si>
    <t>Tb_GDPE_KP_E_GDP(E)</t>
  </si>
  <si>
    <t>Tb_GDPE_KP_E_Z4</t>
  </si>
  <si>
    <t>Expenditure on GDP: GDP(P)</t>
  </si>
  <si>
    <t>Tb_GDPE_KP_E_GDP(P)</t>
  </si>
  <si>
    <t>GDPE current prices</t>
  </si>
  <si>
    <t>Tb_GDPE_CP_E_P301</t>
  </si>
  <si>
    <t>Tb_GDPE_CP_E_P301_D1</t>
  </si>
  <si>
    <t>Tb_GDPE_CP_E_P301_P2</t>
  </si>
  <si>
    <t>Tb_GDPE_CP_E_P301_P1312</t>
  </si>
  <si>
    <t>Tb_GDPE_CP_E_P302_P303</t>
  </si>
  <si>
    <t>Tb_GDPE_CP_E_P3021</t>
  </si>
  <si>
    <t>Tb_GDPE_CP_E_P3022</t>
  </si>
  <si>
    <t>Tb_GDPE_CP_E_P3022_dwell</t>
  </si>
  <si>
    <t>Tb_GDPE_CP_E_P3022_oth</t>
  </si>
  <si>
    <t>Tb_GDPE_CP_E_P303</t>
  </si>
  <si>
    <t>Tb_GDPE_CP_E_P51</t>
  </si>
  <si>
    <t>Tb_GDPE_CP_E_P51_F</t>
  </si>
  <si>
    <t>Tb_GDPE_CP_E_P51_oth</t>
  </si>
  <si>
    <t>Tb_GDPE_CP_E_P52</t>
  </si>
  <si>
    <t>Tb_GDPE_CP_E_GDE</t>
  </si>
  <si>
    <t>Tb_GDPE_CP_E_P6</t>
  </si>
  <si>
    <t>Tb_GDPE_CP_E_P64</t>
  </si>
  <si>
    <t>Tb_GDPE_CP_E_P61</t>
  </si>
  <si>
    <t>Tb_GDPE_CP_E_P62</t>
  </si>
  <si>
    <t>Tb_GDPE_CP_E_P631</t>
  </si>
  <si>
    <t>Tb_GDPE_CP_E_P632</t>
  </si>
  <si>
    <t>Tb_GDPE_CP_E_P7</t>
  </si>
  <si>
    <t>Tb_GDPE_CP_E_P71_Food</t>
  </si>
  <si>
    <t>Tb_GDPE_CP_E_P71_fuel</t>
  </si>
  <si>
    <t>Tb_GDPE_CP_E_P71_oth</t>
  </si>
  <si>
    <t>Tb_GDPE_CP_E_P72</t>
  </si>
  <si>
    <t>Tb_GDPE_CP_E_GDP(E)</t>
  </si>
  <si>
    <t>Tb_GDPE_CP_E_Z4</t>
  </si>
  <si>
    <t>Tb_GDPE_CP_E_GDP(P)</t>
  </si>
  <si>
    <t>Chain Volumes indicator</t>
  </si>
  <si>
    <t>Tb_GDPE_KV_E_GDP(E)</t>
  </si>
  <si>
    <t>Household Final Consucmption Expenditure</t>
  </si>
  <si>
    <t>HFCE, Food, non-alcoholic beverages</t>
  </si>
  <si>
    <t>Tb_HFCE01</t>
  </si>
  <si>
    <t>HFCE, Alcoholic beverages, tobacco and narcotics</t>
  </si>
  <si>
    <t>Tb_HFCE02</t>
  </si>
  <si>
    <t>HFCE, Clothing and footwear</t>
  </si>
  <si>
    <t>Tb_HFCE03</t>
  </si>
  <si>
    <t>HFCE, Fuels</t>
  </si>
  <si>
    <t>Tb_HFCE04</t>
  </si>
  <si>
    <t>HFCE, Vehicles, boats and parts</t>
  </si>
  <si>
    <t>Tb_HFCE05</t>
  </si>
  <si>
    <t>HFCE, Other goods (durable and non-durable)</t>
  </si>
  <si>
    <t>Tb_HFCE06</t>
  </si>
  <si>
    <t>HFCE, Real estate, own dwellings</t>
  </si>
  <si>
    <t>Tb_HFCE07</t>
  </si>
  <si>
    <t>HFCE, Real estate, purchased</t>
  </si>
  <si>
    <t>Tb_HFCE08</t>
  </si>
  <si>
    <t>HFCE, Electricity</t>
  </si>
  <si>
    <t>Tb_HFCE09</t>
  </si>
  <si>
    <t>HFCE, Water</t>
  </si>
  <si>
    <t>Tb_HFCE10</t>
  </si>
  <si>
    <t>HFCE, Information and communication</t>
  </si>
  <si>
    <t>Tb_HFCE11</t>
  </si>
  <si>
    <t>HFCE, Education</t>
  </si>
  <si>
    <t>Tb_HFCE12</t>
  </si>
  <si>
    <t>HFCE, Health services</t>
  </si>
  <si>
    <t>Tb_HFCE13</t>
  </si>
  <si>
    <t>HFCE, Financial services and FISIM</t>
  </si>
  <si>
    <t>Tb_HFCE14</t>
  </si>
  <si>
    <t>HFCE, Other services</t>
  </si>
  <si>
    <t>Tb_HFCE15</t>
  </si>
  <si>
    <t>HFCE, Domestic workers</t>
  </si>
  <si>
    <t>Tb_HFCE16</t>
  </si>
  <si>
    <t>HFCE, Overseas travel</t>
  </si>
  <si>
    <t>Tb_HFCE17</t>
  </si>
  <si>
    <t>HFCE, Household Consumption Expenditure</t>
  </si>
  <si>
    <t>Tb_HFCE20</t>
  </si>
  <si>
    <t>HFCE, of which, purchased</t>
  </si>
  <si>
    <t>Tb_HFCE31</t>
  </si>
  <si>
    <t>HFCE, of which, own produce</t>
  </si>
  <si>
    <t>Tb_HFCE32</t>
  </si>
  <si>
    <t>HFCE, of which food</t>
  </si>
  <si>
    <t>Tb_HFCE33</t>
  </si>
  <si>
    <t>HFCE, by Government, Education</t>
  </si>
  <si>
    <t>Tb_HFCE41</t>
  </si>
  <si>
    <t>HFCE, by Government, Health</t>
  </si>
  <si>
    <t>Tb_HFCE42</t>
  </si>
  <si>
    <t>HFCE, by NPISH, Education</t>
  </si>
  <si>
    <t>Tb_HFCE43</t>
  </si>
  <si>
    <t>HFCE, Actual Household Consumption Expenditure</t>
  </si>
  <si>
    <t>Tb_HFCE50</t>
  </si>
  <si>
    <t>Government Final Consucmption Expenditure</t>
  </si>
  <si>
    <t>GFCE, Public Administration</t>
  </si>
  <si>
    <t>Tb_GFCE01</t>
  </si>
  <si>
    <t>GFCE, Education</t>
  </si>
  <si>
    <t>Tb_GFCE02</t>
  </si>
  <si>
    <t>GFCE, Health</t>
  </si>
  <si>
    <t>Tb_GFCE03</t>
  </si>
  <si>
    <t>GFCE, Water supply and waste</t>
  </si>
  <si>
    <t>Tb_GFCE04</t>
  </si>
  <si>
    <t>GFCE, Other</t>
  </si>
  <si>
    <t>Tb_GFCE05</t>
  </si>
  <si>
    <t>GFCE, Total, Government Final Consumption Expenditure</t>
  </si>
  <si>
    <t>Tb_GFCE06</t>
  </si>
  <si>
    <t>GFCE, Government Own Construction (to Gross Fixed Capital Formation)</t>
  </si>
  <si>
    <t>Tb_GFCE07</t>
  </si>
  <si>
    <t>GFCE, Total, Government Output sold</t>
  </si>
  <si>
    <t>Tb_GFCE08</t>
  </si>
  <si>
    <t>GFCE, Total, Government Non-Market Output</t>
  </si>
  <si>
    <t>Tb_GFCE09</t>
  </si>
  <si>
    <t>GFCE  GovNat, Non Market Output, free</t>
  </si>
  <si>
    <t>Tb_GFCE311</t>
  </si>
  <si>
    <t>GFCE  GovNat, Compensation of Employees</t>
  </si>
  <si>
    <t>Tb_GFCE312</t>
  </si>
  <si>
    <t>GFCE  GovNat, Purchases of Goods and Services</t>
  </si>
  <si>
    <t>Tb_GFCE313</t>
  </si>
  <si>
    <t>GFCE  GovNat, less sales</t>
  </si>
  <si>
    <t>Tb_GFCE314</t>
  </si>
  <si>
    <t>GFCE  GovAg,  Non market output, free</t>
  </si>
  <si>
    <t>Tb_GFCE321</t>
  </si>
  <si>
    <t>GFCE  GovAg, Compensation of Employees</t>
  </si>
  <si>
    <t>Tb_GFCE322</t>
  </si>
  <si>
    <t>GFCE  GovAg, Purchases of Goods and Services</t>
  </si>
  <si>
    <t>Tb_GFCE323</t>
  </si>
  <si>
    <t>GFCE  GovAg, less sales</t>
  </si>
  <si>
    <t>Tb_GFCE324</t>
  </si>
  <si>
    <t>GFCE  GovSt, Non Market Output, free</t>
  </si>
  <si>
    <t>Tb_GFCE331</t>
  </si>
  <si>
    <t>GFCE  GovSt, Compensation of Employees</t>
  </si>
  <si>
    <t>Tb_GFCE332</t>
  </si>
  <si>
    <t>GFCE  GovSt, Purchases of Goods and Services</t>
  </si>
  <si>
    <t>Tb_GFCE333</t>
  </si>
  <si>
    <t>GFCE  GovSt, less sales</t>
  </si>
  <si>
    <t>Tb_GFCE334</t>
  </si>
  <si>
    <t>GFCE  SSF, Non Market Output, free</t>
  </si>
  <si>
    <t>Tb_GFCE341</t>
  </si>
  <si>
    <t>GFCE  SSF, Compensation of Employees</t>
  </si>
  <si>
    <t>Tb_GFCE342</t>
  </si>
  <si>
    <t>GFCE  SSF, Purchases of Goods and Services</t>
  </si>
  <si>
    <t>Tb_GFCE343</t>
  </si>
  <si>
    <t>GFCE  SSF, less sales</t>
  </si>
  <si>
    <t>Tb_GFCE344</t>
  </si>
  <si>
    <t>GFCE  GovAll, Non Market Output, free</t>
  </si>
  <si>
    <t>Tb_GFCE351</t>
  </si>
  <si>
    <t>GFCE  GovAll, Compensation of Employees</t>
  </si>
  <si>
    <t>Tb_GFCE352</t>
  </si>
  <si>
    <t>GFCE  GovAll, Purchases of Goods and Services</t>
  </si>
  <si>
    <t>Tb_GFCE353</t>
  </si>
  <si>
    <t>GFCE  GovAll, less sales</t>
  </si>
  <si>
    <t>Tb_GFCE354</t>
  </si>
  <si>
    <t>Tb_BopSum1</t>
  </si>
  <si>
    <t>Tb_BopSum1A01</t>
  </si>
  <si>
    <t>Tb_BopSum1A02</t>
  </si>
  <si>
    <t>Tb_BopSum1A03</t>
  </si>
  <si>
    <t>Tb_BopSum1A04</t>
  </si>
  <si>
    <t>Tb_BopSum1A05</t>
  </si>
  <si>
    <t>Tb_BopSum1A06</t>
  </si>
  <si>
    <t>Tb_BopSum1A07</t>
  </si>
  <si>
    <t>Tb_BopSum1A08</t>
  </si>
  <si>
    <t>Tb_BopSum1A09</t>
  </si>
  <si>
    <t>Tb_BopSum1A10</t>
  </si>
  <si>
    <t>Tb_BopSum1A11</t>
  </si>
  <si>
    <t>Tb_BopSum1A12</t>
  </si>
  <si>
    <t>Tb_BopSum1A13</t>
  </si>
  <si>
    <t>Tb_BopSum1A14</t>
  </si>
  <si>
    <t>Tb_BopSum1A15</t>
  </si>
  <si>
    <t>Tb_BopSum1A16</t>
  </si>
  <si>
    <t>Tb_BopSum1A17</t>
  </si>
  <si>
    <t>Tb_BopSum1A18</t>
  </si>
  <si>
    <t>Tb_BopSum1B01</t>
  </si>
  <si>
    <t>Tb_BopSum1B02</t>
  </si>
  <si>
    <t>Tb_BopSum1B03</t>
  </si>
  <si>
    <t>Tb_BopSum1B04</t>
  </si>
  <si>
    <t>Tb_BopSum1B05</t>
  </si>
  <si>
    <t>Tb_BopSum1B06</t>
  </si>
  <si>
    <t>Tb_BopSum1B07</t>
  </si>
  <si>
    <t>Tb_BopSum1B08</t>
  </si>
  <si>
    <t>Tb_BopSum1B09</t>
  </si>
  <si>
    <t>Tb_BopSum1B10</t>
  </si>
  <si>
    <t>Tb_BopSum1C01</t>
  </si>
  <si>
    <t>Tb_BopSum1C02</t>
  </si>
  <si>
    <t>Tb_BopSum1C03</t>
  </si>
  <si>
    <t>Tb_BopSum1C04</t>
  </si>
  <si>
    <t>Tb_BopSum1C05</t>
  </si>
  <si>
    <t>Tb_BopSum1C06</t>
  </si>
  <si>
    <t>Tb_BopSum1C07</t>
  </si>
  <si>
    <t>Tb_BopSum1C08</t>
  </si>
  <si>
    <t>Tb_BopSum1C09</t>
  </si>
  <si>
    <t>Tb_BopSum1C10</t>
  </si>
  <si>
    <t>Tb_BopSum1C11</t>
  </si>
  <si>
    <t>Tb_BopSum2</t>
  </si>
  <si>
    <t>Tb_BopSum201</t>
  </si>
  <si>
    <t>Tb_BopSum202</t>
  </si>
  <si>
    <t>Tb_BopSum203</t>
  </si>
  <si>
    <t>Tb_BopSum204</t>
  </si>
  <si>
    <t>Tb_BopSum205</t>
  </si>
  <si>
    <t>Tb_BopSum206</t>
  </si>
  <si>
    <t>Tb_BopSum207</t>
  </si>
  <si>
    <t>Tb_BopSum3</t>
  </si>
  <si>
    <t>Tb_BopSum301</t>
  </si>
  <si>
    <t>Tb_BopSum302</t>
  </si>
  <si>
    <t>Tb_BopSum303</t>
  </si>
  <si>
    <t>Tb_BopSum304</t>
  </si>
  <si>
    <t>Tb_BopSum305</t>
  </si>
  <si>
    <t>Tb_BopSum306</t>
  </si>
  <si>
    <t>Tb_BopSum307</t>
  </si>
  <si>
    <t>Tb_BopSum308</t>
  </si>
  <si>
    <t>Tb_BopSum309</t>
  </si>
  <si>
    <t>Tb_BopSum310</t>
  </si>
  <si>
    <t>Tb_BopSum4</t>
  </si>
  <si>
    <t>Tb_BopDet1</t>
  </si>
  <si>
    <t>Tb_BopDet1A01</t>
  </si>
  <si>
    <t>Tb_BopDet1A03</t>
  </si>
  <si>
    <t>Tb_BopDet1A04</t>
  </si>
  <si>
    <t>Tb_BopDet1A05</t>
  </si>
  <si>
    <t>Tb_BopDet1A06</t>
  </si>
  <si>
    <t>Tb_BopDet1A07</t>
  </si>
  <si>
    <t>Tb_BopDet1A08</t>
  </si>
  <si>
    <t>Tb_BopDet1A09</t>
  </si>
  <si>
    <t>Tb_BopDet1A10</t>
  </si>
  <si>
    <t>Tb_BopDet1A11</t>
  </si>
  <si>
    <t>Tb_BopDet1A12</t>
  </si>
  <si>
    <t>Tb_BopDet1A13</t>
  </si>
  <si>
    <t>Tb_BopDet1A14</t>
  </si>
  <si>
    <t>Tb_BopDet1A15</t>
  </si>
  <si>
    <t>Tb_BopDet1A16</t>
  </si>
  <si>
    <t>Tb_BopDet1A17</t>
  </si>
  <si>
    <t>Tb_BopDet1A18</t>
  </si>
  <si>
    <t>Tb_BopDet1A19</t>
  </si>
  <si>
    <t>Tb_BopDet1A20</t>
  </si>
  <si>
    <t>Tb_BopDet1A21</t>
  </si>
  <si>
    <t>Tb_BopDet1A22</t>
  </si>
  <si>
    <t>Tb_BopDet1A23</t>
  </si>
  <si>
    <t>Tb_BopDet1A24</t>
  </si>
  <si>
    <t>Tb_BopDet1A25</t>
  </si>
  <si>
    <t>Tb_BopDet1A26</t>
  </si>
  <si>
    <t>Tb_BopDet1A27</t>
  </si>
  <si>
    <t>Tb_BopDet1A28</t>
  </si>
  <si>
    <t>Tb_BopDet1A29</t>
  </si>
  <si>
    <t>Tb_BopDet1A30</t>
  </si>
  <si>
    <t>Tb_BopDet1A31</t>
  </si>
  <si>
    <t>Tb_BopDet1B01</t>
  </si>
  <si>
    <t>Tb_BopDet1B02</t>
  </si>
  <si>
    <t>Tb_BopDet1B03</t>
  </si>
  <si>
    <t>Tb_BopDet1B04</t>
  </si>
  <si>
    <t>Tb_BopDet1B05</t>
  </si>
  <si>
    <t>Tb_BopDet1B06</t>
  </si>
  <si>
    <t>Tb_BopDet1B07</t>
  </si>
  <si>
    <t>Tb_BopDet1B08</t>
  </si>
  <si>
    <t>Tb_BopDet1B09</t>
  </si>
  <si>
    <t>Tb_BopDet1B10</t>
  </si>
  <si>
    <t>Tb_BopDet1B11</t>
  </si>
  <si>
    <t>Tb_BopDet1B12</t>
  </si>
  <si>
    <t>Tb_BopDet1B13</t>
  </si>
  <si>
    <t>Tb_BopDet1C01</t>
  </si>
  <si>
    <t>Tb_BopDet1C02</t>
  </si>
  <si>
    <t>Tb_BopDet1C03</t>
  </si>
  <si>
    <t>Tb_BopDet1C04</t>
  </si>
  <si>
    <t>Tb_BopDet1C05</t>
  </si>
  <si>
    <t>Tb_BopDet1C06</t>
  </si>
  <si>
    <t>Tb_BopDet1C07</t>
  </si>
  <si>
    <t>Tb_BopDet1C08</t>
  </si>
  <si>
    <t>Tb_BopDet1C09</t>
  </si>
  <si>
    <t>Tb_BopDet1C10</t>
  </si>
  <si>
    <t>Tb_BopDet1C11</t>
  </si>
  <si>
    <t>Tb_BopDet1C12</t>
  </si>
  <si>
    <t>Tb_BopDet1C13</t>
  </si>
  <si>
    <t>Tb_BopDet1C14</t>
  </si>
  <si>
    <t>Tb_BopDet1C15</t>
  </si>
  <si>
    <t>Tb_BopDet1C16</t>
  </si>
  <si>
    <t>Tb_BopDet1C17</t>
  </si>
  <si>
    <t>Tb_BopDet1C18</t>
  </si>
  <si>
    <t>Tb_BopDet2</t>
  </si>
  <si>
    <t>Tb_BopDet201</t>
  </si>
  <si>
    <t>Tb_BopDet202</t>
  </si>
  <si>
    <t>Tb_BopDet203</t>
  </si>
  <si>
    <t>Tb_BopDet204</t>
  </si>
  <si>
    <t>Tb_BopDet205</t>
  </si>
  <si>
    <t>Tb_BopDet206</t>
  </si>
  <si>
    <t>Tb_BopDet207</t>
  </si>
  <si>
    <t>Tb_BopDet3</t>
  </si>
  <si>
    <t>Tb_BopDet301</t>
  </si>
  <si>
    <t>Tb_BopDet302</t>
  </si>
  <si>
    <t>Tb_BopDet303</t>
  </si>
  <si>
    <t>Tb_BopDet304</t>
  </si>
  <si>
    <t>Tb_BopDet305</t>
  </si>
  <si>
    <t>Tb_BopDet306</t>
  </si>
  <si>
    <t>Tb_BopDet307</t>
  </si>
  <si>
    <t>Tb_BopDet308</t>
  </si>
  <si>
    <t>Tb_BopDet309</t>
  </si>
  <si>
    <t>Tb_BopDet310</t>
  </si>
  <si>
    <t>Tb_BopDet311</t>
  </si>
  <si>
    <t>Tb_BopDet312</t>
  </si>
  <si>
    <t>Tb_BopDet313</t>
  </si>
  <si>
    <t>Tb_BopDet314</t>
  </si>
  <si>
    <t>Tb_BopDet315</t>
  </si>
  <si>
    <t>Tb_BopDet316</t>
  </si>
  <si>
    <t>Tb_BopDet317</t>
  </si>
  <si>
    <t>Tb_BopDet318</t>
  </si>
  <si>
    <t>Tb_BopDet319</t>
  </si>
  <si>
    <t>Tb_BopDet4</t>
  </si>
  <si>
    <t>Tb_IIP_01</t>
  </si>
  <si>
    <t>Tb_IIP_02</t>
  </si>
  <si>
    <t>Tb_IIP_03</t>
  </si>
  <si>
    <t>Tb_IIP_04</t>
  </si>
  <si>
    <t>Tb_IIP_05</t>
  </si>
  <si>
    <t>Tb_IIP_06</t>
  </si>
  <si>
    <t>Tb_IIP_07</t>
  </si>
  <si>
    <t>Tb_IIP_08</t>
  </si>
  <si>
    <t>Tb_IIP_09</t>
  </si>
  <si>
    <t>Tb_IIP_10</t>
  </si>
  <si>
    <t>Tb_IIP_11</t>
  </si>
  <si>
    <t>Tb_IIP_12</t>
  </si>
  <si>
    <t>Tb_IIP_13</t>
  </si>
  <si>
    <t>Tb_IIP_14</t>
  </si>
  <si>
    <t>Tb_IIP_15</t>
  </si>
  <si>
    <t>Tb_IIP_16</t>
  </si>
  <si>
    <t>Tb_IIP_17</t>
  </si>
  <si>
    <t>Tb_IIP_18</t>
  </si>
  <si>
    <t>Tb_IIP_19</t>
  </si>
  <si>
    <t>Tb_IIP_20</t>
  </si>
  <si>
    <t>Tb_IIP_21</t>
  </si>
  <si>
    <t>Tb_IIP_22</t>
  </si>
  <si>
    <t>Tb_IIP_23</t>
  </si>
  <si>
    <t>Tb_IIP_24</t>
  </si>
  <si>
    <t>Tb_IIP_25</t>
  </si>
  <si>
    <t>Tb_IIP_26</t>
  </si>
  <si>
    <t>Tb_IIP_27</t>
  </si>
  <si>
    <t>Tb_IIP_28</t>
  </si>
  <si>
    <t>Tb_IIP_29</t>
  </si>
  <si>
    <t>Tb_IIP_30</t>
  </si>
  <si>
    <t>Tb_IIP_31</t>
  </si>
  <si>
    <t>Tb_IIP_32</t>
  </si>
  <si>
    <t>Tb_IIP_33</t>
  </si>
  <si>
    <t>Tb_IIP_34</t>
  </si>
  <si>
    <t>Tdef_ExDebtTot</t>
  </si>
  <si>
    <t>F42d</t>
  </si>
  <si>
    <t>Tb_Xdebt_SD</t>
  </si>
  <si>
    <t>D41+F42r</t>
  </si>
  <si>
    <t>F42r</t>
  </si>
  <si>
    <t>D41</t>
  </si>
  <si>
    <t>AF42</t>
  </si>
  <si>
    <t>Tdef_ExtDebtNGSOE</t>
  </si>
  <si>
    <t>Tb_Xdebt_NG</t>
  </si>
  <si>
    <t>Tb_Xdebt_SOE</t>
  </si>
  <si>
    <t>Tb_Xdebt_oL</t>
  </si>
  <si>
    <t>Tb_Xdebt_NG-oL</t>
  </si>
  <si>
    <t>Tb_Xdebt_SOE+oL</t>
  </si>
  <si>
    <t>AF42/GDP</t>
  </si>
  <si>
    <t>D41+F42r/SOERev</t>
  </si>
  <si>
    <t>Tb_Xdebt_SD_V</t>
  </si>
  <si>
    <t>MICB</t>
  </si>
  <si>
    <t>Tb_Xdebt_Lend</t>
  </si>
  <si>
    <t>ADB</t>
  </si>
  <si>
    <t>AusAid</t>
  </si>
  <si>
    <t>JBIC</t>
  </si>
  <si>
    <t>EIB</t>
  </si>
  <si>
    <t>PvLend</t>
  </si>
  <si>
    <t>RUS</t>
  </si>
  <si>
    <t>RoP</t>
  </si>
  <si>
    <t>Tb_Xdebt_Bor</t>
  </si>
  <si>
    <t>NDBP</t>
  </si>
  <si>
    <t>PPUC</t>
  </si>
  <si>
    <t>PNCC</t>
  </si>
  <si>
    <t>Tb_Xdebt_Eff_Bor</t>
  </si>
  <si>
    <t>BSCC</t>
  </si>
  <si>
    <t>Tdef_ExtDebt6</t>
  </si>
  <si>
    <t>Covid Debt eligible for US grant relief</t>
  </si>
  <si>
    <t>Tb_Xdebt_C</t>
  </si>
  <si>
    <t>Visitors to Palau by nationality (tourists plus business)</t>
  </si>
  <si>
    <t>TbVst_A01</t>
  </si>
  <si>
    <t>TbVst_A02</t>
  </si>
  <si>
    <t>TbVst_A03</t>
  </si>
  <si>
    <t>TbVst_A04</t>
  </si>
  <si>
    <t>TbVst_A05</t>
  </si>
  <si>
    <t>TbVst_A06</t>
  </si>
  <si>
    <t>TbVst_A07</t>
  </si>
  <si>
    <t>TbVst_A08</t>
  </si>
  <si>
    <t>TbVst_C01</t>
  </si>
  <si>
    <t>TbVst_C02</t>
  </si>
  <si>
    <t>TbVst_C03</t>
  </si>
  <si>
    <t>TbVst_C04</t>
  </si>
  <si>
    <t>TbVst_C05</t>
  </si>
  <si>
    <t>TbVst_C06</t>
  </si>
  <si>
    <t>TbVst_C07</t>
  </si>
  <si>
    <t>TbVst_C08</t>
  </si>
  <si>
    <t>Visitor Nights spent in Palau by nationality: FY2008-FY2022</t>
  </si>
  <si>
    <t>TbVst_G01</t>
  </si>
  <si>
    <t>TbVst_G02</t>
  </si>
  <si>
    <t>TbVst_G03</t>
  </si>
  <si>
    <t>TbVst_G04</t>
  </si>
  <si>
    <t>TbVst_G05</t>
  </si>
  <si>
    <t>TbVst_G06</t>
  </si>
  <si>
    <t>TbVst_G07</t>
  </si>
  <si>
    <t>TbVst_G08</t>
  </si>
  <si>
    <t>TbVst_G09</t>
  </si>
  <si>
    <t>TbVst_G10</t>
  </si>
  <si>
    <t>TbVst_G11</t>
  </si>
  <si>
    <t>TbVst_G12</t>
  </si>
  <si>
    <t>TbVst_G13</t>
  </si>
  <si>
    <t>TbVst_G14</t>
  </si>
  <si>
    <t>TbVst_G15</t>
  </si>
  <si>
    <t>TbVst_G16</t>
  </si>
  <si>
    <t>TbVst_G17</t>
  </si>
  <si>
    <t>TbVst_G18</t>
  </si>
  <si>
    <t>TbVst_G19</t>
  </si>
  <si>
    <t>TbVst_G20</t>
  </si>
  <si>
    <t>TbVst_H01</t>
  </si>
  <si>
    <t>TbVst_H02</t>
  </si>
  <si>
    <t>TbVst_H03</t>
  </si>
  <si>
    <t>TbVst_H04</t>
  </si>
  <si>
    <t>TbVst_H05</t>
  </si>
  <si>
    <t>TbVst_H06</t>
  </si>
  <si>
    <t>TbVst_H07</t>
  </si>
  <si>
    <t>TbVst_H08</t>
  </si>
  <si>
    <t>TbVst_I01</t>
  </si>
  <si>
    <t>TbVst_I02</t>
  </si>
  <si>
    <t>TbVst_I03</t>
  </si>
  <si>
    <t>TbVst_I04</t>
  </si>
  <si>
    <t>TbVst_I05</t>
  </si>
  <si>
    <t>TbVst_I06</t>
  </si>
  <si>
    <t>TbVst_I07</t>
  </si>
  <si>
    <t>TbVst_J01</t>
  </si>
  <si>
    <t>TbVst_J02</t>
  </si>
  <si>
    <t>TbVst_J03</t>
  </si>
  <si>
    <t>TbVst_J04</t>
  </si>
  <si>
    <t>TbVst_J05</t>
  </si>
  <si>
    <t>TbVst_J06</t>
  </si>
  <si>
    <t>TbVst_J07</t>
  </si>
  <si>
    <t>TbVst_J08</t>
  </si>
  <si>
    <t>Tdef_RmAvailRte</t>
  </si>
  <si>
    <t>Hotel Average room rates, by Hotel Grade, FY2008-FY2019</t>
  </si>
  <si>
    <t>TbVst_K01</t>
  </si>
  <si>
    <t>TbVst_K02</t>
  </si>
  <si>
    <t>TbVst_K03</t>
  </si>
  <si>
    <t>TbVst_K04</t>
  </si>
  <si>
    <t>TbVst_K05</t>
  </si>
  <si>
    <t>TbVst_K06</t>
  </si>
  <si>
    <t>TbVst_K07</t>
  </si>
  <si>
    <t>Table 5l     Number of Available Rooms, FY2008-FY2021</t>
  </si>
  <si>
    <t>TbVst_L01</t>
  </si>
  <si>
    <t>TbVst_L02</t>
  </si>
  <si>
    <t>TbVst_L03</t>
  </si>
  <si>
    <t>TbVst_L04</t>
  </si>
  <si>
    <t>TbVst_L05</t>
  </si>
  <si>
    <t>TbVst_L06</t>
  </si>
  <si>
    <t>TbVst_L07</t>
  </si>
  <si>
    <t>Hotels filing non-zero Room tax returns during the year.</t>
  </si>
  <si>
    <t>TbVst_L08</t>
  </si>
  <si>
    <t>TbVst_L09</t>
  </si>
  <si>
    <t>TbVst_L10</t>
  </si>
  <si>
    <t>TbVst_L11</t>
  </si>
  <si>
    <t>TbVst_L12</t>
  </si>
  <si>
    <t>TbVst_L13</t>
  </si>
  <si>
    <t>TbVst_L14</t>
  </si>
  <si>
    <t>Tdef_HtlRmRte_Ntly</t>
  </si>
  <si>
    <t>Hotel Average room rates, by nationality of guests, FY2008-FY2019</t>
  </si>
  <si>
    <t>TbVst_M01</t>
  </si>
  <si>
    <t>TbVst_M02</t>
  </si>
  <si>
    <t>TbVst_M03</t>
  </si>
  <si>
    <t>TbVst_M04</t>
  </si>
  <si>
    <t>TbVst_M05</t>
  </si>
  <si>
    <t>TbVst_M06</t>
  </si>
  <si>
    <t>TbVst_M07</t>
  </si>
  <si>
    <t>TbVst_M08</t>
  </si>
  <si>
    <t>HS_01</t>
  </si>
  <si>
    <t>HS_02</t>
  </si>
  <si>
    <t>HS_03</t>
  </si>
  <si>
    <t>HS_04</t>
  </si>
  <si>
    <t>HS_05</t>
  </si>
  <si>
    <t>HS_06</t>
  </si>
  <si>
    <t>HS_07</t>
  </si>
  <si>
    <t>HS_08</t>
  </si>
  <si>
    <t>HS_09</t>
  </si>
  <si>
    <t>HS_10</t>
  </si>
  <si>
    <t>HS_11</t>
  </si>
  <si>
    <t>HS_12</t>
  </si>
  <si>
    <t>HS_13</t>
  </si>
  <si>
    <t>HS_14</t>
  </si>
  <si>
    <t>HS_15</t>
  </si>
  <si>
    <t>HS_16</t>
  </si>
  <si>
    <t>HS_17</t>
  </si>
  <si>
    <t>HS_18</t>
  </si>
  <si>
    <t>HS_19</t>
  </si>
  <si>
    <t>HS_20</t>
  </si>
  <si>
    <t>HS_21</t>
  </si>
  <si>
    <t>BEC_1</t>
  </si>
  <si>
    <t>BEC_11</t>
  </si>
  <si>
    <t>BEC_111</t>
  </si>
  <si>
    <t>BEC_112</t>
  </si>
  <si>
    <t>BEC_12</t>
  </si>
  <si>
    <t>BEC_121</t>
  </si>
  <si>
    <t>BEC_122</t>
  </si>
  <si>
    <t>BEC_2</t>
  </si>
  <si>
    <t>BEC_21</t>
  </si>
  <si>
    <t>BEC_22</t>
  </si>
  <si>
    <t>BEC_3</t>
  </si>
  <si>
    <t>BEC_31</t>
  </si>
  <si>
    <t>BEC_32</t>
  </si>
  <si>
    <t>BEC_322</t>
  </si>
  <si>
    <t>BEC_4</t>
  </si>
  <si>
    <t>BEC_41</t>
  </si>
  <si>
    <t>BEC_42</t>
  </si>
  <si>
    <t>BEC_5</t>
  </si>
  <si>
    <t>BEC_51</t>
  </si>
  <si>
    <t>BEC_52</t>
  </si>
  <si>
    <t>BEC_521</t>
  </si>
  <si>
    <t>BEC_522</t>
  </si>
  <si>
    <t>BEC_53</t>
  </si>
  <si>
    <t>BEC_6</t>
  </si>
  <si>
    <t>BEC_61</t>
  </si>
  <si>
    <t>BEC_62</t>
  </si>
  <si>
    <t>BEC_63</t>
  </si>
  <si>
    <t>BEC_7</t>
  </si>
  <si>
    <t>TbImp_C01</t>
  </si>
  <si>
    <t>TbImp_C02</t>
  </si>
  <si>
    <t>TbImp_C03</t>
  </si>
  <si>
    <t>TbImp_C04</t>
  </si>
  <si>
    <t>TbImp_C05</t>
  </si>
  <si>
    <t>TbImp_C06</t>
  </si>
  <si>
    <t>TbImp_C07</t>
  </si>
  <si>
    <t>TbImp_C08</t>
  </si>
  <si>
    <t>TbImp_C09</t>
  </si>
  <si>
    <t>TbImp_C010</t>
  </si>
  <si>
    <t>TbImp_C011</t>
  </si>
  <si>
    <t>TbImp_C012</t>
  </si>
  <si>
    <t>TbImp_C013</t>
  </si>
  <si>
    <t>TbImp_C014</t>
  </si>
  <si>
    <t>CpiNew_0</t>
  </si>
  <si>
    <t>CpiNew_01</t>
  </si>
  <si>
    <t>CpiNew_02</t>
  </si>
  <si>
    <t>CpiNew_03</t>
  </si>
  <si>
    <t>CpiNew_04</t>
  </si>
  <si>
    <t>CpiNew_05</t>
  </si>
  <si>
    <t>CpiNew_06</t>
  </si>
  <si>
    <t>CpiNew_07</t>
  </si>
  <si>
    <t>CpiNew_08</t>
  </si>
  <si>
    <t>CpiNew_09</t>
  </si>
  <si>
    <t>CpiNew_10</t>
  </si>
  <si>
    <t>CpiNew_11</t>
  </si>
  <si>
    <t>CpiNew_12</t>
  </si>
  <si>
    <t>All</t>
  </si>
  <si>
    <t>Q3</t>
  </si>
  <si>
    <t>Q4</t>
  </si>
  <si>
    <t>Q1</t>
  </si>
  <si>
    <t>Q2</t>
  </si>
  <si>
    <t>Dom</t>
  </si>
  <si>
    <t>Imp</t>
  </si>
  <si>
    <t>TbWgt_All</t>
  </si>
  <si>
    <t>TbCPI_w01</t>
  </si>
  <si>
    <t>TbWgt_Dom</t>
  </si>
  <si>
    <t>TbWgt_Imp</t>
  </si>
  <si>
    <t>Data Area</t>
  </si>
  <si>
    <t>External File</t>
  </si>
  <si>
    <t>SysVars</t>
  </si>
  <si>
    <t>RoP_Gfs_FY18_181130_v2</t>
  </si>
  <si>
    <t>RoP_PayrollStats_20181025_v2</t>
  </si>
  <si>
    <t>RoP_Dcs_18q3_v3</t>
  </si>
  <si>
    <t>Immigration</t>
  </si>
  <si>
    <t>short</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</si>
  <si>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</si>
  <si>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</si>
  <si>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</si>
  <si>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</si>
  <si>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</si>
  <si>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</si>
  <si>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</si>
  <si>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</si>
  <si>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</si>
  <si>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</si>
  <si>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</si>
  <si>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</si>
  <si>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</si>
  <si>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</si>
  <si>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</si>
  <si>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</si>
  <si>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</si>
  <si>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</si>
  <si>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</si>
  <si>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</si>
  <si>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</si>
  <si>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</si>
  <si>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</si>
  <si>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</si>
  <si>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</si>
  <si>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</si>
  <si>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</si>
  <si>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</si>
  <si>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</si>
  <si>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</si>
  <si>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</si>
  <si>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</si>
  <si>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</si>
  <si>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</si>
  <si>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Counter for years</t>
  </si>
  <si>
    <t>VAT</t>
  </si>
  <si>
    <t>Tb_GDPI_CPdet30</t>
  </si>
  <si>
    <t>Base 2016 3rd qtr=100</t>
  </si>
  <si>
    <t>G_1.3.01.1.1.01</t>
  </si>
  <si>
    <t>G_1.3.01.1.1.02</t>
  </si>
  <si>
    <t>G_1.3.01.1.1.03</t>
  </si>
  <si>
    <t>G_1.3.01.1.1.04</t>
  </si>
  <si>
    <t>G_1.3.01.1.1.05</t>
  </si>
  <si>
    <t>G_1.3.01.2.1.01</t>
  </si>
  <si>
    <t>G_1.3.01.2.1.02</t>
  </si>
  <si>
    <t>G_1.4.02.2.5</t>
  </si>
  <si>
    <t>1.3.01.1.1.01</t>
  </si>
  <si>
    <t>1.3.01.1.1.02</t>
  </si>
  <si>
    <t>1.3.01.1.1.03</t>
  </si>
  <si>
    <t>1.3.01.1.1.04</t>
  </si>
  <si>
    <t>1.3.01.1.1.05</t>
  </si>
  <si>
    <t>1.3.01.2.1.01</t>
  </si>
  <si>
    <t>1.3.01.2.1.02</t>
  </si>
  <si>
    <t>1.4.02.2.5</t>
  </si>
  <si>
    <t>1.3.01.1.1.01  Compact - operations</t>
  </si>
  <si>
    <t>1.3.01.1.1.02  Compact - fiscal consolidation</t>
  </si>
  <si>
    <t>1.3.01.1.1.03  Compact - infrastructure minatenance</t>
  </si>
  <si>
    <t>1.3.01.1.1.04  Federal Programs and other US</t>
  </si>
  <si>
    <t>1.3.01.1.1.05  CTF Drawdowns</t>
  </si>
  <si>
    <t>1.3.01.1.3  Grants Other Governments - current</t>
  </si>
  <si>
    <t>1.3.01.2.1.01  Compact - infrastructure</t>
  </si>
  <si>
    <t>1.3.01.2.1.02  Federal programs and other</t>
  </si>
  <si>
    <t>1.3.01.2.2  Grants from Taiwan - capital</t>
  </si>
  <si>
    <t>1.3.01.1.1  Grants US- current</t>
  </si>
  <si>
    <t>1.3.01.1.2  Grants Taiwan- current</t>
  </si>
  <si>
    <t>1.3.01.2.1  Grants from US-capita;</t>
  </si>
  <si>
    <t>Table 9b    National government finances (GFS 2014 format, detail), FY2000-FY2023 (continued)</t>
  </si>
  <si>
    <t>(FY2019 prices, US$ millions)</t>
  </si>
  <si>
    <t>memo item: GDP (P) chain volume measure</t>
  </si>
  <si>
    <t>2 expressed in FY19 prices.</t>
  </si>
  <si>
    <t xml:space="preserve"> 5) expressed in FY19 prices</t>
  </si>
  <si>
    <t>DBDef21</t>
  </si>
  <si>
    <t>NAC</t>
  </si>
  <si>
    <t>Isic</t>
  </si>
  <si>
    <t>Tdef_GDPPkpInd</t>
  </si>
  <si>
    <t>GDP(P)</t>
  </si>
  <si>
    <t>KP</t>
  </si>
  <si>
    <t>B1_b</t>
  </si>
  <si>
    <t>GDPPkpInd</t>
  </si>
  <si>
    <t>*Constant price GDP figures are now presented in FY19 prices. In previous versions of this publication, they were expressed using chain volume measures.</t>
  </si>
  <si>
    <r>
      <t>Secondary Incomes (Current transfers)</t>
    </r>
    <r>
      <rPr>
        <vertAlign val="superscript"/>
        <sz val="10"/>
        <color rgb="FF000000"/>
        <rFont val="Arial"/>
        <family val="2"/>
      </rPr>
      <t xml:space="preserve"> 7</t>
    </r>
  </si>
  <si>
    <t>DBDef31</t>
  </si>
  <si>
    <t>kp_Ext</t>
  </si>
  <si>
    <t>GDPP, Constant FISIM, Totals and OTT</t>
  </si>
  <si>
    <t>FISIM_P2</t>
  </si>
  <si>
    <t>D21</t>
  </si>
  <si>
    <t>D31</t>
  </si>
  <si>
    <t>B1</t>
  </si>
  <si>
    <t>Tdef_kp_Ext</t>
  </si>
  <si>
    <t>memo item: GDP(E), Chain Volume Measure</t>
  </si>
  <si>
    <t>Tdef_GDPPcv_Total</t>
  </si>
  <si>
    <t>GDPP_cv_Total</t>
  </si>
  <si>
    <t>GDPP chained Total</t>
  </si>
  <si>
    <t>GDPPkpInst</t>
  </si>
  <si>
    <t>IS_1</t>
  </si>
  <si>
    <t>IS_1.3</t>
  </si>
  <si>
    <t>IS_2.1</t>
  </si>
  <si>
    <t>IS_2.2</t>
  </si>
  <si>
    <t>IS_3.2</t>
  </si>
  <si>
    <t>IS_3.3</t>
  </si>
  <si>
    <t>IS_3.4</t>
  </si>
  <si>
    <t>IS_4</t>
  </si>
  <si>
    <t>IS_5</t>
  </si>
  <si>
    <t>Tdef_GDPPkpInst</t>
  </si>
  <si>
    <t>kp_Ext1</t>
  </si>
  <si>
    <t>GDPP, Constant FISIM, Totals and OTT for GDP (P) by Inst</t>
  </si>
  <si>
    <t>DBDef22</t>
  </si>
  <si>
    <t>Inst</t>
  </si>
  <si>
    <t>Saudi Arabia</t>
  </si>
  <si>
    <t>Women and Youth Entrepreneurs and MSMEs Re-lending Project</t>
  </si>
  <si>
    <t>Sofa + .6%-.1%</t>
  </si>
  <si>
    <t>Sustainable Oceans and Resilience Strengthening Program SP1</t>
  </si>
  <si>
    <t>Sustainable Oceans and Resilience Strengthening Program</t>
  </si>
  <si>
    <t>JV RoP States Housing Infrastructure</t>
  </si>
  <si>
    <t>Supplier credit</t>
  </si>
  <si>
    <t>Third Generation (3G) Mobile Network</t>
  </si>
  <si>
    <t>Estimated outstanding principal September 2024, $'000</t>
  </si>
  <si>
    <t>[GG_GFSdet]</t>
  </si>
  <si>
    <t>[NG_GFSdet]</t>
  </si>
  <si>
    <t>Table 9b    General government finances (GFS 2014 format, summary), FY2000-FY2022</t>
  </si>
  <si>
    <t>Table 9d    General government finances (GFS 2014 format, detail), FY2000-FY2022</t>
  </si>
  <si>
    <t>Note: National Government GFS statistics do not include Compact Trust Fund</t>
  </si>
  <si>
    <t>Note: General Government GFS statistics include the central government, state governments, social security and pension funds and the Compact Trust Fund</t>
  </si>
  <si>
    <t>TDef_Ggov</t>
  </si>
  <si>
    <t>IS_3</t>
  </si>
  <si>
    <t>Ggov_fisc</t>
  </si>
  <si>
    <t>DBDef_Ggov</t>
  </si>
  <si>
    <t>General GFS, all transactions</t>
  </si>
  <si>
    <t>#n.a.</t>
  </si>
  <si>
    <t>#GFS</t>
  </si>
  <si>
    <t>1.4.02.2.5  Administrative fees (digital residency)</t>
  </si>
  <si>
    <t>List of Statistical Tables, Palau FY2025</t>
  </si>
  <si>
    <t>Table S1    Palau summary economic indicators, FY2000-FY2025</t>
  </si>
  <si>
    <t>Table 2a    Palau current and constant price GDP, GDP per capita, FY1995-FY2025</t>
  </si>
  <si>
    <t>Table 2b    Palau income measures in current prices and real terms, FY2000-FY2025</t>
  </si>
  <si>
    <t>Table 2c    Palau constant price GDP(P) production by industry, FY2000-FY2025</t>
  </si>
  <si>
    <t>Table 2d    Palau constant price GDP(P) production by industry, contribution to change, FY2000-FY2025</t>
  </si>
  <si>
    <t>Table 2e    Palau current price GDP(P) production by industry, FY2000-FY2025</t>
  </si>
  <si>
    <t>Table 2f     Palau share of GDP(P) production by industry, current prices, FY2000-FY2025</t>
  </si>
  <si>
    <t>Table 2g    Palau implicit GDP(P) price deflators by industry, FY2000-FY2025</t>
  </si>
  <si>
    <t>Table 2h    Palau implicit GDP(P) price deflators by industry, Contribution to Change , FY2000-FY2025</t>
  </si>
  <si>
    <t>Table 2i     Palau constant price GDP(P) production by institutional sector, FY2000-FY2025</t>
  </si>
  <si>
    <t>Table 2j     Palau constant price GDP(P) production by institutional sector, contribution to change, FY2000-FY2025</t>
  </si>
  <si>
    <t>Table 2k    Palau current price GDP(P) production by institutional sector, FY2000-FY2025</t>
  </si>
  <si>
    <t>Table 2l     Palau share of GDP(P) production by institutional sector, current prices, FY2000-FY2025</t>
  </si>
  <si>
    <t>Table 2m   Palau implicit GDP(P) production price deflators by institutional sector, FY2000-FY2025</t>
  </si>
  <si>
    <t>Table 2n    Palau implicit GDP(P) production price deflators by institutional sector, contribution to change, FY2000-FY2025</t>
  </si>
  <si>
    <t>Table 2o    Palau GDP by income component, current prices, FY2000-FY2025</t>
  </si>
  <si>
    <t>Table 2p    Palau share of GDP by income component, current prices, FY2000-FY2025</t>
  </si>
  <si>
    <t>Table 2q    Palau current price GDP(P) production by institutional sector and income components, FY2000-FY2025</t>
  </si>
  <si>
    <t>Table 2r     Palau constant price GDP(E) expenditure, FY2005-FY2025</t>
  </si>
  <si>
    <t>Table 2s    Palau constant price GDP(E) expenditure, contribution to change, FY2006-FY2025</t>
  </si>
  <si>
    <t>Table 2t     Palau current price GDP(E) expenditure, FY2007-FY2025</t>
  </si>
  <si>
    <t>Table 2u    Palau share of GDP(E) expenditure, current prices, FY2005-FY2025</t>
  </si>
  <si>
    <t>Table 2v    Palau implicit GDP(E) expenditure, price deflators, FY2006-FY2025</t>
  </si>
  <si>
    <t>Table 2w   Palau summary of Household Consumption Expenditure, FY2005-FY2025</t>
  </si>
  <si>
    <t>Table 2x    Palau summary of Government Final Consumption Expenditure, by Product, FY2005-FY2025</t>
  </si>
  <si>
    <t>Table 2y    Palau summary of Government Final Consumption Expenditure, by Institution and component, FY2005-FY2025</t>
  </si>
  <si>
    <t>Table 3a    Employment by institutional sector, numbers, FY2000-FY2025</t>
  </si>
  <si>
    <t>Table 3b    Employment by institutional sector, wage costs, FY2000-FY2025</t>
  </si>
  <si>
    <t>Table 3c    Employment by institutional sector, average wage and salary rates, FY2000-FY2025</t>
  </si>
  <si>
    <t>Table 3d    Employment by institutional sector, average real wage and salary rates, FY2000-FY2025</t>
  </si>
  <si>
    <t>Table 3e    Employment by institutional sector, numbers, Palau citizens, FY2000-FY2025</t>
  </si>
  <si>
    <t>Table 3f     Employment by institutional sector, wage costs, Palau citizens, FY2000-FY2025</t>
  </si>
  <si>
    <t>Table 3g    Employment by institutional sector, average wage and salary rates, Palau citizens, FY2000-FY2025</t>
  </si>
  <si>
    <t>Table 3h    Employment by institutional sector, average real wage and salary rates, Palau citizens, FY2000-FY2025</t>
  </si>
  <si>
    <t>Table 3i     Employment by institutional sector, numbers, Foreign citizens, FY2000-FY2025</t>
  </si>
  <si>
    <t>Table 3j     Employment by institutional sector, wage costs, Foreign citizens, FY2000-FY2025</t>
  </si>
  <si>
    <t>Table 3k    Employment by institutional sector, average wage and salary rates, Foreign citizens, FY2000-FY2025</t>
  </si>
  <si>
    <t>Table 3l     Employment by institutional sector, average real wage and salary rates, Foreign citizens, FY2000-FY2025</t>
  </si>
  <si>
    <t>Table 3m   Employment by industry, numbers, FY2000-FY2025</t>
  </si>
  <si>
    <t>Table 3n    Employment by industry, wage costs, FY2000-FY2025</t>
  </si>
  <si>
    <t>Table 3o    Employment by industry, average wage and salary rates, FY2000-FY2025</t>
  </si>
  <si>
    <t>Table 3p    Employment by industry, average real wage and salary rates, FY2000-FY2025</t>
  </si>
  <si>
    <t>Table 3q    Employment, by industry, numbers, Palau citizens, FY2000-FY2025</t>
  </si>
  <si>
    <t>Table 3r     Employment by industry, wage costs, Palau citizens, FY2000-FY2025</t>
  </si>
  <si>
    <t>Table 3s    Employment by industry, average wage and salary rates, Palau Citizens, FY2000-FY2025</t>
  </si>
  <si>
    <t>Table 3t     Employment by industry, average real wage and salary rates, Palau citizens, FY2000-FY2025</t>
  </si>
  <si>
    <t>Table 3u    Employment, by industry, numbers, Foreign citizens, FY2000-FY2025</t>
  </si>
  <si>
    <t>Table 3v    Employment by industry, wage costs, Foreign citizens, FY2000-FY2025</t>
  </si>
  <si>
    <t>Table 3w   Employment by industry, average wage and salary rates, Foreign citizens, FY2000-FY2025</t>
  </si>
  <si>
    <t>Table 3x    Employment by industry, average real wage and salary rates, Foreign citizens, FY2000-FY2025</t>
  </si>
  <si>
    <t>Table 4a    National government employment by department, FY2010-FY2025</t>
  </si>
  <si>
    <t>Table 4b    National government wage costs by department, FY2010-FY2025</t>
  </si>
  <si>
    <t>Table 4c    National government average wage and salary rates by department, FY2010-FY2025</t>
  </si>
  <si>
    <t>Table 4d    National government employment by COFOG1, FY2010-FY2025</t>
  </si>
  <si>
    <t>Table 4e    National government wage costs by COFOG, FY2010-FY2025</t>
  </si>
  <si>
    <t>Table 4f     National government average wage and salary rates by COFOG,  FY2010-FY2025</t>
  </si>
  <si>
    <t>Table 5a    Visitors to Palau by nationality (tourists plus business):  FY2000-FY2025</t>
  </si>
  <si>
    <t>Table 5b    Length of stay, visitors to Palau by nationality: FY2008-FY2025</t>
  </si>
  <si>
    <t>Table 5c    Visitor Nights spent in Palau by nationality: FY2008-FY2025</t>
  </si>
  <si>
    <t>Table 5d    Palau summary of Tourism Expenditure and Receipts, current prices, FY2000-FY2025</t>
  </si>
  <si>
    <t>Table 5e    Palau Estimated direct Value Added generated from Tourism receipts, current prices, FY2000-FY2025</t>
  </si>
  <si>
    <t>Table 5f     Palau, Direct employment in Tourism, FY2000-FY2025</t>
  </si>
  <si>
    <t>Table 5g    Visitor Arrivals, by airline type and nationality, FY2008-FY2025</t>
  </si>
  <si>
    <t>Table 5h    Visitor Nights, by Hotel Grade, FY2008-FY2025</t>
  </si>
  <si>
    <t>Table 5i     Hotel Occupancy Rates, by Hotel Grade, FY2008-FY2025</t>
  </si>
  <si>
    <t>Table 5j     Hotel Gross Revenue (US$ million), by Hotel Grade, FY2008-FY2025</t>
  </si>
  <si>
    <t>Table 5k    Hotel Average room rates, by Hotel Grade, FY2008-FY2025</t>
  </si>
  <si>
    <t>Table 5l     Number of Available Rooms, FY2008-FY2025</t>
  </si>
  <si>
    <t>Table 6a     Depository Corporations Survey (DCS), end of period, FY2014-FY2025</t>
  </si>
  <si>
    <t>Table 6b     Financial Corporations Survey (DCS), end of period, FY2014-FY2025</t>
  </si>
  <si>
    <t>Table 6c     Deposits by Institution, end of period, FY2014-FY2025</t>
  </si>
  <si>
    <t>Table 6d     Lending by Industry, end of period, FY2014-FY2025</t>
  </si>
  <si>
    <t>Table 6e     Interest rates on deposits and loans, deposit money banks, FY2010-FY2025</t>
  </si>
  <si>
    <t>Table 6f      Income and expense of deposit money banks, FY2010-FY2025</t>
  </si>
  <si>
    <t>Table 7a    Palau Consumer Price Index (CPI) COICOP format, all items by major groups, FY2017-FY2025</t>
  </si>
  <si>
    <t>Table 7b    Palau Consumer Price Index (CPI), COICOP format, domestic items by major groups, FY2017-FY2025</t>
  </si>
  <si>
    <t>Table 7c    Palau Consumer Price Index (CPI), COICOP format, imported items by major groups, FY2017-FY2025</t>
  </si>
  <si>
    <t>Table 8a    Palau imports by HS Sections, FY2007-FY2025</t>
  </si>
  <si>
    <t>Table 8b    Palau imports by Broad Economic Classifaction (BEC), FY2007-FY2025</t>
  </si>
  <si>
    <t>Table 8c    Palau imports by Region and Main Countries of Origin, FY2007-FY2025</t>
  </si>
  <si>
    <t>Table 8d    Palau Balance of Payments (summary), FY2000-FY2025</t>
  </si>
  <si>
    <t>Table 8e    Palau Balance of Payments (detail), FY2000-FY2025</t>
  </si>
  <si>
    <t>Table 8f     Palau International investment position, FY2000-FY2025</t>
  </si>
  <si>
    <t>Table 8g    External debt and debt service, National government and Public Sector Enterprises, FY2000-FY2025</t>
  </si>
  <si>
    <t>Table 9a    National government finances (GFS 2014 format, summary), FY2000-FY2025</t>
  </si>
  <si>
    <t>Table 9c    National government finances (GFS 2014 format, detail), FY2000-FY2025</t>
  </si>
  <si>
    <t>Australia</t>
  </si>
  <si>
    <t>TbVst_A061</t>
  </si>
  <si>
    <t>TbVst_C061</t>
  </si>
  <si>
    <t>TbVst_G061</t>
  </si>
  <si>
    <t>TbVst_G141</t>
  </si>
  <si>
    <t>TbVst_M061</t>
  </si>
  <si>
    <t>% of 2025 GDP</t>
  </si>
  <si>
    <t>From FY00-07, Australian tourists are lumped to "Others."</t>
  </si>
  <si>
    <t>GRT/GST on sales to vistors</t>
  </si>
  <si>
    <r>
      <t>FY22</t>
    </r>
    <r>
      <rPr>
        <vertAlign val="superscript"/>
        <sz val="10"/>
        <color rgb="FF000000"/>
        <rFont val="Arial"/>
        <family val="2"/>
      </rPr>
      <t>f/</t>
    </r>
  </si>
  <si>
    <r>
      <t>FY23</t>
    </r>
    <r>
      <rPr>
        <vertAlign val="superscript"/>
        <sz val="10"/>
        <color rgb="FF000000"/>
        <rFont val="Arial"/>
        <family val="2"/>
      </rPr>
      <t>r/</t>
    </r>
  </si>
  <si>
    <t>Note: p = preliminary; r = revised; f = final
Source: Bureau of Budget and Planning</t>
  </si>
  <si>
    <r>
      <t>FY24</t>
    </r>
    <r>
      <rPr>
        <vertAlign val="superscript"/>
        <sz val="10"/>
        <color rgb="FF000000"/>
        <rFont val="Arial"/>
        <family val="2"/>
      </rPr>
      <t>r/</t>
    </r>
  </si>
  <si>
    <r>
      <t>FY25</t>
    </r>
    <r>
      <rPr>
        <vertAlign val="superscript"/>
        <sz val="10"/>
        <color rgb="FF000000"/>
        <rFont val="Arial"/>
        <family val="2"/>
      </rPr>
      <t>p/</t>
    </r>
  </si>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</sst>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0.0"/>
    <numFmt numFmtId="166" formatCode="0.0"/>
    <numFmt numFmtId="167" formatCode="_(* #,##0_);_(* \(#,##0\);_(* &quot;-&quot;??_);_(@_)"/>
    <numFmt numFmtId="168" formatCode="General_)"/>
    <numFmt numFmtId="169" formatCode="_(* #,##0.0_);_(* \(#,##0.0\);_(* &quot;-&quot;??_);_(@_)"/>
    <numFmt numFmtId="170" formatCode="_(* #,##0.0_);_(* \(#,##0.0\);_(* &quot;-&quot;?_);_(@_)"/>
    <numFmt numFmtId="171" formatCode="#,##0.0;\-#,##0.0;\~"/>
    <numFmt numFmtId="172" formatCode="#,##0;\-#,##0;\~"/>
    <numFmt numFmtId="173" formatCode="#,##0.000"/>
    <numFmt numFmtId="174" formatCode="#,##0.000;\-#,##0.000;#"/>
    <numFmt numFmtId="175" formatCode="_-* #,##0.000_-;\-* #,##0.000_-;_-* &quot;-&quot;??_-;_-@_-"/>
    <numFmt numFmtId="176" formatCode="&quot;   &quot;@"/>
    <numFmt numFmtId="177" formatCode="&quot;      &quot;@"/>
    <numFmt numFmtId="178" formatCode="&quot;         &quot;@"/>
    <numFmt numFmtId="179" formatCode="&quot;            &quot;@"/>
    <numFmt numFmtId="180" formatCode="&quot;               &quot;@"/>
    <numFmt numFmtId="181" formatCode="[Black][&gt;0.05]#,##0.0;[Black][&lt;-0.05]\-#,##0.0;;"/>
    <numFmt numFmtId="182" formatCode="[Black][&gt;0.5]#,##0;[Black][&lt;-0.5]\-#,##0;;"/>
    <numFmt numFmtId="183" formatCode="#,##0_)"/>
    <numFmt numFmtId="184" formatCode="#,##0.0_);[Red]\(#,##0.0\)"/>
    <numFmt numFmtId="185" formatCode="_-* #,##0.00\ [$€-1]_-;\-* #,##0.00\ [$€-1]_-;_-* &quot;-&quot;??\ [$€-1]_-"/>
    <numFmt numFmtId="186" formatCode="_-* #,##0\ _F_-;\-* #,##0\ _F_-;_-* &quot;-&quot;\ _F_-;_-@_-"/>
    <numFmt numFmtId="187" formatCode="_-* #,##0.00\ _F_-;\-* #,##0.00\ _F_-;_-* &quot;-&quot;??\ _F_-;_-@_-"/>
    <numFmt numFmtId="188" formatCode="_-* #,##0\ &quot;F&quot;_-;\-* #,##0\ &quot;F&quot;_-;_-* &quot;-&quot;\ &quot;F&quot;_-;_-@_-"/>
    <numFmt numFmtId="189" formatCode="_-* #,##0.00\ &quot;F&quot;_-;\-* #,##0.00\ &quot;F&quot;_-;_-* &quot;-&quot;??\ &quot;F&quot;_-;_-@_-"/>
    <numFmt numFmtId="190" formatCode="[&gt;=0.05]#,##0.0;[&lt;=-0.05]\-#,##0.0;?0.0"/>
    <numFmt numFmtId="191" formatCode="[Black]#,##0.0;[Black]\-#,##0.0;;"/>
    <numFmt numFmtId="192" formatCode="&quot;$&quot;#,##0"/>
    <numFmt numFmtId="193" formatCode="_-&quot;$&quot;* #,##0_-;\-&quot;$&quot;* #,##0_-;_-&quot;$&quot;* &quot;-&quot;??_-;_-@_-"/>
    <numFmt numFmtId="194" formatCode="#,##0;\-#,##0;#"/>
    <numFmt numFmtId="195" formatCode="#,##0.000_);\(#,##0.000\)"/>
  </numFmts>
  <fonts count="1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name val="Arial"/>
      <family val="2"/>
    </font>
    <font>
      <sz val="11"/>
      <color theme="1"/>
      <name val="Calibri"/>
      <family val="2"/>
      <scheme val="minor"/>
    </font>
    <font>
      <sz val="10"/>
      <name val="Arial"/>
      <family val="2"/>
    </font>
    <font>
      <sz val="8"/>
      <name val="Arial"/>
      <family val="2"/>
    </font>
    <font>
      <u/>
      <sz val="7.5"/>
      <color indexed="12"/>
      <name val="Arial"/>
      <family val="2"/>
    </font>
    <font>
      <vertAlign val="superscript"/>
      <sz val="10"/>
      <name val="Arial"/>
      <family val="2"/>
    </font>
    <font>
      <sz val="12"/>
      <name val="Arial"/>
      <family val="2"/>
    </font>
    <font>
      <sz val="10"/>
      <name val="Arial"/>
      <family val="2"/>
    </font>
    <font>
      <sz val="10"/>
      <color indexed="8"/>
      <name val="Arial"/>
      <family val="2"/>
    </font>
    <font>
      <sz val="8"/>
      <color indexed="8"/>
      <name val="Arial"/>
      <family val="2"/>
    </font>
    <font>
      <b/>
      <sz val="10"/>
      <color indexed="8"/>
      <name val="Arial"/>
      <family val="2"/>
    </font>
    <font>
      <i/>
      <sz val="10"/>
      <color indexed="8"/>
      <name val="Arial"/>
      <family val="2"/>
    </font>
    <font>
      <sz val="12"/>
      <name val="Times New Roman"/>
      <family val="1"/>
    </font>
    <font>
      <i/>
      <sz val="10"/>
      <name val="Arial"/>
      <family val="2"/>
    </font>
    <font>
      <i/>
      <sz val="9"/>
      <name val="Arial"/>
      <family val="2"/>
    </font>
    <font>
      <b/>
      <sz val="10"/>
      <name val="Arial"/>
      <family val="2"/>
    </font>
    <font>
      <b/>
      <i/>
      <sz val="10"/>
      <name val="Arial"/>
      <family val="2"/>
    </font>
    <font>
      <b/>
      <sz val="10"/>
      <name val="Arial"/>
      <family val="2"/>
    </font>
    <font>
      <b/>
      <sz val="11"/>
      <name val="Helv"/>
    </font>
    <font>
      <sz val="10"/>
      <name val="Times New Roman"/>
      <family val="1"/>
    </font>
    <font>
      <sz val="11"/>
      <color indexed="8"/>
      <name val="Arial"/>
      <family val="2"/>
    </font>
    <font>
      <sz val="10"/>
      <name val="Arial"/>
      <family val="2"/>
    </font>
    <font>
      <i/>
      <sz val="13"/>
      <name val="Arial"/>
      <family val="2"/>
    </font>
    <font>
      <b/>
      <sz val="8"/>
      <color indexed="8"/>
      <name val="Arial"/>
      <family val="2"/>
    </font>
    <font>
      <b/>
      <sz val="10"/>
      <color indexed="12"/>
      <name val="Arial"/>
      <family val="2"/>
    </font>
    <font>
      <vertAlign val="superscript"/>
      <sz val="10"/>
      <color indexed="8"/>
      <name val="Arial"/>
      <family val="2"/>
    </font>
    <font>
      <b/>
      <sz val="10"/>
      <color theme="1"/>
      <name val="Arial"/>
      <family val="2"/>
    </font>
    <font>
      <sz val="13"/>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sz val="10"/>
      <color rgb="FF0033CC"/>
      <name val="Arial"/>
      <family val="2"/>
    </font>
    <font>
      <sz val="12"/>
      <color rgb="FF0033CC"/>
      <name val="Arial"/>
      <family val="2"/>
    </font>
    <font>
      <b/>
      <sz val="12"/>
      <name val="Arial"/>
      <family val="2"/>
    </font>
    <font>
      <sz val="10"/>
      <name val="Courier"/>
      <family val="3"/>
    </font>
    <font>
      <sz val="9"/>
      <name val="Times New Roman"/>
      <family val="1"/>
    </font>
    <font>
      <sz val="10"/>
      <color indexed="8"/>
      <name val="Arial Narrow"/>
      <family val="2"/>
    </font>
    <font>
      <b/>
      <sz val="18"/>
      <name val="Arial"/>
      <family val="2"/>
    </font>
    <font>
      <u/>
      <sz val="10"/>
      <color indexed="12"/>
      <name val="Times New Roman"/>
      <family val="1"/>
    </font>
    <font>
      <u/>
      <sz val="12"/>
      <color theme="10"/>
      <name val="Times New Roman"/>
      <family val="1"/>
    </font>
    <font>
      <sz val="10"/>
      <color theme="1"/>
      <name val="Arial Narrow"/>
      <family val="2"/>
    </font>
    <font>
      <b/>
      <vertAlign val="superscript"/>
      <sz val="10"/>
      <color indexed="8"/>
      <name val="Arial"/>
      <family val="2"/>
    </font>
    <font>
      <sz val="12"/>
      <color theme="1"/>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u/>
      <sz val="7.5"/>
      <color indexed="36"/>
      <name val="Arial"/>
      <family val="2"/>
    </font>
    <font>
      <sz val="11"/>
      <name val="Tms Rmn"/>
    </font>
    <font>
      <i/>
      <sz val="9"/>
      <color indexed="8"/>
      <name val="Arial"/>
      <family val="2"/>
    </font>
    <font>
      <b/>
      <sz val="11"/>
      <color theme="1"/>
      <name val="Calibri"/>
      <family val="2"/>
      <scheme val="minor"/>
    </font>
    <font>
      <i/>
      <sz val="10"/>
      <color theme="1"/>
      <name val="Arial"/>
      <family val="2"/>
    </font>
    <font>
      <i/>
      <sz val="10"/>
      <color theme="1"/>
      <name val="Calibri"/>
      <family val="2"/>
      <scheme val="minor"/>
    </font>
    <font>
      <sz val="10"/>
      <color theme="7" tint="-0.499984740745262"/>
      <name val="Calibri"/>
      <family val="2"/>
      <scheme val="minor"/>
    </font>
    <font>
      <i/>
      <sz val="10"/>
      <name val="Calibri"/>
      <family val="2"/>
      <scheme val="minor"/>
    </font>
    <font>
      <sz val="10"/>
      <name val="Arial"/>
      <family val="2"/>
    </font>
    <font>
      <b/>
      <i/>
      <sz val="10"/>
      <color theme="1"/>
      <name val="Arial"/>
      <family val="2"/>
    </font>
    <font>
      <b/>
      <sz val="10"/>
      <color rgb="FF0070C0"/>
      <name val="Arial"/>
      <family val="2"/>
    </font>
    <font>
      <sz val="10"/>
      <color rgb="FF0070C0"/>
      <name val="Arial"/>
      <family val="2"/>
    </font>
    <font>
      <u/>
      <sz val="10"/>
      <color theme="10"/>
      <name val="Arial"/>
      <family val="2"/>
    </font>
    <font>
      <u/>
      <sz val="11"/>
      <color theme="10"/>
      <name val="Calibri"/>
      <family val="2"/>
      <scheme val="minor"/>
    </font>
    <font>
      <sz val="10"/>
      <color rgb="FF00B050"/>
      <name val="Calibri"/>
      <family val="2"/>
      <scheme val="minor"/>
    </font>
    <font>
      <sz val="10"/>
      <color indexed="8"/>
      <name val="Calibri"/>
      <family val="2"/>
      <scheme val="minor"/>
    </font>
    <font>
      <sz val="9"/>
      <color indexed="81"/>
      <name val="Tahoma"/>
      <family val="2"/>
    </font>
    <font>
      <sz val="10"/>
      <color rgb="FFFF0000"/>
      <name val="Arial"/>
      <family val="2"/>
    </font>
    <font>
      <b/>
      <sz val="9"/>
      <color indexed="81"/>
      <name val="Tahoma"/>
      <family val="2"/>
    </font>
    <font>
      <sz val="9"/>
      <color indexed="8"/>
      <name val="Arial"/>
      <family val="2"/>
    </font>
    <font>
      <b/>
      <sz val="8"/>
      <name val="Arial"/>
      <family val="2"/>
    </font>
    <font>
      <i/>
      <sz val="8"/>
      <name val="Arial"/>
      <family val="2"/>
    </font>
    <font>
      <sz val="8"/>
      <color rgb="FF0033CC"/>
      <name val="Arial"/>
      <family val="2"/>
    </font>
    <font>
      <b/>
      <i/>
      <sz val="12"/>
      <name val="Arial"/>
      <family val="2"/>
    </font>
    <font>
      <sz val="10"/>
      <color rgb="FF00B050"/>
      <name val="Arial"/>
      <family val="2"/>
    </font>
    <font>
      <b/>
      <sz val="10"/>
      <color rgb="FF00B050"/>
      <name val="Arial"/>
      <family val="2"/>
    </font>
    <font>
      <sz val="9"/>
      <name val="Arial"/>
      <family val="2"/>
    </font>
    <font>
      <sz val="9"/>
      <color theme="1"/>
      <name val="Calibri"/>
      <family val="2"/>
      <scheme val="minor"/>
    </font>
    <font>
      <i/>
      <sz val="10"/>
      <color rgb="FF00B050"/>
      <name val="Arial"/>
      <family val="2"/>
    </font>
    <font>
      <i/>
      <sz val="10"/>
      <color rgb="FF00B050"/>
      <name val="Calibri"/>
      <family val="2"/>
      <scheme val="minor"/>
    </font>
    <font>
      <b/>
      <i/>
      <sz val="10"/>
      <color rgb="FF00B050"/>
      <name val="Calibri"/>
      <family val="2"/>
      <scheme val="minor"/>
    </font>
    <font>
      <b/>
      <sz val="9"/>
      <name val="Arial"/>
      <family val="2"/>
    </font>
    <font>
      <sz val="9"/>
      <color theme="1"/>
      <name val="Arial"/>
      <family val="2"/>
    </font>
    <font>
      <sz val="11"/>
      <color indexed="8"/>
      <name val="Calibri"/>
      <family val="2"/>
      <scheme val="minor"/>
    </font>
    <font>
      <sz val="10"/>
      <color rgb="FF339966"/>
      <name val="Arial"/>
      <family val="2"/>
    </font>
    <font>
      <sz val="11"/>
      <color rgb="FF00B050"/>
      <name val="Calibri"/>
      <family val="2"/>
      <scheme val="minor"/>
    </font>
    <font>
      <i/>
      <sz val="9"/>
      <color rgb="FF00B050"/>
      <name val="Arial"/>
      <family val="2"/>
    </font>
    <font>
      <sz val="9"/>
      <color rgb="FF339966"/>
      <name val="Arial"/>
      <family val="2"/>
    </font>
    <font>
      <b/>
      <sz val="9"/>
      <color rgb="FF00B050"/>
      <name val="Arial"/>
      <family val="2"/>
    </font>
    <font>
      <sz val="9"/>
      <color rgb="FF00B050"/>
      <name val="Arial"/>
      <family val="2"/>
    </font>
    <font>
      <i/>
      <sz val="9"/>
      <color theme="1"/>
      <name val="Calibri"/>
      <family val="2"/>
      <scheme val="minor"/>
    </font>
    <font>
      <i/>
      <sz val="9"/>
      <color rgb="FF00B050"/>
      <name val="Calibri"/>
      <family val="2"/>
      <scheme val="minor"/>
    </font>
    <font>
      <b/>
      <i/>
      <sz val="9"/>
      <color rgb="FF00B050"/>
      <name val="Calibri"/>
      <family val="2"/>
      <scheme val="minor"/>
    </font>
    <font>
      <sz val="9"/>
      <color rgb="FF00B050"/>
      <name val="Calibri"/>
      <family val="2"/>
      <scheme val="minor"/>
    </font>
    <font>
      <i/>
      <sz val="11"/>
      <color theme="1"/>
      <name val="Calibri"/>
      <family val="2"/>
      <scheme val="minor"/>
    </font>
    <font>
      <b/>
      <i/>
      <sz val="10"/>
      <color rgb="FF00B050"/>
      <name val="Arial"/>
      <family val="2"/>
    </font>
    <font>
      <sz val="10"/>
      <color rgb="FFFF0000"/>
      <name val="Calibri"/>
      <family val="2"/>
      <scheme val="minor"/>
    </font>
    <font>
      <sz val="8"/>
      <color theme="1"/>
      <name val="Arial"/>
      <family val="2"/>
    </font>
    <font>
      <b/>
      <sz val="12"/>
      <color rgb="FF00B050"/>
      <name val="Arial"/>
      <family val="2"/>
    </font>
    <font>
      <sz val="12"/>
      <color rgb="FF00B050"/>
      <name val="Arial"/>
      <family val="2"/>
    </font>
    <font>
      <sz val="11"/>
      <color rgb="FF00B050"/>
      <name val="Arial"/>
      <family val="2"/>
    </font>
    <font>
      <b/>
      <sz val="12"/>
      <color theme="1"/>
      <name val="Arial"/>
      <family val="2"/>
    </font>
    <font>
      <b/>
      <sz val="10"/>
      <color rgb="FF00B050"/>
      <name val="Calibri"/>
      <family val="2"/>
      <scheme val="minor"/>
    </font>
    <font>
      <sz val="8"/>
      <color rgb="FF0000FF"/>
      <name val="Arial"/>
      <family val="2"/>
    </font>
    <font>
      <sz val="10"/>
      <color rgb="FF0000FF"/>
      <name val="Arial"/>
      <family val="2"/>
    </font>
    <font>
      <vertAlign val="superscript"/>
      <sz val="10"/>
      <color rgb="FF000000"/>
      <name val="Arial"/>
      <family val="2"/>
    </font>
  </fonts>
  <fills count="13">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solid">
        <fgColor indexed="35"/>
        <bgColor indexed="64"/>
      </patternFill>
    </fill>
    <fill>
      <patternFill patternType="solid">
        <fgColor indexed="43"/>
        <bgColor indexed="64"/>
      </patternFill>
    </fill>
    <fill>
      <patternFill patternType="solid">
        <fgColor indexed="11"/>
        <bgColor indexed="64"/>
      </patternFill>
    </fill>
    <fill>
      <patternFill patternType="solid">
        <fgColor indexed="13"/>
        <bgColor indexed="64"/>
      </patternFill>
    </fill>
    <fill>
      <patternFill patternType="solid">
        <fgColor theme="8" tint="0.59999389629810485"/>
        <bgColor indexed="64"/>
      </patternFill>
    </fill>
    <fill>
      <patternFill patternType="solid">
        <fgColor indexed="65"/>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22"/>
      </left>
      <right style="thin">
        <color indexed="22"/>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97">
    <xf numFmtId="0" fontId="0" fillId="0" borderId="0"/>
    <xf numFmtId="43" fontId="15" fillId="0" borderId="0" applyFont="0" applyFill="0" applyBorder="0" applyAlignment="0" applyProtection="0"/>
    <xf numFmtId="43" fontId="20" fillId="0" borderId="0" applyFont="0" applyFill="0" applyBorder="0" applyAlignment="0" applyProtection="0"/>
    <xf numFmtId="168" fontId="31" fillId="0" borderId="0">
      <alignment horizontal="left"/>
    </xf>
    <xf numFmtId="0" fontId="17" fillId="0" borderId="0" applyNumberFormat="0" applyFill="0" applyBorder="0" applyAlignment="0" applyProtection="0">
      <alignment vertical="top"/>
      <protection locked="0"/>
    </xf>
    <xf numFmtId="0" fontId="20" fillId="0" borderId="0"/>
    <xf numFmtId="0" fontId="21" fillId="0" borderId="0"/>
    <xf numFmtId="0" fontId="25" fillId="0" borderId="0"/>
    <xf numFmtId="0" fontId="15" fillId="0" borderId="0"/>
    <xf numFmtId="9" fontId="15" fillId="0" borderId="0" applyFont="0" applyFill="0" applyBorder="0" applyAlignment="0" applyProtection="0"/>
    <xf numFmtId="9" fontId="20"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168" fontId="50" fillId="0" borderId="0"/>
    <xf numFmtId="0" fontId="25" fillId="0" borderId="0"/>
    <xf numFmtId="0" fontId="32" fillId="0" borderId="0"/>
    <xf numFmtId="43" fontId="32" fillId="0" borderId="0" applyFont="0" applyFill="0" applyBorder="0" applyAlignment="0" applyProtection="0"/>
    <xf numFmtId="0" fontId="21" fillId="0" borderId="0">
      <alignment vertical="top"/>
    </xf>
    <xf numFmtId="176" fontId="51" fillId="0" borderId="0" applyFont="0" applyFill="0" applyBorder="0" applyAlignment="0" applyProtection="0"/>
    <xf numFmtId="177" fontId="51" fillId="0" borderId="0" applyFont="0" applyFill="0" applyBorder="0" applyAlignment="0" applyProtection="0"/>
    <xf numFmtId="178" fontId="51" fillId="0" borderId="0" applyFont="0" applyFill="0" applyBorder="0" applyAlignment="0" applyProtection="0"/>
    <xf numFmtId="179" fontId="51" fillId="0" borderId="0" applyFont="0" applyFill="0" applyBorder="0" applyAlignment="0" applyProtection="0"/>
    <xf numFmtId="180" fontId="51"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1" fontId="2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5" fontId="15" fillId="0" borderId="0" applyFont="0" applyFill="0" applyBorder="0" applyAlignment="0" applyProtection="0"/>
    <xf numFmtId="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53" fillId="0" borderId="0" applyNumberFormat="0" applyFont="0" applyFill="0" applyAlignment="0" applyProtection="0"/>
    <xf numFmtId="0" fontId="49" fillId="0" borderId="0" applyNumberFormat="0" applyFont="0" applyFill="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65" fontId="51" fillId="0" borderId="0" applyFont="0" applyFill="0" applyBorder="0" applyAlignment="0" applyProtection="0"/>
    <xf numFmtId="3" fontId="51" fillId="0" borderId="0" applyFont="0" applyFill="0" applyBorder="0" applyAlignment="0" applyProtection="0"/>
    <xf numFmtId="0" fontId="56" fillId="0" borderId="0"/>
    <xf numFmtId="0" fontId="14" fillId="0" borderId="0"/>
    <xf numFmtId="0" fontId="14" fillId="0" borderId="0"/>
    <xf numFmtId="0" fontId="14" fillId="0" borderId="0"/>
    <xf numFmtId="0" fontId="14" fillId="0" borderId="0"/>
    <xf numFmtId="0" fontId="25" fillId="0" borderId="0"/>
    <xf numFmtId="0" fontId="32" fillId="0" borderId="0" applyBorder="0"/>
    <xf numFmtId="0" fontId="32" fillId="0" borderId="0" applyBorder="0"/>
    <xf numFmtId="0" fontId="15" fillId="0" borderId="0"/>
    <xf numFmtId="0" fontId="32" fillId="0" borderId="0" applyBorder="0"/>
    <xf numFmtId="0" fontId="32" fillId="0" borderId="0">
      <alignment vertical="top"/>
    </xf>
    <xf numFmtId="0" fontId="32" fillId="0" borderId="0" applyBorder="0"/>
    <xf numFmtId="0" fontId="32" fillId="0" borderId="0" applyBorder="0"/>
    <xf numFmtId="0" fontId="32" fillId="0" borderId="0" applyBorder="0"/>
    <xf numFmtId="0" fontId="32" fillId="0" borderId="0" applyBorder="0"/>
    <xf numFmtId="0" fontId="32" fillId="0" borderId="0" applyBorder="0"/>
    <xf numFmtId="0" fontId="32" fillId="0" borderId="0" applyBorder="0"/>
    <xf numFmtId="0" fontId="32" fillId="0" borderId="0"/>
    <xf numFmtId="0" fontId="32" fillId="0" borderId="0" applyBorder="0"/>
    <xf numFmtId="0" fontId="32" fillId="0" borderId="0" applyBorder="0"/>
    <xf numFmtId="0" fontId="32" fillId="0" borderId="0" applyBorder="0"/>
    <xf numFmtId="0" fontId="32"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applyBorder="0"/>
    <xf numFmtId="0" fontId="14" fillId="0" borderId="0"/>
    <xf numFmtId="0" fontId="14" fillId="0" borderId="0"/>
    <xf numFmtId="0" fontId="14" fillId="0" borderId="0"/>
    <xf numFmtId="0" fontId="14" fillId="0" borderId="0"/>
    <xf numFmtId="0" fontId="32" fillId="0" borderId="0" applyBorder="0"/>
    <xf numFmtId="0" fontId="32" fillId="0" borderId="0" applyBorder="0"/>
    <xf numFmtId="0" fontId="32" fillId="0" borderId="0"/>
    <xf numFmtId="0" fontId="32" fillId="0" borderId="0"/>
    <xf numFmtId="9" fontId="25"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32" fillId="0" borderId="0" applyFill="0" applyBorder="0" applyAlignment="0"/>
    <xf numFmtId="0" fontId="15" fillId="0" borderId="0"/>
    <xf numFmtId="0" fontId="15" fillId="0" borderId="14" applyNumberFormat="0" applyFont="0" applyBorder="0" applyAlignment="0" applyProtection="0"/>
    <xf numFmtId="0" fontId="15" fillId="0" borderId="0"/>
    <xf numFmtId="9" fontId="15" fillId="0" borderId="0" applyFont="0" applyFill="0" applyBorder="0" applyAlignment="0" applyProtection="0"/>
    <xf numFmtId="9" fontId="32" fillId="0" borderId="0" applyFont="0" applyFill="0" applyBorder="0" applyAlignment="0" applyProtection="0"/>
    <xf numFmtId="0" fontId="25" fillId="0" borderId="0"/>
    <xf numFmtId="9" fontId="14"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1" fillId="0" borderId="0"/>
    <xf numFmtId="0" fontId="59" fillId="2" borderId="15">
      <alignment horizontal="right" vertical="center"/>
    </xf>
    <xf numFmtId="0" fontId="60" fillId="2" borderId="15">
      <alignment horizontal="right" vertical="center"/>
    </xf>
    <xf numFmtId="0" fontId="11" fillId="2" borderId="16"/>
    <xf numFmtId="0" fontId="61" fillId="3" borderId="15">
      <alignment horizontal="center" vertical="center"/>
    </xf>
    <xf numFmtId="0" fontId="59" fillId="2" borderId="15">
      <alignment horizontal="right" vertical="center"/>
    </xf>
    <xf numFmtId="0" fontId="11" fillId="2" borderId="0"/>
    <xf numFmtId="0" fontId="62" fillId="2" borderId="15">
      <alignment horizontal="left" vertical="center"/>
    </xf>
    <xf numFmtId="0" fontId="62" fillId="2" borderId="17">
      <alignment vertical="center"/>
    </xf>
    <xf numFmtId="0" fontId="63" fillId="2" borderId="18">
      <alignment vertical="center"/>
    </xf>
    <xf numFmtId="0" fontId="62" fillId="2" borderId="15"/>
    <xf numFmtId="0" fontId="60" fillId="2" borderId="15">
      <alignment horizontal="right" vertical="center"/>
    </xf>
    <xf numFmtId="0" fontId="64" fillId="4" borderId="15">
      <alignment horizontal="left" vertical="center"/>
    </xf>
    <xf numFmtId="0" fontId="64" fillId="4" borderId="15">
      <alignment horizontal="left" vertical="center"/>
    </xf>
    <xf numFmtId="0" fontId="65" fillId="2" borderId="15">
      <alignment horizontal="left" vertical="center"/>
    </xf>
    <xf numFmtId="0" fontId="33" fillId="2" borderId="16"/>
    <xf numFmtId="0" fontId="61" fillId="5" borderId="15">
      <alignment horizontal="left" vertical="center"/>
    </xf>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185" fontId="11" fillId="0" borderId="0" applyFont="0" applyFill="0" applyBorder="0" applyAlignment="0" applyProtection="0"/>
    <xf numFmtId="38" fontId="16" fillId="5" borderId="0" applyNumberFormat="0" applyBorder="0" applyAlignment="0" applyProtection="0"/>
    <xf numFmtId="10" fontId="16" fillId="2" borderId="15" applyNumberFormat="0" applyBorder="0" applyAlignment="0" applyProtection="0"/>
    <xf numFmtId="0" fontId="6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86"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9" fontId="11" fillId="0" borderId="0" applyFont="0" applyFill="0" applyBorder="0" applyAlignment="0" applyProtection="0"/>
    <xf numFmtId="0" fontId="67" fillId="0" borderId="0"/>
    <xf numFmtId="0" fontId="10" fillId="0" borderId="0"/>
    <xf numFmtId="0" fontId="10" fillId="0" borderId="0"/>
    <xf numFmtId="0" fontId="10" fillId="0" borderId="0"/>
    <xf numFmtId="190" fontId="32" fillId="0" borderId="0" applyFill="0" applyBorder="0" applyAlignment="0" applyProtection="0">
      <alignment horizontal="right"/>
    </xf>
    <xf numFmtId="10" fontId="11" fillId="0" borderId="0" applyFont="0" applyFill="0" applyBorder="0" applyAlignment="0" applyProtection="0"/>
    <xf numFmtId="191" fontId="67" fillId="0" borderId="0" applyFont="0" applyFill="0" applyBorder="0" applyAlignment="0" applyProtection="0"/>
    <xf numFmtId="0" fontId="51" fillId="0" borderId="0"/>
    <xf numFmtId="0" fontId="9" fillId="0" borderId="0"/>
    <xf numFmtId="9" fontId="9" fillId="0" borderId="0" applyFont="0" applyFill="0" applyBorder="0" applyAlignment="0" applyProtection="0"/>
    <xf numFmtId="44" fontId="74" fillId="0" borderId="0" applyFont="0" applyFill="0" applyBorder="0" applyAlignment="0" applyProtection="0"/>
    <xf numFmtId="0" fontId="21" fillId="0" borderId="0"/>
    <xf numFmtId="0" fontId="8" fillId="0" borderId="0"/>
    <xf numFmtId="0" fontId="8" fillId="0" borderId="0"/>
    <xf numFmtId="0" fontId="12" fillId="0" borderId="0"/>
    <xf numFmtId="0" fontId="78" fillId="0" borderId="0" applyNumberFormat="0" applyFill="0" applyBorder="0" applyAlignment="0" applyProtection="0"/>
    <xf numFmtId="0" fontId="79" fillId="0" borderId="0" applyNumberFormat="0" applyFill="0" applyBorder="0" applyAlignment="0" applyProtection="0"/>
    <xf numFmtId="0" fontId="11" fillId="0" borderId="0"/>
    <xf numFmtId="0" fontId="11" fillId="0" borderId="0"/>
    <xf numFmtId="9" fontId="11" fillId="0" borderId="0" applyFont="0" applyFill="0" applyBorder="0" applyAlignment="0" applyProtection="0"/>
    <xf numFmtId="0" fontId="7" fillId="0" borderId="0"/>
    <xf numFmtId="0" fontId="6" fillId="0" borderId="0"/>
    <xf numFmtId="166" fontId="11" fillId="0" borderId="0"/>
    <xf numFmtId="0" fontId="5" fillId="0" borderId="0"/>
    <xf numFmtId="0" fontId="11" fillId="11" borderId="0"/>
    <xf numFmtId="0" fontId="3" fillId="0" borderId="0"/>
    <xf numFmtId="9" fontId="3" fillId="0" borderId="0" applyFont="0" applyFill="0" applyBorder="0" applyAlignment="0" applyProtection="0"/>
    <xf numFmtId="0" fontId="3" fillId="0" borderId="0"/>
    <xf numFmtId="43"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0" fontId="11" fillId="0" borderId="0"/>
  </cellStyleXfs>
  <cellXfs count="951">
    <xf numFmtId="0" fontId="0" fillId="0" borderId="0" xfId="0"/>
    <xf numFmtId="0" fontId="0" fillId="0" borderId="0" xfId="0" applyAlignment="1">
      <alignment horizontal="center"/>
    </xf>
    <xf numFmtId="3" fontId="0" fillId="0" borderId="0" xfId="0" applyNumberFormat="1"/>
    <xf numFmtId="164" fontId="0" fillId="0" borderId="0" xfId="9" applyNumberFormat="1" applyFont="1"/>
    <xf numFmtId="0" fontId="0" fillId="0" borderId="0" xfId="0" applyAlignment="1">
      <alignment vertical="top"/>
    </xf>
    <xf numFmtId="0" fontId="0" fillId="0" borderId="2" xfId="0" applyBorder="1"/>
    <xf numFmtId="164" fontId="0" fillId="0" borderId="4" xfId="9" applyNumberFormat="1" applyFont="1" applyBorder="1" applyAlignment="1">
      <alignment horizontal="center" vertical="top"/>
    </xf>
    <xf numFmtId="0" fontId="0" fillId="0" borderId="6" xfId="0" applyBorder="1" applyAlignment="1">
      <alignment vertical="center"/>
    </xf>
    <xf numFmtId="0" fontId="19" fillId="0" borderId="0" xfId="0" applyFont="1"/>
    <xf numFmtId="3" fontId="0" fillId="0" borderId="9" xfId="0" applyNumberFormat="1" applyBorder="1"/>
    <xf numFmtId="3" fontId="0" fillId="0" borderId="7" xfId="0" applyNumberFormat="1" applyBorder="1"/>
    <xf numFmtId="164" fontId="0" fillId="0" borderId="9" xfId="9" applyNumberFormat="1" applyFont="1" applyBorder="1"/>
    <xf numFmtId="164" fontId="0" fillId="0" borderId="7" xfId="9" applyNumberFormat="1" applyFont="1" applyBorder="1"/>
    <xf numFmtId="164" fontId="0" fillId="0" borderId="8" xfId="9" applyNumberFormat="1" applyFont="1" applyBorder="1" applyAlignment="1">
      <alignment vertical="top"/>
    </xf>
    <xf numFmtId="0" fontId="0" fillId="0" borderId="0" xfId="0" applyAlignment="1">
      <alignment vertical="center"/>
    </xf>
    <xf numFmtId="0" fontId="0" fillId="0" borderId="0" xfId="0" applyAlignment="1">
      <alignment horizontal="left" indent="1"/>
    </xf>
    <xf numFmtId="0" fontId="0" fillId="0" borderId="0" xfId="0" applyAlignment="1">
      <alignment horizontal="left" indent="2"/>
    </xf>
    <xf numFmtId="0" fontId="0" fillId="0" borderId="8" xfId="0" applyBorder="1" applyAlignment="1">
      <alignment vertical="center"/>
    </xf>
    <xf numFmtId="0" fontId="0" fillId="0" borderId="3" xfId="0" applyBorder="1" applyAlignment="1">
      <alignment vertical="center"/>
    </xf>
    <xf numFmtId="0" fontId="0" fillId="0" borderId="4" xfId="0" applyBorder="1" applyAlignment="1">
      <alignment vertical="center"/>
    </xf>
    <xf numFmtId="3" fontId="0" fillId="0" borderId="10" xfId="0" applyNumberFormat="1" applyBorder="1"/>
    <xf numFmtId="0" fontId="0" fillId="0" borderId="10" xfId="0" applyBorder="1"/>
    <xf numFmtId="0" fontId="19" fillId="0" borderId="0" xfId="0" applyFont="1" applyAlignment="1">
      <alignment horizontal="left"/>
    </xf>
    <xf numFmtId="0" fontId="20" fillId="0" borderId="0" xfId="0" applyFont="1"/>
    <xf numFmtId="0" fontId="21" fillId="0" borderId="6" xfId="0" applyFont="1" applyBorder="1" applyAlignment="1">
      <alignment horizontal="right" vertical="center"/>
    </xf>
    <xf numFmtId="166" fontId="0" fillId="0" borderId="0" xfId="0" applyNumberFormat="1"/>
    <xf numFmtId="166" fontId="0" fillId="0" borderId="1" xfId="0" applyNumberFormat="1" applyBorder="1" applyAlignment="1">
      <alignment vertical="top"/>
    </xf>
    <xf numFmtId="164" fontId="15" fillId="0" borderId="2" xfId="9" applyNumberFormat="1" applyBorder="1"/>
    <xf numFmtId="164" fontId="15" fillId="0" borderId="0" xfId="9" applyNumberFormat="1"/>
    <xf numFmtId="0" fontId="0" fillId="0" borderId="0" xfId="0" applyAlignment="1">
      <alignment horizontal="right"/>
    </xf>
    <xf numFmtId="0" fontId="0" fillId="0" borderId="2" xfId="0" applyBorder="1" applyAlignment="1">
      <alignment horizontal="right" vertical="center" wrapText="1"/>
    </xf>
    <xf numFmtId="0" fontId="0" fillId="0" borderId="1" xfId="0" applyBorder="1" applyAlignment="1">
      <alignment horizontal="right" vertical="top"/>
    </xf>
    <xf numFmtId="49" fontId="22" fillId="0" borderId="6" xfId="0" applyNumberFormat="1" applyFont="1" applyBorder="1" applyAlignment="1">
      <alignment horizontal="center" vertical="center"/>
    </xf>
    <xf numFmtId="0" fontId="21" fillId="0" borderId="0" xfId="0" applyFont="1"/>
    <xf numFmtId="49" fontId="21" fillId="0" borderId="0" xfId="0" applyNumberFormat="1" applyFont="1" applyAlignment="1">
      <alignment horizontal="center"/>
    </xf>
    <xf numFmtId="0" fontId="0" fillId="0" borderId="0" xfId="0" applyAlignment="1">
      <alignment horizontal="right" wrapText="1"/>
    </xf>
    <xf numFmtId="0" fontId="0" fillId="0" borderId="6" xfId="0" applyBorder="1" applyAlignment="1">
      <alignment horizontal="right" wrapText="1"/>
    </xf>
    <xf numFmtId="0" fontId="0" fillId="0" borderId="0" xfId="0" applyAlignment="1">
      <alignment horizontal="left"/>
    </xf>
    <xf numFmtId="0" fontId="25" fillId="0" borderId="0" xfId="0" applyFont="1"/>
    <xf numFmtId="0" fontId="19" fillId="0" borderId="0" xfId="0" applyFont="1" applyAlignment="1">
      <alignment vertical="center"/>
    </xf>
    <xf numFmtId="0" fontId="20" fillId="0" borderId="0" xfId="0" applyFont="1" applyAlignment="1">
      <alignment vertical="top"/>
    </xf>
    <xf numFmtId="0" fontId="20" fillId="0" borderId="0" xfId="0" applyFont="1" applyAlignment="1">
      <alignment vertical="center"/>
    </xf>
    <xf numFmtId="0" fontId="27" fillId="0" borderId="0" xfId="0" applyFont="1" applyAlignment="1">
      <alignment horizontal="left"/>
    </xf>
    <xf numFmtId="0" fontId="30" fillId="0" borderId="0" xfId="0" applyFont="1" applyAlignment="1">
      <alignment vertical="top"/>
    </xf>
    <xf numFmtId="9" fontId="0" fillId="0" borderId="0" xfId="9" applyFont="1"/>
    <xf numFmtId="10" fontId="0" fillId="0" borderId="0" xfId="9" applyNumberFormat="1" applyFont="1"/>
    <xf numFmtId="167" fontId="0" fillId="0" borderId="0" xfId="1" applyNumberFormat="1" applyFont="1"/>
    <xf numFmtId="1" fontId="0" fillId="0" borderId="0" xfId="0" applyNumberFormat="1"/>
    <xf numFmtId="0" fontId="33" fillId="0" borderId="0" xfId="0" applyFont="1"/>
    <xf numFmtId="0" fontId="0" fillId="0" borderId="9" xfId="0" applyBorder="1"/>
    <xf numFmtId="0" fontId="35" fillId="0" borderId="0" xfId="0" applyFont="1" applyAlignment="1">
      <alignment horizontal="left"/>
    </xf>
    <xf numFmtId="0" fontId="28" fillId="0" borderId="0" xfId="0" applyFont="1"/>
    <xf numFmtId="0" fontId="21" fillId="0" borderId="6" xfId="0" applyFont="1" applyBorder="1" applyAlignment="1">
      <alignment horizontal="center" vertical="center"/>
    </xf>
    <xf numFmtId="0" fontId="34" fillId="0" borderId="0" xfId="0" applyFont="1" applyAlignment="1">
      <alignment vertical="center"/>
    </xf>
    <xf numFmtId="3" fontId="23" fillId="0" borderId="0" xfId="6" applyNumberFormat="1" applyFont="1"/>
    <xf numFmtId="165" fontId="23" fillId="0" borderId="0" xfId="6" applyNumberFormat="1" applyFont="1"/>
    <xf numFmtId="3" fontId="21" fillId="0" borderId="0" xfId="6" applyNumberFormat="1"/>
    <xf numFmtId="3" fontId="21" fillId="0" borderId="0" xfId="6" applyNumberFormat="1" applyAlignment="1">
      <alignment horizontal="left" indent="1"/>
    </xf>
    <xf numFmtId="165" fontId="21" fillId="0" borderId="0" xfId="6" applyNumberFormat="1" applyAlignment="1">
      <alignment horizontal="left" indent="1"/>
    </xf>
    <xf numFmtId="165" fontId="21" fillId="0" borderId="0" xfId="6" applyNumberFormat="1"/>
    <xf numFmtId="0" fontId="21" fillId="0" borderId="0" xfId="0" applyFont="1" applyAlignment="1">
      <alignment horizontal="left"/>
    </xf>
    <xf numFmtId="164" fontId="21" fillId="0" borderId="0" xfId="9" applyNumberFormat="1" applyFont="1"/>
    <xf numFmtId="0" fontId="26" fillId="0" borderId="0" xfId="0" applyFont="1" applyAlignment="1">
      <alignment horizontal="left" vertical="top"/>
    </xf>
    <xf numFmtId="0" fontId="27" fillId="0" borderId="0" xfId="0" applyFont="1" applyAlignment="1">
      <alignment horizontal="left" vertical="top"/>
    </xf>
    <xf numFmtId="9" fontId="0" fillId="0" borderId="0" xfId="9" applyFont="1" applyAlignment="1">
      <alignment vertical="top"/>
    </xf>
    <xf numFmtId="0" fontId="19" fillId="0" borderId="12" xfId="0" applyFont="1" applyBorder="1" applyAlignment="1">
      <alignment horizontal="center" vertical="center"/>
    </xf>
    <xf numFmtId="3" fontId="21" fillId="0" borderId="0" xfId="6" applyNumberFormat="1" applyAlignment="1">
      <alignment horizontal="left"/>
    </xf>
    <xf numFmtId="0" fontId="15" fillId="0" borderId="6" xfId="8" applyBorder="1" applyAlignment="1">
      <alignment horizontal="center" vertical="center"/>
    </xf>
    <xf numFmtId="0" fontId="19" fillId="0" borderId="1" xfId="0" applyFont="1" applyBorder="1" applyAlignment="1">
      <alignment vertical="center"/>
    </xf>
    <xf numFmtId="172" fontId="21" fillId="0" borderId="0" xfId="1" applyNumberFormat="1" applyFont="1" applyAlignment="1">
      <alignment horizontal="right"/>
    </xf>
    <xf numFmtId="0" fontId="21" fillId="0" borderId="0" xfId="0" applyFont="1" applyAlignment="1">
      <alignment horizontal="left" indent="1"/>
    </xf>
    <xf numFmtId="0" fontId="15" fillId="0" borderId="0" xfId="0" applyFont="1" applyAlignment="1">
      <alignment vertical="center"/>
    </xf>
    <xf numFmtId="3" fontId="24" fillId="0" borderId="0" xfId="6" applyNumberFormat="1" applyFont="1"/>
    <xf numFmtId="3" fontId="24" fillId="0" borderId="0" xfId="6" applyNumberFormat="1" applyFont="1" applyAlignment="1">
      <alignment horizontal="left" indent="3"/>
    </xf>
    <xf numFmtId="0" fontId="0" fillId="0" borderId="11" xfId="0" applyBorder="1" applyAlignment="1">
      <alignment horizontal="center" vertical="top"/>
    </xf>
    <xf numFmtId="0" fontId="24" fillId="0" borderId="0" xfId="0" applyFont="1" applyAlignment="1">
      <alignment horizontal="left" indent="2"/>
    </xf>
    <xf numFmtId="49" fontId="22" fillId="0" borderId="0" xfId="0" applyNumberFormat="1" applyFont="1" applyAlignment="1">
      <alignment horizontal="center"/>
    </xf>
    <xf numFmtId="0" fontId="23" fillId="0" borderId="0" xfId="0" applyFont="1"/>
    <xf numFmtId="49" fontId="23" fillId="0" borderId="0" xfId="0" applyNumberFormat="1" applyFont="1" applyAlignment="1">
      <alignment horizontal="center"/>
    </xf>
    <xf numFmtId="164" fontId="23" fillId="0" borderId="0" xfId="9" applyNumberFormat="1" applyFont="1"/>
    <xf numFmtId="164" fontId="21" fillId="0" borderId="0" xfId="9" applyNumberFormat="1" applyFont="1" applyAlignment="1">
      <alignment horizontal="right"/>
    </xf>
    <xf numFmtId="164" fontId="23" fillId="0" borderId="0" xfId="9" applyNumberFormat="1" applyFont="1" applyAlignment="1">
      <alignment horizontal="right"/>
    </xf>
    <xf numFmtId="165" fontId="21" fillId="0" borderId="0" xfId="0" applyNumberFormat="1" applyFont="1"/>
    <xf numFmtId="165" fontId="23" fillId="0" borderId="0" xfId="0" applyNumberFormat="1" applyFont="1"/>
    <xf numFmtId="0" fontId="21" fillId="0" borderId="0" xfId="0" applyFont="1" applyAlignment="1">
      <alignment vertical="center"/>
    </xf>
    <xf numFmtId="164" fontId="15" fillId="0" borderId="1" xfId="9" applyNumberFormat="1" applyBorder="1" applyAlignment="1">
      <alignment vertical="top"/>
    </xf>
    <xf numFmtId="3" fontId="28" fillId="0" borderId="0" xfId="0" applyNumberFormat="1" applyFont="1"/>
    <xf numFmtId="0" fontId="39" fillId="0" borderId="0" xfId="0" applyFont="1"/>
    <xf numFmtId="0" fontId="39" fillId="0" borderId="0" xfId="0" applyFont="1" applyAlignment="1">
      <alignment horizontal="left"/>
    </xf>
    <xf numFmtId="164" fontId="15" fillId="0" borderId="5" xfId="9" applyNumberFormat="1" applyBorder="1" applyAlignment="1">
      <alignment horizontal="center" vertical="top"/>
    </xf>
    <xf numFmtId="0" fontId="24" fillId="0" borderId="0" xfId="0" applyFont="1" applyAlignment="1">
      <alignment vertical="top"/>
    </xf>
    <xf numFmtId="166" fontId="28" fillId="0" borderId="0" xfId="0" applyNumberFormat="1" applyFont="1"/>
    <xf numFmtId="0" fontId="19" fillId="0" borderId="0" xfId="0" applyFont="1" applyAlignment="1">
      <alignment horizontal="left" vertical="center"/>
    </xf>
    <xf numFmtId="0" fontId="40" fillId="0" borderId="0" xfId="11" applyFont="1" applyAlignment="1">
      <alignment vertical="center"/>
    </xf>
    <xf numFmtId="165" fontId="15" fillId="0" borderId="0" xfId="12" applyNumberFormat="1"/>
    <xf numFmtId="175" fontId="21" fillId="0" borderId="0" xfId="12" applyNumberFormat="1" applyFont="1" applyAlignment="1">
      <alignment horizontal="right"/>
    </xf>
    <xf numFmtId="0" fontId="28" fillId="0" borderId="0" xfId="12" applyFont="1"/>
    <xf numFmtId="0" fontId="15" fillId="0" borderId="0" xfId="12"/>
    <xf numFmtId="0" fontId="28" fillId="0" borderId="6" xfId="12" applyFont="1" applyBorder="1" applyAlignment="1">
      <alignment vertical="center"/>
    </xf>
    <xf numFmtId="175" fontId="21" fillId="0" borderId="6" xfId="13" applyNumberFormat="1" applyFont="1" applyBorder="1" applyAlignment="1">
      <alignment horizontal="right" vertical="center"/>
    </xf>
    <xf numFmtId="0" fontId="28" fillId="0" borderId="0" xfId="12" applyFont="1" applyAlignment="1">
      <alignment vertical="center"/>
    </xf>
    <xf numFmtId="175" fontId="21" fillId="0" borderId="0" xfId="12" applyNumberFormat="1" applyFont="1"/>
    <xf numFmtId="0" fontId="19" fillId="0" borderId="0" xfId="15" applyFont="1" applyAlignment="1">
      <alignment vertical="center"/>
    </xf>
    <xf numFmtId="165" fontId="15" fillId="0" borderId="0" xfId="16" applyNumberFormat="1" applyFont="1"/>
    <xf numFmtId="165" fontId="29" fillId="0" borderId="0" xfId="16" applyNumberFormat="1" applyFont="1"/>
    <xf numFmtId="165" fontId="29" fillId="0" borderId="0" xfId="17" applyNumberFormat="1" applyFont="1"/>
    <xf numFmtId="165" fontId="26" fillId="0" borderId="0" xfId="16" applyNumberFormat="1" applyFont="1"/>
    <xf numFmtId="165" fontId="26" fillId="0" borderId="0" xfId="17" applyNumberFormat="1" applyFont="1"/>
    <xf numFmtId="165" fontId="28" fillId="0" borderId="0" xfId="16" applyNumberFormat="1" applyFont="1"/>
    <xf numFmtId="165" fontId="15" fillId="0" borderId="0" xfId="16" applyNumberFormat="1" applyFont="1" applyAlignment="1">
      <alignment vertical="top"/>
    </xf>
    <xf numFmtId="173" fontId="28" fillId="0" borderId="0" xfId="16" applyNumberFormat="1" applyFont="1"/>
    <xf numFmtId="0" fontId="15" fillId="0" borderId="0" xfId="12" applyAlignment="1">
      <alignment horizontal="center"/>
    </xf>
    <xf numFmtId="175" fontId="21" fillId="0" borderId="0" xfId="13" applyNumberFormat="1" applyFont="1" applyAlignment="1">
      <alignment horizontal="left" indent="1"/>
    </xf>
    <xf numFmtId="175" fontId="21" fillId="0" borderId="0" xfId="12" applyNumberFormat="1" applyFont="1" applyAlignment="1">
      <alignment horizontal="left" indent="1"/>
    </xf>
    <xf numFmtId="0" fontId="15" fillId="0" borderId="0" xfId="12" applyAlignment="1">
      <alignment horizontal="left"/>
    </xf>
    <xf numFmtId="0" fontId="15" fillId="0" borderId="0" xfId="12" applyAlignment="1">
      <alignment horizontal="left" vertical="top"/>
    </xf>
    <xf numFmtId="175" fontId="21" fillId="0" borderId="0" xfId="13" applyNumberFormat="1" applyFont="1" applyAlignment="1">
      <alignment horizontal="left" indent="2"/>
    </xf>
    <xf numFmtId="175" fontId="21" fillId="0" borderId="0" xfId="12" applyNumberFormat="1" applyFont="1" applyAlignment="1">
      <alignment horizontal="left" indent="2"/>
    </xf>
    <xf numFmtId="175" fontId="21" fillId="0" borderId="0" xfId="13" applyNumberFormat="1" applyFont="1" applyAlignment="1">
      <alignment horizontal="left" indent="3"/>
    </xf>
    <xf numFmtId="175" fontId="21" fillId="0" borderId="0" xfId="12" applyNumberFormat="1" applyFont="1" applyAlignment="1">
      <alignment horizontal="left" indent="3"/>
    </xf>
    <xf numFmtId="175" fontId="21" fillId="0" borderId="0" xfId="12" applyNumberFormat="1" applyFont="1" applyAlignment="1">
      <alignment horizontal="left" vertical="top" indent="3"/>
    </xf>
    <xf numFmtId="0" fontId="15" fillId="0" borderId="0" xfId="129"/>
    <xf numFmtId="0" fontId="15" fillId="0" borderId="0" xfId="129" applyAlignment="1">
      <alignment vertical="center"/>
    </xf>
    <xf numFmtId="0" fontId="28" fillId="0" borderId="0" xfId="129" applyFont="1"/>
    <xf numFmtId="165" fontId="21" fillId="0" borderId="0" xfId="129" applyNumberFormat="1" applyFont="1"/>
    <xf numFmtId="0" fontId="19" fillId="0" borderId="0" xfId="129" applyFont="1" applyAlignment="1">
      <alignment vertical="center"/>
    </xf>
    <xf numFmtId="0" fontId="15" fillId="0" borderId="6" xfId="86" applyBorder="1" applyAlignment="1">
      <alignment horizontal="left" vertical="center" wrapText="1"/>
    </xf>
    <xf numFmtId="0" fontId="15" fillId="0" borderId="6" xfId="86" applyBorder="1" applyAlignment="1">
      <alignment horizontal="center" vertical="center" wrapText="1"/>
    </xf>
    <xf numFmtId="0" fontId="15" fillId="0" borderId="0" xfId="86"/>
    <xf numFmtId="3" fontId="15" fillId="0" borderId="0" xfId="86" applyNumberFormat="1"/>
    <xf numFmtId="0" fontId="15" fillId="0" borderId="13" xfId="86" applyBorder="1" applyAlignment="1">
      <alignment vertical="center"/>
    </xf>
    <xf numFmtId="49" fontId="22" fillId="0" borderId="6" xfId="129" applyNumberFormat="1" applyFont="1" applyBorder="1" applyAlignment="1">
      <alignment horizontal="center" vertical="center"/>
    </xf>
    <xf numFmtId="0" fontId="21" fillId="0" borderId="6" xfId="129" applyFont="1" applyBorder="1" applyAlignment="1">
      <alignment horizontal="center" vertical="center"/>
    </xf>
    <xf numFmtId="0" fontId="21" fillId="0" borderId="6" xfId="129" applyFont="1" applyBorder="1" applyAlignment="1">
      <alignment horizontal="right" vertical="center"/>
    </xf>
    <xf numFmtId="3" fontId="37" fillId="0" borderId="0" xfId="129" applyNumberFormat="1" applyFont="1"/>
    <xf numFmtId="0" fontId="23" fillId="0" borderId="0" xfId="129" applyFont="1" applyAlignment="1">
      <alignment horizontal="left"/>
    </xf>
    <xf numFmtId="165" fontId="23" fillId="0" borderId="0" xfId="129" applyNumberFormat="1" applyFont="1"/>
    <xf numFmtId="3" fontId="23" fillId="0" borderId="0" xfId="129" applyNumberFormat="1" applyFont="1"/>
    <xf numFmtId="3" fontId="21" fillId="0" borderId="0" xfId="129" applyNumberFormat="1" applyFont="1"/>
    <xf numFmtId="165" fontId="24" fillId="0" borderId="0" xfId="129" applyNumberFormat="1" applyFont="1"/>
    <xf numFmtId="0" fontId="26" fillId="0" borderId="0" xfId="129" applyFont="1"/>
    <xf numFmtId="0" fontId="21" fillId="0" borderId="0" xfId="129" applyFont="1" applyAlignment="1">
      <alignment horizontal="left" indent="1"/>
    </xf>
    <xf numFmtId="0" fontId="26" fillId="0" borderId="0" xfId="79" applyFont="1" applyAlignment="1">
      <alignment horizontal="left" vertical="top" indent="1"/>
    </xf>
    <xf numFmtId="0" fontId="0" fillId="0" borderId="10" xfId="0" applyBorder="1" applyAlignment="1">
      <alignment vertical="center"/>
    </xf>
    <xf numFmtId="0" fontId="0" fillId="0" borderId="5" xfId="0" applyBorder="1" applyAlignment="1">
      <alignment vertical="top"/>
    </xf>
    <xf numFmtId="167" fontId="0" fillId="0" borderId="0" xfId="1" applyNumberFormat="1" applyFont="1" applyAlignment="1">
      <alignment vertical="top"/>
    </xf>
    <xf numFmtId="164" fontId="41" fillId="0" borderId="1" xfId="0" applyNumberFormat="1" applyFont="1" applyBorder="1" applyAlignment="1">
      <alignment horizontal="right" vertical="top"/>
    </xf>
    <xf numFmtId="0" fontId="13" fillId="0" borderId="0" xfId="0" applyFont="1" applyAlignment="1">
      <alignment vertical="center"/>
    </xf>
    <xf numFmtId="0" fontId="13" fillId="0" borderId="0" xfId="0" applyFont="1"/>
    <xf numFmtId="0" fontId="13" fillId="0" borderId="0" xfId="0" applyFont="1" applyAlignment="1">
      <alignment vertical="top"/>
    </xf>
    <xf numFmtId="164" fontId="0" fillId="0" borderId="7" xfId="0" applyNumberFormat="1" applyBorder="1"/>
    <xf numFmtId="49" fontId="11" fillId="0" borderId="0" xfId="0" applyNumberFormat="1" applyFont="1" applyAlignment="1">
      <alignment horizontal="center"/>
    </xf>
    <xf numFmtId="0" fontId="11" fillId="0" borderId="0" xfId="0" applyFont="1"/>
    <xf numFmtId="0" fontId="11" fillId="0" borderId="1" xfId="0" applyFont="1" applyBorder="1" applyAlignment="1">
      <alignment horizontal="right" vertical="top"/>
    </xf>
    <xf numFmtId="0" fontId="11" fillId="0" borderId="6" xfId="0" applyFont="1" applyBorder="1" applyAlignment="1">
      <alignment horizontal="right" vertical="center"/>
    </xf>
    <xf numFmtId="3" fontId="11" fillId="0" borderId="0" xfId="0" applyNumberFormat="1" applyFont="1" applyAlignment="1">
      <alignment vertical="top"/>
    </xf>
    <xf numFmtId="3" fontId="0" fillId="0" borderId="0" xfId="0" applyNumberFormat="1" applyAlignment="1">
      <alignment horizontal="right"/>
    </xf>
    <xf numFmtId="165" fontId="11" fillId="0" borderId="0" xfId="12" applyNumberFormat="1" applyFont="1"/>
    <xf numFmtId="0" fontId="11" fillId="0" borderId="0" xfId="0" applyFont="1" applyAlignment="1">
      <alignment horizontal="right"/>
    </xf>
    <xf numFmtId="0" fontId="11" fillId="0" borderId="6" xfId="86" applyFont="1" applyBorder="1" applyAlignment="1">
      <alignment horizontal="center" vertical="center" wrapText="1"/>
    </xf>
    <xf numFmtId="0" fontId="28" fillId="0" borderId="0" xfId="0" applyFont="1" applyAlignment="1">
      <alignment vertical="top"/>
    </xf>
    <xf numFmtId="165" fontId="0" fillId="0" borderId="0" xfId="0" applyNumberFormat="1"/>
    <xf numFmtId="164" fontId="0" fillId="0" borderId="0" xfId="0" applyNumberFormat="1"/>
    <xf numFmtId="3" fontId="0" fillId="0" borderId="0" xfId="0" applyNumberFormat="1" applyAlignment="1">
      <alignment vertical="top"/>
    </xf>
    <xf numFmtId="0" fontId="19" fillId="0" borderId="0" xfId="136" applyFont="1" applyAlignment="1">
      <alignment vertical="center"/>
    </xf>
    <xf numFmtId="0" fontId="11" fillId="0" borderId="0" xfId="136" applyAlignment="1">
      <alignment vertical="center"/>
    </xf>
    <xf numFmtId="0" fontId="11" fillId="0" borderId="0" xfId="136"/>
    <xf numFmtId="0" fontId="21" fillId="0" borderId="6" xfId="136" applyFont="1" applyBorder="1" applyAlignment="1">
      <alignment horizontal="right" vertical="center"/>
    </xf>
    <xf numFmtId="49" fontId="11" fillId="0" borderId="0" xfId="136" applyNumberFormat="1"/>
    <xf numFmtId="165" fontId="11" fillId="0" borderId="0" xfId="136" applyNumberFormat="1"/>
    <xf numFmtId="0" fontId="11" fillId="0" borderId="0" xfId="136" applyAlignment="1">
      <alignment vertical="top"/>
    </xf>
    <xf numFmtId="0" fontId="24" fillId="0" borderId="0" xfId="136" applyFont="1" applyAlignment="1">
      <alignment vertical="top"/>
    </xf>
    <xf numFmtId="164" fontId="11" fillId="0" borderId="0" xfId="136" applyNumberFormat="1" applyAlignment="1">
      <alignment vertical="top"/>
    </xf>
    <xf numFmtId="165" fontId="21" fillId="0" borderId="6" xfId="136" applyNumberFormat="1" applyFont="1" applyBorder="1" applyAlignment="1">
      <alignment horizontal="right" vertical="center"/>
    </xf>
    <xf numFmtId="49" fontId="28" fillId="0" borderId="0" xfId="136" applyNumberFormat="1" applyFont="1"/>
    <xf numFmtId="49" fontId="11" fillId="0" borderId="0" xfId="136" applyNumberFormat="1" applyAlignment="1">
      <alignment horizontal="left" indent="1"/>
    </xf>
    <xf numFmtId="0" fontId="28" fillId="0" borderId="0" xfId="136" applyFont="1" applyAlignment="1">
      <alignment vertical="top"/>
    </xf>
    <xf numFmtId="0" fontId="26" fillId="0" borderId="0" xfId="0" applyFont="1" applyAlignment="1">
      <alignment horizontal="left" indent="1"/>
    </xf>
    <xf numFmtId="164" fontId="26" fillId="0" borderId="0" xfId="9" applyNumberFormat="1" applyFont="1"/>
    <xf numFmtId="0" fontId="26" fillId="0" borderId="0" xfId="0" applyFont="1"/>
    <xf numFmtId="165" fontId="11" fillId="0" borderId="0" xfId="16" applyNumberFormat="1" applyFont="1" applyAlignment="1">
      <alignment horizontal="left" indent="1"/>
    </xf>
    <xf numFmtId="166" fontId="0" fillId="0" borderId="0" xfId="0" applyNumberFormat="1" applyAlignment="1">
      <alignment vertical="top"/>
    </xf>
    <xf numFmtId="164" fontId="15" fillId="0" borderId="0" xfId="9" applyNumberFormat="1" applyAlignment="1">
      <alignment vertical="top"/>
    </xf>
    <xf numFmtId="164" fontId="11" fillId="0" borderId="0" xfId="9" applyNumberFormat="1" applyFont="1" applyAlignment="1">
      <alignment vertical="center"/>
    </xf>
    <xf numFmtId="0" fontId="11" fillId="0" borderId="6" xfId="0" applyFont="1" applyBorder="1" applyAlignment="1">
      <alignment vertical="center"/>
    </xf>
    <xf numFmtId="165" fontId="0" fillId="0" borderId="0" xfId="16" applyNumberFormat="1" applyFont="1" applyAlignment="1">
      <alignment horizontal="left" indent="2"/>
    </xf>
    <xf numFmtId="49" fontId="26" fillId="0" borderId="0" xfId="0" applyNumberFormat="1" applyFont="1" applyAlignment="1">
      <alignment horizontal="left" indent="2"/>
    </xf>
    <xf numFmtId="49" fontId="0" fillId="0" borderId="0" xfId="0" applyNumberFormat="1"/>
    <xf numFmtId="49" fontId="0" fillId="0" borderId="0" xfId="0" applyNumberFormat="1" applyAlignment="1">
      <alignment horizontal="left" indent="2"/>
    </xf>
    <xf numFmtId="165" fontId="28" fillId="0" borderId="0" xfId="0" applyNumberFormat="1" applyFont="1" applyAlignment="1">
      <alignment vertical="top"/>
    </xf>
    <xf numFmtId="164" fontId="28" fillId="0" borderId="0" xfId="0" applyNumberFormat="1" applyFont="1" applyAlignment="1">
      <alignment vertical="top"/>
    </xf>
    <xf numFmtId="165" fontId="11" fillId="0" borderId="0" xfId="136" applyNumberFormat="1" applyAlignment="1">
      <alignment vertical="top"/>
    </xf>
    <xf numFmtId="0" fontId="28" fillId="0" borderId="1" xfId="12" applyFont="1" applyBorder="1" applyAlignment="1">
      <alignment vertical="top"/>
    </xf>
    <xf numFmtId="175" fontId="23" fillId="0" borderId="1" xfId="12" applyNumberFormat="1" applyFont="1" applyBorder="1" applyAlignment="1">
      <alignment vertical="top"/>
    </xf>
    <xf numFmtId="0" fontId="28" fillId="0" borderId="0" xfId="12" applyFont="1" applyAlignment="1">
      <alignment vertical="top"/>
    </xf>
    <xf numFmtId="0" fontId="11" fillId="0" borderId="0" xfId="12" applyFont="1" applyAlignment="1">
      <alignment horizontal="left" indent="1"/>
    </xf>
    <xf numFmtId="173" fontId="21" fillId="0" borderId="0" xfId="12" applyNumberFormat="1" applyFont="1" applyAlignment="1">
      <alignment horizontal="right"/>
    </xf>
    <xf numFmtId="173" fontId="23" fillId="0" borderId="1" xfId="12" applyNumberFormat="1" applyFont="1" applyBorder="1" applyAlignment="1">
      <alignment vertical="top"/>
    </xf>
    <xf numFmtId="175" fontId="23" fillId="0" borderId="0" xfId="12" applyNumberFormat="1" applyFont="1" applyAlignment="1">
      <alignment vertical="top"/>
    </xf>
    <xf numFmtId="173" fontId="23" fillId="0" borderId="0" xfId="12" applyNumberFormat="1" applyFont="1" applyAlignment="1">
      <alignment vertical="top"/>
    </xf>
    <xf numFmtId="175" fontId="68" fillId="0" borderId="0" xfId="12" applyNumberFormat="1" applyFont="1" applyAlignment="1">
      <alignment vertical="top"/>
    </xf>
    <xf numFmtId="173" fontId="68" fillId="0" borderId="0" xfId="12" applyNumberFormat="1" applyFont="1" applyAlignment="1">
      <alignment vertical="top"/>
    </xf>
    <xf numFmtId="0" fontId="27" fillId="0" borderId="0" xfId="12" applyFont="1" applyAlignment="1">
      <alignment vertical="top"/>
    </xf>
    <xf numFmtId="49" fontId="69" fillId="0" borderId="6" xfId="0" applyNumberFormat="1" applyFont="1" applyBorder="1"/>
    <xf numFmtId="0" fontId="28" fillId="0" borderId="6" xfId="12" applyFont="1" applyBorder="1" applyAlignment="1">
      <alignment horizontal="left"/>
    </xf>
    <xf numFmtId="49" fontId="0" fillId="0" borderId="0" xfId="0" applyNumberFormat="1" applyAlignment="1">
      <alignment horizontal="left" indent="1"/>
    </xf>
    <xf numFmtId="49" fontId="11" fillId="0" borderId="0" xfId="0" applyNumberFormat="1" applyFont="1" applyAlignment="1">
      <alignment horizontal="left" indent="1"/>
    </xf>
    <xf numFmtId="0" fontId="15" fillId="0" borderId="13" xfId="86" applyBorder="1" applyAlignment="1">
      <alignment vertical="top"/>
    </xf>
    <xf numFmtId="3" fontId="15" fillId="0" borderId="13" xfId="86" applyNumberFormat="1" applyBorder="1" applyAlignment="1">
      <alignment vertical="top"/>
    </xf>
    <xf numFmtId="165" fontId="0" fillId="0" borderId="0" xfId="16" applyNumberFormat="1" applyFont="1" applyAlignment="1">
      <alignment horizontal="left" indent="1"/>
    </xf>
    <xf numFmtId="0" fontId="11" fillId="0" borderId="6" xfId="0" applyFont="1" applyBorder="1" applyAlignment="1">
      <alignment horizontal="right" wrapText="1"/>
    </xf>
    <xf numFmtId="164" fontId="11" fillId="0" borderId="0" xfId="9" applyNumberFormat="1" applyFont="1"/>
    <xf numFmtId="192" fontId="11" fillId="0" borderId="0" xfId="136" applyNumberFormat="1" applyAlignment="1">
      <alignment horizontal="right" vertical="top"/>
    </xf>
    <xf numFmtId="164" fontId="11" fillId="0" borderId="0" xfId="9" applyNumberFormat="1" applyFont="1" applyAlignment="1">
      <alignment horizontal="right" vertical="top"/>
    </xf>
    <xf numFmtId="165" fontId="28" fillId="0" borderId="0" xfId="136" applyNumberFormat="1" applyFont="1" applyAlignment="1">
      <alignment horizontal="right" vertical="top"/>
    </xf>
    <xf numFmtId="164" fontId="28" fillId="0" borderId="0" xfId="9" applyNumberFormat="1" applyFont="1" applyAlignment="1">
      <alignment horizontal="right" vertical="top"/>
    </xf>
    <xf numFmtId="0" fontId="11" fillId="0" borderId="0" xfId="0" applyFont="1" applyAlignment="1">
      <alignment vertical="center"/>
    </xf>
    <xf numFmtId="165" fontId="11" fillId="0" borderId="0" xfId="16" applyNumberFormat="1" applyFont="1"/>
    <xf numFmtId="165" fontId="11" fillId="0" borderId="0" xfId="16" applyNumberFormat="1" applyFont="1" applyAlignment="1">
      <alignment horizontal="left" indent="2"/>
    </xf>
    <xf numFmtId="0" fontId="11" fillId="0" borderId="0" xfId="16" applyFont="1" applyAlignment="1">
      <alignment horizontal="left" vertical="top" wrapText="1" indent="2"/>
    </xf>
    <xf numFmtId="165" fontId="29" fillId="0" borderId="0" xfId="17" applyNumberFormat="1" applyFont="1" applyAlignment="1">
      <alignment horizontal="right"/>
    </xf>
    <xf numFmtId="0" fontId="11" fillId="0" borderId="0" xfId="0" applyFont="1" applyAlignment="1">
      <alignment horizontal="right" vertical="top"/>
    </xf>
    <xf numFmtId="0" fontId="28" fillId="0" borderId="0" xfId="0" applyFont="1" applyAlignment="1">
      <alignment vertical="center"/>
    </xf>
    <xf numFmtId="164" fontId="12" fillId="0" borderId="1" xfId="0" applyNumberFormat="1" applyFont="1" applyBorder="1" applyAlignment="1">
      <alignment horizontal="right" vertical="top"/>
    </xf>
    <xf numFmtId="169" fontId="0" fillId="0" borderId="0" xfId="1" applyNumberFormat="1" applyFont="1"/>
    <xf numFmtId="0" fontId="12" fillId="0" borderId="0" xfId="0" applyFont="1" applyAlignment="1">
      <alignment horizontal="left"/>
    </xf>
    <xf numFmtId="0" fontId="11" fillId="0" borderId="0" xfId="0" applyFont="1" applyAlignment="1">
      <alignment horizontal="left" indent="1"/>
    </xf>
    <xf numFmtId="3" fontId="11" fillId="0" borderId="0" xfId="0" applyNumberFormat="1" applyFont="1"/>
    <xf numFmtId="165" fontId="11" fillId="0" borderId="0" xfId="136" applyNumberFormat="1" applyAlignment="1">
      <alignment horizontal="right"/>
    </xf>
    <xf numFmtId="164" fontId="11" fillId="0" borderId="0" xfId="9" applyNumberFormat="1" applyFont="1" applyAlignment="1">
      <alignment horizontal="right"/>
    </xf>
    <xf numFmtId="3" fontId="28" fillId="0" borderId="0" xfId="136" applyNumberFormat="1" applyFont="1"/>
    <xf numFmtId="0" fontId="28" fillId="0" borderId="0" xfId="136" applyFont="1"/>
    <xf numFmtId="165" fontId="28" fillId="0" borderId="0" xfId="136" applyNumberFormat="1" applyFont="1" applyAlignment="1">
      <alignment horizontal="right"/>
    </xf>
    <xf numFmtId="164" fontId="0" fillId="0" borderId="0" xfId="9" applyNumberFormat="1" applyFont="1" applyAlignment="1">
      <alignment vertical="center"/>
    </xf>
    <xf numFmtId="3" fontId="0" fillId="0" borderId="19" xfId="0" applyNumberFormat="1" applyBorder="1"/>
    <xf numFmtId="3" fontId="0" fillId="0" borderId="2" xfId="0" applyNumberFormat="1" applyBorder="1"/>
    <xf numFmtId="3" fontId="0" fillId="0" borderId="8" xfId="0" applyNumberFormat="1" applyBorder="1" applyAlignment="1">
      <alignment vertical="top"/>
    </xf>
    <xf numFmtId="0" fontId="11" fillId="0" borderId="6" xfId="0" applyFont="1" applyBorder="1" applyAlignment="1">
      <alignment horizontal="center" vertical="center"/>
    </xf>
    <xf numFmtId="174" fontId="41" fillId="0" borderId="0" xfId="173" applyNumberFormat="1" applyFont="1" applyAlignment="1">
      <alignment vertical="top"/>
    </xf>
    <xf numFmtId="0" fontId="26" fillId="0" borderId="0" xfId="136" applyFont="1" applyAlignment="1">
      <alignment vertical="top"/>
    </xf>
    <xf numFmtId="49" fontId="26" fillId="0" borderId="0" xfId="0" applyNumberFormat="1" applyFont="1" applyAlignment="1">
      <alignment horizontal="left" indent="1"/>
    </xf>
    <xf numFmtId="49" fontId="11" fillId="0" borderId="0" xfId="136" applyNumberFormat="1" applyAlignment="1">
      <alignment horizontal="left" indent="2"/>
    </xf>
    <xf numFmtId="0" fontId="12" fillId="0" borderId="0" xfId="0" applyFont="1"/>
    <xf numFmtId="3" fontId="11" fillId="0" borderId="0" xfId="0" applyNumberFormat="1" applyFont="1" applyAlignment="1">
      <alignment horizontal="left" indent="2"/>
    </xf>
    <xf numFmtId="0" fontId="11" fillId="0" borderId="0" xfId="136" applyAlignment="1">
      <alignment horizontal="left" vertical="top" indent="1"/>
    </xf>
    <xf numFmtId="0" fontId="75" fillId="0" borderId="0" xfId="0" applyFont="1"/>
    <xf numFmtId="3" fontId="39" fillId="0" borderId="0" xfId="0" applyNumberFormat="1" applyFont="1"/>
    <xf numFmtId="3" fontId="76" fillId="0" borderId="0" xfId="0" applyNumberFormat="1" applyFont="1" applyAlignment="1">
      <alignment horizontal="right"/>
    </xf>
    <xf numFmtId="0" fontId="21" fillId="0" borderId="20" xfId="176" applyBorder="1" applyAlignment="1">
      <alignment horizontal="left" wrapText="1" indent="1"/>
    </xf>
    <xf numFmtId="165" fontId="76" fillId="0" borderId="0" xfId="0" applyNumberFormat="1" applyFont="1"/>
    <xf numFmtId="3" fontId="77" fillId="0" borderId="0" xfId="0" applyNumberFormat="1" applyFont="1"/>
    <xf numFmtId="0" fontId="39" fillId="0" borderId="0" xfId="176" applyFont="1" applyAlignment="1">
      <alignment horizontal="left"/>
    </xf>
    <xf numFmtId="3" fontId="39" fillId="0" borderId="0" xfId="0" applyNumberFormat="1" applyFont="1" applyAlignment="1">
      <alignment horizontal="right"/>
    </xf>
    <xf numFmtId="3" fontId="76" fillId="0" borderId="0" xfId="0" applyNumberFormat="1" applyFont="1"/>
    <xf numFmtId="3" fontId="12" fillId="0" borderId="0" xfId="0" applyNumberFormat="1" applyFont="1"/>
    <xf numFmtId="3" fontId="12" fillId="0" borderId="0" xfId="0" applyNumberFormat="1" applyFont="1" applyAlignment="1">
      <alignment horizontal="right"/>
    </xf>
    <xf numFmtId="164" fontId="12" fillId="0" borderId="0" xfId="9" applyNumberFormat="1" applyFont="1" applyAlignment="1">
      <alignment horizontal="right"/>
    </xf>
    <xf numFmtId="164" fontId="77" fillId="0" borderId="0" xfId="9" applyNumberFormat="1" applyFont="1"/>
    <xf numFmtId="0" fontId="12" fillId="0" borderId="21" xfId="176" applyFont="1" applyBorder="1" applyAlignment="1">
      <alignment horizontal="left" indent="1"/>
    </xf>
    <xf numFmtId="0" fontId="12" fillId="0" borderId="22" xfId="176" applyFont="1" applyBorder="1" applyAlignment="1">
      <alignment horizontal="left" vertical="top" indent="1"/>
    </xf>
    <xf numFmtId="3" fontId="76" fillId="0" borderId="1" xfId="0" applyNumberFormat="1" applyFont="1" applyBorder="1" applyAlignment="1">
      <alignment vertical="top"/>
    </xf>
    <xf numFmtId="3" fontId="12" fillId="0" borderId="1" xfId="0" applyNumberFormat="1" applyFont="1" applyBorder="1" applyAlignment="1">
      <alignment horizontal="right" vertical="top"/>
    </xf>
    <xf numFmtId="3" fontId="39" fillId="0" borderId="1" xfId="0" applyNumberFormat="1" applyFont="1" applyBorder="1" applyAlignment="1">
      <alignment vertical="top"/>
    </xf>
    <xf numFmtId="164" fontId="77" fillId="0" borderId="1" xfId="9" applyNumberFormat="1" applyFont="1" applyBorder="1" applyAlignment="1">
      <alignment vertical="top"/>
    </xf>
    <xf numFmtId="164" fontId="39" fillId="0" borderId="1" xfId="9" applyNumberFormat="1" applyFont="1" applyBorder="1" applyAlignment="1">
      <alignment horizontal="right" vertical="top"/>
    </xf>
    <xf numFmtId="164" fontId="76" fillId="0" borderId="0" xfId="9" applyNumberFormat="1" applyFont="1"/>
    <xf numFmtId="173" fontId="12" fillId="0" borderId="0" xfId="0" applyNumberFormat="1" applyFont="1" applyAlignment="1">
      <alignment horizontal="right"/>
    </xf>
    <xf numFmtId="173" fontId="77" fillId="0" borderId="0" xfId="0" applyNumberFormat="1" applyFont="1"/>
    <xf numFmtId="173" fontId="77" fillId="0" borderId="1" xfId="0" applyNumberFormat="1" applyFont="1" applyBorder="1" applyAlignment="1">
      <alignment vertical="top"/>
    </xf>
    <xf numFmtId="173" fontId="39" fillId="0" borderId="1" xfId="0" applyNumberFormat="1" applyFont="1" applyBorder="1" applyAlignment="1">
      <alignment horizontal="right" vertical="top"/>
    </xf>
    <xf numFmtId="193" fontId="12" fillId="0" borderId="0" xfId="175" applyNumberFormat="1" applyFont="1" applyAlignment="1">
      <alignment horizontal="right"/>
    </xf>
    <xf numFmtId="3" fontId="77" fillId="0" borderId="1" xfId="0" applyNumberFormat="1" applyFont="1" applyBorder="1" applyAlignment="1">
      <alignment vertical="top"/>
    </xf>
    <xf numFmtId="193" fontId="39" fillId="0" borderId="1" xfId="175" applyNumberFormat="1" applyFont="1" applyBorder="1" applyAlignment="1">
      <alignment horizontal="right" vertical="top"/>
    </xf>
    <xf numFmtId="3" fontId="39" fillId="0" borderId="1" xfId="0" applyNumberFormat="1" applyFont="1" applyBorder="1" applyAlignment="1">
      <alignment horizontal="right" vertical="top"/>
    </xf>
    <xf numFmtId="3" fontId="12" fillId="0" borderId="6" xfId="0" applyNumberFormat="1" applyFont="1" applyBorder="1" applyAlignment="1">
      <alignment horizontal="center" vertical="center" wrapText="1"/>
    </xf>
    <xf numFmtId="0" fontId="21" fillId="0" borderId="6" xfId="0" applyFont="1" applyBorder="1" applyAlignment="1">
      <alignment horizontal="right" vertical="center" wrapText="1"/>
    </xf>
    <xf numFmtId="0" fontId="11" fillId="0" borderId="0" xfId="129" applyFont="1" applyAlignment="1">
      <alignment horizontal="left" indent="3"/>
    </xf>
    <xf numFmtId="43" fontId="12" fillId="0" borderId="0" xfId="1" applyFont="1" applyAlignment="1">
      <alignment horizontal="right"/>
    </xf>
    <xf numFmtId="49" fontId="28" fillId="0" borderId="0" xfId="0" applyNumberFormat="1" applyFont="1" applyAlignment="1">
      <alignment vertical="top"/>
    </xf>
    <xf numFmtId="165" fontId="28" fillId="0" borderId="0" xfId="136" applyNumberFormat="1" applyFont="1" applyAlignment="1">
      <alignment vertical="top"/>
    </xf>
    <xf numFmtId="0" fontId="29" fillId="0" borderId="0" xfId="0" applyFont="1" applyAlignment="1">
      <alignment vertical="center"/>
    </xf>
    <xf numFmtId="164" fontId="28" fillId="0" borderId="0" xfId="9" applyNumberFormat="1" applyFont="1" applyAlignment="1">
      <alignment vertical="center"/>
    </xf>
    <xf numFmtId="0" fontId="26" fillId="0" borderId="0" xfId="0" applyFont="1" applyAlignment="1">
      <alignment horizontal="left" indent="2"/>
    </xf>
    <xf numFmtId="49" fontId="11" fillId="0" borderId="0" xfId="0" applyNumberFormat="1" applyFont="1" applyAlignment="1">
      <alignment horizontal="left" indent="2"/>
    </xf>
    <xf numFmtId="165" fontId="28" fillId="0" borderId="0" xfId="0" applyNumberFormat="1" applyFont="1"/>
    <xf numFmtId="165" fontId="11" fillId="0" borderId="0" xfId="0" applyNumberFormat="1" applyFont="1"/>
    <xf numFmtId="0" fontId="28" fillId="0" borderId="0" xfId="0" applyFont="1" applyAlignment="1">
      <alignment horizontal="left" indent="2"/>
    </xf>
    <xf numFmtId="0" fontId="11" fillId="0" borderId="0" xfId="0" applyFont="1" applyAlignment="1">
      <alignment horizontal="left" indent="2"/>
    </xf>
    <xf numFmtId="173" fontId="11" fillId="0" borderId="0" xfId="0" applyNumberFormat="1" applyFont="1"/>
    <xf numFmtId="3" fontId="28" fillId="0" borderId="0" xfId="0" applyNumberFormat="1" applyFont="1" applyAlignment="1">
      <alignment vertical="center"/>
    </xf>
    <xf numFmtId="173" fontId="28" fillId="0" borderId="0" xfId="0" applyNumberFormat="1" applyFont="1" applyAlignment="1">
      <alignment vertical="center"/>
    </xf>
    <xf numFmtId="3" fontId="26" fillId="0" borderId="0" xfId="0" applyNumberFormat="1" applyFont="1"/>
    <xf numFmtId="0" fontId="28" fillId="0" borderId="0" xfId="0" applyFont="1" applyAlignment="1">
      <alignment horizontal="left" vertical="center" indent="1"/>
    </xf>
    <xf numFmtId="0" fontId="11" fillId="0" borderId="0" xfId="132" applyFont="1" applyAlignment="1">
      <alignment horizontal="left" indent="1"/>
    </xf>
    <xf numFmtId="0" fontId="11" fillId="0" borderId="0" xfId="0" applyFont="1" applyAlignment="1">
      <alignment horizontal="left"/>
    </xf>
    <xf numFmtId="49" fontId="11" fillId="0" borderId="0" xfId="0" applyNumberFormat="1" applyFont="1" applyAlignment="1">
      <alignment vertical="center"/>
    </xf>
    <xf numFmtId="165" fontId="11" fillId="0" borderId="0" xfId="136" applyNumberFormat="1" applyAlignment="1">
      <alignment vertical="center"/>
    </xf>
    <xf numFmtId="49" fontId="28" fillId="0" borderId="0" xfId="0" applyNumberFormat="1" applyFont="1"/>
    <xf numFmtId="165" fontId="28" fillId="0" borderId="0" xfId="136" applyNumberFormat="1" applyFont="1"/>
    <xf numFmtId="0" fontId="41" fillId="0" borderId="0" xfId="177" applyFont="1"/>
    <xf numFmtId="49" fontId="12" fillId="6" borderId="0" xfId="177" applyNumberFormat="1" applyFont="1" applyFill="1"/>
    <xf numFmtId="0" fontId="41" fillId="7" borderId="0" xfId="177" applyFont="1" applyFill="1"/>
    <xf numFmtId="49" fontId="12" fillId="8" borderId="0" xfId="177" applyNumberFormat="1" applyFont="1" applyFill="1"/>
    <xf numFmtId="194" fontId="11" fillId="9" borderId="0" xfId="178" applyNumberFormat="1" applyFont="1" applyFill="1"/>
    <xf numFmtId="194" fontId="11" fillId="9" borderId="27" xfId="178" applyNumberFormat="1" applyFont="1" applyFill="1" applyBorder="1"/>
    <xf numFmtId="194" fontId="11" fillId="8" borderId="0" xfId="178" applyNumberFormat="1" applyFont="1" applyFill="1"/>
    <xf numFmtId="0" fontId="41" fillId="9" borderId="0" xfId="177" applyFont="1" applyFill="1"/>
    <xf numFmtId="49" fontId="28" fillId="9" borderId="0" xfId="179" quotePrefix="1" applyNumberFormat="1" applyFont="1" applyFill="1" applyAlignment="1" applyProtection="1">
      <alignment horizontal="left"/>
      <protection locked="0"/>
    </xf>
    <xf numFmtId="49" fontId="11" fillId="9" borderId="0" xfId="177" applyNumberFormat="1" applyFont="1" applyFill="1" applyProtection="1">
      <protection locked="0"/>
    </xf>
    <xf numFmtId="0" fontId="12" fillId="0" borderId="0" xfId="11" applyFont="1"/>
    <xf numFmtId="164" fontId="0" fillId="0" borderId="0" xfId="0" applyNumberFormat="1" applyAlignment="1">
      <alignment horizontal="right"/>
    </xf>
    <xf numFmtId="164" fontId="28" fillId="0" borderId="0" xfId="0" applyNumberFormat="1" applyFont="1" applyAlignment="1">
      <alignment horizontal="right" vertical="top"/>
    </xf>
    <xf numFmtId="0" fontId="11" fillId="0" borderId="31" xfId="182" applyBorder="1" applyAlignment="1">
      <alignment vertical="center"/>
    </xf>
    <xf numFmtId="0" fontId="11" fillId="0" borderId="0" xfId="182" applyAlignment="1">
      <alignment vertical="center"/>
    </xf>
    <xf numFmtId="49" fontId="22" fillId="0" borderId="6" xfId="183" applyNumberFormat="1" applyFont="1" applyBorder="1" applyAlignment="1">
      <alignment horizontal="center" vertical="center"/>
    </xf>
    <xf numFmtId="0" fontId="21" fillId="0" borderId="6" xfId="183" applyFont="1" applyBorder="1" applyAlignment="1">
      <alignment horizontal="center" vertical="center"/>
    </xf>
    <xf numFmtId="0" fontId="21" fillId="0" borderId="6" xfId="183" applyFont="1" applyBorder="1" applyAlignment="1">
      <alignment horizontal="right" vertical="center"/>
    </xf>
    <xf numFmtId="0" fontId="49" fillId="0" borderId="0" xfId="182" applyFont="1"/>
    <xf numFmtId="0" fontId="11" fillId="0" borderId="0" xfId="182"/>
    <xf numFmtId="0" fontId="19" fillId="0" borderId="0" xfId="182" applyFont="1"/>
    <xf numFmtId="0" fontId="11" fillId="0" borderId="0" xfId="182" applyAlignment="1">
      <alignment horizontal="left"/>
    </xf>
    <xf numFmtId="0" fontId="12" fillId="0" borderId="0" xfId="182" applyFont="1"/>
    <xf numFmtId="0" fontId="19" fillId="0" borderId="0" xfId="182" applyFont="1" applyAlignment="1">
      <alignment vertical="center"/>
    </xf>
    <xf numFmtId="3" fontId="12" fillId="0" borderId="0" xfId="182" applyNumberFormat="1" applyFont="1" applyAlignment="1">
      <alignment vertical="center"/>
    </xf>
    <xf numFmtId="0" fontId="49" fillId="0" borderId="0" xfId="182" applyFont="1" applyAlignment="1">
      <alignment vertical="center"/>
    </xf>
    <xf numFmtId="0" fontId="28" fillId="0" borderId="0" xfId="182" applyFont="1" applyAlignment="1">
      <alignment vertical="center"/>
    </xf>
    <xf numFmtId="0" fontId="19" fillId="0" borderId="0" xfId="182" applyFont="1" applyAlignment="1">
      <alignment vertical="top"/>
    </xf>
    <xf numFmtId="0" fontId="11" fillId="0" borderId="0" xfId="182" applyAlignment="1">
      <alignment vertical="top"/>
    </xf>
    <xf numFmtId="0" fontId="28" fillId="0" borderId="0" xfId="182" applyFont="1"/>
    <xf numFmtId="0" fontId="23" fillId="0" borderId="0" xfId="183" applyFont="1" applyAlignment="1">
      <alignment horizontal="left"/>
    </xf>
    <xf numFmtId="0" fontId="26" fillId="0" borderId="0" xfId="182" applyFont="1"/>
    <xf numFmtId="0" fontId="26" fillId="0" borderId="0" xfId="182" applyFont="1" applyAlignment="1">
      <alignment horizontal="left"/>
    </xf>
    <xf numFmtId="166" fontId="70" fillId="0" borderId="0" xfId="184" applyNumberFormat="1" applyFont="1"/>
    <xf numFmtId="0" fontId="11" fillId="0" borderId="0" xfId="182" applyAlignment="1">
      <alignment horizontal="left" indent="1"/>
    </xf>
    <xf numFmtId="3" fontId="12" fillId="0" borderId="0" xfId="182" applyNumberFormat="1" applyFont="1"/>
    <xf numFmtId="0" fontId="26" fillId="0" borderId="0" xfId="182" applyFont="1" applyAlignment="1">
      <alignment horizontal="left" indent="2"/>
    </xf>
    <xf numFmtId="0" fontId="26" fillId="0" borderId="0" xfId="182" applyFont="1" applyAlignment="1">
      <alignment vertical="top"/>
    </xf>
    <xf numFmtId="0" fontId="11" fillId="0" borderId="0" xfId="182" applyAlignment="1">
      <alignment horizontal="left" vertical="top" indent="1"/>
    </xf>
    <xf numFmtId="0" fontId="26" fillId="0" borderId="31" xfId="182" applyFont="1" applyBorder="1" applyAlignment="1">
      <alignment vertical="top"/>
    </xf>
    <xf numFmtId="165" fontId="70" fillId="0" borderId="31" xfId="182" applyNumberFormat="1" applyFont="1" applyBorder="1" applyAlignment="1">
      <alignment vertical="top"/>
    </xf>
    <xf numFmtId="3" fontId="28" fillId="0" borderId="0" xfId="182" applyNumberFormat="1" applyFont="1"/>
    <xf numFmtId="165" fontId="12" fillId="0" borderId="0" xfId="182" applyNumberFormat="1" applyFont="1"/>
    <xf numFmtId="3" fontId="11" fillId="0" borderId="0" xfId="182" applyNumberFormat="1" applyAlignment="1">
      <alignment horizontal="left" indent="1"/>
    </xf>
    <xf numFmtId="0" fontId="11" fillId="0" borderId="31" xfId="182" applyBorder="1" applyAlignment="1">
      <alignment horizontal="left" vertical="top" indent="1"/>
    </xf>
    <xf numFmtId="3" fontId="28" fillId="0" borderId="0" xfId="182" applyNumberFormat="1" applyFont="1" applyAlignment="1">
      <alignment vertical="center"/>
    </xf>
    <xf numFmtId="165" fontId="12" fillId="0" borderId="6" xfId="182" applyNumberFormat="1" applyFont="1" applyBorder="1" applyAlignment="1">
      <alignment vertical="center"/>
    </xf>
    <xf numFmtId="3" fontId="28" fillId="0" borderId="2" xfId="182" applyNumberFormat="1" applyFont="1" applyBorder="1" applyAlignment="1">
      <alignment horizontal="center"/>
    </xf>
    <xf numFmtId="0" fontId="39" fillId="0" borderId="0" xfId="182" applyFont="1"/>
    <xf numFmtId="0" fontId="12" fillId="0" borderId="0" xfId="182" applyFont="1" applyAlignment="1">
      <alignment horizontal="left" indent="1"/>
    </xf>
    <xf numFmtId="0" fontId="28" fillId="0" borderId="31" xfId="182" applyFont="1" applyBorder="1" applyAlignment="1">
      <alignment vertical="top"/>
    </xf>
    <xf numFmtId="0" fontId="39" fillId="0" borderId="6" xfId="182" applyFont="1" applyBorder="1" applyAlignment="1">
      <alignment vertical="center"/>
    </xf>
    <xf numFmtId="0" fontId="28" fillId="0" borderId="0" xfId="182" applyFont="1" applyAlignment="1">
      <alignment vertical="top"/>
    </xf>
    <xf numFmtId="0" fontId="12" fillId="0" borderId="6" xfId="183" applyFont="1" applyBorder="1" applyAlignment="1">
      <alignment horizontal="right" vertical="center"/>
    </xf>
    <xf numFmtId="0" fontId="11" fillId="0" borderId="0" xfId="132" applyFont="1"/>
    <xf numFmtId="0" fontId="11" fillId="0" borderId="0" xfId="132" applyFont="1" applyAlignment="1">
      <alignment horizontal="left" indent="2"/>
    </xf>
    <xf numFmtId="0" fontId="11" fillId="0" borderId="0" xfId="132" applyFont="1" applyAlignment="1">
      <alignment horizontal="left" vertical="top" indent="1"/>
    </xf>
    <xf numFmtId="165" fontId="12" fillId="0" borderId="0" xfId="182" applyNumberFormat="1" applyFont="1" applyAlignment="1">
      <alignment vertical="top"/>
    </xf>
    <xf numFmtId="0" fontId="49" fillId="0" borderId="2" xfId="182" applyFont="1" applyBorder="1"/>
    <xf numFmtId="0" fontId="11" fillId="0" borderId="2" xfId="182" applyBorder="1"/>
    <xf numFmtId="0" fontId="12" fillId="0" borderId="2" xfId="182" applyFont="1" applyBorder="1"/>
    <xf numFmtId="165" fontId="12" fillId="0" borderId="0" xfId="182" applyNumberFormat="1" applyFont="1" applyAlignment="1">
      <alignment horizontal="right"/>
    </xf>
    <xf numFmtId="0" fontId="11" fillId="0" borderId="31" xfId="182" applyBorder="1" applyAlignment="1">
      <alignment vertical="top"/>
    </xf>
    <xf numFmtId="166" fontId="12" fillId="0" borderId="31" xfId="184" applyNumberFormat="1" applyFont="1" applyBorder="1" applyAlignment="1">
      <alignment horizontal="right" vertical="top"/>
    </xf>
    <xf numFmtId="0" fontId="11" fillId="0" borderId="0" xfId="183"/>
    <xf numFmtId="0" fontId="28" fillId="0" borderId="0" xfId="183" applyFont="1"/>
    <xf numFmtId="169" fontId="28" fillId="0" borderId="0" xfId="155" applyNumberFormat="1" applyFont="1"/>
    <xf numFmtId="164" fontId="11" fillId="0" borderId="0" xfId="184" applyNumberFormat="1"/>
    <xf numFmtId="165" fontId="11" fillId="0" borderId="0" xfId="183" applyNumberFormat="1"/>
    <xf numFmtId="0" fontId="26" fillId="0" borderId="0" xfId="183" applyFont="1"/>
    <xf numFmtId="0" fontId="11" fillId="0" borderId="0" xfId="183" applyAlignment="1">
      <alignment horizontal="left" indent="1"/>
    </xf>
    <xf numFmtId="164" fontId="0" fillId="0" borderId="0" xfId="184" applyNumberFormat="1" applyFont="1"/>
    <xf numFmtId="0" fontId="11" fillId="0" borderId="31" xfId="183" applyBorder="1" applyAlignment="1">
      <alignment vertical="top"/>
    </xf>
    <xf numFmtId="164" fontId="0" fillId="0" borderId="31" xfId="184" applyNumberFormat="1" applyFont="1" applyBorder="1" applyAlignment="1">
      <alignment vertical="top"/>
    </xf>
    <xf numFmtId="0" fontId="12" fillId="0" borderId="0" xfId="186" applyFont="1" applyAlignment="1">
      <alignment horizontal="left" indent="1"/>
    </xf>
    <xf numFmtId="166" fontId="28" fillId="0" borderId="0" xfId="183" applyNumberFormat="1" applyFont="1"/>
    <xf numFmtId="166" fontId="11" fillId="0" borderId="0" xfId="183" applyNumberFormat="1"/>
    <xf numFmtId="0" fontId="28" fillId="0" borderId="0" xfId="183" applyFont="1" applyAlignment="1">
      <alignment vertical="top"/>
    </xf>
    <xf numFmtId="0" fontId="29" fillId="0" borderId="0" xfId="183" applyFont="1"/>
    <xf numFmtId="0" fontId="26" fillId="0" borderId="0" xfId="183" applyFont="1" applyAlignment="1">
      <alignment horizontal="left" indent="1"/>
    </xf>
    <xf numFmtId="166" fontId="26" fillId="0" borderId="0" xfId="183" applyNumberFormat="1" applyFont="1"/>
    <xf numFmtId="0" fontId="11" fillId="0" borderId="0" xfId="183" applyAlignment="1">
      <alignment vertical="top"/>
    </xf>
    <xf numFmtId="3" fontId="28" fillId="0" borderId="0" xfId="183" applyNumberFormat="1" applyFont="1"/>
    <xf numFmtId="3" fontId="11" fillId="0" borderId="0" xfId="183" applyNumberFormat="1"/>
    <xf numFmtId="0" fontId="26" fillId="0" borderId="31" xfId="182" applyFont="1" applyBorder="1" applyAlignment="1">
      <alignment horizontal="left" vertical="top" indent="2"/>
    </xf>
    <xf numFmtId="166" fontId="12" fillId="0" borderId="31" xfId="184" applyNumberFormat="1" applyFont="1" applyBorder="1" applyAlignment="1">
      <alignment vertical="top"/>
    </xf>
    <xf numFmtId="169" fontId="0" fillId="0" borderId="0" xfId="155" applyNumberFormat="1" applyFont="1"/>
    <xf numFmtId="0" fontId="0" fillId="0" borderId="31" xfId="0" applyBorder="1" applyAlignment="1">
      <alignment vertical="top"/>
    </xf>
    <xf numFmtId="165" fontId="11" fillId="0" borderId="31" xfId="183" applyNumberFormat="1" applyBorder="1" applyAlignment="1">
      <alignment vertical="top"/>
    </xf>
    <xf numFmtId="164" fontId="12" fillId="0" borderId="31" xfId="9" applyNumberFormat="1" applyFont="1" applyBorder="1" applyAlignment="1">
      <alignment vertical="top"/>
    </xf>
    <xf numFmtId="164" fontId="70" fillId="0" borderId="0" xfId="9" applyNumberFormat="1" applyFont="1"/>
    <xf numFmtId="164" fontId="70" fillId="0" borderId="31" xfId="9" applyNumberFormat="1" applyFont="1" applyBorder="1" applyAlignment="1">
      <alignment vertical="top"/>
    </xf>
    <xf numFmtId="164" fontId="12" fillId="0" borderId="0" xfId="9" applyNumberFormat="1" applyFont="1"/>
    <xf numFmtId="0" fontId="11" fillId="0" borderId="31" xfId="182" applyBorder="1" applyAlignment="1">
      <alignment horizontal="left" vertical="top"/>
    </xf>
    <xf numFmtId="165" fontId="12" fillId="0" borderId="31" xfId="182" applyNumberFormat="1" applyFont="1" applyBorder="1" applyAlignment="1">
      <alignment vertical="top"/>
    </xf>
    <xf numFmtId="164" fontId="12" fillId="0" borderId="31" xfId="9" applyNumberFormat="1" applyFont="1" applyBorder="1" applyAlignment="1">
      <alignment horizontal="right" vertical="top"/>
    </xf>
    <xf numFmtId="0" fontId="29" fillId="0" borderId="31" xfId="183" applyFont="1" applyBorder="1" applyAlignment="1">
      <alignment vertical="top"/>
    </xf>
    <xf numFmtId="0" fontId="26" fillId="0" borderId="31" xfId="183" applyFont="1" applyBorder="1" applyAlignment="1">
      <alignment horizontal="left" vertical="top"/>
    </xf>
    <xf numFmtId="166" fontId="26" fillId="0" borderId="31" xfId="183" applyNumberFormat="1" applyFont="1" applyBorder="1" applyAlignment="1">
      <alignment vertical="top"/>
    </xf>
    <xf numFmtId="0" fontId="29" fillId="0" borderId="0" xfId="183" applyFont="1" applyAlignment="1">
      <alignment vertical="top"/>
    </xf>
    <xf numFmtId="3" fontId="12" fillId="0" borderId="0" xfId="182" applyNumberFormat="1" applyFont="1" applyAlignment="1">
      <alignment vertical="top"/>
    </xf>
    <xf numFmtId="166" fontId="39" fillId="0" borderId="0" xfId="182" applyNumberFormat="1" applyFont="1"/>
    <xf numFmtId="0" fontId="28" fillId="0" borderId="31" xfId="182" applyFont="1" applyBorder="1" applyAlignment="1">
      <alignment horizontal="left" vertical="top"/>
    </xf>
    <xf numFmtId="166" fontId="39" fillId="0" borderId="31" xfId="184" applyNumberFormat="1" applyFont="1" applyBorder="1" applyAlignment="1">
      <alignment vertical="top"/>
    </xf>
    <xf numFmtId="164" fontId="39" fillId="0" borderId="31" xfId="9" applyNumberFormat="1" applyFont="1" applyBorder="1" applyAlignment="1">
      <alignment vertical="top"/>
    </xf>
    <xf numFmtId="0" fontId="39" fillId="0" borderId="0" xfId="182" applyFont="1" applyAlignment="1">
      <alignment vertical="top"/>
    </xf>
    <xf numFmtId="164" fontId="12" fillId="0" borderId="0" xfId="9" applyNumberFormat="1" applyFont="1" applyAlignment="1">
      <alignment vertical="top"/>
    </xf>
    <xf numFmtId="0" fontId="12" fillId="0" borderId="31" xfId="182" applyFont="1" applyBorder="1" applyAlignment="1">
      <alignment vertical="center"/>
    </xf>
    <xf numFmtId="0" fontId="11" fillId="0" borderId="31" xfId="0" applyFont="1" applyBorder="1" applyAlignment="1">
      <alignment horizontal="left" vertical="top" indent="1"/>
    </xf>
    <xf numFmtId="164" fontId="12" fillId="0" borderId="6" xfId="9" applyNumberFormat="1" applyFont="1" applyBorder="1" applyAlignment="1">
      <alignment vertical="center"/>
    </xf>
    <xf numFmtId="0" fontId="11" fillId="0" borderId="6" xfId="0" quotePrefix="1" applyFont="1" applyBorder="1" applyAlignment="1">
      <alignment horizontal="center" vertical="center"/>
    </xf>
    <xf numFmtId="0" fontId="12" fillId="0" borderId="0" xfId="176" applyFont="1" applyAlignment="1">
      <alignment horizontal="left" indent="1"/>
    </xf>
    <xf numFmtId="0" fontId="48" fillId="0" borderId="0" xfId="0" applyFont="1" applyAlignment="1">
      <alignment horizontal="center" vertical="center" wrapText="1"/>
    </xf>
    <xf numFmtId="0" fontId="47" fillId="0" borderId="0" xfId="4" applyFont="1" applyAlignment="1" applyProtection="1">
      <alignment horizontal="center"/>
    </xf>
    <xf numFmtId="0" fontId="47" fillId="0" borderId="0" xfId="0" applyFont="1" applyAlignment="1">
      <alignment horizontal="center"/>
    </xf>
    <xf numFmtId="165" fontId="49" fillId="0" borderId="0" xfId="12" applyNumberFormat="1" applyFont="1"/>
    <xf numFmtId="0" fontId="0" fillId="0" borderId="11" xfId="0" applyBorder="1" applyAlignment="1">
      <alignment vertical="top"/>
    </xf>
    <xf numFmtId="0" fontId="11" fillId="0" borderId="0" xfId="0" applyFont="1" applyAlignment="1">
      <alignment vertical="top"/>
    </xf>
    <xf numFmtId="49" fontId="26" fillId="0" borderId="0" xfId="0" applyNumberFormat="1" applyFont="1" applyAlignment="1">
      <alignment horizontal="left" indent="3"/>
    </xf>
    <xf numFmtId="0" fontId="83" fillId="0" borderId="0" xfId="0" applyFont="1"/>
    <xf numFmtId="166" fontId="12" fillId="0" borderId="0" xfId="182" applyNumberFormat="1" applyFont="1"/>
    <xf numFmtId="49" fontId="11" fillId="0" borderId="0" xfId="129" applyNumberFormat="1" applyFont="1" applyAlignment="1">
      <alignment horizontal="right"/>
    </xf>
    <xf numFmtId="2" fontId="11" fillId="0" borderId="0" xfId="129" applyNumberFormat="1" applyFont="1" applyAlignment="1">
      <alignment horizontal="right"/>
    </xf>
    <xf numFmtId="0" fontId="83" fillId="10" borderId="0" xfId="129" applyFont="1" applyFill="1" applyAlignment="1">
      <alignment horizontal="right"/>
    </xf>
    <xf numFmtId="165" fontId="28" fillId="0" borderId="0" xfId="155" applyNumberFormat="1" applyFont="1"/>
    <xf numFmtId="169" fontId="21" fillId="0" borderId="0" xfId="1" applyNumberFormat="1" applyFont="1" applyAlignment="1">
      <alignment horizontal="right"/>
    </xf>
    <xf numFmtId="169" fontId="23" fillId="0" borderId="0" xfId="1" applyNumberFormat="1" applyFont="1"/>
    <xf numFmtId="164" fontId="28" fillId="0" borderId="0" xfId="184" applyNumberFormat="1" applyFont="1"/>
    <xf numFmtId="49" fontId="36" fillId="0" borderId="31" xfId="0" applyNumberFormat="1" applyFont="1" applyBorder="1" applyAlignment="1">
      <alignment horizontal="center" vertical="top"/>
    </xf>
    <xf numFmtId="0" fontId="23" fillId="0" borderId="31" xfId="0" applyFont="1" applyBorder="1" applyAlignment="1">
      <alignment horizontal="left" vertical="top"/>
    </xf>
    <xf numFmtId="49" fontId="36" fillId="0" borderId="0" xfId="0" applyNumberFormat="1" applyFont="1" applyAlignment="1">
      <alignment horizontal="center"/>
    </xf>
    <xf numFmtId="0" fontId="28" fillId="0" borderId="31" xfId="0" applyFont="1" applyBorder="1" applyAlignment="1">
      <alignment vertical="center"/>
    </xf>
    <xf numFmtId="0" fontId="85" fillId="0" borderId="6" xfId="0" applyFont="1" applyBorder="1" applyAlignment="1">
      <alignment horizontal="left" vertical="center"/>
    </xf>
    <xf numFmtId="0" fontId="26" fillId="0" borderId="0" xfId="0" applyFont="1" applyAlignment="1">
      <alignment vertical="top"/>
    </xf>
    <xf numFmtId="0" fontId="28" fillId="0" borderId="31" xfId="0" applyFont="1" applyBorder="1" applyAlignment="1">
      <alignment vertical="top"/>
    </xf>
    <xf numFmtId="164" fontId="28" fillId="0" borderId="31" xfId="184" applyNumberFormat="1" applyFont="1" applyBorder="1" applyAlignment="1">
      <alignment vertical="top"/>
    </xf>
    <xf numFmtId="164" fontId="24" fillId="0" borderId="0" xfId="9" applyNumberFormat="1" applyFont="1" applyAlignment="1">
      <alignment vertical="top"/>
    </xf>
    <xf numFmtId="164" fontId="0" fillId="0" borderId="0" xfId="184" applyNumberFormat="1" applyFont="1" applyAlignment="1">
      <alignment vertical="top"/>
    </xf>
    <xf numFmtId="0" fontId="26" fillId="0" borderId="0" xfId="183" applyFont="1" applyAlignment="1">
      <alignment horizontal="left" vertical="top" indent="1"/>
    </xf>
    <xf numFmtId="0" fontId="41" fillId="0" borderId="0" xfId="0" applyFont="1" applyAlignment="1">
      <alignment horizontal="center"/>
    </xf>
    <xf numFmtId="49" fontId="16" fillId="8" borderId="0" xfId="188" applyNumberFormat="1" applyFont="1" applyFill="1"/>
    <xf numFmtId="49" fontId="88" fillId="8" borderId="0" xfId="188" applyNumberFormat="1" applyFont="1" applyFill="1"/>
    <xf numFmtId="0" fontId="0" fillId="0" borderId="31" xfId="0" applyBorder="1" applyAlignment="1">
      <alignment horizontal="left" vertical="top"/>
    </xf>
    <xf numFmtId="172" fontId="21" fillId="0" borderId="31" xfId="1" applyNumberFormat="1" applyFont="1" applyBorder="1" applyAlignment="1">
      <alignment horizontal="right" vertical="top"/>
    </xf>
    <xf numFmtId="3" fontId="0" fillId="0" borderId="31" xfId="0" applyNumberFormat="1" applyBorder="1" applyAlignment="1">
      <alignment horizontal="right" vertical="top"/>
    </xf>
    <xf numFmtId="0" fontId="28" fillId="0" borderId="0" xfId="0" applyFont="1" applyAlignment="1">
      <alignment horizontal="left"/>
    </xf>
    <xf numFmtId="0" fontId="12" fillId="0" borderId="0" xfId="182" applyFont="1" applyAlignment="1">
      <alignment horizontal="left"/>
    </xf>
    <xf numFmtId="0" fontId="12" fillId="0" borderId="0" xfId="0" applyFont="1" applyAlignment="1">
      <alignment horizontal="left" indent="1"/>
    </xf>
    <xf numFmtId="0" fontId="12" fillId="0" borderId="0" xfId="182" applyFont="1" applyAlignment="1">
      <alignment horizontal="left" indent="2"/>
    </xf>
    <xf numFmtId="0" fontId="11" fillId="0" borderId="0" xfId="182" applyAlignment="1" applyProtection="1">
      <alignment horizontal="left" indent="2"/>
      <protection hidden="1"/>
    </xf>
    <xf numFmtId="0" fontId="11" fillId="0" borderId="0" xfId="182" applyAlignment="1" applyProtection="1">
      <alignment horizontal="left" indent="3"/>
      <protection hidden="1"/>
    </xf>
    <xf numFmtId="0" fontId="23" fillId="0" borderId="0" xfId="182" applyFont="1" applyAlignment="1">
      <alignment horizontal="left"/>
    </xf>
    <xf numFmtId="0" fontId="23" fillId="0" borderId="0" xfId="0" applyFont="1" applyAlignment="1">
      <alignment horizontal="left"/>
    </xf>
    <xf numFmtId="174" fontId="0" fillId="0" borderId="0" xfId="0" applyNumberFormat="1"/>
    <xf numFmtId="0" fontId="44" fillId="0" borderId="0" xfId="0" applyFont="1" applyAlignment="1">
      <alignment horizontal="center"/>
    </xf>
    <xf numFmtId="0" fontId="12" fillId="0" borderId="0" xfId="0" applyFont="1" applyAlignment="1">
      <alignment horizontal="left" indent="2"/>
    </xf>
    <xf numFmtId="0" fontId="12" fillId="0" borderId="0" xfId="182" applyFont="1" applyAlignment="1">
      <alignment horizontal="left" indent="3"/>
    </xf>
    <xf numFmtId="49" fontId="11" fillId="0" borderId="0" xfId="189" applyNumberFormat="1" applyFill="1" applyAlignment="1" applyProtection="1">
      <alignment horizontal="left" vertical="center" indent="3"/>
      <protection hidden="1"/>
    </xf>
    <xf numFmtId="49" fontId="11" fillId="0" borderId="0" xfId="189" applyNumberFormat="1" applyFill="1" applyAlignment="1" applyProtection="1">
      <alignment horizontal="left" vertical="center" wrapText="1" indent="3"/>
      <protection hidden="1"/>
    </xf>
    <xf numFmtId="0" fontId="11" fillId="0" borderId="0" xfId="182" applyAlignment="1" applyProtection="1">
      <alignment horizontal="left" indent="4"/>
      <protection hidden="1"/>
    </xf>
    <xf numFmtId="0" fontId="0" fillId="0" borderId="6" xfId="0" applyBorder="1" applyAlignment="1">
      <alignment horizontal="left"/>
    </xf>
    <xf numFmtId="0" fontId="75" fillId="0" borderId="0" xfId="0" applyFont="1" applyAlignment="1">
      <alignment horizontal="left" indent="1"/>
    </xf>
    <xf numFmtId="184" fontId="12" fillId="0" borderId="0" xfId="0" applyNumberFormat="1" applyFont="1" applyAlignment="1">
      <alignment horizontal="left" indent="1"/>
    </xf>
    <xf numFmtId="0" fontId="58" fillId="0" borderId="0" xfId="0" applyFont="1"/>
    <xf numFmtId="0" fontId="19" fillId="0" borderId="0" xfId="0" applyFont="1" applyAlignment="1">
      <alignment horizontal="center" vertical="center"/>
    </xf>
    <xf numFmtId="0" fontId="89" fillId="0" borderId="0" xfId="0" applyFont="1" applyAlignment="1">
      <alignment horizontal="left"/>
    </xf>
    <xf numFmtId="0" fontId="12" fillId="0" borderId="1" xfId="0" applyFont="1" applyBorder="1" applyAlignment="1">
      <alignment horizontal="left" vertical="top" indent="1"/>
    </xf>
    <xf numFmtId="0" fontId="17" fillId="6" borderId="0" xfId="4" applyFill="1" applyAlignment="1" applyProtection="1"/>
    <xf numFmtId="194" fontId="16" fillId="6" borderId="0" xfId="187" applyNumberFormat="1" applyFont="1" applyFill="1"/>
    <xf numFmtId="49" fontId="28" fillId="9" borderId="0" xfId="177" applyNumberFormat="1" applyFont="1" applyFill="1"/>
    <xf numFmtId="0" fontId="12" fillId="9" borderId="0" xfId="0" applyFont="1" applyFill="1"/>
    <xf numFmtId="0" fontId="12" fillId="9" borderId="0" xfId="0" applyFont="1" applyFill="1" applyAlignment="1">
      <alignment vertical="top"/>
    </xf>
    <xf numFmtId="175" fontId="21" fillId="0" borderId="0" xfId="13" applyNumberFormat="1" applyFont="1" applyAlignment="1">
      <alignment horizontal="left"/>
    </xf>
    <xf numFmtId="175" fontId="21" fillId="0" borderId="0" xfId="12" applyNumberFormat="1" applyFont="1" applyAlignment="1">
      <alignment horizontal="left"/>
    </xf>
    <xf numFmtId="49" fontId="0" fillId="0" borderId="0" xfId="0" applyNumberFormat="1" applyAlignment="1">
      <alignment horizontal="left"/>
    </xf>
    <xf numFmtId="49" fontId="11" fillId="0" borderId="0" xfId="0" applyNumberFormat="1" applyFont="1" applyAlignment="1">
      <alignment horizontal="left"/>
    </xf>
    <xf numFmtId="165" fontId="11" fillId="0" borderId="0" xfId="183" applyNumberFormat="1" applyAlignment="1">
      <alignment horizontal="left" indent="1"/>
    </xf>
    <xf numFmtId="165" fontId="11" fillId="0" borderId="0" xfId="16" applyNumberFormat="1" applyFont="1" applyAlignment="1">
      <alignment horizontal="left" indent="3"/>
    </xf>
    <xf numFmtId="0" fontId="11" fillId="0" borderId="0" xfId="16" applyFont="1" applyAlignment="1">
      <alignment horizontal="left" indent="1"/>
    </xf>
    <xf numFmtId="0" fontId="11" fillId="0" borderId="0" xfId="16" applyFont="1" applyAlignment="1">
      <alignment horizontal="left" vertical="top" indent="2"/>
    </xf>
    <xf numFmtId="165" fontId="11" fillId="0" borderId="0" xfId="16" applyNumberFormat="1" applyFont="1" applyAlignment="1">
      <alignment horizontal="left" vertical="top" indent="2"/>
    </xf>
    <xf numFmtId="0" fontId="0" fillId="0" borderId="2" xfId="0" applyBorder="1" applyAlignment="1">
      <alignment horizontal="right" vertical="top" wrapText="1"/>
    </xf>
    <xf numFmtId="0" fontId="11" fillId="0" borderId="31" xfId="0" applyFont="1" applyBorder="1" applyAlignment="1">
      <alignment horizontal="right" vertical="top"/>
    </xf>
    <xf numFmtId="0" fontId="15" fillId="0" borderId="6" xfId="8" applyBorder="1" applyAlignment="1">
      <alignment horizontal="left" vertical="center"/>
    </xf>
    <xf numFmtId="171" fontId="21" fillId="0" borderId="0" xfId="1" applyNumberFormat="1" applyFont="1" applyAlignment="1">
      <alignment horizontal="right"/>
    </xf>
    <xf numFmtId="171" fontId="21" fillId="0" borderId="31" xfId="1" applyNumberFormat="1" applyFont="1" applyBorder="1" applyAlignment="1">
      <alignment horizontal="right" vertical="top"/>
    </xf>
    <xf numFmtId="0" fontId="39" fillId="0" borderId="0" xfId="182" applyFont="1" applyAlignment="1">
      <alignment horizontal="left"/>
    </xf>
    <xf numFmtId="165" fontId="11" fillId="0" borderId="0" xfId="183" applyNumberFormat="1" applyAlignment="1">
      <alignment vertical="top"/>
    </xf>
    <xf numFmtId="0" fontId="45" fillId="9" borderId="0" xfId="177" applyFont="1" applyFill="1"/>
    <xf numFmtId="0" fontId="92" fillId="9" borderId="0" xfId="0" applyFont="1" applyFill="1"/>
    <xf numFmtId="0" fontId="93" fillId="9" borderId="0" xfId="177" applyFont="1" applyFill="1"/>
    <xf numFmtId="0" fontId="92" fillId="9" borderId="0" xfId="0" applyFont="1" applyFill="1" applyAlignment="1">
      <alignment vertical="center"/>
    </xf>
    <xf numFmtId="175" fontId="81" fillId="9" borderId="0" xfId="155" applyNumberFormat="1" applyFont="1" applyFill="1" applyAlignment="1">
      <alignment horizontal="right"/>
    </xf>
    <xf numFmtId="0" fontId="45" fillId="9" borderId="0" xfId="0" applyFont="1" applyFill="1" applyAlignment="1">
      <alignment horizontal="right"/>
    </xf>
    <xf numFmtId="165" fontId="21" fillId="0" borderId="0" xfId="136" applyNumberFormat="1" applyFont="1"/>
    <xf numFmtId="0" fontId="93" fillId="9" borderId="0" xfId="177" applyFont="1" applyFill="1" applyAlignment="1">
      <alignment horizontal="right"/>
    </xf>
    <xf numFmtId="0" fontId="93" fillId="6" borderId="0" xfId="177" applyFont="1" applyFill="1"/>
    <xf numFmtId="49" fontId="98" fillId="6" borderId="0" xfId="177" applyNumberFormat="1" applyFont="1" applyFill="1"/>
    <xf numFmtId="0" fontId="97" fillId="9" borderId="0" xfId="0" applyFont="1" applyFill="1" applyAlignment="1">
      <alignment horizontal="right"/>
    </xf>
    <xf numFmtId="0" fontId="92" fillId="9" borderId="0" xfId="0" applyFont="1" applyFill="1" applyAlignment="1">
      <alignment horizontal="right"/>
    </xf>
    <xf numFmtId="0" fontId="11" fillId="6" borderId="0" xfId="0" applyFont="1" applyFill="1"/>
    <xf numFmtId="49" fontId="11" fillId="6" borderId="0" xfId="0" applyNumberFormat="1" applyFont="1" applyFill="1"/>
    <xf numFmtId="0" fontId="4" fillId="0" borderId="0" xfId="0" applyFont="1"/>
    <xf numFmtId="175" fontId="99" fillId="9" borderId="0" xfId="155" applyNumberFormat="1" applyFont="1" applyFill="1" applyAlignment="1">
      <alignment horizontal="right"/>
    </xf>
    <xf numFmtId="0" fontId="0" fillId="9" borderId="0" xfId="0" applyFill="1"/>
    <xf numFmtId="0" fontId="69" fillId="9" borderId="0" xfId="0" applyFont="1" applyFill="1" applyAlignment="1">
      <alignment horizontal="right"/>
    </xf>
    <xf numFmtId="0" fontId="41" fillId="9" borderId="0" xfId="0" applyFont="1" applyFill="1"/>
    <xf numFmtId="0" fontId="11" fillId="9" borderId="0" xfId="0" applyFont="1" applyFill="1" applyAlignment="1">
      <alignment horizontal="right"/>
    </xf>
    <xf numFmtId="165" fontId="28" fillId="9" borderId="0" xfId="16" applyNumberFormat="1" applyFont="1" applyFill="1" applyAlignment="1">
      <alignment horizontal="right"/>
    </xf>
    <xf numFmtId="0" fontId="11" fillId="9" borderId="0" xfId="0" applyFont="1" applyFill="1" applyAlignment="1">
      <alignment horizontal="left"/>
    </xf>
    <xf numFmtId="0" fontId="110" fillId="9" borderId="0" xfId="0" applyFont="1" applyFill="1"/>
    <xf numFmtId="165" fontId="29" fillId="9" borderId="0" xfId="16" applyNumberFormat="1" applyFont="1" applyFill="1" applyAlignment="1">
      <alignment horizontal="right"/>
    </xf>
    <xf numFmtId="0" fontId="0" fillId="9" borderId="0" xfId="0" applyFill="1" applyAlignment="1">
      <alignment horizontal="left"/>
    </xf>
    <xf numFmtId="165" fontId="11" fillId="9" borderId="0" xfId="16" applyNumberFormat="1" applyFont="1" applyFill="1"/>
    <xf numFmtId="164" fontId="15" fillId="0" borderId="0" xfId="9" applyNumberFormat="1" applyBorder="1" applyAlignment="1"/>
    <xf numFmtId="165" fontId="11" fillId="0" borderId="0" xfId="17" applyNumberFormat="1" applyFont="1"/>
    <xf numFmtId="0" fontId="17" fillId="0" borderId="0" xfId="4" applyFill="1" applyAlignment="1" applyProtection="1"/>
    <xf numFmtId="175" fontId="81" fillId="0" borderId="0" xfId="155" applyNumberFormat="1" applyFont="1" applyFill="1" applyAlignment="1">
      <alignment horizontal="right"/>
    </xf>
    <xf numFmtId="175" fontId="99" fillId="0" borderId="0" xfId="155" applyNumberFormat="1" applyFont="1" applyFill="1" applyAlignment="1">
      <alignment horizontal="right"/>
    </xf>
    <xf numFmtId="49" fontId="28" fillId="9" borderId="0" xfId="179" applyNumberFormat="1" applyFont="1" applyFill="1" applyAlignment="1" applyProtection="1">
      <alignment horizontal="left"/>
      <protection locked="0"/>
    </xf>
    <xf numFmtId="0" fontId="11" fillId="9" borderId="0" xfId="177" applyFont="1" applyFill="1" applyProtection="1">
      <protection locked="0"/>
    </xf>
    <xf numFmtId="3" fontId="44" fillId="9" borderId="0" xfId="177" applyNumberFormat="1" applyFont="1" applyFill="1" applyAlignment="1">
      <alignment horizontal="left" indent="1"/>
    </xf>
    <xf numFmtId="0" fontId="42" fillId="0" borderId="6" xfId="190" applyFont="1" applyBorder="1" applyAlignment="1">
      <alignment vertical="center"/>
    </xf>
    <xf numFmtId="3" fontId="41" fillId="0" borderId="6" xfId="190" applyNumberFormat="1" applyFont="1" applyBorder="1" applyAlignment="1">
      <alignment vertical="center"/>
    </xf>
    <xf numFmtId="3" fontId="41" fillId="0" borderId="6" xfId="190" applyNumberFormat="1" applyFont="1" applyBorder="1" applyAlignment="1">
      <alignment horizontal="right" vertical="center" wrapText="1"/>
    </xf>
    <xf numFmtId="0" fontId="41" fillId="0" borderId="6" xfId="190" applyFont="1" applyBorder="1" applyAlignment="1">
      <alignment vertical="center"/>
    </xf>
    <xf numFmtId="3" fontId="42" fillId="0" borderId="0" xfId="190" applyNumberFormat="1" applyFont="1"/>
    <xf numFmtId="174" fontId="41" fillId="0" borderId="0" xfId="190" applyNumberFormat="1" applyFont="1"/>
    <xf numFmtId="0" fontId="41" fillId="0" borderId="0" xfId="190" applyFont="1"/>
    <xf numFmtId="3" fontId="44" fillId="0" borderId="0" xfId="190" applyNumberFormat="1" applyFont="1"/>
    <xf numFmtId="3" fontId="73" fillId="0" borderId="0" xfId="190" applyNumberFormat="1" applyFont="1"/>
    <xf numFmtId="3" fontId="41" fillId="0" borderId="0" xfId="190" applyNumberFormat="1" applyFont="1"/>
    <xf numFmtId="0" fontId="42" fillId="0" borderId="0" xfId="190" applyFont="1" applyAlignment="1">
      <alignment vertical="center"/>
    </xf>
    <xf numFmtId="0" fontId="44" fillId="0" borderId="0" xfId="190" applyFont="1"/>
    <xf numFmtId="0" fontId="42" fillId="0" borderId="0" xfId="190" applyFont="1"/>
    <xf numFmtId="3" fontId="44" fillId="0" borderId="0" xfId="190" applyNumberFormat="1" applyFont="1" applyAlignment="1">
      <alignment horizontal="left" indent="1"/>
    </xf>
    <xf numFmtId="3" fontId="44" fillId="0" borderId="0" xfId="190" applyNumberFormat="1" applyFont="1" applyAlignment="1">
      <alignment horizontal="left" vertical="top" indent="1"/>
    </xf>
    <xf numFmtId="3" fontId="42" fillId="0" borderId="2" xfId="190" applyNumberFormat="1" applyFont="1" applyBorder="1" applyAlignment="1">
      <alignment horizontal="center"/>
    </xf>
    <xf numFmtId="0" fontId="45" fillId="0" borderId="0" xfId="190" applyFont="1"/>
    <xf numFmtId="164" fontId="41" fillId="0" borderId="0" xfId="191" applyNumberFormat="1" applyFont="1"/>
    <xf numFmtId="0" fontId="41" fillId="0" borderId="0" xfId="190" applyFont="1" applyAlignment="1">
      <alignment horizontal="left" indent="1"/>
    </xf>
    <xf numFmtId="3" fontId="42" fillId="0" borderId="0" xfId="190" applyNumberFormat="1" applyFont="1" applyAlignment="1">
      <alignment horizontal="left"/>
    </xf>
    <xf numFmtId="0" fontId="45" fillId="0" borderId="0" xfId="190" applyFont="1" applyAlignment="1">
      <alignment horizontal="left"/>
    </xf>
    <xf numFmtId="0" fontId="42" fillId="0" borderId="0" xfId="190" applyFont="1" applyAlignment="1">
      <alignment horizontal="center"/>
    </xf>
    <xf numFmtId="174" fontId="41" fillId="0" borderId="0" xfId="190" applyNumberFormat="1" applyFont="1" applyAlignment="1">
      <alignment vertical="top"/>
    </xf>
    <xf numFmtId="0" fontId="41" fillId="0" borderId="0" xfId="190" applyFont="1" applyAlignment="1">
      <alignment vertical="top"/>
    </xf>
    <xf numFmtId="0" fontId="41" fillId="0" borderId="0" xfId="192" applyFont="1"/>
    <xf numFmtId="195" fontId="41" fillId="0" borderId="0" xfId="190" applyNumberFormat="1" applyFont="1"/>
    <xf numFmtId="0" fontId="41" fillId="0" borderId="6" xfId="190" applyFont="1" applyBorder="1" applyAlignment="1">
      <alignment horizontal="left" vertical="center"/>
    </xf>
    <xf numFmtId="0" fontId="41" fillId="0" borderId="6" xfId="190" applyFont="1" applyBorder="1" applyAlignment="1">
      <alignment horizontal="center" vertical="center"/>
    </xf>
    <xf numFmtId="3" fontId="41" fillId="0" borderId="6" xfId="190" applyNumberFormat="1" applyFont="1" applyBorder="1" applyAlignment="1">
      <alignment horizontal="left" vertical="center"/>
    </xf>
    <xf numFmtId="0" fontId="41" fillId="0" borderId="0" xfId="190" applyFont="1" applyAlignment="1">
      <alignment horizontal="center"/>
    </xf>
    <xf numFmtId="174" fontId="81" fillId="0" borderId="0" xfId="190" applyNumberFormat="1" applyFont="1"/>
    <xf numFmtId="49" fontId="41" fillId="0" borderId="0" xfId="190" applyNumberFormat="1" applyFont="1" applyAlignment="1">
      <alignment horizontal="left"/>
    </xf>
    <xf numFmtId="0" fontId="41" fillId="0" borderId="0" xfId="190" applyFont="1" applyAlignment="1">
      <alignment horizontal="left" indent="2"/>
    </xf>
    <xf numFmtId="0" fontId="41" fillId="0" borderId="0" xfId="190" applyFont="1" applyAlignment="1">
      <alignment horizontal="left" indent="3"/>
    </xf>
    <xf numFmtId="49" fontId="72" fillId="0" borderId="0" xfId="190" applyNumberFormat="1" applyFont="1" applyAlignment="1">
      <alignment horizontal="left"/>
    </xf>
    <xf numFmtId="0" fontId="41" fillId="0" borderId="0" xfId="190" applyFont="1" applyAlignment="1">
      <alignment horizontal="left" indent="4"/>
    </xf>
    <xf numFmtId="0" fontId="41" fillId="0" borderId="0" xfId="190" applyFont="1" applyAlignment="1">
      <alignment horizontal="left" indent="5"/>
    </xf>
    <xf numFmtId="0" fontId="41" fillId="0" borderId="0" xfId="190" applyFont="1" applyAlignment="1">
      <alignment horizontal="center" vertical="top"/>
    </xf>
    <xf numFmtId="0" fontId="45" fillId="0" borderId="0" xfId="190" applyFont="1" applyAlignment="1">
      <alignment horizontal="left" vertical="top" indent="2"/>
    </xf>
    <xf numFmtId="49" fontId="72" fillId="0" borderId="0" xfId="190" applyNumberFormat="1" applyFont="1" applyAlignment="1">
      <alignment horizontal="left" vertical="top"/>
    </xf>
    <xf numFmtId="0" fontId="41" fillId="0" borderId="0" xfId="190" applyFont="1" applyAlignment="1">
      <alignment horizontal="left"/>
    </xf>
    <xf numFmtId="49" fontId="41" fillId="0" borderId="0" xfId="190" applyNumberFormat="1" applyFont="1" applyAlignment="1">
      <alignment horizontal="left" vertical="top"/>
    </xf>
    <xf numFmtId="0" fontId="42" fillId="0" borderId="0" xfId="190" applyFont="1" applyAlignment="1">
      <alignment horizontal="left" indent="1"/>
    </xf>
    <xf numFmtId="0" fontId="43" fillId="0" borderId="0" xfId="190" applyFont="1" applyAlignment="1">
      <alignment horizontal="left" indent="2"/>
    </xf>
    <xf numFmtId="0" fontId="73" fillId="0" borderId="0" xfId="190" applyFont="1" applyAlignment="1">
      <alignment horizontal="left" indent="3"/>
    </xf>
    <xf numFmtId="0" fontId="44" fillId="0" borderId="0" xfId="190" applyFont="1" applyAlignment="1">
      <alignment horizontal="center"/>
    </xf>
    <xf numFmtId="0" fontId="44" fillId="0" borderId="0" xfId="190" applyFont="1" applyAlignment="1">
      <alignment horizontal="left" indent="4"/>
    </xf>
    <xf numFmtId="49" fontId="44" fillId="0" borderId="0" xfId="190" applyNumberFormat="1" applyFont="1" applyAlignment="1">
      <alignment horizontal="left"/>
    </xf>
    <xf numFmtId="0" fontId="43" fillId="0" borderId="0" xfId="190" applyFont="1" applyAlignment="1">
      <alignment horizontal="left" indent="1"/>
    </xf>
    <xf numFmtId="0" fontId="44" fillId="0" borderId="0" xfId="190" applyFont="1" applyAlignment="1">
      <alignment horizontal="left" indent="2"/>
    </xf>
    <xf numFmtId="0" fontId="44" fillId="0" borderId="0" xfId="190" applyFont="1" applyAlignment="1">
      <alignment horizontal="left" indent="3"/>
    </xf>
    <xf numFmtId="3" fontId="41" fillId="0" borderId="0" xfId="190" applyNumberFormat="1" applyFont="1" applyAlignment="1">
      <alignment vertical="top"/>
    </xf>
    <xf numFmtId="0" fontId="46" fillId="0" borderId="0" xfId="190" applyFont="1" applyAlignment="1">
      <alignment horizontal="left" indent="1"/>
    </xf>
    <xf numFmtId="0" fontId="44" fillId="0" borderId="0" xfId="190" applyFont="1" applyAlignment="1">
      <alignment horizontal="left"/>
    </xf>
    <xf numFmtId="0" fontId="41" fillId="0" borderId="0" xfId="190" applyFont="1" applyAlignment="1">
      <alignment horizontal="left" vertical="top" indent="4"/>
    </xf>
    <xf numFmtId="3" fontId="41" fillId="0" borderId="0" xfId="190" applyNumberFormat="1" applyFont="1" applyAlignment="1">
      <alignment vertical="center"/>
    </xf>
    <xf numFmtId="3" fontId="41" fillId="0" borderId="0" xfId="190" applyNumberFormat="1" applyFont="1" applyAlignment="1">
      <alignment horizontal="right" vertical="center" wrapText="1"/>
    </xf>
    <xf numFmtId="0" fontId="41" fillId="0" borderId="0" xfId="190" applyFont="1" applyAlignment="1">
      <alignment vertical="center"/>
    </xf>
    <xf numFmtId="164" fontId="41" fillId="0" borderId="0" xfId="191" applyNumberFormat="1" applyFont="1" applyBorder="1" applyAlignment="1">
      <alignment vertical="top"/>
    </xf>
    <xf numFmtId="173" fontId="44" fillId="0" borderId="0" xfId="190" applyNumberFormat="1" applyFont="1"/>
    <xf numFmtId="164" fontId="41" fillId="0" borderId="0" xfId="191" applyNumberFormat="1" applyFont="1" applyFill="1"/>
    <xf numFmtId="49" fontId="0" fillId="9" borderId="0" xfId="0" applyNumberFormat="1" applyFill="1"/>
    <xf numFmtId="0" fontId="72" fillId="0" borderId="0" xfId="190" applyFont="1" applyAlignment="1">
      <alignment horizontal="left"/>
    </xf>
    <xf numFmtId="0" fontId="72" fillId="0" borderId="0" xfId="190" applyFont="1" applyAlignment="1">
      <alignment horizontal="left" vertical="top"/>
    </xf>
    <xf numFmtId="0" fontId="3" fillId="0" borderId="0" xfId="190"/>
    <xf numFmtId="0" fontId="41" fillId="0" borderId="0" xfId="190" applyFont="1" applyAlignment="1">
      <alignment horizontal="left" vertical="top"/>
    </xf>
    <xf numFmtId="0" fontId="112" fillId="0" borderId="0" xfId="190" applyFont="1" applyAlignment="1">
      <alignment horizontal="left"/>
    </xf>
    <xf numFmtId="164" fontId="12" fillId="0" borderId="2" xfId="182" applyNumberFormat="1" applyFont="1" applyBorder="1"/>
    <xf numFmtId="0" fontId="11" fillId="0" borderId="11" xfId="0" applyFont="1" applyBorder="1" applyAlignment="1">
      <alignment horizontal="left" vertical="top" indent="1"/>
    </xf>
    <xf numFmtId="3" fontId="70" fillId="0" borderId="0" xfId="0" applyNumberFormat="1" applyFont="1" applyAlignment="1">
      <alignment vertical="top"/>
    </xf>
    <xf numFmtId="172" fontId="0" fillId="0" borderId="0" xfId="0" applyNumberFormat="1"/>
    <xf numFmtId="0" fontId="11" fillId="0" borderId="0" xfId="0" applyFont="1" applyAlignment="1">
      <alignment horizontal="right" wrapText="1"/>
    </xf>
    <xf numFmtId="0" fontId="26" fillId="0" borderId="0" xfId="0" applyFont="1" applyAlignment="1">
      <alignment horizontal="right" wrapText="1"/>
    </xf>
    <xf numFmtId="169" fontId="11" fillId="0" borderId="0" xfId="1" applyNumberFormat="1" applyFont="1"/>
    <xf numFmtId="3" fontId="11" fillId="0" borderId="0" xfId="182" applyNumberFormat="1" applyAlignment="1">
      <alignment horizontal="left" indent="2"/>
    </xf>
    <xf numFmtId="164" fontId="0" fillId="0" borderId="10" xfId="9" applyNumberFormat="1" applyFont="1" applyBorder="1"/>
    <xf numFmtId="164" fontId="0" fillId="0" borderId="0" xfId="9" applyNumberFormat="1" applyFont="1" applyBorder="1"/>
    <xf numFmtId="164" fontId="0" fillId="0" borderId="5" xfId="9" applyNumberFormat="1" applyFont="1" applyBorder="1" applyAlignment="1">
      <alignment vertical="top"/>
    </xf>
    <xf numFmtId="164" fontId="0" fillId="0" borderId="31" xfId="9" applyNumberFormat="1" applyFont="1" applyBorder="1" applyAlignment="1">
      <alignment vertical="top"/>
    </xf>
    <xf numFmtId="164" fontId="0" fillId="0" borderId="31" xfId="9" applyNumberFormat="1" applyFont="1" applyBorder="1" applyAlignment="1">
      <alignment horizontal="center" vertical="top"/>
    </xf>
    <xf numFmtId="0" fontId="0" fillId="0" borderId="7" xfId="0" applyBorder="1"/>
    <xf numFmtId="3" fontId="11" fillId="0" borderId="7" xfId="0" applyNumberFormat="1" applyFont="1" applyBorder="1" applyAlignment="1">
      <alignment horizontal="right"/>
    </xf>
    <xf numFmtId="164" fontId="11" fillId="0" borderId="7" xfId="9" applyNumberFormat="1" applyFont="1" applyBorder="1" applyAlignment="1">
      <alignment horizontal="right"/>
    </xf>
    <xf numFmtId="0" fontId="15" fillId="0" borderId="0" xfId="86" applyAlignment="1">
      <alignment vertical="center"/>
    </xf>
    <xf numFmtId="0" fontId="15" fillId="0" borderId="0" xfId="86" applyAlignment="1">
      <alignment vertical="top"/>
    </xf>
    <xf numFmtId="0" fontId="26" fillId="0" borderId="0" xfId="129" applyFont="1" applyAlignment="1">
      <alignment horizontal="right"/>
    </xf>
    <xf numFmtId="164" fontId="26" fillId="0" borderId="0" xfId="9" applyNumberFormat="1" applyFont="1" applyBorder="1" applyAlignment="1">
      <alignment vertical="top"/>
    </xf>
    <xf numFmtId="0" fontId="70" fillId="0" borderId="0" xfId="0" applyFont="1"/>
    <xf numFmtId="0" fontId="11" fillId="0" borderId="0" xfId="129" applyFont="1"/>
    <xf numFmtId="166" fontId="12" fillId="0" borderId="0" xfId="184" applyNumberFormat="1" applyFont="1" applyBorder="1" applyAlignment="1">
      <alignment vertical="top"/>
    </xf>
    <xf numFmtId="164" fontId="12" fillId="0" borderId="0" xfId="9" applyNumberFormat="1" applyFont="1" applyBorder="1" applyAlignment="1">
      <alignment vertical="top"/>
    </xf>
    <xf numFmtId="0" fontId="26" fillId="0" borderId="0" xfId="182" applyFont="1" applyAlignment="1">
      <alignment horizontal="left" vertical="top" indent="2"/>
    </xf>
    <xf numFmtId="165" fontId="70" fillId="0" borderId="0" xfId="182" applyNumberFormat="1" applyFont="1" applyAlignment="1">
      <alignment vertical="top"/>
    </xf>
    <xf numFmtId="164" fontId="70" fillId="0" borderId="0" xfId="9" applyNumberFormat="1" applyFont="1" applyBorder="1" applyAlignment="1">
      <alignment vertical="top"/>
    </xf>
    <xf numFmtId="0" fontId="11" fillId="0" borderId="31" xfId="182" applyBorder="1" applyAlignment="1">
      <alignment horizontal="left" vertical="top" indent="2"/>
    </xf>
    <xf numFmtId="0" fontId="11" fillId="0" borderId="0" xfId="182" applyAlignment="1">
      <alignment horizontal="left" indent="2"/>
    </xf>
    <xf numFmtId="0" fontId="11" fillId="0" borderId="0" xfId="183" applyAlignment="1">
      <alignment vertical="center"/>
    </xf>
    <xf numFmtId="169" fontId="11" fillId="0" borderId="6" xfId="193" applyNumberFormat="1" applyBorder="1" applyAlignment="1">
      <alignment horizontal="right" vertical="center"/>
    </xf>
    <xf numFmtId="0" fontId="32" fillId="0" borderId="0" xfId="183" applyFont="1"/>
    <xf numFmtId="169" fontId="11" fillId="0" borderId="0" xfId="193" applyNumberFormat="1" applyAlignment="1">
      <alignment horizontal="right"/>
    </xf>
    <xf numFmtId="0" fontId="19" fillId="0" borderId="0" xfId="183" applyFont="1"/>
    <xf numFmtId="169" fontId="12" fillId="0" borderId="0" xfId="193" applyNumberFormat="1" applyFont="1" applyFill="1"/>
    <xf numFmtId="0" fontId="40" fillId="0" borderId="0" xfId="183" applyFont="1" applyAlignment="1">
      <alignment vertical="center"/>
    </xf>
    <xf numFmtId="0" fontId="12" fillId="0" borderId="0" xfId="183" applyFont="1"/>
    <xf numFmtId="169" fontId="12" fillId="0" borderId="6" xfId="193" applyNumberFormat="1" applyFont="1" applyFill="1" applyBorder="1" applyAlignment="1">
      <alignment horizontal="right" vertical="center"/>
    </xf>
    <xf numFmtId="0" fontId="39" fillId="0" borderId="0" xfId="183" applyFont="1"/>
    <xf numFmtId="164" fontId="12" fillId="0" borderId="0" xfId="194" applyNumberFormat="1" applyFont="1" applyFill="1"/>
    <xf numFmtId="164" fontId="12" fillId="0" borderId="0" xfId="194" applyNumberFormat="1" applyFont="1" applyFill="1" applyAlignment="1">
      <alignment vertical="top"/>
    </xf>
    <xf numFmtId="165" fontId="12" fillId="0" borderId="0" xfId="183" applyNumberFormat="1" applyFont="1"/>
    <xf numFmtId="166" fontId="12" fillId="0" borderId="0" xfId="183" applyNumberFormat="1" applyFont="1" applyAlignment="1">
      <alignment horizontal="right"/>
    </xf>
    <xf numFmtId="170" fontId="12" fillId="0" borderId="0" xfId="183" applyNumberFormat="1" applyFont="1" applyAlignment="1">
      <alignment horizontal="right"/>
    </xf>
    <xf numFmtId="169" fontId="12" fillId="0" borderId="0" xfId="193" applyNumberFormat="1" applyFont="1" applyFill="1" applyAlignment="1">
      <alignment horizontal="right"/>
    </xf>
    <xf numFmtId="0" fontId="117" fillId="0" borderId="0" xfId="183" applyFont="1"/>
    <xf numFmtId="0" fontId="58" fillId="0" borderId="0" xfId="183" applyFont="1"/>
    <xf numFmtId="164" fontId="12" fillId="0" borderId="0" xfId="195" applyNumberFormat="1" applyFont="1" applyFill="1" applyAlignment="1">
      <alignment horizontal="right" vertical="top"/>
    </xf>
    <xf numFmtId="0" fontId="12" fillId="0" borderId="0" xfId="183" applyFont="1" applyAlignment="1">
      <alignment horizontal="left" indent="1"/>
    </xf>
    <xf numFmtId="0" fontId="12" fillId="0" borderId="0" xfId="196" applyFont="1"/>
    <xf numFmtId="0" fontId="45" fillId="0" borderId="0" xfId="177" applyFont="1"/>
    <xf numFmtId="0" fontId="11" fillId="0" borderId="6" xfId="86" applyFont="1" applyBorder="1" applyAlignment="1">
      <alignment horizontal="left" vertical="center" wrapText="1"/>
    </xf>
    <xf numFmtId="3" fontId="15" fillId="0" borderId="0" xfId="86" applyNumberFormat="1" applyAlignment="1">
      <alignment vertical="top"/>
    </xf>
    <xf numFmtId="0" fontId="1" fillId="9" borderId="0" xfId="0" applyFont="1" applyFill="1"/>
    <xf numFmtId="0" fontId="11" fillId="9" borderId="0" xfId="183" applyFill="1"/>
    <xf numFmtId="0" fontId="12" fillId="9" borderId="0" xfId="16" applyFont="1" applyFill="1"/>
    <xf numFmtId="49" fontId="16" fillId="8" borderId="0" xfId="0" applyNumberFormat="1" applyFont="1" applyFill="1"/>
    <xf numFmtId="49" fontId="113" fillId="8" borderId="0" xfId="0" applyNumberFormat="1" applyFont="1" applyFill="1"/>
    <xf numFmtId="0" fontId="28" fillId="9" borderId="0" xfId="183" applyFont="1" applyFill="1" applyAlignment="1">
      <alignment vertical="top"/>
    </xf>
    <xf numFmtId="0" fontId="11" fillId="9" borderId="0" xfId="183" applyFill="1" applyAlignment="1">
      <alignment vertical="top"/>
    </xf>
    <xf numFmtId="166" fontId="11" fillId="9" borderId="0" xfId="183" applyNumberFormat="1" applyFill="1" applyAlignment="1">
      <alignment horizontal="right"/>
    </xf>
    <xf numFmtId="0" fontId="28" fillId="9" borderId="0" xfId="183" applyFont="1" applyFill="1"/>
    <xf numFmtId="193" fontId="70" fillId="0" borderId="0" xfId="175" applyNumberFormat="1" applyFont="1" applyAlignment="1">
      <alignment horizontal="right"/>
    </xf>
    <xf numFmtId="3" fontId="70" fillId="0" borderId="0" xfId="0" applyNumberFormat="1" applyFont="1" applyAlignment="1">
      <alignment horizontal="right"/>
    </xf>
    <xf numFmtId="193" fontId="75" fillId="0" borderId="1" xfId="175" applyNumberFormat="1" applyFont="1" applyBorder="1" applyAlignment="1">
      <alignment horizontal="right" vertical="top"/>
    </xf>
    <xf numFmtId="164" fontId="70" fillId="0" borderId="0" xfId="9" applyNumberFormat="1" applyFont="1" applyAlignment="1">
      <alignment horizontal="right"/>
    </xf>
    <xf numFmtId="167" fontId="28" fillId="0" borderId="0" xfId="1" applyNumberFormat="1" applyFont="1"/>
    <xf numFmtId="49" fontId="16" fillId="8" borderId="0" xfId="0" applyNumberFormat="1" applyFont="1" applyFill="1" applyProtection="1">
      <protection locked="0"/>
    </xf>
    <xf numFmtId="0" fontId="119" fillId="8" borderId="0" xfId="0" applyFont="1" applyFill="1"/>
    <xf numFmtId="169" fontId="28" fillId="0" borderId="0" xfId="1" applyNumberFormat="1" applyFont="1"/>
    <xf numFmtId="169" fontId="15" fillId="0" borderId="0" xfId="1" applyNumberFormat="1"/>
    <xf numFmtId="169" fontId="28" fillId="0" borderId="0" xfId="1" applyNumberFormat="1" applyFont="1" applyAlignment="1">
      <alignment vertical="top"/>
    </xf>
    <xf numFmtId="49" fontId="28" fillId="0" borderId="0" xfId="177" applyNumberFormat="1" applyFont="1"/>
    <xf numFmtId="194" fontId="29" fillId="0" borderId="23" xfId="178" applyNumberFormat="1" applyFont="1" applyBorder="1"/>
    <xf numFmtId="194" fontId="11" fillId="0" borderId="24" xfId="178" applyNumberFormat="1" applyFont="1" applyBorder="1"/>
    <xf numFmtId="194" fontId="11" fillId="0" borderId="25" xfId="178" applyNumberFormat="1" applyFont="1" applyBorder="1"/>
    <xf numFmtId="0" fontId="39" fillId="0" borderId="26" xfId="177" applyFont="1" applyBorder="1"/>
    <xf numFmtId="194" fontId="11" fillId="0" borderId="0" xfId="178" applyNumberFormat="1" applyFont="1"/>
    <xf numFmtId="49" fontId="39" fillId="0" borderId="0" xfId="177" applyNumberFormat="1" applyFont="1"/>
    <xf numFmtId="49" fontId="12" fillId="0" borderId="0" xfId="177" applyNumberFormat="1" applyFont="1"/>
    <xf numFmtId="49" fontId="28" fillId="0" borderId="0" xfId="179" applyNumberFormat="1" applyFont="1" applyAlignment="1" applyProtection="1">
      <alignment vertical="center" wrapText="1"/>
      <protection locked="0"/>
    </xf>
    <xf numFmtId="194" fontId="11" fillId="0" borderId="27" xfId="178" applyNumberFormat="1" applyFont="1" applyBorder="1"/>
    <xf numFmtId="49" fontId="98" fillId="0" borderId="0" xfId="177" applyNumberFormat="1" applyFont="1"/>
    <xf numFmtId="194" fontId="21" fillId="0" borderId="26" xfId="178" applyNumberFormat="1" applyFont="1" applyBorder="1"/>
    <xf numFmtId="0" fontId="93" fillId="0" borderId="0" xfId="177" applyFont="1"/>
    <xf numFmtId="194" fontId="11" fillId="0" borderId="26" xfId="178" applyNumberFormat="1" applyFont="1" applyBorder="1"/>
    <xf numFmtId="194" fontId="11" fillId="0" borderId="28" xfId="178" applyNumberFormat="1" applyFont="1" applyBorder="1"/>
    <xf numFmtId="194" fontId="11" fillId="0" borderId="29" xfId="178" applyNumberFormat="1" applyFont="1" applyBorder="1"/>
    <xf numFmtId="194" fontId="11" fillId="0" borderId="30" xfId="178" applyNumberFormat="1" applyFont="1" applyBorder="1"/>
    <xf numFmtId="49" fontId="11" fillId="0" borderId="0" xfId="0" applyNumberFormat="1" applyFont="1"/>
    <xf numFmtId="49" fontId="26" fillId="0" borderId="0" xfId="177" applyNumberFormat="1" applyFont="1"/>
    <xf numFmtId="49" fontId="86" fillId="0" borderId="0" xfId="188" applyNumberFormat="1" applyFont="1"/>
    <xf numFmtId="49" fontId="16" fillId="0" borderId="0" xfId="188" applyNumberFormat="1" applyFont="1"/>
    <xf numFmtId="49" fontId="87" fillId="0" borderId="0" xfId="188" applyNumberFormat="1" applyFont="1"/>
    <xf numFmtId="49" fontId="86" fillId="0" borderId="0" xfId="0" applyNumberFormat="1" applyFont="1"/>
    <xf numFmtId="49" fontId="16" fillId="0" borderId="0" xfId="0" applyNumberFormat="1" applyFont="1"/>
    <xf numFmtId="49" fontId="87" fillId="0" borderId="0" xfId="0" applyNumberFormat="1" applyFont="1"/>
    <xf numFmtId="49" fontId="86" fillId="0" borderId="0" xfId="0" applyNumberFormat="1" applyFont="1" applyProtection="1">
      <protection locked="0"/>
    </xf>
    <xf numFmtId="49" fontId="16" fillId="0" borderId="0" xfId="0" applyNumberFormat="1" applyFont="1" applyProtection="1">
      <protection locked="0"/>
    </xf>
    <xf numFmtId="49" fontId="87" fillId="0" borderId="0" xfId="0" applyNumberFormat="1" applyFont="1" applyProtection="1">
      <protection locked="0"/>
    </xf>
    <xf numFmtId="49" fontId="80" fillId="0" borderId="0" xfId="177" applyNumberFormat="1" applyFont="1" applyAlignment="1">
      <alignment horizontal="left"/>
    </xf>
    <xf numFmtId="0" fontId="90" fillId="0" borderId="0" xfId="0" applyFont="1" applyAlignment="1">
      <alignment horizontal="left"/>
    </xf>
    <xf numFmtId="0" fontId="90" fillId="0" borderId="0" xfId="0" applyFont="1"/>
    <xf numFmtId="0" fontId="90" fillId="0" borderId="6" xfId="0" applyFont="1" applyBorder="1" applyAlignment="1">
      <alignment horizontal="center" vertical="center"/>
    </xf>
    <xf numFmtId="0" fontId="90" fillId="0" borderId="0" xfId="0" applyFont="1" applyAlignment="1">
      <alignment horizontal="center"/>
    </xf>
    <xf numFmtId="0" fontId="92" fillId="0" borderId="0" xfId="0" applyFont="1"/>
    <xf numFmtId="49" fontId="90" fillId="0" borderId="0" xfId="0" applyNumberFormat="1" applyFont="1" applyAlignment="1">
      <alignment horizontal="center"/>
    </xf>
    <xf numFmtId="0" fontId="91" fillId="0" borderId="1" xfId="0" applyFont="1" applyBorder="1" applyAlignment="1">
      <alignment horizontal="center" vertical="top"/>
    </xf>
    <xf numFmtId="0" fontId="91" fillId="0" borderId="1" xfId="0" applyFont="1" applyBorder="1" applyAlignment="1">
      <alignment vertical="top"/>
    </xf>
    <xf numFmtId="0" fontId="94" fillId="0" borderId="0" xfId="0" applyFont="1" applyAlignment="1">
      <alignment horizontal="left" vertical="top"/>
    </xf>
    <xf numFmtId="0" fontId="90" fillId="0" borderId="0" xfId="0" applyFont="1" applyAlignment="1">
      <alignment vertical="top"/>
    </xf>
    <xf numFmtId="0" fontId="90" fillId="0" borderId="6" xfId="0" applyFont="1" applyBorder="1" applyAlignment="1">
      <alignment vertical="center"/>
    </xf>
    <xf numFmtId="0" fontId="92" fillId="0" borderId="0" xfId="0" applyFont="1" applyAlignment="1">
      <alignment vertical="center"/>
    </xf>
    <xf numFmtId="0" fontId="80" fillId="0" borderId="0" xfId="177" applyFont="1"/>
    <xf numFmtId="0" fontId="94" fillId="0" borderId="0" xfId="96" applyFont="1"/>
    <xf numFmtId="0" fontId="90" fillId="0" borderId="0" xfId="96" applyFont="1"/>
    <xf numFmtId="0" fontId="41" fillId="0" borderId="0" xfId="0" applyFont="1"/>
    <xf numFmtId="0" fontId="71" fillId="0" borderId="0" xfId="0" applyFont="1"/>
    <xf numFmtId="0" fontId="102" fillId="0" borderId="0" xfId="96" applyFont="1"/>
    <xf numFmtId="0" fontId="106" fillId="0" borderId="0" xfId="0" applyFont="1"/>
    <xf numFmtId="0" fontId="107" fillId="0" borderId="0" xfId="0" applyFont="1"/>
    <xf numFmtId="194" fontId="11" fillId="0" borderId="0" xfId="187" applyNumberFormat="1"/>
    <xf numFmtId="0" fontId="93" fillId="0" borderId="0" xfId="177" applyFont="1" applyAlignment="1">
      <alignment horizontal="right"/>
    </xf>
    <xf numFmtId="0" fontId="108" fillId="0" borderId="0" xfId="0" applyFont="1"/>
    <xf numFmtId="0" fontId="95" fillId="0" borderId="0" xfId="0" applyFont="1"/>
    <xf numFmtId="0" fontId="92" fillId="0" borderId="0" xfId="0" applyFont="1" applyAlignment="1">
      <alignment horizontal="right"/>
    </xf>
    <xf numFmtId="0" fontId="102" fillId="0" borderId="0" xfId="0" applyFont="1"/>
    <xf numFmtId="0" fontId="94" fillId="0" borderId="0" xfId="0" applyFont="1"/>
    <xf numFmtId="49" fontId="85" fillId="0" borderId="0" xfId="0" applyNumberFormat="1" applyFont="1" applyAlignment="1">
      <alignment horizontal="center"/>
    </xf>
    <xf numFmtId="3" fontId="103" fillId="0" borderId="0" xfId="96" applyNumberFormat="1" applyFont="1" applyProtection="1">
      <protection locked="0"/>
    </xf>
    <xf numFmtId="3" fontId="100" fillId="0" borderId="0" xfId="96" applyNumberFormat="1" applyFont="1" applyProtection="1">
      <protection locked="0"/>
    </xf>
    <xf numFmtId="3" fontId="104" fillId="0" borderId="0" xfId="96" applyNumberFormat="1" applyFont="1" applyProtection="1">
      <protection locked="0"/>
    </xf>
    <xf numFmtId="0" fontId="45" fillId="0" borderId="0" xfId="0" applyFont="1"/>
    <xf numFmtId="0" fontId="32" fillId="0" borderId="0" xfId="96"/>
    <xf numFmtId="0" fontId="96" fillId="0" borderId="0" xfId="0" applyFont="1"/>
    <xf numFmtId="0" fontId="98" fillId="0" borderId="0" xfId="0" applyFont="1"/>
    <xf numFmtId="3" fontId="90" fillId="0" borderId="0" xfId="96" applyNumberFormat="1" applyFont="1" applyProtection="1">
      <protection locked="0"/>
    </xf>
    <xf numFmtId="3" fontId="105" fillId="0" borderId="0" xfId="96" applyNumberFormat="1" applyFont="1" applyProtection="1">
      <protection locked="0"/>
    </xf>
    <xf numFmtId="3" fontId="90" fillId="0" borderId="0" xfId="96" applyNumberFormat="1" applyFont="1" applyAlignment="1" applyProtection="1">
      <alignment horizontal="left" indent="1"/>
      <protection locked="0"/>
    </xf>
    <xf numFmtId="3" fontId="105" fillId="0" borderId="0" xfId="96" applyNumberFormat="1" applyFont="1" applyAlignment="1" applyProtection="1">
      <alignment horizontal="left" indent="1"/>
      <protection locked="0"/>
    </xf>
    <xf numFmtId="3" fontId="90" fillId="0" borderId="0" xfId="96" applyNumberFormat="1" applyFont="1" applyAlignment="1" applyProtection="1">
      <alignment horizontal="left" indent="2"/>
      <protection locked="0"/>
    </xf>
    <xf numFmtId="3" fontId="105" fillId="0" borderId="0" xfId="96" applyNumberFormat="1" applyFont="1" applyAlignment="1" applyProtection="1">
      <alignment horizontal="left" indent="2"/>
      <protection locked="0"/>
    </xf>
    <xf numFmtId="3" fontId="91" fillId="0" borderId="0" xfId="96" applyNumberFormat="1" applyFont="1" applyProtection="1">
      <protection locked="0"/>
    </xf>
    <xf numFmtId="0" fontId="101" fillId="0" borderId="0" xfId="0" applyFont="1"/>
    <xf numFmtId="0" fontId="109" fillId="0" borderId="0" xfId="0" applyFont="1"/>
    <xf numFmtId="0" fontId="98" fillId="0" borderId="0" xfId="177" applyFont="1"/>
    <xf numFmtId="0" fontId="69" fillId="0" borderId="0" xfId="0" applyFont="1"/>
    <xf numFmtId="165" fontId="28" fillId="0" borderId="0" xfId="16" applyNumberFormat="1" applyFont="1" applyAlignment="1">
      <alignment horizontal="right"/>
    </xf>
    <xf numFmtId="165" fontId="91" fillId="0" borderId="0" xfId="16" applyNumberFormat="1" applyFont="1"/>
    <xf numFmtId="165" fontId="90" fillId="0" borderId="0" xfId="16" applyNumberFormat="1" applyFont="1"/>
    <xf numFmtId="165" fontId="90" fillId="0" borderId="0" xfId="16" applyNumberFormat="1" applyFont="1" applyAlignment="1">
      <alignment horizontal="left" indent="1"/>
    </xf>
    <xf numFmtId="165" fontId="90" fillId="0" borderId="0" xfId="183" applyNumberFormat="1" applyFont="1" applyAlignment="1">
      <alignment horizontal="left" indent="1"/>
    </xf>
    <xf numFmtId="165" fontId="90" fillId="0" borderId="0" xfId="16" applyNumberFormat="1" applyFont="1" applyAlignment="1">
      <alignment horizontal="left" indent="2"/>
    </xf>
    <xf numFmtId="165" fontId="91" fillId="0" borderId="0" xfId="16" applyNumberFormat="1" applyFont="1" applyAlignment="1">
      <alignment vertical="center"/>
    </xf>
    <xf numFmtId="165" fontId="111" fillId="0" borderId="0" xfId="16" applyNumberFormat="1" applyFont="1"/>
    <xf numFmtId="165" fontId="94" fillId="0" borderId="0" xfId="16" applyNumberFormat="1" applyFont="1"/>
    <xf numFmtId="165" fontId="90" fillId="0" borderId="0" xfId="16" applyNumberFormat="1" applyFont="1" applyAlignment="1">
      <alignment horizontal="left"/>
    </xf>
    <xf numFmtId="165" fontId="80" fillId="0" borderId="0" xfId="16" applyNumberFormat="1" applyFont="1" applyAlignment="1">
      <alignment horizontal="left"/>
    </xf>
    <xf numFmtId="165" fontId="90" fillId="0" borderId="0" xfId="183" applyNumberFormat="1" applyFont="1" applyAlignment="1">
      <alignment horizontal="left"/>
    </xf>
    <xf numFmtId="0" fontId="90" fillId="0" borderId="0" xfId="16" applyFont="1" applyAlignment="1">
      <alignment horizontal="left" vertical="top"/>
    </xf>
    <xf numFmtId="165" fontId="111" fillId="0" borderId="0" xfId="16" applyNumberFormat="1" applyFont="1" applyAlignment="1">
      <alignment vertical="center"/>
    </xf>
    <xf numFmtId="165" fontId="90" fillId="0" borderId="0" xfId="16" applyNumberFormat="1" applyFont="1" applyAlignment="1">
      <alignment horizontal="left" indent="3"/>
    </xf>
    <xf numFmtId="0" fontId="90" fillId="0" borderId="0" xfId="16" applyFont="1" applyAlignment="1">
      <alignment horizontal="left" indent="1"/>
    </xf>
    <xf numFmtId="0" fontId="90" fillId="0" borderId="0" xfId="16" applyFont="1" applyAlignment="1">
      <alignment horizontal="left" vertical="top" indent="2"/>
    </xf>
    <xf numFmtId="165" fontId="90" fillId="0" borderId="0" xfId="16" applyNumberFormat="1" applyFont="1" applyAlignment="1">
      <alignment horizontal="left" vertical="top" indent="2"/>
    </xf>
    <xf numFmtId="0" fontId="1" fillId="0" borderId="0" xfId="0" applyFont="1"/>
    <xf numFmtId="0" fontId="91" fillId="0" borderId="0" xfId="183" applyFont="1"/>
    <xf numFmtId="0" fontId="90" fillId="0" borderId="0" xfId="183" applyFont="1"/>
    <xf numFmtId="0" fontId="12" fillId="0" borderId="0" xfId="16" applyFont="1"/>
    <xf numFmtId="0" fontId="90" fillId="0" borderId="0" xfId="183" applyFont="1" applyAlignment="1">
      <alignment vertical="top"/>
    </xf>
    <xf numFmtId="0" fontId="114" fillId="0" borderId="0" xfId="183" applyFont="1"/>
    <xf numFmtId="0" fontId="115" fillId="0" borderId="0" xfId="183" applyFont="1"/>
    <xf numFmtId="0" fontId="116" fillId="0" borderId="0" xfId="183" applyFont="1" applyAlignment="1">
      <alignment vertical="top"/>
    </xf>
    <xf numFmtId="0" fontId="90" fillId="0" borderId="0" xfId="183" applyFont="1" applyAlignment="1">
      <alignment horizontal="left" indent="1"/>
    </xf>
    <xf numFmtId="0" fontId="104" fillId="0" borderId="0" xfId="183" applyFont="1"/>
    <xf numFmtId="0" fontId="105" fillId="0" borderId="0" xfId="183" applyFont="1"/>
    <xf numFmtId="0" fontId="105" fillId="0" borderId="0" xfId="183" applyFont="1" applyAlignment="1">
      <alignment horizontal="left" vertical="top" indent="1"/>
    </xf>
    <xf numFmtId="0" fontId="105" fillId="0" borderId="0" xfId="196" applyFont="1"/>
    <xf numFmtId="0" fontId="118" fillId="0" borderId="0" xfId="177" applyFont="1"/>
    <xf numFmtId="0" fontId="0" fillId="0" borderId="0" xfId="0" applyAlignment="1">
      <alignment horizontal="right" vertical="top"/>
    </xf>
    <xf numFmtId="164" fontId="15" fillId="0" borderId="0" xfId="9" applyNumberFormat="1" applyBorder="1" applyAlignment="1">
      <alignment vertical="top"/>
    </xf>
    <xf numFmtId="0" fontId="27" fillId="0" borderId="6" xfId="0" applyFont="1" applyBorder="1" applyAlignment="1">
      <alignment horizontal="left" vertical="top"/>
    </xf>
    <xf numFmtId="0" fontId="0" fillId="0" borderId="19" xfId="0" applyBorder="1" applyAlignment="1">
      <alignment vertical="center"/>
    </xf>
    <xf numFmtId="0" fontId="0" fillId="0" borderId="2" xfId="0" applyBorder="1" applyAlignment="1">
      <alignment vertical="center"/>
    </xf>
    <xf numFmtId="0" fontId="0" fillId="0" borderId="9" xfId="0" applyBorder="1" applyAlignment="1">
      <alignment vertical="center"/>
    </xf>
    <xf numFmtId="0" fontId="0" fillId="0" borderId="5" xfId="0" applyBorder="1" applyAlignment="1">
      <alignment vertical="center"/>
    </xf>
    <xf numFmtId="0" fontId="0" fillId="0" borderId="31" xfId="0" applyBorder="1" applyAlignment="1">
      <alignment vertical="center"/>
    </xf>
    <xf numFmtId="0" fontId="11" fillId="0" borderId="3" xfId="0" applyFont="1" applyBorder="1" applyAlignment="1">
      <alignment horizontal="centerContinuous" vertical="center"/>
    </xf>
    <xf numFmtId="0" fontId="0" fillId="0" borderId="6" xfId="0" applyBorder="1" applyAlignment="1">
      <alignment horizontal="centerContinuous" vertical="center"/>
    </xf>
    <xf numFmtId="0" fontId="0" fillId="0" borderId="4" xfId="0" applyBorder="1" applyAlignment="1">
      <alignment horizontal="centerContinuous" vertical="center"/>
    </xf>
    <xf numFmtId="0" fontId="0" fillId="0" borderId="10" xfId="0" applyBorder="1" applyAlignment="1">
      <alignment horizontal="left" indent="1"/>
    </xf>
    <xf numFmtId="0" fontId="0" fillId="0" borderId="10" xfId="0" applyBorder="1" applyAlignment="1">
      <alignment horizontal="left" indent="2"/>
    </xf>
    <xf numFmtId="0" fontId="0" fillId="0" borderId="10" xfId="0" applyBorder="1" applyAlignment="1">
      <alignment horizontal="left" indent="3"/>
    </xf>
    <xf numFmtId="0" fontId="0" fillId="0" borderId="5" xfId="0" applyBorder="1" applyAlignment="1">
      <alignment horizontal="left" vertical="top" indent="1"/>
    </xf>
    <xf numFmtId="0" fontId="0" fillId="0" borderId="8" xfId="0" applyBorder="1" applyAlignment="1">
      <alignment vertical="top"/>
    </xf>
    <xf numFmtId="0" fontId="0" fillId="0" borderId="19" xfId="0" applyBorder="1"/>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vertical="top"/>
    </xf>
    <xf numFmtId="3" fontId="0" fillId="0" borderId="31" xfId="0" applyNumberFormat="1" applyBorder="1" applyAlignment="1">
      <alignment vertical="top"/>
    </xf>
    <xf numFmtId="0" fontId="0" fillId="0" borderId="6" xfId="0" applyBorder="1" applyAlignment="1">
      <alignment horizontal="center" vertical="center"/>
    </xf>
    <xf numFmtId="3" fontId="11" fillId="0" borderId="3" xfId="0" applyNumberFormat="1" applyFont="1" applyBorder="1" applyAlignment="1">
      <alignment horizontal="center" vertical="top"/>
    </xf>
    <xf numFmtId="3" fontId="11" fillId="0" borderId="31" xfId="0" applyNumberFormat="1" applyFont="1" applyBorder="1" applyAlignment="1">
      <alignment horizontal="center" vertical="top"/>
    </xf>
    <xf numFmtId="3" fontId="11" fillId="0" borderId="4" xfId="0" applyNumberFormat="1" applyFont="1" applyBorder="1" applyAlignment="1">
      <alignment horizontal="center" vertical="top"/>
    </xf>
    <xf numFmtId="0" fontId="11" fillId="0" borderId="10" xfId="0" applyFont="1" applyBorder="1" applyAlignment="1">
      <alignment horizontal="left" indent="2"/>
    </xf>
    <xf numFmtId="169" fontId="0" fillId="0" borderId="31" xfId="1" applyNumberFormat="1" applyFont="1" applyBorder="1" applyAlignment="1">
      <alignment vertical="top"/>
    </xf>
    <xf numFmtId="165" fontId="0" fillId="0" borderId="31" xfId="0" applyNumberFormat="1" applyBorder="1" applyAlignment="1">
      <alignment vertical="top"/>
    </xf>
    <xf numFmtId="0" fontId="21" fillId="0" borderId="31" xfId="129" applyFont="1" applyBorder="1" applyAlignment="1">
      <alignment horizontal="right" vertical="center"/>
    </xf>
    <xf numFmtId="3" fontId="23" fillId="0" borderId="31" xfId="6" applyNumberFormat="1" applyFont="1" applyBorder="1"/>
    <xf numFmtId="165" fontId="23" fillId="0" borderId="31" xfId="6" applyNumberFormat="1" applyFont="1" applyBorder="1"/>
    <xf numFmtId="165" fontId="23" fillId="0" borderId="31" xfId="129" applyNumberFormat="1" applyFont="1" applyBorder="1"/>
    <xf numFmtId="0" fontId="23" fillId="0" borderId="31" xfId="129" applyFont="1" applyBorder="1" applyAlignment="1">
      <alignment horizontal="left"/>
    </xf>
    <xf numFmtId="165" fontId="21" fillId="0" borderId="31" xfId="6" applyNumberFormat="1" applyBorder="1" applyAlignment="1">
      <alignment horizontal="left" indent="1"/>
    </xf>
    <xf numFmtId="164" fontId="21" fillId="0" borderId="31" xfId="9" applyNumberFormat="1" applyFont="1" applyBorder="1"/>
    <xf numFmtId="3" fontId="21" fillId="0" borderId="31" xfId="129" applyNumberFormat="1" applyFont="1" applyBorder="1"/>
    <xf numFmtId="3" fontId="21" fillId="0" borderId="31" xfId="6" applyNumberFormat="1" applyBorder="1"/>
    <xf numFmtId="3" fontId="21" fillId="0" borderId="31" xfId="6" applyNumberFormat="1" applyBorder="1" applyAlignment="1">
      <alignment horizontal="left" indent="1"/>
    </xf>
    <xf numFmtId="165" fontId="21" fillId="0" borderId="31" xfId="129" applyNumberFormat="1" applyFont="1" applyBorder="1"/>
    <xf numFmtId="166" fontId="11" fillId="0" borderId="0" xfId="0" applyNumberFormat="1" applyFont="1"/>
    <xf numFmtId="166" fontId="28" fillId="0" borderId="31" xfId="0" applyNumberFormat="1" applyFont="1" applyBorder="1" applyAlignment="1">
      <alignment vertical="top"/>
    </xf>
    <xf numFmtId="171" fontId="11" fillId="0" borderId="0" xfId="0" applyNumberFormat="1" applyFont="1" applyAlignment="1">
      <alignment vertical="center"/>
    </xf>
    <xf numFmtId="164" fontId="23" fillId="0" borderId="31" xfId="9" applyNumberFormat="1" applyFont="1" applyBorder="1" applyAlignment="1">
      <alignment vertical="top"/>
    </xf>
    <xf numFmtId="9" fontId="23" fillId="0" borderId="31" xfId="9" applyFont="1" applyBorder="1" applyAlignment="1">
      <alignment horizontal="right" vertical="top"/>
    </xf>
    <xf numFmtId="169" fontId="23" fillId="0" borderId="31" xfId="1" applyNumberFormat="1" applyFont="1" applyBorder="1" applyAlignment="1">
      <alignment vertical="top"/>
    </xf>
    <xf numFmtId="49" fontId="36" fillId="0" borderId="31" xfId="0" applyNumberFormat="1" applyFont="1" applyBorder="1" applyAlignment="1">
      <alignment horizontal="center" vertical="center"/>
    </xf>
    <xf numFmtId="165" fontId="23" fillId="0" borderId="31" xfId="0" applyNumberFormat="1" applyFont="1" applyBorder="1" applyAlignment="1">
      <alignment vertical="center"/>
    </xf>
    <xf numFmtId="164" fontId="23" fillId="0" borderId="31" xfId="9" applyNumberFormat="1" applyFont="1" applyBorder="1" applyAlignment="1">
      <alignment vertical="center"/>
    </xf>
    <xf numFmtId="9" fontId="23" fillId="0" borderId="31" xfId="9" applyFont="1" applyBorder="1" applyAlignment="1">
      <alignment vertical="center"/>
    </xf>
    <xf numFmtId="0" fontId="23" fillId="0" borderId="0" xfId="0" applyFont="1" applyAlignment="1">
      <alignment horizontal="left" indent="2"/>
    </xf>
    <xf numFmtId="49" fontId="22" fillId="0" borderId="0" xfId="0" applyNumberFormat="1" applyFont="1" applyAlignment="1">
      <alignment horizontal="center" vertical="top"/>
    </xf>
    <xf numFmtId="0" fontId="24" fillId="0" borderId="0" xfId="0" applyFont="1" applyAlignment="1">
      <alignment horizontal="left" vertical="top" indent="3"/>
    </xf>
    <xf numFmtId="0" fontId="24" fillId="0" borderId="0" xfId="0" applyFont="1" applyAlignment="1">
      <alignment horizontal="left" indent="3"/>
    </xf>
    <xf numFmtId="164" fontId="24" fillId="0" borderId="0" xfId="9" applyNumberFormat="1" applyFont="1"/>
    <xf numFmtId="0" fontId="23" fillId="0" borderId="31" xfId="0" applyFont="1" applyBorder="1" applyAlignment="1">
      <alignment horizontal="left" vertical="center"/>
    </xf>
    <xf numFmtId="49" fontId="21" fillId="0" borderId="31" xfId="0" applyNumberFormat="1" applyFont="1" applyBorder="1" applyAlignment="1">
      <alignment horizontal="center" vertical="center"/>
    </xf>
    <xf numFmtId="165" fontId="24" fillId="0" borderId="0" xfId="0" applyNumberFormat="1" applyFont="1"/>
    <xf numFmtId="165" fontId="28" fillId="0" borderId="31" xfId="0" applyNumberFormat="1" applyFont="1" applyBorder="1" applyAlignment="1">
      <alignment vertical="top"/>
    </xf>
    <xf numFmtId="164" fontId="28" fillId="0" borderId="31" xfId="0" applyNumberFormat="1" applyFont="1" applyBorder="1" applyAlignment="1">
      <alignment vertical="top"/>
    </xf>
    <xf numFmtId="164" fontId="28" fillId="0" borderId="31" xfId="0" applyNumberFormat="1" applyFont="1" applyBorder="1" applyAlignment="1">
      <alignment horizontal="right" vertical="top"/>
    </xf>
    <xf numFmtId="165" fontId="28" fillId="0" borderId="31" xfId="136" applyNumberFormat="1" applyFont="1" applyBorder="1" applyAlignment="1">
      <alignment vertical="top"/>
    </xf>
    <xf numFmtId="0" fontId="28" fillId="0" borderId="31" xfId="136" applyFont="1" applyBorder="1" applyAlignment="1">
      <alignment vertical="top"/>
    </xf>
    <xf numFmtId="165" fontId="28" fillId="0" borderId="31" xfId="136" applyNumberFormat="1" applyFont="1" applyBorder="1" applyAlignment="1">
      <alignment horizontal="right" vertical="top"/>
    </xf>
    <xf numFmtId="0" fontId="11" fillId="0" borderId="31" xfId="136" applyBorder="1" applyAlignment="1">
      <alignment horizontal="left" vertical="top" indent="1"/>
    </xf>
    <xf numFmtId="165" fontId="11" fillId="0" borderId="31" xfId="136" applyNumberFormat="1" applyBorder="1" applyAlignment="1">
      <alignment horizontal="right" vertical="top"/>
    </xf>
    <xf numFmtId="0" fontId="28" fillId="0" borderId="31" xfId="0" applyFont="1" applyBorder="1" applyAlignment="1">
      <alignment horizontal="center" vertical="top"/>
    </xf>
    <xf numFmtId="3" fontId="23" fillId="0" borderId="31" xfId="0" applyNumberFormat="1" applyFont="1" applyBorder="1" applyAlignment="1">
      <alignment vertical="top"/>
    </xf>
    <xf numFmtId="3" fontId="28" fillId="0" borderId="31" xfId="0" applyNumberFormat="1" applyFont="1" applyBorder="1" applyAlignment="1">
      <alignment vertical="top"/>
    </xf>
    <xf numFmtId="0" fontId="28" fillId="0" borderId="31" xfId="0" applyFont="1" applyBorder="1" applyAlignment="1">
      <alignment horizontal="center" vertical="center"/>
    </xf>
    <xf numFmtId="3" fontId="28" fillId="0" borderId="31" xfId="0" applyNumberFormat="1" applyFont="1" applyBorder="1" applyAlignment="1">
      <alignment vertical="center"/>
    </xf>
    <xf numFmtId="0" fontId="11" fillId="0" borderId="31" xfId="0" applyFont="1" applyBorder="1" applyAlignment="1">
      <alignment horizontal="left" vertical="top" indent="2"/>
    </xf>
    <xf numFmtId="0" fontId="11" fillId="0" borderId="2" xfId="0" applyFont="1" applyBorder="1"/>
    <xf numFmtId="0" fontId="11" fillId="0" borderId="31" xfId="0" applyFont="1" applyBorder="1" applyAlignment="1">
      <alignment vertical="center"/>
    </xf>
    <xf numFmtId="0" fontId="11" fillId="0" borderId="31" xfId="0" applyFont="1" applyBorder="1"/>
    <xf numFmtId="0" fontId="25" fillId="0" borderId="31" xfId="0" applyFont="1" applyBorder="1"/>
    <xf numFmtId="0" fontId="11" fillId="0" borderId="31" xfId="0" applyFont="1" applyBorder="1" applyAlignment="1">
      <alignment horizontal="right" vertical="center"/>
    </xf>
    <xf numFmtId="1" fontId="11" fillId="0" borderId="0" xfId="0" applyNumberFormat="1" applyFont="1"/>
    <xf numFmtId="165" fontId="11" fillId="0" borderId="0" xfId="0" applyNumberFormat="1" applyFont="1" applyAlignment="1">
      <alignment horizontal="right"/>
    </xf>
    <xf numFmtId="0" fontId="28" fillId="0" borderId="31" xfId="0" applyFont="1" applyBorder="1" applyAlignment="1">
      <alignment horizontal="left" vertical="top"/>
    </xf>
    <xf numFmtId="0" fontId="28" fillId="0" borderId="31" xfId="0" applyFont="1" applyBorder="1"/>
    <xf numFmtId="1" fontId="28" fillId="0" borderId="31" xfId="0" applyNumberFormat="1" applyFont="1" applyBorder="1" applyAlignment="1">
      <alignment vertical="top"/>
    </xf>
    <xf numFmtId="165" fontId="28" fillId="0" borderId="31" xfId="0" applyNumberFormat="1" applyFont="1" applyBorder="1" applyAlignment="1">
      <alignment horizontal="right" vertical="top"/>
    </xf>
    <xf numFmtId="165" fontId="23" fillId="0" borderId="31" xfId="136" applyNumberFormat="1" applyFont="1" applyBorder="1" applyAlignment="1">
      <alignment horizontal="right" vertical="top"/>
    </xf>
    <xf numFmtId="49" fontId="11" fillId="0" borderId="31" xfId="136" applyNumberFormat="1" applyBorder="1" applyAlignment="1">
      <alignment horizontal="left" indent="2"/>
    </xf>
    <xf numFmtId="192" fontId="11" fillId="0" borderId="31" xfId="136" applyNumberFormat="1" applyBorder="1" applyAlignment="1">
      <alignment horizontal="right" vertical="top"/>
    </xf>
    <xf numFmtId="164" fontId="11" fillId="0" borderId="31" xfId="9" applyNumberFormat="1" applyFont="1" applyBorder="1" applyAlignment="1">
      <alignment horizontal="right" vertical="top"/>
    </xf>
    <xf numFmtId="165" fontId="11" fillId="0" borderId="31" xfId="136" applyNumberFormat="1" applyBorder="1"/>
    <xf numFmtId="49" fontId="11" fillId="0" borderId="31" xfId="136" applyNumberFormat="1" applyBorder="1" applyAlignment="1">
      <alignment vertical="top"/>
    </xf>
    <xf numFmtId="0" fontId="26" fillId="0" borderId="31" xfId="0" applyFont="1" applyBorder="1" applyAlignment="1">
      <alignment vertical="center"/>
    </xf>
    <xf numFmtId="164" fontId="11" fillId="0" borderId="31" xfId="9" applyNumberFormat="1" applyFont="1" applyBorder="1" applyAlignment="1">
      <alignment vertical="center"/>
    </xf>
    <xf numFmtId="0" fontId="28" fillId="0" borderId="31" xfId="0" applyFont="1" applyBorder="1" applyAlignment="1">
      <alignment horizontal="left" vertical="center" indent="1"/>
    </xf>
    <xf numFmtId="3" fontId="11" fillId="0" borderId="31" xfId="0" applyNumberFormat="1" applyFont="1" applyBorder="1" applyAlignment="1">
      <alignment horizontal="left" indent="2"/>
    </xf>
    <xf numFmtId="164" fontId="77" fillId="0" borderId="31" xfId="9" applyNumberFormat="1" applyFont="1" applyBorder="1"/>
    <xf numFmtId="164" fontId="12" fillId="0" borderId="31" xfId="9" applyNumberFormat="1" applyFont="1" applyBorder="1" applyAlignment="1">
      <alignment horizontal="right"/>
    </xf>
    <xf numFmtId="0" fontId="44" fillId="0" borderId="1" xfId="0" applyFont="1" applyBorder="1" applyAlignment="1">
      <alignment horizontal="center"/>
    </xf>
    <xf numFmtId="0" fontId="0" fillId="0" borderId="1" xfId="0" applyBorder="1" applyAlignment="1">
      <alignment horizontal="left"/>
    </xf>
    <xf numFmtId="0" fontId="11" fillId="0" borderId="1" xfId="0" applyFont="1" applyBorder="1" applyAlignment="1">
      <alignment horizontal="left" vertical="top"/>
    </xf>
    <xf numFmtId="0" fontId="12" fillId="0" borderId="1" xfId="182" applyFont="1" applyBorder="1" applyAlignment="1">
      <alignment horizontal="left" vertical="top" indent="2"/>
    </xf>
    <xf numFmtId="174" fontId="0" fillId="0" borderId="1" xfId="0" applyNumberFormat="1" applyBorder="1" applyAlignment="1">
      <alignment vertical="top"/>
    </xf>
    <xf numFmtId="0" fontId="75" fillId="0" borderId="1" xfId="0" applyFont="1" applyBorder="1" applyAlignment="1">
      <alignment horizontal="left" vertical="top" indent="1"/>
    </xf>
    <xf numFmtId="0" fontId="75" fillId="0" borderId="1" xfId="0" applyFont="1" applyBorder="1" applyAlignment="1">
      <alignment horizontal="left" vertical="top"/>
    </xf>
    <xf numFmtId="0" fontId="12" fillId="0" borderId="0" xfId="0" applyFont="1" applyAlignment="1">
      <alignment vertical="center"/>
    </xf>
    <xf numFmtId="0" fontId="11" fillId="0" borderId="6" xfId="7" applyFont="1" applyBorder="1" applyAlignment="1">
      <alignment horizontal="center" vertical="center"/>
    </xf>
    <xf numFmtId="164" fontId="11" fillId="0" borderId="0" xfId="0" applyNumberFormat="1" applyFont="1" applyAlignment="1">
      <alignment horizontal="right"/>
    </xf>
    <xf numFmtId="174" fontId="11" fillId="0" borderId="0" xfId="0" applyNumberFormat="1" applyFont="1"/>
    <xf numFmtId="174" fontId="11" fillId="0" borderId="1" xfId="0" applyNumberFormat="1" applyFont="1" applyBorder="1"/>
    <xf numFmtId="0" fontId="11" fillId="0" borderId="0" xfId="0" applyFont="1" applyAlignment="1">
      <alignment horizontal="right" vertical="top" wrapText="1"/>
    </xf>
    <xf numFmtId="0" fontId="11" fillId="0" borderId="2" xfId="0" applyFont="1" applyBorder="1" applyAlignment="1">
      <alignment horizontal="right" vertical="top" wrapText="1"/>
    </xf>
    <xf numFmtId="0" fontId="11" fillId="0" borderId="6" xfId="0" applyFont="1" applyBorder="1" applyAlignment="1">
      <alignment vertical="top"/>
    </xf>
    <xf numFmtId="164" fontId="0" fillId="0" borderId="1" xfId="9" applyNumberFormat="1" applyFont="1" applyBorder="1"/>
    <xf numFmtId="0" fontId="0" fillId="0" borderId="1" xfId="0" applyBorder="1"/>
    <xf numFmtId="0" fontId="11" fillId="0" borderId="0" xfId="0" applyFont="1" applyAlignment="1">
      <alignment horizontal="right" vertical="center" wrapText="1"/>
    </xf>
    <xf numFmtId="0" fontId="11" fillId="0" borderId="2" xfId="0" applyFont="1" applyBorder="1" applyAlignment="1">
      <alignment horizontal="right" vertical="center" wrapText="1"/>
    </xf>
    <xf numFmtId="165" fontId="11" fillId="0" borderId="6" xfId="16" applyNumberFormat="1" applyFont="1" applyBorder="1"/>
    <xf numFmtId="165" fontId="11" fillId="0" borderId="1" xfId="16" applyNumberFormat="1" applyFont="1" applyBorder="1" applyAlignment="1">
      <alignment horizontal="left" vertical="top" indent="1"/>
    </xf>
    <xf numFmtId="165" fontId="11" fillId="0" borderId="1" xfId="16" applyNumberFormat="1" applyFont="1" applyBorder="1"/>
    <xf numFmtId="165" fontId="11" fillId="0" borderId="0" xfId="16" applyNumberFormat="1" applyFont="1" applyAlignment="1">
      <alignment vertical="top"/>
    </xf>
    <xf numFmtId="171" fontId="11" fillId="0" borderId="0" xfId="16" applyNumberFormat="1" applyFont="1"/>
    <xf numFmtId="165" fontId="29" fillId="0" borderId="1" xfId="16" applyNumberFormat="1" applyFont="1" applyBorder="1" applyAlignment="1">
      <alignment vertical="center"/>
    </xf>
    <xf numFmtId="165" fontId="26" fillId="0" borderId="1" xfId="16" applyNumberFormat="1" applyFont="1" applyBorder="1"/>
    <xf numFmtId="165" fontId="29" fillId="0" borderId="1" xfId="17" applyNumberFormat="1" applyFont="1" applyBorder="1"/>
    <xf numFmtId="173" fontId="11" fillId="0" borderId="0" xfId="16" applyNumberFormat="1" applyFont="1"/>
    <xf numFmtId="165" fontId="11" fillId="0" borderId="1" xfId="16" applyNumberFormat="1" applyFont="1" applyBorder="1" applyAlignment="1">
      <alignment vertical="top"/>
    </xf>
    <xf numFmtId="165" fontId="29" fillId="0" borderId="1" xfId="16" applyNumberFormat="1" applyFont="1" applyBorder="1"/>
    <xf numFmtId="165" fontId="11" fillId="0" borderId="0" xfId="16" applyNumberFormat="1" applyFont="1" applyAlignment="1">
      <alignment horizontal="right"/>
    </xf>
    <xf numFmtId="165" fontId="11" fillId="0" borderId="1" xfId="16" applyNumberFormat="1" applyFont="1" applyBorder="1" applyAlignment="1">
      <alignment horizontal="left" vertical="top" indent="2"/>
    </xf>
    <xf numFmtId="165" fontId="11" fillId="0" borderId="1" xfId="16" applyNumberFormat="1" applyFont="1" applyBorder="1" applyAlignment="1">
      <alignment horizontal="right" vertical="top"/>
    </xf>
    <xf numFmtId="0" fontId="11" fillId="0" borderId="0" xfId="16" applyFont="1" applyAlignment="1">
      <alignment vertical="top" wrapText="1"/>
    </xf>
    <xf numFmtId="0" fontId="40" fillId="0" borderId="1" xfId="183" applyFont="1" applyBorder="1" applyAlignment="1">
      <alignment vertical="center"/>
    </xf>
    <xf numFmtId="0" fontId="12" fillId="0" borderId="1" xfId="183" applyFont="1" applyBorder="1" applyAlignment="1">
      <alignment horizontal="center" vertical="center"/>
    </xf>
    <xf numFmtId="0" fontId="12" fillId="0" borderId="1" xfId="183" applyFont="1" applyBorder="1" applyAlignment="1">
      <alignment vertical="top"/>
    </xf>
    <xf numFmtId="169" fontId="12" fillId="0" borderId="1" xfId="193" applyNumberFormat="1" applyFont="1" applyFill="1" applyBorder="1"/>
    <xf numFmtId="169" fontId="12" fillId="0" borderId="1" xfId="193" applyNumberFormat="1" applyFont="1" applyFill="1" applyBorder="1" applyAlignment="1">
      <alignment vertical="top"/>
    </xf>
    <xf numFmtId="0" fontId="12" fillId="0" borderId="1" xfId="183" applyFont="1" applyBorder="1"/>
    <xf numFmtId="169" fontId="12" fillId="0" borderId="1" xfId="193" applyNumberFormat="1" applyFont="1" applyFill="1" applyBorder="1" applyAlignment="1">
      <alignment horizontal="right"/>
    </xf>
    <xf numFmtId="170" fontId="12" fillId="0" borderId="1" xfId="183" applyNumberFormat="1" applyFont="1" applyBorder="1" applyAlignment="1">
      <alignment horizontal="right" vertical="top"/>
    </xf>
    <xf numFmtId="0" fontId="58" fillId="0" borderId="1" xfId="183" applyFont="1" applyBorder="1"/>
    <xf numFmtId="0" fontId="12" fillId="0" borderId="1" xfId="183" applyFont="1" applyBorder="1" applyAlignment="1">
      <alignment horizontal="left" vertical="top" indent="1"/>
    </xf>
    <xf numFmtId="164" fontId="11" fillId="0" borderId="0" xfId="131" applyNumberFormat="1" applyFont="1" applyAlignment="1">
      <alignment horizontal="right"/>
    </xf>
    <xf numFmtId="164" fontId="11" fillId="0" borderId="0" xfId="131" applyNumberFormat="1" applyFont="1" applyAlignment="1">
      <alignment horizontal="right" vertical="top"/>
    </xf>
    <xf numFmtId="0" fontId="44" fillId="0" borderId="1" xfId="190" applyFont="1" applyBorder="1" applyAlignment="1">
      <alignment vertical="top"/>
    </xf>
    <xf numFmtId="174" fontId="41" fillId="0" borderId="1" xfId="190" applyNumberFormat="1" applyFont="1" applyBorder="1" applyAlignment="1">
      <alignment vertical="top"/>
    </xf>
    <xf numFmtId="0" fontId="42" fillId="0" borderId="1" xfId="190" applyFont="1" applyBorder="1" applyAlignment="1">
      <alignment vertical="top"/>
    </xf>
    <xf numFmtId="164" fontId="41" fillId="0" borderId="1" xfId="191" applyNumberFormat="1" applyFont="1" applyBorder="1" applyAlignment="1">
      <alignment vertical="top"/>
    </xf>
    <xf numFmtId="173" fontId="41" fillId="0" borderId="1" xfId="190" applyNumberFormat="1" applyFont="1" applyBorder="1" applyAlignment="1">
      <alignment vertical="top"/>
    </xf>
    <xf numFmtId="174" fontId="81" fillId="0" borderId="1" xfId="190" applyNumberFormat="1" applyFont="1" applyBorder="1" applyAlignment="1">
      <alignment vertical="top"/>
    </xf>
    <xf numFmtId="0" fontId="41" fillId="0" borderId="1" xfId="190" applyFont="1" applyBorder="1" applyAlignment="1">
      <alignment horizontal="left" vertical="top"/>
    </xf>
    <xf numFmtId="0" fontId="41" fillId="0" borderId="1" xfId="190" applyFont="1" applyBorder="1" applyAlignment="1">
      <alignment horizontal="center" vertical="top"/>
    </xf>
    <xf numFmtId="0" fontId="45" fillId="0" borderId="1" xfId="190" applyFont="1" applyBorder="1" applyAlignment="1">
      <alignment horizontal="left" vertical="top" indent="2"/>
    </xf>
    <xf numFmtId="0" fontId="44" fillId="0" borderId="1" xfId="190" applyFont="1" applyBorder="1" applyAlignment="1">
      <alignment horizontal="left" vertical="top" indent="3"/>
    </xf>
    <xf numFmtId="0" fontId="41" fillId="0" borderId="1" xfId="190" applyFont="1" applyBorder="1" applyAlignment="1">
      <alignment horizontal="left" vertical="top" indent="3"/>
    </xf>
    <xf numFmtId="0" fontId="41" fillId="0" borderId="1" xfId="190" applyFont="1" applyBorder="1" applyAlignment="1">
      <alignment horizontal="center"/>
    </xf>
    <xf numFmtId="174" fontId="41" fillId="0" borderId="1" xfId="190" applyNumberFormat="1" applyFont="1" applyBorder="1"/>
    <xf numFmtId="3" fontId="44" fillId="0" borderId="1" xfId="190" applyNumberFormat="1" applyFont="1" applyBorder="1" applyAlignment="1">
      <alignment horizontal="left" vertical="top" indent="1"/>
    </xf>
    <xf numFmtId="0" fontId="41" fillId="0" borderId="1" xfId="190" applyFont="1" applyBorder="1" applyAlignment="1">
      <alignment horizontal="left"/>
    </xf>
    <xf numFmtId="0" fontId="41" fillId="0" borderId="1" xfId="190" applyFont="1" applyBorder="1"/>
    <xf numFmtId="0" fontId="1" fillId="0" borderId="0" xfId="0" applyFont="1" applyAlignment="1">
      <alignment horizontal="left"/>
    </xf>
    <xf numFmtId="165" fontId="91" fillId="0" borderId="1" xfId="16" applyNumberFormat="1" applyFont="1" applyBorder="1" applyAlignment="1">
      <alignment vertical="center"/>
    </xf>
    <xf numFmtId="49" fontId="11" fillId="9" borderId="0" xfId="0" applyNumberFormat="1" applyFont="1" applyFill="1"/>
    <xf numFmtId="49" fontId="0" fillId="8" borderId="0" xfId="0" applyNumberFormat="1" applyFill="1"/>
    <xf numFmtId="0" fontId="120" fillId="8" borderId="0" xfId="0" applyFont="1" applyFill="1"/>
    <xf numFmtId="49" fontId="11" fillId="8" borderId="0" xfId="0" applyNumberFormat="1" applyFont="1" applyFill="1"/>
    <xf numFmtId="49" fontId="16" fillId="6" borderId="0" xfId="0" applyNumberFormat="1" applyFont="1" applyFill="1"/>
    <xf numFmtId="165" fontId="27" fillId="0" borderId="31" xfId="0" applyNumberFormat="1" applyFont="1" applyBorder="1" applyAlignment="1">
      <alignment vertical="center"/>
    </xf>
    <xf numFmtId="165" fontId="27" fillId="0" borderId="6" xfId="0" applyNumberFormat="1" applyFont="1" applyBorder="1" applyAlignment="1">
      <alignment vertical="center"/>
    </xf>
    <xf numFmtId="0" fontId="26" fillId="0" borderId="6" xfId="0" applyFont="1" applyBorder="1" applyAlignment="1">
      <alignment horizontal="left" indent="1"/>
    </xf>
    <xf numFmtId="164" fontId="26" fillId="0" borderId="6" xfId="9" applyNumberFormat="1" applyFont="1" applyBorder="1"/>
    <xf numFmtId="0" fontId="92" fillId="12" borderId="0" xfId="0" applyFont="1" applyFill="1" applyAlignment="1">
      <alignment vertical="center"/>
    </xf>
    <xf numFmtId="0" fontId="92" fillId="12" borderId="0" xfId="0" applyFont="1" applyFill="1" applyAlignment="1">
      <alignment horizontal="right"/>
    </xf>
    <xf numFmtId="0" fontId="97" fillId="12" borderId="0" xfId="0" applyFont="1" applyFill="1" applyAlignment="1">
      <alignment vertical="center"/>
    </xf>
    <xf numFmtId="0" fontId="97" fillId="12" borderId="0" xfId="0" applyFont="1" applyFill="1" applyAlignment="1">
      <alignment horizontal="right"/>
    </xf>
    <xf numFmtId="0" fontId="11" fillId="0" borderId="0" xfId="86" applyFont="1"/>
    <xf numFmtId="3" fontId="44" fillId="0" borderId="0" xfId="190" applyNumberFormat="1" applyFont="1" applyAlignment="1">
      <alignment horizontal="left"/>
    </xf>
    <xf numFmtId="0" fontId="27" fillId="0" borderId="0" xfId="0" applyFont="1" applyAlignment="1">
      <alignment horizontal="left" indent="3"/>
    </xf>
    <xf numFmtId="3" fontId="0" fillId="0" borderId="3" xfId="0" applyNumberFormat="1" applyBorder="1" applyAlignment="1">
      <alignment horizontal="center" vertical="center"/>
    </xf>
    <xf numFmtId="3" fontId="0" fillId="0" borderId="6" xfId="0" applyNumberFormat="1" applyBorder="1" applyAlignment="1">
      <alignment horizontal="center" vertical="center"/>
    </xf>
    <xf numFmtId="3" fontId="0" fillId="0" borderId="4" xfId="0" applyNumberFormat="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164" fontId="0" fillId="0" borderId="3" xfId="9" applyNumberFormat="1" applyFont="1" applyBorder="1" applyAlignment="1">
      <alignment horizontal="center" vertical="center"/>
    </xf>
    <xf numFmtId="164" fontId="0" fillId="0" borderId="6" xfId="9" applyNumberFormat="1" applyFont="1" applyBorder="1" applyAlignment="1">
      <alignment horizontal="center" vertical="center"/>
    </xf>
    <xf numFmtId="164" fontId="0" fillId="0" borderId="4" xfId="9" applyNumberFormat="1" applyFont="1" applyBorder="1" applyAlignment="1">
      <alignment horizontal="center" vertical="center"/>
    </xf>
    <xf numFmtId="0" fontId="24" fillId="0" borderId="2" xfId="0" applyFont="1" applyBorder="1" applyAlignment="1">
      <alignment horizontal="left" vertical="center" wrapText="1"/>
    </xf>
  </cellXfs>
  <cellStyles count="197">
    <cellStyle name="_LISC_WSM" xfId="18" xr:uid="{00000000-0005-0000-0000-000000000000}"/>
    <cellStyle name="1 indent" xfId="19" xr:uid="{00000000-0005-0000-0000-000001000000}"/>
    <cellStyle name="2 indents" xfId="20" xr:uid="{00000000-0005-0000-0000-000002000000}"/>
    <cellStyle name="3 indents" xfId="21" xr:uid="{00000000-0005-0000-0000-000003000000}"/>
    <cellStyle name="4 indents" xfId="22" xr:uid="{00000000-0005-0000-0000-000004000000}"/>
    <cellStyle name="5 indents" xfId="23" xr:uid="{00000000-0005-0000-0000-000005000000}"/>
    <cellStyle name="clsAltData" xfId="137" xr:uid="{00000000-0005-0000-0000-000006000000}"/>
    <cellStyle name="clsAltMRVData" xfId="138" xr:uid="{00000000-0005-0000-0000-000007000000}"/>
    <cellStyle name="clsBlank" xfId="139" xr:uid="{00000000-0005-0000-0000-000008000000}"/>
    <cellStyle name="clsColumnHeader" xfId="140" xr:uid="{00000000-0005-0000-0000-000009000000}"/>
    <cellStyle name="clsData" xfId="141" xr:uid="{00000000-0005-0000-0000-00000A000000}"/>
    <cellStyle name="clsDefault" xfId="142" xr:uid="{00000000-0005-0000-0000-00000B000000}"/>
    <cellStyle name="clsFooter" xfId="143" xr:uid="{00000000-0005-0000-0000-00000C000000}"/>
    <cellStyle name="clsIndexTableData" xfId="144" xr:uid="{00000000-0005-0000-0000-00000D000000}"/>
    <cellStyle name="clsIndexTableHdr" xfId="145" xr:uid="{00000000-0005-0000-0000-00000E000000}"/>
    <cellStyle name="clsIndexTableTitle" xfId="146" xr:uid="{00000000-0005-0000-0000-00000F000000}"/>
    <cellStyle name="clsMRVData" xfId="147" xr:uid="{00000000-0005-0000-0000-000010000000}"/>
    <cellStyle name="clsReportFooter" xfId="148" xr:uid="{00000000-0005-0000-0000-000011000000}"/>
    <cellStyle name="clsReportHeader" xfId="149" xr:uid="{00000000-0005-0000-0000-000012000000}"/>
    <cellStyle name="clsRowHeader" xfId="150" xr:uid="{00000000-0005-0000-0000-000013000000}"/>
    <cellStyle name="clsScale" xfId="151" xr:uid="{00000000-0005-0000-0000-000014000000}"/>
    <cellStyle name="clsSection" xfId="152" xr:uid="{00000000-0005-0000-0000-000015000000}"/>
    <cellStyle name="Comma" xfId="1" builtinId="3"/>
    <cellStyle name="Comma [0] 2" xfId="24" xr:uid="{00000000-0005-0000-0000-000017000000}"/>
    <cellStyle name="Comma 10" xfId="25" xr:uid="{00000000-0005-0000-0000-000018000000}"/>
    <cellStyle name="Comma 11" xfId="26" xr:uid="{00000000-0005-0000-0000-000019000000}"/>
    <cellStyle name="Comma 12" xfId="27" xr:uid="{00000000-0005-0000-0000-00001A000000}"/>
    <cellStyle name="Comma 13" xfId="28" xr:uid="{00000000-0005-0000-0000-00001B000000}"/>
    <cellStyle name="Comma 14" xfId="29" xr:uid="{00000000-0005-0000-0000-00001C000000}"/>
    <cellStyle name="Comma 15" xfId="30" xr:uid="{00000000-0005-0000-0000-00001D000000}"/>
    <cellStyle name="Comma 16" xfId="31" xr:uid="{00000000-0005-0000-0000-00001E000000}"/>
    <cellStyle name="Comma 17" xfId="32" xr:uid="{00000000-0005-0000-0000-00001F000000}"/>
    <cellStyle name="Comma 18" xfId="33" xr:uid="{00000000-0005-0000-0000-000020000000}"/>
    <cellStyle name="Comma 19" xfId="34" xr:uid="{00000000-0005-0000-0000-000021000000}"/>
    <cellStyle name="Comma 2" xfId="2" xr:uid="{00000000-0005-0000-0000-000022000000}"/>
    <cellStyle name="Comma 2 2" xfId="134" xr:uid="{00000000-0005-0000-0000-000023000000}"/>
    <cellStyle name="Comma 2 2 2" xfId="153" xr:uid="{00000000-0005-0000-0000-000024000000}"/>
    <cellStyle name="Comma 2 3" xfId="154" xr:uid="{00000000-0005-0000-0000-000025000000}"/>
    <cellStyle name="Comma 2 4" xfId="155" xr:uid="{00000000-0005-0000-0000-000026000000}"/>
    <cellStyle name="Comma 20" xfId="35" xr:uid="{00000000-0005-0000-0000-000027000000}"/>
    <cellStyle name="Comma 21" xfId="36" xr:uid="{00000000-0005-0000-0000-000028000000}"/>
    <cellStyle name="Comma 22" xfId="37" xr:uid="{00000000-0005-0000-0000-000029000000}"/>
    <cellStyle name="Comma 23" xfId="38" xr:uid="{00000000-0005-0000-0000-00002A000000}"/>
    <cellStyle name="Comma 24" xfId="39" xr:uid="{00000000-0005-0000-0000-00002B000000}"/>
    <cellStyle name="Comma 25" xfId="40" xr:uid="{00000000-0005-0000-0000-00002C000000}"/>
    <cellStyle name="Comma 26" xfId="41" xr:uid="{00000000-0005-0000-0000-00002D000000}"/>
    <cellStyle name="Comma 27" xfId="42" xr:uid="{00000000-0005-0000-0000-00002E000000}"/>
    <cellStyle name="Comma 28" xfId="43" xr:uid="{00000000-0005-0000-0000-00002F000000}"/>
    <cellStyle name="Comma 29" xfId="44" xr:uid="{00000000-0005-0000-0000-000030000000}"/>
    <cellStyle name="Comma 3" xfId="17" xr:uid="{00000000-0005-0000-0000-000031000000}"/>
    <cellStyle name="Comma 30" xfId="45" xr:uid="{00000000-0005-0000-0000-000032000000}"/>
    <cellStyle name="Comma 31" xfId="46" xr:uid="{00000000-0005-0000-0000-000033000000}"/>
    <cellStyle name="Comma 32" xfId="47" xr:uid="{00000000-0005-0000-0000-000034000000}"/>
    <cellStyle name="Comma 33" xfId="48" xr:uid="{00000000-0005-0000-0000-000035000000}"/>
    <cellStyle name="Comma 34" xfId="49" xr:uid="{00000000-0005-0000-0000-000036000000}"/>
    <cellStyle name="Comma 35" xfId="50" xr:uid="{00000000-0005-0000-0000-000037000000}"/>
    <cellStyle name="Comma 36" xfId="51" xr:uid="{00000000-0005-0000-0000-000038000000}"/>
    <cellStyle name="Comma 37" xfId="52" xr:uid="{00000000-0005-0000-0000-000039000000}"/>
    <cellStyle name="Comma 38" xfId="53" xr:uid="{00000000-0005-0000-0000-00003A000000}"/>
    <cellStyle name="Comma 38 2" xfId="193" xr:uid="{C42C2978-78AE-44AA-8C95-ECEDF2F0D967}"/>
    <cellStyle name="Comma 4" xfId="54" xr:uid="{00000000-0005-0000-0000-00003B000000}"/>
    <cellStyle name="Comma 5" xfId="55" xr:uid="{00000000-0005-0000-0000-00003C000000}"/>
    <cellStyle name="Comma 5 2" xfId="56" xr:uid="{00000000-0005-0000-0000-00003D000000}"/>
    <cellStyle name="Comma 5 3" xfId="57" xr:uid="{00000000-0005-0000-0000-00003E000000}"/>
    <cellStyle name="Comma 6" xfId="58" xr:uid="{00000000-0005-0000-0000-00003F000000}"/>
    <cellStyle name="Comma 7" xfId="59" xr:uid="{00000000-0005-0000-0000-000040000000}"/>
    <cellStyle name="Comma 8" xfId="60" xr:uid="{00000000-0005-0000-0000-000041000000}"/>
    <cellStyle name="Comma 9" xfId="61" xr:uid="{00000000-0005-0000-0000-000042000000}"/>
    <cellStyle name="Comma_FY ImportsTab" xfId="13" xr:uid="{00000000-0005-0000-0000-000043000000}"/>
    <cellStyle name="Comma0" xfId="62" xr:uid="{00000000-0005-0000-0000-000044000000}"/>
    <cellStyle name="Comma0 2" xfId="63" xr:uid="{00000000-0005-0000-0000-000045000000}"/>
    <cellStyle name="Currency" xfId="175" builtinId="4"/>
    <cellStyle name="Currency0" xfId="64" xr:uid="{00000000-0005-0000-0000-000047000000}"/>
    <cellStyle name="Currency0 2" xfId="65" xr:uid="{00000000-0005-0000-0000-000048000000}"/>
    <cellStyle name="Date" xfId="66" xr:uid="{00000000-0005-0000-0000-000049000000}"/>
    <cellStyle name="Date 2" xfId="67" xr:uid="{00000000-0005-0000-0000-00004A000000}"/>
    <cellStyle name="Euro" xfId="156" xr:uid="{00000000-0005-0000-0000-00004B000000}"/>
    <cellStyle name="Fixed" xfId="68" xr:uid="{00000000-0005-0000-0000-00004C000000}"/>
    <cellStyle name="Fixed 2" xfId="69" xr:uid="{00000000-0005-0000-0000-00004D000000}"/>
    <cellStyle name="General" xfId="70" xr:uid="{00000000-0005-0000-0000-00004E000000}"/>
    <cellStyle name="General 2" xfId="71" xr:uid="{00000000-0005-0000-0000-00004F000000}"/>
    <cellStyle name="Grey" xfId="157" xr:uid="{00000000-0005-0000-0000-000050000000}"/>
    <cellStyle name="Heading 1 2" xfId="72" xr:uid="{00000000-0005-0000-0000-000051000000}"/>
    <cellStyle name="Heading 2 2" xfId="73" xr:uid="{00000000-0005-0000-0000-000052000000}"/>
    <cellStyle name="helv" xfId="3" xr:uid="{00000000-0005-0000-0000-000053000000}"/>
    <cellStyle name="Hyperlink" xfId="4" builtinId="8"/>
    <cellStyle name="Hyperlink 2" xfId="74" xr:uid="{00000000-0005-0000-0000-000055000000}"/>
    <cellStyle name="Hyperlink 3" xfId="75" xr:uid="{00000000-0005-0000-0000-000056000000}"/>
    <cellStyle name="Hyperlink 4" xfId="180" xr:uid="{00000000-0005-0000-0000-000057000000}"/>
    <cellStyle name="Hyperlink 5" xfId="181" xr:uid="{00000000-0005-0000-0000-000058000000}"/>
    <cellStyle name="imf-one decimal" xfId="76" xr:uid="{00000000-0005-0000-0000-000059000000}"/>
    <cellStyle name="imf-zero decimal" xfId="77" xr:uid="{00000000-0005-0000-0000-00005A000000}"/>
    <cellStyle name="Input [yellow]" xfId="158" xr:uid="{00000000-0005-0000-0000-00005B000000}"/>
    <cellStyle name="Lien hypertexte visité_Condensé n° 39 du 29-03.11 Année 2001" xfId="159" xr:uid="{00000000-0005-0000-0000-00005C000000}"/>
    <cellStyle name="Lien hypertexte_Condensé n° 39 du 29-03.11 Année 2001" xfId="160" xr:uid="{00000000-0005-0000-0000-00005D000000}"/>
    <cellStyle name="Milliers [0]_Condensé n° 39 du 29-03.11 Année 2001" xfId="161" xr:uid="{00000000-0005-0000-0000-00005E000000}"/>
    <cellStyle name="Milliers_Condensé 39 Rel.Ext" xfId="162" xr:uid="{00000000-0005-0000-0000-00005F000000}"/>
    <cellStyle name="Monétaire [0]_Condensé n° 39 du 29-03.11 Année 2001" xfId="163" xr:uid="{00000000-0005-0000-0000-000060000000}"/>
    <cellStyle name="Monétaire_CONDENSE N° 39  PRIX  2001" xfId="164" xr:uid="{00000000-0005-0000-0000-000061000000}"/>
    <cellStyle name="Normal" xfId="0" builtinId="0"/>
    <cellStyle name="Normal - Style1" xfId="165" xr:uid="{00000000-0005-0000-0000-000063000000}"/>
    <cellStyle name="Normal 10" xfId="78" xr:uid="{00000000-0005-0000-0000-000064000000}"/>
    <cellStyle name="Normal 11" xfId="16" xr:uid="{00000000-0005-0000-0000-000065000000}"/>
    <cellStyle name="Normal 12" xfId="79" xr:uid="{00000000-0005-0000-0000-000066000000}"/>
    <cellStyle name="Normal 12 2" xfId="80" xr:uid="{00000000-0005-0000-0000-000067000000}"/>
    <cellStyle name="Normal 12 3" xfId="185" xr:uid="{00000000-0005-0000-0000-000068000000}"/>
    <cellStyle name="Normal 12 3 2" xfId="186" xr:uid="{00000000-0005-0000-0000-000069000000}"/>
    <cellStyle name="Normal 13" xfId="81" xr:uid="{00000000-0005-0000-0000-00006A000000}"/>
    <cellStyle name="Normal 14" xfId="82" xr:uid="{00000000-0005-0000-0000-00006B000000}"/>
    <cellStyle name="Normal 15" xfId="129" xr:uid="{00000000-0005-0000-0000-00006C000000}"/>
    <cellStyle name="Normal 15 2" xfId="183" xr:uid="{00000000-0005-0000-0000-00006D000000}"/>
    <cellStyle name="Normal 16" xfId="136" xr:uid="{00000000-0005-0000-0000-00006E000000}"/>
    <cellStyle name="Normal 17" xfId="173" xr:uid="{00000000-0005-0000-0000-00006F000000}"/>
    <cellStyle name="Normal 18" xfId="177" xr:uid="{00000000-0005-0000-0000-000070000000}"/>
    <cellStyle name="Normal 19" xfId="190" xr:uid="{7D892B1B-A560-4D26-B5E6-6B8B3C8AE8E1}"/>
    <cellStyle name="Normal 2" xfId="5" xr:uid="{00000000-0005-0000-0000-000071000000}"/>
    <cellStyle name="Normal 2 2" xfId="83" xr:uid="{00000000-0005-0000-0000-000072000000}"/>
    <cellStyle name="Normal 2 3" xfId="84" xr:uid="{00000000-0005-0000-0000-000073000000}"/>
    <cellStyle name="Normal 2 3 2" xfId="85" xr:uid="{00000000-0005-0000-0000-000074000000}"/>
    <cellStyle name="Normal 2 3 3" xfId="86" xr:uid="{00000000-0005-0000-0000-000075000000}"/>
    <cellStyle name="Normal 2 4" xfId="87" xr:uid="{00000000-0005-0000-0000-000076000000}"/>
    <cellStyle name="Normal 2 5" xfId="88" xr:uid="{00000000-0005-0000-0000-000077000000}"/>
    <cellStyle name="Normal 2 5 2" xfId="182" xr:uid="{00000000-0005-0000-0000-000078000000}"/>
    <cellStyle name="Normal 2 6" xfId="179" xr:uid="{00000000-0005-0000-0000-000079000000}"/>
    <cellStyle name="Normal 3" xfId="11" xr:uid="{00000000-0005-0000-0000-00007A000000}"/>
    <cellStyle name="Normal 3 2" xfId="89" xr:uid="{00000000-0005-0000-0000-00007B000000}"/>
    <cellStyle name="Normal 3 2 2" xfId="90" xr:uid="{00000000-0005-0000-0000-00007C000000}"/>
    <cellStyle name="Normal 3 2 3" xfId="187" xr:uid="{00000000-0005-0000-0000-00007D000000}"/>
    <cellStyle name="Normal 3 3" xfId="91" xr:uid="{00000000-0005-0000-0000-00007E000000}"/>
    <cellStyle name="Normal 3 4" xfId="178" xr:uid="{00000000-0005-0000-0000-00007F000000}"/>
    <cellStyle name="Normal 3 5" xfId="192" xr:uid="{6E1C4986-7FD5-43B8-B853-E194FDC5CD47}"/>
    <cellStyle name="Normal 4" xfId="12" xr:uid="{00000000-0005-0000-0000-000080000000}"/>
    <cellStyle name="Normal 4 2" xfId="92" xr:uid="{00000000-0005-0000-0000-000081000000}"/>
    <cellStyle name="Normal 4 2 2" xfId="93" xr:uid="{00000000-0005-0000-0000-000082000000}"/>
    <cellStyle name="Normal 4 3" xfId="94" xr:uid="{00000000-0005-0000-0000-000083000000}"/>
    <cellStyle name="Normal 4 3 2" xfId="166" xr:uid="{00000000-0005-0000-0000-000084000000}"/>
    <cellStyle name="Normal 4 4" xfId="95" xr:uid="{00000000-0005-0000-0000-000085000000}"/>
    <cellStyle name="Normal 4 5" xfId="167" xr:uid="{00000000-0005-0000-0000-000086000000}"/>
    <cellStyle name="Normal 4 6" xfId="168" xr:uid="{00000000-0005-0000-0000-000087000000}"/>
    <cellStyle name="Normal 4 7" xfId="188" xr:uid="{00000000-0005-0000-0000-000088000000}"/>
    <cellStyle name="Normal 5" xfId="96" xr:uid="{00000000-0005-0000-0000-000089000000}"/>
    <cellStyle name="Normal 5 2" xfId="97" xr:uid="{00000000-0005-0000-0000-00008A000000}"/>
    <cellStyle name="Normal 5 3" xfId="98" xr:uid="{00000000-0005-0000-0000-00008B000000}"/>
    <cellStyle name="Normal 6" xfId="99" xr:uid="{00000000-0005-0000-0000-00008C000000}"/>
    <cellStyle name="Normal 6 2" xfId="100" xr:uid="{00000000-0005-0000-0000-00008D000000}"/>
    <cellStyle name="Normal 6 2 2" xfId="101" xr:uid="{00000000-0005-0000-0000-00008E000000}"/>
    <cellStyle name="Normal 6 2 2 2" xfId="102" xr:uid="{00000000-0005-0000-0000-00008F000000}"/>
    <cellStyle name="Normal 6 2 2 3" xfId="103" xr:uid="{00000000-0005-0000-0000-000090000000}"/>
    <cellStyle name="Normal 6 2 2 4" xfId="104" xr:uid="{00000000-0005-0000-0000-000091000000}"/>
    <cellStyle name="Normal 6 2 2 5" xfId="105" xr:uid="{00000000-0005-0000-0000-000092000000}"/>
    <cellStyle name="Normal 6 2 3" xfId="106" xr:uid="{00000000-0005-0000-0000-000093000000}"/>
    <cellStyle name="Normal 6 2 3 2" xfId="107" xr:uid="{00000000-0005-0000-0000-000094000000}"/>
    <cellStyle name="Normal 6 2 3 3" xfId="108" xr:uid="{00000000-0005-0000-0000-000095000000}"/>
    <cellStyle name="Normal 6 2 3 4" xfId="109" xr:uid="{00000000-0005-0000-0000-000096000000}"/>
    <cellStyle name="Normal 6 2 4" xfId="110" xr:uid="{00000000-0005-0000-0000-000097000000}"/>
    <cellStyle name="Normal 6 2 5" xfId="111" xr:uid="{00000000-0005-0000-0000-000098000000}"/>
    <cellStyle name="Normal 6 2 6" xfId="112" xr:uid="{00000000-0005-0000-0000-000099000000}"/>
    <cellStyle name="Normal 6 2 7" xfId="113" xr:uid="{00000000-0005-0000-0000-00009A000000}"/>
    <cellStyle name="Normal 6 3" xfId="114" xr:uid="{00000000-0005-0000-0000-00009B000000}"/>
    <cellStyle name="Normal 6 4" xfId="115" xr:uid="{00000000-0005-0000-0000-00009C000000}"/>
    <cellStyle name="Normal 6 4 2" xfId="116" xr:uid="{00000000-0005-0000-0000-00009D000000}"/>
    <cellStyle name="Normal 6 4 3" xfId="117" xr:uid="{00000000-0005-0000-0000-00009E000000}"/>
    <cellStyle name="Normal 6 4 4" xfId="118" xr:uid="{00000000-0005-0000-0000-00009F000000}"/>
    <cellStyle name="Normal 7" xfId="119" xr:uid="{00000000-0005-0000-0000-0000A0000000}"/>
    <cellStyle name="Normal 7 2" xfId="120" xr:uid="{00000000-0005-0000-0000-0000A1000000}"/>
    <cellStyle name="Normal 8" xfId="121" xr:uid="{00000000-0005-0000-0000-0000A2000000}"/>
    <cellStyle name="Normal 9" xfId="122" xr:uid="{00000000-0005-0000-0000-0000A3000000}"/>
    <cellStyle name="Normal Table" xfId="169" xr:uid="{00000000-0005-0000-0000-0000A4000000}"/>
    <cellStyle name="Normal_Aggregates" xfId="6" xr:uid="{00000000-0005-0000-0000-0000A5000000}"/>
    <cellStyle name="Normal_Carrier_Nation_1" xfId="176" xr:uid="{00000000-0005-0000-0000-0000A6000000}"/>
    <cellStyle name="Normal_fsmred00_Gfs" xfId="7" xr:uid="{00000000-0005-0000-0000-0000A7000000}"/>
    <cellStyle name="Normal_Returns-newBSD3-RWN Sep03" xfId="189" xr:uid="{00000000-0005-0000-0000-0000A8000000}"/>
    <cellStyle name="Normal_RMI_2008 EconStat_tabs_draft4" xfId="8" xr:uid="{00000000-0005-0000-0000-0000A9000000}"/>
    <cellStyle name="Normal_statistical appendix tables 2" xfId="132" xr:uid="{00000000-0005-0000-0000-0000AA000000}"/>
    <cellStyle name="Normal_table 5" xfId="196" xr:uid="{F71E850B-3A37-4BA1-8BD2-1715F88777B6}"/>
    <cellStyle name="Normal_Tables for authorities 2" xfId="15" xr:uid="{00000000-0005-0000-0000-0000AB000000}"/>
    <cellStyle name="Percent" xfId="9" builtinId="5"/>
    <cellStyle name="Percent [2]" xfId="170" xr:uid="{00000000-0005-0000-0000-0000AD000000}"/>
    <cellStyle name="Percent 10" xfId="195" xr:uid="{A2A92C63-6146-4AB6-80DB-B2E69BAAC6DC}"/>
    <cellStyle name="Percent 2" xfId="10" xr:uid="{00000000-0005-0000-0000-0000AE000000}"/>
    <cellStyle name="Percent 2 2" xfId="135" xr:uid="{00000000-0005-0000-0000-0000AF000000}"/>
    <cellStyle name="Percent 3" xfId="123" xr:uid="{00000000-0005-0000-0000-0000B0000000}"/>
    <cellStyle name="Percent 4" xfId="130" xr:uid="{00000000-0005-0000-0000-0000B1000000}"/>
    <cellStyle name="Percent 4 2" xfId="194" xr:uid="{71CA02DB-1A7B-4DAB-B59A-64D42C3E0DE0}"/>
    <cellStyle name="Percent 5" xfId="131" xr:uid="{00000000-0005-0000-0000-0000B2000000}"/>
    <cellStyle name="Percent 6" xfId="133" xr:uid="{00000000-0005-0000-0000-0000B3000000}"/>
    <cellStyle name="Percent 7" xfId="174" xr:uid="{00000000-0005-0000-0000-0000B4000000}"/>
    <cellStyle name="Percent 8" xfId="184" xr:uid="{00000000-0005-0000-0000-0000B5000000}"/>
    <cellStyle name="Percent 9" xfId="191" xr:uid="{2B24B22C-11B5-4FFF-9E28-7B0C62949363}"/>
    <cellStyle name="percentage difference" xfId="171" xr:uid="{00000000-0005-0000-0000-0000B6000000}"/>
    <cellStyle name="percentage difference one decimal" xfId="124" xr:uid="{00000000-0005-0000-0000-0000B7000000}"/>
    <cellStyle name="percentage difference zero decimal" xfId="125" xr:uid="{00000000-0005-0000-0000-0000B8000000}"/>
    <cellStyle name="Presentation" xfId="126" xr:uid="{00000000-0005-0000-0000-0000B9000000}"/>
    <cellStyle name="Publication" xfId="172" xr:uid="{00000000-0005-0000-0000-0000BA000000}"/>
    <cellStyle name="Style 1" xfId="127" xr:uid="{00000000-0005-0000-0000-0000BB000000}"/>
    <cellStyle name="Total 2" xfId="128" xr:uid="{00000000-0005-0000-0000-0000BC000000}"/>
    <cellStyle name="標準_POPRC95 (2)" xfId="14" xr:uid="{00000000-0005-0000-0000-0000BD000000}"/>
  </cellStyles>
  <dxfs count="0"/>
  <tableStyles count="0" defaultTableStyle="TableStyleMedium9" defaultPivotStyle="PivotStyleLight16"/>
  <colors>
    <mruColors>
      <color rgb="FF0033CC"/>
      <color rgb="FFFFFF99"/>
      <color rgb="FFFFFF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21" Type="http://schemas.openxmlformats.org/officeDocument/2006/relationships/worksheet" Target="worksheets/sheet19.xml"/><Relationship Id="rId34" Type="http://schemas.openxmlformats.org/officeDocument/2006/relationships/worksheet" Target="worksheets/sheet32.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calcChain" Target="calcChain.xml"/><Relationship Id="rId2" Type="http://schemas.openxmlformats.org/officeDocument/2006/relationships/chartsheet" Target="chart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sharedStrings" Target="sharedStrings.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styles" Target="styles.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theme" Target="theme/theme1.xml"/><Relationship Id="rId8" Type="http://schemas.openxmlformats.org/officeDocument/2006/relationships/worksheet" Target="worksheets/sheet6.xml"/><Relationship Id="rId3"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1832"/>
        <c:axId val="490538104"/>
      </c:barChart>
      <c:catAx>
        <c:axId val="490531832"/>
        <c:scaling>
          <c:orientation val="minMax"/>
        </c:scaling>
        <c:delete val="0"/>
        <c:axPos val="b"/>
        <c:majorTickMark val="out"/>
        <c:minorTickMark val="none"/>
        <c:tickLblPos val="nextTo"/>
        <c:crossAx val="490538104"/>
        <c:crosses val="autoZero"/>
        <c:auto val="1"/>
        <c:lblAlgn val="ctr"/>
        <c:lblOffset val="100"/>
        <c:noMultiLvlLbl val="0"/>
      </c:catAx>
      <c:valAx>
        <c:axId val="490538104"/>
        <c:scaling>
          <c:orientation val="minMax"/>
        </c:scaling>
        <c:delete val="0"/>
        <c:axPos val="l"/>
        <c:majorGridlines/>
        <c:majorTickMark val="out"/>
        <c:minorTickMark val="none"/>
        <c:tickLblPos val="nextTo"/>
        <c:crossAx val="490531832"/>
        <c:crosses val="autoZero"/>
        <c:crossBetween val="between"/>
      </c:valAx>
    </c:plotArea>
    <c:legend>
      <c:legendPos val="r"/>
      <c:overlay val="0"/>
    </c:legend>
    <c:plotVisOnly val="1"/>
    <c:dispBlanksAs val="gap"/>
    <c:showDLblsOverMax val="0"/>
  </c:chart>
  <c:spPr>
    <a:ln>
      <a:noFill/>
    </a:ln>
  </c:spPr>
  <c:txPr>
    <a:bodyPr/>
    <a:lstStyle/>
    <a:p>
      <a:pPr>
        <a:defRPr>
          <a:solidFill>
            <a:schemeClr val="tx1"/>
          </a:solidFil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8888"/>
        <c:axId val="490533008"/>
      </c:barChart>
      <c:catAx>
        <c:axId val="490538888"/>
        <c:scaling>
          <c:orientation val="minMax"/>
        </c:scaling>
        <c:delete val="0"/>
        <c:axPos val="b"/>
        <c:majorTickMark val="out"/>
        <c:minorTickMark val="none"/>
        <c:tickLblPos val="nextTo"/>
        <c:crossAx val="490533008"/>
        <c:crosses val="autoZero"/>
        <c:auto val="1"/>
        <c:lblAlgn val="ctr"/>
        <c:lblOffset val="100"/>
        <c:noMultiLvlLbl val="0"/>
      </c:catAx>
      <c:valAx>
        <c:axId val="490533008"/>
        <c:scaling>
          <c:orientation val="minMax"/>
        </c:scaling>
        <c:delete val="0"/>
        <c:axPos val="l"/>
        <c:majorGridlines/>
        <c:majorTickMark val="out"/>
        <c:minorTickMark val="none"/>
        <c:tickLblPos val="nextTo"/>
        <c:crossAx val="490538888"/>
        <c:crosses val="autoZero"/>
        <c:crossBetween val="between"/>
      </c:valAx>
    </c:plotArea>
    <c:legend>
      <c:legendPos val="r"/>
      <c:overlay val="0"/>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53098D-EF7A-4663-B4B5-84617FF68C43}">
  <sheetPr codeName="Chart1">
    <tabColor theme="1" tint="0.14999847407452621"/>
  </sheetPr>
  <sheetViews>
    <sheetView zoomScale="90"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tabColor theme="1" tint="0.14999847407452621"/>
  </sheetPr>
  <sheetViews>
    <sheetView zoomScale="90" workbookViewId="0"/>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7344833" cy="9644944"/>
    <xdr:graphicFrame macro="">
      <xdr:nvGraphicFramePr>
        <xdr:cNvPr id="2" name="Chart 1">
          <a:extLst>
            <a:ext uri="{FF2B5EF4-FFF2-40B4-BE49-F238E27FC236}">
              <a16:creationId xmlns:a16="http://schemas.microsoft.com/office/drawing/2014/main" id="{E7ED7FCB-618F-4C92-8B0C-46B5C94D5F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6" name="Picture 5">
          <a:extLst xmlns:a="http://schemas.openxmlformats.org/drawingml/2006/main">
            <a:ext uri="{FF2B5EF4-FFF2-40B4-BE49-F238E27FC236}">
              <a16:creationId xmlns:a16="http://schemas.microsoft.com/office/drawing/2014/main" id="{CDE3BD60-4875-4060-AB5F-4982E1A4F36A}"/>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cdr:x>
      <cdr:y>0.38855</cdr:y>
    </cdr:from>
    <cdr:to>
      <cdr:x>0.96651</cdr:x>
      <cdr:y>0.743</cdr:y>
    </cdr:to>
    <cdr:sp macro="" textlink="">
      <cdr:nvSpPr>
        <cdr:cNvPr id="7" name="TextBox 6">
          <a:extLst xmlns:a="http://schemas.openxmlformats.org/drawingml/2006/main">
            <a:ext uri="{FF2B5EF4-FFF2-40B4-BE49-F238E27FC236}">
              <a16:creationId xmlns:a16="http://schemas.microsoft.com/office/drawing/2014/main" id="{B4217E49-E13A-4F33-BF92-7B52FAC7CB10}"/>
            </a:ext>
          </a:extLst>
        </cdr:cNvPr>
        <cdr:cNvSpPr txBox="1"/>
      </cdr:nvSpPr>
      <cdr:spPr>
        <a:xfrm xmlns:a="http://schemas.openxmlformats.org/drawingml/2006/main">
          <a:off x="0" y="3751203"/>
          <a:ext cx="7126110" cy="34219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2025</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p>
        <a:p xmlns:a="http://schemas.openxmlformats.org/drawingml/2006/main">
          <a:pPr algn="r"/>
          <a:r>
            <a:rPr lang="en-US" sz="36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(Preliminary)</a:t>
          </a:r>
        </a:p>
        <a:p xmlns:a="http://schemas.openxmlformats.org/drawingml/2006/main">
          <a:r>
            <a:rPr lang="en-US" sz="1100" b="1" i="1">
              <a:effectLst>
                <a:outerShdw blurRad="50800" dist="38100" dir="2700000" algn="tl">
                  <a:srgbClr val="000000">
                    <a:alpha val="40000"/>
                  </a:srgbClr>
                </a:outerShdw>
              </a:effectLst>
              <a:latin typeface="+mn-lt"/>
              <a:ea typeface="+mn-ea"/>
              <a:cs typeface="+mn-cs"/>
            </a:rPr>
            <a:t> </a:t>
          </a:r>
          <a:endParaRPr lang="en-US" sz="1100">
            <a:effectLst/>
            <a:latin typeface="+mn-lt"/>
            <a:ea typeface="+mn-ea"/>
            <a:cs typeface="+mn-cs"/>
          </a:endParaRPr>
        </a:p>
        <a:p xmlns:a="http://schemas.openxmlformats.org/drawingml/2006/main">
          <a:pPr algn="r"/>
          <a:endParaRPr lang="en-US" sz="2000" i="1">
            <a:solidFill>
              <a:schemeClr val="bg1"/>
            </a:solidFill>
            <a:effectLst/>
            <a:latin typeface="Corbel" panose="020B0503020204020204" pitchFamily="34" charset="0"/>
            <a:ea typeface="+mn-ea"/>
            <a:cs typeface="+mn-cs"/>
          </a:endParaRPr>
        </a:p>
        <a:p xmlns:a="http://schemas.openxmlformats.org/drawingml/2006/main">
          <a:pPr algn="r"/>
          <a:r>
            <a:rPr lang="en-US" sz="3600" i="1" baseline="0">
              <a:solidFill>
                <a:schemeClr val="bg1"/>
              </a:solidFill>
              <a:effectLst/>
              <a:latin typeface="Corbel" panose="020B0503020204020204" pitchFamily="34" charset="0"/>
              <a:ea typeface="+mn-ea"/>
              <a:cs typeface="+mn-cs"/>
            </a:rPr>
            <a:t>May 2026</a:t>
          </a:r>
          <a:endParaRPr lang="en-US" sz="3600">
            <a:solidFill>
              <a:schemeClr val="bg1"/>
            </a:solidFill>
            <a:effectLst/>
            <a:latin typeface="Corbel" panose="020B0503020204020204" pitchFamily="34" charset="0"/>
            <a:ea typeface="+mn-ea"/>
            <a:cs typeface="+mn-cs"/>
          </a:endParaRPr>
        </a:p>
        <a:p xmlns:a="http://schemas.openxmlformats.org/drawingml/2006/main">
          <a:endParaRPr lang="en-US" sz="1100"/>
        </a:p>
      </cdr:txBody>
    </cdr:sp>
  </cdr:relSizeAnchor>
  <cdr:relSizeAnchor xmlns:cdr="http://schemas.openxmlformats.org/drawingml/2006/chartDrawing">
    <cdr:from>
      <cdr:x>0.45681</cdr:x>
      <cdr:y>0.24662</cdr:y>
    </cdr:from>
    <cdr:to>
      <cdr:x>0.9634</cdr:x>
      <cdr:y>0.35811</cdr:y>
    </cdr:to>
    <cdr:sp macro="" textlink="">
      <cdr:nvSpPr>
        <cdr:cNvPr id="2" name="TextBox 1" descr="Republic of Palau">
          <a:extLst xmlns:a="http://schemas.openxmlformats.org/drawingml/2006/main">
            <a:ext uri="{FF2B5EF4-FFF2-40B4-BE49-F238E27FC236}">
              <a16:creationId xmlns:a16="http://schemas.microsoft.com/office/drawing/2014/main" id="{6F5FBF94-0A60-4F12-B873-6B8C4CEF78E3}"/>
            </a:ext>
          </a:extLst>
        </cdr:cNvPr>
        <cdr:cNvSpPr txBox="1"/>
      </cdr:nvSpPr>
      <cdr:spPr>
        <a:xfrm xmlns:a="http://schemas.openxmlformats.org/drawingml/2006/main">
          <a:off x="3496235" y="2454088"/>
          <a:ext cx="3877236" cy="1109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0.13324</cdr:x>
      <cdr:y>0.75901</cdr:y>
    </cdr:from>
    <cdr:to>
      <cdr:x>0.85212</cdr:x>
      <cdr:y>0.80631</cdr:y>
    </cdr:to>
    <cdr:sp macro="" textlink="">
      <cdr:nvSpPr>
        <cdr:cNvPr id="4" name="TextBox 3" descr="A digital version of this report is available online at http://www.econmap.org">
          <a:extLst xmlns:a="http://schemas.openxmlformats.org/drawingml/2006/main">
            <a:ext uri="{FF2B5EF4-FFF2-40B4-BE49-F238E27FC236}">
              <a16:creationId xmlns:a16="http://schemas.microsoft.com/office/drawing/2014/main" id="{86AC8AC7-4B0E-4780-A697-E9B56F108149}"/>
            </a:ext>
          </a:extLst>
        </cdr:cNvPr>
        <cdr:cNvSpPr txBox="1"/>
      </cdr:nvSpPr>
      <cdr:spPr>
        <a:xfrm xmlns:a="http://schemas.openxmlformats.org/drawingml/2006/main">
          <a:off x="1019735" y="7552765"/>
          <a:ext cx="5502089" cy="4706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0.02782</cdr:x>
      <cdr:y>0.81306</cdr:y>
    </cdr:from>
    <cdr:to>
      <cdr:x>0.43192</cdr:x>
      <cdr:y>0.97185</cdr:y>
    </cdr:to>
    <cdr:sp macro="" textlink="">
      <cdr:nvSpPr>
        <cdr:cNvPr id="5" name="TextBox 4" descr="EconMap&#10;&#10;Economic Monitoring &amp; Analysis Program&#10;&#10;www.econmap.org">
          <a:extLst xmlns:a="http://schemas.openxmlformats.org/drawingml/2006/main">
            <a:ext uri="{FF2B5EF4-FFF2-40B4-BE49-F238E27FC236}">
              <a16:creationId xmlns:a16="http://schemas.microsoft.com/office/drawing/2014/main" id="{B2C3BF18-8204-4B34-BE55-6860A78A8217}"/>
            </a:ext>
          </a:extLst>
        </cdr:cNvPr>
        <cdr:cNvSpPr txBox="1"/>
      </cdr:nvSpPr>
      <cdr:spPr>
        <a:xfrm xmlns:a="http://schemas.openxmlformats.org/drawingml/2006/main">
          <a:off x="212912" y="8090647"/>
          <a:ext cx="3092823" cy="15800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0.44802</cdr:x>
      <cdr:y>0.80968</cdr:y>
    </cdr:from>
    <cdr:to>
      <cdr:x>0.63836</cdr:x>
      <cdr:y>0.97523</cdr:y>
    </cdr:to>
    <cdr:sp macro="" textlink="">
      <cdr:nvSpPr>
        <cdr:cNvPr id="8" name="TextBox 7" descr="Department of the Interior Office of Insular Affairs seal">
          <a:extLst xmlns:a="http://schemas.openxmlformats.org/drawingml/2006/main">
            <a:ext uri="{FF2B5EF4-FFF2-40B4-BE49-F238E27FC236}">
              <a16:creationId xmlns:a16="http://schemas.microsoft.com/office/drawing/2014/main" id="{5B516015-DFCD-4317-BDAE-174601246FB8}"/>
            </a:ext>
          </a:extLst>
        </cdr:cNvPr>
        <cdr:cNvSpPr txBox="1"/>
      </cdr:nvSpPr>
      <cdr:spPr>
        <a:xfrm xmlns:a="http://schemas.openxmlformats.org/drawingml/2006/main">
          <a:off x="3429000" y="8057029"/>
          <a:ext cx="1456765" cy="1647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0.62599</cdr:x>
      <cdr:y>0.80693</cdr:y>
    </cdr:from>
    <cdr:to>
      <cdr:x>0.98814</cdr:x>
      <cdr:y>0.94572</cdr:y>
    </cdr:to>
    <cdr:sp macro="" textlink="">
      <cdr:nvSpPr>
        <cdr:cNvPr id="9" name="TextBox 8" descr="Graduate School USA&#10;Pacific Islands Training Initiative&#10;&#10;www.pitiviti.org">
          <a:extLst xmlns:a="http://schemas.openxmlformats.org/drawingml/2006/main">
            <a:ext uri="{FF2B5EF4-FFF2-40B4-BE49-F238E27FC236}">
              <a16:creationId xmlns:a16="http://schemas.microsoft.com/office/drawing/2014/main" id="{48BAB866-A770-4EBC-B098-4752A99BF6BF}"/>
            </a:ext>
          </a:extLst>
        </cdr:cNvPr>
        <cdr:cNvSpPr txBox="1"/>
      </cdr:nvSpPr>
      <cdr:spPr>
        <a:xfrm xmlns:a="http://schemas.openxmlformats.org/drawingml/2006/main">
          <a:off x="4791075" y="8029575"/>
          <a:ext cx="2771775" cy="1381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78222" cy="857250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0.97892</cdr:y>
    </cdr:to>
    <cdr:sp macro="" textlink="">
      <cdr:nvSpPr>
        <cdr:cNvPr id="3" name="TextBox 2">
          <a:extLst xmlns:a="http://schemas.openxmlformats.org/drawingml/2006/main">
            <a:ext uri="{FF2B5EF4-FFF2-40B4-BE49-F238E27FC236}">
              <a16:creationId xmlns:a16="http://schemas.microsoft.com/office/drawing/2014/main" id="{DF4C4B99-F878-4A1C-BA3F-FB21C348E4D4}"/>
            </a:ext>
          </a:extLst>
        </cdr:cNvPr>
        <cdr:cNvSpPr txBox="1"/>
      </cdr:nvSpPr>
      <cdr:spPr>
        <a:xfrm xmlns:a="http://schemas.openxmlformats.org/drawingml/2006/main">
          <a:off x="157036" y="303460"/>
          <a:ext cx="6124542" cy="80857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1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indent="0" defTabSz="914400" eaLnBrk="1" fontAlgn="auto" latinLnBrk="0" hangingPunct="1">
            <a:lnSpc>
              <a:spcPct val="115000"/>
            </a:lnSpc>
            <a:spcBef>
              <a:spcPts val="0"/>
            </a:spcBef>
            <a:spcAft>
              <a:spcPts val="1000"/>
            </a:spcAft>
            <a:buClrTx/>
            <a:buSzTx/>
            <a:buFontTx/>
            <a:buNone/>
            <a:tabLst/>
            <a:defRPr/>
          </a:pPr>
          <a:r>
            <a:rPr lang="en-GB" sz="1100">
              <a:effectLst/>
              <a:latin typeface="Calibri" panose="020F0502020204030204" pitchFamily="34" charset="0"/>
              <a:ea typeface="Calibri" panose="020F0502020204030204" pitchFamily="34" charset="0"/>
              <a:cs typeface="Times New Roman" panose="02020603050405020304" pitchFamily="18" charset="0"/>
            </a:rPr>
            <a:t>This</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preliminary </a:t>
          </a:r>
          <a:r>
            <a:rPr lang="en-GB" sz="1100">
              <a:effectLst/>
              <a:latin typeface="Calibri" panose="020F0502020204030204" pitchFamily="34" charset="0"/>
              <a:ea typeface="Calibri" panose="020F0502020204030204" pitchFamily="34" charset="0"/>
              <a:cs typeface="Times New Roman" panose="02020603050405020304" pitchFamily="18" charset="0"/>
            </a:rPr>
            <a:t>FY2025 Statistical Compendium was prepared by the Graduate School USA, Pacific Islands Training Initiative, Honolulu, Hawaii in collaboration with the Office of Planning and Statistics, Ministry of Finance, Republic of Palau.  It was prepared under a contract with the United States Department of the Interior, Office of Insular Affairs.  It is available both in PDF and Excel format online at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100">
              <a:effectLst/>
              <a:latin typeface="Calibri" panose="020F0502020204030204" pitchFamily="34" charset="0"/>
              <a:ea typeface="Calibri" panose="020F0502020204030204" pitchFamily="34" charset="0"/>
              <a:cs typeface="Times New Roman" panose="02020603050405020304" pitchFamily="18" charset="0"/>
            </a:rPr>
            <a:t>.</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600"/>
            </a:spcAft>
          </a:pPr>
          <a:r>
            <a:rPr lang="en-GB" sz="1100" b="1" i="1">
              <a:effectLst/>
              <a:latin typeface="Calibri" panose="020F0502020204030204" pitchFamily="34" charset="0"/>
              <a:ea typeface="Calibri" panose="020F0502020204030204" pitchFamily="34" charset="0"/>
              <a:cs typeface="Times New Roman" panose="02020603050405020304" pitchFamily="18" charset="0"/>
            </a:rPr>
            <a:t>Data for FY23, FY24 and FY25 are preliminary pending publication of government audits</a:t>
          </a:r>
          <a:r>
            <a:rPr lang="en-GB" sz="1100" b="1" i="1" baseline="0">
              <a:effectLst/>
              <a:latin typeface="Calibri" panose="020F0502020204030204" pitchFamily="34" charset="0"/>
              <a:ea typeface="Calibri" panose="020F0502020204030204" pitchFamily="34" charset="0"/>
              <a:cs typeface="Times New Roman" panose="02020603050405020304" pitchFamily="18" charset="0"/>
            </a:rPr>
            <a:t>.</a:t>
          </a:r>
          <a:endParaRPr lang="en-GB" sz="1100" b="1" i="1">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team for the RoP comprised: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Mark Sturton</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Michael Barsabal</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Glenn McKinlay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Office of Planning and Statistics:</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Kaleb Udui Jr.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Muriell Sinsak</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Limei Tesei</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Samuela</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Baudmoro</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baseline="0">
              <a:effectLst/>
              <a:latin typeface="Calibri" panose="020F0502020204030204" pitchFamily="34" charset="0"/>
              <a:ea typeface="Calibri" panose="020F0502020204030204" pitchFamily="34" charset="0"/>
              <a:cs typeface="Times New Roman" panose="02020603050405020304" pitchFamily="18" charset="0"/>
            </a:rPr>
            <a:t>Emitai Nasau</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would like to thank the following agencies for the assistance provided: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Ministry of Finance</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Office of the Public Auditor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Social Security Administration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Financial Institutions Commission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Visitors Authority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Foreign Investment Board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200"/>
            </a:spcAft>
          </a:pPr>
          <a:r>
            <a:rPr lang="en-GB" sz="11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Office of Planning and Statistics, Ministry of Finance</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Post Office Box 6011, Koror, PW 96940</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Muriell Sinsak, </a:t>
          </a:r>
          <a:r>
            <a:rPr lang="en-GB" sz="1100">
              <a:effectLst/>
              <a:latin typeface="+mn-lt"/>
              <a:ea typeface="+mn-ea"/>
              <a:cs typeface="+mn-cs"/>
            </a:rPr>
            <a:t>Email: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murielsinsak@gmail.com</a:t>
          </a:r>
          <a:r>
            <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000">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Graduate School</a:t>
          </a:r>
        </a:p>
        <a:p xmlns:a="http://schemas.openxmlformats.org/drawingml/2006/main">
          <a:r>
            <a:rPr lang="en-GB" sz="1100">
              <a:effectLst/>
              <a:latin typeface="+mn-lt"/>
              <a:ea typeface="+mn-ea"/>
              <a:cs typeface="+mn-cs"/>
            </a:rPr>
            <a:t>                M</a:t>
          </a:r>
          <a:r>
            <a:rPr lang="en-GB" sz="1100">
              <a:effectLst/>
              <a:latin typeface="Calibri" panose="020F0502020204030204" pitchFamily="34" charset="0"/>
              <a:ea typeface="Calibri" panose="020F0502020204030204" pitchFamily="34" charset="0"/>
              <a:cs typeface="Times New Roman" panose="02020603050405020304" pitchFamily="18" charset="0"/>
            </a:rPr>
            <a:t>ark Sturton,</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E</a:t>
          </a:r>
          <a:r>
            <a:rPr lang="en-GB" sz="1100">
              <a:effectLst/>
              <a:latin typeface="Calibri" panose="020F0502020204030204" pitchFamily="34" charset="0"/>
              <a:ea typeface="Calibri" panose="020F0502020204030204" pitchFamily="34" charset="0"/>
              <a:cs typeface="Times New Roman" panose="02020603050405020304" pitchFamily="18" charset="0"/>
            </a:rPr>
            <a:t>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mark@sturt.biz</a:t>
          </a:r>
          <a:r>
            <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u="none" baseline="0">
              <a:effectLst/>
              <a:latin typeface="+mn-lt"/>
              <a:ea typeface="+mn-ea"/>
              <a:cs typeface="+mn-cs"/>
            </a:rPr>
            <a:t>                Michael Barsabal, Email: </a:t>
          </a:r>
          <a:r>
            <a:rPr lang="en-US" sz="1100" u="sng" baseline="0">
              <a:solidFill>
                <a:srgbClr val="0033CC"/>
              </a:solidFill>
              <a:effectLst/>
              <a:latin typeface="+mn-lt"/>
              <a:ea typeface="+mn-ea"/>
              <a:cs typeface="+mn-cs"/>
            </a:rPr>
            <a:t>michael@econmap.org</a:t>
          </a:r>
          <a:endPar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aseline="0">
              <a:effectLst/>
              <a:latin typeface="+mn-lt"/>
              <a:ea typeface="+mn-ea"/>
              <a:cs typeface="+mn-cs"/>
            </a:rPr>
            <a:t>                </a:t>
          </a:r>
          <a:r>
            <a:rPr lang="en-GB" sz="1100">
              <a:effectLst/>
              <a:latin typeface="+mn-lt"/>
              <a:ea typeface="+mn-ea"/>
              <a:cs typeface="+mn-cs"/>
            </a:rPr>
            <a:t>Glenn McKinlay,    Email: </a:t>
          </a:r>
          <a:r>
            <a:rPr lang="en-GB" sz="1100" u="sng">
              <a:solidFill>
                <a:srgbClr val="0033CC"/>
              </a:solidFill>
              <a:effectLst/>
              <a:latin typeface="+mn-lt"/>
              <a:ea typeface="+mn-ea"/>
              <a:cs typeface="+mn-cs"/>
            </a:rPr>
            <a:t>gmckinlay@hotmail.com</a:t>
          </a:r>
          <a:r>
            <a:rPr lang="en-US" sz="1100" u="sng" baseline="0">
              <a:solidFill>
                <a:srgbClr val="0033CC"/>
              </a:solidFill>
              <a:effectLst/>
              <a:latin typeface="+mn-lt"/>
              <a:ea typeface="+mn-ea"/>
              <a:cs typeface="+mn-cs"/>
            </a:rPr>
            <a:t> </a:t>
          </a:r>
          <a:endPar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tint="0.14999847407452621"/>
  </sheetPr>
  <dimension ref="A1:M107"/>
  <sheetViews>
    <sheetView tabSelected="1" view="pageBreakPreview" zoomScale="90" zoomScaleNormal="80" zoomScaleSheetLayoutView="90" workbookViewId="0">
      <pane ySplit="1" topLeftCell="A2" activePane="bottomLeft" state="frozen"/>
      <selection activeCell="A42" sqref="A42"/>
      <selection pane="bottomLeft" activeCell="B1" sqref="B1"/>
    </sheetView>
  </sheetViews>
  <sheetFormatPr defaultColWidth="8.81640625" defaultRowHeight="12.5" x14ac:dyDescent="0.25"/>
  <cols>
    <col min="2" max="2" width="103.453125" customWidth="1"/>
    <col min="3" max="3" width="9.1796875" style="1"/>
    <col min="4" max="4" width="28" style="413" bestFit="1" customWidth="1"/>
    <col min="5" max="5" width="10.453125" style="418" customWidth="1"/>
  </cols>
  <sheetData>
    <row r="1" spans="1:6" ht="33.75" customHeight="1" thickBot="1" x14ac:dyDescent="0.3">
      <c r="A1" s="65"/>
      <c r="B1" s="65" t="s">
        <v>4307</v>
      </c>
      <c r="C1" s="65" t="s">
        <v>0</v>
      </c>
      <c r="D1" s="411" t="s">
        <v>1</v>
      </c>
    </row>
    <row r="2" spans="1:6" ht="20.25" customHeight="1" x14ac:dyDescent="0.35">
      <c r="A2" s="464" t="s">
        <v>2</v>
      </c>
      <c r="B2" s="463"/>
      <c r="C2" s="463"/>
      <c r="D2" s="411"/>
    </row>
    <row r="3" spans="1:6" ht="12.75" customHeight="1" x14ac:dyDescent="0.25">
      <c r="A3" s="226" t="s">
        <v>4308</v>
      </c>
      <c r="C3" s="1">
        <v>5</v>
      </c>
      <c r="D3" s="412" t="s">
        <v>3</v>
      </c>
    </row>
    <row r="4" spans="1:6" ht="20.25" customHeight="1" x14ac:dyDescent="0.35">
      <c r="A4" s="464" t="s">
        <v>4</v>
      </c>
      <c r="B4" s="463"/>
      <c r="C4" s="463"/>
      <c r="D4" s="411"/>
    </row>
    <row r="5" spans="1:6" ht="20.25" customHeight="1" x14ac:dyDescent="0.25">
      <c r="A5" s="226" t="s">
        <v>5</v>
      </c>
      <c r="C5" s="1">
        <f>C3+3</f>
        <v>8</v>
      </c>
      <c r="D5" s="412" t="s">
        <v>6</v>
      </c>
      <c r="F5" s="152"/>
    </row>
    <row r="6" spans="1:6" x14ac:dyDescent="0.25">
      <c r="A6" s="226" t="s">
        <v>7</v>
      </c>
      <c r="C6" s="1">
        <f>C5</f>
        <v>8</v>
      </c>
      <c r="D6" s="412"/>
    </row>
    <row r="7" spans="1:6" ht="20.25" customHeight="1" x14ac:dyDescent="0.35">
      <c r="A7" s="464" t="s">
        <v>8</v>
      </c>
      <c r="B7" s="463"/>
      <c r="C7" s="463"/>
      <c r="D7" s="411"/>
    </row>
    <row r="8" spans="1:6" x14ac:dyDescent="0.25">
      <c r="A8" s="226" t="s">
        <v>4309</v>
      </c>
      <c r="C8" s="1">
        <f t="shared" ref="C8" si="0">C5+1</f>
        <v>9</v>
      </c>
      <c r="D8" s="412" t="s">
        <v>9</v>
      </c>
      <c r="F8" s="152"/>
    </row>
    <row r="9" spans="1:6" x14ac:dyDescent="0.25">
      <c r="A9" s="226" t="s">
        <v>4310</v>
      </c>
      <c r="C9" s="1">
        <f>C8+1</f>
        <v>10</v>
      </c>
      <c r="D9" s="412" t="s">
        <v>10</v>
      </c>
      <c r="F9" s="152"/>
    </row>
    <row r="10" spans="1:6" x14ac:dyDescent="0.25">
      <c r="A10" s="226" t="s">
        <v>4311</v>
      </c>
      <c r="C10" s="1">
        <f>C9+1</f>
        <v>11</v>
      </c>
      <c r="D10" s="412" t="s">
        <v>11</v>
      </c>
      <c r="F10" s="152"/>
    </row>
    <row r="11" spans="1:6" x14ac:dyDescent="0.25">
      <c r="A11" s="226" t="s">
        <v>4312</v>
      </c>
      <c r="C11" s="1">
        <f t="shared" ref="C11:C31" si="1">C10+1</f>
        <v>12</v>
      </c>
      <c r="D11" s="412"/>
      <c r="F11" s="152"/>
    </row>
    <row r="12" spans="1:6" x14ac:dyDescent="0.25">
      <c r="A12" s="226" t="s">
        <v>4313</v>
      </c>
      <c r="C12" s="1">
        <f t="shared" si="1"/>
        <v>13</v>
      </c>
      <c r="D12" s="412"/>
      <c r="F12" s="152"/>
    </row>
    <row r="13" spans="1:6" x14ac:dyDescent="0.25">
      <c r="A13" s="226" t="s">
        <v>4314</v>
      </c>
      <c r="C13" s="1">
        <f t="shared" si="1"/>
        <v>14</v>
      </c>
      <c r="D13" s="412"/>
      <c r="F13" s="152"/>
    </row>
    <row r="14" spans="1:6" x14ac:dyDescent="0.25">
      <c r="A14" s="226" t="s">
        <v>4315</v>
      </c>
      <c r="C14" s="1">
        <f t="shared" si="1"/>
        <v>15</v>
      </c>
      <c r="D14" s="412"/>
      <c r="F14" s="152"/>
    </row>
    <row r="15" spans="1:6" x14ac:dyDescent="0.25">
      <c r="A15" s="226" t="s">
        <v>4316</v>
      </c>
      <c r="C15" s="1">
        <f t="shared" si="1"/>
        <v>16</v>
      </c>
      <c r="D15" s="412"/>
      <c r="F15" s="152"/>
    </row>
    <row r="16" spans="1:6" x14ac:dyDescent="0.25">
      <c r="A16" s="226" t="s">
        <v>4317</v>
      </c>
      <c r="C16" s="1">
        <f t="shared" si="1"/>
        <v>17</v>
      </c>
      <c r="D16" s="412" t="s">
        <v>12</v>
      </c>
      <c r="F16" s="152"/>
    </row>
    <row r="17" spans="1:13" x14ac:dyDescent="0.25">
      <c r="A17" s="226" t="s">
        <v>4318</v>
      </c>
      <c r="C17" s="1">
        <f>C16</f>
        <v>17</v>
      </c>
      <c r="D17" s="412"/>
      <c r="F17" s="152"/>
    </row>
    <row r="18" spans="1:13" x14ac:dyDescent="0.25">
      <c r="A18" s="226" t="s">
        <v>4319</v>
      </c>
      <c r="C18" s="1">
        <f t="shared" si="1"/>
        <v>18</v>
      </c>
      <c r="D18" s="412"/>
      <c r="F18" s="152"/>
      <c r="M18" t="s">
        <v>13</v>
      </c>
    </row>
    <row r="19" spans="1:13" x14ac:dyDescent="0.25">
      <c r="A19" s="226" t="s">
        <v>4320</v>
      </c>
      <c r="C19" s="1">
        <f t="shared" ref="C19" si="2">C18</f>
        <v>18</v>
      </c>
      <c r="D19" s="412"/>
      <c r="F19" s="152"/>
    </row>
    <row r="20" spans="1:13" x14ac:dyDescent="0.25">
      <c r="A20" s="226" t="s">
        <v>4321</v>
      </c>
      <c r="C20" s="1">
        <f t="shared" si="1"/>
        <v>19</v>
      </c>
      <c r="D20" s="412"/>
      <c r="F20" s="152"/>
    </row>
    <row r="21" spans="1:13" x14ac:dyDescent="0.25">
      <c r="A21" s="226" t="s">
        <v>4322</v>
      </c>
      <c r="C21" s="1">
        <f t="shared" ref="C21:C23" si="3">C20</f>
        <v>19</v>
      </c>
      <c r="D21" s="412"/>
      <c r="F21" s="152"/>
    </row>
    <row r="22" spans="1:13" x14ac:dyDescent="0.25">
      <c r="A22" s="226" t="s">
        <v>4323</v>
      </c>
      <c r="C22" s="1">
        <f t="shared" si="1"/>
        <v>20</v>
      </c>
      <c r="D22" s="412" t="s">
        <v>14</v>
      </c>
      <c r="F22" s="152"/>
    </row>
    <row r="23" spans="1:13" x14ac:dyDescent="0.25">
      <c r="A23" s="226" t="s">
        <v>4324</v>
      </c>
      <c r="C23" s="1">
        <f t="shared" si="3"/>
        <v>20</v>
      </c>
      <c r="D23" s="412"/>
      <c r="F23" s="152"/>
    </row>
    <row r="24" spans="1:13" x14ac:dyDescent="0.25">
      <c r="A24" s="226" t="s">
        <v>4325</v>
      </c>
      <c r="C24" s="1">
        <f t="shared" si="1"/>
        <v>21</v>
      </c>
      <c r="F24" s="152"/>
      <c r="G24" s="152"/>
    </row>
    <row r="25" spans="1:13" x14ac:dyDescent="0.25">
      <c r="A25" s="226" t="s">
        <v>4326</v>
      </c>
      <c r="C25" s="1">
        <f t="shared" si="1"/>
        <v>22</v>
      </c>
      <c r="D25" s="412" t="s">
        <v>15</v>
      </c>
      <c r="F25" s="152"/>
    </row>
    <row r="26" spans="1:13" x14ac:dyDescent="0.25">
      <c r="A26" s="226" t="s">
        <v>4327</v>
      </c>
      <c r="C26" s="1">
        <f>C25+1</f>
        <v>23</v>
      </c>
      <c r="D26" s="412"/>
      <c r="F26" s="152"/>
    </row>
    <row r="27" spans="1:13" x14ac:dyDescent="0.25">
      <c r="A27" s="226" t="s">
        <v>4328</v>
      </c>
      <c r="C27" s="1">
        <f t="shared" si="1"/>
        <v>24</v>
      </c>
      <c r="D27" s="412"/>
      <c r="F27" s="152"/>
    </row>
    <row r="28" spans="1:13" x14ac:dyDescent="0.25">
      <c r="A28" s="226" t="s">
        <v>4329</v>
      </c>
      <c r="C28" s="1">
        <f t="shared" si="1"/>
        <v>25</v>
      </c>
      <c r="D28" s="412"/>
      <c r="F28" s="152"/>
    </row>
    <row r="29" spans="1:13" x14ac:dyDescent="0.25">
      <c r="A29" s="226" t="s">
        <v>4330</v>
      </c>
      <c r="C29" s="1">
        <f t="shared" si="1"/>
        <v>26</v>
      </c>
      <c r="D29" s="412"/>
      <c r="F29" s="152"/>
    </row>
    <row r="30" spans="1:13" x14ac:dyDescent="0.25">
      <c r="A30" s="226" t="s">
        <v>4331</v>
      </c>
      <c r="C30" s="1">
        <f t="shared" si="1"/>
        <v>27</v>
      </c>
      <c r="D30" s="412" t="s">
        <v>16</v>
      </c>
      <c r="F30" s="152"/>
    </row>
    <row r="31" spans="1:13" x14ac:dyDescent="0.25">
      <c r="A31" s="226" t="s">
        <v>4332</v>
      </c>
      <c r="C31" s="1">
        <f t="shared" si="1"/>
        <v>28</v>
      </c>
      <c r="D31" s="412"/>
      <c r="F31" s="152"/>
    </row>
    <row r="32" spans="1:13" x14ac:dyDescent="0.25">
      <c r="A32" s="226" t="s">
        <v>4333</v>
      </c>
      <c r="C32" s="1">
        <f>C31</f>
        <v>28</v>
      </c>
      <c r="D32" s="412"/>
      <c r="F32" s="152"/>
    </row>
    <row r="33" spans="1:6" ht="20.25" customHeight="1" x14ac:dyDescent="0.35">
      <c r="A33" s="464" t="s">
        <v>17</v>
      </c>
      <c r="B33" s="463"/>
      <c r="C33" s="463"/>
      <c r="D33" s="411"/>
    </row>
    <row r="34" spans="1:6" x14ac:dyDescent="0.25">
      <c r="A34" s="226" t="s">
        <v>4334</v>
      </c>
      <c r="C34" s="1">
        <f>C32+1</f>
        <v>29</v>
      </c>
      <c r="D34" s="412" t="s">
        <v>18</v>
      </c>
      <c r="F34" s="152"/>
    </row>
    <row r="35" spans="1:6" x14ac:dyDescent="0.25">
      <c r="A35" s="226" t="s">
        <v>4335</v>
      </c>
      <c r="C35" s="1">
        <f>C34</f>
        <v>29</v>
      </c>
      <c r="D35" s="412"/>
      <c r="F35" s="152"/>
    </row>
    <row r="36" spans="1:6" x14ac:dyDescent="0.25">
      <c r="A36" s="226" t="s">
        <v>4336</v>
      </c>
      <c r="C36" s="1">
        <f t="shared" ref="C36:C46" si="4">C35+1</f>
        <v>30</v>
      </c>
      <c r="D36" s="412"/>
      <c r="F36" s="152"/>
    </row>
    <row r="37" spans="1:6" x14ac:dyDescent="0.25">
      <c r="A37" s="226" t="s">
        <v>4337</v>
      </c>
      <c r="C37" s="1">
        <f>C36</f>
        <v>30</v>
      </c>
      <c r="D37" s="412"/>
      <c r="F37" s="152"/>
    </row>
    <row r="38" spans="1:6" x14ac:dyDescent="0.25">
      <c r="A38" s="226" t="s">
        <v>4338</v>
      </c>
      <c r="C38" s="1">
        <f t="shared" si="4"/>
        <v>31</v>
      </c>
      <c r="D38" s="412"/>
      <c r="F38" s="152"/>
    </row>
    <row r="39" spans="1:6" x14ac:dyDescent="0.25">
      <c r="A39" s="226" t="s">
        <v>4339</v>
      </c>
      <c r="C39" s="1">
        <f t="shared" ref="C39" si="5">C38</f>
        <v>31</v>
      </c>
      <c r="D39" s="412"/>
      <c r="F39" s="152"/>
    </row>
    <row r="40" spans="1:6" x14ac:dyDescent="0.25">
      <c r="A40" s="226" t="s">
        <v>4340</v>
      </c>
      <c r="C40" s="1">
        <f t="shared" si="4"/>
        <v>32</v>
      </c>
      <c r="D40" s="412"/>
      <c r="F40" s="152"/>
    </row>
    <row r="41" spans="1:6" x14ac:dyDescent="0.25">
      <c r="A41" s="226" t="s">
        <v>4341</v>
      </c>
      <c r="C41" s="1">
        <f t="shared" ref="C41" si="6">C40</f>
        <v>32</v>
      </c>
      <c r="D41" s="412"/>
      <c r="F41" s="152"/>
    </row>
    <row r="42" spans="1:6" x14ac:dyDescent="0.25">
      <c r="A42" s="226" t="s">
        <v>4342</v>
      </c>
      <c r="C42" s="1">
        <f t="shared" si="4"/>
        <v>33</v>
      </c>
      <c r="D42" s="412"/>
      <c r="F42" s="152"/>
    </row>
    <row r="43" spans="1:6" x14ac:dyDescent="0.25">
      <c r="A43" s="226" t="s">
        <v>4343</v>
      </c>
      <c r="C43" s="1">
        <f t="shared" ref="C43" si="7">C42</f>
        <v>33</v>
      </c>
      <c r="D43" s="412"/>
      <c r="F43" s="152"/>
    </row>
    <row r="44" spans="1:6" x14ac:dyDescent="0.25">
      <c r="A44" s="226" t="s">
        <v>4344</v>
      </c>
      <c r="C44" s="1">
        <f t="shared" si="4"/>
        <v>34</v>
      </c>
      <c r="D44" s="412"/>
      <c r="F44" s="152"/>
    </row>
    <row r="45" spans="1:6" x14ac:dyDescent="0.25">
      <c r="A45" s="226" t="s">
        <v>4345</v>
      </c>
      <c r="C45" s="1">
        <f t="shared" ref="C45" si="8">C44</f>
        <v>34</v>
      </c>
      <c r="D45" s="412"/>
      <c r="F45" s="152"/>
    </row>
    <row r="46" spans="1:6" x14ac:dyDescent="0.25">
      <c r="A46" s="226" t="s">
        <v>4346</v>
      </c>
      <c r="C46" s="1">
        <f t="shared" si="4"/>
        <v>35</v>
      </c>
      <c r="D46" s="412" t="s">
        <v>19</v>
      </c>
      <c r="F46" s="152"/>
    </row>
    <row r="47" spans="1:6" x14ac:dyDescent="0.25">
      <c r="A47" s="226" t="s">
        <v>4347</v>
      </c>
      <c r="C47" s="1">
        <f>C46+1</f>
        <v>36</v>
      </c>
      <c r="D47" s="412"/>
      <c r="F47" s="152"/>
    </row>
    <row r="48" spans="1:6" x14ac:dyDescent="0.25">
      <c r="A48" s="226" t="s">
        <v>4348</v>
      </c>
      <c r="C48" s="1">
        <f t="shared" ref="C48:C57" si="9">C47+1</f>
        <v>37</v>
      </c>
      <c r="D48" s="412"/>
      <c r="F48" s="152"/>
    </row>
    <row r="49" spans="1:6" x14ac:dyDescent="0.25">
      <c r="A49" s="226" t="s">
        <v>4349</v>
      </c>
      <c r="C49" s="1">
        <f t="shared" si="9"/>
        <v>38</v>
      </c>
      <c r="D49" s="412"/>
      <c r="F49" s="152"/>
    </row>
    <row r="50" spans="1:6" x14ac:dyDescent="0.25">
      <c r="A50" s="226" t="s">
        <v>4350</v>
      </c>
      <c r="C50" s="1">
        <f t="shared" si="9"/>
        <v>39</v>
      </c>
      <c r="D50" s="412"/>
      <c r="F50" s="152"/>
    </row>
    <row r="51" spans="1:6" x14ac:dyDescent="0.25">
      <c r="A51" s="226" t="s">
        <v>4351</v>
      </c>
      <c r="C51" s="1">
        <f t="shared" si="9"/>
        <v>40</v>
      </c>
      <c r="D51" s="412"/>
      <c r="F51" s="152"/>
    </row>
    <row r="52" spans="1:6" x14ac:dyDescent="0.25">
      <c r="A52" s="226" t="s">
        <v>4352</v>
      </c>
      <c r="C52" s="1">
        <f t="shared" si="9"/>
        <v>41</v>
      </c>
      <c r="D52" s="412"/>
      <c r="F52" s="152"/>
    </row>
    <row r="53" spans="1:6" x14ac:dyDescent="0.25">
      <c r="A53" s="226" t="s">
        <v>4353</v>
      </c>
      <c r="C53" s="1">
        <f t="shared" si="9"/>
        <v>42</v>
      </c>
      <c r="D53" s="412"/>
      <c r="F53" s="152"/>
    </row>
    <row r="54" spans="1:6" x14ac:dyDescent="0.25">
      <c r="A54" s="226" t="s">
        <v>4354</v>
      </c>
      <c r="C54" s="1">
        <f t="shared" si="9"/>
        <v>43</v>
      </c>
      <c r="D54" s="412"/>
      <c r="F54" s="152"/>
    </row>
    <row r="55" spans="1:6" x14ac:dyDescent="0.25">
      <c r="A55" s="226" t="s">
        <v>4355</v>
      </c>
      <c r="C55" s="1">
        <f t="shared" si="9"/>
        <v>44</v>
      </c>
      <c r="D55" s="412"/>
      <c r="F55" s="152"/>
    </row>
    <row r="56" spans="1:6" x14ac:dyDescent="0.25">
      <c r="A56" s="226" t="s">
        <v>4356</v>
      </c>
      <c r="C56" s="1">
        <f t="shared" si="9"/>
        <v>45</v>
      </c>
      <c r="D56" s="412"/>
      <c r="F56" s="152"/>
    </row>
    <row r="57" spans="1:6" x14ac:dyDescent="0.25">
      <c r="A57" s="226" t="s">
        <v>4357</v>
      </c>
      <c r="C57" s="1">
        <f t="shared" si="9"/>
        <v>46</v>
      </c>
      <c r="D57" s="412"/>
      <c r="F57" s="152"/>
    </row>
    <row r="58" spans="1:6" ht="20.25" customHeight="1" x14ac:dyDescent="0.35">
      <c r="A58" s="464" t="s">
        <v>20</v>
      </c>
      <c r="B58" s="463"/>
      <c r="C58" s="463"/>
      <c r="D58" s="411"/>
    </row>
    <row r="59" spans="1:6" x14ac:dyDescent="0.25">
      <c r="A59" s="226" t="s">
        <v>4358</v>
      </c>
      <c r="C59" s="1">
        <f>C57+1</f>
        <v>47</v>
      </c>
      <c r="D59" s="412" t="s">
        <v>21</v>
      </c>
      <c r="F59" s="152"/>
    </row>
    <row r="60" spans="1:6" x14ac:dyDescent="0.25">
      <c r="A60" s="226" t="s">
        <v>4359</v>
      </c>
      <c r="C60" s="1">
        <f>C59</f>
        <v>47</v>
      </c>
      <c r="D60" s="412"/>
      <c r="F60" s="152"/>
    </row>
    <row r="61" spans="1:6" x14ac:dyDescent="0.25">
      <c r="A61" s="226" t="s">
        <v>4360</v>
      </c>
      <c r="C61" s="1">
        <f>C60</f>
        <v>47</v>
      </c>
      <c r="D61" s="412"/>
      <c r="F61" s="152"/>
    </row>
    <row r="62" spans="1:6" x14ac:dyDescent="0.25">
      <c r="A62" s="226" t="s">
        <v>4361</v>
      </c>
      <c r="C62" s="1">
        <f t="shared" ref="C62" si="10">C61+1</f>
        <v>48</v>
      </c>
      <c r="D62" s="412" t="s">
        <v>22</v>
      </c>
      <c r="F62" s="152"/>
    </row>
    <row r="63" spans="1:6" x14ac:dyDescent="0.25">
      <c r="A63" s="226" t="s">
        <v>4362</v>
      </c>
      <c r="C63" s="1">
        <f>C62</f>
        <v>48</v>
      </c>
      <c r="D63" s="412"/>
      <c r="F63" s="152"/>
    </row>
    <row r="64" spans="1:6" ht="13" thickBot="1" x14ac:dyDescent="0.3">
      <c r="A64" s="226" t="s">
        <v>4363</v>
      </c>
      <c r="C64" s="1">
        <f>C63</f>
        <v>48</v>
      </c>
      <c r="D64" s="412"/>
      <c r="F64" s="152"/>
    </row>
    <row r="65" spans="1:6" ht="33.75" customHeight="1" thickBot="1" x14ac:dyDescent="0.3">
      <c r="A65" s="65"/>
      <c r="B65" s="65" t="str">
        <f>CONCATENATE(B$1," (continued)")</f>
        <v>List of Statistical Tables, Palau FY2025 (continued)</v>
      </c>
      <c r="C65" s="65"/>
      <c r="D65" s="411"/>
    </row>
    <row r="66" spans="1:6" ht="20.25" customHeight="1" x14ac:dyDescent="0.35">
      <c r="A66" s="464" t="s">
        <v>23</v>
      </c>
      <c r="B66" s="463"/>
      <c r="C66" s="463"/>
      <c r="D66" s="411"/>
    </row>
    <row r="67" spans="1:6" ht="13" x14ac:dyDescent="0.3">
      <c r="A67" s="226" t="s">
        <v>4364</v>
      </c>
      <c r="C67" s="1">
        <f>C64+1</f>
        <v>49</v>
      </c>
      <c r="D67" s="412" t="s">
        <v>24</v>
      </c>
      <c r="E67" s="608"/>
      <c r="F67" s="152"/>
    </row>
    <row r="68" spans="1:6" ht="13" x14ac:dyDescent="0.3">
      <c r="A68" s="226" t="s">
        <v>4365</v>
      </c>
      <c r="C68" s="1">
        <f>C67</f>
        <v>49</v>
      </c>
      <c r="D68" s="412"/>
      <c r="E68" s="608"/>
      <c r="F68" s="152"/>
    </row>
    <row r="69" spans="1:6" ht="13" x14ac:dyDescent="0.3">
      <c r="A69" s="226" t="s">
        <v>4366</v>
      </c>
      <c r="C69" s="1">
        <f>C68</f>
        <v>49</v>
      </c>
      <c r="D69" s="412"/>
      <c r="E69" s="608"/>
      <c r="F69" s="152"/>
    </row>
    <row r="70" spans="1:6" ht="13" x14ac:dyDescent="0.3">
      <c r="A70" s="226" t="s">
        <v>4367</v>
      </c>
      <c r="C70" s="1">
        <f t="shared" ref="C70:C85" si="11">C69+1</f>
        <v>50</v>
      </c>
      <c r="D70" s="412"/>
      <c r="E70" s="608"/>
      <c r="F70" s="152"/>
    </row>
    <row r="71" spans="1:6" ht="13" x14ac:dyDescent="0.3">
      <c r="A71" s="226" t="s">
        <v>4368</v>
      </c>
      <c r="C71" s="1">
        <f>C70+1</f>
        <v>51</v>
      </c>
      <c r="D71" s="412"/>
      <c r="E71" s="608"/>
      <c r="F71" s="152"/>
    </row>
    <row r="72" spans="1:6" ht="13" x14ac:dyDescent="0.3">
      <c r="A72" s="226" t="s">
        <v>4369</v>
      </c>
      <c r="C72" s="1">
        <f>C71+1</f>
        <v>52</v>
      </c>
      <c r="D72" s="412"/>
      <c r="E72" s="608"/>
      <c r="F72" s="152"/>
    </row>
    <row r="73" spans="1:6" ht="13" x14ac:dyDescent="0.3">
      <c r="A73" s="226" t="s">
        <v>4370</v>
      </c>
      <c r="C73" s="1">
        <f>C72+1</f>
        <v>53</v>
      </c>
      <c r="D73" s="412"/>
      <c r="E73" s="608"/>
      <c r="F73" s="152"/>
    </row>
    <row r="74" spans="1:6" ht="13" x14ac:dyDescent="0.3">
      <c r="A74" s="226" t="s">
        <v>4371</v>
      </c>
      <c r="C74" s="1">
        <f>C73+1</f>
        <v>54</v>
      </c>
      <c r="D74" s="412"/>
      <c r="E74" s="608"/>
      <c r="F74" s="152"/>
    </row>
    <row r="75" spans="1:6" ht="13" x14ac:dyDescent="0.3">
      <c r="A75" s="226" t="s">
        <v>4372</v>
      </c>
      <c r="C75" s="1">
        <f t="shared" ref="C75:C78" si="12">C74</f>
        <v>54</v>
      </c>
      <c r="D75" s="412"/>
      <c r="E75" s="608"/>
      <c r="F75" s="152"/>
    </row>
    <row r="76" spans="1:6" ht="13" x14ac:dyDescent="0.3">
      <c r="A76" s="226" t="s">
        <v>4373</v>
      </c>
      <c r="C76" s="1">
        <f t="shared" si="12"/>
        <v>54</v>
      </c>
      <c r="D76" s="412"/>
      <c r="E76" s="608"/>
      <c r="F76" s="152"/>
    </row>
    <row r="77" spans="1:6" ht="13" x14ac:dyDescent="0.3">
      <c r="A77" s="226" t="s">
        <v>4374</v>
      </c>
      <c r="C77" s="1">
        <f t="shared" si="12"/>
        <v>54</v>
      </c>
      <c r="D77" s="412"/>
      <c r="E77" s="608"/>
      <c r="F77" s="152"/>
    </row>
    <row r="78" spans="1:6" ht="13" x14ac:dyDescent="0.3">
      <c r="A78" s="226" t="s">
        <v>4375</v>
      </c>
      <c r="C78" s="1">
        <f t="shared" si="12"/>
        <v>54</v>
      </c>
      <c r="D78" s="412"/>
      <c r="E78" s="608"/>
      <c r="F78" s="152"/>
    </row>
    <row r="79" spans="1:6" ht="13" x14ac:dyDescent="0.3">
      <c r="A79" s="226" t="s">
        <v>28</v>
      </c>
      <c r="C79" s="1">
        <f>C77+1</f>
        <v>55</v>
      </c>
      <c r="D79" s="412"/>
      <c r="E79" s="608"/>
      <c r="F79" s="152"/>
    </row>
    <row r="80" spans="1:6" ht="20.25" customHeight="1" x14ac:dyDescent="0.35">
      <c r="A80" s="464" t="s">
        <v>29</v>
      </c>
      <c r="B80" s="463"/>
      <c r="C80" s="463"/>
      <c r="D80" s="411"/>
      <c r="E80" s="608"/>
    </row>
    <row r="81" spans="1:6" x14ac:dyDescent="0.25">
      <c r="A81" s="226" t="s">
        <v>4376</v>
      </c>
      <c r="C81" s="1">
        <f>C79+1</f>
        <v>56</v>
      </c>
      <c r="D81" s="412" t="s">
        <v>30</v>
      </c>
      <c r="F81" s="152"/>
    </row>
    <row r="82" spans="1:6" x14ac:dyDescent="0.25">
      <c r="A82" s="226" t="s">
        <v>4377</v>
      </c>
      <c r="C82" s="1">
        <f>C81+1</f>
        <v>57</v>
      </c>
      <c r="D82" s="412"/>
      <c r="F82" s="152"/>
    </row>
    <row r="83" spans="1:6" x14ac:dyDescent="0.25">
      <c r="A83" s="226" t="s">
        <v>4378</v>
      </c>
      <c r="C83" s="1">
        <f t="shared" ref="C83" si="13">C82+1</f>
        <v>58</v>
      </c>
      <c r="D83" s="412"/>
      <c r="F83" s="152"/>
    </row>
    <row r="84" spans="1:6" x14ac:dyDescent="0.25">
      <c r="A84" s="226" t="s">
        <v>4379</v>
      </c>
      <c r="C84" s="1">
        <f>C83</f>
        <v>58</v>
      </c>
      <c r="D84" s="412"/>
      <c r="F84" s="152"/>
    </row>
    <row r="85" spans="1:6" x14ac:dyDescent="0.25">
      <c r="A85" s="226" t="s">
        <v>4380</v>
      </c>
      <c r="C85" s="1">
        <f t="shared" si="11"/>
        <v>59</v>
      </c>
      <c r="D85" s="412" t="s">
        <v>31</v>
      </c>
      <c r="F85" s="152"/>
    </row>
    <row r="86" spans="1:6" x14ac:dyDescent="0.25">
      <c r="A86" s="226" t="s">
        <v>4381</v>
      </c>
      <c r="C86" s="1">
        <f>C85+1</f>
        <v>60</v>
      </c>
      <c r="D86" s="412" t="s">
        <v>32</v>
      </c>
      <c r="F86" s="152"/>
    </row>
    <row r="87" spans="1:6" ht="20.25" customHeight="1" x14ac:dyDescent="0.35">
      <c r="A87" s="464" t="s">
        <v>33</v>
      </c>
      <c r="B87" s="463"/>
      <c r="C87" s="463"/>
      <c r="D87" s="411"/>
    </row>
    <row r="88" spans="1:6" x14ac:dyDescent="0.25">
      <c r="A88" s="226" t="s">
        <v>4382</v>
      </c>
      <c r="C88" s="1">
        <f>C86+1</f>
        <v>61</v>
      </c>
      <c r="D88" s="412" t="s">
        <v>34</v>
      </c>
      <c r="F88" s="152"/>
    </row>
    <row r="89" spans="1:6" x14ac:dyDescent="0.25">
      <c r="A89" s="226" t="s">
        <v>4383</v>
      </c>
      <c r="C89" s="1">
        <f t="shared" ref="C89:C102" si="14">C88+1</f>
        <v>62</v>
      </c>
      <c r="D89" s="412"/>
      <c r="F89" s="152"/>
    </row>
    <row r="90" spans="1:6" x14ac:dyDescent="0.25">
      <c r="A90" s="226" t="s">
        <v>4384</v>
      </c>
      <c r="C90" s="1">
        <f t="shared" si="14"/>
        <v>63</v>
      </c>
      <c r="D90" s="412"/>
      <c r="F90" s="152"/>
    </row>
    <row r="91" spans="1:6" x14ac:dyDescent="0.25">
      <c r="A91" s="226" t="s">
        <v>35</v>
      </c>
      <c r="C91" s="1">
        <f t="shared" si="14"/>
        <v>64</v>
      </c>
      <c r="D91" s="412" t="s">
        <v>36</v>
      </c>
      <c r="F91" s="152"/>
    </row>
    <row r="92" spans="1:6" x14ac:dyDescent="0.25">
      <c r="A92" s="226" t="s">
        <v>37</v>
      </c>
      <c r="C92" s="1">
        <f t="shared" si="14"/>
        <v>65</v>
      </c>
      <c r="D92" s="412"/>
      <c r="F92" s="152"/>
    </row>
    <row r="93" spans="1:6" x14ac:dyDescent="0.25">
      <c r="A93" s="226" t="s">
        <v>38</v>
      </c>
      <c r="C93" s="1">
        <f t="shared" si="14"/>
        <v>66</v>
      </c>
      <c r="D93" s="412"/>
      <c r="F93" s="152"/>
    </row>
    <row r="94" spans="1:6" ht="20.25" customHeight="1" x14ac:dyDescent="0.35">
      <c r="A94" s="464" t="s">
        <v>39</v>
      </c>
      <c r="B94" s="463"/>
      <c r="C94" s="463"/>
      <c r="D94" s="411"/>
    </row>
    <row r="95" spans="1:6" x14ac:dyDescent="0.25">
      <c r="A95" s="226" t="s">
        <v>4385</v>
      </c>
      <c r="C95" s="1">
        <f>C93+1</f>
        <v>67</v>
      </c>
      <c r="D95" s="412" t="s">
        <v>40</v>
      </c>
      <c r="F95" s="152"/>
    </row>
    <row r="96" spans="1:6" x14ac:dyDescent="0.25">
      <c r="A96" s="226" t="s">
        <v>4386</v>
      </c>
      <c r="C96" s="1">
        <f t="shared" si="14"/>
        <v>68</v>
      </c>
      <c r="D96" s="412"/>
      <c r="F96" s="152"/>
    </row>
    <row r="97" spans="1:6" x14ac:dyDescent="0.25">
      <c r="A97" s="226" t="s">
        <v>4387</v>
      </c>
      <c r="C97" s="1">
        <f t="shared" si="14"/>
        <v>69</v>
      </c>
      <c r="D97" s="412"/>
      <c r="F97" s="152"/>
    </row>
    <row r="98" spans="1:6" x14ac:dyDescent="0.25">
      <c r="A98" s="226" t="s">
        <v>4388</v>
      </c>
      <c r="C98" s="1">
        <f t="shared" si="14"/>
        <v>70</v>
      </c>
      <c r="D98" s="412" t="s">
        <v>41</v>
      </c>
      <c r="F98" s="152"/>
    </row>
    <row r="99" spans="1:6" x14ac:dyDescent="0.25">
      <c r="A99" s="226" t="s">
        <v>4389</v>
      </c>
      <c r="C99" s="1">
        <f>C98+2</f>
        <v>72</v>
      </c>
      <c r="D99" s="412" t="s">
        <v>42</v>
      </c>
      <c r="F99" s="152"/>
    </row>
    <row r="100" spans="1:6" x14ac:dyDescent="0.25">
      <c r="A100" s="226" t="s">
        <v>4390</v>
      </c>
      <c r="C100" s="1">
        <f>C99+2</f>
        <v>74</v>
      </c>
      <c r="D100" s="412" t="s">
        <v>43</v>
      </c>
      <c r="F100" s="152"/>
    </row>
    <row r="101" spans="1:6" x14ac:dyDescent="0.25">
      <c r="A101" s="226" t="s">
        <v>4391</v>
      </c>
      <c r="C101" s="1">
        <f t="shared" si="14"/>
        <v>75</v>
      </c>
      <c r="D101" s="412" t="s">
        <v>44</v>
      </c>
      <c r="F101" s="152"/>
    </row>
    <row r="102" spans="1:6" x14ac:dyDescent="0.25">
      <c r="A102" s="15" t="s">
        <v>45</v>
      </c>
      <c r="C102" s="1">
        <f t="shared" si="14"/>
        <v>76</v>
      </c>
      <c r="D102" s="412" t="s">
        <v>46</v>
      </c>
      <c r="F102" s="152"/>
    </row>
    <row r="103" spans="1:6" ht="20.25" customHeight="1" x14ac:dyDescent="0.35">
      <c r="A103" s="464" t="s">
        <v>47</v>
      </c>
      <c r="B103" s="463"/>
      <c r="C103" s="463"/>
      <c r="D103" s="411"/>
    </row>
    <row r="104" spans="1:6" x14ac:dyDescent="0.25">
      <c r="A104" s="226" t="s">
        <v>4392</v>
      </c>
      <c r="C104" s="1">
        <f>C102+1</f>
        <v>77</v>
      </c>
      <c r="D104" s="412" t="s">
        <v>48</v>
      </c>
      <c r="F104" s="152"/>
    </row>
    <row r="105" spans="1:6" x14ac:dyDescent="0.25">
      <c r="A105" s="226" t="s">
        <v>4295</v>
      </c>
      <c r="C105" s="1">
        <f>C104+1</f>
        <v>78</v>
      </c>
      <c r="D105" s="412"/>
      <c r="F105" s="152"/>
    </row>
    <row r="106" spans="1:6" x14ac:dyDescent="0.25">
      <c r="A106" s="226" t="s">
        <v>4393</v>
      </c>
      <c r="C106" s="1">
        <f>C105+1</f>
        <v>79</v>
      </c>
      <c r="D106" s="412" t="s">
        <v>4294</v>
      </c>
      <c r="F106" s="152"/>
    </row>
    <row r="107" spans="1:6" s="4" customFormat="1" ht="20.25" customHeight="1" thickBot="1" x14ac:dyDescent="0.3">
      <c r="A107" s="589" t="s">
        <v>4296</v>
      </c>
      <c r="B107" s="415"/>
      <c r="C107" s="74">
        <f>C106+1</f>
        <v>80</v>
      </c>
      <c r="D107" s="412" t="s">
        <v>4293</v>
      </c>
      <c r="E107" s="418"/>
      <c r="F107" s="416"/>
    </row>
  </sheetData>
  <phoneticPr fontId="16" type="noConversion"/>
  <hyperlinks>
    <hyperlink ref="D34" location="EmpInst!A1" display="EmpInst!A1" xr:uid="{00000000-0004-0000-0200-000000000000}"/>
    <hyperlink ref="D46" location="EmpInd!A1" display="EmpInd!A1" xr:uid="{00000000-0004-0000-0200-000001000000}"/>
    <hyperlink ref="D59" location="Pb_Dept!A1" display="Pb_Dept!A1" xr:uid="{00000000-0004-0000-0200-000002000000}"/>
    <hyperlink ref="D62" location="Pb_Cofog!A1" display="[Pb_Cofog]" xr:uid="{00000000-0004-0000-0200-000003000000}"/>
    <hyperlink ref="D16" location="NAInst!A1" display="[NAInst]" xr:uid="{00000000-0004-0000-0200-000004000000}"/>
    <hyperlink ref="D68:D69" location="'Real_Cp&amp;Fsh'!A28" display="'Real_Cp&amp;Fsh'!A28" xr:uid="{00000000-0004-0000-0200-000005000000}"/>
    <hyperlink ref="D67" location="Trsm!A1" display="[Trsm]" xr:uid="{00000000-0004-0000-0200-000006000000}"/>
    <hyperlink ref="D81" location="'M&amp;B'!A1" display="[M&amp;Ba]" xr:uid="{00000000-0004-0000-0200-000007000000}"/>
    <hyperlink ref="D85" location="'M&amp;Bbc'!A1" display="'M&amp;Bbc'!A1" xr:uid="{00000000-0004-0000-0200-000008000000}"/>
    <hyperlink ref="D101" location="ExtD!A1" display="[ExtD_out]" xr:uid="{00000000-0004-0000-0200-000009000000}"/>
    <hyperlink ref="D102" location="ExtDLoan!A1" display="[ExtD_Hist]" xr:uid="{00000000-0004-0000-0200-00000A000000}"/>
    <hyperlink ref="D104" location="GFSsum!A1" display="[GFSsum]" xr:uid="{00000000-0004-0000-0200-00000B000000}"/>
    <hyperlink ref="D99" location="BOPdet!A1" display="[BOPdet]" xr:uid="{00000000-0004-0000-0200-00000C000000}"/>
    <hyperlink ref="D22" location="NAdet!A1" display="NAdet!A1" xr:uid="{00000000-0004-0000-0200-00000D000000}"/>
    <hyperlink ref="D98" location="BOPsum!A1" display="[BOPsum]" xr:uid="{00000000-0004-0000-0200-00000E000000}"/>
    <hyperlink ref="D100" location="IIP!A1" display="[IIP]" xr:uid="{00000000-0004-0000-0200-00000F000000}"/>
    <hyperlink ref="D10" location="NAInd!A1" display="[NAInd]" xr:uid="{00000000-0004-0000-0200-000010000000}"/>
    <hyperlink ref="D95" location="Imports!A1" display="Imports!A1" xr:uid="{00000000-0004-0000-0200-000011000000}"/>
    <hyperlink ref="D86" location="'M&amp;BInt'!A1" display="'M&amp;BInt'!A1" xr:uid="{00000000-0004-0000-0200-000012000000}"/>
    <hyperlink ref="D25" location="NAexp!A1" display="[NAExp]" xr:uid="{00000000-0004-0000-0200-000013000000}"/>
    <hyperlink ref="D30" location="NAExpOth!A1" display="[NAExp]" xr:uid="{00000000-0004-0000-0200-000014000000}"/>
    <hyperlink ref="D9" location="NAgni!A1" display="[NAgni]" xr:uid="{00000000-0004-0000-0200-000015000000}"/>
    <hyperlink ref="D8" location="NApc!A1" display="NApc!A1" xr:uid="{00000000-0004-0000-0200-000016000000}"/>
    <hyperlink ref="D88" location="Cpi!A1" display="[Cpi]" xr:uid="{00000000-0004-0000-0200-000017000000}"/>
    <hyperlink ref="D3" location="SumInd!A1" display="[NApc]" xr:uid="{00000000-0004-0000-0200-000018000000}"/>
    <hyperlink ref="D5" location="Census!A1" display="[Census]" xr:uid="{00000000-0004-0000-0200-000019000000}"/>
    <hyperlink ref="D107" location="GG_GFSdet!A1" display="[GG_GFSdet]" xr:uid="{00000000-0004-0000-0200-00001A000000}"/>
    <hyperlink ref="D91" location="CpiOld!A1" display="[CpiOld]" xr:uid="{00000000-0004-0000-0200-00001B000000}"/>
    <hyperlink ref="D106" location="NG_GFSdet!A1" display="[NG_GFSdet]" xr:uid="{0BCCE94B-99ED-422A-8C31-77908A62624D}"/>
  </hyperlinks>
  <pageMargins left="0.74803149606299213" right="0.74803149606299213" top="0.98425196850393704" bottom="0.98425196850393704" header="0.51181102362204722" footer="0.51181102362204722"/>
  <pageSetup scale="69" fitToHeight="2" orientation="portrait" r:id="rId1"/>
  <headerFooter alignWithMargins="0"/>
  <rowBreaks count="1" manualBreakCount="1">
    <brk id="64"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theme="6" tint="0.79998168889431442"/>
  </sheetPr>
  <dimension ref="A1:V193"/>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ColWidth="8.81640625" defaultRowHeight="12.5" x14ac:dyDescent="0.25"/>
  <cols>
    <col min="1" max="1" width="40.81640625" customWidth="1"/>
  </cols>
  <sheetData>
    <row r="1" spans="1:22" s="14" customFormat="1" ht="25.4" customHeight="1" x14ac:dyDescent="0.25">
      <c r="A1" s="39" t="str">
        <f>Index!A25</f>
        <v>Table 2r     Palau constant price GDP(E) expenditure, FY2005-FY2025</v>
      </c>
    </row>
    <row r="2" spans="1:22" ht="20.25" customHeight="1" x14ac:dyDescent="0.25">
      <c r="A2" s="52" t="s">
        <v>417</v>
      </c>
      <c r="B2" s="24" t="str">
        <f>NAgni!H2</f>
        <v>FY05</v>
      </c>
      <c r="C2" s="24" t="str">
        <f>NAgni!I2</f>
        <v>FY06</v>
      </c>
      <c r="D2" s="24" t="str">
        <f>NAgni!J2</f>
        <v>FY07</v>
      </c>
      <c r="E2" s="24" t="str">
        <f>NAgni!K2</f>
        <v>FY08</v>
      </c>
      <c r="F2" s="24" t="str">
        <f>NAgni!L2</f>
        <v>FY09</v>
      </c>
      <c r="G2" s="24" t="str">
        <f>NAgni!M2</f>
        <v>FY10</v>
      </c>
      <c r="H2" s="24" t="str">
        <f>NAgni!N2</f>
        <v>FY11</v>
      </c>
      <c r="I2" s="24" t="str">
        <f>NAgni!O2</f>
        <v>FY12</v>
      </c>
      <c r="J2" s="24" t="str">
        <f>NAgni!P2</f>
        <v>FY13</v>
      </c>
      <c r="K2" s="24" t="str">
        <f>NAgni!Q2</f>
        <v>FY14</v>
      </c>
      <c r="L2" s="24" t="str">
        <f>NAgni!R2</f>
        <v>FY15</v>
      </c>
      <c r="M2" s="24" t="str">
        <f>NAgni!S2</f>
        <v>FY16</v>
      </c>
      <c r="N2" s="24" t="str">
        <f>NAgni!T2</f>
        <v>FY17</v>
      </c>
      <c r="O2" s="24" t="str">
        <f>NAgni!U2</f>
        <v>FY18</v>
      </c>
      <c r="P2" s="24" t="str">
        <f>NAgni!V2</f>
        <v>FY19</v>
      </c>
      <c r="Q2" s="24" t="str">
        <f>NAgni!W2</f>
        <v>FY20</v>
      </c>
      <c r="R2" s="24" t="str">
        <f>NAgni!X2</f>
        <v>FY21</v>
      </c>
      <c r="S2" s="24" t="s">
        <v>4403</v>
      </c>
      <c r="T2" s="24" t="s">
        <v>4404</v>
      </c>
      <c r="U2" s="24" t="s">
        <v>4406</v>
      </c>
      <c r="V2" s="24" t="s">
        <v>4407</v>
      </c>
    </row>
    <row r="3" spans="1:22" ht="20.25" customHeight="1" x14ac:dyDescent="0.25">
      <c r="A3" t="s">
        <v>66</v>
      </c>
      <c r="B3" s="161">
        <v>91.019157409667969</v>
      </c>
      <c r="C3" s="161">
        <v>95.741828918457031</v>
      </c>
      <c r="D3" s="161">
        <v>95.738410949707031</v>
      </c>
      <c r="E3" s="161">
        <v>95.722755432128906</v>
      </c>
      <c r="F3" s="161">
        <v>96.042411804199219</v>
      </c>
      <c r="G3" s="161">
        <v>90.863075256347656</v>
      </c>
      <c r="H3" s="161">
        <v>88.705497741699219</v>
      </c>
      <c r="I3" s="161">
        <v>86.786407470703125</v>
      </c>
      <c r="J3" s="161">
        <v>87.265861511230469</v>
      </c>
      <c r="K3" s="161">
        <v>87.719764709472656</v>
      </c>
      <c r="L3" s="161">
        <v>87.461891174316406</v>
      </c>
      <c r="M3" s="161">
        <v>90.942794799804688</v>
      </c>
      <c r="N3" s="161">
        <v>90.489967346191406</v>
      </c>
      <c r="O3" s="161">
        <v>94.584808349609375</v>
      </c>
      <c r="P3" s="161">
        <v>95.244537353515625</v>
      </c>
      <c r="Q3" s="161">
        <v>105.24574279785156</v>
      </c>
      <c r="R3" s="161">
        <v>99.970169067382813</v>
      </c>
      <c r="S3" s="161">
        <v>93.217086791992188</v>
      </c>
      <c r="T3" s="161">
        <v>94.352928161621094</v>
      </c>
      <c r="U3" s="161">
        <v>99.37261962890625</v>
      </c>
      <c r="V3" s="161">
        <v>104.37290954589844</v>
      </c>
    </row>
    <row r="4" spans="1:22" x14ac:dyDescent="0.25">
      <c r="A4" s="15" t="s">
        <v>418</v>
      </c>
      <c r="B4" s="161">
        <v>68.393913269042969</v>
      </c>
      <c r="C4" s="161">
        <v>69.822715759277344</v>
      </c>
      <c r="D4" s="161">
        <v>70.43206787109375</v>
      </c>
      <c r="E4" s="161">
        <v>70.268150329589844</v>
      </c>
      <c r="F4" s="161">
        <v>69.339248657226563</v>
      </c>
      <c r="G4" s="161">
        <v>64.7216796875</v>
      </c>
      <c r="H4" s="161">
        <v>62.905681610107422</v>
      </c>
      <c r="I4" s="161">
        <v>61.922481536865234</v>
      </c>
      <c r="J4" s="161">
        <v>61.564453125</v>
      </c>
      <c r="K4" s="161">
        <v>61.310131072998047</v>
      </c>
      <c r="L4" s="161">
        <v>59.705711364746094</v>
      </c>
      <c r="M4" s="161">
        <v>61.765113830566406</v>
      </c>
      <c r="N4" s="161">
        <v>62.440689086914063</v>
      </c>
      <c r="O4" s="161">
        <v>63.83355712890625</v>
      </c>
      <c r="P4" s="161">
        <v>63.874183654785156</v>
      </c>
      <c r="Q4" s="161">
        <v>65.435081481933594</v>
      </c>
      <c r="R4" s="161">
        <v>63.868412017822266</v>
      </c>
      <c r="S4" s="161">
        <v>60.693820953369141</v>
      </c>
      <c r="T4" s="161">
        <v>61.345054626464844</v>
      </c>
      <c r="U4" s="161">
        <v>61.388214111328125</v>
      </c>
      <c r="V4" s="161">
        <v>62.536346435546875</v>
      </c>
    </row>
    <row r="5" spans="1:22" x14ac:dyDescent="0.25">
      <c r="A5" s="15" t="s">
        <v>419</v>
      </c>
      <c r="B5" s="161">
        <v>31.849708557128906</v>
      </c>
      <c r="C5" s="161">
        <v>35.14874267578125</v>
      </c>
      <c r="D5" s="161">
        <v>34.2763671875</v>
      </c>
      <c r="E5" s="161">
        <v>34.118026733398438</v>
      </c>
      <c r="F5" s="161">
        <v>33.729911804199219</v>
      </c>
      <c r="G5" s="161">
        <v>33.647350311279297</v>
      </c>
      <c r="H5" s="161">
        <v>33.44903564453125</v>
      </c>
      <c r="I5" s="161">
        <v>34.659347534179688</v>
      </c>
      <c r="J5" s="161">
        <v>35.269294738769531</v>
      </c>
      <c r="K5" s="161">
        <v>36.503787994384766</v>
      </c>
      <c r="L5" s="161">
        <v>37.827362060546875</v>
      </c>
      <c r="M5" s="161">
        <v>39.715816497802734</v>
      </c>
      <c r="N5" s="161">
        <v>39.994796752929688</v>
      </c>
      <c r="O5" s="161">
        <v>40.661762237548828</v>
      </c>
      <c r="P5" s="161">
        <v>40.498329162597656</v>
      </c>
      <c r="Q5" s="161">
        <v>47.594779968261719</v>
      </c>
      <c r="R5" s="161">
        <v>43.835483551025391</v>
      </c>
      <c r="S5" s="161">
        <v>39.58087158203125</v>
      </c>
      <c r="T5" s="161">
        <v>41.053810119628906</v>
      </c>
      <c r="U5" s="161">
        <v>47.790737152099609</v>
      </c>
      <c r="V5" s="161">
        <v>49.184051513671875</v>
      </c>
    </row>
    <row r="6" spans="1:22" x14ac:dyDescent="0.25">
      <c r="A6" s="16" t="s">
        <v>420</v>
      </c>
      <c r="B6" s="161">
        <v>-9.2244644165039063</v>
      </c>
      <c r="C6" s="161">
        <v>-9.2296314239501953</v>
      </c>
      <c r="D6" s="161">
        <v>-8.9700212478637695</v>
      </c>
      <c r="E6" s="161">
        <v>-8.6634225845336914</v>
      </c>
      <c r="F6" s="161">
        <v>-7.0267491340637207</v>
      </c>
      <c r="G6" s="161">
        <v>-7.5059585571289063</v>
      </c>
      <c r="H6" s="161">
        <v>-7.6492147445678711</v>
      </c>
      <c r="I6" s="161">
        <v>-9.7954196929931641</v>
      </c>
      <c r="J6" s="161">
        <v>-9.5678825378417969</v>
      </c>
      <c r="K6" s="161">
        <v>-10.094156265258789</v>
      </c>
      <c r="L6" s="161">
        <v>-10.071184158325195</v>
      </c>
      <c r="M6" s="161">
        <v>-10.538135528564453</v>
      </c>
      <c r="N6" s="161">
        <v>-11.94551944732666</v>
      </c>
      <c r="O6" s="161">
        <v>-9.9105119705200195</v>
      </c>
      <c r="P6" s="161">
        <v>-9.1279764175415039</v>
      </c>
      <c r="Q6" s="161">
        <v>-7.7033815383911133</v>
      </c>
      <c r="R6" s="161">
        <v>-7.7337241172790527</v>
      </c>
      <c r="S6" s="161">
        <v>-7.0576071739196777</v>
      </c>
      <c r="T6" s="161">
        <v>-8.0459375381469727</v>
      </c>
      <c r="U6" s="161">
        <v>-9.8063335418701172</v>
      </c>
      <c r="V6" s="161">
        <v>-7.3474864959716797</v>
      </c>
    </row>
    <row r="7" spans="1:22" x14ac:dyDescent="0.25">
      <c r="A7" t="s">
        <v>421</v>
      </c>
      <c r="B7" s="161">
        <v>174.01597595214844</v>
      </c>
      <c r="C7" s="161">
        <v>176.84767150878906</v>
      </c>
      <c r="D7" s="161">
        <v>180.94279479980469</v>
      </c>
      <c r="E7" s="161">
        <v>180.2330322265625</v>
      </c>
      <c r="F7" s="161">
        <v>168.94441223144531</v>
      </c>
      <c r="G7" s="161">
        <v>163.19332885742188</v>
      </c>
      <c r="H7" s="161">
        <v>165.37008666992188</v>
      </c>
      <c r="I7" s="161">
        <v>176.03425598144531</v>
      </c>
      <c r="J7" s="161">
        <v>182.37922668457031</v>
      </c>
      <c r="K7" s="161">
        <v>188.581298828125</v>
      </c>
      <c r="L7" s="161">
        <v>194.50621032714844</v>
      </c>
      <c r="M7" s="161">
        <v>204.81137084960938</v>
      </c>
      <c r="N7" s="161">
        <v>204.26277160644531</v>
      </c>
      <c r="O7" s="161">
        <v>201.22817993164063</v>
      </c>
      <c r="P7" s="161">
        <v>198.95065307617188</v>
      </c>
      <c r="Q7" s="161">
        <v>200.87088012695313</v>
      </c>
      <c r="R7" s="161">
        <v>191.19790649414063</v>
      </c>
      <c r="S7" s="161">
        <v>189.68130493164063</v>
      </c>
      <c r="T7" s="161">
        <v>175.60099792480469</v>
      </c>
      <c r="U7" s="161">
        <v>178.77737426757813</v>
      </c>
      <c r="V7" s="161">
        <v>182.40560913085938</v>
      </c>
    </row>
    <row r="8" spans="1:22" x14ac:dyDescent="0.25">
      <c r="A8" s="15" t="s">
        <v>422</v>
      </c>
      <c r="B8" s="161">
        <v>146.59820556640625</v>
      </c>
      <c r="C8" s="161">
        <v>149.61631774902344</v>
      </c>
      <c r="D8" s="161">
        <v>153.43896484375</v>
      </c>
      <c r="E8" s="161">
        <v>152.97410583496094</v>
      </c>
      <c r="F8" s="161">
        <v>141.96307373046875</v>
      </c>
      <c r="G8" s="161">
        <v>136.83683776855469</v>
      </c>
      <c r="H8" s="161">
        <v>139.32803344726563</v>
      </c>
      <c r="I8" s="161">
        <v>150.0152587890625</v>
      </c>
      <c r="J8" s="161">
        <v>156.45802307128906</v>
      </c>
      <c r="K8" s="161">
        <v>162.6114501953125</v>
      </c>
      <c r="L8" s="161">
        <v>168.41522216796875</v>
      </c>
      <c r="M8" s="161">
        <v>177.780029296875</v>
      </c>
      <c r="N8" s="161">
        <v>176.41865539550781</v>
      </c>
      <c r="O8" s="161">
        <v>172.52642822265625</v>
      </c>
      <c r="P8" s="161">
        <v>169.43458557128906</v>
      </c>
      <c r="Q8" s="161">
        <v>170.32456970214844</v>
      </c>
      <c r="R8" s="161">
        <v>160.37844848632813</v>
      </c>
      <c r="S8" s="161">
        <v>158.70907592773438</v>
      </c>
      <c r="T8" s="161">
        <v>144.472900390625</v>
      </c>
      <c r="U8" s="161">
        <v>147.3338623046875</v>
      </c>
      <c r="V8" s="161">
        <v>150.82568359375</v>
      </c>
    </row>
    <row r="9" spans="1:22" x14ac:dyDescent="0.25">
      <c r="A9" s="15" t="s">
        <v>423</v>
      </c>
      <c r="B9" s="161">
        <v>22.062345504760742</v>
      </c>
      <c r="C9" s="161">
        <v>21.846416473388672</v>
      </c>
      <c r="D9" s="161">
        <v>21.632987976074219</v>
      </c>
      <c r="E9" s="161">
        <v>21.422027587890625</v>
      </c>
      <c r="F9" s="161">
        <v>21.2135009765625</v>
      </c>
      <c r="G9" s="161">
        <v>21.007375717163086</v>
      </c>
      <c r="H9" s="161">
        <v>20.803621292114258</v>
      </c>
      <c r="I9" s="161">
        <v>20.602203369140625</v>
      </c>
      <c r="J9" s="161">
        <v>20.491243362426758</v>
      </c>
      <c r="K9" s="161">
        <v>20.381252288818359</v>
      </c>
      <c r="L9" s="161">
        <v>20.272226333618164</v>
      </c>
      <c r="M9" s="161">
        <v>20.539237976074219</v>
      </c>
      <c r="N9" s="161">
        <v>20.811368942260742</v>
      </c>
      <c r="O9" s="161">
        <v>21.088712692260742</v>
      </c>
      <c r="P9" s="161">
        <v>21.371360778808594</v>
      </c>
      <c r="Q9" s="161">
        <v>21.659402847290039</v>
      </c>
      <c r="R9" s="161">
        <v>21.952934265136719</v>
      </c>
      <c r="S9" s="161">
        <v>22.252050399780273</v>
      </c>
      <c r="T9" s="161">
        <v>22.551162719726563</v>
      </c>
      <c r="U9" s="161">
        <v>22.850185394287109</v>
      </c>
      <c r="V9" s="161">
        <v>23.149112701416016</v>
      </c>
    </row>
    <row r="10" spans="1:22" x14ac:dyDescent="0.25">
      <c r="A10" s="16" t="s">
        <v>424</v>
      </c>
      <c r="B10" s="161">
        <v>17.18086051940918</v>
      </c>
      <c r="C10" s="161">
        <v>17.051000595092773</v>
      </c>
      <c r="D10" s="161">
        <v>16.922121047973633</v>
      </c>
      <c r="E10" s="161">
        <v>16.794214248657227</v>
      </c>
      <c r="F10" s="161">
        <v>16.667274475097656</v>
      </c>
      <c r="G10" s="161">
        <v>16.541294097900391</v>
      </c>
      <c r="H10" s="161">
        <v>16.416267395019531</v>
      </c>
      <c r="I10" s="161">
        <v>16.292186737060547</v>
      </c>
      <c r="J10" s="161">
        <v>16.169042587280273</v>
      </c>
      <c r="K10" s="161">
        <v>16.04682731628418</v>
      </c>
      <c r="L10" s="161">
        <v>15.925538063049316</v>
      </c>
      <c r="M10" s="161">
        <v>16.208627700805664</v>
      </c>
      <c r="N10" s="161">
        <v>16.496746063232422</v>
      </c>
      <c r="O10" s="161">
        <v>16.789987564086914</v>
      </c>
      <c r="P10" s="161">
        <v>17.088441848754883</v>
      </c>
      <c r="Q10" s="161">
        <v>17.392200469970703</v>
      </c>
      <c r="R10" s="161">
        <v>17.701360702514648</v>
      </c>
      <c r="S10" s="161">
        <v>18.016016006469727</v>
      </c>
      <c r="T10" s="161">
        <v>18.330667495727539</v>
      </c>
      <c r="U10" s="161">
        <v>18.645229339599609</v>
      </c>
      <c r="V10" s="161">
        <v>18.959693908691406</v>
      </c>
    </row>
    <row r="11" spans="1:22" x14ac:dyDescent="0.25">
      <c r="A11" s="16" t="s">
        <v>93</v>
      </c>
      <c r="B11" s="161">
        <v>4.8814849853515625</v>
      </c>
      <c r="C11" s="161">
        <v>4.7954158782958984</v>
      </c>
      <c r="D11" s="161">
        <v>4.7108669281005859</v>
      </c>
      <c r="E11" s="161">
        <v>4.6278133392333984</v>
      </c>
      <c r="F11" s="161">
        <v>4.5462265014648438</v>
      </c>
      <c r="G11" s="161">
        <v>4.4660816192626953</v>
      </c>
      <c r="H11" s="161">
        <v>4.3873538970947266</v>
      </c>
      <c r="I11" s="161">
        <v>4.3100166320800781</v>
      </c>
      <c r="J11" s="161">
        <v>4.3222007751464844</v>
      </c>
      <c r="K11" s="161">
        <v>4.3344249725341797</v>
      </c>
      <c r="L11" s="161">
        <v>4.3466882705688477</v>
      </c>
      <c r="M11" s="161">
        <v>4.3306102752685547</v>
      </c>
      <c r="N11" s="161">
        <v>4.3146228790283203</v>
      </c>
      <c r="O11" s="161">
        <v>4.2987251281738281</v>
      </c>
      <c r="P11" s="161">
        <v>4.2829189300537109</v>
      </c>
      <c r="Q11" s="161">
        <v>4.2672023773193359</v>
      </c>
      <c r="R11" s="161">
        <v>4.2515735626220703</v>
      </c>
      <c r="S11" s="161">
        <v>4.2360343933105469</v>
      </c>
      <c r="T11" s="161">
        <v>4.2204952239990234</v>
      </c>
      <c r="U11" s="161">
        <v>4.2049560546875</v>
      </c>
      <c r="V11" s="161">
        <v>4.1894187927246094</v>
      </c>
    </row>
    <row r="12" spans="1:22" x14ac:dyDescent="0.25">
      <c r="A12" s="37" t="s">
        <v>425</v>
      </c>
      <c r="B12" s="161">
        <v>5.3554315567016602</v>
      </c>
      <c r="C12" s="161">
        <v>5.384943962097168</v>
      </c>
      <c r="D12" s="161">
        <v>5.870842456817627</v>
      </c>
      <c r="E12" s="161">
        <v>5.8369021415710449</v>
      </c>
      <c r="F12" s="161">
        <v>5.7678322792053223</v>
      </c>
      <c r="G12" s="161">
        <v>5.3491091728210449</v>
      </c>
      <c r="H12" s="161">
        <v>5.2384247779846191</v>
      </c>
      <c r="I12" s="161">
        <v>5.4167966842651367</v>
      </c>
      <c r="J12" s="161">
        <v>5.4299535751342773</v>
      </c>
      <c r="K12" s="161">
        <v>5.5885887145996094</v>
      </c>
      <c r="L12" s="161">
        <v>5.8187637329101563</v>
      </c>
      <c r="M12" s="161">
        <v>6.4921026229858398</v>
      </c>
      <c r="N12" s="161">
        <v>7.0327420234680176</v>
      </c>
      <c r="O12" s="161">
        <v>7.6130342483520508</v>
      </c>
      <c r="P12" s="161">
        <v>8.1447067260742188</v>
      </c>
      <c r="Q12" s="161">
        <v>8.8869009017944336</v>
      </c>
      <c r="R12" s="161">
        <v>8.8665237426757813</v>
      </c>
      <c r="S12" s="161">
        <v>8.7201824188232422</v>
      </c>
      <c r="T12" s="161">
        <v>8.5769376754760742</v>
      </c>
      <c r="U12" s="161">
        <v>8.5933246612548828</v>
      </c>
      <c r="V12" s="161">
        <v>8.4308052062988281</v>
      </c>
    </row>
    <row r="13" spans="1:22" x14ac:dyDescent="0.25">
      <c r="A13" t="s">
        <v>68</v>
      </c>
      <c r="B13" s="161">
        <v>109.38709259033203</v>
      </c>
      <c r="C13" s="161">
        <v>94.468719482421875</v>
      </c>
      <c r="D13" s="161">
        <v>88.21429443359375</v>
      </c>
      <c r="E13" s="161">
        <v>76.373893737792969</v>
      </c>
      <c r="F13" s="161">
        <v>56.159599304199219</v>
      </c>
      <c r="G13" s="161">
        <v>53.988288879394531</v>
      </c>
      <c r="H13" s="161">
        <v>65.704498291015625</v>
      </c>
      <c r="I13" s="161">
        <v>65.769569396972656</v>
      </c>
      <c r="J13" s="161">
        <v>58.353759765625</v>
      </c>
      <c r="K13" s="161">
        <v>82.132484436035156</v>
      </c>
      <c r="L13" s="161">
        <v>88.465530395507813</v>
      </c>
      <c r="M13" s="161">
        <v>91.921768188476563</v>
      </c>
      <c r="N13" s="161">
        <v>95.620033264160156</v>
      </c>
      <c r="O13" s="161">
        <v>83.179122924804688</v>
      </c>
      <c r="P13" s="161">
        <v>97.672607421875</v>
      </c>
      <c r="Q13" s="161">
        <v>112.13867950439453</v>
      </c>
      <c r="R13" s="161">
        <v>86.247734069824219</v>
      </c>
      <c r="S13" s="161">
        <v>94.577323913574219</v>
      </c>
      <c r="T13" s="161">
        <v>80.381195068359375</v>
      </c>
      <c r="U13" s="161">
        <v>87.40869140625</v>
      </c>
      <c r="V13" s="161">
        <v>97.752769470214844</v>
      </c>
    </row>
    <row r="14" spans="1:22" x14ac:dyDescent="0.25">
      <c r="A14" s="15" t="s">
        <v>333</v>
      </c>
      <c r="B14" s="161">
        <v>81.209953308105469</v>
      </c>
      <c r="C14" s="161">
        <v>68.699577331542969</v>
      </c>
      <c r="D14" s="161">
        <v>58.147083282470703</v>
      </c>
      <c r="E14" s="161">
        <v>41.106132507324219</v>
      </c>
      <c r="F14" s="161">
        <v>27.697790145874023</v>
      </c>
      <c r="G14" s="161">
        <v>27.838111877441406</v>
      </c>
      <c r="H14" s="161">
        <v>29.237688064575195</v>
      </c>
      <c r="I14" s="161">
        <v>26.364374160766602</v>
      </c>
      <c r="J14" s="161">
        <v>20.031469345092773</v>
      </c>
      <c r="K14" s="161">
        <v>27.168901443481445</v>
      </c>
      <c r="L14" s="161">
        <v>32.889335632324219</v>
      </c>
      <c r="M14" s="161">
        <v>37.792015075683594</v>
      </c>
      <c r="N14" s="161">
        <v>38.26239013671875</v>
      </c>
      <c r="O14" s="161">
        <v>36.056720733642578</v>
      </c>
      <c r="P14" s="161">
        <v>50.009407043457031</v>
      </c>
      <c r="Q14" s="161">
        <v>57.669727325439453</v>
      </c>
      <c r="R14" s="161">
        <v>42.842075347900391</v>
      </c>
      <c r="S14" s="161">
        <v>42.167167663574219</v>
      </c>
      <c r="T14" s="161">
        <v>27.774141311645508</v>
      </c>
      <c r="U14" s="161">
        <v>40.350967407226563</v>
      </c>
      <c r="V14" s="161">
        <v>45.460548400878906</v>
      </c>
    </row>
    <row r="15" spans="1:22" x14ac:dyDescent="0.25">
      <c r="A15" s="15" t="s">
        <v>93</v>
      </c>
      <c r="B15" s="161">
        <v>28.177141189575195</v>
      </c>
      <c r="C15" s="161">
        <v>25.769140243530273</v>
      </c>
      <c r="D15" s="161">
        <v>30.067211151123047</v>
      </c>
      <c r="E15" s="161">
        <v>35.26776123046875</v>
      </c>
      <c r="F15" s="161">
        <v>28.461809158325195</v>
      </c>
      <c r="G15" s="161">
        <v>26.150177001953125</v>
      </c>
      <c r="H15" s="161">
        <v>36.466808319091797</v>
      </c>
      <c r="I15" s="161">
        <v>39.405197143554688</v>
      </c>
      <c r="J15" s="161">
        <v>38.322292327880859</v>
      </c>
      <c r="K15" s="161">
        <v>54.963581085205078</v>
      </c>
      <c r="L15" s="161">
        <v>55.576194763183594</v>
      </c>
      <c r="M15" s="161">
        <v>54.129753112792969</v>
      </c>
      <c r="N15" s="161">
        <v>57.357643127441406</v>
      </c>
      <c r="O15" s="161">
        <v>47.122402191162109</v>
      </c>
      <c r="P15" s="161">
        <v>47.663200378417969</v>
      </c>
      <c r="Q15" s="161">
        <v>54.468952178955078</v>
      </c>
      <c r="R15" s="161">
        <v>43.405658721923828</v>
      </c>
      <c r="S15" s="161">
        <v>52.41015625</v>
      </c>
      <c r="T15" s="161">
        <v>52.607051849365234</v>
      </c>
      <c r="U15" s="161">
        <v>47.057723999023438</v>
      </c>
      <c r="V15" s="161">
        <v>52.292221069335938</v>
      </c>
    </row>
    <row r="16" spans="1:22" x14ac:dyDescent="0.25">
      <c r="A16" t="s">
        <v>426</v>
      </c>
      <c r="B16" s="161">
        <v>0.94282209873199463</v>
      </c>
      <c r="C16" s="161">
        <v>2.9285609722137451E-2</v>
      </c>
      <c r="D16" s="161">
        <v>0.56120163202285767</v>
      </c>
      <c r="E16" s="161">
        <v>-0.46937236189842224</v>
      </c>
      <c r="F16" s="161">
        <v>-0.36719855666160583</v>
      </c>
      <c r="G16" s="161">
        <v>1.5351228713989258</v>
      </c>
      <c r="H16" s="161">
        <v>0.5491219162940979</v>
      </c>
      <c r="I16" s="161">
        <v>0.5924493670463562</v>
      </c>
      <c r="J16" s="161">
        <v>0.91105884313583374</v>
      </c>
      <c r="K16" s="161">
        <v>-1.4973928928375244</v>
      </c>
      <c r="L16" s="161">
        <v>-5.3648133277893066</v>
      </c>
      <c r="M16" s="161">
        <v>-2.6384267807006836</v>
      </c>
      <c r="N16" s="161">
        <v>1.0380467176437378</v>
      </c>
      <c r="O16" s="161">
        <v>8.3672396838665009E-2</v>
      </c>
      <c r="P16" s="161">
        <v>-0.19359332323074341</v>
      </c>
      <c r="Q16" s="161">
        <v>-2.7488846778869629</v>
      </c>
      <c r="R16" s="161">
        <v>2.7126340866088867</v>
      </c>
      <c r="S16" s="161">
        <v>3.0272371768951416</v>
      </c>
      <c r="T16" s="161">
        <v>0.63952380418777466</v>
      </c>
      <c r="U16" s="161">
        <v>-2.2475619316101074</v>
      </c>
      <c r="V16" s="161">
        <v>-2.4267122745513916</v>
      </c>
    </row>
    <row r="17" spans="1:22" s="160" customFormat="1" ht="20.25" customHeight="1" x14ac:dyDescent="0.25">
      <c r="A17" s="160" t="s">
        <v>69</v>
      </c>
      <c r="B17" s="189">
        <v>375.36505126953125</v>
      </c>
      <c r="C17" s="189">
        <v>367.0875244140625</v>
      </c>
      <c r="D17" s="189">
        <v>365.45669555664063</v>
      </c>
      <c r="E17" s="189">
        <v>351.86032104492188</v>
      </c>
      <c r="F17" s="189">
        <v>320.77920532226563</v>
      </c>
      <c r="G17" s="189">
        <v>309.57980346679688</v>
      </c>
      <c r="H17" s="189">
        <v>320.32919311523438</v>
      </c>
      <c r="I17" s="189">
        <v>329.18267822265625</v>
      </c>
      <c r="J17" s="189">
        <v>328.909912109375</v>
      </c>
      <c r="K17" s="189">
        <v>356.9361572265625</v>
      </c>
      <c r="L17" s="189">
        <v>365.06881713867188</v>
      </c>
      <c r="M17" s="189">
        <v>385.03750610351563</v>
      </c>
      <c r="N17" s="189">
        <v>391.41082763671875</v>
      </c>
      <c r="O17" s="189">
        <v>379.07577514648438</v>
      </c>
      <c r="P17" s="189">
        <v>391.6741943359375</v>
      </c>
      <c r="Q17" s="189">
        <v>415.50640869140625</v>
      </c>
      <c r="R17" s="189">
        <v>380.12844848632813</v>
      </c>
      <c r="S17" s="189">
        <v>380.50296020507813</v>
      </c>
      <c r="T17" s="189">
        <v>350.97463989257813</v>
      </c>
      <c r="U17" s="189">
        <v>363.31112670898438</v>
      </c>
      <c r="V17" s="189">
        <v>382.10455322265625</v>
      </c>
    </row>
    <row r="18" spans="1:22" x14ac:dyDescent="0.25">
      <c r="A18" t="s">
        <v>70</v>
      </c>
      <c r="B18" s="161">
        <v>115.15496063232422</v>
      </c>
      <c r="C18" s="161">
        <v>115.47105407714844</v>
      </c>
      <c r="D18" s="161">
        <v>112.53776550292969</v>
      </c>
      <c r="E18" s="161">
        <v>106.01342010498047</v>
      </c>
      <c r="F18" s="161">
        <v>96.307426452636719</v>
      </c>
      <c r="G18" s="161">
        <v>101.90214538574219</v>
      </c>
      <c r="H18" s="161">
        <v>116.73899841308594</v>
      </c>
      <c r="I18" s="161">
        <v>126.88161468505859</v>
      </c>
      <c r="J18" s="161">
        <v>121.91487884521484</v>
      </c>
      <c r="K18" s="161">
        <v>130.82998657226563</v>
      </c>
      <c r="L18" s="161">
        <v>148.16950988769531</v>
      </c>
      <c r="M18" s="161">
        <v>146.77360534667969</v>
      </c>
      <c r="N18" s="161">
        <v>132.38130187988281</v>
      </c>
      <c r="O18" s="161">
        <v>122.17169189453125</v>
      </c>
      <c r="P18" s="161">
        <v>108.05171966552734</v>
      </c>
      <c r="Q18" s="161">
        <v>61.632045745849609</v>
      </c>
      <c r="R18" s="161">
        <v>16.349571228027344</v>
      </c>
      <c r="S18" s="161">
        <v>36.89617919921875</v>
      </c>
      <c r="T18" s="161">
        <v>64.130348205566406</v>
      </c>
      <c r="U18" s="161">
        <v>90.518539428710938</v>
      </c>
      <c r="V18" s="161">
        <v>102.81320953369141</v>
      </c>
    </row>
    <row r="19" spans="1:22" x14ac:dyDescent="0.25">
      <c r="A19" s="15" t="s">
        <v>427</v>
      </c>
      <c r="B19" s="161">
        <v>19.769510269165039</v>
      </c>
      <c r="C19" s="161">
        <v>20.786891937255859</v>
      </c>
      <c r="D19" s="161">
        <v>13.894164085388184</v>
      </c>
      <c r="E19" s="161">
        <v>11.972227096557617</v>
      </c>
      <c r="F19" s="161">
        <v>10.782895088195801</v>
      </c>
      <c r="G19" s="161">
        <v>12.541135787963867</v>
      </c>
      <c r="H19" s="161">
        <v>9.3363189697265625</v>
      </c>
      <c r="I19" s="161">
        <v>10.154451370239258</v>
      </c>
      <c r="J19" s="161">
        <v>9.7374296188354492</v>
      </c>
      <c r="K19" s="161">
        <v>9.3198671340942383</v>
      </c>
      <c r="L19" s="161">
        <v>11.891190528869629</v>
      </c>
      <c r="M19" s="161">
        <v>16.277681350708008</v>
      </c>
      <c r="N19" s="161">
        <v>13.568931579589844</v>
      </c>
      <c r="O19" s="161">
        <v>11.07672119140625</v>
      </c>
      <c r="P19" s="161">
        <v>8.9976205825805664</v>
      </c>
      <c r="Q19" s="161">
        <v>4.7058210372924805</v>
      </c>
      <c r="R19" s="161">
        <v>0.95602405071258545</v>
      </c>
      <c r="S19" s="161">
        <v>1.4459841251373291</v>
      </c>
      <c r="T19" s="161">
        <v>1.8707491159439087</v>
      </c>
      <c r="U19" s="161">
        <v>3.2055726051330566</v>
      </c>
      <c r="V19" s="161">
        <v>3.3576982021331787</v>
      </c>
    </row>
    <row r="20" spans="1:22" x14ac:dyDescent="0.25">
      <c r="A20" s="15" t="s">
        <v>428</v>
      </c>
      <c r="B20" s="161">
        <v>7.6871337890625</v>
      </c>
      <c r="C20" s="161">
        <v>8.506561279296875</v>
      </c>
      <c r="D20" s="161">
        <v>4.7212591171264648</v>
      </c>
      <c r="E20" s="161">
        <v>3.9992413520812988</v>
      </c>
      <c r="F20" s="161">
        <v>3.2123379707336426</v>
      </c>
      <c r="G20" s="161">
        <v>2.8055920600891113</v>
      </c>
      <c r="H20" s="161">
        <v>2.8652081489562988</v>
      </c>
      <c r="I20" s="161">
        <v>3.4104585647583008</v>
      </c>
      <c r="J20" s="161">
        <v>2.8767721652984619</v>
      </c>
      <c r="K20" s="161">
        <v>1.986723780632019</v>
      </c>
      <c r="L20" s="161">
        <v>1.1016027927398682</v>
      </c>
      <c r="M20" s="161">
        <v>1.5984534025192261</v>
      </c>
      <c r="N20" s="161">
        <v>2.7391440868377686</v>
      </c>
      <c r="O20" s="161">
        <v>2.757171630859375</v>
      </c>
      <c r="P20" s="161">
        <v>2.1547722816467285</v>
      </c>
      <c r="Q20" s="161">
        <v>0.85921895503997803</v>
      </c>
      <c r="R20" s="161">
        <v>0.35285770893096924</v>
      </c>
      <c r="S20" s="161">
        <v>0.38450491428375244</v>
      </c>
      <c r="T20" s="161">
        <v>0.34646928310394287</v>
      </c>
      <c r="U20" s="161">
        <v>0.33670997619628906</v>
      </c>
      <c r="V20" s="161">
        <v>0.36245208978652954</v>
      </c>
    </row>
    <row r="21" spans="1:22" x14ac:dyDescent="0.25">
      <c r="A21" s="15" t="s">
        <v>429</v>
      </c>
      <c r="B21" s="161">
        <v>11.052962303161621</v>
      </c>
      <c r="C21" s="161">
        <v>12.981513977050781</v>
      </c>
      <c r="D21" s="161">
        <v>11.903560638427734</v>
      </c>
      <c r="E21" s="161">
        <v>11.530380249023438</v>
      </c>
      <c r="F21" s="161">
        <v>9.2035007476806641</v>
      </c>
      <c r="G21" s="161">
        <v>8.7518796920776367</v>
      </c>
      <c r="H21" s="161">
        <v>9.2110509872436523</v>
      </c>
      <c r="I21" s="161">
        <v>9.1308326721191406</v>
      </c>
      <c r="J21" s="161">
        <v>8.8180618286132813</v>
      </c>
      <c r="K21" s="161">
        <v>9.0973033905029297</v>
      </c>
      <c r="L21" s="161">
        <v>9.5835342407226563</v>
      </c>
      <c r="M21" s="161">
        <v>10.345125198364258</v>
      </c>
      <c r="N21" s="161">
        <v>10.539802551269531</v>
      </c>
      <c r="O21" s="161">
        <v>10.154657363891602</v>
      </c>
      <c r="P21" s="161">
        <v>9.3311567306518555</v>
      </c>
      <c r="Q21" s="161">
        <v>5.5585722923278809</v>
      </c>
      <c r="R21" s="161">
        <v>4.1078295707702637</v>
      </c>
      <c r="S21" s="161">
        <v>5.1079440116882324</v>
      </c>
      <c r="T21" s="161">
        <v>5.3898539543151855</v>
      </c>
      <c r="U21" s="161">
        <v>7.0760798454284668</v>
      </c>
      <c r="V21" s="161">
        <v>7.6619391441345215</v>
      </c>
    </row>
    <row r="22" spans="1:22" x14ac:dyDescent="0.25">
      <c r="A22" s="15" t="s">
        <v>156</v>
      </c>
      <c r="B22" s="161">
        <v>74.00335693359375</v>
      </c>
      <c r="C22" s="161">
        <v>70.671684265136719</v>
      </c>
      <c r="D22" s="161">
        <v>79.178421020507813</v>
      </c>
      <c r="E22" s="161">
        <v>75.792129516601563</v>
      </c>
      <c r="F22" s="161">
        <v>70.628150939941406</v>
      </c>
      <c r="G22" s="161">
        <v>75.332664489746094</v>
      </c>
      <c r="H22" s="161">
        <v>92.84210205078125</v>
      </c>
      <c r="I22" s="161">
        <v>101.47016906738281</v>
      </c>
      <c r="J22" s="161">
        <v>97.778800964355469</v>
      </c>
      <c r="K22" s="161">
        <v>107.96950531005859</v>
      </c>
      <c r="L22" s="161">
        <v>122.95001220703125</v>
      </c>
      <c r="M22" s="161">
        <v>115.63079833984375</v>
      </c>
      <c r="N22" s="161">
        <v>102.38298034667969</v>
      </c>
      <c r="O22" s="161">
        <v>94.913330078125</v>
      </c>
      <c r="P22" s="161">
        <v>84.041427612304688</v>
      </c>
      <c r="Q22" s="161">
        <v>46.052730560302734</v>
      </c>
      <c r="R22" s="161">
        <v>5.8900928497314453</v>
      </c>
      <c r="S22" s="161">
        <v>25.237653732299805</v>
      </c>
      <c r="T22" s="161">
        <v>51.221622467041016</v>
      </c>
      <c r="U22" s="161">
        <v>73.288459777832031</v>
      </c>
      <c r="V22" s="161">
        <v>82.797866821289063</v>
      </c>
    </row>
    <row r="23" spans="1:22" x14ac:dyDescent="0.25">
      <c r="A23" s="15" t="s">
        <v>430</v>
      </c>
      <c r="B23" s="161">
        <v>2.642000675201416</v>
      </c>
      <c r="C23" s="161">
        <v>2.5244040489196777</v>
      </c>
      <c r="D23" s="161">
        <v>2.8403642177581787</v>
      </c>
      <c r="E23" s="161">
        <v>2.7194454669952393</v>
      </c>
      <c r="F23" s="161">
        <v>2.4805431365966797</v>
      </c>
      <c r="G23" s="161">
        <v>2.4708757400512695</v>
      </c>
      <c r="H23" s="161">
        <v>2.4843177795410156</v>
      </c>
      <c r="I23" s="161">
        <v>2.715703010559082</v>
      </c>
      <c r="J23" s="161">
        <v>2.7038142681121826</v>
      </c>
      <c r="K23" s="161">
        <v>2.4565920829772949</v>
      </c>
      <c r="L23" s="161">
        <v>2.6431682109832764</v>
      </c>
      <c r="M23" s="161">
        <v>2.9215476512908936</v>
      </c>
      <c r="N23" s="161">
        <v>3.1504459381103516</v>
      </c>
      <c r="O23" s="161">
        <v>3.2698125839233398</v>
      </c>
      <c r="P23" s="161">
        <v>3.5267448425292969</v>
      </c>
      <c r="Q23" s="161">
        <v>4.4557023048400879</v>
      </c>
      <c r="R23" s="161">
        <v>5.0427665710449219</v>
      </c>
      <c r="S23" s="161">
        <v>4.7200913429260254</v>
      </c>
      <c r="T23" s="161">
        <v>5.3016505241394043</v>
      </c>
      <c r="U23" s="161">
        <v>6.6117186546325684</v>
      </c>
      <c r="V23" s="161">
        <v>8.6332540512084961</v>
      </c>
    </row>
    <row r="24" spans="1:22" x14ac:dyDescent="0.25">
      <c r="A24" t="s">
        <v>71</v>
      </c>
      <c r="B24" s="161">
        <v>193.02784729003906</v>
      </c>
      <c r="C24" s="161">
        <v>197.05513000488281</v>
      </c>
      <c r="D24" s="161">
        <v>186.94068908691406</v>
      </c>
      <c r="E24" s="161">
        <v>180.93162536621094</v>
      </c>
      <c r="F24" s="161">
        <v>159.15310668945313</v>
      </c>
      <c r="G24" s="161">
        <v>159.41230773925781</v>
      </c>
      <c r="H24" s="161">
        <v>170.84310913085938</v>
      </c>
      <c r="I24" s="161">
        <v>186.45817565917969</v>
      </c>
      <c r="J24" s="161">
        <v>191.08528137207031</v>
      </c>
      <c r="K24" s="161">
        <v>212.1783447265625</v>
      </c>
      <c r="L24" s="161">
        <v>217.5455322265625</v>
      </c>
      <c r="M24" s="161">
        <v>233.17103576660156</v>
      </c>
      <c r="N24" s="161">
        <v>232.81715393066406</v>
      </c>
      <c r="O24" s="161">
        <v>216.22525024414063</v>
      </c>
      <c r="P24" s="161">
        <v>217.59820556640625</v>
      </c>
      <c r="Q24" s="161">
        <v>216.89674377441406</v>
      </c>
      <c r="R24" s="161">
        <v>174.284423828125</v>
      </c>
      <c r="S24" s="161">
        <v>187.31864929199219</v>
      </c>
      <c r="T24" s="161">
        <v>178.58966064453125</v>
      </c>
      <c r="U24" s="161">
        <v>180.25955200195313</v>
      </c>
      <c r="V24" s="161">
        <v>198.8018798828125</v>
      </c>
    </row>
    <row r="25" spans="1:22" x14ac:dyDescent="0.25">
      <c r="A25" s="15" t="s">
        <v>431</v>
      </c>
      <c r="B25" s="161">
        <v>40.560600280761719</v>
      </c>
      <c r="C25" s="161">
        <v>41.194629669189453</v>
      </c>
      <c r="D25" s="161">
        <v>43.397750854492188</v>
      </c>
      <c r="E25" s="161">
        <v>43.022891998291016</v>
      </c>
      <c r="F25" s="161">
        <v>37.446197509765625</v>
      </c>
      <c r="G25" s="161">
        <v>35.955776214599609</v>
      </c>
      <c r="H25" s="161">
        <v>37.494960784912109</v>
      </c>
      <c r="I25" s="161">
        <v>40.687820434570313</v>
      </c>
      <c r="J25" s="161">
        <v>40.164154052734375</v>
      </c>
      <c r="K25" s="161">
        <v>43.532562255859375</v>
      </c>
      <c r="L25" s="161">
        <v>43.184803009033203</v>
      </c>
      <c r="M25" s="161">
        <v>44.339973449707031</v>
      </c>
      <c r="N25" s="161">
        <v>43.114768981933594</v>
      </c>
      <c r="O25" s="161">
        <v>42.343181610107422</v>
      </c>
      <c r="P25" s="161">
        <v>40.860263824462891</v>
      </c>
      <c r="Q25" s="161">
        <v>40.738525390625</v>
      </c>
      <c r="R25" s="161">
        <v>37.510715484619141</v>
      </c>
      <c r="S25" s="161">
        <v>36.503040313720703</v>
      </c>
      <c r="T25" s="161">
        <v>31.957038879394531</v>
      </c>
      <c r="U25" s="161">
        <v>32.947566986083984</v>
      </c>
      <c r="V25" s="161">
        <v>38.579566955566406</v>
      </c>
    </row>
    <row r="26" spans="1:22" x14ac:dyDescent="0.25">
      <c r="A26" s="15" t="s">
        <v>432</v>
      </c>
      <c r="B26" s="161">
        <v>53.513965606689453</v>
      </c>
      <c r="C26" s="161">
        <v>62.052207946777344</v>
      </c>
      <c r="D26" s="161">
        <v>41.161228179931641</v>
      </c>
      <c r="E26" s="161">
        <v>30.318206787109375</v>
      </c>
      <c r="F26" s="161">
        <v>29.224449157714844</v>
      </c>
      <c r="G26" s="161">
        <v>37.382156372070313</v>
      </c>
      <c r="H26" s="161">
        <v>32.835075378417969</v>
      </c>
      <c r="I26" s="161">
        <v>33.509098052978516</v>
      </c>
      <c r="J26" s="161">
        <v>34.534839630126953</v>
      </c>
      <c r="K26" s="161">
        <v>35.413475036621094</v>
      </c>
      <c r="L26" s="161">
        <v>35.384632110595703</v>
      </c>
      <c r="M26" s="161">
        <v>45.882999420166016</v>
      </c>
      <c r="N26" s="161">
        <v>37.382740020751953</v>
      </c>
      <c r="O26" s="161">
        <v>38.500072479248047</v>
      </c>
      <c r="P26" s="161">
        <v>38.344402313232422</v>
      </c>
      <c r="Q26" s="161">
        <v>30.653055191040039</v>
      </c>
      <c r="R26" s="161">
        <v>29.203897476196289</v>
      </c>
      <c r="S26" s="161">
        <v>25.555164337158203</v>
      </c>
      <c r="T26" s="161">
        <v>30.142745971679688</v>
      </c>
      <c r="U26" s="161">
        <v>31.0374755859375</v>
      </c>
      <c r="V26" s="161">
        <v>29.624595642089844</v>
      </c>
    </row>
    <row r="27" spans="1:22" x14ac:dyDescent="0.25">
      <c r="A27" s="15" t="s">
        <v>433</v>
      </c>
      <c r="B27" s="161">
        <v>61.834583282470703</v>
      </c>
      <c r="C27" s="161">
        <v>55.144580841064453</v>
      </c>
      <c r="D27" s="161">
        <v>63.428394317626953</v>
      </c>
      <c r="E27" s="161">
        <v>67.156471252441406</v>
      </c>
      <c r="F27" s="161">
        <v>55.798885345458984</v>
      </c>
      <c r="G27" s="161">
        <v>53.260055541992188</v>
      </c>
      <c r="H27" s="161">
        <v>62.569820404052734</v>
      </c>
      <c r="I27" s="161">
        <v>69.137596130371094</v>
      </c>
      <c r="J27" s="161">
        <v>73.84710693359375</v>
      </c>
      <c r="K27" s="161">
        <v>92.975059509277344</v>
      </c>
      <c r="L27" s="161">
        <v>95.983375549316406</v>
      </c>
      <c r="M27" s="161">
        <v>96.853103637695313</v>
      </c>
      <c r="N27" s="161">
        <v>102.07341766357422</v>
      </c>
      <c r="O27" s="161">
        <v>89.975624084472656</v>
      </c>
      <c r="P27" s="161">
        <v>91.466026306152344</v>
      </c>
      <c r="Q27" s="161">
        <v>109.40170288085938</v>
      </c>
      <c r="R27" s="161">
        <v>81.283584594726563</v>
      </c>
      <c r="S27" s="161">
        <v>88.633857727050781</v>
      </c>
      <c r="T27" s="161">
        <v>84.696876525878906</v>
      </c>
      <c r="U27" s="161">
        <v>81.533775329589844</v>
      </c>
      <c r="V27" s="161">
        <v>96.638984680175781</v>
      </c>
    </row>
    <row r="28" spans="1:22" x14ac:dyDescent="0.25">
      <c r="A28" s="15" t="s">
        <v>429</v>
      </c>
      <c r="B28" s="161">
        <v>37.118698120117188</v>
      </c>
      <c r="C28" s="161">
        <v>38.663711547851563</v>
      </c>
      <c r="D28" s="161">
        <v>38.953311920166016</v>
      </c>
      <c r="E28" s="161">
        <v>40.434059143066406</v>
      </c>
      <c r="F28" s="161">
        <v>36.683574676513672</v>
      </c>
      <c r="G28" s="161">
        <v>32.814315795898438</v>
      </c>
      <c r="H28" s="161">
        <v>37.943252563476563</v>
      </c>
      <c r="I28" s="161">
        <v>43.1236572265625</v>
      </c>
      <c r="J28" s="161">
        <v>42.539180755615234</v>
      </c>
      <c r="K28" s="161">
        <v>40.257244110107422</v>
      </c>
      <c r="L28" s="161">
        <v>42.992721557617188</v>
      </c>
      <c r="M28" s="161">
        <v>46.094959259033203</v>
      </c>
      <c r="N28" s="161">
        <v>50.246227264404297</v>
      </c>
      <c r="O28" s="161">
        <v>45.4063720703125</v>
      </c>
      <c r="P28" s="161">
        <v>46.927513122558594</v>
      </c>
      <c r="Q28" s="161">
        <v>36.103462219238281</v>
      </c>
      <c r="R28" s="161">
        <v>26.286228179931641</v>
      </c>
      <c r="S28" s="161">
        <v>36.6265869140625</v>
      </c>
      <c r="T28" s="161">
        <v>31.792995452880859</v>
      </c>
      <c r="U28" s="161">
        <v>34.740734100341797</v>
      </c>
      <c r="V28" s="161">
        <v>33.958728790283203</v>
      </c>
    </row>
    <row r="29" spans="1:22" s="160" customFormat="1" ht="20.25" customHeight="1" x14ac:dyDescent="0.25">
      <c r="A29" s="160" t="s">
        <v>434</v>
      </c>
      <c r="B29" s="189">
        <v>297.49215698242188</v>
      </c>
      <c r="C29" s="189">
        <v>285.50344848632813</v>
      </c>
      <c r="D29" s="189">
        <v>291.05377197265625</v>
      </c>
      <c r="E29" s="189">
        <v>276.94210815429688</v>
      </c>
      <c r="F29" s="189">
        <v>257.93353271484375</v>
      </c>
      <c r="G29" s="189">
        <v>252.06965637207031</v>
      </c>
      <c r="H29" s="189">
        <v>266.22509765625</v>
      </c>
      <c r="I29" s="189">
        <v>269.60610961914063</v>
      </c>
      <c r="J29" s="189">
        <v>259.739501953125</v>
      </c>
      <c r="K29" s="189">
        <v>275.58779907226563</v>
      </c>
      <c r="L29" s="189">
        <v>295.69281005859375</v>
      </c>
      <c r="M29" s="189">
        <v>298.64007568359375</v>
      </c>
      <c r="N29" s="189">
        <v>290.9749755859375</v>
      </c>
      <c r="O29" s="189">
        <v>285.022216796875</v>
      </c>
      <c r="P29" s="189">
        <v>282.12771606445313</v>
      </c>
      <c r="Q29" s="189">
        <v>260.24169921875</v>
      </c>
      <c r="R29" s="189">
        <v>222.19358825683594</v>
      </c>
      <c r="S29" s="189">
        <v>230.08049011230469</v>
      </c>
      <c r="T29" s="189">
        <v>236.51533508300781</v>
      </c>
      <c r="U29" s="189">
        <v>268.57009887695313</v>
      </c>
      <c r="V29" s="189">
        <v>281.11590576171875</v>
      </c>
    </row>
    <row r="30" spans="1:22" x14ac:dyDescent="0.25">
      <c r="A30" s="15" t="s">
        <v>435</v>
      </c>
      <c r="B30" s="161">
        <v>-18.94398307800293</v>
      </c>
      <c r="C30" s="161">
        <v>-6.3199691772460938</v>
      </c>
      <c r="D30" s="161">
        <v>-9.9521570205688477</v>
      </c>
      <c r="E30" s="161">
        <v>-11.450173377990723</v>
      </c>
      <c r="F30" s="161">
        <v>-8.8901185989379883</v>
      </c>
      <c r="G30" s="161">
        <v>-10.563758850097656</v>
      </c>
      <c r="H30" s="161">
        <v>-13.742023468017578</v>
      </c>
      <c r="I30" s="161">
        <v>-11.918514251708984</v>
      </c>
      <c r="J30" s="161">
        <v>-5.6389193534851074</v>
      </c>
      <c r="K30" s="161">
        <v>-10.783669471740723</v>
      </c>
      <c r="L30" s="161">
        <v>-8.1950778961181641</v>
      </c>
      <c r="M30" s="161">
        <v>-6.3502011299133301</v>
      </c>
      <c r="N30" s="161">
        <v>-8.6847763061523438</v>
      </c>
      <c r="O30" s="161">
        <v>-3.9134402275085449</v>
      </c>
      <c r="P30" s="161">
        <v>-0.17409601807594299</v>
      </c>
      <c r="Q30" s="161">
        <v>4.7675685882568359</v>
      </c>
      <c r="R30" s="161">
        <v>11.244831085205078</v>
      </c>
      <c r="S30" s="161">
        <v>2.281092643737793</v>
      </c>
      <c r="T30" s="161">
        <v>-1.2563169002532959</v>
      </c>
      <c r="U30" s="161">
        <v>-10.156266212463379</v>
      </c>
      <c r="V30" s="161">
        <v>-7.0109925270080566</v>
      </c>
    </row>
    <row r="31" spans="1:22" s="160" customFormat="1" ht="20.25" customHeight="1" x14ac:dyDescent="0.25">
      <c r="A31" s="433" t="s">
        <v>436</v>
      </c>
      <c r="B31" s="824">
        <v>278.54818725585938</v>
      </c>
      <c r="C31" s="824">
        <v>279.1834716796875</v>
      </c>
      <c r="D31" s="824">
        <v>281.10162353515625</v>
      </c>
      <c r="E31" s="824">
        <v>265.491943359375</v>
      </c>
      <c r="F31" s="824">
        <v>249.04342651367188</v>
      </c>
      <c r="G31" s="824">
        <v>241.50588989257813</v>
      </c>
      <c r="H31" s="824">
        <v>252.48306274414063</v>
      </c>
      <c r="I31" s="824">
        <v>257.6876220703125</v>
      </c>
      <c r="J31" s="824">
        <v>254.10057067871094</v>
      </c>
      <c r="K31" s="824">
        <v>264.80413818359375</v>
      </c>
      <c r="L31" s="824">
        <v>287.49771118164063</v>
      </c>
      <c r="M31" s="824">
        <v>292.28988647460938</v>
      </c>
      <c r="N31" s="824">
        <v>282.29019165039063</v>
      </c>
      <c r="O31" s="824">
        <v>281.10879516601563</v>
      </c>
      <c r="P31" s="824">
        <v>281.95361328125</v>
      </c>
      <c r="Q31" s="824">
        <v>265.00927734375</v>
      </c>
      <c r="R31" s="824">
        <v>233.43841552734375</v>
      </c>
      <c r="S31" s="824">
        <v>232.361572265625</v>
      </c>
      <c r="T31" s="824">
        <v>235.25901794433594</v>
      </c>
      <c r="U31" s="824">
        <v>263.41384887695313</v>
      </c>
      <c r="V31" s="824">
        <v>279.10491943359375</v>
      </c>
    </row>
    <row r="32" spans="1:22" s="179" customFormat="1" ht="13" x14ac:dyDescent="0.3">
      <c r="A32" s="932" t="s">
        <v>437</v>
      </c>
      <c r="B32" s="933">
        <f t="shared" ref="B32:M32" si="0">B30/B31</f>
        <v>-6.800971589379616E-2</v>
      </c>
      <c r="C32" s="933">
        <f t="shared" si="0"/>
        <v>-2.2637332859364662E-2</v>
      </c>
      <c r="D32" s="933">
        <f t="shared" si="0"/>
        <v>-3.5404125011480665E-2</v>
      </c>
      <c r="E32" s="933">
        <f t="shared" si="0"/>
        <v>-4.3128138779305811E-2</v>
      </c>
      <c r="F32" s="933">
        <f t="shared" si="0"/>
        <v>-3.5697061847363966E-2</v>
      </c>
      <c r="G32" s="933">
        <f t="shared" si="0"/>
        <v>-4.3741205876164833E-2</v>
      </c>
      <c r="H32" s="933">
        <f t="shared" si="0"/>
        <v>-5.4427506220262253E-2</v>
      </c>
      <c r="I32" s="933">
        <f t="shared" si="0"/>
        <v>-4.6251791824354314E-2</v>
      </c>
      <c r="J32" s="933">
        <f t="shared" si="0"/>
        <v>-2.2191683152947547E-2</v>
      </c>
      <c r="K32" s="933">
        <f t="shared" si="0"/>
        <v>-4.0723190905212363E-2</v>
      </c>
      <c r="L32" s="933">
        <f t="shared" si="0"/>
        <v>-2.8504845699242894E-2</v>
      </c>
      <c r="M32" s="933">
        <f t="shared" si="0"/>
        <v>-2.1725695700610424E-2</v>
      </c>
      <c r="N32" s="933">
        <f t="shared" ref="N32:S32" si="1">N30/N31</f>
        <v>-3.0765419993437897E-2</v>
      </c>
      <c r="O32" s="933">
        <f t="shared" si="1"/>
        <v>-1.3921443564927834E-2</v>
      </c>
      <c r="P32" s="933">
        <f t="shared" si="1"/>
        <v>-6.1746333395018929E-4</v>
      </c>
      <c r="Q32" s="933">
        <f t="shared" si="1"/>
        <v>1.7990195045408566E-2</v>
      </c>
      <c r="R32" s="933">
        <f t="shared" si="1"/>
        <v>4.8170439555986093E-2</v>
      </c>
      <c r="S32" s="933">
        <f t="shared" si="1"/>
        <v>9.8169960785518939E-3</v>
      </c>
      <c r="T32" s="933">
        <f>T30/T31</f>
        <v>-5.3401434352265721E-3</v>
      </c>
      <c r="U32" s="933">
        <f>U30/U31</f>
        <v>-3.8556310747380682E-2</v>
      </c>
      <c r="V32" s="933">
        <f>V30/V31</f>
        <v>-2.5119559129362291E-2</v>
      </c>
    </row>
    <row r="33" spans="1:22" s="222" customFormat="1" ht="20.25" customHeight="1" x14ac:dyDescent="0.25">
      <c r="A33" s="930" t="s">
        <v>4265</v>
      </c>
      <c r="B33" s="930"/>
      <c r="C33" s="930">
        <v>271.15322875976563</v>
      </c>
      <c r="D33" s="930">
        <v>278.23773193359375</v>
      </c>
      <c r="E33" s="930">
        <v>262.09869384765625</v>
      </c>
      <c r="F33" s="930">
        <v>242.15280151367188</v>
      </c>
      <c r="G33" s="930">
        <v>240.51972961425781</v>
      </c>
      <c r="H33" s="930">
        <v>255.11933898925781</v>
      </c>
      <c r="I33" s="930">
        <v>256.7532958984375</v>
      </c>
      <c r="J33" s="930">
        <v>245.19033813476563</v>
      </c>
      <c r="K33" s="930">
        <v>260.28427124023438</v>
      </c>
      <c r="L33" s="930">
        <v>287.08090209960938</v>
      </c>
      <c r="M33" s="930">
        <v>287.79415893554688</v>
      </c>
      <c r="N33" s="930">
        <v>277.16934204101563</v>
      </c>
      <c r="O33" s="930">
        <v>273.66046142578125</v>
      </c>
      <c r="P33" s="930">
        <v>275.30029296875</v>
      </c>
      <c r="Q33" s="930">
        <v>252.36479187011719</v>
      </c>
      <c r="R33" s="930">
        <v>214.94357299804688</v>
      </c>
      <c r="S33" s="930">
        <v>219.19247436523438</v>
      </c>
      <c r="T33" s="930">
        <v>223.84400939941406</v>
      </c>
      <c r="U33" s="930"/>
      <c r="V33" s="930"/>
    </row>
    <row r="34" spans="1:22" ht="13" x14ac:dyDescent="0.25">
      <c r="A34" s="90" t="s">
        <v>367</v>
      </c>
    </row>
    <row r="35" spans="1:22" s="14" customFormat="1" ht="25.4" customHeight="1" x14ac:dyDescent="0.25">
      <c r="A35" s="39" t="str">
        <f>Index!A26</f>
        <v>Table 2s    Palau constant price GDP(E) expenditure, contribution to change, FY2006-FY2025</v>
      </c>
    </row>
    <row r="36" spans="1:22" ht="20.25" customHeight="1" x14ac:dyDescent="0.25">
      <c r="A36" s="52"/>
      <c r="B36" s="24"/>
      <c r="C36" s="24" t="str">
        <f>C2</f>
        <v>FY06</v>
      </c>
      <c r="D36" s="24" t="str">
        <f t="shared" ref="D36:N36" si="2">D2</f>
        <v>FY07</v>
      </c>
      <c r="E36" s="24" t="str">
        <f t="shared" si="2"/>
        <v>FY08</v>
      </c>
      <c r="F36" s="24" t="str">
        <f t="shared" si="2"/>
        <v>FY09</v>
      </c>
      <c r="G36" s="24" t="str">
        <f t="shared" si="2"/>
        <v>FY10</v>
      </c>
      <c r="H36" s="24" t="str">
        <f t="shared" si="2"/>
        <v>FY11</v>
      </c>
      <c r="I36" s="24" t="str">
        <f t="shared" si="2"/>
        <v>FY12</v>
      </c>
      <c r="J36" s="24" t="str">
        <f t="shared" si="2"/>
        <v>FY13</v>
      </c>
      <c r="K36" s="24" t="str">
        <f t="shared" si="2"/>
        <v>FY14</v>
      </c>
      <c r="L36" s="24" t="str">
        <f t="shared" si="2"/>
        <v>FY15</v>
      </c>
      <c r="M36" s="24" t="str">
        <f t="shared" si="2"/>
        <v>FY16</v>
      </c>
      <c r="N36" s="24" t="str">
        <f t="shared" si="2"/>
        <v>FY17</v>
      </c>
      <c r="O36" s="24" t="str">
        <f t="shared" ref="O36:P36" si="3">O2</f>
        <v>FY18</v>
      </c>
      <c r="P36" s="24" t="str">
        <f t="shared" si="3"/>
        <v>FY19</v>
      </c>
      <c r="Q36" s="24" t="str">
        <f t="shared" ref="Q36:R36" si="4">Q2</f>
        <v>FY20</v>
      </c>
      <c r="R36" s="24" t="str">
        <f t="shared" si="4"/>
        <v>FY21</v>
      </c>
      <c r="S36" s="24" t="s">
        <v>4403</v>
      </c>
      <c r="T36" s="24" t="s">
        <v>4404</v>
      </c>
      <c r="U36" s="24" t="s">
        <v>4406</v>
      </c>
      <c r="V36" s="24" t="s">
        <v>4407</v>
      </c>
    </row>
    <row r="37" spans="1:22" ht="20.25" customHeight="1" x14ac:dyDescent="0.25">
      <c r="A37" t="s">
        <v>66</v>
      </c>
      <c r="B37" s="61"/>
      <c r="C37" s="61">
        <f t="shared" ref="C37:V37" si="5">(C3-B3)/(C$29-B$29)*C$63</f>
        <v>1.5874944592465742E-2</v>
      </c>
      <c r="D37" s="61">
        <f t="shared" si="5"/>
        <v>-1.1971724923538557E-5</v>
      </c>
      <c r="E37" s="61">
        <f t="shared" si="5"/>
        <v>-5.3789090146530746E-5</v>
      </c>
      <c r="F37" s="61">
        <f t="shared" si="5"/>
        <v>1.1542353533765171E-3</v>
      </c>
      <c r="G37" s="61">
        <f t="shared" si="5"/>
        <v>-2.0080121003799609E-2</v>
      </c>
      <c r="H37" s="61">
        <f t="shared" si="5"/>
        <v>-8.5594495811257987E-3</v>
      </c>
      <c r="I37" s="61">
        <f t="shared" si="5"/>
        <v>-7.2085249959191085E-3</v>
      </c>
      <c r="J37" s="61">
        <f t="shared" si="5"/>
        <v>1.77835005743989E-3</v>
      </c>
      <c r="K37" s="61">
        <f t="shared" si="5"/>
        <v>1.7475324116240989E-3</v>
      </c>
      <c r="L37" s="61">
        <f t="shared" si="5"/>
        <v>-9.3572188618056202E-4</v>
      </c>
      <c r="M37" s="61">
        <f t="shared" si="5"/>
        <v>1.1772026600168363E-2</v>
      </c>
      <c r="N37" s="61">
        <f t="shared" si="5"/>
        <v>-1.5162983486953316E-3</v>
      </c>
      <c r="O37" s="61">
        <f t="shared" si="5"/>
        <v>1.4072828755023279E-2</v>
      </c>
      <c r="P37" s="61">
        <f t="shared" si="5"/>
        <v>2.3146581740903856E-3</v>
      </c>
      <c r="Q37" s="61">
        <f t="shared" si="5"/>
        <v>3.5449212802797149E-2</v>
      </c>
      <c r="R37" s="61">
        <f t="shared" si="5"/>
        <v>-2.0271823256250293E-2</v>
      </c>
      <c r="S37" s="61">
        <f t="shared" si="5"/>
        <v>-3.039278643623439E-2</v>
      </c>
      <c r="T37" s="61">
        <f t="shared" si="5"/>
        <v>4.9367131001611247E-3</v>
      </c>
      <c r="U37" s="61">
        <f t="shared" si="5"/>
        <v>2.1223534894781512E-2</v>
      </c>
      <c r="V37" s="61">
        <f t="shared" si="5"/>
        <v>1.8618192933246409E-2</v>
      </c>
    </row>
    <row r="38" spans="1:22" x14ac:dyDescent="0.25">
      <c r="A38" s="15" t="s">
        <v>418</v>
      </c>
      <c r="B38" s="61"/>
      <c r="C38" s="61">
        <f t="shared" ref="C38:V38" si="6">(C4-B4)/(C$29-B$29)*C$63</f>
        <v>4.8028240634216159E-3</v>
      </c>
      <c r="D38" s="61">
        <f t="shared" si="6"/>
        <v>2.134307361424333E-3</v>
      </c>
      <c r="E38" s="61">
        <f t="shared" si="6"/>
        <v>-5.6318645311803758E-4</v>
      </c>
      <c r="F38" s="61">
        <f t="shared" si="6"/>
        <v>-3.3541366408814518E-3</v>
      </c>
      <c r="G38" s="61">
        <f t="shared" si="6"/>
        <v>-1.7902166194232221E-2</v>
      </c>
      <c r="H38" s="61">
        <f t="shared" si="6"/>
        <v>-7.2043501924406814E-3</v>
      </c>
      <c r="I38" s="61">
        <f t="shared" si="6"/>
        <v>-3.6931156449858489E-3</v>
      </c>
      <c r="J38" s="61">
        <f t="shared" si="6"/>
        <v>-1.3279684661857397E-3</v>
      </c>
      <c r="K38" s="61">
        <f t="shared" si="6"/>
        <v>-9.7914275683738759E-4</v>
      </c>
      <c r="L38" s="61">
        <f t="shared" si="6"/>
        <v>-5.8218096506922543E-3</v>
      </c>
      <c r="M38" s="61">
        <f t="shared" si="6"/>
        <v>6.9646687229636579E-3</v>
      </c>
      <c r="N38" s="61">
        <f t="shared" si="6"/>
        <v>2.2621721307873725E-3</v>
      </c>
      <c r="O38" s="61">
        <f t="shared" si="6"/>
        <v>4.7868997641029665E-3</v>
      </c>
      <c r="P38" s="61">
        <f t="shared" si="6"/>
        <v>1.4253810224154991E-4</v>
      </c>
      <c r="Q38" s="61">
        <f t="shared" si="6"/>
        <v>5.5325930005113129E-3</v>
      </c>
      <c r="R38" s="61">
        <f t="shared" si="6"/>
        <v>-6.0200554669543596E-3</v>
      </c>
      <c r="S38" s="61">
        <f t="shared" si="6"/>
        <v>-1.4287500775150971E-2</v>
      </c>
      <c r="T38" s="61">
        <f t="shared" si="6"/>
        <v>2.8304602131968225E-3</v>
      </c>
      <c r="U38" s="61">
        <f t="shared" si="6"/>
        <v>1.8248070404455567E-4</v>
      </c>
      <c r="V38" s="61">
        <f t="shared" si="6"/>
        <v>4.2749819470587124E-3</v>
      </c>
    </row>
    <row r="39" spans="1:22" x14ac:dyDescent="0.25">
      <c r="A39" s="15" t="s">
        <v>419</v>
      </c>
      <c r="B39" s="61"/>
      <c r="C39" s="61">
        <f t="shared" ref="C39:V39" si="7">(C5-B5)/(C$29-B$29)*C$63</f>
        <v>1.1089482667764178E-2</v>
      </c>
      <c r="D39" s="61">
        <f t="shared" si="7"/>
        <v>-3.0555690059310111E-3</v>
      </c>
      <c r="E39" s="61">
        <f t="shared" si="7"/>
        <v>-5.4402474507850827E-4</v>
      </c>
      <c r="F39" s="61">
        <f t="shared" si="7"/>
        <v>-1.4014298215097806E-3</v>
      </c>
      <c r="G39" s="61">
        <f t="shared" si="7"/>
        <v>-3.2008824929016544E-4</v>
      </c>
      <c r="H39" s="61">
        <f t="shared" si="7"/>
        <v>-7.8674549567887136E-4</v>
      </c>
      <c r="I39" s="61">
        <f t="shared" si="7"/>
        <v>4.5461975610247935E-3</v>
      </c>
      <c r="J39" s="61">
        <f t="shared" si="7"/>
        <v>2.2623641780651288E-3</v>
      </c>
      <c r="K39" s="61">
        <f t="shared" si="7"/>
        <v>4.7528129003574547E-3</v>
      </c>
      <c r="L39" s="61">
        <f t="shared" si="7"/>
        <v>4.8027310012190988E-3</v>
      </c>
      <c r="M39" s="61">
        <f t="shared" si="7"/>
        <v>6.3865416168951026E-3</v>
      </c>
      <c r="N39" s="61">
        <f t="shared" si="7"/>
        <v>9.3416884685808385E-4</v>
      </c>
      <c r="O39" s="61">
        <f t="shared" si="7"/>
        <v>2.2921747249091472E-3</v>
      </c>
      <c r="P39" s="61">
        <f t="shared" si="7"/>
        <v>-5.7340468679199276E-4</v>
      </c>
      <c r="Q39" s="61">
        <f t="shared" si="7"/>
        <v>2.5153327381854419E-2</v>
      </c>
      <c r="R39" s="61">
        <f t="shared" si="7"/>
        <v>-1.4445403747830574E-2</v>
      </c>
      <c r="S39" s="61">
        <f t="shared" si="7"/>
        <v>-1.9148221163232584E-2</v>
      </c>
      <c r="T39" s="61">
        <f t="shared" si="7"/>
        <v>6.4018402293853777E-3</v>
      </c>
      <c r="U39" s="61">
        <f t="shared" si="7"/>
        <v>2.8484102437189969E-2</v>
      </c>
      <c r="V39" s="61">
        <f t="shared" si="7"/>
        <v>5.1878983081084457E-3</v>
      </c>
    </row>
    <row r="40" spans="1:22" x14ac:dyDescent="0.25">
      <c r="A40" s="16" t="s">
        <v>420</v>
      </c>
      <c r="B40" s="61"/>
      <c r="C40" s="61">
        <f t="shared" ref="C40:V40" si="8">(C6-B6)/(C$29-B$29)*C$63</f>
        <v>-1.7368550144985418E-5</v>
      </c>
      <c r="D40" s="61">
        <f t="shared" si="8"/>
        <v>9.0930662120831192E-4</v>
      </c>
      <c r="E40" s="61">
        <f t="shared" si="8"/>
        <v>1.0534090015465682E-3</v>
      </c>
      <c r="F40" s="61">
        <f t="shared" si="8"/>
        <v>5.9098035375613816E-3</v>
      </c>
      <c r="G40" s="61">
        <f t="shared" si="8"/>
        <v>-1.8578795010533663E-3</v>
      </c>
      <c r="H40" s="61">
        <f t="shared" si="8"/>
        <v>-5.6831984262124011E-4</v>
      </c>
      <c r="I40" s="61">
        <f t="shared" si="8"/>
        <v>-8.0616176585892839E-3</v>
      </c>
      <c r="J40" s="61">
        <f t="shared" si="8"/>
        <v>8.4396142013546326E-4</v>
      </c>
      <c r="K40" s="61">
        <f t="shared" si="8"/>
        <v>-2.026159761836949E-3</v>
      </c>
      <c r="L40" s="61">
        <f t="shared" si="8"/>
        <v>8.335676329259385E-5</v>
      </c>
      <c r="M40" s="61">
        <f t="shared" si="8"/>
        <v>-1.579177289250726E-3</v>
      </c>
      <c r="N40" s="61">
        <f t="shared" si="8"/>
        <v>-4.7126425197310728E-3</v>
      </c>
      <c r="O40" s="61">
        <f t="shared" si="8"/>
        <v>6.9937542660111658E-3</v>
      </c>
      <c r="P40" s="61">
        <f t="shared" si="8"/>
        <v>2.7455247586408282E-3</v>
      </c>
      <c r="Q40" s="61">
        <f t="shared" si="8"/>
        <v>5.0494680176155953E-3</v>
      </c>
      <c r="R40" s="61">
        <f t="shared" si="8"/>
        <v>-1.165938394155448E-4</v>
      </c>
      <c r="S40" s="61">
        <f t="shared" si="8"/>
        <v>3.0429183337992768E-3</v>
      </c>
      <c r="T40" s="61">
        <f t="shared" si="8"/>
        <v>-4.2955852699413186E-3</v>
      </c>
      <c r="U40" s="61">
        <f t="shared" si="8"/>
        <v>-7.4430522786411019E-3</v>
      </c>
      <c r="V40" s="61">
        <f t="shared" si="8"/>
        <v>9.1553268818096081E-3</v>
      </c>
    </row>
    <row r="41" spans="1:22" x14ac:dyDescent="0.25">
      <c r="A41" t="s">
        <v>421</v>
      </c>
      <c r="B41" s="162"/>
      <c r="C41" s="61">
        <f t="shared" ref="C41:V41" si="9">(C7-B7)/(C$29-B$29)*C$63</f>
        <v>9.5185553305458959E-3</v>
      </c>
      <c r="D41" s="61">
        <f t="shared" si="9"/>
        <v>1.4343516033613531E-2</v>
      </c>
      <c r="E41" s="61">
        <f t="shared" si="9"/>
        <v>-2.4385960313507578E-3</v>
      </c>
      <c r="F41" s="61">
        <f t="shared" si="9"/>
        <v>-4.0761659793633796E-2</v>
      </c>
      <c r="G41" s="61">
        <f t="shared" si="9"/>
        <v>-2.2296765036679062E-2</v>
      </c>
      <c r="H41" s="61">
        <f t="shared" si="9"/>
        <v>8.6355408414846065E-3</v>
      </c>
      <c r="I41" s="61">
        <f t="shared" si="9"/>
        <v>4.005696459652712E-2</v>
      </c>
      <c r="J41" s="61">
        <f t="shared" si="9"/>
        <v>2.3534224473207355E-2</v>
      </c>
      <c r="K41" s="61">
        <f t="shared" si="9"/>
        <v>2.3878047416422486E-2</v>
      </c>
      <c r="L41" s="61">
        <f t="shared" si="9"/>
        <v>2.1499179277779959E-2</v>
      </c>
      <c r="M41" s="61">
        <f t="shared" si="9"/>
        <v>3.4850899893098308E-2</v>
      </c>
      <c r="N41" s="61">
        <f t="shared" si="9"/>
        <v>-1.8369913746783908E-3</v>
      </c>
      <c r="O41" s="61">
        <f t="shared" si="9"/>
        <v>-1.0429046926437315E-2</v>
      </c>
      <c r="P41" s="61">
        <f t="shared" si="9"/>
        <v>-7.9906993955206531E-3</v>
      </c>
      <c r="Q41" s="61">
        <f t="shared" si="9"/>
        <v>6.8062332817473547E-3</v>
      </c>
      <c r="R41" s="61">
        <f t="shared" si="9"/>
        <v>-3.7169191800741123E-2</v>
      </c>
      <c r="S41" s="61">
        <f t="shared" si="9"/>
        <v>-6.8255865274876489E-3</v>
      </c>
      <c r="T41" s="61">
        <f t="shared" si="9"/>
        <v>-6.1197309689157903E-2</v>
      </c>
      <c r="U41" s="61">
        <f t="shared" si="9"/>
        <v>1.342989595857982E-2</v>
      </c>
      <c r="V41" s="61">
        <f t="shared" si="9"/>
        <v>1.3509452014401424E-2</v>
      </c>
    </row>
    <row r="42" spans="1:22" x14ac:dyDescent="0.25">
      <c r="A42" s="15" t="s">
        <v>422</v>
      </c>
      <c r="B42" s="162"/>
      <c r="C42" s="61">
        <f t="shared" ref="C42:V42" si="10">(C8-B8)/(C$29-B$29)*C$63</f>
        <v>1.0145182357851284E-2</v>
      </c>
      <c r="D42" s="61">
        <f t="shared" si="10"/>
        <v>1.3389145087365191E-2</v>
      </c>
      <c r="E42" s="61">
        <f t="shared" si="10"/>
        <v>-1.5971585100526891E-3</v>
      </c>
      <c r="F42" s="61">
        <f t="shared" si="10"/>
        <v>-3.975932796163105E-2</v>
      </c>
      <c r="G42" s="61">
        <f t="shared" si="10"/>
        <v>-1.9874251742139068E-2</v>
      </c>
      <c r="H42" s="61">
        <f t="shared" si="10"/>
        <v>9.8829653460303195E-3</v>
      </c>
      <c r="I42" s="61">
        <f t="shared" si="10"/>
        <v>4.0143568115415515E-2</v>
      </c>
      <c r="J42" s="61">
        <f t="shared" si="10"/>
        <v>2.3896952080677786E-2</v>
      </c>
      <c r="K42" s="61">
        <f t="shared" si="10"/>
        <v>2.3690763544830136E-2</v>
      </c>
      <c r="L42" s="61">
        <f t="shared" si="10"/>
        <v>2.1059611463910881E-2</v>
      </c>
      <c r="M42" s="61">
        <f t="shared" si="10"/>
        <v>3.1670729927625173E-2</v>
      </c>
      <c r="N42" s="61">
        <f t="shared" si="10"/>
        <v>-4.5585774054301819E-3</v>
      </c>
      <c r="O42" s="61">
        <f t="shared" si="10"/>
        <v>-1.3376501415675961E-2</v>
      </c>
      <c r="P42" s="61">
        <f t="shared" si="10"/>
        <v>-1.084772508653466E-2</v>
      </c>
      <c r="Q42" s="61">
        <f t="shared" si="10"/>
        <v>3.1545434219446E-3</v>
      </c>
      <c r="R42" s="61">
        <f t="shared" si="10"/>
        <v>-3.8218783714057881E-2</v>
      </c>
      <c r="S42" s="61">
        <f t="shared" si="10"/>
        <v>-7.5131446037232236E-3</v>
      </c>
      <c r="T42" s="61">
        <f t="shared" si="10"/>
        <v>-6.187476187207596E-2</v>
      </c>
      <c r="U42" s="61">
        <f t="shared" si="10"/>
        <v>1.2096306199589185E-2</v>
      </c>
      <c r="V42" s="61">
        <f t="shared" si="10"/>
        <v>1.3001526616938437E-2</v>
      </c>
    </row>
    <row r="43" spans="1:22" x14ac:dyDescent="0.25">
      <c r="A43" s="15" t="s">
        <v>423</v>
      </c>
      <c r="B43" s="162"/>
      <c r="C43" s="61">
        <f t="shared" ref="C43:V43" si="11">(C9-B9)/(C$29-B$29)*C$63</f>
        <v>-7.2583100530219794E-4</v>
      </c>
      <c r="D43" s="61">
        <f t="shared" si="11"/>
        <v>-7.4755138141412809E-4</v>
      </c>
      <c r="E43" s="61">
        <f t="shared" si="11"/>
        <v>-7.2481585362657E-4</v>
      </c>
      <c r="F43" s="61">
        <f t="shared" si="11"/>
        <v>-7.5296101671886383E-4</v>
      </c>
      <c r="G43" s="61">
        <f t="shared" si="11"/>
        <v>-7.9914099275837198E-4</v>
      </c>
      <c r="H43" s="61">
        <f t="shared" si="11"/>
        <v>-8.0832587302009256E-4</v>
      </c>
      <c r="I43" s="61">
        <f t="shared" si="11"/>
        <v>-7.5657000315463381E-4</v>
      </c>
      <c r="J43" s="61">
        <f t="shared" si="11"/>
        <v>-4.1156339843564758E-4</v>
      </c>
      <c r="K43" s="61">
        <f t="shared" si="11"/>
        <v>-4.2346686884865248E-4</v>
      </c>
      <c r="L43" s="61">
        <f t="shared" si="11"/>
        <v>-3.9561241668614728E-4</v>
      </c>
      <c r="M43" s="61">
        <f t="shared" si="11"/>
        <v>9.0300350016338075E-4</v>
      </c>
      <c r="N43" s="61">
        <f t="shared" si="11"/>
        <v>9.1123391783105509E-4</v>
      </c>
      <c r="O43" s="61">
        <f t="shared" si="11"/>
        <v>9.5315327182865939E-4</v>
      </c>
      <c r="P43" s="61">
        <f t="shared" si="11"/>
        <v>9.9167036774990783E-4</v>
      </c>
      <c r="Q43" s="61">
        <f t="shared" si="11"/>
        <v>1.0209633867224901E-3</v>
      </c>
      <c r="R43" s="61">
        <f t="shared" si="11"/>
        <v>1.1279184647497535E-3</v>
      </c>
      <c r="S43" s="61">
        <f t="shared" si="11"/>
        <v>1.3461960670881404E-3</v>
      </c>
      <c r="T43" s="61">
        <f t="shared" si="11"/>
        <v>1.3000333917938427E-3</v>
      </c>
      <c r="U43" s="61">
        <f t="shared" si="11"/>
        <v>1.2642845101591468E-3</v>
      </c>
      <c r="V43" s="61">
        <f t="shared" si="11"/>
        <v>1.1130327180087943E-3</v>
      </c>
    </row>
    <row r="44" spans="1:22" x14ac:dyDescent="0.25">
      <c r="A44" s="16" t="s">
        <v>424</v>
      </c>
      <c r="B44" s="162"/>
      <c r="C44" s="61">
        <f t="shared" ref="C44:V44" si="12">(C10-B10)/(C$29-B$29)*C$63</f>
        <v>-4.3651545517577967E-4</v>
      </c>
      <c r="D44" s="61">
        <f t="shared" si="12"/>
        <v>-4.5141152515820331E-4</v>
      </c>
      <c r="E44" s="61">
        <f t="shared" si="12"/>
        <v>-4.3946106057825919E-4</v>
      </c>
      <c r="F44" s="61">
        <f t="shared" si="12"/>
        <v>-4.5836212631430691E-4</v>
      </c>
      <c r="G44" s="61">
        <f t="shared" si="12"/>
        <v>-4.8842186539794455E-4</v>
      </c>
      <c r="H44" s="61">
        <f t="shared" si="12"/>
        <v>-4.9600060824581159E-4</v>
      </c>
      <c r="I44" s="61">
        <f t="shared" si="12"/>
        <v>-4.6607423211164243E-4</v>
      </c>
      <c r="J44" s="61">
        <f t="shared" si="12"/>
        <v>-4.5675578329524219E-4</v>
      </c>
      <c r="K44" s="61">
        <f t="shared" si="12"/>
        <v>-4.7053016609752992E-4</v>
      </c>
      <c r="L44" s="61">
        <f t="shared" si="12"/>
        <v>-4.4011111392873545E-4</v>
      </c>
      <c r="M44" s="61">
        <f t="shared" si="12"/>
        <v>9.5737748138093905E-4</v>
      </c>
      <c r="N44" s="61">
        <f t="shared" si="12"/>
        <v>9.6476791256916547E-4</v>
      </c>
      <c r="O44" s="61">
        <f t="shared" si="12"/>
        <v>1.0077894164747026E-3</v>
      </c>
      <c r="P44" s="61">
        <f t="shared" si="12"/>
        <v>1.0471263890304582E-3</v>
      </c>
      <c r="Q44" s="61">
        <f t="shared" si="12"/>
        <v>1.0766706137670832E-3</v>
      </c>
      <c r="R44" s="61">
        <f t="shared" si="12"/>
        <v>1.1879734626389605E-3</v>
      </c>
      <c r="S44" s="61">
        <f t="shared" si="12"/>
        <v>1.416131340348868E-3</v>
      </c>
      <c r="T44" s="61">
        <f t="shared" si="12"/>
        <v>1.3675713621099639E-3</v>
      </c>
      <c r="U44" s="61">
        <f t="shared" si="12"/>
        <v>1.329984982841266E-3</v>
      </c>
      <c r="V44" s="61">
        <f t="shared" si="12"/>
        <v>1.1708845117410856E-3</v>
      </c>
    </row>
    <row r="45" spans="1:22" x14ac:dyDescent="0.25">
      <c r="A45" s="16" t="s">
        <v>93</v>
      </c>
      <c r="B45" s="162"/>
      <c r="C45" s="61">
        <f t="shared" ref="C45:V45" si="13">(C11-B11)/(C$29-B$29)*C$63</f>
        <v>-2.8931555012641822E-4</v>
      </c>
      <c r="D45" s="61">
        <f t="shared" si="13"/>
        <v>-2.9613985625592478E-4</v>
      </c>
      <c r="E45" s="61">
        <f t="shared" si="13"/>
        <v>-2.8535479304831076E-4</v>
      </c>
      <c r="F45" s="61">
        <f t="shared" si="13"/>
        <v>-2.9459889040455697E-4</v>
      </c>
      <c r="G45" s="61">
        <f t="shared" si="13"/>
        <v>-3.1071912736042743E-4</v>
      </c>
      <c r="H45" s="61">
        <f t="shared" si="13"/>
        <v>-3.1232526477428097E-4</v>
      </c>
      <c r="I45" s="61">
        <f t="shared" si="13"/>
        <v>-2.9049577104299143E-4</v>
      </c>
      <c r="J45" s="61">
        <f t="shared" si="13"/>
        <v>4.5192384859594616E-5</v>
      </c>
      <c r="K45" s="61">
        <f t="shared" si="13"/>
        <v>4.7063297248877408E-5</v>
      </c>
      <c r="L45" s="61">
        <f t="shared" si="13"/>
        <v>4.4498697242588189E-5</v>
      </c>
      <c r="M45" s="61">
        <f t="shared" si="13"/>
        <v>-5.4373981217558406E-5</v>
      </c>
      <c r="N45" s="61">
        <f t="shared" si="13"/>
        <v>-5.3533994738110409E-5</v>
      </c>
      <c r="O45" s="61">
        <f t="shared" si="13"/>
        <v>-5.4636144646043376E-5</v>
      </c>
      <c r="P45" s="61">
        <f t="shared" si="13"/>
        <v>-5.5456021280550427E-5</v>
      </c>
      <c r="Q45" s="61">
        <f t="shared" si="13"/>
        <v>-5.5707227044593115E-5</v>
      </c>
      <c r="R45" s="61">
        <f t="shared" si="13"/>
        <v>-6.0054997889206811E-5</v>
      </c>
      <c r="S45" s="61">
        <f t="shared" si="13"/>
        <v>-6.9935273260727563E-5</v>
      </c>
      <c r="T45" s="61">
        <f t="shared" si="13"/>
        <v>-6.7537970316121167E-5</v>
      </c>
      <c r="U45" s="61">
        <f t="shared" si="13"/>
        <v>-6.5700472682119274E-5</v>
      </c>
      <c r="V45" s="61">
        <f t="shared" si="13"/>
        <v>-5.7851793732291392E-5</v>
      </c>
    </row>
    <row r="46" spans="1:22" x14ac:dyDescent="0.25">
      <c r="A46" s="37" t="s">
        <v>425</v>
      </c>
      <c r="B46" s="162"/>
      <c r="C46" s="61">
        <f t="shared" ref="C46:V46" si="14">(C12-B12)/(C$29-B$29)*C$63</f>
        <v>9.9203977996810413E-5</v>
      </c>
      <c r="D46" s="61">
        <f t="shared" si="14"/>
        <v>1.7019006155497437E-3</v>
      </c>
      <c r="E46" s="61">
        <f t="shared" si="14"/>
        <v>-1.1661183779391343E-4</v>
      </c>
      <c r="F46" s="61">
        <f t="shared" si="14"/>
        <v>-2.4940180756925822E-4</v>
      </c>
      <c r="G46" s="61">
        <f t="shared" si="14"/>
        <v>-1.6233759991462356E-3</v>
      </c>
      <c r="H46" s="61">
        <f t="shared" si="14"/>
        <v>-4.3910241490173257E-4</v>
      </c>
      <c r="I46" s="61">
        <f t="shared" si="14"/>
        <v>6.7000409747555256E-4</v>
      </c>
      <c r="J46" s="61">
        <f t="shared" si="14"/>
        <v>4.880041809040133E-5</v>
      </c>
      <c r="K46" s="61">
        <f t="shared" si="14"/>
        <v>6.1074706878417207E-4</v>
      </c>
      <c r="L46" s="61">
        <f t="shared" si="14"/>
        <v>8.3521483565456999E-4</v>
      </c>
      <c r="M46" s="61">
        <f t="shared" si="14"/>
        <v>2.2771567896502434E-3</v>
      </c>
      <c r="N46" s="61">
        <f t="shared" si="14"/>
        <v>1.8103377426644536E-3</v>
      </c>
      <c r="O46" s="61">
        <f t="shared" si="14"/>
        <v>1.9943028561665746E-3</v>
      </c>
      <c r="P46" s="61">
        <f t="shared" si="14"/>
        <v>1.8653720530883058E-3</v>
      </c>
      <c r="Q46" s="61">
        <f t="shared" si="14"/>
        <v>2.6307028110299428E-3</v>
      </c>
      <c r="R46" s="61">
        <f t="shared" si="14"/>
        <v>-7.8300899432431168E-5</v>
      </c>
      <c r="S46" s="61">
        <f t="shared" si="14"/>
        <v>-6.5862082250267855E-4</v>
      </c>
      <c r="T46" s="61">
        <f t="shared" si="14"/>
        <v>-6.2258535383529802E-4</v>
      </c>
      <c r="U46" s="61">
        <f t="shared" si="14"/>
        <v>6.9285087891055326E-5</v>
      </c>
      <c r="V46" s="61">
        <f t="shared" si="14"/>
        <v>-6.0512862614133976E-4</v>
      </c>
    </row>
    <row r="47" spans="1:22" x14ac:dyDescent="0.25">
      <c r="A47" t="s">
        <v>68</v>
      </c>
      <c r="B47" s="162"/>
      <c r="C47" s="61">
        <f t="shared" ref="C47:V47" si="15">(C13-B13)/(C$29-B$29)*C$63</f>
        <v>-5.0147113991955303E-2</v>
      </c>
      <c r="D47" s="61">
        <f t="shared" si="15"/>
        <v>-2.1906653254059015E-2</v>
      </c>
      <c r="E47" s="61">
        <f t="shared" si="15"/>
        <v>-4.068114498414116E-2</v>
      </c>
      <c r="F47" s="61">
        <f t="shared" si="15"/>
        <v>-7.2991047003698892E-2</v>
      </c>
      <c r="G47" s="61">
        <f t="shared" si="15"/>
        <v>-8.4181005934004065E-3</v>
      </c>
      <c r="H47" s="61">
        <f t="shared" si="15"/>
        <v>4.6480046746789974E-2</v>
      </c>
      <c r="I47" s="61">
        <f t="shared" si="15"/>
        <v>2.4442138074093507E-4</v>
      </c>
      <c r="J47" s="61">
        <f t="shared" si="15"/>
        <v>-2.7506088945178624E-2</v>
      </c>
      <c r="K47" s="61">
        <f t="shared" si="15"/>
        <v>9.1548357071622691E-2</v>
      </c>
      <c r="L47" s="61">
        <f t="shared" si="15"/>
        <v>2.2980139109177272E-2</v>
      </c>
      <c r="M47" s="61">
        <f t="shared" si="15"/>
        <v>1.1688609514326322E-2</v>
      </c>
      <c r="N47" s="61">
        <f t="shared" si="15"/>
        <v>1.2383686506970606E-2</v>
      </c>
      <c r="O47" s="61">
        <f t="shared" si="15"/>
        <v>-4.2755945985743907E-2</v>
      </c>
      <c r="P47" s="61">
        <f t="shared" si="15"/>
        <v>5.085036759572769E-2</v>
      </c>
      <c r="Q47" s="61">
        <f t="shared" si="15"/>
        <v>5.1274905862898963E-2</v>
      </c>
      <c r="R47" s="61">
        <f t="shared" si="15"/>
        <v>-9.9488074018481157E-2</v>
      </c>
      <c r="S47" s="61">
        <f t="shared" si="15"/>
        <v>3.7487984730332199E-2</v>
      </c>
      <c r="T47" s="61">
        <f t="shared" si="15"/>
        <v>-6.1700706732176945E-2</v>
      </c>
      <c r="U47" s="61">
        <f t="shared" si="15"/>
        <v>2.9712645632150009E-2</v>
      </c>
      <c r="V47" s="61">
        <f t="shared" si="15"/>
        <v>3.8515374969959042E-2</v>
      </c>
    </row>
    <row r="48" spans="1:22" x14ac:dyDescent="0.25">
      <c r="A48" s="15" t="s">
        <v>333</v>
      </c>
      <c r="B48" s="162"/>
      <c r="C48" s="61">
        <f t="shared" ref="C48:V48" si="16">(C14-B14)/(C$29-B$29)*C$63</f>
        <v>-4.2052792596148081E-2</v>
      </c>
      <c r="D48" s="61">
        <f t="shared" si="16"/>
        <v>-3.6961003816307791E-2</v>
      </c>
      <c r="E48" s="61">
        <f t="shared" si="16"/>
        <v>-5.8549149387926332E-2</v>
      </c>
      <c r="F48" s="61">
        <f t="shared" si="16"/>
        <v>-4.841568676865781E-2</v>
      </c>
      <c r="G48" s="61">
        <f t="shared" si="16"/>
        <v>5.4402283445058872E-4</v>
      </c>
      <c r="H48" s="61">
        <f t="shared" si="16"/>
        <v>5.55233901326041E-3</v>
      </c>
      <c r="I48" s="61">
        <f t="shared" si="16"/>
        <v>-1.0792798759787114E-2</v>
      </c>
      <c r="J48" s="61">
        <f t="shared" si="16"/>
        <v>-2.3489470711995423E-2</v>
      </c>
      <c r="K48" s="61">
        <f t="shared" si="16"/>
        <v>2.7479193748807414E-2</v>
      </c>
      <c r="L48" s="61">
        <f t="shared" si="16"/>
        <v>2.0757211342809639E-2</v>
      </c>
      <c r="M48" s="61">
        <f t="shared" si="16"/>
        <v>1.6580313340685878E-2</v>
      </c>
      <c r="N48" s="61">
        <f t="shared" si="16"/>
        <v>1.5750567299397382E-3</v>
      </c>
      <c r="O48" s="61">
        <f t="shared" si="16"/>
        <v>-7.580271803905512E-3</v>
      </c>
      <c r="P48" s="61">
        <f t="shared" si="16"/>
        <v>4.8952978005072492E-2</v>
      </c>
      <c r="Q48" s="61">
        <f t="shared" si="16"/>
        <v>2.7151959363795324E-2</v>
      </c>
      <c r="R48" s="61">
        <f t="shared" si="16"/>
        <v>-5.6976464655940709E-2</v>
      </c>
      <c r="S48" s="61">
        <f t="shared" si="16"/>
        <v>-3.0374759668854064E-3</v>
      </c>
      <c r="T48" s="61">
        <f t="shared" si="16"/>
        <v>-6.2556483363293128E-2</v>
      </c>
      <c r="U48" s="61">
        <f t="shared" si="16"/>
        <v>5.3175520695802135E-2</v>
      </c>
      <c r="V48" s="61">
        <f t="shared" si="16"/>
        <v>1.9025129807891672E-2</v>
      </c>
    </row>
    <row r="49" spans="1:22" x14ac:dyDescent="0.25">
      <c r="A49" s="15" t="s">
        <v>93</v>
      </c>
      <c r="B49" s="162"/>
      <c r="C49" s="61">
        <f t="shared" ref="C49:V49" si="17">(C15-B15)/(C$29-B$29)*C$63</f>
        <v>-8.0943342186570906E-3</v>
      </c>
      <c r="D49" s="61">
        <f t="shared" si="17"/>
        <v>1.5054357242898841E-2</v>
      </c>
      <c r="E49" s="61">
        <f t="shared" si="17"/>
        <v>1.7868004403785168E-2</v>
      </c>
      <c r="F49" s="61">
        <f t="shared" si="17"/>
        <v>-2.4575360235041081E-2</v>
      </c>
      <c r="G49" s="61">
        <f t="shared" si="17"/>
        <v>-8.9621234278509966E-3</v>
      </c>
      <c r="H49" s="61">
        <f t="shared" si="17"/>
        <v>4.0927700166777346E-2</v>
      </c>
      <c r="I49" s="61">
        <f t="shared" si="17"/>
        <v>1.1037234469369692E-2</v>
      </c>
      <c r="J49" s="61">
        <f t="shared" si="17"/>
        <v>-4.0166182331831998E-3</v>
      </c>
      <c r="K49" s="61">
        <f t="shared" si="17"/>
        <v>6.4069148636187956E-2</v>
      </c>
      <c r="L49" s="61">
        <f t="shared" si="17"/>
        <v>2.2229346873875E-3</v>
      </c>
      <c r="M49" s="61">
        <f t="shared" si="17"/>
        <v>-4.8917038263595527E-3</v>
      </c>
      <c r="N49" s="61">
        <f t="shared" si="17"/>
        <v>1.0808629777030869E-2</v>
      </c>
      <c r="O49" s="61">
        <f t="shared" si="17"/>
        <v>-3.5175674181838396E-2</v>
      </c>
      <c r="P49" s="61">
        <f t="shared" si="17"/>
        <v>1.8973895906551931E-3</v>
      </c>
      <c r="Q49" s="61">
        <f t="shared" si="17"/>
        <v>2.412294649910364E-2</v>
      </c>
      <c r="R49" s="61">
        <f t="shared" si="17"/>
        <v>-4.2511609362540455E-2</v>
      </c>
      <c r="S49" s="61">
        <f t="shared" si="17"/>
        <v>4.0525460697217602E-2</v>
      </c>
      <c r="T49" s="61">
        <f t="shared" si="17"/>
        <v>8.5576834119715085E-4</v>
      </c>
      <c r="U49" s="61">
        <f t="shared" si="17"/>
        <v>-2.3462866999275956E-2</v>
      </c>
      <c r="V49" s="61">
        <f t="shared" si="17"/>
        <v>1.949024516206737E-2</v>
      </c>
    </row>
    <row r="50" spans="1:22" x14ac:dyDescent="0.25">
      <c r="A50" t="s">
        <v>426</v>
      </c>
      <c r="B50" s="162"/>
      <c r="C50" s="61">
        <f t="shared" ref="C50:V50" si="18">(C16-B16)/(C$29-B$29)*C$63</f>
        <v>-3.0707918429723072E-3</v>
      </c>
      <c r="D50" s="61">
        <f t="shared" si="18"/>
        <v>1.8630809018973691E-3</v>
      </c>
      <c r="E50" s="61">
        <f t="shared" si="18"/>
        <v>-3.5408371000878163E-3</v>
      </c>
      <c r="F50" s="61">
        <f t="shared" si="18"/>
        <v>3.689356086647927E-4</v>
      </c>
      <c r="G50" s="61">
        <f t="shared" si="18"/>
        <v>7.3752389153822397E-3</v>
      </c>
      <c r="H50" s="61">
        <f t="shared" si="18"/>
        <v>-3.9116209753126E-3</v>
      </c>
      <c r="I50" s="61">
        <f t="shared" si="18"/>
        <v>1.6274743115392713E-4</v>
      </c>
      <c r="J50" s="61">
        <f t="shared" si="18"/>
        <v>1.1817591097603899E-3</v>
      </c>
      <c r="K50" s="61">
        <f t="shared" si="18"/>
        <v>-9.2725662360283075E-3</v>
      </c>
      <c r="L50" s="61">
        <f t="shared" si="18"/>
        <v>-1.4033351432723098E-2</v>
      </c>
      <c r="M50" s="61">
        <f t="shared" si="18"/>
        <v>9.2203342602357533E-3</v>
      </c>
      <c r="N50" s="61">
        <f t="shared" si="18"/>
        <v>1.2310717139784065E-2</v>
      </c>
      <c r="O50" s="61">
        <f t="shared" si="18"/>
        <v>-3.2799188964042262E-3</v>
      </c>
      <c r="P50" s="61">
        <f t="shared" si="18"/>
        <v>-9.7278634341338064E-4</v>
      </c>
      <c r="Q50" s="61">
        <f t="shared" si="18"/>
        <v>-9.0572149035951215E-3</v>
      </c>
      <c r="R50" s="61">
        <f t="shared" si="18"/>
        <v>2.0986332247642944E-2</v>
      </c>
      <c r="S50" s="61">
        <f t="shared" si="18"/>
        <v>1.415896348559803E-3</v>
      </c>
      <c r="T50" s="61">
        <f t="shared" si="18"/>
        <v>-1.0377730730414821E-2</v>
      </c>
      <c r="U50" s="61">
        <f t="shared" si="18"/>
        <v>-1.220675917180857E-2</v>
      </c>
      <c r="V50" s="61">
        <f t="shared" si="18"/>
        <v>-6.6705245181952516E-4</v>
      </c>
    </row>
    <row r="51" spans="1:22" s="160" customFormat="1" ht="20.25" customHeight="1" x14ac:dyDescent="0.25">
      <c r="A51" s="160" t="s">
        <v>69</v>
      </c>
      <c r="B51" s="190"/>
      <c r="C51" s="61">
        <f t="shared" ref="C51:V51" si="19">(C17-B17)/(C$29-B$29)*C$63</f>
        <v>-2.7824353218017305E-2</v>
      </c>
      <c r="D51" s="61">
        <f t="shared" si="19"/>
        <v>-5.7121161445444369E-3</v>
      </c>
      <c r="E51" s="61">
        <f t="shared" si="19"/>
        <v>-4.6714304437862099E-2</v>
      </c>
      <c r="F51" s="61">
        <f t="shared" si="19"/>
        <v>-0.11222964947367108</v>
      </c>
      <c r="G51" s="61">
        <f t="shared" si="19"/>
        <v>-4.3419720334890173E-2</v>
      </c>
      <c r="H51" s="61">
        <f t="shared" si="19"/>
        <v>4.2644520578751288E-2</v>
      </c>
      <c r="I51" s="61">
        <f t="shared" si="19"/>
        <v>3.3255636622409858E-2</v>
      </c>
      <c r="J51" s="61">
        <f t="shared" si="19"/>
        <v>-1.0117208162180506E-3</v>
      </c>
      <c r="K51" s="61">
        <f t="shared" si="19"/>
        <v>0.10790135850127772</v>
      </c>
      <c r="L51" s="61">
        <f t="shared" si="19"/>
        <v>2.9510232091141321E-2</v>
      </c>
      <c r="M51" s="61">
        <f t="shared" si="19"/>
        <v>6.753187188043866E-2</v>
      </c>
      <c r="N51" s="61">
        <f t="shared" si="19"/>
        <v>2.1341146256457586E-2</v>
      </c>
      <c r="O51" s="61">
        <f t="shared" si="19"/>
        <v>-4.2392142023193767E-2</v>
      </c>
      <c r="P51" s="61">
        <f t="shared" si="19"/>
        <v>4.4201533940182412E-2</v>
      </c>
      <c r="Q51" s="61">
        <f t="shared" si="19"/>
        <v>8.4473141057946163E-2</v>
      </c>
      <c r="R51" s="61">
        <f t="shared" si="19"/>
        <v>-0.13594270369154274</v>
      </c>
      <c r="S51" s="61">
        <f t="shared" si="19"/>
        <v>1.6855199184105042E-3</v>
      </c>
      <c r="T51" s="61">
        <f t="shared" si="19"/>
        <v>-0.12833908819512219</v>
      </c>
      <c r="U51" s="61">
        <f t="shared" si="19"/>
        <v>5.2159352847360278E-2</v>
      </c>
      <c r="V51" s="61">
        <f t="shared" si="19"/>
        <v>6.997587070287431E-2</v>
      </c>
    </row>
    <row r="52" spans="1:22" x14ac:dyDescent="0.25">
      <c r="A52" t="s">
        <v>70</v>
      </c>
      <c r="B52" s="162"/>
      <c r="C52" s="61">
        <f t="shared" ref="C52:V52" si="20">(C18-B18)/(C$29-B$29)*C$63</f>
        <v>1.0625269856875466E-3</v>
      </c>
      <c r="D52" s="61">
        <f t="shared" si="20"/>
        <v>-1.0274091573220349E-2</v>
      </c>
      <c r="E52" s="61">
        <f t="shared" si="20"/>
        <v>-2.2416288762483957E-2</v>
      </c>
      <c r="F52" s="61">
        <f t="shared" si="20"/>
        <v>-3.5047012955271156E-2</v>
      </c>
      <c r="G52" s="61">
        <f t="shared" si="20"/>
        <v>2.1690545134705957E-2</v>
      </c>
      <c r="H52" s="61">
        <f t="shared" si="20"/>
        <v>5.8860131127578749E-2</v>
      </c>
      <c r="I52" s="61">
        <f t="shared" si="20"/>
        <v>3.8097896709455827E-2</v>
      </c>
      <c r="J52" s="61">
        <f t="shared" si="20"/>
        <v>-1.8422193202001311E-2</v>
      </c>
      <c r="K52" s="61">
        <f t="shared" si="20"/>
        <v>3.4323264886600389E-2</v>
      </c>
      <c r="L52" s="61">
        <f t="shared" si="20"/>
        <v>6.2918327203893606E-2</v>
      </c>
      <c r="M52" s="61">
        <f t="shared" si="20"/>
        <v>-4.7207929768025882E-3</v>
      </c>
      <c r="N52" s="61">
        <f t="shared" si="20"/>
        <v>-4.81928067887493E-2</v>
      </c>
      <c r="O52" s="61">
        <f t="shared" si="20"/>
        <v>-3.5087587737716801E-2</v>
      </c>
      <c r="P52" s="61">
        <f t="shared" si="20"/>
        <v>-4.9539900389823553E-2</v>
      </c>
      <c r="Q52" s="61">
        <f t="shared" si="20"/>
        <v>-0.16453425621278897</v>
      </c>
      <c r="R52" s="61">
        <f t="shared" si="20"/>
        <v>-0.17400160947980675</v>
      </c>
      <c r="S52" s="61">
        <f t="shared" si="20"/>
        <v>9.2471651105617531E-2</v>
      </c>
      <c r="T52" s="61">
        <f t="shared" si="20"/>
        <v>0.11836800674865733</v>
      </c>
      <c r="U52" s="61">
        <f t="shared" si="20"/>
        <v>0.11157074112713788</v>
      </c>
      <c r="V52" s="61">
        <f t="shared" si="20"/>
        <v>4.5778253634308402E-2</v>
      </c>
    </row>
    <row r="53" spans="1:22" x14ac:dyDescent="0.25">
      <c r="A53" s="15" t="s">
        <v>427</v>
      </c>
      <c r="B53" s="162"/>
      <c r="C53" s="61">
        <f t="shared" ref="C53:V53" si="21">(C19-B19)/(C$29-B$29)*C$63</f>
        <v>3.4198604709802021E-3</v>
      </c>
      <c r="D53" s="61">
        <f t="shared" si="21"/>
        <v>-2.4142362862554737E-2</v>
      </c>
      <c r="E53" s="61">
        <f t="shared" si="21"/>
        <v>-6.6033742693124373E-3</v>
      </c>
      <c r="F53" s="61">
        <f t="shared" si="21"/>
        <v>-4.2945148944240211E-3</v>
      </c>
      <c r="G53" s="61">
        <f t="shared" si="21"/>
        <v>6.8166425716809625E-3</v>
      </c>
      <c r="H53" s="61">
        <f t="shared" si="21"/>
        <v>-1.2714012723160948E-2</v>
      </c>
      <c r="I53" s="61">
        <f t="shared" si="21"/>
        <v>3.0730851738443683E-3</v>
      </c>
      <c r="J53" s="61">
        <f t="shared" si="21"/>
        <v>-1.5467815324842417E-3</v>
      </c>
      <c r="K53" s="61">
        <f t="shared" si="21"/>
        <v>-1.6076202564543594E-3</v>
      </c>
      <c r="L53" s="61">
        <f t="shared" si="21"/>
        <v>9.3303237785977971E-3</v>
      </c>
      <c r="M53" s="61">
        <f t="shared" si="21"/>
        <v>1.4834621176514851E-2</v>
      </c>
      <c r="N53" s="61">
        <f t="shared" si="21"/>
        <v>-9.07028222825681E-3</v>
      </c>
      <c r="O53" s="61">
        <f t="shared" si="21"/>
        <v>-8.5650334128047432E-3</v>
      </c>
      <c r="P53" s="61">
        <f t="shared" si="21"/>
        <v>-7.2945212208049698E-3</v>
      </c>
      <c r="Q53" s="61">
        <f t="shared" si="21"/>
        <v>-1.521225778578807E-2</v>
      </c>
      <c r="R53" s="61">
        <f t="shared" si="21"/>
        <v>-1.4408901409101038E-2</v>
      </c>
      <c r="S53" s="61">
        <f t="shared" si="21"/>
        <v>2.205104468894002E-3</v>
      </c>
      <c r="T53" s="61">
        <f t="shared" si="21"/>
        <v>1.8461582318398553E-3</v>
      </c>
      <c r="U53" s="61">
        <f t="shared" si="21"/>
        <v>5.643708001938549E-3</v>
      </c>
      <c r="V53" s="61">
        <f t="shared" si="21"/>
        <v>5.6642789959212474E-4</v>
      </c>
    </row>
    <row r="54" spans="1:22" x14ac:dyDescent="0.25">
      <c r="A54" s="15" t="s">
        <v>428</v>
      </c>
      <c r="B54" s="162"/>
      <c r="C54" s="61">
        <f t="shared" ref="C54:V54" si="22">(C20-B20)/(C$29-B$29)*C$63</f>
        <v>2.7544507342517738E-3</v>
      </c>
      <c r="D54" s="61">
        <f t="shared" si="22"/>
        <v>-1.3258341299340403E-2</v>
      </c>
      <c r="E54" s="61">
        <f t="shared" si="22"/>
        <v>-2.4807023119872099E-3</v>
      </c>
      <c r="F54" s="61">
        <f t="shared" si="22"/>
        <v>-2.8414002716742404E-3</v>
      </c>
      <c r="G54" s="61">
        <f t="shared" si="22"/>
        <v>-1.5769407969696062E-3</v>
      </c>
      <c r="H54" s="61">
        <f t="shared" si="22"/>
        <v>2.3650640749551619E-4</v>
      </c>
      <c r="I54" s="61">
        <f t="shared" si="22"/>
        <v>2.0480804424608638E-3</v>
      </c>
      <c r="J54" s="61">
        <f t="shared" si="22"/>
        <v>-1.9795041003104561E-3</v>
      </c>
      <c r="K54" s="61">
        <f t="shared" si="22"/>
        <v>-3.426696278285265E-3</v>
      </c>
      <c r="L54" s="61">
        <f t="shared" si="22"/>
        <v>-3.2117568008155966E-3</v>
      </c>
      <c r="M54" s="61">
        <f t="shared" si="22"/>
        <v>1.6802931720960868E-3</v>
      </c>
      <c r="N54" s="61">
        <f t="shared" si="22"/>
        <v>3.8196169141314277E-3</v>
      </c>
      <c r="O54" s="61">
        <f t="shared" si="22"/>
        <v>6.195565094662985E-5</v>
      </c>
      <c r="P54" s="61">
        <f t="shared" si="22"/>
        <v>-2.1135171706349945E-3</v>
      </c>
      <c r="Q54" s="61">
        <f t="shared" si="22"/>
        <v>-4.5920810074213895E-3</v>
      </c>
      <c r="R54" s="61">
        <f t="shared" si="22"/>
        <v>-1.9457344754092592E-3</v>
      </c>
      <c r="S54" s="61">
        <f t="shared" si="22"/>
        <v>1.4243077669820879E-4</v>
      </c>
      <c r="T54" s="61">
        <f t="shared" si="22"/>
        <v>-1.6531445652451452E-4</v>
      </c>
      <c r="U54" s="61">
        <f t="shared" si="22"/>
        <v>-4.1262892760119207E-5</v>
      </c>
      <c r="V54" s="61">
        <f t="shared" si="22"/>
        <v>9.5848769829117589E-5</v>
      </c>
    </row>
    <row r="55" spans="1:22" x14ac:dyDescent="0.25">
      <c r="A55" s="15" t="s">
        <v>429</v>
      </c>
      <c r="B55" s="162"/>
      <c r="C55" s="61">
        <f t="shared" ref="C55:V55" si="23">(C21-B21)/(C$29-B$29)*C$63</f>
        <v>6.4826975388232368E-3</v>
      </c>
      <c r="D55" s="61">
        <f t="shared" si="23"/>
        <v>-3.7756228316613862E-3</v>
      </c>
      <c r="E55" s="61">
        <f t="shared" si="23"/>
        <v>-1.2821699127106879E-3</v>
      </c>
      <c r="F55" s="61">
        <f t="shared" si="23"/>
        <v>-8.4020430004322928E-3</v>
      </c>
      <c r="G55" s="61">
        <f t="shared" si="23"/>
        <v>-1.7509202888416747E-3</v>
      </c>
      <c r="H55" s="61">
        <f t="shared" si="23"/>
        <v>1.8216047967639997E-3</v>
      </c>
      <c r="I55" s="61">
        <f t="shared" si="23"/>
        <v>-3.0131762869362987E-4</v>
      </c>
      <c r="J55" s="61">
        <f t="shared" si="23"/>
        <v>-1.1601029514787169E-3</v>
      </c>
      <c r="K55" s="61">
        <f t="shared" si="23"/>
        <v>1.075083149809237E-3</v>
      </c>
      <c r="L55" s="61">
        <f t="shared" si="23"/>
        <v>1.7643409899007381E-3</v>
      </c>
      <c r="M55" s="61">
        <f t="shared" si="23"/>
        <v>2.5756154080672096E-3</v>
      </c>
      <c r="N55" s="61">
        <f t="shared" si="23"/>
        <v>6.5187953244270056E-4</v>
      </c>
      <c r="O55" s="61">
        <f t="shared" si="23"/>
        <v>-1.3236368062317459E-3</v>
      </c>
      <c r="P55" s="61">
        <f t="shared" si="23"/>
        <v>-2.8892506784010579E-3</v>
      </c>
      <c r="Q55" s="61">
        <f t="shared" si="23"/>
        <v>-1.3371902948599744E-2</v>
      </c>
      <c r="R55" s="61">
        <f t="shared" si="23"/>
        <v>-5.5745974834654531E-3</v>
      </c>
      <c r="S55" s="61">
        <f t="shared" si="23"/>
        <v>4.5010949630190228E-3</v>
      </c>
      <c r="T55" s="61">
        <f t="shared" si="23"/>
        <v>1.2252666120858402E-3</v>
      </c>
      <c r="U55" s="61">
        <f t="shared" si="23"/>
        <v>7.1294569145864519E-3</v>
      </c>
      <c r="V55" s="61">
        <f t="shared" si="23"/>
        <v>2.1814018059190883E-3</v>
      </c>
    </row>
    <row r="56" spans="1:22" x14ac:dyDescent="0.25">
      <c r="A56" s="15" t="s">
        <v>156</v>
      </c>
      <c r="B56" s="162"/>
      <c r="C56" s="61">
        <f t="shared" ref="C56:V56" si="24">(C22-B22)/(C$29-B$29)*C$63</f>
        <v>-1.1199194971227075E-2</v>
      </c>
      <c r="D56" s="61">
        <f t="shared" si="24"/>
        <v>2.9795565694466238E-2</v>
      </c>
      <c r="E56" s="61">
        <f t="shared" si="24"/>
        <v>-1.1634590683897357E-2</v>
      </c>
      <c r="F56" s="61">
        <f t="shared" si="24"/>
        <v>-1.8646418961262009E-2</v>
      </c>
      <c r="G56" s="61">
        <f t="shared" si="24"/>
        <v>1.8239247531284454E-2</v>
      </c>
      <c r="H56" s="61">
        <f t="shared" si="24"/>
        <v>6.9462694610057232E-2</v>
      </c>
      <c r="I56" s="61">
        <f t="shared" si="24"/>
        <v>3.2408916712060268E-2</v>
      </c>
      <c r="J56" s="61">
        <f t="shared" si="24"/>
        <v>-1.3691707907665598E-2</v>
      </c>
      <c r="K56" s="61">
        <f t="shared" si="24"/>
        <v>3.923432619633737E-2</v>
      </c>
      <c r="L56" s="61">
        <f t="shared" si="24"/>
        <v>5.4358382146825091E-2</v>
      </c>
      <c r="M56" s="61">
        <f t="shared" si="24"/>
        <v>-2.4752762387888889E-2</v>
      </c>
      <c r="N56" s="61">
        <f t="shared" si="24"/>
        <v>-4.4360482975499986E-2</v>
      </c>
      <c r="O56" s="61">
        <f t="shared" si="24"/>
        <v>-2.5671108841964975E-2</v>
      </c>
      <c r="P56" s="61">
        <f t="shared" si="24"/>
        <v>-3.8144052726838136E-2</v>
      </c>
      <c r="Q56" s="61">
        <f t="shared" si="24"/>
        <v>-0.13465070919626793</v>
      </c>
      <c r="R56" s="61">
        <f t="shared" si="24"/>
        <v>-0.15432821808011632</v>
      </c>
      <c r="S56" s="61">
        <f t="shared" si="24"/>
        <v>8.7075243864392124E-2</v>
      </c>
      <c r="T56" s="61">
        <f t="shared" si="24"/>
        <v>0.11293425497337117</v>
      </c>
      <c r="U56" s="61">
        <f t="shared" si="24"/>
        <v>9.3299816280607809E-2</v>
      </c>
      <c r="V56" s="61">
        <f t="shared" si="24"/>
        <v>3.5407541953558289E-2</v>
      </c>
    </row>
    <row r="57" spans="1:22" x14ac:dyDescent="0.25">
      <c r="A57" s="15" t="s">
        <v>430</v>
      </c>
      <c r="B57" s="162"/>
      <c r="C57" s="61">
        <f t="shared" ref="C57:V57" si="25">(C23-B23)/(C$29-B$29)*C$63</f>
        <v>-3.9529319856552357E-4</v>
      </c>
      <c r="D57" s="61">
        <f t="shared" si="25"/>
        <v>1.1066772416012676E-3</v>
      </c>
      <c r="E57" s="61">
        <f t="shared" si="25"/>
        <v>-4.1545158457626695E-4</v>
      </c>
      <c r="F57" s="61">
        <f t="shared" si="25"/>
        <v>-8.6264357554993515E-4</v>
      </c>
      <c r="G57" s="61">
        <f t="shared" si="25"/>
        <v>-3.7480185083565207E-5</v>
      </c>
      <c r="H57" s="61">
        <f t="shared" si="25"/>
        <v>5.3326686294620245E-5</v>
      </c>
      <c r="I57" s="61">
        <f t="shared" si="25"/>
        <v>8.6913380088916316E-4</v>
      </c>
      <c r="J57" s="61">
        <f t="shared" si="25"/>
        <v>-4.409671006229817E-5</v>
      </c>
      <c r="K57" s="61">
        <f t="shared" si="25"/>
        <v>-9.5180818965111974E-4</v>
      </c>
      <c r="L57" s="61">
        <f t="shared" si="25"/>
        <v>6.7701156812481698E-4</v>
      </c>
      <c r="M57" s="61">
        <f t="shared" si="25"/>
        <v>9.414481206102219E-4</v>
      </c>
      <c r="N57" s="61">
        <f t="shared" si="25"/>
        <v>7.6646875438771958E-4</v>
      </c>
      <c r="O57" s="61">
        <f t="shared" si="25"/>
        <v>4.1022993668998319E-4</v>
      </c>
      <c r="P57" s="61">
        <f t="shared" si="25"/>
        <v>9.0144642580288002E-4</v>
      </c>
      <c r="Q57" s="61">
        <f t="shared" si="25"/>
        <v>3.2926841618728686E-3</v>
      </c>
      <c r="R57" s="61">
        <f t="shared" si="25"/>
        <v>2.2558424263567707E-3</v>
      </c>
      <c r="S57" s="61">
        <f t="shared" si="25"/>
        <v>-1.4522256499405022E-3</v>
      </c>
      <c r="T57" s="61">
        <f t="shared" si="25"/>
        <v>2.5276336160858924E-3</v>
      </c>
      <c r="U57" s="61">
        <f t="shared" si="25"/>
        <v>5.5390409676115962E-3</v>
      </c>
      <c r="V57" s="61">
        <f t="shared" si="25"/>
        <v>7.5270307641436352E-3</v>
      </c>
    </row>
    <row r="58" spans="1:22" x14ac:dyDescent="0.25">
      <c r="A58" t="s">
        <v>71</v>
      </c>
      <c r="B58" s="162"/>
      <c r="C58" s="61">
        <f t="shared" ref="C58:V58" si="26">(C24-B24)/(C$29-B$29)*C$63</f>
        <v>1.3537441644492556E-2</v>
      </c>
      <c r="D58" s="61">
        <f t="shared" si="26"/>
        <v>-3.542668563757486E-2</v>
      </c>
      <c r="E58" s="61">
        <f t="shared" si="26"/>
        <v>-2.0645888489868685E-2</v>
      </c>
      <c r="F58" s="61">
        <f t="shared" si="26"/>
        <v>-7.8639246382222305E-2</v>
      </c>
      <c r="G58" s="61">
        <f t="shared" si="26"/>
        <v>1.0049141229389717E-3</v>
      </c>
      <c r="H58" s="61">
        <f t="shared" si="26"/>
        <v>4.5347788211084858E-2</v>
      </c>
      <c r="I58" s="61">
        <f t="shared" si="26"/>
        <v>5.8653623064803651E-2</v>
      </c>
      <c r="J58" s="61">
        <f t="shared" si="26"/>
        <v>1.7162466085902554E-2</v>
      </c>
      <c r="K58" s="61">
        <f t="shared" si="26"/>
        <v>8.1208530839097445E-2</v>
      </c>
      <c r="L58" s="61">
        <f t="shared" si="26"/>
        <v>1.9475417700159505E-2</v>
      </c>
      <c r="M58" s="61">
        <f t="shared" si="26"/>
        <v>5.2843704711463289E-2</v>
      </c>
      <c r="N58" s="61">
        <f t="shared" si="26"/>
        <v>-1.1849777198437192E-3</v>
      </c>
      <c r="O58" s="61">
        <f t="shared" si="26"/>
        <v>-5.7021754716577569E-2</v>
      </c>
      <c r="P58" s="61">
        <f t="shared" si="26"/>
        <v>4.817011591921193E-3</v>
      </c>
      <c r="Q58" s="61">
        <f t="shared" si="26"/>
        <v>-2.4863271208417381E-3</v>
      </c>
      <c r="R58" s="61">
        <f t="shared" si="26"/>
        <v>-0.1637413222946667</v>
      </c>
      <c r="S58" s="61">
        <f t="shared" si="26"/>
        <v>5.8661573297969172E-2</v>
      </c>
      <c r="T58" s="61">
        <f t="shared" si="26"/>
        <v>-3.7938847588512306E-2</v>
      </c>
      <c r="U58" s="61">
        <f t="shared" si="26"/>
        <v>7.0603935970401576E-3</v>
      </c>
      <c r="V58" s="61">
        <f t="shared" si="26"/>
        <v>6.9040924356045363E-2</v>
      </c>
    </row>
    <row r="59" spans="1:22" x14ac:dyDescent="0.25">
      <c r="A59" s="15" t="s">
        <v>431</v>
      </c>
      <c r="B59" s="162"/>
      <c r="C59" s="61">
        <f t="shared" ref="C59:V59" si="27">(C25-B25)/(C$29-B$29)*C$63</f>
        <v>2.1312474078609015E-3</v>
      </c>
      <c r="D59" s="61">
        <f t="shared" si="27"/>
        <v>7.7166184751292864E-3</v>
      </c>
      <c r="E59" s="61">
        <f t="shared" si="27"/>
        <v>-1.2879367742273725E-3</v>
      </c>
      <c r="F59" s="61">
        <f t="shared" si="27"/>
        <v>-2.0136679559824691E-2</v>
      </c>
      <c r="G59" s="61">
        <f t="shared" si="27"/>
        <v>-5.7783153647328975E-3</v>
      </c>
      <c r="H59" s="61">
        <f t="shared" si="27"/>
        <v>6.1061874422543407E-3</v>
      </c>
      <c r="I59" s="61">
        <f t="shared" si="27"/>
        <v>1.1993082837669981E-2</v>
      </c>
      <c r="J59" s="61">
        <f t="shared" si="27"/>
        <v>-1.9423387050675361E-3</v>
      </c>
      <c r="K59" s="61">
        <f t="shared" si="27"/>
        <v>1.2968409417112418E-2</v>
      </c>
      <c r="L59" s="61">
        <f t="shared" si="27"/>
        <v>-1.2618818684893281E-3</v>
      </c>
      <c r="M59" s="61">
        <f t="shared" si="27"/>
        <v>3.90665718400433E-3</v>
      </c>
      <c r="N59" s="61">
        <f t="shared" si="27"/>
        <v>-4.1026123669735872E-3</v>
      </c>
      <c r="O59" s="61">
        <f t="shared" si="27"/>
        <v>-2.6517310303830251E-3</v>
      </c>
      <c r="P59" s="61">
        <f t="shared" si="27"/>
        <v>-5.2028147219883216E-3</v>
      </c>
      <c r="Q59" s="61">
        <f t="shared" si="27"/>
        <v>-4.3150114967817961E-4</v>
      </c>
      <c r="R59" s="61">
        <f t="shared" si="27"/>
        <v>-1.2403123387588536E-2</v>
      </c>
      <c r="S59" s="61">
        <f t="shared" si="27"/>
        <v>-4.5351226324931264E-3</v>
      </c>
      <c r="T59" s="61">
        <f t="shared" si="27"/>
        <v>-1.9758309068740348E-2</v>
      </c>
      <c r="U59" s="61">
        <f t="shared" si="27"/>
        <v>4.1880079629585797E-3</v>
      </c>
      <c r="V59" s="61">
        <f t="shared" si="27"/>
        <v>2.0970316476156728E-2</v>
      </c>
    </row>
    <row r="60" spans="1:22" x14ac:dyDescent="0.25">
      <c r="A60" s="15" t="s">
        <v>432</v>
      </c>
      <c r="B60" s="162"/>
      <c r="C60" s="61">
        <f t="shared" ref="C60:V60" si="28">(C26-B26)/(C$29-B$29)*C$63</f>
        <v>2.8700730892184178E-2</v>
      </c>
      <c r="D60" s="61">
        <f t="shared" si="28"/>
        <v>-7.3172425333580496E-2</v>
      </c>
      <c r="E60" s="61">
        <f t="shared" si="28"/>
        <v>-3.7254357912396154E-2</v>
      </c>
      <c r="F60" s="61">
        <f t="shared" si="28"/>
        <v>-3.9494089096236296E-3</v>
      </c>
      <c r="G60" s="61">
        <f t="shared" si="28"/>
        <v>3.1627168164188098E-2</v>
      </c>
      <c r="H60" s="61">
        <f t="shared" si="28"/>
        <v>-1.8038985965611747E-2</v>
      </c>
      <c r="I60" s="61">
        <f t="shared" si="28"/>
        <v>2.5317773586878041E-3</v>
      </c>
      <c r="J60" s="61">
        <f t="shared" si="28"/>
        <v>3.8045932215610883E-3</v>
      </c>
      <c r="K60" s="61">
        <f t="shared" si="28"/>
        <v>3.3827561841275351E-3</v>
      </c>
      <c r="L60" s="61">
        <f t="shared" si="28"/>
        <v>-1.0465966244691169E-4</v>
      </c>
      <c r="M60" s="61">
        <f t="shared" si="28"/>
        <v>3.5504303630142474E-2</v>
      </c>
      <c r="N60" s="61">
        <f t="shared" si="28"/>
        <v>-2.8463224099969826E-2</v>
      </c>
      <c r="O60" s="61">
        <f t="shared" si="28"/>
        <v>3.8399606572562441E-3</v>
      </c>
      <c r="P60" s="61">
        <f t="shared" si="28"/>
        <v>-5.4616853298339611E-4</v>
      </c>
      <c r="Q60" s="61">
        <f t="shared" si="28"/>
        <v>-2.7261933813107753E-2</v>
      </c>
      <c r="R60" s="61">
        <f t="shared" si="28"/>
        <v>-5.5685069656175234E-3</v>
      </c>
      <c r="S60" s="61">
        <f t="shared" si="28"/>
        <v>-1.6421415071709765E-2</v>
      </c>
      <c r="T60" s="61">
        <f t="shared" si="28"/>
        <v>1.9939029303537383E-2</v>
      </c>
      <c r="U60" s="61">
        <f t="shared" si="28"/>
        <v>3.7829666052892385E-3</v>
      </c>
      <c r="V60" s="61">
        <f t="shared" si="28"/>
        <v>-5.2607492410946784E-3</v>
      </c>
    </row>
    <row r="61" spans="1:22" x14ac:dyDescent="0.25">
      <c r="A61" s="15" t="s">
        <v>433</v>
      </c>
      <c r="B61" s="162"/>
      <c r="C61" s="61">
        <f t="shared" ref="C61:V61" si="29">(C27-B27)/(C$29-B$29)*C$63</f>
        <v>-2.2487996017325439E-2</v>
      </c>
      <c r="D61" s="61">
        <f t="shared" si="29"/>
        <v>2.9014758037008932E-2</v>
      </c>
      <c r="E61" s="61">
        <f t="shared" si="29"/>
        <v>1.280889407323915E-2</v>
      </c>
      <c r="F61" s="61">
        <f t="shared" si="29"/>
        <v>-4.1010686250191317E-2</v>
      </c>
      <c r="G61" s="61">
        <f t="shared" si="29"/>
        <v>-9.8429613891016683E-3</v>
      </c>
      <c r="H61" s="61">
        <f t="shared" si="29"/>
        <v>3.6933302469055532E-2</v>
      </c>
      <c r="I61" s="61">
        <f t="shared" si="29"/>
        <v>2.4670009642737141E-2</v>
      </c>
      <c r="J61" s="61">
        <f t="shared" si="29"/>
        <v>1.746811602257662E-2</v>
      </c>
      <c r="K61" s="61">
        <f t="shared" si="29"/>
        <v>7.3642832267906536E-2</v>
      </c>
      <c r="L61" s="61">
        <f t="shared" si="29"/>
        <v>1.0915998640600968E-2</v>
      </c>
      <c r="M61" s="61">
        <f t="shared" si="29"/>
        <v>2.9413230852876233E-3</v>
      </c>
      <c r="N61" s="61">
        <f t="shared" si="29"/>
        <v>1.7480286307621311E-2</v>
      </c>
      <c r="O61" s="61">
        <f t="shared" si="29"/>
        <v>-4.15767491851841E-2</v>
      </c>
      <c r="P61" s="61">
        <f t="shared" si="29"/>
        <v>5.2290738540632436E-3</v>
      </c>
      <c r="Q61" s="61">
        <f t="shared" si="29"/>
        <v>6.357289820688708E-2</v>
      </c>
      <c r="R61" s="61">
        <f t="shared" si="29"/>
        <v>-0.10804616773769876</v>
      </c>
      <c r="S61" s="61">
        <f t="shared" si="29"/>
        <v>3.3080491610891785E-2</v>
      </c>
      <c r="T61" s="61">
        <f t="shared" si="29"/>
        <v>-1.7111321343457653E-2</v>
      </c>
      <c r="U61" s="61">
        <f t="shared" si="29"/>
        <v>-1.337376790041515E-2</v>
      </c>
      <c r="V61" s="61">
        <f t="shared" si="29"/>
        <v>5.6243079232384863E-2</v>
      </c>
    </row>
    <row r="62" spans="1:22" x14ac:dyDescent="0.25">
      <c r="A62" s="15" t="s">
        <v>429</v>
      </c>
      <c r="B62" s="162"/>
      <c r="C62" s="61">
        <f t="shared" ref="C62:V62" si="30">(C28-B28)/(C$29-B$29)*C$63</f>
        <v>5.1934593617729155E-3</v>
      </c>
      <c r="D62" s="61">
        <f t="shared" si="30"/>
        <v>1.0143498225672731E-3</v>
      </c>
      <c r="E62" s="61">
        <f t="shared" si="30"/>
        <v>5.0875383365225858E-3</v>
      </c>
      <c r="F62" s="61">
        <f t="shared" si="30"/>
        <v>-1.3542485436931716E-2</v>
      </c>
      <c r="G62" s="61">
        <f t="shared" si="30"/>
        <v>-1.5000992076873016E-2</v>
      </c>
      <c r="H62" s="61">
        <f t="shared" si="30"/>
        <v>2.0347299398891183E-2</v>
      </c>
      <c r="I62" s="61">
        <f t="shared" si="30"/>
        <v>1.9458738896867084E-2</v>
      </c>
      <c r="J62" s="61">
        <f t="shared" si="30"/>
        <v>-2.1678903040176921E-3</v>
      </c>
      <c r="K62" s="61">
        <f t="shared" si="30"/>
        <v>-8.7854817166763827E-3</v>
      </c>
      <c r="L62" s="61">
        <f t="shared" si="30"/>
        <v>9.9259744325345123E-3</v>
      </c>
      <c r="M62" s="61">
        <f t="shared" si="30"/>
        <v>1.0491420812028867E-2</v>
      </c>
      <c r="N62" s="61">
        <f t="shared" si="30"/>
        <v>1.3900572439478381E-2</v>
      </c>
      <c r="O62" s="61">
        <f t="shared" si="30"/>
        <v>-1.6633235158266691E-2</v>
      </c>
      <c r="P62" s="61">
        <f t="shared" si="30"/>
        <v>5.3369209928296668E-3</v>
      </c>
      <c r="Q62" s="61">
        <f t="shared" si="30"/>
        <v>-3.8365783604357086E-2</v>
      </c>
      <c r="R62" s="61">
        <f t="shared" si="30"/>
        <v>-3.7723524203761898E-2</v>
      </c>
      <c r="S62" s="61">
        <f t="shared" si="30"/>
        <v>4.6537610807105334E-2</v>
      </c>
      <c r="T62" s="61">
        <f t="shared" si="30"/>
        <v>-2.1008263059689745E-2</v>
      </c>
      <c r="U62" s="61">
        <f t="shared" si="30"/>
        <v>1.2463203057959837E-2</v>
      </c>
      <c r="V62" s="61">
        <f t="shared" si="30"/>
        <v>-2.9117363151319109E-3</v>
      </c>
    </row>
    <row r="63" spans="1:22" s="160" customFormat="1" ht="20.25" customHeight="1" x14ac:dyDescent="0.25">
      <c r="A63" s="433" t="s">
        <v>434</v>
      </c>
      <c r="B63" s="825"/>
      <c r="C63" s="825">
        <f t="shared" ref="C63:V63" si="31">C29/B29-1</f>
        <v>-4.0299242231122578E-2</v>
      </c>
      <c r="D63" s="825">
        <f t="shared" si="31"/>
        <v>1.9440477919810073E-2</v>
      </c>
      <c r="E63" s="825">
        <f t="shared" si="31"/>
        <v>-4.8484730923484265E-2</v>
      </c>
      <c r="F63" s="825">
        <f t="shared" si="31"/>
        <v>-6.8637360949323711E-2</v>
      </c>
      <c r="G63" s="825">
        <f t="shared" si="31"/>
        <v>-2.2734059744206281E-2</v>
      </c>
      <c r="H63" s="825">
        <f t="shared" si="31"/>
        <v>5.615686349524518E-2</v>
      </c>
      <c r="I63" s="825">
        <f t="shared" si="31"/>
        <v>1.2699824294012174E-2</v>
      </c>
      <c r="J63" s="825">
        <f t="shared" si="31"/>
        <v>-3.6596380104121917E-2</v>
      </c>
      <c r="K63" s="825">
        <f t="shared" si="31"/>
        <v>6.1016121922035316E-2</v>
      </c>
      <c r="L63" s="825">
        <f t="shared" si="31"/>
        <v>7.2953196963034372E-2</v>
      </c>
      <c r="M63" s="825">
        <f t="shared" si="31"/>
        <v>9.9673225886554029E-3</v>
      </c>
      <c r="N63" s="825">
        <f t="shared" si="31"/>
        <v>-2.5666682812447994E-2</v>
      </c>
      <c r="O63" s="825">
        <f t="shared" si="31"/>
        <v>-2.0457975044332999E-2</v>
      </c>
      <c r="P63" s="825">
        <f t="shared" si="31"/>
        <v>-1.0155351273843594E-2</v>
      </c>
      <c r="Q63" s="825">
        <f t="shared" si="31"/>
        <v>-7.7574855639859108E-2</v>
      </c>
      <c r="R63" s="825">
        <f t="shared" si="31"/>
        <v>-0.14620297621839673</v>
      </c>
      <c r="S63" s="825">
        <f t="shared" si="31"/>
        <v>3.5495632062758631E-2</v>
      </c>
      <c r="T63" s="825">
        <f t="shared" si="31"/>
        <v>2.796779930172355E-2</v>
      </c>
      <c r="U63" s="825">
        <f t="shared" si="31"/>
        <v>0.13552932532977335</v>
      </c>
      <c r="V63" s="825">
        <f t="shared" si="31"/>
        <v>4.6713342018440907E-2</v>
      </c>
    </row>
    <row r="64" spans="1:22" ht="13" x14ac:dyDescent="0.25">
      <c r="A64" s="90" t="s">
        <v>367</v>
      </c>
    </row>
    <row r="65" spans="1:22" s="14" customFormat="1" ht="25.4" customHeight="1" x14ac:dyDescent="0.25">
      <c r="A65" s="39" t="str">
        <f>Index!A27</f>
        <v>Table 2t     Palau current price GDP(E) expenditure, FY2007-FY2025</v>
      </c>
    </row>
    <row r="66" spans="1:22" ht="20.25" customHeight="1" x14ac:dyDescent="0.25">
      <c r="A66" s="52" t="s">
        <v>368</v>
      </c>
      <c r="B66" s="24" t="str">
        <f t="shared" ref="B66:R66" si="32">B2</f>
        <v>FY05</v>
      </c>
      <c r="C66" s="24" t="str">
        <f t="shared" si="32"/>
        <v>FY06</v>
      </c>
      <c r="D66" s="24" t="str">
        <f t="shared" si="32"/>
        <v>FY07</v>
      </c>
      <c r="E66" s="24" t="str">
        <f t="shared" si="32"/>
        <v>FY08</v>
      </c>
      <c r="F66" s="24" t="str">
        <f t="shared" si="32"/>
        <v>FY09</v>
      </c>
      <c r="G66" s="24" t="str">
        <f t="shared" si="32"/>
        <v>FY10</v>
      </c>
      <c r="H66" s="24" t="str">
        <f t="shared" si="32"/>
        <v>FY11</v>
      </c>
      <c r="I66" s="24" t="str">
        <f t="shared" si="32"/>
        <v>FY12</v>
      </c>
      <c r="J66" s="24" t="str">
        <f t="shared" si="32"/>
        <v>FY13</v>
      </c>
      <c r="K66" s="24" t="str">
        <f t="shared" si="32"/>
        <v>FY14</v>
      </c>
      <c r="L66" s="24" t="str">
        <f t="shared" si="32"/>
        <v>FY15</v>
      </c>
      <c r="M66" s="24" t="str">
        <f t="shared" si="32"/>
        <v>FY16</v>
      </c>
      <c r="N66" s="24" t="str">
        <f t="shared" si="32"/>
        <v>FY17</v>
      </c>
      <c r="O66" s="24" t="str">
        <f t="shared" si="32"/>
        <v>FY18</v>
      </c>
      <c r="P66" s="24" t="str">
        <f t="shared" si="32"/>
        <v>FY19</v>
      </c>
      <c r="Q66" s="24" t="str">
        <f t="shared" si="32"/>
        <v>FY20</v>
      </c>
      <c r="R66" s="24" t="str">
        <f t="shared" si="32"/>
        <v>FY21</v>
      </c>
      <c r="S66" s="24" t="s">
        <v>4403</v>
      </c>
      <c r="T66" s="24" t="s">
        <v>4404</v>
      </c>
      <c r="U66" s="24" t="s">
        <v>4406</v>
      </c>
      <c r="V66" s="24" t="s">
        <v>4407</v>
      </c>
    </row>
    <row r="67" spans="1:22" ht="20.25" customHeight="1" x14ac:dyDescent="0.25">
      <c r="A67" t="s">
        <v>66</v>
      </c>
      <c r="B67" s="161">
        <v>57.760684967041016</v>
      </c>
      <c r="C67" s="161">
        <v>63.731315612792969</v>
      </c>
      <c r="D67" s="161">
        <v>64.428421020507813</v>
      </c>
      <c r="E67" s="161">
        <v>68.566131591796875</v>
      </c>
      <c r="F67" s="161">
        <v>69.4561767578125</v>
      </c>
      <c r="G67" s="161">
        <v>68.738380432128906</v>
      </c>
      <c r="H67" s="161">
        <v>69.404594421386719</v>
      </c>
      <c r="I67" s="161">
        <v>70.347442626953125</v>
      </c>
      <c r="J67" s="161">
        <v>73.705612182617188</v>
      </c>
      <c r="K67" s="161">
        <v>77.276145935058594</v>
      </c>
      <c r="L67" s="161">
        <v>80.030998229980469</v>
      </c>
      <c r="M67" s="161">
        <v>86.1602783203125</v>
      </c>
      <c r="N67" s="161">
        <v>87.332084655761719</v>
      </c>
      <c r="O67" s="161">
        <v>92.925521850585938</v>
      </c>
      <c r="P67" s="161">
        <v>95.244537353515625</v>
      </c>
      <c r="Q67" s="161">
        <v>108.78926086425781</v>
      </c>
      <c r="R67" s="161">
        <v>106.80409240722656</v>
      </c>
      <c r="S67" s="161">
        <v>104.58448791503906</v>
      </c>
      <c r="T67" s="161">
        <v>115.36266326904297</v>
      </c>
      <c r="U67" s="161">
        <v>126.79764556884766</v>
      </c>
      <c r="V67" s="161">
        <v>138.17584228515625</v>
      </c>
    </row>
    <row r="68" spans="1:22" x14ac:dyDescent="0.25">
      <c r="A68" s="15" t="s">
        <v>418</v>
      </c>
      <c r="B68" s="161">
        <v>40.744544982910156</v>
      </c>
      <c r="C68" s="161">
        <v>42.5833740234375</v>
      </c>
      <c r="D68" s="161">
        <v>43.900588989257813</v>
      </c>
      <c r="E68" s="161">
        <v>45.839076995849609</v>
      </c>
      <c r="F68" s="161">
        <v>45.933761596679688</v>
      </c>
      <c r="G68" s="161">
        <v>45.625846862792969</v>
      </c>
      <c r="H68" s="161">
        <v>46.525955200195313</v>
      </c>
      <c r="I68" s="161">
        <v>47.254508972167969</v>
      </c>
      <c r="J68" s="161">
        <v>48.89178466796875</v>
      </c>
      <c r="K68" s="161">
        <v>50.655487060546875</v>
      </c>
      <c r="L68" s="161">
        <v>52.8953857421875</v>
      </c>
      <c r="M68" s="161">
        <v>58.136867523193359</v>
      </c>
      <c r="N68" s="161">
        <v>60.15411376953125</v>
      </c>
      <c r="O68" s="161">
        <v>62.285205841064453</v>
      </c>
      <c r="P68" s="161">
        <v>63.874183654785156</v>
      </c>
      <c r="Q68" s="161">
        <v>68.802932739257813</v>
      </c>
      <c r="R68" s="161">
        <v>71.199203491210938</v>
      </c>
      <c r="S68" s="161">
        <v>66.775726318359375</v>
      </c>
      <c r="T68" s="161">
        <v>72.467933654785156</v>
      </c>
      <c r="U68" s="161">
        <v>75.740959167480469</v>
      </c>
      <c r="V68" s="161">
        <v>80.619590759277344</v>
      </c>
    </row>
    <row r="69" spans="1:22" x14ac:dyDescent="0.25">
      <c r="A69" s="15" t="s">
        <v>419</v>
      </c>
      <c r="B69" s="161">
        <v>23.307994842529297</v>
      </c>
      <c r="C69" s="161">
        <v>27.702291488647461</v>
      </c>
      <c r="D69" s="161">
        <v>26.861167907714844</v>
      </c>
      <c r="E69" s="161">
        <v>29.165431976318359</v>
      </c>
      <c r="F69" s="161">
        <v>29.161550521850586</v>
      </c>
      <c r="G69" s="161">
        <v>29.400503158569336</v>
      </c>
      <c r="H69" s="161">
        <v>29.957208633422852</v>
      </c>
      <c r="I69" s="161">
        <v>32.292221069335938</v>
      </c>
      <c r="J69" s="161">
        <v>34.013225555419922</v>
      </c>
      <c r="K69" s="161">
        <v>36.552688598632813</v>
      </c>
      <c r="L69" s="161">
        <v>37.033119201660156</v>
      </c>
      <c r="M69" s="161">
        <v>38.274635314941406</v>
      </c>
      <c r="N69" s="161">
        <v>38.869464874267578</v>
      </c>
      <c r="O69" s="161">
        <v>40.522098541259766</v>
      </c>
      <c r="P69" s="161">
        <v>40.498329162597656</v>
      </c>
      <c r="Q69" s="161">
        <v>47.692012786865234</v>
      </c>
      <c r="R69" s="161">
        <v>43.284461975097656</v>
      </c>
      <c r="S69" s="161">
        <v>45.433731079101563</v>
      </c>
      <c r="T69" s="161">
        <v>52.199527740478516</v>
      </c>
      <c r="U69" s="161">
        <v>63.032371520996094</v>
      </c>
      <c r="V69" s="161">
        <v>66.377044677734375</v>
      </c>
    </row>
    <row r="70" spans="1:22" x14ac:dyDescent="0.25">
      <c r="A70" s="16" t="s">
        <v>420</v>
      </c>
      <c r="B70" s="161">
        <v>-6.2918562889099121</v>
      </c>
      <c r="C70" s="161">
        <v>-6.5543503761291504</v>
      </c>
      <c r="D70" s="161">
        <v>-6.3333382606506348</v>
      </c>
      <c r="E70" s="161">
        <v>-6.4383788108825684</v>
      </c>
      <c r="F70" s="161">
        <v>-5.6391382217407227</v>
      </c>
      <c r="G70" s="161">
        <v>-6.2879691123962402</v>
      </c>
      <c r="H70" s="161">
        <v>-7.0785670280456543</v>
      </c>
      <c r="I70" s="161">
        <v>-9.1992826461791992</v>
      </c>
      <c r="J70" s="161">
        <v>-9.1993951797485352</v>
      </c>
      <c r="K70" s="161">
        <v>-9.9320278167724609</v>
      </c>
      <c r="L70" s="161">
        <v>-9.8975057601928711</v>
      </c>
      <c r="M70" s="161">
        <v>-10.251224517822266</v>
      </c>
      <c r="N70" s="161">
        <v>-11.691494941711426</v>
      </c>
      <c r="O70" s="161">
        <v>-9.8817815780639648</v>
      </c>
      <c r="P70" s="161">
        <v>-9.1279764175415039</v>
      </c>
      <c r="Q70" s="161">
        <v>-7.7056870460510254</v>
      </c>
      <c r="R70" s="161">
        <v>-7.6795749664306641</v>
      </c>
      <c r="S70" s="161">
        <v>-7.6249723434448242</v>
      </c>
      <c r="T70" s="161">
        <v>-9.3047933578491211</v>
      </c>
      <c r="U70" s="161">
        <v>-11.975683212280273</v>
      </c>
      <c r="V70" s="161">
        <v>-8.8207969665527344</v>
      </c>
    </row>
    <row r="71" spans="1:22" x14ac:dyDescent="0.25">
      <c r="A71" t="s">
        <v>421</v>
      </c>
      <c r="B71" s="161">
        <v>120.34205627441406</v>
      </c>
      <c r="C71" s="161">
        <v>126.71314239501953</v>
      </c>
      <c r="D71" s="161">
        <v>130.77449035644531</v>
      </c>
      <c r="E71" s="161">
        <v>138.54695129394531</v>
      </c>
      <c r="F71" s="161">
        <v>132.12593078613281</v>
      </c>
      <c r="G71" s="161">
        <v>130.93153381347656</v>
      </c>
      <c r="H71" s="161">
        <v>139.54884338378906</v>
      </c>
      <c r="I71" s="161">
        <v>155.01516723632813</v>
      </c>
      <c r="J71" s="161">
        <v>164.97813415527344</v>
      </c>
      <c r="K71" s="161">
        <v>177.79237365722656</v>
      </c>
      <c r="L71" s="161">
        <v>189.64849853515625</v>
      </c>
      <c r="M71" s="161">
        <v>201.04806518554688</v>
      </c>
      <c r="N71" s="161">
        <v>202.97377014160156</v>
      </c>
      <c r="O71" s="161">
        <v>204.70989990234375</v>
      </c>
      <c r="P71" s="161">
        <v>198.95065307617188</v>
      </c>
      <c r="Q71" s="161">
        <v>196.0369873046875</v>
      </c>
      <c r="R71" s="161">
        <v>187.16802978515625</v>
      </c>
      <c r="S71" s="161">
        <v>206.2369384765625</v>
      </c>
      <c r="T71" s="161">
        <v>212.259033203125</v>
      </c>
      <c r="U71" s="161">
        <v>220.4246826171875</v>
      </c>
      <c r="V71" s="161">
        <v>227.944580078125</v>
      </c>
    </row>
    <row r="72" spans="1:22" x14ac:dyDescent="0.25">
      <c r="A72" s="15" t="s">
        <v>422</v>
      </c>
      <c r="B72" s="161">
        <v>99.004981994628906</v>
      </c>
      <c r="C72" s="161">
        <v>103.44243621826172</v>
      </c>
      <c r="D72" s="161">
        <v>108.17082977294922</v>
      </c>
      <c r="E72" s="161">
        <v>116.54342651367188</v>
      </c>
      <c r="F72" s="161">
        <v>110.81584167480469</v>
      </c>
      <c r="G72" s="161">
        <v>111.12451934814453</v>
      </c>
      <c r="H72" s="161">
        <v>119.63160705566406</v>
      </c>
      <c r="I72" s="161">
        <v>134.54646301269531</v>
      </c>
      <c r="J72" s="161">
        <v>143.81681823730469</v>
      </c>
      <c r="K72" s="161">
        <v>156.04783630371094</v>
      </c>
      <c r="L72" s="161">
        <v>166.76718139648438</v>
      </c>
      <c r="M72" s="161">
        <v>175.23683166503906</v>
      </c>
      <c r="N72" s="161">
        <v>175.55909729003906</v>
      </c>
      <c r="O72" s="161">
        <v>175.88099670410156</v>
      </c>
      <c r="P72" s="161">
        <v>169.43458557128906</v>
      </c>
      <c r="Q72" s="161">
        <v>164.56205749511719</v>
      </c>
      <c r="R72" s="161">
        <v>155.01231384277344</v>
      </c>
      <c r="S72" s="161">
        <v>172.76153564453125</v>
      </c>
      <c r="T72" s="161">
        <v>176.10888671875</v>
      </c>
      <c r="U72" s="161">
        <v>182.64970397949219</v>
      </c>
      <c r="V72" s="161">
        <v>190.08802795410156</v>
      </c>
    </row>
    <row r="73" spans="1:22" x14ac:dyDescent="0.25">
      <c r="A73" s="15" t="s">
        <v>423</v>
      </c>
      <c r="B73" s="161">
        <v>17.757341384887695</v>
      </c>
      <c r="C73" s="161">
        <v>19.441017150878906</v>
      </c>
      <c r="D73" s="161">
        <v>18.408405303955078</v>
      </c>
      <c r="E73" s="161">
        <v>17.572090148925781</v>
      </c>
      <c r="F73" s="161">
        <v>16.844207763671875</v>
      </c>
      <c r="G73" s="161">
        <v>15.677409172058105</v>
      </c>
      <c r="H73" s="161">
        <v>15.725058555603027</v>
      </c>
      <c r="I73" s="161">
        <v>15.939298629760742</v>
      </c>
      <c r="J73" s="161">
        <v>16.47868537902832</v>
      </c>
      <c r="K73" s="161">
        <v>16.765312194824219</v>
      </c>
      <c r="L73" s="161">
        <v>17.600030899047852</v>
      </c>
      <c r="M73" s="161">
        <v>19.661426544189453</v>
      </c>
      <c r="N73" s="161">
        <v>20.509258270263672</v>
      </c>
      <c r="O73" s="161">
        <v>21.058673858642578</v>
      </c>
      <c r="P73" s="161">
        <v>21.371360778808594</v>
      </c>
      <c r="Q73" s="161">
        <v>22.466224670410156</v>
      </c>
      <c r="R73" s="161">
        <v>23.13908576965332</v>
      </c>
      <c r="S73" s="161">
        <v>23.625694274902344</v>
      </c>
      <c r="T73" s="161">
        <v>25.57689094543457</v>
      </c>
      <c r="U73" s="161">
        <v>26.698871612548828</v>
      </c>
      <c r="V73" s="161">
        <v>26.728618621826172</v>
      </c>
    </row>
    <row r="74" spans="1:22" x14ac:dyDescent="0.25">
      <c r="A74" s="16" t="s">
        <v>424</v>
      </c>
      <c r="B74" s="161">
        <v>14.431480407714844</v>
      </c>
      <c r="C74" s="161">
        <v>16.007389068603516</v>
      </c>
      <c r="D74" s="161">
        <v>15.050270080566406</v>
      </c>
      <c r="E74" s="161">
        <v>14.242239952087402</v>
      </c>
      <c r="F74" s="161">
        <v>13.549885749816895</v>
      </c>
      <c r="G74" s="161">
        <v>12.425016403198242</v>
      </c>
      <c r="H74" s="161">
        <v>12.33110237121582</v>
      </c>
      <c r="I74" s="161">
        <v>12.400477409362793</v>
      </c>
      <c r="J74" s="161">
        <v>12.772378921508789</v>
      </c>
      <c r="K74" s="161">
        <v>12.977814674377441</v>
      </c>
      <c r="L74" s="161">
        <v>13.523708343505859</v>
      </c>
      <c r="M74" s="161">
        <v>15.495781898498535</v>
      </c>
      <c r="N74" s="161">
        <v>16.3343505859375</v>
      </c>
      <c r="O74" s="161">
        <v>16.83586311340332</v>
      </c>
      <c r="P74" s="161">
        <v>17.088441848754883</v>
      </c>
      <c r="Q74" s="161">
        <v>18.111476898193359</v>
      </c>
      <c r="R74" s="161">
        <v>18.757646560668945</v>
      </c>
      <c r="S74" s="161">
        <v>19.132152557373047</v>
      </c>
      <c r="T74" s="161">
        <v>20.800956726074219</v>
      </c>
      <c r="U74" s="161">
        <v>21.608919143676758</v>
      </c>
      <c r="V74" s="161">
        <v>21.363929748535156</v>
      </c>
    </row>
    <row r="75" spans="1:22" x14ac:dyDescent="0.25">
      <c r="A75" s="16" t="s">
        <v>93</v>
      </c>
      <c r="B75" s="161">
        <v>3.3258609771728516</v>
      </c>
      <c r="C75" s="161">
        <v>3.4336280822753906</v>
      </c>
      <c r="D75" s="161">
        <v>3.3581352233886719</v>
      </c>
      <c r="E75" s="161">
        <v>3.3298501968383789</v>
      </c>
      <c r="F75" s="161">
        <v>3.2943220138549805</v>
      </c>
      <c r="G75" s="161">
        <v>3.2523927688598633</v>
      </c>
      <c r="H75" s="161">
        <v>3.393956184387207</v>
      </c>
      <c r="I75" s="161">
        <v>3.5388212203979492</v>
      </c>
      <c r="J75" s="161">
        <v>3.7063064575195313</v>
      </c>
      <c r="K75" s="161">
        <v>3.7874975204467773</v>
      </c>
      <c r="L75" s="161">
        <v>4.0763225555419922</v>
      </c>
      <c r="M75" s="161">
        <v>4.165644645690918</v>
      </c>
      <c r="N75" s="161">
        <v>4.1749076843261719</v>
      </c>
      <c r="O75" s="161">
        <v>4.2228107452392578</v>
      </c>
      <c r="P75" s="161">
        <v>4.2829189300537109</v>
      </c>
      <c r="Q75" s="161">
        <v>4.3547477722167969</v>
      </c>
      <c r="R75" s="161">
        <v>4.381439208984375</v>
      </c>
      <c r="S75" s="161">
        <v>4.4935417175292969</v>
      </c>
      <c r="T75" s="161">
        <v>4.7759342193603516</v>
      </c>
      <c r="U75" s="161">
        <v>5.0899524688720703</v>
      </c>
      <c r="V75" s="161">
        <v>5.3646888732910156</v>
      </c>
    </row>
    <row r="76" spans="1:22" x14ac:dyDescent="0.25">
      <c r="A76" s="37" t="s">
        <v>425</v>
      </c>
      <c r="B76" s="161">
        <v>3.5797359943389893</v>
      </c>
      <c r="C76" s="161">
        <v>3.8296904563903809</v>
      </c>
      <c r="D76" s="161">
        <v>4.1952486038208008</v>
      </c>
      <c r="E76" s="161">
        <v>4.4314312934875488</v>
      </c>
      <c r="F76" s="161">
        <v>4.4658875465393066</v>
      </c>
      <c r="G76" s="161">
        <v>4.1296086311340332</v>
      </c>
      <c r="H76" s="161">
        <v>4.192173957824707</v>
      </c>
      <c r="I76" s="161">
        <v>4.5294094085693359</v>
      </c>
      <c r="J76" s="161">
        <v>4.6826276779174805</v>
      </c>
      <c r="K76" s="161">
        <v>4.9792242050170898</v>
      </c>
      <c r="L76" s="161">
        <v>5.2812933921813965</v>
      </c>
      <c r="M76" s="161">
        <v>6.1498055458068848</v>
      </c>
      <c r="N76" s="161">
        <v>6.9054217338562012</v>
      </c>
      <c r="O76" s="161">
        <v>7.7702288627624512</v>
      </c>
      <c r="P76" s="161">
        <v>8.1447067260742188</v>
      </c>
      <c r="Q76" s="161">
        <v>9.0087041854858398</v>
      </c>
      <c r="R76" s="161">
        <v>9.0166349411010742</v>
      </c>
      <c r="S76" s="161">
        <v>9.8497028350830078</v>
      </c>
      <c r="T76" s="161">
        <v>10.573250770568848</v>
      </c>
      <c r="U76" s="161">
        <v>11.07610034942627</v>
      </c>
      <c r="V76" s="161">
        <v>11.127934455871582</v>
      </c>
    </row>
    <row r="77" spans="1:22" x14ac:dyDescent="0.25">
      <c r="A77" t="s">
        <v>68</v>
      </c>
      <c r="B77" s="161">
        <v>80.537635803222656</v>
      </c>
      <c r="C77" s="161">
        <v>74.521812438964844</v>
      </c>
      <c r="D77" s="161">
        <v>69.329345703125</v>
      </c>
      <c r="E77" s="161">
        <v>64.364067077636719</v>
      </c>
      <c r="F77" s="161">
        <v>48.051849365234375</v>
      </c>
      <c r="G77" s="161">
        <v>46.776943206787109</v>
      </c>
      <c r="H77" s="161">
        <v>58.052036285400391</v>
      </c>
      <c r="I77" s="161">
        <v>60.095046997070313</v>
      </c>
      <c r="J77" s="161">
        <v>54.683879852294922</v>
      </c>
      <c r="K77" s="161">
        <v>79.205398559570313</v>
      </c>
      <c r="L77" s="161">
        <v>85.758895874023438</v>
      </c>
      <c r="M77" s="161">
        <v>89.78125</v>
      </c>
      <c r="N77" s="161">
        <v>94.107528686523438</v>
      </c>
      <c r="O77" s="161">
        <v>82.917991638183594</v>
      </c>
      <c r="P77" s="161">
        <v>97.672607421875</v>
      </c>
      <c r="Q77" s="161">
        <v>111.4505615234375</v>
      </c>
      <c r="R77" s="161">
        <v>87.045936584472656</v>
      </c>
      <c r="S77" s="161">
        <v>104.85247039794922</v>
      </c>
      <c r="T77" s="161">
        <v>97.815223693847656</v>
      </c>
      <c r="U77" s="161">
        <v>111.61043548583984</v>
      </c>
      <c r="V77" s="161">
        <v>127.449462890625</v>
      </c>
    </row>
    <row r="78" spans="1:22" x14ac:dyDescent="0.25">
      <c r="A78" s="15" t="s">
        <v>333</v>
      </c>
      <c r="B78" s="161">
        <v>57.381515502929688</v>
      </c>
      <c r="C78" s="161">
        <v>52.569484710693359</v>
      </c>
      <c r="D78" s="161">
        <v>44.516502380371094</v>
      </c>
      <c r="E78" s="161">
        <v>34.446250915527344</v>
      </c>
      <c r="F78" s="161">
        <v>23.138759613037109</v>
      </c>
      <c r="G78" s="161">
        <v>23.792020797729492</v>
      </c>
      <c r="H78" s="161">
        <v>25.752532958984375</v>
      </c>
      <c r="I78" s="161">
        <v>24.26805305480957</v>
      </c>
      <c r="J78" s="161">
        <v>18.996610641479492</v>
      </c>
      <c r="K78" s="161">
        <v>26.62664794921875</v>
      </c>
      <c r="L78" s="161">
        <v>31.788135528564453</v>
      </c>
      <c r="M78" s="161">
        <v>36.332485198974609</v>
      </c>
      <c r="N78" s="161">
        <v>37.266242980957031</v>
      </c>
      <c r="O78" s="161">
        <v>35.875747680664063</v>
      </c>
      <c r="P78" s="161">
        <v>50.009407043457031</v>
      </c>
      <c r="Q78" s="161">
        <v>57.267726898193359</v>
      </c>
      <c r="R78" s="161">
        <v>42.926952362060547</v>
      </c>
      <c r="S78" s="161">
        <v>48.2010498046875</v>
      </c>
      <c r="T78" s="161">
        <v>34.444427490234375</v>
      </c>
      <c r="U78" s="161">
        <v>52.669685363769531</v>
      </c>
      <c r="V78" s="161">
        <v>60.134685516357422</v>
      </c>
    </row>
    <row r="79" spans="1:22" x14ac:dyDescent="0.25">
      <c r="A79" s="15" t="s">
        <v>93</v>
      </c>
      <c r="B79" s="161">
        <v>23.156120300292969</v>
      </c>
      <c r="C79" s="161">
        <v>21.952327728271484</v>
      </c>
      <c r="D79" s="161">
        <v>24.812841415405273</v>
      </c>
      <c r="E79" s="161">
        <v>29.917818069458008</v>
      </c>
      <c r="F79" s="161">
        <v>24.913089752197266</v>
      </c>
      <c r="G79" s="161">
        <v>22.984922409057617</v>
      </c>
      <c r="H79" s="161">
        <v>32.299503326416016</v>
      </c>
      <c r="I79" s="161">
        <v>35.826995849609375</v>
      </c>
      <c r="J79" s="161">
        <v>35.687271118164063</v>
      </c>
      <c r="K79" s="161">
        <v>52.578750610351563</v>
      </c>
      <c r="L79" s="161">
        <v>53.970760345458984</v>
      </c>
      <c r="M79" s="161">
        <v>53.448764801025391</v>
      </c>
      <c r="N79" s="161">
        <v>56.841285705566406</v>
      </c>
      <c r="O79" s="161">
        <v>47.042243957519531</v>
      </c>
      <c r="P79" s="161">
        <v>47.663200378417969</v>
      </c>
      <c r="Q79" s="161">
        <v>54.182834625244141</v>
      </c>
      <c r="R79" s="161">
        <v>44.118984222412109</v>
      </c>
      <c r="S79" s="161">
        <v>56.651420593261719</v>
      </c>
      <c r="T79" s="161">
        <v>63.370796203613281</v>
      </c>
      <c r="U79" s="161">
        <v>58.940750122070313</v>
      </c>
      <c r="V79" s="161">
        <v>67.314773559570313</v>
      </c>
    </row>
    <row r="80" spans="1:22" x14ac:dyDescent="0.25">
      <c r="A80" t="s">
        <v>426</v>
      </c>
      <c r="B80" s="161">
        <v>0.75732600688934326</v>
      </c>
      <c r="C80" s="161">
        <v>2.4214999750256538E-2</v>
      </c>
      <c r="D80" s="161">
        <v>0.45800000429153442</v>
      </c>
      <c r="E80" s="161">
        <v>-0.39800000190734863</v>
      </c>
      <c r="F80" s="161">
        <v>-0.31692579388618469</v>
      </c>
      <c r="G80" s="161">
        <v>1.3422428369522095</v>
      </c>
      <c r="H80" s="161">
        <v>0.55712252855300903</v>
      </c>
      <c r="I80" s="161">
        <v>0.54543721675872803</v>
      </c>
      <c r="J80" s="161">
        <v>0.84190374612808228</v>
      </c>
      <c r="K80" s="161">
        <v>-2.1836628913879395</v>
      </c>
      <c r="L80" s="161">
        <v>-5.2767629623413086</v>
      </c>
      <c r="M80" s="161">
        <v>-2.0654902458190918</v>
      </c>
      <c r="N80" s="161">
        <v>0.94694870710372925</v>
      </c>
      <c r="O80" s="161">
        <v>8.4042355418205261E-2</v>
      </c>
      <c r="P80" s="161">
        <v>-0.19359332323074341</v>
      </c>
      <c r="Q80" s="161">
        <v>-2.2756445407867432</v>
      </c>
      <c r="R80" s="161">
        <v>2.4041247367858887</v>
      </c>
      <c r="S80" s="161">
        <v>4.5837140083312988</v>
      </c>
      <c r="T80" s="161">
        <v>0.90331006050109863</v>
      </c>
      <c r="U80" s="161">
        <v>-3.2842445373535156</v>
      </c>
      <c r="V80" s="161">
        <v>-3.3279192447662354</v>
      </c>
    </row>
    <row r="81" spans="1:22" s="160" customFormat="1" ht="20.25" customHeight="1" x14ac:dyDescent="0.25">
      <c r="A81" s="160" t="s">
        <v>69</v>
      </c>
      <c r="B81" s="161">
        <v>259.397705078125</v>
      </c>
      <c r="C81" s="161">
        <v>264.990478515625</v>
      </c>
      <c r="D81" s="161">
        <v>264.99026489257813</v>
      </c>
      <c r="E81" s="161">
        <v>271.07913208007813</v>
      </c>
      <c r="F81" s="161">
        <v>249.31703186035156</v>
      </c>
      <c r="G81" s="161">
        <v>247.78910827636719</v>
      </c>
      <c r="H81" s="161">
        <v>267.56259155273438</v>
      </c>
      <c r="I81" s="161">
        <v>286.00311279296875</v>
      </c>
      <c r="J81" s="161">
        <v>294.20953369140625</v>
      </c>
      <c r="K81" s="161">
        <v>332.09024047851563</v>
      </c>
      <c r="L81" s="161">
        <v>350.16165161132813</v>
      </c>
      <c r="M81" s="161">
        <v>374.92410278320313</v>
      </c>
      <c r="N81" s="161">
        <v>385.3603515625</v>
      </c>
      <c r="O81" s="161">
        <v>380.637451171875</v>
      </c>
      <c r="P81" s="161">
        <v>391.6741943359375</v>
      </c>
      <c r="Q81" s="161">
        <v>414.00115966796875</v>
      </c>
      <c r="R81" s="161">
        <v>383.42218017578125</v>
      </c>
      <c r="S81" s="161">
        <v>420.25759887695313</v>
      </c>
      <c r="T81" s="161">
        <v>426.34024047851563</v>
      </c>
      <c r="U81" s="161">
        <v>455.54852294921875</v>
      </c>
      <c r="V81" s="161">
        <v>490.24197387695313</v>
      </c>
    </row>
    <row r="82" spans="1:22" x14ac:dyDescent="0.25">
      <c r="A82" t="s">
        <v>70</v>
      </c>
      <c r="B82" s="161">
        <v>81.754531860351563</v>
      </c>
      <c r="C82" s="161">
        <v>87.959861755371094</v>
      </c>
      <c r="D82" s="161">
        <v>85.528045654296875</v>
      </c>
      <c r="E82" s="161">
        <v>92.962562561035156</v>
      </c>
      <c r="F82" s="161">
        <v>79.241249084472656</v>
      </c>
      <c r="G82" s="161">
        <v>85.4464111328125</v>
      </c>
      <c r="H82" s="161">
        <v>102.12645721435547</v>
      </c>
      <c r="I82" s="161">
        <v>120.00851440429688</v>
      </c>
      <c r="J82" s="161">
        <v>123.21358489990234</v>
      </c>
      <c r="K82" s="161">
        <v>135.74325561523438</v>
      </c>
      <c r="L82" s="161">
        <v>151.92196655273438</v>
      </c>
      <c r="M82" s="161">
        <v>146.21629333496094</v>
      </c>
      <c r="N82" s="161">
        <v>132.3096923828125</v>
      </c>
      <c r="O82" s="161">
        <v>123.28919982910156</v>
      </c>
      <c r="P82" s="161">
        <v>108.05171966552734</v>
      </c>
      <c r="Q82" s="161">
        <v>60.400905609130859</v>
      </c>
      <c r="R82" s="161">
        <v>15.532865524291992</v>
      </c>
      <c r="S82" s="161">
        <v>38.204307556152344</v>
      </c>
      <c r="T82" s="161">
        <v>72.254058837890625</v>
      </c>
      <c r="U82" s="161">
        <v>105.86796569824219</v>
      </c>
      <c r="V82" s="161">
        <v>122.38739776611328</v>
      </c>
    </row>
    <row r="83" spans="1:22" x14ac:dyDescent="0.25">
      <c r="A83" s="15" t="s">
        <v>427</v>
      </c>
      <c r="B83" s="161">
        <v>14.573997497558594</v>
      </c>
      <c r="C83" s="161">
        <v>17.347244262695313</v>
      </c>
      <c r="D83" s="161">
        <v>12.194385528564453</v>
      </c>
      <c r="E83" s="161">
        <v>15.223211288452148</v>
      </c>
      <c r="F83" s="161">
        <v>8.6736021041870117</v>
      </c>
      <c r="G83" s="161">
        <v>11.983819961547852</v>
      </c>
      <c r="H83" s="161">
        <v>12.751638412475586</v>
      </c>
      <c r="I83" s="161">
        <v>14.757260322570801</v>
      </c>
      <c r="J83" s="161">
        <v>13.877375602722168</v>
      </c>
      <c r="K83" s="161">
        <v>13.843648910522461</v>
      </c>
      <c r="L83" s="161">
        <v>11.64079475402832</v>
      </c>
      <c r="M83" s="161">
        <v>11.657828330993652</v>
      </c>
      <c r="N83" s="161">
        <v>11.331644058227539</v>
      </c>
      <c r="O83" s="161">
        <v>11.043818473815918</v>
      </c>
      <c r="P83" s="161">
        <v>8.9976205825805664</v>
      </c>
      <c r="Q83" s="161">
        <v>3.7931866645812988</v>
      </c>
      <c r="R83" s="161">
        <v>0.91984373331069946</v>
      </c>
      <c r="S83" s="161">
        <v>1.7416623830795288</v>
      </c>
      <c r="T83" s="161">
        <v>2.4038033485412598</v>
      </c>
      <c r="U83" s="161">
        <v>4.385657787322998</v>
      </c>
      <c r="V83" s="161">
        <v>4.5516409873962402</v>
      </c>
    </row>
    <row r="84" spans="1:22" x14ac:dyDescent="0.25">
      <c r="A84" s="15" t="s">
        <v>428</v>
      </c>
      <c r="B84" s="161">
        <v>5.4531641006469727</v>
      </c>
      <c r="C84" s="161">
        <v>6.5639729499816895</v>
      </c>
      <c r="D84" s="161">
        <v>3.5852770805358887</v>
      </c>
      <c r="E84" s="161">
        <v>3.1177053451538086</v>
      </c>
      <c r="F84" s="161">
        <v>2.5084471702575684</v>
      </c>
      <c r="G84" s="161">
        <v>2.1980998516082764</v>
      </c>
      <c r="H84" s="161">
        <v>2.3669722080230713</v>
      </c>
      <c r="I84" s="161">
        <v>3.0130577087402344</v>
      </c>
      <c r="J84" s="161">
        <v>2.6494626998901367</v>
      </c>
      <c r="K84" s="161">
        <v>1.8529970645904541</v>
      </c>
      <c r="L84" s="161">
        <v>1.0713694095611572</v>
      </c>
      <c r="M84" s="161">
        <v>1.5485398769378662</v>
      </c>
      <c r="N84" s="161">
        <v>2.6596419811248779</v>
      </c>
      <c r="O84" s="161">
        <v>2.6940829753875732</v>
      </c>
      <c r="P84" s="161">
        <v>2.1547722816467285</v>
      </c>
      <c r="Q84" s="161">
        <v>0.86633354425430298</v>
      </c>
      <c r="R84" s="161">
        <v>0.35610339045524597</v>
      </c>
      <c r="S84" s="161">
        <v>0.39635941386222839</v>
      </c>
      <c r="T84" s="161">
        <v>0.39502280950546265</v>
      </c>
      <c r="U84" s="161">
        <v>0.41519647836685181</v>
      </c>
      <c r="V84" s="161">
        <v>0.48412919044494629</v>
      </c>
    </row>
    <row r="85" spans="1:22" x14ac:dyDescent="0.25">
      <c r="A85" s="15" t="s">
        <v>429</v>
      </c>
      <c r="B85" s="161">
        <v>9.1244897842407227</v>
      </c>
      <c r="C85" s="161">
        <v>10.816013336181641</v>
      </c>
      <c r="D85" s="161">
        <v>9.5929546356201172</v>
      </c>
      <c r="E85" s="161">
        <v>9.8940296173095703</v>
      </c>
      <c r="F85" s="161">
        <v>7.4111495018005371</v>
      </c>
      <c r="G85" s="161">
        <v>7.2219386100769043</v>
      </c>
      <c r="H85" s="161">
        <v>7.328343391418457</v>
      </c>
      <c r="I85" s="161">
        <v>8.3281087875366211</v>
      </c>
      <c r="J85" s="161">
        <v>8.111424446105957</v>
      </c>
      <c r="K85" s="161">
        <v>9.1699810028076172</v>
      </c>
      <c r="L85" s="161">
        <v>10.16224479675293</v>
      </c>
      <c r="M85" s="161">
        <v>10.627335548400879</v>
      </c>
      <c r="N85" s="161">
        <v>10.827862739562988</v>
      </c>
      <c r="O85" s="161">
        <v>10.081208229064941</v>
      </c>
      <c r="P85" s="161">
        <v>9.3311567306518555</v>
      </c>
      <c r="Q85" s="161">
        <v>5.5304512977600098</v>
      </c>
      <c r="R85" s="161">
        <v>4.0201921463012695</v>
      </c>
      <c r="S85" s="161">
        <v>5.6089425086975098</v>
      </c>
      <c r="T85" s="161">
        <v>6.4096498489379883</v>
      </c>
      <c r="U85" s="161">
        <v>9.1245756149291992</v>
      </c>
      <c r="V85" s="161">
        <v>10.059938430786133</v>
      </c>
    </row>
    <row r="86" spans="1:22" x14ac:dyDescent="0.25">
      <c r="A86" s="15" t="s">
        <v>156</v>
      </c>
      <c r="B86" s="161">
        <v>50.617504119873047</v>
      </c>
      <c r="C86" s="161">
        <v>51.13116455078125</v>
      </c>
      <c r="D86" s="161">
        <v>57.778160095214844</v>
      </c>
      <c r="E86" s="161">
        <v>62.292793273925781</v>
      </c>
      <c r="F86" s="161">
        <v>58.485233306884766</v>
      </c>
      <c r="G86" s="161">
        <v>61.936126708984375</v>
      </c>
      <c r="H86" s="161">
        <v>77.48492431640625</v>
      </c>
      <c r="I86" s="161">
        <v>91.451248168945313</v>
      </c>
      <c r="J86" s="161">
        <v>96.048576354980469</v>
      </c>
      <c r="K86" s="161">
        <v>108.52677917480469</v>
      </c>
      <c r="L86" s="161">
        <v>126.60076904296875</v>
      </c>
      <c r="M86" s="161">
        <v>119.60462188720703</v>
      </c>
      <c r="N86" s="161">
        <v>104.49533081054688</v>
      </c>
      <c r="O86" s="161">
        <v>96.195106506347656</v>
      </c>
      <c r="P86" s="161">
        <v>84.041427612304688</v>
      </c>
      <c r="Q86" s="161">
        <v>45.760005950927734</v>
      </c>
      <c r="R86" s="161">
        <v>5.4844231605529785</v>
      </c>
      <c r="S86" s="161">
        <v>25.086761474609375</v>
      </c>
      <c r="T86" s="161">
        <v>56.53350830078125</v>
      </c>
      <c r="U86" s="161">
        <v>83.567642211914063</v>
      </c>
      <c r="V86" s="161">
        <v>96.539642333984375</v>
      </c>
    </row>
    <row r="87" spans="1:22" x14ac:dyDescent="0.25">
      <c r="A87" s="15" t="s">
        <v>430</v>
      </c>
      <c r="B87" s="161">
        <v>1.9853795766830444</v>
      </c>
      <c r="C87" s="161">
        <v>2.1014642715454102</v>
      </c>
      <c r="D87" s="161">
        <v>2.3772671222686768</v>
      </c>
      <c r="E87" s="161">
        <v>2.4348211288452148</v>
      </c>
      <c r="F87" s="161">
        <v>2.1628172397613525</v>
      </c>
      <c r="G87" s="161">
        <v>2.1064229011535645</v>
      </c>
      <c r="H87" s="161">
        <v>2.194575309753418</v>
      </c>
      <c r="I87" s="161">
        <v>2.4588418006896973</v>
      </c>
      <c r="J87" s="161">
        <v>2.5267443656921387</v>
      </c>
      <c r="K87" s="161">
        <v>2.349851131439209</v>
      </c>
      <c r="L87" s="161">
        <v>2.4467959403991699</v>
      </c>
      <c r="M87" s="161">
        <v>2.7779748439788818</v>
      </c>
      <c r="N87" s="161">
        <v>2.9952130317687988</v>
      </c>
      <c r="O87" s="161">
        <v>3.27498459815979</v>
      </c>
      <c r="P87" s="161">
        <v>3.5267448425292969</v>
      </c>
      <c r="Q87" s="161">
        <v>4.4509296417236328</v>
      </c>
      <c r="R87" s="161">
        <v>4.7523031234741211</v>
      </c>
      <c r="S87" s="161">
        <v>5.3705816268920898</v>
      </c>
      <c r="T87" s="161">
        <v>6.5120768547058105</v>
      </c>
      <c r="U87" s="161">
        <v>8.3748960494995117</v>
      </c>
      <c r="V87" s="161">
        <v>10.752047538757324</v>
      </c>
    </row>
    <row r="88" spans="1:22" x14ac:dyDescent="0.25">
      <c r="A88" t="s">
        <v>71</v>
      </c>
      <c r="B88" s="161">
        <v>144.88690185546875</v>
      </c>
      <c r="C88" s="161">
        <v>156.50511169433594</v>
      </c>
      <c r="D88" s="161">
        <v>144.9515380859375</v>
      </c>
      <c r="E88" s="161">
        <v>160.9521484375</v>
      </c>
      <c r="F88" s="161">
        <v>132.89822387695313</v>
      </c>
      <c r="G88" s="161">
        <v>141.44306945800781</v>
      </c>
      <c r="H88" s="161">
        <v>167.36799621582031</v>
      </c>
      <c r="I88" s="161">
        <v>189.70614624023438</v>
      </c>
      <c r="J88" s="161">
        <v>195.45970153808594</v>
      </c>
      <c r="K88" s="161">
        <v>222.08798217773438</v>
      </c>
      <c r="L88" s="161">
        <v>211.19247436523438</v>
      </c>
      <c r="M88" s="161">
        <v>214.01312255859375</v>
      </c>
      <c r="N88" s="161">
        <v>223.35690307617188</v>
      </c>
      <c r="O88" s="161">
        <v>216.16249084472656</v>
      </c>
      <c r="P88" s="161">
        <v>217.59820556640625</v>
      </c>
      <c r="Q88" s="161">
        <v>210.05990600585938</v>
      </c>
      <c r="R88" s="161">
        <v>172.22500610351563</v>
      </c>
      <c r="S88" s="161">
        <v>218.3623046875</v>
      </c>
      <c r="T88" s="161">
        <v>223.01829528808594</v>
      </c>
      <c r="U88" s="161">
        <v>234.17440795898438</v>
      </c>
      <c r="V88" s="161">
        <v>257.98739624023438</v>
      </c>
    </row>
    <row r="89" spans="1:22" x14ac:dyDescent="0.25">
      <c r="A89" s="15" t="s">
        <v>431</v>
      </c>
      <c r="B89" s="161">
        <v>25.334995269775391</v>
      </c>
      <c r="C89" s="161">
        <v>25.232919692993164</v>
      </c>
      <c r="D89" s="161">
        <v>27.767410278320313</v>
      </c>
      <c r="E89" s="161">
        <v>30.368593215942383</v>
      </c>
      <c r="F89" s="161">
        <v>29.791351318359375</v>
      </c>
      <c r="G89" s="161">
        <v>29.784786224365234</v>
      </c>
      <c r="H89" s="161">
        <v>31.745851516723633</v>
      </c>
      <c r="I89" s="161">
        <v>37.263816833496094</v>
      </c>
      <c r="J89" s="161">
        <v>37.086780548095703</v>
      </c>
      <c r="K89" s="161">
        <v>40.842334747314453</v>
      </c>
      <c r="L89" s="161">
        <v>42.537479400634766</v>
      </c>
      <c r="M89" s="161">
        <v>42.041389465332031</v>
      </c>
      <c r="N89" s="161">
        <v>41.648159027099609</v>
      </c>
      <c r="O89" s="161">
        <v>42.287487030029297</v>
      </c>
      <c r="P89" s="161">
        <v>40.860263824462891</v>
      </c>
      <c r="Q89" s="161">
        <v>41.747898101806641</v>
      </c>
      <c r="R89" s="161">
        <v>38.607204437255859</v>
      </c>
      <c r="S89" s="161">
        <v>42.517181396484375</v>
      </c>
      <c r="T89" s="161">
        <v>42.614253997802734</v>
      </c>
      <c r="U89" s="161">
        <v>43.892498016357422</v>
      </c>
      <c r="V89" s="161">
        <v>51.174404144287109</v>
      </c>
    </row>
    <row r="90" spans="1:22" x14ac:dyDescent="0.25">
      <c r="A90" s="15" t="s">
        <v>432</v>
      </c>
      <c r="B90" s="161">
        <v>40.039470672607422</v>
      </c>
      <c r="C90" s="161">
        <v>54.064239501953125</v>
      </c>
      <c r="D90" s="161">
        <v>36.926204681396484</v>
      </c>
      <c r="E90" s="161">
        <v>40.668842315673828</v>
      </c>
      <c r="F90" s="161">
        <v>23.344982147216797</v>
      </c>
      <c r="G90" s="161">
        <v>36.078666687011719</v>
      </c>
      <c r="H90" s="161">
        <v>47.060016632080078</v>
      </c>
      <c r="I90" s="161">
        <v>51.483139038085938</v>
      </c>
      <c r="J90" s="161">
        <v>51.521877288818359</v>
      </c>
      <c r="K90" s="161">
        <v>55.231357574462891</v>
      </c>
      <c r="L90" s="161">
        <v>34.713054656982422</v>
      </c>
      <c r="M90" s="161">
        <v>32.001861572265625</v>
      </c>
      <c r="N90" s="161">
        <v>30.640956878662109</v>
      </c>
      <c r="O90" s="161">
        <v>38.407066345214844</v>
      </c>
      <c r="P90" s="161">
        <v>38.344402313232422</v>
      </c>
      <c r="Q90" s="161">
        <v>23.527353286743164</v>
      </c>
      <c r="R90" s="161">
        <v>23.877994537353516</v>
      </c>
      <c r="S90" s="161">
        <v>37.915046691894531</v>
      </c>
      <c r="T90" s="161">
        <v>40.182796478271484</v>
      </c>
      <c r="U90" s="161">
        <v>44.63861083984375</v>
      </c>
      <c r="V90" s="161">
        <v>40.829582214355469</v>
      </c>
    </row>
    <row r="91" spans="1:22" x14ac:dyDescent="0.25">
      <c r="A91" s="15" t="s">
        <v>433</v>
      </c>
      <c r="B91" s="161">
        <v>50.873504638671875</v>
      </c>
      <c r="C91" s="161">
        <v>46.594898223876953</v>
      </c>
      <c r="D91" s="161">
        <v>51.656124114990234</v>
      </c>
      <c r="E91" s="161">
        <v>56.833396911621094</v>
      </c>
      <c r="F91" s="161">
        <v>48.648632049560547</v>
      </c>
      <c r="G91" s="161">
        <v>46.647560119628906</v>
      </c>
      <c r="H91" s="161">
        <v>55.446235656738281</v>
      </c>
      <c r="I91" s="161">
        <v>62.488811492919922</v>
      </c>
      <c r="J91" s="161">
        <v>68.474472045898438</v>
      </c>
      <c r="K91" s="161">
        <v>88.259315490722656</v>
      </c>
      <c r="L91" s="161">
        <v>92.580726623535156</v>
      </c>
      <c r="M91" s="161">
        <v>95.449607849121094</v>
      </c>
      <c r="N91" s="161">
        <v>101.72634887695313</v>
      </c>
      <c r="O91" s="161">
        <v>89.943672180175781</v>
      </c>
      <c r="P91" s="161">
        <v>91.466026306152344</v>
      </c>
      <c r="Q91" s="161">
        <v>108.79189300537109</v>
      </c>
      <c r="R91" s="161">
        <v>83.15185546875</v>
      </c>
      <c r="S91" s="161">
        <v>96.950965881347656</v>
      </c>
      <c r="T91" s="161">
        <v>102.20345306396484</v>
      </c>
      <c r="U91" s="161">
        <v>102.05500030517578</v>
      </c>
      <c r="V91" s="161">
        <v>122.90695953369141</v>
      </c>
    </row>
    <row r="92" spans="1:22" x14ac:dyDescent="0.25">
      <c r="A92" s="15" t="s">
        <v>429</v>
      </c>
      <c r="B92" s="161">
        <v>28.638931274414063</v>
      </c>
      <c r="C92" s="161">
        <v>30.613054275512695</v>
      </c>
      <c r="D92" s="161">
        <v>28.601799011230469</v>
      </c>
      <c r="E92" s="161">
        <v>33.081314086914063</v>
      </c>
      <c r="F92" s="161">
        <v>31.113258361816406</v>
      </c>
      <c r="G92" s="161">
        <v>28.932058334350586</v>
      </c>
      <c r="H92" s="161">
        <v>33.115890502929688</v>
      </c>
      <c r="I92" s="161">
        <v>38.470378875732422</v>
      </c>
      <c r="J92" s="161">
        <v>38.376571655273438</v>
      </c>
      <c r="K92" s="161">
        <v>37.754978179931641</v>
      </c>
      <c r="L92" s="161">
        <v>41.361217498779297</v>
      </c>
      <c r="M92" s="161">
        <v>44.520263671875</v>
      </c>
      <c r="N92" s="161">
        <v>49.341438293457031</v>
      </c>
      <c r="O92" s="161">
        <v>45.524261474609375</v>
      </c>
      <c r="P92" s="161">
        <v>46.927513122558594</v>
      </c>
      <c r="Q92" s="161">
        <v>35.992767333984375</v>
      </c>
      <c r="R92" s="161">
        <v>26.587949752807617</v>
      </c>
      <c r="S92" s="161">
        <v>40.979114532470703</v>
      </c>
      <c r="T92" s="161">
        <v>38.017787933349609</v>
      </c>
      <c r="U92" s="161">
        <v>43.588298797607422</v>
      </c>
      <c r="V92" s="161">
        <v>43.076450347900391</v>
      </c>
    </row>
    <row r="93" spans="1:22" s="160" customFormat="1" ht="20.25" customHeight="1" x14ac:dyDescent="0.25">
      <c r="A93" s="160" t="s">
        <v>434</v>
      </c>
      <c r="B93" s="189">
        <v>196.26533508300781</v>
      </c>
      <c r="C93" s="189">
        <v>196.44523620605469</v>
      </c>
      <c r="D93" s="189">
        <v>205.56675720214844</v>
      </c>
      <c r="E93" s="189">
        <v>203.08955383300781</v>
      </c>
      <c r="F93" s="189">
        <v>195.66006469726563</v>
      </c>
      <c r="G93" s="189">
        <v>191.79243469238281</v>
      </c>
      <c r="H93" s="189">
        <v>202.321044921875</v>
      </c>
      <c r="I93" s="189">
        <v>216.30546569824219</v>
      </c>
      <c r="J93" s="189">
        <v>221.96340942382813</v>
      </c>
      <c r="K93" s="189">
        <v>245.74552917480469</v>
      </c>
      <c r="L93" s="189">
        <v>290.89114379882813</v>
      </c>
      <c r="M93" s="189">
        <v>307.12728881835938</v>
      </c>
      <c r="N93" s="189">
        <v>294.31314086914063</v>
      </c>
      <c r="O93" s="189">
        <v>287.76416015625</v>
      </c>
      <c r="P93" s="189">
        <v>282.12771606445313</v>
      </c>
      <c r="Q93" s="189">
        <v>264.3421630859375</v>
      </c>
      <c r="R93" s="189">
        <v>226.73004150390625</v>
      </c>
      <c r="S93" s="189">
        <v>240.099609375</v>
      </c>
      <c r="T93" s="189">
        <v>275.57598876953125</v>
      </c>
      <c r="U93" s="189">
        <v>327.2420654296875</v>
      </c>
      <c r="V93" s="189">
        <v>354.6419677734375</v>
      </c>
    </row>
    <row r="94" spans="1:22" x14ac:dyDescent="0.25">
      <c r="A94" s="15" t="s">
        <v>435</v>
      </c>
      <c r="B94" s="161">
        <v>-10.606636047363281</v>
      </c>
      <c r="C94" s="161">
        <v>-5.6673126220703125</v>
      </c>
      <c r="D94" s="161">
        <v>-9.5535221099853516</v>
      </c>
      <c r="E94" s="161">
        <v>-4.0418400764465332</v>
      </c>
      <c r="F94" s="161">
        <v>-11.609672546386719</v>
      </c>
      <c r="G94" s="161">
        <v>-7.4997391700744629</v>
      </c>
      <c r="H94" s="161">
        <v>-7.1571598052978516</v>
      </c>
      <c r="I94" s="161">
        <v>-1.376812219619751</v>
      </c>
      <c r="J94" s="161">
        <v>4.2956690788269043</v>
      </c>
      <c r="K94" s="161">
        <v>-0.30813878774642944</v>
      </c>
      <c r="L94" s="161">
        <v>-7.6654801368713379</v>
      </c>
      <c r="M94" s="161">
        <v>-3.7994673252105713</v>
      </c>
      <c r="N94" s="161">
        <v>-4.3269100189208984</v>
      </c>
      <c r="O94" s="161">
        <v>0.46420979499816895</v>
      </c>
      <c r="P94" s="161">
        <v>-0.17409601807594299</v>
      </c>
      <c r="Q94" s="161">
        <v>-5.3554935455322266</v>
      </c>
      <c r="R94" s="161">
        <v>9.2086553573608398</v>
      </c>
      <c r="S94" s="161">
        <v>7.3762359619140625</v>
      </c>
      <c r="T94" s="161">
        <v>-0.6208350658416748</v>
      </c>
      <c r="U94" s="161">
        <v>-9.3071355819702148</v>
      </c>
      <c r="V94" s="161">
        <v>-2.9649066925048828</v>
      </c>
    </row>
    <row r="95" spans="1:22" s="160" customFormat="1" ht="20.25" customHeight="1" x14ac:dyDescent="0.25">
      <c r="A95" s="433" t="s">
        <v>436</v>
      </c>
      <c r="B95" s="824">
        <v>185.65870666503906</v>
      </c>
      <c r="C95" s="824">
        <v>190.77792358398438</v>
      </c>
      <c r="D95" s="824">
        <v>196.01322937011719</v>
      </c>
      <c r="E95" s="824">
        <v>199.04771423339844</v>
      </c>
      <c r="F95" s="824">
        <v>184.05038452148438</v>
      </c>
      <c r="G95" s="824">
        <v>184.29270935058594</v>
      </c>
      <c r="H95" s="824">
        <v>195.16389465332031</v>
      </c>
      <c r="I95" s="824">
        <v>214.92864990234375</v>
      </c>
      <c r="J95" s="824">
        <v>226.25907897949219</v>
      </c>
      <c r="K95" s="824">
        <v>245.43739318847656</v>
      </c>
      <c r="L95" s="824">
        <v>283.22564697265625</v>
      </c>
      <c r="M95" s="824">
        <v>303.32781982421875</v>
      </c>
      <c r="N95" s="824">
        <v>289.9862060546875</v>
      </c>
      <c r="O95" s="824">
        <v>288.22836303710938</v>
      </c>
      <c r="P95" s="824">
        <v>281.95361328125</v>
      </c>
      <c r="Q95" s="824">
        <v>258.98666381835938</v>
      </c>
      <c r="R95" s="824">
        <v>235.93870544433594</v>
      </c>
      <c r="S95" s="824">
        <v>247.47584533691406</v>
      </c>
      <c r="T95" s="824">
        <v>274.95516967773438</v>
      </c>
      <c r="U95" s="824">
        <v>317.9349365234375</v>
      </c>
      <c r="V95" s="824">
        <v>351.67706298828125</v>
      </c>
    </row>
    <row r="96" spans="1:22" ht="13" x14ac:dyDescent="0.3">
      <c r="A96" s="177" t="s">
        <v>437</v>
      </c>
      <c r="B96" s="178">
        <f t="shared" ref="B96" si="33">B94/B95</f>
        <v>-5.71297529638592E-2</v>
      </c>
      <c r="C96" s="178">
        <f t="shared" ref="C96:N96" si="34">C94/C95</f>
        <v>-2.9706333498149457E-2</v>
      </c>
      <c r="D96" s="178">
        <f t="shared" si="34"/>
        <v>-4.8739170007480195E-2</v>
      </c>
      <c r="E96" s="178">
        <f t="shared" si="34"/>
        <v>-2.0305885410506003E-2</v>
      </c>
      <c r="F96" s="178">
        <f t="shared" si="34"/>
        <v>-6.3078773655218912E-2</v>
      </c>
      <c r="G96" s="178">
        <f t="shared" si="34"/>
        <v>-4.0694714383993719E-2</v>
      </c>
      <c r="H96" s="178">
        <f t="shared" si="34"/>
        <v>-3.6672560864864291E-2</v>
      </c>
      <c r="I96" s="178">
        <f t="shared" si="34"/>
        <v>-6.4059036347426344E-3</v>
      </c>
      <c r="J96" s="178">
        <f t="shared" si="34"/>
        <v>1.898562081222057E-2</v>
      </c>
      <c r="K96" s="178">
        <f t="shared" si="34"/>
        <v>-1.2554679779775983E-3</v>
      </c>
      <c r="L96" s="178">
        <f t="shared" si="34"/>
        <v>-2.7064922328913929E-2</v>
      </c>
      <c r="M96" s="178">
        <f t="shared" si="34"/>
        <v>-1.2525944133355119E-2</v>
      </c>
      <c r="N96" s="178">
        <f t="shared" si="34"/>
        <v>-1.4921089102096469E-2</v>
      </c>
      <c r="O96" s="178">
        <f t="shared" ref="O96:Q96" si="35">O94/O95</f>
        <v>1.6105625071270379E-3</v>
      </c>
      <c r="P96" s="178">
        <f t="shared" si="35"/>
        <v>-6.1746333395018929E-4</v>
      </c>
      <c r="Q96" s="178">
        <f t="shared" si="35"/>
        <v>-2.0678646022052737E-2</v>
      </c>
      <c r="R96" s="178">
        <f t="shared" ref="R96:T96" si="36">R94/R95</f>
        <v>3.9029863031665231E-2</v>
      </c>
      <c r="S96" s="178">
        <f t="shared" si="36"/>
        <v>2.980588247661925E-2</v>
      </c>
      <c r="T96" s="178">
        <f t="shared" si="36"/>
        <v>-2.2579501471797548E-3</v>
      </c>
      <c r="U96" s="178">
        <f t="shared" ref="U96:V96" si="37">U94/U95</f>
        <v>-2.9273711419519045E-2</v>
      </c>
      <c r="V96" s="178">
        <f t="shared" si="37"/>
        <v>-8.4307650527770724E-3</v>
      </c>
    </row>
    <row r="97" spans="1:22" ht="13" x14ac:dyDescent="0.25">
      <c r="A97" s="90" t="s">
        <v>367</v>
      </c>
    </row>
    <row r="98" spans="1:22" ht="13" x14ac:dyDescent="0.25">
      <c r="A98" s="90"/>
    </row>
    <row r="99" spans="1:22" s="14" customFormat="1" ht="25.4" customHeight="1" x14ac:dyDescent="0.25">
      <c r="A99" s="39" t="str">
        <f>Index!A28</f>
        <v>Table 2u    Palau share of GDP(E) expenditure, current prices, FY2005-FY2025</v>
      </c>
    </row>
    <row r="100" spans="1:22" ht="20.25" customHeight="1" x14ac:dyDescent="0.25">
      <c r="A100" s="52"/>
      <c r="B100" s="24"/>
      <c r="C100" s="24" t="str">
        <f t="shared" ref="C100:N100" si="38">C131</f>
        <v>FY06</v>
      </c>
      <c r="D100" s="24" t="str">
        <f t="shared" si="38"/>
        <v>FY07</v>
      </c>
      <c r="E100" s="24" t="str">
        <f t="shared" si="38"/>
        <v>FY08</v>
      </c>
      <c r="F100" s="24" t="str">
        <f t="shared" si="38"/>
        <v>FY09</v>
      </c>
      <c r="G100" s="24" t="str">
        <f t="shared" si="38"/>
        <v>FY10</v>
      </c>
      <c r="H100" s="24" t="str">
        <f t="shared" si="38"/>
        <v>FY11</v>
      </c>
      <c r="I100" s="24" t="str">
        <f t="shared" si="38"/>
        <v>FY12</v>
      </c>
      <c r="J100" s="24" t="str">
        <f t="shared" si="38"/>
        <v>FY13</v>
      </c>
      <c r="K100" s="24" t="str">
        <f t="shared" si="38"/>
        <v>FY14</v>
      </c>
      <c r="L100" s="24" t="str">
        <f t="shared" si="38"/>
        <v>FY15</v>
      </c>
      <c r="M100" s="24" t="str">
        <f t="shared" si="38"/>
        <v>FY16</v>
      </c>
      <c r="N100" s="24" t="str">
        <f t="shared" si="38"/>
        <v>FY17</v>
      </c>
      <c r="O100" s="24" t="str">
        <f t="shared" ref="O100:P100" si="39">O131</f>
        <v>FY18</v>
      </c>
      <c r="P100" s="24" t="str">
        <f t="shared" si="39"/>
        <v>FY19</v>
      </c>
      <c r="Q100" s="24" t="str">
        <f t="shared" ref="Q100:R100" si="40">Q131</f>
        <v>FY20</v>
      </c>
      <c r="R100" s="24" t="str">
        <f t="shared" si="40"/>
        <v>FY21</v>
      </c>
      <c r="S100" s="24" t="s">
        <v>4403</v>
      </c>
      <c r="T100" s="24" t="s">
        <v>4404</v>
      </c>
      <c r="U100" s="24" t="s">
        <v>4406</v>
      </c>
      <c r="V100" s="24" t="s">
        <v>4407</v>
      </c>
    </row>
    <row r="101" spans="1:22" ht="20.25" customHeight="1" x14ac:dyDescent="0.25">
      <c r="A101" t="s">
        <v>66</v>
      </c>
      <c r="B101" s="61"/>
      <c r="C101" s="61">
        <f t="shared" ref="C101:N101" si="41">C67/C$93</f>
        <v>0.32442281036504306</v>
      </c>
      <c r="D101" s="61">
        <f t="shared" si="41"/>
        <v>0.31341848213887402</v>
      </c>
      <c r="E101" s="61">
        <f t="shared" si="41"/>
        <v>0.33761525542655918</v>
      </c>
      <c r="F101" s="61">
        <f t="shared" si="41"/>
        <v>0.35498392002107498</v>
      </c>
      <c r="G101" s="61">
        <f t="shared" si="41"/>
        <v>0.35839985316615258</v>
      </c>
      <c r="H101" s="61">
        <f t="shared" si="41"/>
        <v>0.34304189387805339</v>
      </c>
      <c r="I101" s="61">
        <f t="shared" si="41"/>
        <v>0.32522267710558739</v>
      </c>
      <c r="J101" s="61">
        <f t="shared" si="41"/>
        <v>0.33206199334359643</v>
      </c>
      <c r="K101" s="61">
        <f t="shared" si="41"/>
        <v>0.31445595854600561</v>
      </c>
      <c r="L101" s="61">
        <f t="shared" si="41"/>
        <v>0.27512352966416737</v>
      </c>
      <c r="M101" s="61">
        <f t="shared" si="41"/>
        <v>0.28053605608217136</v>
      </c>
      <c r="N101" s="61">
        <f t="shared" si="41"/>
        <v>0.29673185640933331</v>
      </c>
      <c r="O101" s="61">
        <f t="shared" ref="O101:P101" si="42">O67/O$93</f>
        <v>0.32292249945277862</v>
      </c>
      <c r="P101" s="61">
        <f t="shared" si="42"/>
        <v>0.33759369225445635</v>
      </c>
      <c r="Q101" s="61">
        <f t="shared" ref="Q101:R101" si="43">Q67/Q$93</f>
        <v>0.4115471387320474</v>
      </c>
      <c r="R101" s="61">
        <f t="shared" si="43"/>
        <v>0.47106281857839499</v>
      </c>
      <c r="S101" s="61">
        <f t="shared" ref="S101:T101" si="44">S67/S$93</f>
        <v>0.43558791364667987</v>
      </c>
      <c r="T101" s="61">
        <f t="shared" si="44"/>
        <v>0.41862378425691749</v>
      </c>
      <c r="U101" s="61">
        <f t="shared" ref="U101:V101" si="45">U67/U$93</f>
        <v>0.3874735523452803</v>
      </c>
      <c r="V101" s="61">
        <f t="shared" si="45"/>
        <v>0.38962067335874273</v>
      </c>
    </row>
    <row r="102" spans="1:22" x14ac:dyDescent="0.25">
      <c r="A102" s="15" t="s">
        <v>418</v>
      </c>
      <c r="B102" s="162"/>
      <c r="C102" s="162">
        <f t="shared" ref="C102:N102" si="46">C68/C$93</f>
        <v>0.21676969544209812</v>
      </c>
      <c r="D102" s="162">
        <f t="shared" si="46"/>
        <v>0.2135587951416057</v>
      </c>
      <c r="E102" s="162">
        <f t="shared" si="46"/>
        <v>0.22570868924918314</v>
      </c>
      <c r="F102" s="162">
        <f t="shared" si="46"/>
        <v>0.23476309111800892</v>
      </c>
      <c r="G102" s="162">
        <f t="shared" si="46"/>
        <v>0.23789179659756954</v>
      </c>
      <c r="H102" s="162">
        <f t="shared" si="46"/>
        <v>0.22996102663546947</v>
      </c>
      <c r="I102" s="162">
        <f t="shared" si="46"/>
        <v>0.21846192753210666</v>
      </c>
      <c r="J102" s="162">
        <f t="shared" si="46"/>
        <v>0.2202695696325889</v>
      </c>
      <c r="K102" s="162">
        <f t="shared" si="46"/>
        <v>0.20612984183534999</v>
      </c>
      <c r="L102" s="162">
        <f t="shared" si="46"/>
        <v>0.18183910672360798</v>
      </c>
      <c r="M102" s="162">
        <f t="shared" si="46"/>
        <v>0.18929241926651641</v>
      </c>
      <c r="N102" s="162">
        <f t="shared" si="46"/>
        <v>0.20438813432485284</v>
      </c>
      <c r="O102" s="162">
        <f t="shared" ref="O102:P102" si="47">O68/O$93</f>
        <v>0.21644532038751757</v>
      </c>
      <c r="P102" s="162">
        <f t="shared" si="47"/>
        <v>0.22640166143830004</v>
      </c>
      <c r="Q102" s="162">
        <f t="shared" ref="Q102:R102" si="48">Q68/Q$93</f>
        <v>0.26027982799282012</v>
      </c>
      <c r="R102" s="162">
        <f t="shared" si="48"/>
        <v>0.31402633289768206</v>
      </c>
      <c r="S102" s="162">
        <f t="shared" ref="S102:T102" si="49">S68/S$93</f>
        <v>0.27811676367230398</v>
      </c>
      <c r="T102" s="162">
        <f t="shared" si="49"/>
        <v>0.26296896902506006</v>
      </c>
      <c r="U102" s="162">
        <f t="shared" ref="U102:V102" si="50">U68/U$93</f>
        <v>0.2314523931024218</v>
      </c>
      <c r="V102" s="162">
        <f t="shared" si="50"/>
        <v>0.22732670717296791</v>
      </c>
    </row>
    <row r="103" spans="1:22" x14ac:dyDescent="0.25">
      <c r="A103" s="15" t="s">
        <v>419</v>
      </c>
      <c r="B103" s="162"/>
      <c r="C103" s="162">
        <f t="shared" ref="C103:N103" si="51">C69/C$93</f>
        <v>0.14101788378105573</v>
      </c>
      <c r="D103" s="162">
        <f t="shared" si="51"/>
        <v>0.13066883125125306</v>
      </c>
      <c r="E103" s="162">
        <f t="shared" si="51"/>
        <v>0.14360872544089537</v>
      </c>
      <c r="F103" s="162">
        <f t="shared" si="51"/>
        <v>0.14904191392847946</v>
      </c>
      <c r="G103" s="162">
        <f t="shared" si="51"/>
        <v>0.153293341344381</v>
      </c>
      <c r="H103" s="162">
        <f t="shared" si="51"/>
        <v>0.14806768443189208</v>
      </c>
      <c r="I103" s="162">
        <f t="shared" si="51"/>
        <v>0.14928989873231097</v>
      </c>
      <c r="J103" s="162">
        <f t="shared" si="51"/>
        <v>0.15323798478186715</v>
      </c>
      <c r="K103" s="162">
        <f t="shared" si="51"/>
        <v>0.14874202888400059</v>
      </c>
      <c r="L103" s="162">
        <f t="shared" si="51"/>
        <v>0.12730920136665003</v>
      </c>
      <c r="M103" s="162">
        <f t="shared" si="51"/>
        <v>0.12462140847919807</v>
      </c>
      <c r="N103" s="162">
        <f t="shared" si="51"/>
        <v>0.13206839748806856</v>
      </c>
      <c r="O103" s="162">
        <f t="shared" ref="O103:P103" si="52">O69/O$93</f>
        <v>0.1408170444827358</v>
      </c>
      <c r="P103" s="162">
        <f t="shared" si="52"/>
        <v>0.14354608518273215</v>
      </c>
      <c r="Q103" s="162">
        <f t="shared" ref="Q103:R103" si="53">Q69/Q$93</f>
        <v>0.18041772916627222</v>
      </c>
      <c r="R103" s="162">
        <f t="shared" si="53"/>
        <v>0.19090748490138623</v>
      </c>
      <c r="S103" s="162">
        <f t="shared" ref="S103:T103" si="54">S69/S$93</f>
        <v>0.18922867553749664</v>
      </c>
      <c r="T103" s="162">
        <f t="shared" si="54"/>
        <v>0.18941972402440999</v>
      </c>
      <c r="U103" s="162">
        <f t="shared" ref="U103:V103" si="55">U69/U$93</f>
        <v>0.19261695906432749</v>
      </c>
      <c r="V103" s="162">
        <f t="shared" si="55"/>
        <v>0.18716635567547735</v>
      </c>
    </row>
    <row r="104" spans="1:22" x14ac:dyDescent="0.25">
      <c r="A104" s="16" t="s">
        <v>420</v>
      </c>
      <c r="B104" s="162"/>
      <c r="C104" s="162">
        <f t="shared" ref="C104:N104" si="56">C70/C$93</f>
        <v>-3.3364771285439486E-2</v>
      </c>
      <c r="D104" s="162">
        <f t="shared" si="56"/>
        <v>-3.0809155852094372E-2</v>
      </c>
      <c r="E104" s="162">
        <f t="shared" si="56"/>
        <v>-3.1702166307266508E-2</v>
      </c>
      <c r="F104" s="162">
        <f t="shared" si="56"/>
        <v>-2.8821099647829824E-2</v>
      </c>
      <c r="G104" s="162">
        <f t="shared" si="56"/>
        <v>-3.2785282289583301E-2</v>
      </c>
      <c r="H104" s="162">
        <f t="shared" si="56"/>
        <v>-3.4986805405137163E-2</v>
      </c>
      <c r="I104" s="162">
        <f t="shared" si="56"/>
        <v>-4.2529127114211231E-2</v>
      </c>
      <c r="J104" s="162">
        <f t="shared" si="56"/>
        <v>-4.1445548181244352E-2</v>
      </c>
      <c r="K104" s="162">
        <f t="shared" si="56"/>
        <v>-4.0415904411866516E-2</v>
      </c>
      <c r="L104" s="162">
        <f t="shared" si="56"/>
        <v>-3.4024775147632885E-2</v>
      </c>
      <c r="M104" s="162">
        <f t="shared" si="56"/>
        <v>-3.3377771663543138E-2</v>
      </c>
      <c r="N104" s="162">
        <f t="shared" si="56"/>
        <v>-3.9724678643926987E-2</v>
      </c>
      <c r="O104" s="162">
        <f t="shared" ref="O104:P104" si="57">O70/O$93</f>
        <v>-3.4339862103391752E-2</v>
      </c>
      <c r="P104" s="162">
        <f t="shared" si="57"/>
        <v>-3.2354057746868739E-2</v>
      </c>
      <c r="Q104" s="162">
        <f t="shared" ref="Q104:R104" si="58">Q70/Q$93</f>
        <v>-2.9150427446362048E-2</v>
      </c>
      <c r="R104" s="162">
        <f t="shared" si="58"/>
        <v>-3.3871007633094599E-2</v>
      </c>
      <c r="S104" s="162">
        <f t="shared" ref="S104:T104" si="59">S70/S$93</f>
        <v>-3.1757537479104134E-2</v>
      </c>
      <c r="T104" s="162">
        <f t="shared" si="59"/>
        <v>-3.3764891489261331E-2</v>
      </c>
      <c r="U104" s="162">
        <f t="shared" ref="U104:V104" si="60">U70/U$93</f>
        <v>-3.6595793992913225E-2</v>
      </c>
      <c r="V104" s="162">
        <f t="shared" si="60"/>
        <v>-2.4872400246176977E-2</v>
      </c>
    </row>
    <row r="105" spans="1:22" x14ac:dyDescent="0.25">
      <c r="A105" t="s">
        <v>421</v>
      </c>
      <c r="B105" s="162"/>
      <c r="C105" s="162">
        <f t="shared" ref="C105:N105" si="61">C71/C$93</f>
        <v>0.64503036491100252</v>
      </c>
      <c r="D105" s="162">
        <f t="shared" si="61"/>
        <v>0.63616555583374523</v>
      </c>
      <c r="E105" s="162">
        <f t="shared" si="61"/>
        <v>0.68219634480987035</v>
      </c>
      <c r="F105" s="162">
        <f t="shared" si="61"/>
        <v>0.67528307828459633</v>
      </c>
      <c r="G105" s="162">
        <f t="shared" si="61"/>
        <v>0.68267308887067701</v>
      </c>
      <c r="H105" s="162">
        <f t="shared" si="61"/>
        <v>0.68973963354961398</v>
      </c>
      <c r="I105" s="162">
        <f t="shared" si="61"/>
        <v>0.71664933077827386</v>
      </c>
      <c r="J105" s="162">
        <f t="shared" si="61"/>
        <v>0.7432672555513683</v>
      </c>
      <c r="K105" s="162">
        <f t="shared" si="61"/>
        <v>0.72348162041539554</v>
      </c>
      <c r="L105" s="162">
        <f t="shared" si="61"/>
        <v>0.65195693501865992</v>
      </c>
      <c r="M105" s="162">
        <f t="shared" si="61"/>
        <v>0.6546082764545561</v>
      </c>
      <c r="N105" s="162">
        <f t="shared" si="61"/>
        <v>0.68965242103086744</v>
      </c>
      <c r="O105" s="162">
        <f t="shared" ref="O105:P105" si="62">O71/O$93</f>
        <v>0.71138080500083989</v>
      </c>
      <c r="P105" s="162">
        <f t="shared" si="62"/>
        <v>0.70517939836411125</v>
      </c>
      <c r="Q105" s="162">
        <f t="shared" ref="Q105:R105" si="63">Q71/Q$93</f>
        <v>0.74160317452254476</v>
      </c>
      <c r="R105" s="162">
        <f t="shared" si="63"/>
        <v>0.82551049937478882</v>
      </c>
      <c r="S105" s="162">
        <f t="shared" ref="S105:T105" si="64">S71/S$93</f>
        <v>0.85896407334195601</v>
      </c>
      <c r="T105" s="162">
        <f t="shared" si="64"/>
        <v>0.77023776327857341</v>
      </c>
      <c r="U105" s="162">
        <f t="shared" ref="U105:V105" si="65">U71/U$93</f>
        <v>0.67358297084379204</v>
      </c>
      <c r="V105" s="162">
        <f t="shared" si="65"/>
        <v>0.64274564431626169</v>
      </c>
    </row>
    <row r="106" spans="1:22" x14ac:dyDescent="0.25">
      <c r="A106" s="15" t="s">
        <v>422</v>
      </c>
      <c r="B106" s="162"/>
      <c r="C106" s="162">
        <f t="shared" ref="C106:N106" si="66">C72/C$93</f>
        <v>0.5265713652112145</v>
      </c>
      <c r="D106" s="162">
        <f t="shared" si="66"/>
        <v>0.52620779373669413</v>
      </c>
      <c r="E106" s="162">
        <f t="shared" si="66"/>
        <v>0.57385239326243609</v>
      </c>
      <c r="F106" s="162">
        <f t="shared" si="66"/>
        <v>0.56636923761762081</v>
      </c>
      <c r="G106" s="162">
        <f t="shared" si="66"/>
        <v>0.57939990973250799</v>
      </c>
      <c r="H106" s="162">
        <f t="shared" si="66"/>
        <v>0.59129591339279142</v>
      </c>
      <c r="I106" s="162">
        <f t="shared" si="66"/>
        <v>0.62202063446882516</v>
      </c>
      <c r="J106" s="162">
        <f t="shared" si="66"/>
        <v>0.64793029901020127</v>
      </c>
      <c r="K106" s="162">
        <f t="shared" si="66"/>
        <v>0.63499766131130864</v>
      </c>
      <c r="L106" s="162">
        <f t="shared" si="66"/>
        <v>0.57329755460625409</v>
      </c>
      <c r="M106" s="162">
        <f t="shared" si="66"/>
        <v>0.57056744237623669</v>
      </c>
      <c r="N106" s="162">
        <f t="shared" si="66"/>
        <v>0.59650444683371195</v>
      </c>
      <c r="O106" s="162">
        <f t="shared" ref="O106:P106" si="67">O72/O$93</f>
        <v>0.61119840847658657</v>
      </c>
      <c r="P106" s="162">
        <f t="shared" si="67"/>
        <v>0.60055987385720411</v>
      </c>
      <c r="Q106" s="162">
        <f t="shared" ref="Q106:R106" si="68">Q72/Q$93</f>
        <v>0.62253427744562317</v>
      </c>
      <c r="R106" s="162">
        <f t="shared" si="68"/>
        <v>0.68368669989460917</v>
      </c>
      <c r="S106" s="162">
        <f t="shared" ref="S106:T106" si="69">S72/S$93</f>
        <v>0.71954109419105028</v>
      </c>
      <c r="T106" s="162">
        <f t="shared" si="69"/>
        <v>0.63905744294011324</v>
      </c>
      <c r="U106" s="162">
        <f t="shared" ref="U106:V106" si="70">U72/U$93</f>
        <v>0.55814861008062244</v>
      </c>
      <c r="V106" s="162">
        <f t="shared" si="70"/>
        <v>0.53599981171867117</v>
      </c>
    </row>
    <row r="107" spans="1:22" x14ac:dyDescent="0.25">
      <c r="A107" s="15" t="s">
        <v>423</v>
      </c>
      <c r="B107" s="162"/>
      <c r="C107" s="162">
        <f t="shared" ref="C107:N107" si="71">C73/C$93</f>
        <v>9.8964054951614602E-2</v>
      </c>
      <c r="D107" s="162">
        <f t="shared" si="71"/>
        <v>8.9549524225129365E-2</v>
      </c>
      <c r="E107" s="162">
        <f t="shared" si="71"/>
        <v>8.6523850278259942E-2</v>
      </c>
      <c r="F107" s="162">
        <f t="shared" si="71"/>
        <v>8.6089145425429656E-2</v>
      </c>
      <c r="G107" s="162">
        <f t="shared" si="71"/>
        <v>8.1741541042550547E-2</v>
      </c>
      <c r="H107" s="162">
        <f t="shared" si="71"/>
        <v>7.7723296465155967E-2</v>
      </c>
      <c r="I107" s="162">
        <f t="shared" si="71"/>
        <v>7.3688838968114304E-2</v>
      </c>
      <c r="J107" s="162">
        <f t="shared" si="71"/>
        <v>7.4240549024740768E-2</v>
      </c>
      <c r="K107" s="162">
        <f t="shared" si="71"/>
        <v>6.822224701755876E-2</v>
      </c>
      <c r="L107" s="162">
        <f t="shared" si="71"/>
        <v>6.0503838890397857E-2</v>
      </c>
      <c r="M107" s="162">
        <f t="shared" si="71"/>
        <v>6.4017191763827849E-2</v>
      </c>
      <c r="N107" s="162">
        <f t="shared" si="71"/>
        <v>6.9685159859656509E-2</v>
      </c>
      <c r="O107" s="162">
        <f t="shared" ref="O107:P107" si="72">O73/O$93</f>
        <v>7.3180321855258676E-2</v>
      </c>
      <c r="P107" s="162">
        <f t="shared" si="72"/>
        <v>7.5750660292894539E-2</v>
      </c>
      <c r="Q107" s="162">
        <f t="shared" ref="Q107:R107" si="73">Q73/Q$93</f>
        <v>8.4989183746318961E-2</v>
      </c>
      <c r="R107" s="162">
        <f t="shared" si="73"/>
        <v>0.10205566768378449</v>
      </c>
      <c r="S107" s="162">
        <f t="shared" ref="S107:T107" si="74">S73/S$93</f>
        <v>9.8399553153801722E-2</v>
      </c>
      <c r="T107" s="162">
        <f t="shared" si="74"/>
        <v>9.2812479997395364E-2</v>
      </c>
      <c r="U107" s="162">
        <f t="shared" ref="U107:V107" si="75">U73/U$93</f>
        <v>8.158752933395555E-2</v>
      </c>
      <c r="V107" s="162">
        <f t="shared" si="75"/>
        <v>7.5367895090469691E-2</v>
      </c>
    </row>
    <row r="108" spans="1:22" x14ac:dyDescent="0.25">
      <c r="A108" s="16" t="s">
        <v>424</v>
      </c>
      <c r="B108" s="162"/>
      <c r="C108" s="162">
        <f t="shared" ref="C108:N108" si="76">C74/C$93</f>
        <v>8.1485249414819605E-2</v>
      </c>
      <c r="D108" s="162">
        <f t="shared" si="76"/>
        <v>7.3213540386621964E-2</v>
      </c>
      <c r="E108" s="162">
        <f t="shared" si="76"/>
        <v>7.0127880451193517E-2</v>
      </c>
      <c r="F108" s="162">
        <f t="shared" si="76"/>
        <v>6.9252178623072161E-2</v>
      </c>
      <c r="G108" s="162">
        <f t="shared" si="76"/>
        <v>6.4783662729589991E-2</v>
      </c>
      <c r="H108" s="162">
        <f t="shared" si="76"/>
        <v>6.0948194370869319E-2</v>
      </c>
      <c r="I108" s="162">
        <f t="shared" si="76"/>
        <v>5.7328544007584761E-2</v>
      </c>
      <c r="J108" s="162">
        <f t="shared" si="76"/>
        <v>5.754272271570926E-2</v>
      </c>
      <c r="K108" s="162">
        <f t="shared" si="76"/>
        <v>5.2809972649170804E-2</v>
      </c>
      <c r="L108" s="162">
        <f t="shared" si="76"/>
        <v>4.6490615585252963E-2</v>
      </c>
      <c r="M108" s="162">
        <f t="shared" si="76"/>
        <v>5.0453940312881217E-2</v>
      </c>
      <c r="N108" s="162">
        <f t="shared" si="76"/>
        <v>5.5499902375069902E-2</v>
      </c>
      <c r="O108" s="162">
        <f t="shared" ref="O108:P108" si="77">O74/O$93</f>
        <v>5.8505767724034131E-2</v>
      </c>
      <c r="P108" s="162">
        <f t="shared" si="77"/>
        <v>6.0569879794620973E-2</v>
      </c>
      <c r="Q108" s="162">
        <f t="shared" ref="Q108:R108" si="78">Q74/Q$93</f>
        <v>6.8515278405682598E-2</v>
      </c>
      <c r="R108" s="162">
        <f t="shared" si="78"/>
        <v>8.2731191844931481E-2</v>
      </c>
      <c r="S108" s="162">
        <f t="shared" ref="S108:T108" si="79">S74/S$93</f>
        <v>7.9684230254166974E-2</v>
      </c>
      <c r="T108" s="162">
        <f t="shared" si="79"/>
        <v>7.5481745775283784E-2</v>
      </c>
      <c r="U108" s="162">
        <f t="shared" ref="U108:V108" si="80">U74/U$93</f>
        <v>6.6033439543608227E-2</v>
      </c>
      <c r="V108" s="162">
        <f t="shared" si="80"/>
        <v>6.0240839183994914E-2</v>
      </c>
    </row>
    <row r="109" spans="1:22" x14ac:dyDescent="0.25">
      <c r="A109" s="16" t="s">
        <v>93</v>
      </c>
      <c r="B109" s="162"/>
      <c r="C109" s="162">
        <f t="shared" ref="C109:N109" si="81">C75/C$93</f>
        <v>1.7478805536795001E-2</v>
      </c>
      <c r="D109" s="162">
        <f t="shared" si="81"/>
        <v>1.6335983838507401E-2</v>
      </c>
      <c r="E109" s="162">
        <f t="shared" si="81"/>
        <v>1.6395969827066426E-2</v>
      </c>
      <c r="F109" s="162">
        <f t="shared" si="81"/>
        <v>1.6836966802357491E-2</v>
      </c>
      <c r="G109" s="162">
        <f t="shared" si="81"/>
        <v>1.6957878312960563E-2</v>
      </c>
      <c r="H109" s="162">
        <f t="shared" si="81"/>
        <v>1.6775102094286641E-2</v>
      </c>
      <c r="I109" s="162">
        <f t="shared" si="81"/>
        <v>1.6360294960529549E-2</v>
      </c>
      <c r="J109" s="162">
        <f t="shared" si="81"/>
        <v>1.6697826309031515E-2</v>
      </c>
      <c r="K109" s="162">
        <f t="shared" si="81"/>
        <v>1.5412274368387957E-2</v>
      </c>
      <c r="L109" s="162">
        <f t="shared" si="81"/>
        <v>1.4013223305144892E-2</v>
      </c>
      <c r="M109" s="162">
        <f t="shared" si="81"/>
        <v>1.3563251450946631E-2</v>
      </c>
      <c r="N109" s="162">
        <f t="shared" si="81"/>
        <v>1.4185257484586615E-2</v>
      </c>
      <c r="O109" s="162">
        <f t="shared" ref="O109:P109" si="82">O75/O$93</f>
        <v>1.4674554131224538E-2</v>
      </c>
      <c r="P109" s="162">
        <f t="shared" si="82"/>
        <v>1.5180780498273563E-2</v>
      </c>
      <c r="Q109" s="162">
        <f t="shared" ref="Q109:R109" si="83">Q75/Q$93</f>
        <v>1.6473905340636374E-2</v>
      </c>
      <c r="R109" s="162">
        <f t="shared" si="83"/>
        <v>1.9324475838853005E-2</v>
      </c>
      <c r="S109" s="162">
        <f t="shared" ref="S109:T109" si="84">S75/S$93</f>
        <v>1.8715322899634755E-2</v>
      </c>
      <c r="T109" s="162">
        <f t="shared" si="84"/>
        <v>1.733073422211158E-2</v>
      </c>
      <c r="U109" s="162">
        <f t="shared" ref="U109:V109" si="85">U75/U$93</f>
        <v>1.5554089790347315E-2</v>
      </c>
      <c r="V109" s="162">
        <f t="shared" si="85"/>
        <v>1.5127055906474778E-2</v>
      </c>
    </row>
    <row r="110" spans="1:22" x14ac:dyDescent="0.25">
      <c r="A110" s="37" t="s">
        <v>425</v>
      </c>
      <c r="B110" s="162"/>
      <c r="C110" s="162">
        <f t="shared" ref="C110:N110" si="86">C76/C$93</f>
        <v>1.9494952030159461E-2</v>
      </c>
      <c r="D110" s="162">
        <f t="shared" si="86"/>
        <v>2.0408205397214656E-2</v>
      </c>
      <c r="E110" s="162">
        <f t="shared" si="86"/>
        <v>2.1820084833764186E-2</v>
      </c>
      <c r="F110" s="162">
        <f t="shared" si="86"/>
        <v>2.2824726923448259E-2</v>
      </c>
      <c r="G110" s="162">
        <f t="shared" si="86"/>
        <v>2.1531655499120915E-2</v>
      </c>
      <c r="H110" s="162">
        <f t="shared" si="86"/>
        <v>2.0720404836993049E-2</v>
      </c>
      <c r="I110" s="162">
        <f t="shared" si="86"/>
        <v>2.0939874977029507E-2</v>
      </c>
      <c r="J110" s="162">
        <f t="shared" si="86"/>
        <v>2.1096394626810924E-2</v>
      </c>
      <c r="K110" s="162">
        <f t="shared" si="86"/>
        <v>2.0261708205788959E-2</v>
      </c>
      <c r="L110" s="162">
        <f t="shared" si="86"/>
        <v>1.8155566110440908E-2</v>
      </c>
      <c r="M110" s="162">
        <f t="shared" si="86"/>
        <v>2.0023637656776214E-2</v>
      </c>
      <c r="N110" s="162">
        <f t="shared" si="86"/>
        <v>2.3462838640040656E-2</v>
      </c>
      <c r="O110" s="162">
        <f t="shared" ref="O110:P110" si="87">O76/O$93</f>
        <v>2.7002073011953183E-2</v>
      </c>
      <c r="P110" s="162">
        <f t="shared" si="87"/>
        <v>2.8868864214012673E-2</v>
      </c>
      <c r="Q110" s="162">
        <f t="shared" ref="Q110:R110" si="88">Q76/Q$93</f>
        <v>3.407970972287578E-2</v>
      </c>
      <c r="R110" s="162">
        <f t="shared" si="88"/>
        <v>3.9768152827448451E-2</v>
      </c>
      <c r="S110" s="162">
        <f t="shared" ref="S110:T110" si="89">S76/S$93</f>
        <v>4.1023402165137356E-2</v>
      </c>
      <c r="T110" s="162">
        <f t="shared" si="89"/>
        <v>3.8367823037773557E-2</v>
      </c>
      <c r="U110" s="162">
        <f t="shared" ref="U110:V110" si="90">U76/U$93</f>
        <v>3.3846811029268863E-2</v>
      </c>
      <c r="V110" s="162">
        <f t="shared" si="90"/>
        <v>3.13779401962394E-2</v>
      </c>
    </row>
    <row r="111" spans="1:22" x14ac:dyDescent="0.25">
      <c r="A111" t="s">
        <v>68</v>
      </c>
      <c r="B111" s="162"/>
      <c r="C111" s="162">
        <f t="shared" ref="C111:N111" si="91">C77/C$93</f>
        <v>0.37935158865750079</v>
      </c>
      <c r="D111" s="162">
        <f t="shared" si="91"/>
        <v>0.33725951922736475</v>
      </c>
      <c r="E111" s="162">
        <f t="shared" si="91"/>
        <v>0.3169245579738712</v>
      </c>
      <c r="F111" s="162">
        <f t="shared" si="91"/>
        <v>0.24558843645269379</v>
      </c>
      <c r="G111" s="162">
        <f t="shared" si="91"/>
        <v>0.24389357839798512</v>
      </c>
      <c r="H111" s="162">
        <f t="shared" si="91"/>
        <v>0.28693029095325612</v>
      </c>
      <c r="I111" s="162">
        <f t="shared" si="91"/>
        <v>0.27782491211251292</v>
      </c>
      <c r="J111" s="162">
        <f t="shared" si="91"/>
        <v>0.24636438949213815</v>
      </c>
      <c r="K111" s="162">
        <f t="shared" si="91"/>
        <v>0.3223065698307358</v>
      </c>
      <c r="L111" s="162">
        <f t="shared" si="91"/>
        <v>0.294814392607744</v>
      </c>
      <c r="M111" s="162">
        <f t="shared" si="91"/>
        <v>0.29232586379876602</v>
      </c>
      <c r="N111" s="162">
        <f t="shared" si="91"/>
        <v>0.31975306440145029</v>
      </c>
      <c r="O111" s="162">
        <f t="shared" ref="O111:P111" si="92">O77/O$93</f>
        <v>0.28814565230486255</v>
      </c>
      <c r="P111" s="162">
        <f t="shared" si="92"/>
        <v>0.34619997207066794</v>
      </c>
      <c r="Q111" s="162">
        <f t="shared" ref="Q111:R111" si="93">Q77/Q$93</f>
        <v>0.42161477466311337</v>
      </c>
      <c r="R111" s="162">
        <f t="shared" si="93"/>
        <v>0.38391884907308577</v>
      </c>
      <c r="S111" s="162">
        <f t="shared" ref="S111:T111" si="94">S77/S$93</f>
        <v>0.43670404408774027</v>
      </c>
      <c r="T111" s="162">
        <f t="shared" si="94"/>
        <v>0.3549482817084334</v>
      </c>
      <c r="U111" s="162">
        <f t="shared" ref="U111:V111" si="95">U77/U$93</f>
        <v>0.3410638401248598</v>
      </c>
      <c r="V111" s="162">
        <f t="shared" si="95"/>
        <v>0.35937501613471168</v>
      </c>
    </row>
    <row r="112" spans="1:22" x14ac:dyDescent="0.25">
      <c r="A112" s="15" t="s">
        <v>333</v>
      </c>
      <c r="B112" s="162"/>
      <c r="C112" s="162">
        <f t="shared" ref="C112:N112" si="96">C78/C$93</f>
        <v>0.26760376441784695</v>
      </c>
      <c r="D112" s="162">
        <f t="shared" si="96"/>
        <v>0.21655496728293888</v>
      </c>
      <c r="E112" s="162">
        <f t="shared" si="96"/>
        <v>0.16961114082633261</v>
      </c>
      <c r="F112" s="162">
        <f t="shared" si="96"/>
        <v>0.11826000184983317</v>
      </c>
      <c r="G112" s="162">
        <f t="shared" si="96"/>
        <v>0.124050882590284</v>
      </c>
      <c r="H112" s="162">
        <f t="shared" si="96"/>
        <v>0.1272854881158238</v>
      </c>
      <c r="I112" s="162">
        <f t="shared" si="96"/>
        <v>0.11219343430121556</v>
      </c>
      <c r="J112" s="162">
        <f t="shared" si="96"/>
        <v>8.5584424436400713E-2</v>
      </c>
      <c r="K112" s="162">
        <f t="shared" si="96"/>
        <v>0.10835048775303895</v>
      </c>
      <c r="L112" s="162">
        <f t="shared" si="96"/>
        <v>0.10927845761625594</v>
      </c>
      <c r="M112" s="162">
        <f t="shared" si="96"/>
        <v>0.11829780850395973</v>
      </c>
      <c r="N112" s="162">
        <f t="shared" si="96"/>
        <v>0.12662106377889049</v>
      </c>
      <c r="O112" s="162">
        <f t="shared" ref="O112:P112" si="97">O78/O$93</f>
        <v>0.12467065968598824</v>
      </c>
      <c r="P112" s="162">
        <f t="shared" si="97"/>
        <v>0.17725804377203477</v>
      </c>
      <c r="Q112" s="162">
        <f t="shared" ref="Q112:R112" si="98">Q78/Q$93</f>
        <v>0.21664242370437004</v>
      </c>
      <c r="R112" s="162">
        <f t="shared" si="98"/>
        <v>0.1893306774758429</v>
      </c>
      <c r="S112" s="162">
        <f t="shared" ref="S112:T112" si="99">S78/S$93</f>
        <v>0.20075438660712105</v>
      </c>
      <c r="T112" s="162">
        <f t="shared" si="99"/>
        <v>0.12499067006538374</v>
      </c>
      <c r="U112" s="162">
        <f t="shared" ref="U112:V112" si="100">U78/U$93</f>
        <v>0.1609502289829739</v>
      </c>
      <c r="V112" s="162">
        <f t="shared" si="100"/>
        <v>0.16956449315320282</v>
      </c>
    </row>
    <row r="113" spans="1:22" x14ac:dyDescent="0.25">
      <c r="A113" s="15" t="s">
        <v>93</v>
      </c>
      <c r="B113" s="162"/>
      <c r="C113" s="162">
        <f t="shared" ref="C113:N113" si="101">C79/C$93</f>
        <v>0.11174782423965385</v>
      </c>
      <c r="D113" s="162">
        <f t="shared" si="101"/>
        <v>0.12070454266593815</v>
      </c>
      <c r="E113" s="162">
        <f t="shared" si="101"/>
        <v>0.14731342653920151</v>
      </c>
      <c r="F113" s="162">
        <f t="shared" si="101"/>
        <v>0.12732843460286064</v>
      </c>
      <c r="G113" s="162">
        <f t="shared" si="101"/>
        <v>0.11984269580770113</v>
      </c>
      <c r="H113" s="162">
        <f t="shared" si="101"/>
        <v>0.15964480283743229</v>
      </c>
      <c r="I113" s="162">
        <f t="shared" si="101"/>
        <v>0.16563148662914495</v>
      </c>
      <c r="J113" s="162">
        <f t="shared" si="101"/>
        <v>0.16077997364881427</v>
      </c>
      <c r="K113" s="162">
        <f t="shared" si="101"/>
        <v>0.21395608207769687</v>
      </c>
      <c r="L113" s="162">
        <f t="shared" si="101"/>
        <v>0.18553593499148807</v>
      </c>
      <c r="M113" s="162">
        <f t="shared" si="101"/>
        <v>0.17402805529480631</v>
      </c>
      <c r="N113" s="162">
        <f t="shared" si="101"/>
        <v>0.19313200062255984</v>
      </c>
      <c r="O113" s="162">
        <f t="shared" ref="O113:P113" si="102">O79/O$93</f>
        <v>0.1634749926188743</v>
      </c>
      <c r="P113" s="162">
        <f t="shared" si="102"/>
        <v>0.16894192829863314</v>
      </c>
      <c r="Q113" s="162">
        <f t="shared" ref="Q113:R113" si="103">Q79/Q$93</f>
        <v>0.2049723509587433</v>
      </c>
      <c r="R113" s="162">
        <f t="shared" si="103"/>
        <v>0.19458817159724287</v>
      </c>
      <c r="S113" s="162">
        <f t="shared" ref="S113:T113" si="104">S79/S$93</f>
        <v>0.23594965748061922</v>
      </c>
      <c r="T113" s="162">
        <f t="shared" si="104"/>
        <v>0.22995761164304965</v>
      </c>
      <c r="U113" s="162">
        <f t="shared" ref="U113:V113" si="105">U79/U$93</f>
        <v>0.1801136111418859</v>
      </c>
      <c r="V113" s="162">
        <f t="shared" si="105"/>
        <v>0.18981051222503439</v>
      </c>
    </row>
    <row r="114" spans="1:22" x14ac:dyDescent="0.25">
      <c r="A114" t="s">
        <v>426</v>
      </c>
      <c r="B114" s="162"/>
      <c r="C114" s="162">
        <f t="shared" ref="C114:N114" si="106">C80/C$93</f>
        <v>1.2326590462523112E-4</v>
      </c>
      <c r="D114" s="162">
        <f t="shared" si="106"/>
        <v>2.227986715970571E-3</v>
      </c>
      <c r="E114" s="162">
        <f t="shared" si="106"/>
        <v>-1.9597266053113086E-3</v>
      </c>
      <c r="F114" s="162">
        <f t="shared" si="106"/>
        <v>-1.6197776198047724E-3</v>
      </c>
      <c r="G114" s="162">
        <f t="shared" si="106"/>
        <v>6.9984138795935397E-3</v>
      </c>
      <c r="H114" s="162">
        <f t="shared" si="106"/>
        <v>2.7536558481503414E-3</v>
      </c>
      <c r="I114" s="162">
        <f t="shared" si="106"/>
        <v>2.5216062617652133E-3</v>
      </c>
      <c r="J114" s="162">
        <f t="shared" si="106"/>
        <v>3.7929843856403774E-3</v>
      </c>
      <c r="K114" s="162">
        <f t="shared" si="106"/>
        <v>-8.8858702688122872E-3</v>
      </c>
      <c r="L114" s="162">
        <f t="shared" si="106"/>
        <v>-1.8139991797036504E-2</v>
      </c>
      <c r="M114" s="162">
        <f t="shared" si="106"/>
        <v>-6.7251928468025513E-3</v>
      </c>
      <c r="N114" s="162">
        <f t="shared" si="106"/>
        <v>3.2174870082500584E-3</v>
      </c>
      <c r="O114" s="162">
        <f t="shared" ref="O114:P114" si="107">O80/O$93</f>
        <v>2.9205289280142459E-4</v>
      </c>
      <c r="P114" s="162">
        <f t="shared" si="107"/>
        <v>-6.8619037481066302E-4</v>
      </c>
      <c r="Q114" s="162">
        <f t="shared" ref="Q114:R114" si="108">Q80/Q$93</f>
        <v>-8.6087081766329215E-3</v>
      </c>
      <c r="R114" s="162">
        <f t="shared" si="108"/>
        <v>1.060346798703545E-2</v>
      </c>
      <c r="S114" s="162">
        <f t="shared" ref="S114:T114" si="109">S80/S$93</f>
        <v>1.9090884905073782E-2</v>
      </c>
      <c r="T114" s="162">
        <f t="shared" si="109"/>
        <v>3.2778982832809564E-3</v>
      </c>
      <c r="U114" s="162">
        <f t="shared" ref="U114:V114" si="110">U80/U$93</f>
        <v>-1.0036131916723832E-2</v>
      </c>
      <c r="V114" s="162">
        <f t="shared" si="110"/>
        <v>-9.3838844445287752E-3</v>
      </c>
    </row>
    <row r="115" spans="1:22" s="160" customFormat="1" ht="20.25" customHeight="1" x14ac:dyDescent="0.25">
      <c r="A115" s="160" t="s">
        <v>69</v>
      </c>
      <c r="B115" s="190"/>
      <c r="C115" s="190">
        <f t="shared" ref="C115:N115" si="111">C81/C$93</f>
        <v>1.3489279945565698</v>
      </c>
      <c r="D115" s="190">
        <f t="shared" si="111"/>
        <v>1.2890715818997638</v>
      </c>
      <c r="E115" s="190">
        <f t="shared" si="111"/>
        <v>1.3347763435581494</v>
      </c>
      <c r="F115" s="190">
        <f t="shared" si="111"/>
        <v>1.2742356609464813</v>
      </c>
      <c r="G115" s="190">
        <f t="shared" si="111"/>
        <v>1.2919649759585035</v>
      </c>
      <c r="H115" s="190">
        <f t="shared" si="111"/>
        <v>1.3224654491877106</v>
      </c>
      <c r="I115" s="190">
        <f t="shared" si="111"/>
        <v>1.3222186127832689</v>
      </c>
      <c r="J115" s="190">
        <f t="shared" si="111"/>
        <v>1.3254866396903633</v>
      </c>
      <c r="K115" s="190">
        <f t="shared" si="111"/>
        <v>1.3513582183718666</v>
      </c>
      <c r="L115" s="190">
        <f t="shared" si="111"/>
        <v>1.2037549408980623</v>
      </c>
      <c r="M115" s="190">
        <f t="shared" si="111"/>
        <v>1.220745001936119</v>
      </c>
      <c r="N115" s="190">
        <f t="shared" si="111"/>
        <v>1.3093548946692848</v>
      </c>
      <c r="O115" s="190">
        <f t="shared" ref="O115:P115" si="112">O81/O$93</f>
        <v>1.3227409937540406</v>
      </c>
      <c r="P115" s="190">
        <f t="shared" si="112"/>
        <v>1.3882868361875444</v>
      </c>
      <c r="Q115" s="190">
        <f t="shared" ref="Q115:R115" si="113">Q81/Q$93</f>
        <v>1.5661563589966432</v>
      </c>
      <c r="R115" s="190">
        <f t="shared" si="113"/>
        <v>1.6910956202915679</v>
      </c>
      <c r="S115" s="190">
        <f t="shared" ref="S115:T115" si="114">S81/S$93</f>
        <v>1.7503468663315194</v>
      </c>
      <c r="T115" s="190">
        <f t="shared" si="114"/>
        <v>1.5470877647292813</v>
      </c>
      <c r="U115" s="190">
        <f t="shared" ref="U115:V115" si="115">U81/U$93</f>
        <v>1.3920842430543199</v>
      </c>
      <c r="V115" s="190">
        <f t="shared" si="115"/>
        <v>1.3823574715504159</v>
      </c>
    </row>
    <row r="116" spans="1:22" x14ac:dyDescent="0.25">
      <c r="A116" t="s">
        <v>70</v>
      </c>
      <c r="B116" s="162"/>
      <c r="C116" s="162">
        <f t="shared" ref="C116:N116" si="116">C82/C$93</f>
        <v>0.44775767259180838</v>
      </c>
      <c r="D116" s="162">
        <f t="shared" si="116"/>
        <v>0.41605971129948338</v>
      </c>
      <c r="E116" s="162">
        <f t="shared" si="116"/>
        <v>0.45774172431081533</v>
      </c>
      <c r="F116" s="162">
        <f t="shared" si="116"/>
        <v>0.40499449495265377</v>
      </c>
      <c r="G116" s="162">
        <f t="shared" si="116"/>
        <v>0.4455150239364789</v>
      </c>
      <c r="H116" s="162">
        <f t="shared" si="116"/>
        <v>0.50477426732246744</v>
      </c>
      <c r="I116" s="162">
        <f t="shared" si="116"/>
        <v>0.55481036513296078</v>
      </c>
      <c r="J116" s="162">
        <f t="shared" si="116"/>
        <v>0.55510764238006505</v>
      </c>
      <c r="K116" s="162">
        <f t="shared" si="116"/>
        <v>0.55237324589810521</v>
      </c>
      <c r="L116" s="162">
        <f t="shared" si="116"/>
        <v>0.52226398015678055</v>
      </c>
      <c r="M116" s="162">
        <f t="shared" si="116"/>
        <v>0.47607717926177473</v>
      </c>
      <c r="N116" s="162">
        <f t="shared" si="116"/>
        <v>0.44955414492226453</v>
      </c>
      <c r="O116" s="162">
        <f t="shared" ref="O116:P116" si="117">O82/O$93</f>
        <v>0.42843834257246655</v>
      </c>
      <c r="P116" s="162">
        <f t="shared" si="117"/>
        <v>0.38298867326045533</v>
      </c>
      <c r="Q116" s="162">
        <f t="shared" ref="Q116:R116" si="118">Q82/Q$93</f>
        <v>0.22849516287530172</v>
      </c>
      <c r="R116" s="162">
        <f t="shared" si="118"/>
        <v>6.8508193361859288E-2</v>
      </c>
      <c r="S116" s="162">
        <f t="shared" ref="S116:T116" si="119">S82/S$93</f>
        <v>0.15911857439335889</v>
      </c>
      <c r="T116" s="162">
        <f t="shared" si="119"/>
        <v>0.26219286796542307</v>
      </c>
      <c r="U116" s="162">
        <f t="shared" ref="U116:V116" si="120">U82/U$93</f>
        <v>0.32351576060135029</v>
      </c>
      <c r="V116" s="162">
        <f t="shared" si="120"/>
        <v>0.34510128210291313</v>
      </c>
    </row>
    <row r="117" spans="1:22" x14ac:dyDescent="0.25">
      <c r="A117" s="15" t="s">
        <v>427</v>
      </c>
      <c r="B117" s="162"/>
      <c r="C117" s="162">
        <f t="shared" ref="C117:N117" si="121">C83/C$93</f>
        <v>8.8305751759230749E-2</v>
      </c>
      <c r="D117" s="162">
        <f t="shared" si="121"/>
        <v>5.9320805049100644E-2</v>
      </c>
      <c r="E117" s="162">
        <f t="shared" si="121"/>
        <v>7.4958120696693095E-2</v>
      </c>
      <c r="F117" s="162">
        <f t="shared" si="121"/>
        <v>4.4329956231013282E-2</v>
      </c>
      <c r="G117" s="162">
        <f t="shared" si="121"/>
        <v>6.2483277720358374E-2</v>
      </c>
      <c r="H117" s="162">
        <f t="shared" si="121"/>
        <v>6.3026752443867379E-2</v>
      </c>
      <c r="I117" s="162">
        <f t="shared" si="121"/>
        <v>6.82241674981897E-2</v>
      </c>
      <c r="J117" s="162">
        <f t="shared" si="121"/>
        <v>6.2521005776335001E-2</v>
      </c>
      <c r="K117" s="162">
        <f t="shared" si="121"/>
        <v>5.6333268633648841E-2</v>
      </c>
      <c r="L117" s="162">
        <f t="shared" si="121"/>
        <v>4.0017700786651504E-2</v>
      </c>
      <c r="M117" s="162">
        <f t="shared" si="121"/>
        <v>3.7957644128094076E-2</v>
      </c>
      <c r="N117" s="162">
        <f t="shared" si="121"/>
        <v>3.850199832995526E-2</v>
      </c>
      <c r="O117" s="162">
        <f t="shared" ref="O117:P117" si="122">O83/O$93</f>
        <v>3.837801923568019E-2</v>
      </c>
      <c r="P117" s="162">
        <f t="shared" si="122"/>
        <v>3.1892012270517321E-2</v>
      </c>
      <c r="Q117" s="162">
        <f t="shared" ref="Q117:R117" si="123">Q83/Q$93</f>
        <v>1.434953327270813E-2</v>
      </c>
      <c r="R117" s="162">
        <f t="shared" si="123"/>
        <v>4.056999801214484E-3</v>
      </c>
      <c r="S117" s="162">
        <f t="shared" ref="S117:T117" si="124">S83/S$93</f>
        <v>7.2539159376944686E-3</v>
      </c>
      <c r="T117" s="162">
        <f t="shared" si="124"/>
        <v>8.7228330714676314E-3</v>
      </c>
      <c r="U117" s="162">
        <f t="shared" ref="U117:V117" si="125">U83/U$93</f>
        <v>1.3401876624768209E-2</v>
      </c>
      <c r="V117" s="162">
        <f t="shared" si="125"/>
        <v>1.2834468001553752E-2</v>
      </c>
    </row>
    <row r="118" spans="1:22" x14ac:dyDescent="0.25">
      <c r="A118" s="15" t="s">
        <v>428</v>
      </c>
      <c r="B118" s="162"/>
      <c r="C118" s="162">
        <f t="shared" ref="C118:N118" si="126">C84/C$93</f>
        <v>3.3413754778439261E-2</v>
      </c>
      <c r="D118" s="162">
        <f t="shared" si="126"/>
        <v>1.7440938064758351E-2</v>
      </c>
      <c r="E118" s="162">
        <f t="shared" si="126"/>
        <v>1.5351382118439087E-2</v>
      </c>
      <c r="F118" s="162">
        <f t="shared" si="126"/>
        <v>1.2820435146736534E-2</v>
      </c>
      <c r="G118" s="162">
        <f t="shared" si="126"/>
        <v>1.1460826675117939E-2</v>
      </c>
      <c r="H118" s="162">
        <f t="shared" si="126"/>
        <v>1.1699090467514453E-2</v>
      </c>
      <c r="I118" s="162">
        <f t="shared" si="126"/>
        <v>1.3929642041240016E-2</v>
      </c>
      <c r="J118" s="162">
        <f t="shared" si="126"/>
        <v>1.1936484066304456E-2</v>
      </c>
      <c r="K118" s="162">
        <f t="shared" si="126"/>
        <v>7.5403083458432845E-3</v>
      </c>
      <c r="L118" s="162">
        <f t="shared" si="126"/>
        <v>3.6830595650656356E-3</v>
      </c>
      <c r="M118" s="162">
        <f t="shared" si="126"/>
        <v>5.0420133062604559E-3</v>
      </c>
      <c r="N118" s="162">
        <f t="shared" si="126"/>
        <v>9.0367761808754065E-3</v>
      </c>
      <c r="O118" s="162">
        <f t="shared" ref="O118:P118" si="127">O84/O$93</f>
        <v>9.3621213076873159E-3</v>
      </c>
      <c r="P118" s="162">
        <f t="shared" si="127"/>
        <v>7.6375774479188804E-3</v>
      </c>
      <c r="Q118" s="162">
        <f t="shared" ref="Q118:R118" si="128">Q84/Q$93</f>
        <v>3.2773188133920898E-3</v>
      </c>
      <c r="R118" s="162">
        <f t="shared" si="128"/>
        <v>1.5706052364883054E-3</v>
      </c>
      <c r="S118" s="162">
        <f t="shared" ref="S118:T118" si="129">S84/S$93</f>
        <v>1.6508124061258831E-3</v>
      </c>
      <c r="T118" s="162">
        <f t="shared" si="129"/>
        <v>1.4334442244742403E-3</v>
      </c>
      <c r="U118" s="162">
        <f t="shared" ref="U118:V118" si="130">U84/U$93</f>
        <v>1.268774776316349E-3</v>
      </c>
      <c r="V118" s="162">
        <f t="shared" si="130"/>
        <v>1.3651209795740573E-3</v>
      </c>
    </row>
    <row r="119" spans="1:22" x14ac:dyDescent="0.25">
      <c r="A119" s="15" t="s">
        <v>429</v>
      </c>
      <c r="B119" s="162"/>
      <c r="C119" s="162">
        <f t="shared" ref="C119:N119" si="131">C85/C$93</f>
        <v>5.5058669505411391E-2</v>
      </c>
      <c r="D119" s="162">
        <f t="shared" si="131"/>
        <v>4.6665884923147771E-2</v>
      </c>
      <c r="E119" s="162">
        <f t="shared" si="131"/>
        <v>4.8717570306176475E-2</v>
      </c>
      <c r="F119" s="162">
        <f t="shared" si="131"/>
        <v>3.7877680932322154E-2</v>
      </c>
      <c r="G119" s="162">
        <f t="shared" si="131"/>
        <v>3.7654971227933057E-2</v>
      </c>
      <c r="H119" s="162">
        <f t="shared" si="131"/>
        <v>3.6221359939339233E-2</v>
      </c>
      <c r="I119" s="162">
        <f t="shared" si="131"/>
        <v>3.8501610491686711E-2</v>
      </c>
      <c r="J119" s="162">
        <f t="shared" si="131"/>
        <v>3.6543971221029474E-2</v>
      </c>
      <c r="K119" s="162">
        <f t="shared" si="131"/>
        <v>3.731494539737807E-2</v>
      </c>
      <c r="L119" s="162">
        <f t="shared" si="131"/>
        <v>3.493487173257101E-2</v>
      </c>
      <c r="M119" s="162">
        <f t="shared" si="131"/>
        <v>3.4602381277445124E-2</v>
      </c>
      <c r="N119" s="162">
        <f t="shared" si="131"/>
        <v>3.6790279589919303E-2</v>
      </c>
      <c r="O119" s="162">
        <f t="shared" ref="O119:P119" si="132">O85/O$93</f>
        <v>3.5032883259649338E-2</v>
      </c>
      <c r="P119" s="162">
        <f t="shared" si="132"/>
        <v>3.3074229149893657E-2</v>
      </c>
      <c r="Q119" s="162">
        <f t="shared" ref="Q119:R119" si="133">Q85/Q$93</f>
        <v>2.0921563299616575E-2</v>
      </c>
      <c r="R119" s="162">
        <f t="shared" si="133"/>
        <v>1.7731184273752303E-2</v>
      </c>
      <c r="S119" s="162">
        <f t="shared" ref="S119:T119" si="134">S85/S$93</f>
        <v>2.3360898100992629E-2</v>
      </c>
      <c r="T119" s="162">
        <f t="shared" si="134"/>
        <v>2.3259101337375531E-2</v>
      </c>
      <c r="U119" s="162">
        <f t="shared" ref="U119:V119" si="135">U85/U$93</f>
        <v>2.7883260066055723E-2</v>
      </c>
      <c r="V119" s="162">
        <f t="shared" si="135"/>
        <v>2.8366463489772054E-2</v>
      </c>
    </row>
    <row r="120" spans="1:22" x14ac:dyDescent="0.25">
      <c r="A120" s="15" t="s">
        <v>156</v>
      </c>
      <c r="B120" s="162"/>
      <c r="C120" s="162">
        <f t="shared" ref="C120:N120" si="136">C86/C$93</f>
        <v>0.26028202840790154</v>
      </c>
      <c r="D120" s="162">
        <f t="shared" si="136"/>
        <v>0.28106762436495247</v>
      </c>
      <c r="E120" s="162">
        <f t="shared" si="136"/>
        <v>0.30672573797245417</v>
      </c>
      <c r="F120" s="162">
        <f t="shared" si="136"/>
        <v>0.29891247044907115</v>
      </c>
      <c r="G120" s="162">
        <f t="shared" si="136"/>
        <v>0.32293310634657801</v>
      </c>
      <c r="H120" s="162">
        <f t="shared" si="136"/>
        <v>0.38298005205699964</v>
      </c>
      <c r="I120" s="162">
        <f t="shared" si="136"/>
        <v>0.42278750503939988</v>
      </c>
      <c r="J120" s="162">
        <f t="shared" si="136"/>
        <v>0.43272256722089031</v>
      </c>
      <c r="K120" s="162">
        <f t="shared" si="136"/>
        <v>0.44162259854423225</v>
      </c>
      <c r="L120" s="162">
        <f t="shared" si="136"/>
        <v>0.43521699351054211</v>
      </c>
      <c r="M120" s="162">
        <f t="shared" si="136"/>
        <v>0.38943013610862615</v>
      </c>
      <c r="N120" s="162">
        <f t="shared" si="136"/>
        <v>0.35504813173465555</v>
      </c>
      <c r="O120" s="162">
        <f t="shared" ref="O120:P120" si="137">O86/O$93</f>
        <v>0.33428452818487092</v>
      </c>
      <c r="P120" s="162">
        <f t="shared" si="137"/>
        <v>0.29788433686928195</v>
      </c>
      <c r="Q120" s="162">
        <f t="shared" ref="Q120:R120" si="138">Q86/Q$93</f>
        <v>0.17310899410341582</v>
      </c>
      <c r="R120" s="162">
        <f t="shared" si="138"/>
        <v>2.4189221349648495E-2</v>
      </c>
      <c r="S120" s="162">
        <f t="shared" ref="S120:T120" si="139">S86/S$93</f>
        <v>0.10448480753430786</v>
      </c>
      <c r="T120" s="162">
        <f t="shared" si="139"/>
        <v>0.20514671308341437</v>
      </c>
      <c r="U120" s="162">
        <f t="shared" ref="U120:V120" si="140">U86/U$93</f>
        <v>0.25536949872928161</v>
      </c>
      <c r="V120" s="162">
        <f t="shared" si="140"/>
        <v>0.27221719679735867</v>
      </c>
    </row>
    <row r="121" spans="1:22" x14ac:dyDescent="0.25">
      <c r="A121" s="15" t="s">
        <v>430</v>
      </c>
      <c r="B121" s="162"/>
      <c r="C121" s="162">
        <f t="shared" ref="C121:N121" si="141">C87/C$93</f>
        <v>1.0697456004181996E-2</v>
      </c>
      <c r="D121" s="162">
        <f t="shared" si="141"/>
        <v>1.1564453098469324E-2</v>
      </c>
      <c r="E121" s="162">
        <f t="shared" si="141"/>
        <v>1.1988903825389603E-2</v>
      </c>
      <c r="F121" s="162">
        <f t="shared" si="141"/>
        <v>1.1053953412045346E-2</v>
      </c>
      <c r="G121" s="162">
        <f t="shared" si="141"/>
        <v>1.098282580609642E-2</v>
      </c>
      <c r="H121" s="162">
        <f t="shared" si="141"/>
        <v>1.0846994738490202E-2</v>
      </c>
      <c r="I121" s="162">
        <f t="shared" si="141"/>
        <v>1.1367451084753977E-2</v>
      </c>
      <c r="J121" s="162">
        <f t="shared" si="141"/>
        <v>1.1383607650698164E-2</v>
      </c>
      <c r="K121" s="162">
        <f t="shared" si="141"/>
        <v>9.5621317682963967E-3</v>
      </c>
      <c r="L121" s="162">
        <f t="shared" si="141"/>
        <v>8.4113799699976535E-3</v>
      </c>
      <c r="M121" s="162">
        <f t="shared" si="141"/>
        <v>9.0450277299254454E-3</v>
      </c>
      <c r="N121" s="162">
        <f t="shared" si="141"/>
        <v>1.0176959896943744E-2</v>
      </c>
      <c r="O121" s="162">
        <f t="shared" ref="O121:P121" si="142">O87/O$93</f>
        <v>1.138079389866181E-2</v>
      </c>
      <c r="P121" s="162">
        <f t="shared" si="142"/>
        <v>1.2500525973575736E-2</v>
      </c>
      <c r="Q121" s="162">
        <f t="shared" ref="Q121:R121" si="143">Q87/Q$93</f>
        <v>1.6837759023242305E-2</v>
      </c>
      <c r="R121" s="162">
        <f t="shared" si="143"/>
        <v>2.0960182832199789E-2</v>
      </c>
      <c r="S121" s="162">
        <f t="shared" ref="S121:T121" si="144">S87/S$93</f>
        <v>2.2368139793613896E-2</v>
      </c>
      <c r="T121" s="162">
        <f t="shared" si="144"/>
        <v>2.363078468404578E-2</v>
      </c>
      <c r="U121" s="162">
        <f t="shared" ref="U121:V121" si="145">U87/U$93</f>
        <v>2.5592357872765519E-2</v>
      </c>
      <c r="V121" s="162">
        <f t="shared" si="145"/>
        <v>3.0318034851493533E-2</v>
      </c>
    </row>
    <row r="122" spans="1:22" x14ac:dyDescent="0.25">
      <c r="A122" t="s">
        <v>71</v>
      </c>
      <c r="B122" s="162"/>
      <c r="C122" s="162">
        <f t="shared" ref="C122:N122" si="146">C88/C$93</f>
        <v>0.79668570598563726</v>
      </c>
      <c r="D122" s="162">
        <f t="shared" si="146"/>
        <v>0.70513121897134523</v>
      </c>
      <c r="E122" s="162">
        <f t="shared" si="146"/>
        <v>0.79251810543561652</v>
      </c>
      <c r="F122" s="162">
        <f t="shared" si="146"/>
        <v>0.67923019489224568</v>
      </c>
      <c r="G122" s="162">
        <f t="shared" si="146"/>
        <v>0.73747992033611398</v>
      </c>
      <c r="H122" s="162">
        <f t="shared" si="146"/>
        <v>0.82723967880083071</v>
      </c>
      <c r="I122" s="162">
        <f t="shared" si="146"/>
        <v>0.87702890737344885</v>
      </c>
      <c r="J122" s="162">
        <f t="shared" si="146"/>
        <v>0.880594247698121</v>
      </c>
      <c r="K122" s="162">
        <f t="shared" si="146"/>
        <v>0.90373152636179954</v>
      </c>
      <c r="L122" s="162">
        <f t="shared" si="146"/>
        <v>0.726018921054843</v>
      </c>
      <c r="M122" s="162">
        <f t="shared" si="146"/>
        <v>0.69682223088019046</v>
      </c>
      <c r="N122" s="162">
        <f t="shared" si="146"/>
        <v>0.75890903959154932</v>
      </c>
      <c r="O122" s="162">
        <f t="shared" ref="O122:P122" si="147">O88/O$93</f>
        <v>0.75117933632650702</v>
      </c>
      <c r="P122" s="162">
        <f t="shared" si="147"/>
        <v>0.77127553649034297</v>
      </c>
      <c r="Q122" s="162">
        <f t="shared" ref="Q122:R122" si="148">Q88/Q$93</f>
        <v>0.79465153630285235</v>
      </c>
      <c r="R122" s="162">
        <f t="shared" si="148"/>
        <v>0.75960382206584842</v>
      </c>
      <c r="S122" s="162">
        <f t="shared" ref="S122:T122" si="149">S88/S$93</f>
        <v>0.90946547250083376</v>
      </c>
      <c r="T122" s="162">
        <f t="shared" si="149"/>
        <v>0.80928057732417258</v>
      </c>
      <c r="U122" s="162">
        <f t="shared" ref="U122:V122" si="150">U88/U$93</f>
        <v>0.7155999570272239</v>
      </c>
      <c r="V122" s="162">
        <f t="shared" si="150"/>
        <v>0.72745873214038004</v>
      </c>
    </row>
    <row r="123" spans="1:22" x14ac:dyDescent="0.25">
      <c r="A123" s="15" t="s">
        <v>431</v>
      </c>
      <c r="B123" s="162"/>
      <c r="C123" s="162">
        <f t="shared" ref="C123:N123" si="151">C89/C$93</f>
        <v>0.12844760290611443</v>
      </c>
      <c r="D123" s="162">
        <f t="shared" si="151"/>
        <v>0.13507733767972338</v>
      </c>
      <c r="E123" s="162">
        <f t="shared" si="151"/>
        <v>0.14953301458780704</v>
      </c>
      <c r="F123" s="162">
        <f t="shared" si="151"/>
        <v>0.15226076595882734</v>
      </c>
      <c r="G123" s="162">
        <f t="shared" si="151"/>
        <v>0.15529698171952014</v>
      </c>
      <c r="H123" s="162">
        <f t="shared" si="151"/>
        <v>0.15690830150161639</v>
      </c>
      <c r="I123" s="162">
        <f t="shared" si="151"/>
        <v>0.17227404177331854</v>
      </c>
      <c r="J123" s="162">
        <f t="shared" si="151"/>
        <v>0.16708510940774177</v>
      </c>
      <c r="K123" s="162">
        <f t="shared" si="151"/>
        <v>0.16619767156887855</v>
      </c>
      <c r="L123" s="162">
        <f t="shared" si="151"/>
        <v>0.14623160693421611</v>
      </c>
      <c r="M123" s="162">
        <f t="shared" si="151"/>
        <v>0.13688588085767939</v>
      </c>
      <c r="N123" s="162">
        <f t="shared" si="151"/>
        <v>0.14150968218445087</v>
      </c>
      <c r="O123" s="162">
        <f t="shared" ref="O123:P123" si="152">O89/O$93</f>
        <v>0.14695188937728751</v>
      </c>
      <c r="P123" s="162">
        <f t="shared" si="152"/>
        <v>0.1448289604241797</v>
      </c>
      <c r="Q123" s="162">
        <f t="shared" ref="Q123:R123" si="153">Q89/Q$93</f>
        <v>0.15793128729235079</v>
      </c>
      <c r="R123" s="162">
        <f t="shared" si="153"/>
        <v>0.17027829299184735</v>
      </c>
      <c r="S123" s="162">
        <f t="shared" ref="S123:T123" si="154">S89/S$93</f>
        <v>0.17708142677599628</v>
      </c>
      <c r="T123" s="162">
        <f t="shared" si="154"/>
        <v>0.15463703564334025</v>
      </c>
      <c r="U123" s="162">
        <f t="shared" ref="U123:V123" si="155">U89/U$93</f>
        <v>0.13412853252446036</v>
      </c>
      <c r="V123" s="162">
        <f t="shared" si="155"/>
        <v>0.14429878241872321</v>
      </c>
    </row>
    <row r="124" spans="1:22" x14ac:dyDescent="0.25">
      <c r="A124" s="15" t="s">
        <v>432</v>
      </c>
      <c r="B124" s="162"/>
      <c r="C124" s="162">
        <f t="shared" ref="C124:N124" si="156">C90/C$93</f>
        <v>0.27521277963311996</v>
      </c>
      <c r="D124" s="162">
        <f t="shared" si="156"/>
        <v>0.17963120683508335</v>
      </c>
      <c r="E124" s="162">
        <f t="shared" si="156"/>
        <v>0.20025078369670429</v>
      </c>
      <c r="F124" s="162">
        <f t="shared" si="156"/>
        <v>0.11931398562776334</v>
      </c>
      <c r="G124" s="162">
        <f t="shared" si="156"/>
        <v>0.18811308561194573</v>
      </c>
      <c r="H124" s="162">
        <f t="shared" si="156"/>
        <v>0.23260069979498182</v>
      </c>
      <c r="I124" s="162">
        <f t="shared" si="156"/>
        <v>0.23801127203095135</v>
      </c>
      <c r="J124" s="162">
        <f t="shared" si="156"/>
        <v>0.23211878670704633</v>
      </c>
      <c r="K124" s="162">
        <f t="shared" si="156"/>
        <v>0.22475020302475371</v>
      </c>
      <c r="L124" s="162">
        <f t="shared" si="156"/>
        <v>0.11933348744707389</v>
      </c>
      <c r="M124" s="162">
        <f t="shared" si="156"/>
        <v>0.10419738895683771</v>
      </c>
      <c r="N124" s="162">
        <f t="shared" si="156"/>
        <v>0.10411005362579405</v>
      </c>
      <c r="O124" s="162">
        <f t="shared" ref="O124:P124" si="157">O90/O$93</f>
        <v>0.1334671639594055</v>
      </c>
      <c r="P124" s="162">
        <f t="shared" si="157"/>
        <v>0.13591150436447194</v>
      </c>
      <c r="Q124" s="162">
        <f t="shared" ref="Q124:R124" si="158">Q90/Q$93</f>
        <v>8.9003407599015649E-2</v>
      </c>
      <c r="R124" s="162">
        <f t="shared" si="158"/>
        <v>0.10531464811178157</v>
      </c>
      <c r="S124" s="162">
        <f t="shared" ref="S124:T124" si="159">S90/S$93</f>
        <v>0.15791382081208158</v>
      </c>
      <c r="T124" s="162">
        <f t="shared" si="159"/>
        <v>0.14581385213454506</v>
      </c>
      <c r="U124" s="162">
        <f t="shared" ref="U124:V124" si="160">U90/U$93</f>
        <v>0.13640853531843686</v>
      </c>
      <c r="V124" s="162">
        <f t="shared" si="160"/>
        <v>0.11512902003870953</v>
      </c>
    </row>
    <row r="125" spans="1:22" x14ac:dyDescent="0.25">
      <c r="A125" s="15" t="s">
        <v>433</v>
      </c>
      <c r="B125" s="162"/>
      <c r="C125" s="162">
        <f t="shared" ref="C125:N125" si="161">C91/C$93</f>
        <v>0.23719026800427365</v>
      </c>
      <c r="D125" s="162">
        <f t="shared" si="161"/>
        <v>0.25128636953781924</v>
      </c>
      <c r="E125" s="162">
        <f t="shared" si="161"/>
        <v>0.27984401875417414</v>
      </c>
      <c r="F125" s="162">
        <f t="shared" si="161"/>
        <v>0.24863853604889674</v>
      </c>
      <c r="G125" s="162">
        <f t="shared" si="161"/>
        <v>0.2432189788635159</v>
      </c>
      <c r="H125" s="162">
        <f t="shared" si="161"/>
        <v>0.27405075768637166</v>
      </c>
      <c r="I125" s="162">
        <f t="shared" si="161"/>
        <v>0.28889150485034526</v>
      </c>
      <c r="J125" s="162">
        <f t="shared" si="161"/>
        <v>0.30849441456879872</v>
      </c>
      <c r="K125" s="162">
        <f t="shared" si="161"/>
        <v>0.3591492215019777</v>
      </c>
      <c r="L125" s="162">
        <f t="shared" si="161"/>
        <v>0.31826588260645466</v>
      </c>
      <c r="M125" s="162">
        <f t="shared" si="161"/>
        <v>0.31078191786979803</v>
      </c>
      <c r="N125" s="162">
        <f t="shared" si="161"/>
        <v>0.34563984664953623</v>
      </c>
      <c r="O125" s="162">
        <f t="shared" ref="O125:P125" si="162">O91/O$93</f>
        <v>0.31256036933625864</v>
      </c>
      <c r="P125" s="162">
        <f t="shared" si="162"/>
        <v>0.32420078247560968</v>
      </c>
      <c r="Q125" s="162">
        <f t="shared" ref="Q125:R125" si="163">Q91/Q$93</f>
        <v>0.41155709605812263</v>
      </c>
      <c r="R125" s="162">
        <f t="shared" si="163"/>
        <v>0.36674388147773268</v>
      </c>
      <c r="S125" s="162">
        <f t="shared" ref="S125:T125" si="164">S91/S$93</f>
        <v>0.403794767237312</v>
      </c>
      <c r="T125" s="162">
        <f t="shared" si="164"/>
        <v>0.37087212685078769</v>
      </c>
      <c r="U125" s="162">
        <f t="shared" ref="U125:V125" si="165">U91/U$93</f>
        <v>0.31186394136454232</v>
      </c>
      <c r="V125" s="162">
        <f t="shared" si="165"/>
        <v>0.34656631392314613</v>
      </c>
    </row>
    <row r="126" spans="1:22" x14ac:dyDescent="0.25">
      <c r="A126" s="15" t="s">
        <v>429</v>
      </c>
      <c r="B126" s="162"/>
      <c r="C126" s="162">
        <f t="shared" ref="C126:N126" si="166">C92/C$93</f>
        <v>0.15583505544212919</v>
      </c>
      <c r="D126" s="162">
        <f t="shared" si="166"/>
        <v>0.13913630491871934</v>
      </c>
      <c r="E126" s="162">
        <f t="shared" si="166"/>
        <v>0.16289027900526812</v>
      </c>
      <c r="F126" s="162">
        <f t="shared" si="166"/>
        <v>0.15901690725675824</v>
      </c>
      <c r="G126" s="162">
        <f t="shared" si="166"/>
        <v>0.15085088408599073</v>
      </c>
      <c r="H126" s="162">
        <f t="shared" si="166"/>
        <v>0.16367991039052404</v>
      </c>
      <c r="I126" s="162">
        <f t="shared" si="166"/>
        <v>0.17785208871883376</v>
      </c>
      <c r="J126" s="162">
        <f t="shared" si="166"/>
        <v>0.17289593701453412</v>
      </c>
      <c r="K126" s="162">
        <f t="shared" si="166"/>
        <v>0.15363444578914645</v>
      </c>
      <c r="L126" s="162">
        <f t="shared" si="166"/>
        <v>0.14218795718092922</v>
      </c>
      <c r="M126" s="162">
        <f t="shared" si="166"/>
        <v>0.14495704319587532</v>
      </c>
      <c r="N126" s="162">
        <f t="shared" si="166"/>
        <v>0.16764945713176815</v>
      </c>
      <c r="O126" s="162">
        <f t="shared" ref="O126:P126" si="167">O92/O$93</f>
        <v>0.15819990039722334</v>
      </c>
      <c r="P126" s="162">
        <f t="shared" si="167"/>
        <v>0.16633428922608168</v>
      </c>
      <c r="Q126" s="162">
        <f t="shared" ref="Q126:R126" si="168">Q92/Q$93</f>
        <v>0.13615976699972432</v>
      </c>
      <c r="R126" s="162">
        <f t="shared" si="168"/>
        <v>0.11726699107206551</v>
      </c>
      <c r="S126" s="162">
        <f t="shared" ref="S126:T126" si="169">S92/S$93</f>
        <v>0.17067547356342175</v>
      </c>
      <c r="T126" s="162">
        <f t="shared" si="169"/>
        <v>0.13795754885286654</v>
      </c>
      <c r="U126" s="162">
        <f t="shared" ref="U126:V126" si="170">U92/U$93</f>
        <v>0.13319894781978442</v>
      </c>
      <c r="V126" s="162">
        <f t="shared" si="170"/>
        <v>0.12146461575980122</v>
      </c>
    </row>
    <row r="127" spans="1:22" s="160" customFormat="1" ht="20.25" customHeight="1" x14ac:dyDescent="0.25">
      <c r="A127" s="433" t="s">
        <v>434</v>
      </c>
      <c r="B127" s="825"/>
      <c r="C127" s="825">
        <f t="shared" ref="C127:N127" si="171">C93/C$93</f>
        <v>1</v>
      </c>
      <c r="D127" s="825">
        <f t="shared" si="171"/>
        <v>1</v>
      </c>
      <c r="E127" s="825">
        <f t="shared" si="171"/>
        <v>1</v>
      </c>
      <c r="F127" s="825">
        <f t="shared" si="171"/>
        <v>1</v>
      </c>
      <c r="G127" s="825">
        <f t="shared" si="171"/>
        <v>1</v>
      </c>
      <c r="H127" s="825">
        <f t="shared" si="171"/>
        <v>1</v>
      </c>
      <c r="I127" s="825">
        <f t="shared" si="171"/>
        <v>1</v>
      </c>
      <c r="J127" s="825">
        <f t="shared" si="171"/>
        <v>1</v>
      </c>
      <c r="K127" s="825">
        <f t="shared" si="171"/>
        <v>1</v>
      </c>
      <c r="L127" s="825">
        <f t="shared" si="171"/>
        <v>1</v>
      </c>
      <c r="M127" s="825">
        <f t="shared" si="171"/>
        <v>1</v>
      </c>
      <c r="N127" s="825">
        <f t="shared" si="171"/>
        <v>1</v>
      </c>
      <c r="O127" s="825">
        <f t="shared" ref="O127:P127" si="172">O93/O$93</f>
        <v>1</v>
      </c>
      <c r="P127" s="825">
        <f t="shared" si="172"/>
        <v>1</v>
      </c>
      <c r="Q127" s="825">
        <f t="shared" ref="Q127:R127" si="173">Q93/Q$93</f>
        <v>1</v>
      </c>
      <c r="R127" s="825">
        <f t="shared" si="173"/>
        <v>1</v>
      </c>
      <c r="S127" s="825">
        <f t="shared" ref="S127:T127" si="174">S93/S$93</f>
        <v>1</v>
      </c>
      <c r="T127" s="825">
        <f t="shared" si="174"/>
        <v>1</v>
      </c>
      <c r="U127" s="825">
        <f t="shared" ref="U127:V127" si="175">U93/U$93</f>
        <v>1</v>
      </c>
      <c r="V127" s="825">
        <f t="shared" si="175"/>
        <v>1</v>
      </c>
    </row>
    <row r="128" spans="1:22" ht="13" x14ac:dyDescent="0.25">
      <c r="A128" s="90" t="s">
        <v>367</v>
      </c>
    </row>
    <row r="129" spans="1:22" ht="13" x14ac:dyDescent="0.25">
      <c r="A129" s="90"/>
    </row>
    <row r="130" spans="1:22" s="14" customFormat="1" ht="25.4" customHeight="1" x14ac:dyDescent="0.25">
      <c r="A130" s="39" t="str">
        <f>Index!A29</f>
        <v>Table 2v    Palau implicit GDP(E) expenditure, price deflators, FY2006-FY2025</v>
      </c>
    </row>
    <row r="131" spans="1:22" ht="20.25" customHeight="1" x14ac:dyDescent="0.25">
      <c r="A131" s="52" t="s">
        <v>438</v>
      </c>
      <c r="B131" s="24"/>
      <c r="C131" s="24" t="str">
        <f t="shared" ref="C131:J131" si="176">C66</f>
        <v>FY06</v>
      </c>
      <c r="D131" s="24" t="str">
        <f>D66</f>
        <v>FY07</v>
      </c>
      <c r="E131" s="24" t="str">
        <f t="shared" si="176"/>
        <v>FY08</v>
      </c>
      <c r="F131" s="24" t="str">
        <f t="shared" si="176"/>
        <v>FY09</v>
      </c>
      <c r="G131" s="24" t="str">
        <f t="shared" si="176"/>
        <v>FY10</v>
      </c>
      <c r="H131" s="24" t="str">
        <f t="shared" si="176"/>
        <v>FY11</v>
      </c>
      <c r="I131" s="24" t="str">
        <f t="shared" si="176"/>
        <v>FY12</v>
      </c>
      <c r="J131" s="24" t="str">
        <f t="shared" si="176"/>
        <v>FY13</v>
      </c>
      <c r="K131" s="24" t="str">
        <f t="shared" ref="K131:L131" si="177">K66</f>
        <v>FY14</v>
      </c>
      <c r="L131" s="24" t="str">
        <f t="shared" si="177"/>
        <v>FY15</v>
      </c>
      <c r="M131" s="24" t="str">
        <f t="shared" ref="M131:N131" si="178">M66</f>
        <v>FY16</v>
      </c>
      <c r="N131" s="24" t="str">
        <f t="shared" si="178"/>
        <v>FY17</v>
      </c>
      <c r="O131" s="24" t="str">
        <f t="shared" ref="O131:Q131" si="179">O66</f>
        <v>FY18</v>
      </c>
      <c r="P131" s="24" t="str">
        <f t="shared" si="179"/>
        <v>FY19</v>
      </c>
      <c r="Q131" s="24" t="str">
        <f t="shared" si="179"/>
        <v>FY20</v>
      </c>
      <c r="R131" s="24" t="str">
        <f t="shared" ref="R131" si="180">R66</f>
        <v>FY21</v>
      </c>
      <c r="S131" s="24" t="s">
        <v>4403</v>
      </c>
      <c r="T131" s="24" t="s">
        <v>4404</v>
      </c>
      <c r="U131" s="24" t="s">
        <v>4406</v>
      </c>
      <c r="V131" s="24" t="s">
        <v>4407</v>
      </c>
    </row>
    <row r="132" spans="1:22" ht="20.25" customHeight="1" x14ac:dyDescent="0.25">
      <c r="A132" t="s">
        <v>66</v>
      </c>
      <c r="B132" s="61"/>
      <c r="C132" s="80">
        <f t="shared" ref="C132:V132" si="181">IF(ABS(B3)&lt;1,"n.a.",IF(ABS(C3)&lt;1,"n.a.",(C67/C3)/(B67/B3)-1))</f>
        <v>4.8942399386102231E-2</v>
      </c>
      <c r="D132" s="80">
        <f t="shared" si="181"/>
        <v>1.0974284273747914E-2</v>
      </c>
      <c r="E132" s="80">
        <f t="shared" si="181"/>
        <v>6.4395875919920353E-2</v>
      </c>
      <c r="F132" s="80">
        <f t="shared" si="181"/>
        <v>9.609340725608595E-3</v>
      </c>
      <c r="G132" s="80">
        <f t="shared" si="181"/>
        <v>4.607794973637791E-2</v>
      </c>
      <c r="H132" s="80">
        <f t="shared" si="181"/>
        <v>3.4250690661193017E-2</v>
      </c>
      <c r="I132" s="80">
        <f t="shared" si="181"/>
        <v>3.5998005513920184E-2</v>
      </c>
      <c r="J132" s="80">
        <f t="shared" si="181"/>
        <v>4.1980458809421917E-2</v>
      </c>
      <c r="K132" s="80">
        <f t="shared" si="181"/>
        <v>4.3018036772450197E-2</v>
      </c>
      <c r="L132" s="80">
        <f t="shared" si="181"/>
        <v>3.8702971959489574E-2</v>
      </c>
      <c r="M132" s="80">
        <f t="shared" si="181"/>
        <v>3.5379177191849687E-2</v>
      </c>
      <c r="N132" s="80">
        <f t="shared" si="181"/>
        <v>1.8672539470060423E-2</v>
      </c>
      <c r="O132" s="80">
        <f t="shared" si="181"/>
        <v>1.7982295428445205E-2</v>
      </c>
      <c r="P132" s="80">
        <f t="shared" si="181"/>
        <v>1.7856090188994367E-2</v>
      </c>
      <c r="Q132" s="80">
        <f t="shared" si="181"/>
        <v>3.3668991944048265E-2</v>
      </c>
      <c r="R132" s="80">
        <f t="shared" si="181"/>
        <v>3.3560679519881287E-2</v>
      </c>
      <c r="S132" s="80">
        <f t="shared" si="181"/>
        <v>5.0157118795830069E-2</v>
      </c>
      <c r="T132" s="80">
        <f t="shared" si="181"/>
        <v>8.9778267735646455E-2</v>
      </c>
      <c r="U132" s="80">
        <f t="shared" si="181"/>
        <v>4.3601175913964285E-2</v>
      </c>
      <c r="V132" s="80">
        <f t="shared" si="181"/>
        <v>3.7528128253262016E-2</v>
      </c>
    </row>
    <row r="133" spans="1:22" x14ac:dyDescent="0.25">
      <c r="A133" s="15" t="s">
        <v>418</v>
      </c>
      <c r="B133" s="61"/>
      <c r="C133" s="80">
        <f t="shared" ref="C133:V133" si="182">IF(ABS(B4)&lt;1,"n.a.",IF(ABS(C4)&lt;1,"n.a.",(C68/C4)/(B68/B4)-1))</f>
        <v>2.3743868132155566E-2</v>
      </c>
      <c r="D133" s="80">
        <f t="shared" si="182"/>
        <v>2.2013365173091604E-2</v>
      </c>
      <c r="E133" s="80">
        <f t="shared" si="182"/>
        <v>4.6592058179423024E-2</v>
      </c>
      <c r="F133" s="80">
        <f t="shared" si="182"/>
        <v>1.5489735898748691E-2</v>
      </c>
      <c r="G133" s="80">
        <f t="shared" si="182"/>
        <v>6.4163302207683071E-2</v>
      </c>
      <c r="H133" s="80">
        <f t="shared" si="182"/>
        <v>4.916614219908233E-2</v>
      </c>
      <c r="I133" s="80">
        <f t="shared" si="182"/>
        <v>3.1785633972228444E-2</v>
      </c>
      <c r="J133" s="80">
        <f t="shared" si="182"/>
        <v>4.0665032335570839E-2</v>
      </c>
      <c r="K133" s="80">
        <f t="shared" si="182"/>
        <v>4.0371356229926825E-2</v>
      </c>
      <c r="L133" s="80">
        <f t="shared" si="182"/>
        <v>7.2278654077067461E-2</v>
      </c>
      <c r="M133" s="80">
        <f t="shared" si="182"/>
        <v>6.2445032243880538E-2</v>
      </c>
      <c r="N133" s="80">
        <f t="shared" si="182"/>
        <v>2.3503339355810171E-2</v>
      </c>
      <c r="O133" s="80">
        <f t="shared" si="182"/>
        <v>1.2833861013841874E-2</v>
      </c>
      <c r="P133" s="80">
        <f t="shared" si="182"/>
        <v>2.4859053878585335E-2</v>
      </c>
      <c r="Q133" s="80">
        <f t="shared" si="182"/>
        <v>5.1468588118959824E-2</v>
      </c>
      <c r="R133" s="80">
        <f t="shared" si="182"/>
        <v>6.0211996239994958E-2</v>
      </c>
      <c r="S133" s="80">
        <f t="shared" si="182"/>
        <v>-1.3072786302898654E-2</v>
      </c>
      <c r="T133" s="80">
        <f t="shared" si="182"/>
        <v>7.3722809693864244E-2</v>
      </c>
      <c r="U133" s="80">
        <f t="shared" si="182"/>
        <v>4.4430343890290436E-2</v>
      </c>
      <c r="V133" s="80">
        <f t="shared" si="182"/>
        <v>4.4870055235923356E-2</v>
      </c>
    </row>
    <row r="134" spans="1:22" x14ac:dyDescent="0.25">
      <c r="A134" s="15" t="s">
        <v>419</v>
      </c>
      <c r="B134" s="61"/>
      <c r="C134" s="80">
        <f t="shared" ref="C134:V134" si="183">IF(ABS(B5)&lt;1,"n.a.",IF(ABS(C5)&lt;1,"n.a.",(C69/C5)/(B69/B5)-1))</f>
        <v>7.6977052538874657E-2</v>
      </c>
      <c r="D134" s="80">
        <f t="shared" si="183"/>
        <v>-5.6845112697356814E-3</v>
      </c>
      <c r="E134" s="80">
        <f t="shared" si="183"/>
        <v>9.0823292891977436E-2</v>
      </c>
      <c r="F134" s="80">
        <f t="shared" si="183"/>
        <v>1.1371934960211716E-2</v>
      </c>
      <c r="G134" s="80">
        <f t="shared" si="183"/>
        <v>1.0667934671743762E-2</v>
      </c>
      <c r="H134" s="80">
        <f t="shared" si="183"/>
        <v>2.4976361198461472E-2</v>
      </c>
      <c r="I134" s="80">
        <f t="shared" si="183"/>
        <v>4.0302857573463857E-2</v>
      </c>
      <c r="J134" s="80">
        <f t="shared" si="183"/>
        <v>3.5079028484293007E-2</v>
      </c>
      <c r="K134" s="80">
        <f t="shared" si="183"/>
        <v>3.8317920007837403E-2</v>
      </c>
      <c r="L134" s="80">
        <f t="shared" si="183"/>
        <v>-2.2306239259601623E-2</v>
      </c>
      <c r="M134" s="80">
        <f t="shared" si="183"/>
        <v>-1.5618758438829983E-2</v>
      </c>
      <c r="N134" s="80">
        <f t="shared" si="183"/>
        <v>8.4572709052190831E-3</v>
      </c>
      <c r="O134" s="80">
        <f t="shared" si="183"/>
        <v>2.5417356706287642E-2</v>
      </c>
      <c r="P134" s="80">
        <f t="shared" si="183"/>
        <v>3.4466057118649474E-3</v>
      </c>
      <c r="Q134" s="80">
        <f t="shared" si="183"/>
        <v>2.0429303101801022E-3</v>
      </c>
      <c r="R134" s="80">
        <f t="shared" si="183"/>
        <v>-1.4583355338903203E-2</v>
      </c>
      <c r="S134" s="80">
        <f t="shared" si="183"/>
        <v>0.16248358176065314</v>
      </c>
      <c r="T134" s="80">
        <f t="shared" si="183"/>
        <v>0.10769464124250283</v>
      </c>
      <c r="U134" s="80">
        <f t="shared" si="183"/>
        <v>3.7305816947889259E-2</v>
      </c>
      <c r="V134" s="80">
        <f t="shared" si="183"/>
        <v>2.3231010817367448E-2</v>
      </c>
    </row>
    <row r="135" spans="1:22" x14ac:dyDescent="0.25">
      <c r="A135" s="16" t="s">
        <v>420</v>
      </c>
      <c r="B135" s="61"/>
      <c r="C135" s="80">
        <f t="shared" ref="C135:V135" si="184">IF(ABS(B6)&lt;1,"n.a.",IF(ABS(C6)&lt;1,"n.a.",(C70/C6)/(B70/B6)-1))</f>
        <v>4.113647316732183E-2</v>
      </c>
      <c r="D135" s="80">
        <f t="shared" si="184"/>
        <v>-5.7538525813081165E-3</v>
      </c>
      <c r="E135" s="80">
        <f t="shared" si="184"/>
        <v>5.2562308415088133E-2</v>
      </c>
      <c r="F135" s="80">
        <f t="shared" si="184"/>
        <v>7.9869473664362811E-2</v>
      </c>
      <c r="G135" s="80">
        <f t="shared" si="184"/>
        <v>4.3868870473624089E-2</v>
      </c>
      <c r="H135" s="80">
        <f t="shared" si="184"/>
        <v>0.10464888316675314</v>
      </c>
      <c r="I135" s="80">
        <f t="shared" si="184"/>
        <v>1.4851315292940592E-2</v>
      </c>
      <c r="J135" s="80">
        <f t="shared" si="184"/>
        <v>2.3793872916337389E-2</v>
      </c>
      <c r="K135" s="80">
        <f t="shared" si="184"/>
        <v>2.3350634605584952E-2</v>
      </c>
      <c r="L135" s="80">
        <f t="shared" si="184"/>
        <v>-1.2027861517858174E-3</v>
      </c>
      <c r="M135" s="80">
        <f t="shared" si="184"/>
        <v>-1.0156034144074066E-2</v>
      </c>
      <c r="N135" s="80">
        <f t="shared" si="184"/>
        <v>6.1275491111876246E-3</v>
      </c>
      <c r="O135" s="80">
        <f t="shared" si="184"/>
        <v>1.8765321705840998E-2</v>
      </c>
      <c r="P135" s="80">
        <f t="shared" si="184"/>
        <v>2.9074101900645744E-3</v>
      </c>
      <c r="Q135" s="80">
        <f t="shared" si="184"/>
        <v>2.9928514489663272E-4</v>
      </c>
      <c r="R135" s="80">
        <f t="shared" si="184"/>
        <v>-7.2987922807915551E-3</v>
      </c>
      <c r="S135" s="80">
        <f t="shared" si="184"/>
        <v>8.8008484837230228E-2</v>
      </c>
      <c r="T135" s="80">
        <f t="shared" si="184"/>
        <v>7.0407849119396237E-2</v>
      </c>
      <c r="U135" s="80">
        <f t="shared" si="184"/>
        <v>5.5999135236856734E-2</v>
      </c>
      <c r="V135" s="80">
        <f t="shared" si="184"/>
        <v>-1.6950490731820977E-2</v>
      </c>
    </row>
    <row r="136" spans="1:22" x14ac:dyDescent="0.25">
      <c r="A136" t="s">
        <v>421</v>
      </c>
      <c r="B136" s="162"/>
      <c r="C136" s="310">
        <f t="shared" ref="C136:V136" si="185">IF(ABS(B7)&lt;1,"n.a.",IF(ABS(C7)&lt;1,"n.a.",(C71/C7)/(B71/B7)-1))</f>
        <v>3.6081714032632162E-2</v>
      </c>
      <c r="D136" s="310">
        <f t="shared" si="185"/>
        <v>8.6939753303167944E-3</v>
      </c>
      <c r="E136" s="310">
        <f t="shared" si="185"/>
        <v>6.3606155679215126E-2</v>
      </c>
      <c r="F136" s="310">
        <f t="shared" si="185"/>
        <v>1.7376362781357679E-2</v>
      </c>
      <c r="G136" s="310">
        <f t="shared" si="185"/>
        <v>2.588251207110237E-2</v>
      </c>
      <c r="H136" s="310">
        <f t="shared" si="185"/>
        <v>5.1786114749397871E-2</v>
      </c>
      <c r="I136" s="310">
        <f t="shared" si="185"/>
        <v>4.3536674841391676E-2</v>
      </c>
      <c r="J136" s="310">
        <f t="shared" si="185"/>
        <v>2.724494675447775E-2</v>
      </c>
      <c r="K136" s="310">
        <f t="shared" si="185"/>
        <v>4.2229803115316322E-2</v>
      </c>
      <c r="L136" s="310">
        <f t="shared" si="185"/>
        <v>3.4192611622976266E-2</v>
      </c>
      <c r="M136" s="310">
        <f t="shared" si="185"/>
        <v>6.7691453721514527E-3</v>
      </c>
      <c r="N136" s="310">
        <f t="shared" si="185"/>
        <v>1.2289808698589866E-2</v>
      </c>
      <c r="O136" s="310">
        <f t="shared" si="185"/>
        <v>2.3762809317613209E-2</v>
      </c>
      <c r="P136" s="310">
        <f t="shared" si="185"/>
        <v>-1.700806835606905E-2</v>
      </c>
      <c r="Q136" s="310">
        <f t="shared" si="185"/>
        <v>-2.4064676867102563E-2</v>
      </c>
      <c r="R136" s="310">
        <f t="shared" si="185"/>
        <v>3.0613555916649826E-3</v>
      </c>
      <c r="S136" s="310">
        <f t="shared" si="185"/>
        <v>0.11069134645992174</v>
      </c>
      <c r="T136" s="310">
        <f t="shared" si="185"/>
        <v>0.11172475887071021</v>
      </c>
      <c r="U136" s="310">
        <f t="shared" si="185"/>
        <v>2.0019484006646548E-2</v>
      </c>
      <c r="V136" s="310">
        <f t="shared" si="185"/>
        <v>1.3545877302630682E-2</v>
      </c>
    </row>
    <row r="137" spans="1:22" x14ac:dyDescent="0.25">
      <c r="A137" s="15" t="s">
        <v>422</v>
      </c>
      <c r="B137" s="162"/>
      <c r="C137" s="310">
        <f t="shared" ref="C137:V137" si="186">IF(ABS(B8)&lt;1,"n.a.",IF(ABS(C8)&lt;1,"n.a.",(C72/C8)/(B72/B8)-1))</f>
        <v>2.3744033124808217E-2</v>
      </c>
      <c r="D137" s="310">
        <f t="shared" si="186"/>
        <v>1.9658450845737585E-2</v>
      </c>
      <c r="E137" s="310">
        <f t="shared" si="186"/>
        <v>8.0675630489952077E-2</v>
      </c>
      <c r="F137" s="310">
        <f t="shared" si="186"/>
        <v>2.4605295331611154E-2</v>
      </c>
      <c r="G137" s="310">
        <f t="shared" si="186"/>
        <v>4.0352250032410941E-2</v>
      </c>
      <c r="H137" s="310">
        <f t="shared" si="186"/>
        <v>5.7305675165257863E-2</v>
      </c>
      <c r="I137" s="310">
        <f t="shared" si="186"/>
        <v>4.45504496585587E-2</v>
      </c>
      <c r="J137" s="310">
        <f t="shared" si="186"/>
        <v>2.4884648565598022E-2</v>
      </c>
      <c r="K137" s="310">
        <f t="shared" si="186"/>
        <v>4.3986278099188203E-2</v>
      </c>
      <c r="L137" s="310">
        <f t="shared" si="186"/>
        <v>3.1864372603439328E-2</v>
      </c>
      <c r="M137" s="310">
        <f t="shared" si="186"/>
        <v>-4.5643898697578233E-3</v>
      </c>
      <c r="N137" s="310">
        <f t="shared" si="186"/>
        <v>9.5699433652334243E-3</v>
      </c>
      <c r="O137" s="310">
        <f t="shared" si="186"/>
        <v>2.4435112277864768E-2</v>
      </c>
      <c r="P137" s="310">
        <f t="shared" si="186"/>
        <v>-1.9072944458513374E-2</v>
      </c>
      <c r="Q137" s="310">
        <f t="shared" si="186"/>
        <v>-3.3832536416257053E-2</v>
      </c>
      <c r="R137" s="310">
        <f t="shared" si="186"/>
        <v>3.8640924731692117E-4</v>
      </c>
      <c r="S137" s="310">
        <f t="shared" si="186"/>
        <v>0.12622483910245674</v>
      </c>
      <c r="T137" s="310">
        <f t="shared" si="186"/>
        <v>0.11982352623038683</v>
      </c>
      <c r="U137" s="310">
        <f t="shared" si="186"/>
        <v>1.7001325058243699E-2</v>
      </c>
      <c r="V137" s="310">
        <f t="shared" si="186"/>
        <v>1.6630334112180956E-2</v>
      </c>
    </row>
    <row r="138" spans="1:22" x14ac:dyDescent="0.25">
      <c r="A138" s="15" t="s">
        <v>423</v>
      </c>
      <c r="B138" s="162"/>
      <c r="C138" s="310">
        <f t="shared" ref="C138:V138" si="187">IF(ABS(B9)&lt;1,"n.a.",IF(ABS(C9)&lt;1,"n.a.",(C73/C9)/(B73/B9)-1))</f>
        <v>0.10563686839693487</v>
      </c>
      <c r="D138" s="310">
        <f t="shared" si="187"/>
        <v>-4.3773260100094746E-2</v>
      </c>
      <c r="E138" s="310">
        <f t="shared" si="187"/>
        <v>-3.6030729861426858E-2</v>
      </c>
      <c r="F138" s="310">
        <f t="shared" si="187"/>
        <v>-3.1999920796966674E-2</v>
      </c>
      <c r="G138" s="310">
        <f t="shared" si="187"/>
        <v>-6.0137657032513281E-2</v>
      </c>
      <c r="H138" s="310">
        <f t="shared" si="187"/>
        <v>1.2863314691317296E-2</v>
      </c>
      <c r="I138" s="310">
        <f t="shared" si="187"/>
        <v>2.353383922908292E-2</v>
      </c>
      <c r="J138" s="310">
        <f t="shared" si="187"/>
        <v>3.9438295498658515E-2</v>
      </c>
      <c r="K138" s="310">
        <f t="shared" si="187"/>
        <v>2.2884338964149098E-2</v>
      </c>
      <c r="L138" s="310">
        <f t="shared" si="187"/>
        <v>5.54342995961008E-2</v>
      </c>
      <c r="M138" s="310">
        <f t="shared" si="187"/>
        <v>0.10260184359047697</v>
      </c>
      <c r="N138" s="310">
        <f t="shared" si="187"/>
        <v>2.9481644151938324E-2</v>
      </c>
      <c r="O138" s="310">
        <f t="shared" si="187"/>
        <v>1.3285067853897381E-2</v>
      </c>
      <c r="P138" s="310">
        <f t="shared" si="187"/>
        <v>1.4264351981421175E-3</v>
      </c>
      <c r="Q138" s="310">
        <f t="shared" si="187"/>
        <v>3.7250418619969583E-2</v>
      </c>
      <c r="R138" s="310">
        <f t="shared" si="187"/>
        <v>1.6178495647457769E-2</v>
      </c>
      <c r="S138" s="310">
        <f t="shared" si="187"/>
        <v>7.3048520532497108E-3</v>
      </c>
      <c r="T138" s="310">
        <f t="shared" si="187"/>
        <v>6.8228764761088412E-2</v>
      </c>
      <c r="U138" s="310">
        <f t="shared" si="187"/>
        <v>3.0206690061853392E-2</v>
      </c>
      <c r="V138" s="310">
        <f t="shared" si="187"/>
        <v>-1.1813341688323153E-2</v>
      </c>
    </row>
    <row r="139" spans="1:22" x14ac:dyDescent="0.25">
      <c r="A139" s="16" t="s">
        <v>424</v>
      </c>
      <c r="B139" s="162"/>
      <c r="C139" s="310">
        <f t="shared" ref="C139:V139" si="188">IF(ABS(B10)&lt;1,"n.a.",IF(ABS(C10)&lt;1,"n.a.",(C74/C10)/(B74/B10)-1))</f>
        <v>0.11764700655954496</v>
      </c>
      <c r="D139" s="310">
        <f t="shared" si="188"/>
        <v>-5.263166458586277E-2</v>
      </c>
      <c r="E139" s="310">
        <f t="shared" si="188"/>
        <v>-4.6481523270726521E-2</v>
      </c>
      <c r="F139" s="310">
        <f t="shared" si="188"/>
        <v>-4.1366863778252827E-2</v>
      </c>
      <c r="G139" s="310">
        <f t="shared" si="188"/>
        <v>-7.6033040243816741E-2</v>
      </c>
      <c r="H139" s="310">
        <f t="shared" si="188"/>
        <v>-3.8672310909149132E-9</v>
      </c>
      <c r="I139" s="310">
        <f t="shared" si="188"/>
        <v>1.3284829280532762E-2</v>
      </c>
      <c r="J139" s="310">
        <f t="shared" si="188"/>
        <v>3.7835359430603566E-2</v>
      </c>
      <c r="K139" s="310">
        <f t="shared" si="188"/>
        <v>2.3823042023913166E-2</v>
      </c>
      <c r="L139" s="310">
        <f t="shared" si="188"/>
        <v>4.9999984582020263E-2</v>
      </c>
      <c r="M139" s="310">
        <f t="shared" si="188"/>
        <v>0.12581120413516866</v>
      </c>
      <c r="N139" s="310">
        <f t="shared" si="188"/>
        <v>3.5705625708459809E-2</v>
      </c>
      <c r="O139" s="310">
        <f t="shared" si="188"/>
        <v>1.2701441487746878E-2</v>
      </c>
      <c r="P139" s="310">
        <f t="shared" si="188"/>
        <v>-2.7248706530456079E-3</v>
      </c>
      <c r="Q139" s="310">
        <f t="shared" si="188"/>
        <v>4.1356263657641001E-2</v>
      </c>
      <c r="R139" s="310">
        <f t="shared" si="188"/>
        <v>1.7588904708940811E-2</v>
      </c>
      <c r="S139" s="310">
        <f t="shared" si="188"/>
        <v>2.1514970862419602E-3</v>
      </c>
      <c r="T139" s="310">
        <f t="shared" si="188"/>
        <v>6.856256287247442E-2</v>
      </c>
      <c r="U139" s="310">
        <f t="shared" si="188"/>
        <v>2.1316348965446208E-2</v>
      </c>
      <c r="V139" s="310">
        <f t="shared" si="188"/>
        <v>-2.7735330026272487E-2</v>
      </c>
    </row>
    <row r="140" spans="1:22" x14ac:dyDescent="0.25">
      <c r="A140" s="16" t="s">
        <v>93</v>
      </c>
      <c r="B140" s="162"/>
      <c r="C140" s="310">
        <f t="shared" ref="C140:V140" si="189">IF(ABS(B11)&lt;1,"n.a.",IF(ABS(C11)&lt;1,"n.a.",(C75/C11)/(B75/B11)-1))</f>
        <v>5.0932545540788077E-2</v>
      </c>
      <c r="D140" s="310">
        <f t="shared" si="189"/>
        <v>-4.4332850968962223E-3</v>
      </c>
      <c r="E140" s="310">
        <f t="shared" si="189"/>
        <v>9.3726172827910403E-3</v>
      </c>
      <c r="F140" s="310">
        <f t="shared" si="189"/>
        <v>7.0849752068757876E-3</v>
      </c>
      <c r="G140" s="310">
        <f t="shared" si="189"/>
        <v>4.9891012596536832E-3</v>
      </c>
      <c r="H140" s="310">
        <f t="shared" si="189"/>
        <v>6.2251206166728634E-2</v>
      </c>
      <c r="I140" s="310">
        <f t="shared" si="189"/>
        <v>6.1392740114136979E-2</v>
      </c>
      <c r="J140" s="310">
        <f t="shared" si="189"/>
        <v>4.4375590140328436E-2</v>
      </c>
      <c r="K140" s="310">
        <f t="shared" si="189"/>
        <v>1.9024153279314948E-2</v>
      </c>
      <c r="L140" s="310">
        <f t="shared" si="189"/>
        <v>7.3221043052924539E-2</v>
      </c>
      <c r="M140" s="310">
        <f t="shared" si="189"/>
        <v>2.5706412112537436E-2</v>
      </c>
      <c r="N140" s="310">
        <f t="shared" si="189"/>
        <v>5.9373125975741292E-3</v>
      </c>
      <c r="O140" s="310">
        <f t="shared" si="189"/>
        <v>1.5214722424760518E-2</v>
      </c>
      <c r="P140" s="310">
        <f t="shared" si="189"/>
        <v>1.7977216483157754E-2</v>
      </c>
      <c r="Q140" s="310">
        <f t="shared" si="189"/>
        <v>2.0515876013468271E-2</v>
      </c>
      <c r="R140" s="310">
        <f t="shared" si="189"/>
        <v>9.8278111028300419E-3</v>
      </c>
      <c r="S140" s="310">
        <f t="shared" si="189"/>
        <v>2.9347959289083514E-2</v>
      </c>
      <c r="T140" s="310">
        <f t="shared" si="189"/>
        <v>6.6757298592714731E-2</v>
      </c>
      <c r="U140" s="310">
        <f t="shared" si="189"/>
        <v>6.9688537583443955E-2</v>
      </c>
      <c r="V140" s="310">
        <f t="shared" si="189"/>
        <v>5.7885094677939675E-2</v>
      </c>
    </row>
    <row r="141" spans="1:22" x14ac:dyDescent="0.25">
      <c r="A141" s="37" t="s">
        <v>425</v>
      </c>
      <c r="B141" s="162"/>
      <c r="C141" s="310">
        <f t="shared" ref="C141:V141" si="190">IF(ABS(B12)&lt;1,"n.a.",IF(ABS(C12)&lt;1,"n.a.",(C76/C12)/(B76/B12)-1))</f>
        <v>6.3961612643664179E-2</v>
      </c>
      <c r="D141" s="310">
        <f t="shared" si="190"/>
        <v>4.7888125125610248E-3</v>
      </c>
      <c r="E141" s="310">
        <f t="shared" si="190"/>
        <v>6.2439803368816271E-2</v>
      </c>
      <c r="F141" s="310">
        <f t="shared" si="190"/>
        <v>1.9843546121695477E-2</v>
      </c>
      <c r="G141" s="310">
        <f t="shared" si="190"/>
        <v>-2.9147924075815235E-3</v>
      </c>
      <c r="H141" s="310">
        <f t="shared" si="190"/>
        <v>3.6599871411111762E-2</v>
      </c>
      <c r="I141" s="310">
        <f t="shared" si="190"/>
        <v>4.4865667245372665E-2</v>
      </c>
      <c r="J141" s="310">
        <f t="shared" si="190"/>
        <v>3.1322442272682105E-2</v>
      </c>
      <c r="K141" s="310">
        <f t="shared" si="190"/>
        <v>3.3156283683190013E-2</v>
      </c>
      <c r="L141" s="310">
        <f t="shared" si="190"/>
        <v>1.8708754772285952E-2</v>
      </c>
      <c r="M141" s="310">
        <f t="shared" si="190"/>
        <v>4.3677777322580491E-2</v>
      </c>
      <c r="N141" s="310">
        <f t="shared" si="190"/>
        <v>3.6548226657890703E-2</v>
      </c>
      <c r="O141" s="310">
        <f t="shared" si="190"/>
        <v>3.9466521899288898E-2</v>
      </c>
      <c r="P141" s="310">
        <f t="shared" si="190"/>
        <v>-2.0230371226738209E-2</v>
      </c>
      <c r="Q141" s="310">
        <f t="shared" si="190"/>
        <v>1.3705934727685776E-2</v>
      </c>
      <c r="R141" s="310">
        <f t="shared" si="190"/>
        <v>3.1805797631350163E-3</v>
      </c>
      <c r="S141" s="310">
        <f t="shared" si="190"/>
        <v>0.11072475876782728</v>
      </c>
      <c r="T141" s="310">
        <f t="shared" si="190"/>
        <v>9.1386859397451836E-2</v>
      </c>
      <c r="U141" s="310">
        <f t="shared" si="190"/>
        <v>4.5561019050093243E-2</v>
      </c>
      <c r="V141" s="310">
        <f t="shared" si="190"/>
        <v>2.4046888074558126E-2</v>
      </c>
    </row>
    <row r="142" spans="1:22" x14ac:dyDescent="0.25">
      <c r="A142" t="s">
        <v>68</v>
      </c>
      <c r="B142" s="162"/>
      <c r="C142" s="310">
        <f t="shared" ref="C142:V142" si="191">IF(ABS(B13)&lt;1,"n.a.",IF(ABS(C13)&lt;1,"n.a.",(C77/C13)/(B77/B13)-1))</f>
        <v>7.1426991333560341E-2</v>
      </c>
      <c r="D142" s="310">
        <f t="shared" si="191"/>
        <v>-3.7169159230047155E-3</v>
      </c>
      <c r="E142" s="310">
        <f t="shared" si="191"/>
        <v>7.2310131722734594E-2</v>
      </c>
      <c r="F142" s="310">
        <f t="shared" si="191"/>
        <v>1.5284042577889068E-2</v>
      </c>
      <c r="G142" s="310">
        <f t="shared" si="191"/>
        <v>1.2619225180722227E-2</v>
      </c>
      <c r="H142" s="310">
        <f t="shared" si="191"/>
        <v>1.9741466354791237E-2</v>
      </c>
      <c r="I142" s="310">
        <f t="shared" si="191"/>
        <v>3.4168549329485876E-2</v>
      </c>
      <c r="J142" s="310">
        <f t="shared" si="191"/>
        <v>2.5597129473897473E-2</v>
      </c>
      <c r="K142" s="310">
        <f t="shared" si="191"/>
        <v>2.9080493967377441E-2</v>
      </c>
      <c r="L142" s="310">
        <f t="shared" si="191"/>
        <v>5.2296076678872705E-3</v>
      </c>
      <c r="M142" s="310">
        <f t="shared" si="191"/>
        <v>7.5397348402124198E-3</v>
      </c>
      <c r="N142" s="310">
        <f t="shared" si="191"/>
        <v>7.6464992502600637E-3</v>
      </c>
      <c r="O142" s="310">
        <f t="shared" si="191"/>
        <v>1.2882247586977869E-2</v>
      </c>
      <c r="P142" s="310">
        <f t="shared" si="191"/>
        <v>3.1492717257377567E-3</v>
      </c>
      <c r="Q142" s="310">
        <f t="shared" si="191"/>
        <v>-6.1363125016116182E-3</v>
      </c>
      <c r="R142" s="310">
        <f t="shared" si="191"/>
        <v>1.5486105129070893E-2</v>
      </c>
      <c r="S142" s="310">
        <f t="shared" si="191"/>
        <v>9.8476669182949061E-2</v>
      </c>
      <c r="T142" s="310">
        <f t="shared" si="191"/>
        <v>9.7641068405229126E-2</v>
      </c>
      <c r="U142" s="310">
        <f t="shared" si="191"/>
        <v>4.9296418568982814E-2</v>
      </c>
      <c r="V142" s="310">
        <f t="shared" si="191"/>
        <v>2.1077614190065042E-2</v>
      </c>
    </row>
    <row r="143" spans="1:22" x14ac:dyDescent="0.25">
      <c r="A143" s="15" t="s">
        <v>333</v>
      </c>
      <c r="B143" s="162"/>
      <c r="C143" s="310">
        <f t="shared" ref="C143:V143" si="192">IF(ABS(B14)&lt;1,"n.a.",IF(ABS(C14)&lt;1,"n.a.",(C78/C14)/(B78/B14)-1))</f>
        <v>8.2971185450363416E-2</v>
      </c>
      <c r="D143" s="310">
        <f t="shared" si="192"/>
        <v>4.9159604830095738E-4</v>
      </c>
      <c r="E143" s="310">
        <f t="shared" si="192"/>
        <v>9.4566728974602832E-2</v>
      </c>
      <c r="F143" s="310">
        <f t="shared" si="192"/>
        <v>-3.0816021338562205E-3</v>
      </c>
      <c r="G143" s="310">
        <f t="shared" si="192"/>
        <v>2.3049390981486839E-2</v>
      </c>
      <c r="H143" s="310">
        <f t="shared" si="192"/>
        <v>3.0588681301115805E-2</v>
      </c>
      <c r="I143" s="310">
        <f t="shared" si="192"/>
        <v>4.5058365142942591E-2</v>
      </c>
      <c r="J143" s="310">
        <f t="shared" si="192"/>
        <v>3.0257643903333076E-2</v>
      </c>
      <c r="K143" s="310">
        <f t="shared" si="192"/>
        <v>3.3430091365775461E-2</v>
      </c>
      <c r="L143" s="310">
        <f t="shared" si="192"/>
        <v>-1.3798775669772168E-2</v>
      </c>
      <c r="M143" s="310">
        <f t="shared" si="192"/>
        <v>-5.3160714702831235E-3</v>
      </c>
      <c r="N143" s="310">
        <f t="shared" si="192"/>
        <v>1.3091005441581816E-2</v>
      </c>
      <c r="O143" s="310">
        <f t="shared" si="192"/>
        <v>2.1577264470652668E-2</v>
      </c>
      <c r="P143" s="310">
        <f t="shared" si="192"/>
        <v>5.0444398982116834E-3</v>
      </c>
      <c r="Q143" s="310">
        <f t="shared" si="192"/>
        <v>-6.9707357029371586E-3</v>
      </c>
      <c r="R143" s="310">
        <f t="shared" si="192"/>
        <v>9.0147352302172301E-3</v>
      </c>
      <c r="S143" s="310">
        <f t="shared" si="192"/>
        <v>0.14083414381345616</v>
      </c>
      <c r="T143" s="310">
        <f t="shared" si="192"/>
        <v>8.4916373088267827E-2</v>
      </c>
      <c r="U143" s="310">
        <f t="shared" si="192"/>
        <v>5.2515360931314703E-2</v>
      </c>
      <c r="V143" s="310">
        <f t="shared" si="192"/>
        <v>1.3406302772825063E-2</v>
      </c>
    </row>
    <row r="144" spans="1:22" x14ac:dyDescent="0.25">
      <c r="A144" s="15" t="s">
        <v>93</v>
      </c>
      <c r="B144" s="162"/>
      <c r="C144" s="310">
        <f t="shared" ref="C144:V144" si="193">IF(ABS(B15)&lt;1,"n.a.",IF(ABS(C15)&lt;1,"n.a.",(C79/C15)/(B79/B15)-1))</f>
        <v>3.6601372725536319E-2</v>
      </c>
      <c r="D144" s="310">
        <f t="shared" si="193"/>
        <v>-3.1270101662431826E-2</v>
      </c>
      <c r="E144" s="310">
        <f t="shared" si="193"/>
        <v>2.7942145973991028E-2</v>
      </c>
      <c r="F144" s="310">
        <f t="shared" si="193"/>
        <v>3.184167665517168E-2</v>
      </c>
      <c r="G144" s="310">
        <f t="shared" si="193"/>
        <v>4.1609279465397719E-3</v>
      </c>
      <c r="H144" s="310">
        <f t="shared" si="193"/>
        <v>7.6963388717847803E-3</v>
      </c>
      <c r="I144" s="310">
        <f t="shared" si="193"/>
        <v>2.6499634050082044E-2</v>
      </c>
      <c r="J144" s="310">
        <f t="shared" si="193"/>
        <v>2.4247640156785488E-2</v>
      </c>
      <c r="K144" s="310">
        <f t="shared" si="193"/>
        <v>2.7243449055960767E-2</v>
      </c>
      <c r="L144" s="310">
        <f t="shared" si="193"/>
        <v>1.5159977614137787E-2</v>
      </c>
      <c r="M144" s="310">
        <f t="shared" si="193"/>
        <v>1.6791479344387072E-2</v>
      </c>
      <c r="N144" s="310">
        <f t="shared" si="193"/>
        <v>3.6238386906184417E-3</v>
      </c>
      <c r="O144" s="310">
        <f t="shared" si="193"/>
        <v>7.3676796822710333E-3</v>
      </c>
      <c r="P144" s="310">
        <f t="shared" si="193"/>
        <v>1.703962798096148E-3</v>
      </c>
      <c r="Q144" s="310">
        <f t="shared" si="193"/>
        <v>-5.2528558429196792E-3</v>
      </c>
      <c r="R144" s="310">
        <f t="shared" si="193"/>
        <v>2.1801303645291314E-2</v>
      </c>
      <c r="S144" s="310">
        <f t="shared" si="193"/>
        <v>6.3447848203799673E-2</v>
      </c>
      <c r="T144" s="310">
        <f t="shared" si="193"/>
        <v>0.11442244210558794</v>
      </c>
      <c r="U144" s="310">
        <f t="shared" si="193"/>
        <v>3.9775406458415041E-2</v>
      </c>
      <c r="V144" s="310">
        <f t="shared" si="193"/>
        <v>2.77525433411836E-2</v>
      </c>
    </row>
    <row r="145" spans="1:22" x14ac:dyDescent="0.25">
      <c r="A145" t="s">
        <v>426</v>
      </c>
      <c r="B145" s="162"/>
      <c r="C145" s="310" t="str">
        <f t="shared" ref="C145:V145" si="194">IF(ABS(B16)&lt;1,"n.a.",IF(ABS(C16)&lt;1,"n.a.",(C80/C16)/(B80/B16)-1))</f>
        <v>n.a.</v>
      </c>
      <c r="D145" s="310" t="str">
        <f t="shared" si="194"/>
        <v>n.a.</v>
      </c>
      <c r="E145" s="310" t="str">
        <f t="shared" si="194"/>
        <v>n.a.</v>
      </c>
      <c r="F145" s="310" t="str">
        <f t="shared" si="194"/>
        <v>n.a.</v>
      </c>
      <c r="G145" s="310" t="str">
        <f t="shared" si="194"/>
        <v>n.a.</v>
      </c>
      <c r="H145" s="310" t="str">
        <f t="shared" si="194"/>
        <v>n.a.</v>
      </c>
      <c r="I145" s="310" t="str">
        <f t="shared" si="194"/>
        <v>n.a.</v>
      </c>
      <c r="J145" s="310" t="str">
        <f t="shared" si="194"/>
        <v>n.a.</v>
      </c>
      <c r="K145" s="310" t="str">
        <f t="shared" si="194"/>
        <v>n.a.</v>
      </c>
      <c r="L145" s="310">
        <f t="shared" si="194"/>
        <v>-0.32552921266380463</v>
      </c>
      <c r="M145" s="310">
        <f t="shared" si="194"/>
        <v>-0.20408785599500057</v>
      </c>
      <c r="N145" s="310">
        <f t="shared" si="194"/>
        <v>0.16528311631838166</v>
      </c>
      <c r="O145" s="310" t="str">
        <f t="shared" si="194"/>
        <v>n.a.</v>
      </c>
      <c r="P145" s="310" t="str">
        <f t="shared" si="194"/>
        <v>n.a.</v>
      </c>
      <c r="Q145" s="310" t="str">
        <f t="shared" si="194"/>
        <v>n.a.</v>
      </c>
      <c r="R145" s="310">
        <f t="shared" si="194"/>
        <v>7.0576922247385543E-2</v>
      </c>
      <c r="S145" s="310">
        <f t="shared" si="194"/>
        <v>0.70846183769821325</v>
      </c>
      <c r="T145" s="310" t="str">
        <f t="shared" si="194"/>
        <v>n.a.</v>
      </c>
      <c r="U145" s="310" t="str">
        <f t="shared" si="194"/>
        <v>n.a.</v>
      </c>
      <c r="V145" s="310">
        <f t="shared" si="194"/>
        <v>-6.1507786622614358E-2</v>
      </c>
    </row>
    <row r="146" spans="1:22" s="160" customFormat="1" ht="20.25" customHeight="1" x14ac:dyDescent="0.25">
      <c r="A146" s="160" t="s">
        <v>69</v>
      </c>
      <c r="B146" s="190"/>
      <c r="C146" s="311">
        <f t="shared" ref="C146:V146" si="195">IF(ABS(B17)&lt;1,"n.a.",IF(ABS(C17)&lt;1,"n.a.",(C81/C17)/(B81/B17)-1))</f>
        <v>4.4595978434836425E-2</v>
      </c>
      <c r="D146" s="311">
        <f t="shared" si="195"/>
        <v>4.4616310175495943E-3</v>
      </c>
      <c r="E146" s="311">
        <f t="shared" si="195"/>
        <v>6.2506989367369536E-2</v>
      </c>
      <c r="F146" s="311">
        <f t="shared" si="195"/>
        <v>8.8345537731613355E-3</v>
      </c>
      <c r="G146" s="311">
        <f t="shared" si="195"/>
        <v>2.9825998918286745E-2</v>
      </c>
      <c r="H146" s="311">
        <f t="shared" si="195"/>
        <v>4.3564462959881478E-2</v>
      </c>
      <c r="I146" s="311">
        <f t="shared" si="195"/>
        <v>4.0171407470422027E-2</v>
      </c>
      <c r="J146" s="311">
        <f t="shared" si="195"/>
        <v>2.9546566073629155E-2</v>
      </c>
      <c r="K146" s="311">
        <f t="shared" si="195"/>
        <v>4.0125608160548998E-2</v>
      </c>
      <c r="L146" s="311">
        <f t="shared" si="195"/>
        <v>3.0927855710253027E-2</v>
      </c>
      <c r="M146" s="311">
        <f t="shared" si="195"/>
        <v>1.5188014425328022E-2</v>
      </c>
      <c r="N146" s="311">
        <f t="shared" si="195"/>
        <v>1.1099437974011028E-2</v>
      </c>
      <c r="O146" s="311">
        <f t="shared" si="195"/>
        <v>1.988520278411432E-2</v>
      </c>
      <c r="P146" s="311">
        <f t="shared" si="195"/>
        <v>-4.1027913059595855E-3</v>
      </c>
      <c r="Q146" s="311">
        <f t="shared" si="195"/>
        <v>-3.6226854555099219E-3</v>
      </c>
      <c r="R146" s="311">
        <f t="shared" si="195"/>
        <v>1.2332147026220763E-2</v>
      </c>
      <c r="S146" s="311">
        <f t="shared" si="195"/>
        <v>9.4991318152405135E-2</v>
      </c>
      <c r="T146" s="311">
        <f t="shared" si="195"/>
        <v>9.9823648430107381E-2</v>
      </c>
      <c r="U146" s="311">
        <f t="shared" si="195"/>
        <v>3.2227334377763484E-2</v>
      </c>
      <c r="V146" s="311">
        <f t="shared" si="195"/>
        <v>2.3227810141015937E-2</v>
      </c>
    </row>
    <row r="147" spans="1:22" x14ac:dyDescent="0.25">
      <c r="A147" t="s">
        <v>70</v>
      </c>
      <c r="B147" s="162"/>
      <c r="C147" s="310">
        <f t="shared" ref="C147:V147" si="196">IF(ABS(B18)&lt;1,"n.a.",IF(ABS(C18)&lt;1,"n.a.",(C82/C18)/(B82/B18)-1))</f>
        <v>7.2956766587175315E-2</v>
      </c>
      <c r="D147" s="310">
        <f t="shared" si="196"/>
        <v>-2.3025716793125817E-3</v>
      </c>
      <c r="E147" s="310">
        <f t="shared" si="196"/>
        <v>0.15381712536169001</v>
      </c>
      <c r="F147" s="310">
        <f t="shared" si="196"/>
        <v>-6.1694431320134302E-2</v>
      </c>
      <c r="G147" s="310">
        <f t="shared" si="196"/>
        <v>1.9105074187866444E-2</v>
      </c>
      <c r="H147" s="310">
        <f t="shared" si="196"/>
        <v>4.330623915334697E-2</v>
      </c>
      <c r="I147" s="310">
        <f t="shared" si="196"/>
        <v>8.1162712673703785E-2</v>
      </c>
      <c r="J147" s="310">
        <f t="shared" si="196"/>
        <v>6.8534427310376733E-2</v>
      </c>
      <c r="K147" s="310">
        <f t="shared" si="196"/>
        <v>2.6618490181383292E-2</v>
      </c>
      <c r="L147" s="310">
        <f t="shared" si="196"/>
        <v>-1.1786539729033874E-2</v>
      </c>
      <c r="M147" s="310">
        <f t="shared" si="196"/>
        <v>-2.8403193720785258E-2</v>
      </c>
      <c r="N147" s="310">
        <f t="shared" si="196"/>
        <v>3.2685634610829517E-3</v>
      </c>
      <c r="O147" s="310">
        <f t="shared" si="196"/>
        <v>9.6932053953129316E-3</v>
      </c>
      <c r="P147" s="310">
        <f t="shared" si="196"/>
        <v>-9.0641186423412456E-3</v>
      </c>
      <c r="Q147" s="310">
        <f t="shared" si="196"/>
        <v>-1.9975649385314376E-2</v>
      </c>
      <c r="R147" s="310">
        <f t="shared" si="196"/>
        <v>-3.0588096891884908E-2</v>
      </c>
      <c r="S147" s="310">
        <f t="shared" si="196"/>
        <v>8.9897667081623167E-2</v>
      </c>
      <c r="T147" s="310">
        <f t="shared" si="196"/>
        <v>8.8097250093340351E-2</v>
      </c>
      <c r="U147" s="310">
        <f t="shared" si="196"/>
        <v>3.8074158169052019E-2</v>
      </c>
      <c r="V147" s="310">
        <f t="shared" si="196"/>
        <v>1.7796032842226639E-2</v>
      </c>
    </row>
    <row r="148" spans="1:22" x14ac:dyDescent="0.25">
      <c r="A148" s="15" t="s">
        <v>427</v>
      </c>
      <c r="B148" s="162"/>
      <c r="C148" s="310">
        <f t="shared" ref="C148:V148" si="197">IF(ABS(B19)&lt;1,"n.a.",IF(ABS(C19)&lt;1,"n.a.",(C83/C19)/(B83/B19)-1))</f>
        <v>0.13203057241542449</v>
      </c>
      <c r="D148" s="310">
        <f t="shared" si="197"/>
        <v>5.1687137535428196E-2</v>
      </c>
      <c r="E148" s="310">
        <f t="shared" si="197"/>
        <v>0.44878463400624535</v>
      </c>
      <c r="F148" s="310">
        <f t="shared" si="197"/>
        <v>-0.36739475762268992</v>
      </c>
      <c r="G148" s="310">
        <f t="shared" si="197"/>
        <v>0.18793940943633158</v>
      </c>
      <c r="H148" s="310">
        <f t="shared" si="197"/>
        <v>0.42932800493163437</v>
      </c>
      <c r="I148" s="310">
        <f t="shared" si="197"/>
        <v>6.4042477545146692E-2</v>
      </c>
      <c r="J148" s="310">
        <f t="shared" si="197"/>
        <v>-1.9350667635657959E-2</v>
      </c>
      <c r="K148" s="310">
        <f t="shared" si="197"/>
        <v>4.2264256413923285E-2</v>
      </c>
      <c r="L148" s="310">
        <f t="shared" si="197"/>
        <v>-0.34095292227916962</v>
      </c>
      <c r="M148" s="310">
        <f t="shared" si="197"/>
        <v>-0.26840990158015987</v>
      </c>
      <c r="N148" s="310">
        <f t="shared" si="197"/>
        <v>0.16606338506971752</v>
      </c>
      <c r="O148" s="310">
        <f t="shared" si="197"/>
        <v>0.19388023795408427</v>
      </c>
      <c r="P148" s="310">
        <f t="shared" si="197"/>
        <v>2.9792881572929808E-3</v>
      </c>
      <c r="Q148" s="310">
        <f t="shared" si="197"/>
        <v>-0.19393733112219469</v>
      </c>
      <c r="R148" s="310" t="str">
        <f t="shared" si="197"/>
        <v>n.a.</v>
      </c>
      <c r="S148" s="310" t="str">
        <f t="shared" si="197"/>
        <v>n.a.</v>
      </c>
      <c r="T148" s="310">
        <f t="shared" si="197"/>
        <v>6.6799836059677542E-2</v>
      </c>
      <c r="U148" s="310">
        <f t="shared" si="197"/>
        <v>6.4745309527378891E-2</v>
      </c>
      <c r="V148" s="310">
        <f t="shared" si="197"/>
        <v>-9.1744005375608007E-3</v>
      </c>
    </row>
    <row r="149" spans="1:22" x14ac:dyDescent="0.25">
      <c r="A149" s="15" t="s">
        <v>428</v>
      </c>
      <c r="B149" s="162"/>
      <c r="C149" s="310">
        <f t="shared" ref="C149:V149" si="198">IF(ABS(B20)&lt;1,"n.a.",IF(ABS(C20)&lt;1,"n.a.",(C84/C20)/(B84/B20)-1))</f>
        <v>8.7748819103669495E-2</v>
      </c>
      <c r="D149" s="310">
        <f t="shared" si="198"/>
        <v>-1.587074862038107E-2</v>
      </c>
      <c r="E149" s="310">
        <f t="shared" si="198"/>
        <v>2.6579446491957537E-2</v>
      </c>
      <c r="F149" s="310">
        <f t="shared" si="198"/>
        <v>1.6737079085695772E-3</v>
      </c>
      <c r="G149" s="310">
        <f t="shared" si="198"/>
        <v>3.3192976288591858E-3</v>
      </c>
      <c r="H149" s="310">
        <f t="shared" si="198"/>
        <v>5.4421099670206363E-2</v>
      </c>
      <c r="I149" s="310">
        <f t="shared" si="198"/>
        <v>6.9443121001433239E-2</v>
      </c>
      <c r="J149" s="310">
        <f t="shared" si="198"/>
        <v>4.2455846712265322E-2</v>
      </c>
      <c r="K149" s="310">
        <f t="shared" si="198"/>
        <v>1.2709535789426685E-2</v>
      </c>
      <c r="L149" s="310">
        <f t="shared" si="198"/>
        <v>4.2742254483609132E-2</v>
      </c>
      <c r="M149" s="310">
        <f t="shared" si="198"/>
        <v>-3.887937209256731E-3</v>
      </c>
      <c r="N149" s="310">
        <f t="shared" si="198"/>
        <v>2.2726705099400668E-3</v>
      </c>
      <c r="O149" s="310">
        <f t="shared" si="198"/>
        <v>6.3263967251458997E-3</v>
      </c>
      <c r="P149" s="310">
        <f t="shared" si="198"/>
        <v>2.3417487897797962E-2</v>
      </c>
      <c r="Q149" s="310" t="str">
        <f t="shared" si="198"/>
        <v>n.a.</v>
      </c>
      <c r="R149" s="310" t="str">
        <f t="shared" si="198"/>
        <v>n.a.</v>
      </c>
      <c r="S149" s="310" t="str">
        <f t="shared" si="198"/>
        <v>n.a.</v>
      </c>
      <c r="T149" s="310" t="str">
        <f t="shared" si="198"/>
        <v>n.a.</v>
      </c>
      <c r="U149" s="310" t="str">
        <f t="shared" si="198"/>
        <v>n.a.</v>
      </c>
      <c r="V149" s="310" t="str">
        <f t="shared" si="198"/>
        <v>n.a.</v>
      </c>
    </row>
    <row r="150" spans="1:22" x14ac:dyDescent="0.25">
      <c r="A150" s="15" t="s">
        <v>429</v>
      </c>
      <c r="B150" s="162"/>
      <c r="C150" s="310">
        <f t="shared" ref="C150:V150" si="199">IF(ABS(B21)&lt;1,"n.a.",IF(ABS(C21)&lt;1,"n.a.",(C85/C21)/(B85/B21)-1))</f>
        <v>9.2806996139436215E-3</v>
      </c>
      <c r="D150" s="310">
        <f t="shared" si="199"/>
        <v>-3.2761369924246053E-2</v>
      </c>
      <c r="E150" s="310">
        <f t="shared" si="199"/>
        <v>6.4765753475486409E-2</v>
      </c>
      <c r="F150" s="310">
        <f t="shared" si="199"/>
        <v>-6.1567703269994722E-2</v>
      </c>
      <c r="G150" s="310">
        <f t="shared" si="199"/>
        <v>2.4754728992562036E-2</v>
      </c>
      <c r="H150" s="310">
        <f t="shared" si="199"/>
        <v>-3.5850963527591539E-2</v>
      </c>
      <c r="I150" s="310">
        <f t="shared" si="199"/>
        <v>0.14640845513676837</v>
      </c>
      <c r="J150" s="310">
        <f t="shared" si="199"/>
        <v>8.5280513835217509E-3</v>
      </c>
      <c r="K150" s="310">
        <f t="shared" si="199"/>
        <v>9.5801195214114676E-2</v>
      </c>
      <c r="L150" s="310">
        <f t="shared" si="199"/>
        <v>5.1981726585518473E-2</v>
      </c>
      <c r="M150" s="310">
        <f t="shared" si="199"/>
        <v>-3.1221060917794752E-2</v>
      </c>
      <c r="N150" s="310">
        <f t="shared" si="199"/>
        <v>4.9793271467146738E-5</v>
      </c>
      <c r="O150" s="310">
        <f t="shared" si="199"/>
        <v>-3.3644229329004793E-2</v>
      </c>
      <c r="P150" s="310">
        <f t="shared" si="199"/>
        <v>7.2857472197529471E-3</v>
      </c>
      <c r="Q150" s="310">
        <f t="shared" si="199"/>
        <v>-5.0590319040528797E-3</v>
      </c>
      <c r="R150" s="310">
        <f t="shared" si="199"/>
        <v>-1.6357964173774886E-2</v>
      </c>
      <c r="S150" s="310">
        <f t="shared" si="199"/>
        <v>0.12201965908655987</v>
      </c>
      <c r="T150" s="310">
        <f t="shared" si="199"/>
        <v>8.2985015014308994E-2</v>
      </c>
      <c r="U150" s="310">
        <f t="shared" si="199"/>
        <v>8.4332917587735645E-2</v>
      </c>
      <c r="V150" s="310">
        <f t="shared" si="199"/>
        <v>1.8208398202892884E-2</v>
      </c>
    </row>
    <row r="151" spans="1:22" x14ac:dyDescent="0.25">
      <c r="A151" s="15" t="s">
        <v>156</v>
      </c>
      <c r="B151" s="162"/>
      <c r="C151" s="310">
        <f t="shared" ref="C151:V151" si="200">IF(ABS(B22)&lt;1,"n.a.",IF(ABS(C22)&lt;1,"n.a.",(C86/C22)/(B86/B22)-1))</f>
        <v>5.7769246674794106E-2</v>
      </c>
      <c r="D151" s="310">
        <f t="shared" si="200"/>
        <v>8.5945766579924587E-3</v>
      </c>
      <c r="E151" s="310">
        <f t="shared" si="200"/>
        <v>0.12630710788291477</v>
      </c>
      <c r="F151" s="310">
        <f t="shared" si="200"/>
        <v>7.5223623020950203E-3</v>
      </c>
      <c r="G151" s="310">
        <f t="shared" si="200"/>
        <v>-7.13014820455804E-3</v>
      </c>
      <c r="H151" s="310">
        <f t="shared" si="200"/>
        <v>1.5106326479140453E-2</v>
      </c>
      <c r="I151" s="310">
        <f t="shared" si="200"/>
        <v>7.9888720479774911E-2</v>
      </c>
      <c r="J151" s="310">
        <f t="shared" si="200"/>
        <v>8.992087708639418E-2</v>
      </c>
      <c r="K151" s="310">
        <f t="shared" si="200"/>
        <v>2.3268436158643047E-2</v>
      </c>
      <c r="L151" s="310">
        <f t="shared" si="200"/>
        <v>2.4405649382669869E-2</v>
      </c>
      <c r="M151" s="310">
        <f t="shared" si="200"/>
        <v>4.538695416915095E-3</v>
      </c>
      <c r="N151" s="310">
        <f t="shared" si="200"/>
        <v>-1.3278300141533861E-2</v>
      </c>
      <c r="O151" s="310">
        <f t="shared" si="200"/>
        <v>-6.9830739243066375E-3</v>
      </c>
      <c r="P151" s="310">
        <f t="shared" si="200"/>
        <v>-1.3324757098097106E-2</v>
      </c>
      <c r="Q151" s="310">
        <f t="shared" si="200"/>
        <v>-6.3562921419327845E-3</v>
      </c>
      <c r="R151" s="310">
        <f t="shared" si="200"/>
        <v>-6.2916850582793726E-2</v>
      </c>
      <c r="S151" s="310">
        <f t="shared" si="200"/>
        <v>6.7546516859881667E-2</v>
      </c>
      <c r="T151" s="310">
        <f t="shared" si="200"/>
        <v>0.11034255104410873</v>
      </c>
      <c r="U151" s="310">
        <f t="shared" si="200"/>
        <v>3.3118046574947435E-2</v>
      </c>
      <c r="V151" s="310">
        <f t="shared" si="200"/>
        <v>2.2548658247960818E-2</v>
      </c>
    </row>
    <row r="152" spans="1:22" x14ac:dyDescent="0.25">
      <c r="A152" s="15" t="s">
        <v>430</v>
      </c>
      <c r="B152" s="162"/>
      <c r="C152" s="310">
        <f t="shared" ref="C152:V152" si="201">IF(ABS(B23)&lt;1,"n.a.",IF(ABS(C23)&lt;1,"n.a.",(C87/C23)/(B87/B23)-1))</f>
        <v>0.10777744093639074</v>
      </c>
      <c r="D152" s="310">
        <f t="shared" si="201"/>
        <v>5.4044627551790292E-3</v>
      </c>
      <c r="E152" s="310">
        <f t="shared" si="201"/>
        <v>6.9751135778190143E-2</v>
      </c>
      <c r="F152" s="310">
        <f t="shared" si="201"/>
        <v>-2.6162864876681957E-2</v>
      </c>
      <c r="G152" s="310">
        <f t="shared" si="201"/>
        <v>-2.2263960612624256E-2</v>
      </c>
      <c r="H152" s="310">
        <f t="shared" si="201"/>
        <v>3.6212146728417549E-2</v>
      </c>
      <c r="I152" s="310">
        <f t="shared" si="201"/>
        <v>2.4955410954227375E-2</v>
      </c>
      <c r="J152" s="310">
        <f t="shared" si="201"/>
        <v>3.2134123638746681E-2</v>
      </c>
      <c r="K152" s="310">
        <f t="shared" si="201"/>
        <v>2.3582497661781332E-2</v>
      </c>
      <c r="L152" s="310">
        <f t="shared" si="201"/>
        <v>-3.2244502446053258E-2</v>
      </c>
      <c r="M152" s="310">
        <f t="shared" si="201"/>
        <v>2.717013950041447E-2</v>
      </c>
      <c r="N152" s="310">
        <f t="shared" si="201"/>
        <v>-1.3733827620177053E-4</v>
      </c>
      <c r="O152" s="310">
        <f t="shared" si="201"/>
        <v>5.3490723737537937E-2</v>
      </c>
      <c r="P152" s="310">
        <f t="shared" si="201"/>
        <v>-1.5792484152005182E-3</v>
      </c>
      <c r="Q152" s="310">
        <f t="shared" si="201"/>
        <v>-1.0711359938186948E-3</v>
      </c>
      <c r="R152" s="310">
        <f t="shared" si="201"/>
        <v>-5.6589497511685072E-2</v>
      </c>
      <c r="S152" s="310">
        <f t="shared" si="201"/>
        <v>0.2073568478476977</v>
      </c>
      <c r="T152" s="310">
        <f t="shared" si="201"/>
        <v>7.9536926662373109E-2</v>
      </c>
      <c r="U152" s="310">
        <f t="shared" si="201"/>
        <v>3.1232612980425678E-2</v>
      </c>
      <c r="V152" s="310">
        <f t="shared" si="201"/>
        <v>-1.6777984086966846E-2</v>
      </c>
    </row>
    <row r="153" spans="1:22" x14ac:dyDescent="0.25">
      <c r="A153" t="s">
        <v>71</v>
      </c>
      <c r="B153" s="162"/>
      <c r="C153" s="310">
        <f t="shared" ref="C153:V153" si="202">IF(ABS(B24)&lt;1,"n.a.",IF(ABS(C24)&lt;1,"n.a.",(C88/C24)/(B88/B24)-1))</f>
        <v>5.8111958585594481E-2</v>
      </c>
      <c r="D153" s="310">
        <f t="shared" si="202"/>
        <v>-2.3711423989461244E-2</v>
      </c>
      <c r="E153" s="310">
        <f t="shared" si="202"/>
        <v>0.14726383795999731</v>
      </c>
      <c r="F153" s="310">
        <f t="shared" si="202"/>
        <v>-6.131092619987355E-2</v>
      </c>
      <c r="G153" s="310">
        <f t="shared" si="202"/>
        <v>6.2565637757190151E-2</v>
      </c>
      <c r="H153" s="310">
        <f t="shared" si="202"/>
        <v>0.10411707622669342</v>
      </c>
      <c r="I153" s="310">
        <f t="shared" si="202"/>
        <v>3.8544286483819024E-2</v>
      </c>
      <c r="J153" s="310">
        <f t="shared" si="202"/>
        <v>5.3794965470725931E-3</v>
      </c>
      <c r="K153" s="310">
        <f t="shared" si="202"/>
        <v>2.3278869505288124E-2</v>
      </c>
      <c r="L153" s="310">
        <f t="shared" si="202"/>
        <v>-7.2520607872481824E-2</v>
      </c>
      <c r="M153" s="310">
        <f t="shared" si="202"/>
        <v>-5.4552251835405463E-2</v>
      </c>
      <c r="N153" s="310">
        <f t="shared" si="202"/>
        <v>4.5246210447857038E-2</v>
      </c>
      <c r="O153" s="310">
        <f t="shared" si="202"/>
        <v>4.205231861696479E-2</v>
      </c>
      <c r="P153" s="310">
        <f t="shared" si="202"/>
        <v>2.9033436452730044E-4</v>
      </c>
      <c r="Q153" s="310">
        <f t="shared" si="202"/>
        <v>-3.1521163709425815E-2</v>
      </c>
      <c r="R153" s="310">
        <f t="shared" si="202"/>
        <v>2.0346077035848564E-2</v>
      </c>
      <c r="S153" s="310">
        <f t="shared" si="202"/>
        <v>0.17966587931537936</v>
      </c>
      <c r="T153" s="310">
        <f t="shared" si="202"/>
        <v>7.1241842868001726E-2</v>
      </c>
      <c r="U153" s="310">
        <f t="shared" si="202"/>
        <v>4.0296084166625779E-2</v>
      </c>
      <c r="V153" s="310">
        <f t="shared" si="202"/>
        <v>-1.0658530131132382E-3</v>
      </c>
    </row>
    <row r="154" spans="1:22" x14ac:dyDescent="0.25">
      <c r="A154" s="15" t="s">
        <v>431</v>
      </c>
      <c r="B154" s="162"/>
      <c r="C154" s="310">
        <f t="shared" ref="C154:V154" si="203">IF(ABS(B25)&lt;1,"n.a.",IF(ABS(C25)&lt;1,"n.a.",(C89/C25)/(B89/B25)-1))</f>
        <v>-1.9358092633987023E-2</v>
      </c>
      <c r="D154" s="310">
        <f t="shared" si="203"/>
        <v>4.4578908404747652E-2</v>
      </c>
      <c r="E154" s="310">
        <f t="shared" si="203"/>
        <v>0.10320677163191871</v>
      </c>
      <c r="F154" s="310">
        <f t="shared" si="203"/>
        <v>0.12708690861048466</v>
      </c>
      <c r="G154" s="310">
        <f t="shared" si="203"/>
        <v>4.1222008407654664E-2</v>
      </c>
      <c r="H154" s="310">
        <f t="shared" si="203"/>
        <v>2.2087926761612309E-2</v>
      </c>
      <c r="I154" s="310">
        <f t="shared" si="203"/>
        <v>8.1704990571023428E-2</v>
      </c>
      <c r="J154" s="310">
        <f t="shared" si="203"/>
        <v>8.2253203289961441E-3</v>
      </c>
      <c r="K154" s="310">
        <f t="shared" si="203"/>
        <v>1.6051731902665622E-2</v>
      </c>
      <c r="L154" s="310">
        <f t="shared" si="203"/>
        <v>4.9891641484975047E-2</v>
      </c>
      <c r="M154" s="310">
        <f t="shared" si="203"/>
        <v>-3.7411157618840174E-2</v>
      </c>
      <c r="N154" s="310">
        <f t="shared" si="203"/>
        <v>1.8798069561165143E-2</v>
      </c>
      <c r="O154" s="310">
        <f t="shared" si="203"/>
        <v>3.3852648664660867E-2</v>
      </c>
      <c r="P154" s="310">
        <f t="shared" si="203"/>
        <v>1.3170463413580968E-3</v>
      </c>
      <c r="Q154" s="310">
        <f t="shared" si="203"/>
        <v>2.4776859287447994E-2</v>
      </c>
      <c r="R154" s="310">
        <f t="shared" si="203"/>
        <v>4.3467934762906335E-3</v>
      </c>
      <c r="S154" s="310">
        <f t="shared" si="203"/>
        <v>0.1316768206684753</v>
      </c>
      <c r="T154" s="310">
        <f t="shared" si="203"/>
        <v>0.14486144782765087</v>
      </c>
      <c r="U154" s="310">
        <f t="shared" si="203"/>
        <v>-9.6986298329226894E-4</v>
      </c>
      <c r="V154" s="310">
        <f t="shared" si="203"/>
        <v>-4.3000219789870453E-3</v>
      </c>
    </row>
    <row r="155" spans="1:22" x14ac:dyDescent="0.25">
      <c r="A155" s="15" t="s">
        <v>432</v>
      </c>
      <c r="B155" s="162"/>
      <c r="C155" s="310">
        <f t="shared" ref="C155:V155" si="204">IF(ABS(B26)&lt;1,"n.a.",IF(ABS(C26)&lt;1,"n.a.",(C90/C26)/(B90/B26)-1))</f>
        <v>0.16447901595087289</v>
      </c>
      <c r="D155" s="310">
        <f t="shared" si="204"/>
        <v>2.9659162952071494E-2</v>
      </c>
      <c r="E155" s="310">
        <f t="shared" si="204"/>
        <v>0.49524359712430299</v>
      </c>
      <c r="F155" s="310">
        <f t="shared" si="204"/>
        <v>-0.40449019981368273</v>
      </c>
      <c r="G155" s="310">
        <f t="shared" si="204"/>
        <v>0.20820023969281198</v>
      </c>
      <c r="H155" s="310">
        <f t="shared" si="204"/>
        <v>0.48500504487078833</v>
      </c>
      <c r="I155" s="310">
        <f t="shared" si="204"/>
        <v>7.1983799047992569E-2</v>
      </c>
      <c r="J155" s="310">
        <f t="shared" si="204"/>
        <v>-2.8971549352648118E-2</v>
      </c>
      <c r="K155" s="310">
        <f t="shared" si="204"/>
        <v>4.5401064092799537E-2</v>
      </c>
      <c r="L155" s="310">
        <f t="shared" si="204"/>
        <v>-0.37098504022700352</v>
      </c>
      <c r="M155" s="310">
        <f t="shared" si="204"/>
        <v>-0.28903979172429484</v>
      </c>
      <c r="N155" s="310">
        <f t="shared" si="204"/>
        <v>0.17518909104005265</v>
      </c>
      <c r="O155" s="310">
        <f t="shared" si="204"/>
        <v>0.21707795282661579</v>
      </c>
      <c r="P155" s="310">
        <f t="shared" si="204"/>
        <v>2.4215891210548346E-3</v>
      </c>
      <c r="Q155" s="310">
        <f t="shared" si="204"/>
        <v>-0.23246302399180541</v>
      </c>
      <c r="R155" s="310">
        <f t="shared" si="204"/>
        <v>6.5265167824108739E-2</v>
      </c>
      <c r="S155" s="310">
        <f t="shared" si="204"/>
        <v>0.8145790131710644</v>
      </c>
      <c r="T155" s="310">
        <f t="shared" si="204"/>
        <v>-0.10148687147302082</v>
      </c>
      <c r="U155" s="310">
        <f t="shared" si="204"/>
        <v>7.8864581527361644E-2</v>
      </c>
      <c r="V155" s="310">
        <f t="shared" si="204"/>
        <v>-4.1707200383770737E-2</v>
      </c>
    </row>
    <row r="156" spans="1:22" x14ac:dyDescent="0.25">
      <c r="A156" s="15" t="s">
        <v>433</v>
      </c>
      <c r="B156" s="162"/>
      <c r="C156" s="310">
        <f t="shared" ref="C156:V156" si="205">IF(ABS(B27)&lt;1,"n.a.",IF(ABS(C27)&lt;1,"n.a.",(C91/C27)/(B91/B27)-1))</f>
        <v>2.7011505368297772E-2</v>
      </c>
      <c r="D156" s="310">
        <f t="shared" si="205"/>
        <v>-3.6165268389815708E-2</v>
      </c>
      <c r="E156" s="310">
        <f t="shared" si="205"/>
        <v>3.914857643045111E-2</v>
      </c>
      <c r="F156" s="310">
        <f t="shared" si="205"/>
        <v>3.0218544057587504E-2</v>
      </c>
      <c r="G156" s="310">
        <f t="shared" si="205"/>
        <v>4.5746359720806318E-3</v>
      </c>
      <c r="H156" s="310">
        <f t="shared" si="205"/>
        <v>1.176543841508515E-2</v>
      </c>
      <c r="I156" s="310">
        <f t="shared" si="205"/>
        <v>1.9954577272767171E-2</v>
      </c>
      <c r="J156" s="310">
        <f t="shared" si="205"/>
        <v>2.5905167127022066E-2</v>
      </c>
      <c r="K156" s="310">
        <f t="shared" si="205"/>
        <v>2.3761712300766957E-2</v>
      </c>
      <c r="L156" s="310">
        <f t="shared" si="205"/>
        <v>1.6086019789822492E-2</v>
      </c>
      <c r="M156" s="310">
        <f t="shared" si="205"/>
        <v>2.172975323839399E-2</v>
      </c>
      <c r="N156" s="310">
        <f t="shared" si="205"/>
        <v>1.1253865511628991E-2</v>
      </c>
      <c r="O156" s="310">
        <f t="shared" si="205"/>
        <v>3.0554595685285957E-3</v>
      </c>
      <c r="P156" s="310">
        <f t="shared" si="205"/>
        <v>3.5524349320392723E-4</v>
      </c>
      <c r="Q156" s="310">
        <f t="shared" si="205"/>
        <v>-5.5740437253739561E-3</v>
      </c>
      <c r="R156" s="310">
        <f t="shared" si="205"/>
        <v>2.871872556314381E-2</v>
      </c>
      <c r="S156" s="310">
        <f t="shared" si="205"/>
        <v>6.9260173686649384E-2</v>
      </c>
      <c r="T156" s="310">
        <f t="shared" si="205"/>
        <v>0.10317823919633851</v>
      </c>
      <c r="U156" s="310">
        <f t="shared" si="205"/>
        <v>3.7286107651408607E-2</v>
      </c>
      <c r="V156" s="310">
        <f t="shared" si="205"/>
        <v>1.6078778090768298E-2</v>
      </c>
    </row>
    <row r="157" spans="1:22" x14ac:dyDescent="0.25">
      <c r="A157" s="15" t="s">
        <v>429</v>
      </c>
      <c r="B157" s="162"/>
      <c r="C157" s="310">
        <f t="shared" ref="C157:V157" si="206">IF(ABS(B28)&lt;1,"n.a.",IF(ABS(C28)&lt;1,"n.a.",(C92/C28)/(B92/B28)-1))</f>
        <v>2.6216628976343692E-2</v>
      </c>
      <c r="D157" s="310">
        <f t="shared" si="206"/>
        <v>-7.2645374390363116E-2</v>
      </c>
      <c r="E157" s="310">
        <f t="shared" si="206"/>
        <v>0.11425976482269906</v>
      </c>
      <c r="F157" s="310">
        <f t="shared" si="206"/>
        <v>3.6664997986279646E-2</v>
      </c>
      <c r="G157" s="310">
        <f t="shared" si="206"/>
        <v>3.9542220897031077E-2</v>
      </c>
      <c r="H157" s="310">
        <f t="shared" si="206"/>
        <v>-1.0112357826916218E-2</v>
      </c>
      <c r="I157" s="310">
        <f t="shared" si="206"/>
        <v>2.2136734977864947E-2</v>
      </c>
      <c r="J157" s="310">
        <f t="shared" si="206"/>
        <v>1.126779033367642E-2</v>
      </c>
      <c r="K157" s="310">
        <f t="shared" si="206"/>
        <v>3.9568543311754079E-2</v>
      </c>
      <c r="L157" s="310">
        <f t="shared" si="206"/>
        <v>2.5812988144586102E-2</v>
      </c>
      <c r="M157" s="310">
        <f t="shared" si="206"/>
        <v>3.935742181096602E-3</v>
      </c>
      <c r="N157" s="310">
        <f t="shared" si="206"/>
        <v>1.6726291890414302E-2</v>
      </c>
      <c r="O157" s="310">
        <f t="shared" si="206"/>
        <v>2.0981232340962386E-2</v>
      </c>
      <c r="P157" s="310">
        <f t="shared" si="206"/>
        <v>-2.5895950967292913E-3</v>
      </c>
      <c r="Q157" s="310">
        <f t="shared" si="206"/>
        <v>-3.0660462584366499E-3</v>
      </c>
      <c r="R157" s="310">
        <f t="shared" si="206"/>
        <v>1.4589090779431713E-2</v>
      </c>
      <c r="S157" s="310">
        <f t="shared" si="206"/>
        <v>0.10613858983110469</v>
      </c>
      <c r="T157" s="310">
        <f t="shared" si="206"/>
        <v>6.8782357469381106E-2</v>
      </c>
      <c r="U157" s="310">
        <f t="shared" si="206"/>
        <v>4.9241675366253013E-2</v>
      </c>
      <c r="V157" s="310">
        <f t="shared" si="206"/>
        <v>1.1014899869607131E-2</v>
      </c>
    </row>
    <row r="158" spans="1:22" s="160" customFormat="1" ht="20.25" customHeight="1" x14ac:dyDescent="0.25">
      <c r="A158" s="160" t="s">
        <v>434</v>
      </c>
      <c r="B158" s="190"/>
      <c r="C158" s="311">
        <f t="shared" ref="C158:V158" si="207">IF(ABS(B29)&lt;1,"n.a.",IF(ABS(C29)&lt;1,"n.a.",(C93/C29)/(B93/B29)-1))</f>
        <v>4.2946578808810587E-2</v>
      </c>
      <c r="D158" s="311">
        <f t="shared" si="207"/>
        <v>2.6477678209326339E-2</v>
      </c>
      <c r="E158" s="311">
        <f t="shared" si="207"/>
        <v>3.8290639325980536E-2</v>
      </c>
      <c r="F158" s="311">
        <f t="shared" si="207"/>
        <v>3.4417346498939683E-2</v>
      </c>
      <c r="G158" s="311">
        <f t="shared" si="207"/>
        <v>3.0359906658221636E-3</v>
      </c>
      <c r="H158" s="311">
        <f t="shared" si="207"/>
        <v>-1.1939567877727875E-3</v>
      </c>
      <c r="I158" s="311">
        <f t="shared" si="207"/>
        <v>5.5712586962358923E-2</v>
      </c>
      <c r="J158" s="311">
        <f t="shared" si="207"/>
        <v>6.5137364447256374E-2</v>
      </c>
      <c r="K158" s="311">
        <f t="shared" si="207"/>
        <v>4.3475497173235844E-2</v>
      </c>
      <c r="L158" s="311">
        <f t="shared" si="207"/>
        <v>0.10322500240671073</v>
      </c>
      <c r="M158" s="311">
        <f t="shared" si="207"/>
        <v>4.5395398749927596E-2</v>
      </c>
      <c r="N158" s="311">
        <f t="shared" si="207"/>
        <v>-1.6478871671947171E-2</v>
      </c>
      <c r="O158" s="311">
        <f t="shared" si="207"/>
        <v>-1.8312324206006814E-3</v>
      </c>
      <c r="P158" s="311">
        <f t="shared" si="207"/>
        <v>-9.5284393924740529E-3</v>
      </c>
      <c r="Q158" s="311">
        <f t="shared" si="207"/>
        <v>1.5756367559454088E-2</v>
      </c>
      <c r="R158" s="311">
        <f t="shared" si="207"/>
        <v>4.5880123888417668E-3</v>
      </c>
      <c r="S158" s="311">
        <f t="shared" si="207"/>
        <v>2.2666699920399491E-2</v>
      </c>
      <c r="T158" s="311">
        <f t="shared" si="207"/>
        <v>0.11653003465890044</v>
      </c>
      <c r="U158" s="311">
        <f t="shared" si="207"/>
        <v>4.5753667386384311E-2</v>
      </c>
      <c r="V158" s="311">
        <f t="shared" si="207"/>
        <v>3.5364435398931304E-2</v>
      </c>
    </row>
    <row r="159" spans="1:22" s="160" customFormat="1" ht="20.25" customHeight="1" x14ac:dyDescent="0.25">
      <c r="A159" s="433" t="s">
        <v>436</v>
      </c>
      <c r="B159" s="825"/>
      <c r="C159" s="826">
        <f t="shared" ref="C159:V159" si="208">IF(ABS(B31)&lt;1,"n.a.",(C95/C31)/(B95/B31)-1)</f>
        <v>2.5235014154293189E-2</v>
      </c>
      <c r="D159" s="826">
        <f t="shared" si="208"/>
        <v>2.0430934257502864E-2</v>
      </c>
      <c r="E159" s="826">
        <f t="shared" si="208"/>
        <v>7.5186538539432357E-2</v>
      </c>
      <c r="F159" s="826">
        <f t="shared" si="208"/>
        <v>-1.4274939750473337E-2</v>
      </c>
      <c r="G159" s="826">
        <f t="shared" si="208"/>
        <v>3.2568285345217385E-2</v>
      </c>
      <c r="H159" s="826">
        <f t="shared" si="208"/>
        <v>1.2947177228260554E-2</v>
      </c>
      <c r="I159" s="826">
        <f t="shared" si="208"/>
        <v>7.9030017055936819E-2</v>
      </c>
      <c r="J159" s="826">
        <f t="shared" si="208"/>
        <v>6.7578015308353612E-2</v>
      </c>
      <c r="K159" s="826">
        <f t="shared" si="208"/>
        <v>4.0915768123515051E-2</v>
      </c>
      <c r="L159" s="826">
        <f t="shared" si="208"/>
        <v>6.2875078241949822E-2</v>
      </c>
      <c r="M159" s="826">
        <f t="shared" si="208"/>
        <v>5.3416869847774162E-2</v>
      </c>
      <c r="N159" s="826">
        <f t="shared" si="208"/>
        <v>-1.0118753703462158E-2</v>
      </c>
      <c r="O159" s="826">
        <f t="shared" si="208"/>
        <v>-1.8846607406892701E-3</v>
      </c>
      <c r="P159" s="826">
        <f t="shared" si="208"/>
        <v>-2.4701135572064103E-2</v>
      </c>
      <c r="Q159" s="826">
        <f t="shared" si="208"/>
        <v>-2.2726047879367384E-2</v>
      </c>
      <c r="R159" s="826">
        <f t="shared" si="208"/>
        <v>3.4214308518565772E-2</v>
      </c>
      <c r="S159" s="826">
        <f t="shared" si="208"/>
        <v>5.375984350828511E-2</v>
      </c>
      <c r="T159" s="826">
        <f t="shared" si="208"/>
        <v>9.735488150237992E-2</v>
      </c>
      <c r="U159" s="826">
        <f t="shared" si="208"/>
        <v>3.2723451740280352E-2</v>
      </c>
      <c r="V159" s="826">
        <f t="shared" si="208"/>
        <v>4.3943280463524248E-2</v>
      </c>
    </row>
    <row r="160" spans="1:22" ht="13" x14ac:dyDescent="0.25">
      <c r="A160" s="90" t="s">
        <v>367</v>
      </c>
    </row>
    <row r="189" spans="1:11" ht="13" x14ac:dyDescent="0.25">
      <c r="A189" s="90"/>
    </row>
    <row r="190" spans="1:11" x14ac:dyDescent="0.25">
      <c r="A190" s="15"/>
      <c r="B190" s="162"/>
      <c r="C190" s="162"/>
      <c r="D190" s="162"/>
      <c r="E190" s="162"/>
      <c r="F190" s="162"/>
      <c r="G190" s="162"/>
      <c r="H190" s="162"/>
      <c r="I190" s="162"/>
      <c r="J190" s="162"/>
      <c r="K190" s="162"/>
    </row>
    <row r="191" spans="1:11" x14ac:dyDescent="0.25">
      <c r="A191" s="16"/>
      <c r="B191" s="162"/>
      <c r="C191" s="162"/>
      <c r="D191" s="162"/>
      <c r="E191" s="162"/>
      <c r="F191" s="162"/>
      <c r="G191" s="162"/>
      <c r="H191" s="162"/>
      <c r="I191" s="162"/>
      <c r="J191" s="162"/>
      <c r="K191" s="162"/>
    </row>
    <row r="192" spans="1:11" x14ac:dyDescent="0.25">
      <c r="A192" s="16"/>
      <c r="B192" s="162"/>
      <c r="C192" s="162"/>
      <c r="D192" s="162"/>
      <c r="E192" s="162"/>
      <c r="F192" s="162"/>
      <c r="G192" s="162"/>
      <c r="H192" s="162"/>
      <c r="I192" s="162"/>
      <c r="J192" s="162"/>
      <c r="K192" s="162"/>
    </row>
    <row r="193" spans="1:11" x14ac:dyDescent="0.25">
      <c r="A193" s="37"/>
      <c r="B193" s="162"/>
      <c r="C193" s="162"/>
      <c r="D193" s="162"/>
      <c r="E193" s="162"/>
      <c r="F193" s="162"/>
      <c r="G193" s="162"/>
      <c r="H193" s="162"/>
      <c r="I193" s="162"/>
      <c r="J193" s="162"/>
      <c r="K193" s="162"/>
    </row>
  </sheetData>
  <pageMargins left="0.70866141732283472" right="0.70866141732283472" top="0.74803149606299213" bottom="0.74803149606299213" header="0.31496062992125984" footer="0.31496062992125984"/>
  <pageSetup scale="55" orientation="landscape" r:id="rId1"/>
  <rowBreaks count="4" manualBreakCount="4">
    <brk id="34" max="16383" man="1"/>
    <brk id="64" max="16383" man="1"/>
    <brk id="97" max="21" man="1"/>
    <brk id="129"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theme="6" tint="0.79998168889431442"/>
  </sheetPr>
  <dimension ref="A1:V70"/>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ColWidth="9.1796875" defaultRowHeight="12.5" x14ac:dyDescent="0.25"/>
  <cols>
    <col min="1" max="1" width="40.81640625" style="166" customWidth="1"/>
    <col min="2" max="16384" width="9.1796875" style="166"/>
  </cols>
  <sheetData>
    <row r="1" spans="1:22" s="165" customFormat="1" ht="25.4" customHeight="1" x14ac:dyDescent="0.25">
      <c r="A1" s="164" t="str">
        <f>Index!A30</f>
        <v>Table 2w   Palau summary of Household Consumption Expenditure, FY2005-FY2025</v>
      </c>
    </row>
    <row r="2" spans="1:22" ht="20.25" customHeight="1" x14ac:dyDescent="0.25">
      <c r="A2" s="52" t="s">
        <v>439</v>
      </c>
      <c r="B2" s="167" t="str">
        <f>NAgni!H2</f>
        <v>FY05</v>
      </c>
      <c r="C2" s="167" t="str">
        <f>NAgni!I2</f>
        <v>FY06</v>
      </c>
      <c r="D2" s="167" t="str">
        <f>NAgni!J2</f>
        <v>FY07</v>
      </c>
      <c r="E2" s="167" t="str">
        <f>NAgni!K2</f>
        <v>FY08</v>
      </c>
      <c r="F2" s="167" t="str">
        <f>NAgni!L2</f>
        <v>FY09</v>
      </c>
      <c r="G2" s="167" t="str">
        <f>NAgni!M2</f>
        <v>FY10</v>
      </c>
      <c r="H2" s="167" t="str">
        <f>NAgni!N2</f>
        <v>FY11</v>
      </c>
      <c r="I2" s="167" t="str">
        <f>NAgni!O2</f>
        <v>FY12</v>
      </c>
      <c r="J2" s="167" t="str">
        <f>NAgni!P2</f>
        <v>FY13</v>
      </c>
      <c r="K2" s="167" t="str">
        <f>NAgni!Q2</f>
        <v>FY14</v>
      </c>
      <c r="L2" s="167" t="str">
        <f>NAgni!R2</f>
        <v>FY15</v>
      </c>
      <c r="M2" s="167" t="str">
        <f>NAgni!S2</f>
        <v>FY16</v>
      </c>
      <c r="N2" s="167" t="str">
        <f>NAgni!T2</f>
        <v>FY17</v>
      </c>
      <c r="O2" s="167" t="str">
        <f>NAgni!U2</f>
        <v>FY18</v>
      </c>
      <c r="P2" s="167" t="str">
        <f>NAgni!V2</f>
        <v>FY19</v>
      </c>
      <c r="Q2" s="167" t="str">
        <f>NAgni!W2</f>
        <v>FY20</v>
      </c>
      <c r="R2" s="167" t="str">
        <f>NAgni!X2</f>
        <v>FY21</v>
      </c>
      <c r="S2" s="24" t="s">
        <v>4403</v>
      </c>
      <c r="T2" s="24" t="s">
        <v>4404</v>
      </c>
      <c r="U2" s="24" t="s">
        <v>4406</v>
      </c>
      <c r="V2" s="24" t="s">
        <v>4407</v>
      </c>
    </row>
    <row r="3" spans="1:22" ht="20.25" customHeight="1" x14ac:dyDescent="0.25">
      <c r="A3" s="168" t="s">
        <v>440</v>
      </c>
      <c r="B3" s="169">
        <v>31.343706130981445</v>
      </c>
      <c r="C3" s="169">
        <v>31.959733963012695</v>
      </c>
      <c r="D3" s="169">
        <v>35.777072906494141</v>
      </c>
      <c r="E3" s="169">
        <v>38.383613586425781</v>
      </c>
      <c r="F3" s="169">
        <v>39.359115600585938</v>
      </c>
      <c r="G3" s="169">
        <v>38.772438049316406</v>
      </c>
      <c r="H3" s="169">
        <v>40.628467559814453</v>
      </c>
      <c r="I3" s="169">
        <v>45.735607147216797</v>
      </c>
      <c r="J3" s="169">
        <v>48.325511932373047</v>
      </c>
      <c r="K3" s="169">
        <v>52.357131958007813</v>
      </c>
      <c r="L3" s="169">
        <v>54.738929748535156</v>
      </c>
      <c r="M3" s="169">
        <v>56.105819702148438</v>
      </c>
      <c r="N3" s="169">
        <v>55.812835693359375</v>
      </c>
      <c r="O3" s="169">
        <v>56.73236083984375</v>
      </c>
      <c r="P3" s="169">
        <v>56.099086761474609</v>
      </c>
      <c r="Q3" s="169">
        <v>56.231006622314453</v>
      </c>
      <c r="R3" s="169">
        <v>54.566162109375</v>
      </c>
      <c r="S3" s="169">
        <v>58.323154449462891</v>
      </c>
      <c r="T3" s="169">
        <v>61.960823059082031</v>
      </c>
      <c r="U3" s="169">
        <v>62.022201538085938</v>
      </c>
      <c r="V3" s="169">
        <v>60.045631408691406</v>
      </c>
    </row>
    <row r="4" spans="1:22" x14ac:dyDescent="0.25">
      <c r="A4" s="168" t="s">
        <v>441</v>
      </c>
      <c r="B4" s="169">
        <v>11.128511428833008</v>
      </c>
      <c r="C4" s="169">
        <v>9.809147834777832</v>
      </c>
      <c r="D4" s="169">
        <v>9.8569755554199219</v>
      </c>
      <c r="E4" s="169">
        <v>11.546052932739258</v>
      </c>
      <c r="F4" s="169">
        <v>10.320277214050293</v>
      </c>
      <c r="G4" s="169">
        <v>10.937623023986816</v>
      </c>
      <c r="H4" s="169">
        <v>11.46696949005127</v>
      </c>
      <c r="I4" s="169">
        <v>14.023967742919922</v>
      </c>
      <c r="J4" s="169">
        <v>13.003808975219727</v>
      </c>
      <c r="K4" s="169">
        <v>16.206249237060547</v>
      </c>
      <c r="L4" s="169">
        <v>19.415115356445313</v>
      </c>
      <c r="M4" s="169">
        <v>21.75714111328125</v>
      </c>
      <c r="N4" s="169">
        <v>21.748952865600586</v>
      </c>
      <c r="O4" s="169">
        <v>21.316265106201172</v>
      </c>
      <c r="P4" s="169">
        <v>19.116596221923828</v>
      </c>
      <c r="Q4" s="169">
        <v>21.367338180541992</v>
      </c>
      <c r="R4" s="169">
        <v>20.074773788452148</v>
      </c>
      <c r="S4" s="169">
        <v>21.342802047729492</v>
      </c>
      <c r="T4" s="169">
        <v>20.350915908813477</v>
      </c>
      <c r="U4" s="169">
        <v>18.938940048217773</v>
      </c>
      <c r="V4" s="169">
        <v>20.677995681762695</v>
      </c>
    </row>
    <row r="5" spans="1:22" x14ac:dyDescent="0.25">
      <c r="A5" s="168" t="s">
        <v>442</v>
      </c>
      <c r="B5" s="169">
        <v>1.9254288673400879</v>
      </c>
      <c r="C5" s="169">
        <v>1.780670166015625</v>
      </c>
      <c r="D5" s="169">
        <v>1.9401818513870239</v>
      </c>
      <c r="E5" s="169">
        <v>1.8684276342391968</v>
      </c>
      <c r="F5" s="169">
        <v>1.4843699932098389</v>
      </c>
      <c r="G5" s="169">
        <v>1.757021427154541</v>
      </c>
      <c r="H5" s="169">
        <v>1.9660091400146484</v>
      </c>
      <c r="I5" s="169">
        <v>2.4042675495147705</v>
      </c>
      <c r="J5" s="169">
        <v>2.3296561241149902</v>
      </c>
      <c r="K5" s="169">
        <v>2.841069221496582</v>
      </c>
      <c r="L5" s="169">
        <v>2.7395243644714355</v>
      </c>
      <c r="M5" s="169">
        <v>3.4214274883270264</v>
      </c>
      <c r="N5" s="169">
        <v>3.1968450546264648</v>
      </c>
      <c r="O5" s="169">
        <v>3.1323096752166748</v>
      </c>
      <c r="P5" s="169">
        <v>2.4478635787963867</v>
      </c>
      <c r="Q5" s="169">
        <v>2.9314544200897217</v>
      </c>
      <c r="R5" s="169">
        <v>3.1837925910949707</v>
      </c>
      <c r="S5" s="169">
        <v>4.7766156196594238</v>
      </c>
      <c r="T5" s="169">
        <v>3.7086281776428223</v>
      </c>
      <c r="U5" s="169">
        <v>2.3712906837463379</v>
      </c>
      <c r="V5" s="169">
        <v>3.5204555988311768</v>
      </c>
    </row>
    <row r="6" spans="1:22" x14ac:dyDescent="0.25">
      <c r="A6" s="168" t="s">
        <v>443</v>
      </c>
      <c r="B6" s="169">
        <v>4.3672857284545898</v>
      </c>
      <c r="C6" s="169">
        <v>5.3706703186035156</v>
      </c>
      <c r="D6" s="169">
        <v>4.1441426277160645</v>
      </c>
      <c r="E6" s="169">
        <v>4.838869571685791</v>
      </c>
      <c r="F6" s="169">
        <v>3.9548401832580566</v>
      </c>
      <c r="G6" s="169">
        <v>4.2802834510803223</v>
      </c>
      <c r="H6" s="169">
        <v>5.089390754699707</v>
      </c>
      <c r="I6" s="169">
        <v>6.6541061401367188</v>
      </c>
      <c r="J6" s="169">
        <v>6.5789566040039063</v>
      </c>
      <c r="K6" s="169">
        <v>6.7863073348999023</v>
      </c>
      <c r="L6" s="169">
        <v>5.8808274269104004</v>
      </c>
      <c r="M6" s="169">
        <v>5.9036259651184082</v>
      </c>
      <c r="N6" s="169">
        <v>5.8936023712158203</v>
      </c>
      <c r="O6" s="169">
        <v>6.5425553321838379</v>
      </c>
      <c r="P6" s="169">
        <v>6.5364289283752441</v>
      </c>
      <c r="Q6" s="169">
        <v>4.9522595405578613</v>
      </c>
      <c r="R6" s="169">
        <v>5.9294023513793945</v>
      </c>
      <c r="S6" s="169">
        <v>6.8092904090881348</v>
      </c>
      <c r="T6" s="169">
        <v>6.9880576133728027</v>
      </c>
      <c r="U6" s="169">
        <v>9.5770063400268555</v>
      </c>
      <c r="V6" s="169">
        <v>12.650104522705078</v>
      </c>
    </row>
    <row r="7" spans="1:22" x14ac:dyDescent="0.25">
      <c r="A7" s="168" t="s">
        <v>444</v>
      </c>
      <c r="B7" s="169">
        <v>0.80147248506546021</v>
      </c>
      <c r="C7" s="169">
        <v>0.72777897119522095</v>
      </c>
      <c r="D7" s="169">
        <v>0.88456618785858154</v>
      </c>
      <c r="E7" s="169">
        <v>0.91506499052047729</v>
      </c>
      <c r="F7" s="169">
        <v>0.97974741458892822</v>
      </c>
      <c r="G7" s="169">
        <v>1.3687269687652588</v>
      </c>
      <c r="H7" s="169">
        <v>1.2412337064743042</v>
      </c>
      <c r="I7" s="169">
        <v>1.1598621606826782</v>
      </c>
      <c r="J7" s="169">
        <v>3.5083267688751221</v>
      </c>
      <c r="K7" s="169">
        <v>1.9002434015274048</v>
      </c>
      <c r="L7" s="169">
        <v>3.2869877815246582</v>
      </c>
      <c r="M7" s="169">
        <v>4.3721499443054199</v>
      </c>
      <c r="N7" s="169">
        <v>3.4091286659240723</v>
      </c>
      <c r="O7" s="169">
        <v>2.5752632617950439</v>
      </c>
      <c r="P7" s="169">
        <v>3.6713695526123047</v>
      </c>
      <c r="Q7" s="169">
        <v>5.3371486663818359</v>
      </c>
      <c r="R7" s="169">
        <v>4.2780723571777344</v>
      </c>
      <c r="S7" s="169">
        <v>4.1813302040100098</v>
      </c>
      <c r="T7" s="169">
        <v>3.9433786869049072</v>
      </c>
      <c r="U7" s="169">
        <v>4.2166752815246582</v>
      </c>
      <c r="V7" s="169">
        <v>5.0749540328979492</v>
      </c>
    </row>
    <row r="8" spans="1:22" x14ac:dyDescent="0.25">
      <c r="A8" s="168" t="s">
        <v>445</v>
      </c>
      <c r="B8" s="169">
        <v>3.6447021961212158</v>
      </c>
      <c r="C8" s="169">
        <v>3.4107022285461426</v>
      </c>
      <c r="D8" s="169">
        <v>3.7654438018798828</v>
      </c>
      <c r="E8" s="169">
        <v>3.4711878299713135</v>
      </c>
      <c r="F8" s="169">
        <v>3.2796733379364014</v>
      </c>
      <c r="G8" s="169">
        <v>3.0285995006561279</v>
      </c>
      <c r="H8" s="169">
        <v>3.2049663066864014</v>
      </c>
      <c r="I8" s="169">
        <v>4.1219139099121094</v>
      </c>
      <c r="J8" s="169">
        <v>4.5330233573913574</v>
      </c>
      <c r="K8" s="169">
        <v>5.1821637153625488</v>
      </c>
      <c r="L8" s="169">
        <v>5.3011884689331055</v>
      </c>
      <c r="M8" s="169">
        <v>5.6319923400878906</v>
      </c>
      <c r="N8" s="169">
        <v>5.7849903106689453</v>
      </c>
      <c r="O8" s="169">
        <v>5.929405689239502</v>
      </c>
      <c r="P8" s="169">
        <v>5.2869405746459961</v>
      </c>
      <c r="Q8" s="169">
        <v>5.2638144493103027</v>
      </c>
      <c r="R8" s="169">
        <v>5.6738710403442383</v>
      </c>
      <c r="S8" s="169">
        <v>5.5909767150878906</v>
      </c>
      <c r="T8" s="169">
        <v>5.4474806785583496</v>
      </c>
      <c r="U8" s="169">
        <v>5.9571561813354492</v>
      </c>
      <c r="V8" s="169">
        <v>6.2562541961669922</v>
      </c>
    </row>
    <row r="9" spans="1:22" x14ac:dyDescent="0.25">
      <c r="A9" s="168" t="s">
        <v>446</v>
      </c>
      <c r="B9" s="169">
        <v>14.431480407714844</v>
      </c>
      <c r="C9" s="169">
        <v>16.007389068603516</v>
      </c>
      <c r="D9" s="169">
        <v>15.050270080566406</v>
      </c>
      <c r="E9" s="169">
        <v>14.242239952087402</v>
      </c>
      <c r="F9" s="169">
        <v>13.549885749816895</v>
      </c>
      <c r="G9" s="169">
        <v>12.425016403198242</v>
      </c>
      <c r="H9" s="169">
        <v>12.33110237121582</v>
      </c>
      <c r="I9" s="169">
        <v>12.400477409362793</v>
      </c>
      <c r="J9" s="169">
        <v>12.772378921508789</v>
      </c>
      <c r="K9" s="169">
        <v>12.977814674377441</v>
      </c>
      <c r="L9" s="169">
        <v>13.523708343505859</v>
      </c>
      <c r="M9" s="169">
        <v>15.495781898498535</v>
      </c>
      <c r="N9" s="169">
        <v>16.3343505859375</v>
      </c>
      <c r="O9" s="169">
        <v>16.83586311340332</v>
      </c>
      <c r="P9" s="169">
        <v>17.088441848754883</v>
      </c>
      <c r="Q9" s="169">
        <v>18.111476898193359</v>
      </c>
      <c r="R9" s="169">
        <v>18.757646560668945</v>
      </c>
      <c r="S9" s="169">
        <v>19.132152557373047</v>
      </c>
      <c r="T9" s="169">
        <v>20.800956726074219</v>
      </c>
      <c r="U9" s="169">
        <v>21.608919143676758</v>
      </c>
      <c r="V9" s="169">
        <v>21.363929748535156</v>
      </c>
    </row>
    <row r="10" spans="1:22" x14ac:dyDescent="0.25">
      <c r="A10" s="168" t="s">
        <v>447</v>
      </c>
      <c r="B10" s="169">
        <v>1.3146532773971558</v>
      </c>
      <c r="C10" s="169">
        <v>1.385291576385498</v>
      </c>
      <c r="D10" s="169">
        <v>1.3867709636688232</v>
      </c>
      <c r="E10" s="169">
        <v>1.6166336536407471</v>
      </c>
      <c r="F10" s="169">
        <v>1.5714831352233887</v>
      </c>
      <c r="G10" s="169">
        <v>1.2937912940979004</v>
      </c>
      <c r="H10" s="169">
        <v>1.4864970445632935</v>
      </c>
      <c r="I10" s="169">
        <v>1.3862471580505371</v>
      </c>
      <c r="J10" s="169">
        <v>1.5720205307006836</v>
      </c>
      <c r="K10" s="169">
        <v>1.7574076652526855</v>
      </c>
      <c r="L10" s="169">
        <v>2.4857230186462402</v>
      </c>
      <c r="M10" s="169">
        <v>2.4618892669677734</v>
      </c>
      <c r="N10" s="169">
        <v>2.6573343276977539</v>
      </c>
      <c r="O10" s="169">
        <v>2.5154943466186523</v>
      </c>
      <c r="P10" s="169">
        <v>2.9164669513702393</v>
      </c>
      <c r="Q10" s="169">
        <v>2.8353238105773926</v>
      </c>
      <c r="R10" s="169">
        <v>2.4529960155487061</v>
      </c>
      <c r="S10" s="169">
        <v>2.464094877243042</v>
      </c>
      <c r="T10" s="169">
        <v>2.3708488941192627</v>
      </c>
      <c r="U10" s="169">
        <v>2.4841494560241699</v>
      </c>
      <c r="V10" s="169">
        <v>2.1739623546600342</v>
      </c>
    </row>
    <row r="11" spans="1:22" x14ac:dyDescent="0.25">
      <c r="A11" s="168" t="s">
        <v>448</v>
      </c>
      <c r="B11" s="169">
        <v>5.1386494636535645</v>
      </c>
      <c r="C11" s="169">
        <v>5.9192342758178711</v>
      </c>
      <c r="D11" s="169">
        <v>6.6537084579467773</v>
      </c>
      <c r="E11" s="169">
        <v>8.1561079025268555</v>
      </c>
      <c r="F11" s="169">
        <v>6.8237032890319824</v>
      </c>
      <c r="G11" s="169">
        <v>7.8542141914367676</v>
      </c>
      <c r="H11" s="169">
        <v>8.7686958312988281</v>
      </c>
      <c r="I11" s="169">
        <v>8.6334953308105469</v>
      </c>
      <c r="J11" s="169">
        <v>9.0225028991699219</v>
      </c>
      <c r="K11" s="169">
        <v>9.354792594909668</v>
      </c>
      <c r="L11" s="169">
        <v>7.2662386894226074</v>
      </c>
      <c r="M11" s="169">
        <v>6.8641209602355957</v>
      </c>
      <c r="N11" s="169">
        <v>6.6264982223510742</v>
      </c>
      <c r="O11" s="169">
        <v>7.6699428558349609</v>
      </c>
      <c r="P11" s="169">
        <v>7.5782580375671387</v>
      </c>
      <c r="Q11" s="169">
        <v>8.0944461822509766</v>
      </c>
      <c r="R11" s="169">
        <v>5.8613448143005371</v>
      </c>
      <c r="S11" s="169">
        <v>10.708830833435059</v>
      </c>
      <c r="T11" s="169">
        <v>11.113261222839355</v>
      </c>
      <c r="U11" s="169">
        <v>11.148977279663086</v>
      </c>
      <c r="V11" s="169">
        <v>11.230891227722168</v>
      </c>
    </row>
    <row r="12" spans="1:22" x14ac:dyDescent="0.25">
      <c r="A12" s="168" t="s">
        <v>449</v>
      </c>
      <c r="B12" s="169">
        <v>0.33779788017272949</v>
      </c>
      <c r="C12" s="169">
        <v>0.35981631278991699</v>
      </c>
      <c r="D12" s="169">
        <v>0.34796267747879028</v>
      </c>
      <c r="E12" s="169">
        <v>0.3315865695476532</v>
      </c>
      <c r="F12" s="169">
        <v>0.32484343647956848</v>
      </c>
      <c r="G12" s="169">
        <v>0.33458209037780762</v>
      </c>
      <c r="H12" s="169">
        <v>0.48383495211601257</v>
      </c>
      <c r="I12" s="169">
        <v>0.9045453667640686</v>
      </c>
      <c r="J12" s="169">
        <v>1.7076764106750488</v>
      </c>
      <c r="K12" s="169">
        <v>2.9678306579589844</v>
      </c>
      <c r="L12" s="169">
        <v>1.7539756298065186</v>
      </c>
      <c r="M12" s="169">
        <v>2.4607253074645996</v>
      </c>
      <c r="N12" s="169">
        <v>3.0594511032104492</v>
      </c>
      <c r="O12" s="169">
        <v>3.2757358551025391</v>
      </c>
      <c r="P12" s="169">
        <v>2.8116090297698975</v>
      </c>
      <c r="Q12" s="169">
        <v>2.5355396270751953</v>
      </c>
      <c r="R12" s="169">
        <v>2.3460791110992432</v>
      </c>
      <c r="S12" s="169">
        <v>2.1813712120056152</v>
      </c>
      <c r="T12" s="169">
        <v>3.1865859031677246</v>
      </c>
      <c r="U12" s="169">
        <v>3.2529675960540771</v>
      </c>
      <c r="V12" s="169">
        <v>4.4161219596862793</v>
      </c>
    </row>
    <row r="13" spans="1:22" x14ac:dyDescent="0.25">
      <c r="A13" s="168" t="s">
        <v>341</v>
      </c>
      <c r="B13" s="169">
        <v>4.7892417907714844</v>
      </c>
      <c r="C13" s="169">
        <v>4.6073131561279297</v>
      </c>
      <c r="D13" s="169">
        <v>4.9722156524658203</v>
      </c>
      <c r="E13" s="169">
        <v>5.3417501449584961</v>
      </c>
      <c r="F13" s="169">
        <v>5.3123970031738281</v>
      </c>
      <c r="G13" s="169">
        <v>5.457465648651123</v>
      </c>
      <c r="H13" s="169">
        <v>5.9352636337280273</v>
      </c>
      <c r="I13" s="169">
        <v>6.5250682830810547</v>
      </c>
      <c r="J13" s="169">
        <v>6.9438610076904297</v>
      </c>
      <c r="K13" s="169">
        <v>7.4466567039489746</v>
      </c>
      <c r="L13" s="169">
        <v>8.935511589050293</v>
      </c>
      <c r="M13" s="169">
        <v>10.242116928100586</v>
      </c>
      <c r="N13" s="169">
        <v>10.434152603149414</v>
      </c>
      <c r="O13" s="169">
        <v>11.208394050598145</v>
      </c>
      <c r="P13" s="169">
        <v>9.6755580902099609</v>
      </c>
      <c r="Q13" s="169">
        <v>8.6185741424560547</v>
      </c>
      <c r="R13" s="169">
        <v>7.9624767303466797</v>
      </c>
      <c r="S13" s="169">
        <v>7.8689455986022949</v>
      </c>
      <c r="T13" s="169">
        <v>7.8452682495117188</v>
      </c>
      <c r="U13" s="169">
        <v>9.2155437469482422</v>
      </c>
      <c r="V13" s="169">
        <v>9.8022680282592773</v>
      </c>
    </row>
    <row r="14" spans="1:22" x14ac:dyDescent="0.25">
      <c r="A14" s="168" t="s">
        <v>353</v>
      </c>
      <c r="B14" s="169">
        <v>7.9281983375549316</v>
      </c>
      <c r="C14" s="169">
        <v>9.1458005905151367</v>
      </c>
      <c r="D14" s="169">
        <v>8.2086353302001953</v>
      </c>
      <c r="E14" s="169">
        <v>10.049529075622559</v>
      </c>
      <c r="F14" s="169">
        <v>11.109468460083008</v>
      </c>
      <c r="G14" s="169">
        <v>10.22651195526123</v>
      </c>
      <c r="H14" s="169">
        <v>11.486242294311523</v>
      </c>
      <c r="I14" s="169">
        <v>12.813366889953613</v>
      </c>
      <c r="J14" s="169">
        <v>13.326616287231445</v>
      </c>
      <c r="K14" s="169">
        <v>11.812972068786621</v>
      </c>
      <c r="L14" s="169">
        <v>13.348538398742676</v>
      </c>
      <c r="M14" s="169">
        <v>12.644871711730957</v>
      </c>
      <c r="N14" s="169">
        <v>12.039861679077148</v>
      </c>
      <c r="O14" s="169">
        <v>12.156877517700195</v>
      </c>
      <c r="P14" s="169">
        <v>11.928616523742676</v>
      </c>
      <c r="Q14" s="169">
        <v>12.546980857849121</v>
      </c>
      <c r="R14" s="169">
        <v>12.809811592102051</v>
      </c>
      <c r="S14" s="169">
        <v>14.12508487701416</v>
      </c>
      <c r="T14" s="169">
        <v>14.406786918640137</v>
      </c>
      <c r="U14" s="169">
        <v>14.294768333435059</v>
      </c>
      <c r="V14" s="169">
        <v>14.386359214782715</v>
      </c>
    </row>
    <row r="15" spans="1:22" x14ac:dyDescent="0.25">
      <c r="A15" s="168" t="s">
        <v>450</v>
      </c>
      <c r="B15" s="169">
        <v>2.4268476963043213</v>
      </c>
      <c r="C15" s="169">
        <v>2.6305737495422363</v>
      </c>
      <c r="D15" s="169">
        <v>2.352647066116333</v>
      </c>
      <c r="E15" s="169">
        <v>2.4906866550445557</v>
      </c>
      <c r="F15" s="169">
        <v>2.2715370655059814</v>
      </c>
      <c r="G15" s="169">
        <v>2.5079512596130371</v>
      </c>
      <c r="H15" s="169">
        <v>2.9683067798614502</v>
      </c>
      <c r="I15" s="169">
        <v>4.2856616973876953</v>
      </c>
      <c r="J15" s="169">
        <v>4.8713283538818359</v>
      </c>
      <c r="K15" s="169">
        <v>6.9112458229064941</v>
      </c>
      <c r="L15" s="169">
        <v>6.5671215057373047</v>
      </c>
      <c r="M15" s="169">
        <v>7.4839329719543457</v>
      </c>
      <c r="N15" s="169">
        <v>9.4441375732421875</v>
      </c>
      <c r="O15" s="169">
        <v>7.765625</v>
      </c>
      <c r="P15" s="169">
        <v>7.5078520774841309</v>
      </c>
      <c r="Q15" s="169">
        <v>6.251732349395752</v>
      </c>
      <c r="R15" s="169">
        <v>6.8881616592407227</v>
      </c>
      <c r="S15" s="169">
        <v>6.666661262512207</v>
      </c>
      <c r="T15" s="169">
        <v>6.5058927536010742</v>
      </c>
      <c r="U15" s="169">
        <v>8.0676403045654297</v>
      </c>
      <c r="V15" s="169">
        <v>7.6048288345336914</v>
      </c>
    </row>
    <row r="16" spans="1:22" x14ac:dyDescent="0.25">
      <c r="A16" s="168" t="s">
        <v>451</v>
      </c>
      <c r="B16" s="169">
        <v>7.8840503692626953</v>
      </c>
      <c r="C16" s="169">
        <v>9.8843221664428711</v>
      </c>
      <c r="D16" s="169">
        <v>10.373720169067383</v>
      </c>
      <c r="E16" s="169">
        <v>9.3792905807495117</v>
      </c>
      <c r="F16" s="169">
        <v>7.6144886016845703</v>
      </c>
      <c r="G16" s="169">
        <v>6.9850521087646484</v>
      </c>
      <c r="H16" s="169">
        <v>5.5113735198974609</v>
      </c>
      <c r="I16" s="169">
        <v>3.3588159084320068</v>
      </c>
      <c r="J16" s="169">
        <v>4.7786660194396973</v>
      </c>
      <c r="K16" s="169">
        <v>5.3574786186218262</v>
      </c>
      <c r="L16" s="169">
        <v>5.4161777496337891</v>
      </c>
      <c r="M16" s="169">
        <v>5.612083911895752</v>
      </c>
      <c r="N16" s="169">
        <v>5.6336984634399414</v>
      </c>
      <c r="O16" s="169">
        <v>5.4432415962219238</v>
      </c>
      <c r="P16" s="169">
        <v>5.741398811340332</v>
      </c>
      <c r="Q16" s="169">
        <v>5.6351027488708496</v>
      </c>
      <c r="R16" s="169">
        <v>5.3483757972717285</v>
      </c>
      <c r="S16" s="169">
        <v>4.9195137023925781</v>
      </c>
      <c r="T16" s="169">
        <v>5.4606189727783203</v>
      </c>
      <c r="U16" s="169">
        <v>4.7849397659301758</v>
      </c>
      <c r="V16" s="169">
        <v>6.0697941780090332</v>
      </c>
    </row>
    <row r="17" spans="1:22" x14ac:dyDescent="0.25">
      <c r="A17" s="168" t="s">
        <v>63</v>
      </c>
      <c r="B17" s="169">
        <v>9.016993522644043</v>
      </c>
      <c r="C17" s="169">
        <v>9.2616415023803711</v>
      </c>
      <c r="D17" s="169">
        <v>10.061308860778809</v>
      </c>
      <c r="E17" s="169">
        <v>10.536017417907715</v>
      </c>
      <c r="F17" s="169">
        <v>9.8323822021484375</v>
      </c>
      <c r="G17" s="169">
        <v>9.9335975646972656</v>
      </c>
      <c r="H17" s="169">
        <v>11.598079681396484</v>
      </c>
      <c r="I17" s="169">
        <v>12.994516372680664</v>
      </c>
      <c r="J17" s="169">
        <v>14.050039291381836</v>
      </c>
      <c r="K17" s="169">
        <v>16.000270843505859</v>
      </c>
      <c r="L17" s="169">
        <v>18.546350479125977</v>
      </c>
      <c r="M17" s="169">
        <v>18.625705718994141</v>
      </c>
      <c r="N17" s="169">
        <v>17.618026733398438</v>
      </c>
      <c r="O17" s="169">
        <v>17.715856552124023</v>
      </c>
      <c r="P17" s="169">
        <v>15.962843894958496</v>
      </c>
      <c r="Q17" s="169">
        <v>15.649867057800293</v>
      </c>
      <c r="R17" s="169">
        <v>15.446022033691406</v>
      </c>
      <c r="S17" s="169">
        <v>16.178695678710938</v>
      </c>
      <c r="T17" s="169">
        <v>14.402975082397461</v>
      </c>
      <c r="U17" s="169">
        <v>17.157474517822266</v>
      </c>
      <c r="V17" s="169">
        <v>16.183256149291992</v>
      </c>
    </row>
    <row r="18" spans="1:22" x14ac:dyDescent="0.25">
      <c r="A18" s="168" t="s">
        <v>452</v>
      </c>
      <c r="B18" s="169">
        <v>3.512779712677002</v>
      </c>
      <c r="C18" s="169">
        <v>3.8870158195495605</v>
      </c>
      <c r="D18" s="169">
        <v>4.0034875869750977</v>
      </c>
      <c r="E18" s="169">
        <v>3.9198768138885498</v>
      </c>
      <c r="F18" s="169">
        <v>3.8379826545715332</v>
      </c>
      <c r="G18" s="169">
        <v>3.7168974876403809</v>
      </c>
      <c r="H18" s="169">
        <v>3.5439279079437256</v>
      </c>
      <c r="I18" s="169">
        <v>3.2278404235839844</v>
      </c>
      <c r="J18" s="169">
        <v>2.9117627143859863</v>
      </c>
      <c r="K18" s="169">
        <v>3.0859861373901367</v>
      </c>
      <c r="L18" s="169">
        <v>4.2825479507446289</v>
      </c>
      <c r="M18" s="169">
        <v>4.0236706733703613</v>
      </c>
      <c r="N18" s="169">
        <v>4.3721809387207031</v>
      </c>
      <c r="O18" s="169">
        <v>4.3135223388671875</v>
      </c>
      <c r="P18" s="169">
        <v>4.0730934143066406</v>
      </c>
      <c r="Q18" s="169">
        <v>3.87497878074646</v>
      </c>
      <c r="R18" s="169">
        <v>3.6305487155914307</v>
      </c>
      <c r="S18" s="169">
        <v>3.555678129196167</v>
      </c>
      <c r="T18" s="169">
        <v>3.6864140033721924</v>
      </c>
      <c r="U18" s="169">
        <v>4.5607419013977051</v>
      </c>
      <c r="V18" s="169">
        <v>5.085120677947998</v>
      </c>
    </row>
    <row r="19" spans="1:22" x14ac:dyDescent="0.25">
      <c r="A19" s="168" t="s">
        <v>453</v>
      </c>
      <c r="B19" s="169">
        <v>6.7705254554748535</v>
      </c>
      <c r="C19" s="169">
        <v>6.7363529205322266</v>
      </c>
      <c r="D19" s="169">
        <v>6.8001275062561035</v>
      </c>
      <c r="E19" s="169">
        <v>7.0285825729370117</v>
      </c>
      <c r="F19" s="169">
        <v>6.0338516235351563</v>
      </c>
      <c r="G19" s="169">
        <v>5.9221539497375488</v>
      </c>
      <c r="H19" s="169">
        <v>7.6463069915771484</v>
      </c>
      <c r="I19" s="169">
        <v>9.8559999465942383</v>
      </c>
      <c r="J19" s="169">
        <v>10.059366226196289</v>
      </c>
      <c r="K19" s="169">
        <v>9.8675308227539063</v>
      </c>
      <c r="L19" s="169">
        <v>10.878740310668945</v>
      </c>
      <c r="M19" s="169">
        <v>11.791201591491699</v>
      </c>
      <c r="N19" s="169">
        <v>12.002304077148438</v>
      </c>
      <c r="O19" s="169">
        <v>11.810955047607422</v>
      </c>
      <c r="P19" s="169">
        <v>12.363526344299316</v>
      </c>
      <c r="Q19" s="169">
        <v>6.7912359237670898</v>
      </c>
      <c r="R19" s="169">
        <v>2.9418601989746094</v>
      </c>
      <c r="S19" s="169">
        <v>7.5620312690734863</v>
      </c>
      <c r="T19" s="169">
        <v>9.5068883895874023</v>
      </c>
      <c r="U19" s="169">
        <v>9.689183235168457</v>
      </c>
      <c r="V19" s="169">
        <v>10.274590492248535</v>
      </c>
    </row>
    <row r="20" spans="1:22" s="176" customFormat="1" ht="20.25" customHeight="1" x14ac:dyDescent="0.25">
      <c r="A20" s="433" t="s">
        <v>454</v>
      </c>
      <c r="B20" s="827">
        <v>116.76232147216797</v>
      </c>
      <c r="C20" s="827">
        <v>122.88345336914063</v>
      </c>
      <c r="D20" s="827">
        <v>126.57923889160156</v>
      </c>
      <c r="E20" s="827">
        <v>134.11552429199219</v>
      </c>
      <c r="F20" s="827">
        <v>127.66004943847656</v>
      </c>
      <c r="G20" s="827">
        <v>126.80192565917969</v>
      </c>
      <c r="H20" s="827">
        <v>135.35667419433594</v>
      </c>
      <c r="I20" s="827">
        <v>150.48576354980469</v>
      </c>
      <c r="J20" s="827">
        <v>160.29550170898438</v>
      </c>
      <c r="K20" s="827">
        <v>172.81315612792969</v>
      </c>
      <c r="L20" s="827">
        <v>184.36720275878906</v>
      </c>
      <c r="M20" s="827">
        <v>194.89825439453125</v>
      </c>
      <c r="N20" s="827">
        <v>196.068359375</v>
      </c>
      <c r="O20" s="827">
        <v>196.93966674804688</v>
      </c>
      <c r="P20" s="827">
        <v>190.80595397949219</v>
      </c>
      <c r="Q20" s="827">
        <v>187.02827453613281</v>
      </c>
      <c r="R20" s="827">
        <v>178.15139770507813</v>
      </c>
      <c r="S20" s="827">
        <v>196.38723754882813</v>
      </c>
      <c r="T20" s="827">
        <v>201.68577575683594</v>
      </c>
      <c r="U20" s="827">
        <v>209.34857177734375</v>
      </c>
      <c r="V20" s="827">
        <v>216.81651306152344</v>
      </c>
    </row>
    <row r="21" spans="1:22" s="176" customFormat="1" ht="13" x14ac:dyDescent="0.3">
      <c r="A21" s="186" t="s">
        <v>455</v>
      </c>
      <c r="B21" s="191">
        <v>99.004981994628906</v>
      </c>
      <c r="C21" s="191">
        <v>103.44243621826172</v>
      </c>
      <c r="D21" s="191">
        <v>108.17082977294922</v>
      </c>
      <c r="E21" s="191">
        <v>116.54342651367188</v>
      </c>
      <c r="F21" s="191">
        <v>110.81584167480469</v>
      </c>
      <c r="G21" s="191">
        <v>111.12451934814453</v>
      </c>
      <c r="H21" s="191">
        <v>119.63160705566406</v>
      </c>
      <c r="I21" s="191">
        <v>134.54646301269531</v>
      </c>
      <c r="J21" s="191">
        <v>143.81681823730469</v>
      </c>
      <c r="K21" s="191">
        <v>156.04783630371094</v>
      </c>
      <c r="L21" s="191">
        <v>166.76718139648438</v>
      </c>
      <c r="M21" s="191">
        <v>175.23683166503906</v>
      </c>
      <c r="N21" s="191">
        <v>175.55909729003906</v>
      </c>
      <c r="O21" s="191">
        <v>175.88099670410156</v>
      </c>
      <c r="P21" s="191">
        <v>169.43458557128906</v>
      </c>
      <c r="Q21" s="191">
        <v>164.56205749511719</v>
      </c>
      <c r="R21" s="191">
        <v>155.01231384277344</v>
      </c>
      <c r="S21" s="191">
        <v>172.76153564453125</v>
      </c>
      <c r="T21" s="191">
        <v>176.10888671875</v>
      </c>
      <c r="U21" s="191">
        <v>182.64970397949219</v>
      </c>
      <c r="V21" s="191">
        <v>190.08802795410156</v>
      </c>
    </row>
    <row r="22" spans="1:22" s="176" customFormat="1" ht="13" x14ac:dyDescent="0.3">
      <c r="A22" s="186" t="s">
        <v>456</v>
      </c>
      <c r="B22" s="191">
        <v>17.757341384887695</v>
      </c>
      <c r="C22" s="191">
        <v>19.441017150878906</v>
      </c>
      <c r="D22" s="191">
        <v>18.408405303955078</v>
      </c>
      <c r="E22" s="191">
        <v>17.572090148925781</v>
      </c>
      <c r="F22" s="191">
        <v>16.844207763671875</v>
      </c>
      <c r="G22" s="191">
        <v>15.677409172058105</v>
      </c>
      <c r="H22" s="191">
        <v>15.725058555603027</v>
      </c>
      <c r="I22" s="191">
        <v>15.939298629760742</v>
      </c>
      <c r="J22" s="191">
        <v>16.47868537902832</v>
      </c>
      <c r="K22" s="191">
        <v>16.765312194824219</v>
      </c>
      <c r="L22" s="191">
        <v>17.600030899047852</v>
      </c>
      <c r="M22" s="191">
        <v>19.661426544189453</v>
      </c>
      <c r="N22" s="191">
        <v>20.509258270263672</v>
      </c>
      <c r="O22" s="191">
        <v>21.058673858642578</v>
      </c>
      <c r="P22" s="191">
        <v>21.371360778808594</v>
      </c>
      <c r="Q22" s="191">
        <v>22.466224670410156</v>
      </c>
      <c r="R22" s="191">
        <v>23.13908576965332</v>
      </c>
      <c r="S22" s="191">
        <v>23.625694274902344</v>
      </c>
      <c r="T22" s="191">
        <v>25.57689094543457</v>
      </c>
      <c r="U22" s="191">
        <v>26.698871612548828</v>
      </c>
      <c r="V22" s="191">
        <v>26.728618621826172</v>
      </c>
    </row>
    <row r="23" spans="1:22" s="176" customFormat="1" ht="13" x14ac:dyDescent="0.3">
      <c r="A23" s="417" t="s">
        <v>457</v>
      </c>
      <c r="B23" s="191">
        <v>3.3258600234985352</v>
      </c>
      <c r="C23" s="191">
        <v>3.4336276054382324</v>
      </c>
      <c r="D23" s="191">
        <v>3.3581345081329346</v>
      </c>
      <c r="E23" s="191">
        <v>3.3298509120941162</v>
      </c>
      <c r="F23" s="191">
        <v>3.2943212985992432</v>
      </c>
      <c r="G23" s="191">
        <v>3.2523927688598633</v>
      </c>
      <c r="H23" s="191">
        <v>3.3939564228057861</v>
      </c>
      <c r="I23" s="191">
        <v>3.5388212203979492</v>
      </c>
      <c r="J23" s="191">
        <v>3.7063064575195313</v>
      </c>
      <c r="K23" s="191">
        <v>3.7874979972839355</v>
      </c>
      <c r="L23" s="191">
        <v>4.0763225555419922</v>
      </c>
      <c r="M23" s="191">
        <v>4.1656455993652344</v>
      </c>
      <c r="N23" s="191">
        <v>4.1749072074890137</v>
      </c>
      <c r="O23" s="191">
        <v>4.2228116989135742</v>
      </c>
      <c r="P23" s="191">
        <v>4.2829189300537109</v>
      </c>
      <c r="Q23" s="191">
        <v>4.3547482490539551</v>
      </c>
      <c r="R23" s="191">
        <v>4.3814401626586914</v>
      </c>
      <c r="S23" s="191">
        <v>4.4935417175292969</v>
      </c>
      <c r="T23" s="191">
        <v>4.7759342193603516</v>
      </c>
      <c r="U23" s="191">
        <v>5.0899515151977539</v>
      </c>
      <c r="V23" s="191">
        <v>5.364689826965332</v>
      </c>
    </row>
    <row r="24" spans="1:22" s="176" customFormat="1" ht="20.25" customHeight="1" x14ac:dyDescent="0.25">
      <c r="A24" s="187" t="s">
        <v>458</v>
      </c>
      <c r="B24" s="191"/>
      <c r="C24" s="191"/>
      <c r="D24" s="191"/>
      <c r="E24" s="191"/>
      <c r="F24" s="191"/>
      <c r="G24" s="191"/>
      <c r="H24" s="191"/>
      <c r="I24" s="191"/>
      <c r="J24" s="191"/>
      <c r="K24" s="191"/>
      <c r="L24" s="191"/>
      <c r="M24" s="191"/>
      <c r="N24" s="191"/>
      <c r="O24" s="191"/>
      <c r="P24" s="191"/>
      <c r="Q24" s="191"/>
      <c r="R24" s="191"/>
      <c r="S24" s="191"/>
      <c r="T24" s="191"/>
      <c r="U24" s="191"/>
      <c r="V24" s="191"/>
    </row>
    <row r="25" spans="1:22" s="176" customFormat="1" ht="13" x14ac:dyDescent="0.25">
      <c r="A25" s="188" t="s">
        <v>459</v>
      </c>
      <c r="B25" s="191">
        <v>10.614164352416992</v>
      </c>
      <c r="C25" s="191">
        <v>10.900146484375</v>
      </c>
      <c r="D25" s="191">
        <v>10.699104309082031</v>
      </c>
      <c r="E25" s="191">
        <v>11.226667404174805</v>
      </c>
      <c r="F25" s="191">
        <v>12.858983993530273</v>
      </c>
      <c r="G25" s="191">
        <v>14.822908401489258</v>
      </c>
      <c r="H25" s="191">
        <v>14.325063705444336</v>
      </c>
      <c r="I25" s="191">
        <v>13.166773796081543</v>
      </c>
      <c r="J25" s="191">
        <v>12.680065155029297</v>
      </c>
      <c r="K25" s="191">
        <v>13.335283279418945</v>
      </c>
      <c r="L25" s="191">
        <v>13.324581146240234</v>
      </c>
      <c r="M25" s="191">
        <v>13.223305702209473</v>
      </c>
      <c r="N25" s="191">
        <v>13.737403869628906</v>
      </c>
      <c r="O25" s="191">
        <v>13.079195022583008</v>
      </c>
      <c r="P25" s="191">
        <v>14.195116996765137</v>
      </c>
      <c r="Q25" s="191">
        <v>14.57731819152832</v>
      </c>
      <c r="R25" s="191">
        <v>14.333746910095215</v>
      </c>
      <c r="S25" s="191">
        <v>16.314376831054688</v>
      </c>
      <c r="T25" s="191">
        <v>18.306804656982422</v>
      </c>
      <c r="U25" s="191">
        <v>23.21284294128418</v>
      </c>
      <c r="V25" s="191">
        <v>23.871662139892578</v>
      </c>
    </row>
    <row r="26" spans="1:22" s="176" customFormat="1" ht="13" x14ac:dyDescent="0.25">
      <c r="A26" s="188" t="s">
        <v>460</v>
      </c>
      <c r="B26" s="191">
        <v>5.3709545135498047</v>
      </c>
      <c r="C26" s="191">
        <v>6.0871677398681641</v>
      </c>
      <c r="D26" s="191">
        <v>6.294487476348877</v>
      </c>
      <c r="E26" s="191">
        <v>6.4266047477722168</v>
      </c>
      <c r="F26" s="191">
        <v>6.3209400177001953</v>
      </c>
      <c r="G26" s="191">
        <v>8.3614330291748047</v>
      </c>
      <c r="H26" s="191">
        <v>8.3599281311035156</v>
      </c>
      <c r="I26" s="191">
        <v>5.7772006988525391</v>
      </c>
      <c r="J26" s="191">
        <v>6.6054234504699707</v>
      </c>
      <c r="K26" s="191">
        <v>4.8713970184326172</v>
      </c>
      <c r="L26" s="191">
        <v>5.3654494285583496</v>
      </c>
      <c r="M26" s="191">
        <v>5.8906464576721191</v>
      </c>
      <c r="N26" s="191">
        <v>3.433671236038208</v>
      </c>
      <c r="O26" s="191">
        <v>6.4070796966552734</v>
      </c>
      <c r="P26" s="191">
        <v>6.7751011848449707</v>
      </c>
      <c r="Q26" s="191">
        <v>15.383387565612793</v>
      </c>
      <c r="R26" s="191">
        <v>9.3553142547607422</v>
      </c>
      <c r="S26" s="191">
        <v>12.278339385986328</v>
      </c>
      <c r="T26" s="191">
        <v>19.403034210205078</v>
      </c>
      <c r="U26" s="191">
        <v>19.230251312255859</v>
      </c>
      <c r="V26" s="191">
        <v>19.388607025146484</v>
      </c>
    </row>
    <row r="27" spans="1:22" s="176" customFormat="1" ht="13" x14ac:dyDescent="0.25">
      <c r="A27" s="188" t="s">
        <v>461</v>
      </c>
      <c r="B27" s="191">
        <v>0.37514001131057739</v>
      </c>
      <c r="C27" s="191">
        <v>0.40914669632911682</v>
      </c>
      <c r="D27" s="191">
        <v>0.42212969064712524</v>
      </c>
      <c r="E27" s="191">
        <v>0.42356112599372864</v>
      </c>
      <c r="F27" s="191">
        <v>0.43746897578239441</v>
      </c>
      <c r="G27" s="191">
        <v>0.42994660139083862</v>
      </c>
      <c r="H27" s="191">
        <v>0.42721393704414368</v>
      </c>
      <c r="I27" s="191">
        <v>0.42475348711013794</v>
      </c>
      <c r="J27" s="191">
        <v>0.43771901726722717</v>
      </c>
      <c r="K27" s="191">
        <v>0.41961538791656494</v>
      </c>
      <c r="L27" s="191">
        <v>0.46289053559303284</v>
      </c>
      <c r="M27" s="191">
        <v>0.47009918093681335</v>
      </c>
      <c r="N27" s="191">
        <v>0.46024724841117859</v>
      </c>
      <c r="O27" s="191">
        <v>0.49166584014892578</v>
      </c>
      <c r="P27" s="191">
        <v>0.50036674737930298</v>
      </c>
      <c r="Q27" s="191">
        <v>0.47041451930999756</v>
      </c>
      <c r="R27" s="191">
        <v>0.44460436701774597</v>
      </c>
      <c r="S27" s="191">
        <v>0.49612703919410706</v>
      </c>
      <c r="T27" s="191">
        <v>0.48584997653961182</v>
      </c>
      <c r="U27" s="191">
        <v>0.50481909513473511</v>
      </c>
      <c r="V27" s="191">
        <v>0.49679633975028992</v>
      </c>
    </row>
    <row r="28" spans="1:22" s="176" customFormat="1" ht="20.25" customHeight="1" x14ac:dyDescent="0.25">
      <c r="A28" s="433" t="s">
        <v>462</v>
      </c>
      <c r="B28" s="827">
        <v>133.12258911132813</v>
      </c>
      <c r="C28" s="827">
        <v>140.27992248535156</v>
      </c>
      <c r="D28" s="827">
        <v>143.99496459960938</v>
      </c>
      <c r="E28" s="827">
        <v>152.19235229492188</v>
      </c>
      <c r="F28" s="827">
        <v>147.27743530273438</v>
      </c>
      <c r="G28" s="827">
        <v>150.41621398925781</v>
      </c>
      <c r="H28" s="827">
        <v>158.4688720703125</v>
      </c>
      <c r="I28" s="827">
        <v>169.8544921875</v>
      </c>
      <c r="J28" s="827">
        <v>180.01870727539063</v>
      </c>
      <c r="K28" s="827">
        <v>191.439453125</v>
      </c>
      <c r="L28" s="827">
        <v>203.52012634277344</v>
      </c>
      <c r="M28" s="827">
        <v>214.48231506347656</v>
      </c>
      <c r="N28" s="827">
        <v>213.69967651367188</v>
      </c>
      <c r="O28" s="827">
        <v>216.9176025390625</v>
      </c>
      <c r="P28" s="827">
        <v>212.27653503417969</v>
      </c>
      <c r="Q28" s="827">
        <v>217.45939636230469</v>
      </c>
      <c r="R28" s="827">
        <v>202.28506469726563</v>
      </c>
      <c r="S28" s="827">
        <v>225.47607421875</v>
      </c>
      <c r="T28" s="827">
        <v>239.8814697265625</v>
      </c>
      <c r="U28" s="827">
        <v>252.29649353027344</v>
      </c>
      <c r="V28" s="827">
        <v>260.57357788085938</v>
      </c>
    </row>
    <row r="29" spans="1:22" s="170" customFormat="1" ht="20.25" customHeight="1" x14ac:dyDescent="0.25">
      <c r="A29" s="171" t="s">
        <v>367</v>
      </c>
      <c r="B29" s="172"/>
      <c r="C29" s="172"/>
      <c r="D29" s="172"/>
      <c r="E29" s="172"/>
      <c r="F29" s="172"/>
      <c r="G29" s="172"/>
      <c r="H29" s="172"/>
      <c r="I29" s="172"/>
      <c r="J29" s="172"/>
      <c r="K29" s="172"/>
      <c r="L29" s="172"/>
      <c r="M29" s="172"/>
      <c r="N29" s="172"/>
      <c r="O29" s="172"/>
      <c r="P29" s="172"/>
      <c r="Q29" s="172"/>
      <c r="R29" s="172"/>
      <c r="S29" s="172"/>
      <c r="T29" s="172"/>
      <c r="U29" s="172"/>
      <c r="V29" s="172"/>
    </row>
    <row r="30" spans="1:22" s="165" customFormat="1" ht="25.4" customHeight="1" x14ac:dyDescent="0.25">
      <c r="A30" s="164" t="str">
        <f>Index!A31</f>
        <v>Table 2x    Palau summary of Government Final Consumption Expenditure, by Product, FY2005-FY2025</v>
      </c>
    </row>
    <row r="31" spans="1:22" ht="20.25" customHeight="1" x14ac:dyDescent="0.25">
      <c r="A31" s="52" t="s">
        <v>439</v>
      </c>
      <c r="B31" s="173" t="str">
        <f t="shared" ref="B31:M31" si="0">B2</f>
        <v>FY05</v>
      </c>
      <c r="C31" s="173" t="str">
        <f t="shared" si="0"/>
        <v>FY06</v>
      </c>
      <c r="D31" s="173" t="str">
        <f t="shared" si="0"/>
        <v>FY07</v>
      </c>
      <c r="E31" s="173" t="str">
        <f t="shared" si="0"/>
        <v>FY08</v>
      </c>
      <c r="F31" s="173" t="str">
        <f t="shared" si="0"/>
        <v>FY09</v>
      </c>
      <c r="G31" s="173" t="str">
        <f t="shared" si="0"/>
        <v>FY10</v>
      </c>
      <c r="H31" s="173" t="str">
        <f t="shared" si="0"/>
        <v>FY11</v>
      </c>
      <c r="I31" s="173" t="str">
        <f t="shared" si="0"/>
        <v>FY12</v>
      </c>
      <c r="J31" s="173" t="str">
        <f t="shared" si="0"/>
        <v>FY13</v>
      </c>
      <c r="K31" s="173" t="str">
        <f t="shared" si="0"/>
        <v>FY14</v>
      </c>
      <c r="L31" s="173" t="str">
        <f t="shared" si="0"/>
        <v>FY15</v>
      </c>
      <c r="M31" s="173" t="str">
        <f t="shared" si="0"/>
        <v>FY16</v>
      </c>
      <c r="N31" s="173" t="str">
        <f t="shared" ref="N31:R31" si="1">N2</f>
        <v>FY17</v>
      </c>
      <c r="O31" s="173" t="str">
        <f t="shared" si="1"/>
        <v>FY18</v>
      </c>
      <c r="P31" s="173" t="str">
        <f t="shared" si="1"/>
        <v>FY19</v>
      </c>
      <c r="Q31" s="173" t="str">
        <f t="shared" si="1"/>
        <v>FY20</v>
      </c>
      <c r="R31" s="173" t="str">
        <f t="shared" si="1"/>
        <v>FY21</v>
      </c>
      <c r="S31" s="24" t="s">
        <v>4403</v>
      </c>
      <c r="T31" s="24" t="s">
        <v>4404</v>
      </c>
      <c r="U31" s="24" t="s">
        <v>4406</v>
      </c>
      <c r="V31" s="24" t="s">
        <v>4407</v>
      </c>
    </row>
    <row r="32" spans="1:22" ht="20.25" customHeight="1" x14ac:dyDescent="0.25">
      <c r="A32" s="168" t="s">
        <v>351</v>
      </c>
      <c r="B32" s="169">
        <v>37.848781585693359</v>
      </c>
      <c r="C32" s="169">
        <v>42.198081970214844</v>
      </c>
      <c r="D32" s="169">
        <v>43.100673675537109</v>
      </c>
      <c r="E32" s="169">
        <v>46.188034057617188</v>
      </c>
      <c r="F32" s="169">
        <v>45.796169281005859</v>
      </c>
      <c r="G32" s="169">
        <v>41.090969085693359</v>
      </c>
      <c r="H32" s="169">
        <v>42.569988250732422</v>
      </c>
      <c r="I32" s="169">
        <v>47.863792419433594</v>
      </c>
      <c r="J32" s="169">
        <v>50.633090972900391</v>
      </c>
      <c r="K32" s="169">
        <v>56.753952026367188</v>
      </c>
      <c r="L32" s="169">
        <v>58.598117828369141</v>
      </c>
      <c r="M32" s="169">
        <v>64.232872009277344</v>
      </c>
      <c r="N32" s="169">
        <v>67.485626220703125</v>
      </c>
      <c r="O32" s="169">
        <v>70.988143920898438</v>
      </c>
      <c r="P32" s="169">
        <v>71.840583801269531</v>
      </c>
      <c r="Q32" s="169">
        <v>76.425010681152344</v>
      </c>
      <c r="R32" s="169">
        <v>80.686180114746094</v>
      </c>
      <c r="S32" s="169">
        <v>73.084747314453125</v>
      </c>
      <c r="T32" s="169">
        <v>74.119056701660156</v>
      </c>
      <c r="U32" s="169">
        <v>80.561271667480469</v>
      </c>
      <c r="V32" s="169">
        <v>90.624443054199219</v>
      </c>
    </row>
    <row r="33" spans="1:22" x14ac:dyDescent="0.25">
      <c r="A33" s="168" t="s">
        <v>353</v>
      </c>
      <c r="B33" s="169">
        <v>10.614164352416992</v>
      </c>
      <c r="C33" s="169">
        <v>10.900146484375</v>
      </c>
      <c r="D33" s="169">
        <v>10.699104309082031</v>
      </c>
      <c r="E33" s="169">
        <v>11.226667404174805</v>
      </c>
      <c r="F33" s="169">
        <v>12.858983993530273</v>
      </c>
      <c r="G33" s="169">
        <v>14.822908401489258</v>
      </c>
      <c r="H33" s="169">
        <v>14.325063705444336</v>
      </c>
      <c r="I33" s="169">
        <v>13.166773796081543</v>
      </c>
      <c r="J33" s="169">
        <v>12.680065155029297</v>
      </c>
      <c r="K33" s="169">
        <v>13.335283279418945</v>
      </c>
      <c r="L33" s="169">
        <v>13.324581146240234</v>
      </c>
      <c r="M33" s="169">
        <v>13.223305702209473</v>
      </c>
      <c r="N33" s="169">
        <v>13.737403869628906</v>
      </c>
      <c r="O33" s="169">
        <v>13.079195022583008</v>
      </c>
      <c r="P33" s="169">
        <v>14.195116996765137</v>
      </c>
      <c r="Q33" s="169">
        <v>14.57731819152832</v>
      </c>
      <c r="R33" s="169">
        <v>14.333746910095215</v>
      </c>
      <c r="S33" s="169">
        <v>16.314376831054688</v>
      </c>
      <c r="T33" s="169">
        <v>18.306804656982422</v>
      </c>
      <c r="U33" s="169">
        <v>23.21284294128418</v>
      </c>
      <c r="V33" s="169">
        <v>23.871662139892578</v>
      </c>
    </row>
    <row r="34" spans="1:22" x14ac:dyDescent="0.25">
      <c r="A34" s="168" t="s">
        <v>463</v>
      </c>
      <c r="B34" s="169">
        <v>5.3709545135498047</v>
      </c>
      <c r="C34" s="169">
        <v>6.0871677398681641</v>
      </c>
      <c r="D34" s="169">
        <v>6.294487476348877</v>
      </c>
      <c r="E34" s="169">
        <v>6.4266047477722168</v>
      </c>
      <c r="F34" s="169">
        <v>6.3209400177001953</v>
      </c>
      <c r="G34" s="169">
        <v>8.3614330291748047</v>
      </c>
      <c r="H34" s="169">
        <v>8.3599281311035156</v>
      </c>
      <c r="I34" s="169">
        <v>5.7772006988525391</v>
      </c>
      <c r="J34" s="169">
        <v>6.6054234504699707</v>
      </c>
      <c r="K34" s="169">
        <v>4.8713970184326172</v>
      </c>
      <c r="L34" s="169">
        <v>5.3654494285583496</v>
      </c>
      <c r="M34" s="169">
        <v>5.8906464576721191</v>
      </c>
      <c r="N34" s="169">
        <v>3.433671236038208</v>
      </c>
      <c r="O34" s="169">
        <v>6.4070796966552734</v>
      </c>
      <c r="P34" s="169">
        <v>6.7751011848449707</v>
      </c>
      <c r="Q34" s="169">
        <v>15.383387565612793</v>
      </c>
      <c r="R34" s="169">
        <v>9.3553142547607422</v>
      </c>
      <c r="S34" s="169">
        <v>12.278339385986328</v>
      </c>
      <c r="T34" s="169">
        <v>19.403034210205078</v>
      </c>
      <c r="U34" s="169">
        <v>19.230251312255859</v>
      </c>
      <c r="V34" s="169">
        <v>19.388607025146484</v>
      </c>
    </row>
    <row r="35" spans="1:22" x14ac:dyDescent="0.25">
      <c r="A35" s="168" t="s">
        <v>464</v>
      </c>
      <c r="B35" s="483">
        <v>1.9788162708282471</v>
      </c>
      <c r="C35" s="483">
        <v>2.4470083713531494</v>
      </c>
      <c r="D35" s="483">
        <v>2.4241821765899658</v>
      </c>
      <c r="E35" s="483">
        <v>2.7725768089294434</v>
      </c>
      <c r="F35" s="483">
        <v>2.5830786228179932</v>
      </c>
      <c r="G35" s="483">
        <v>2.5002152919769287</v>
      </c>
      <c r="H35" s="483">
        <v>2.3323018550872803</v>
      </c>
      <c r="I35" s="483">
        <v>1.9811716079711914</v>
      </c>
      <c r="J35" s="483">
        <v>2.1443977355957031</v>
      </c>
      <c r="K35" s="483">
        <v>0.71081113815307617</v>
      </c>
      <c r="L35" s="483">
        <v>4.9902986735105515E-2</v>
      </c>
      <c r="M35" s="483">
        <v>-1.9999999494757503E-5</v>
      </c>
      <c r="N35" s="483">
        <v>-9.9999997473787516E-5</v>
      </c>
      <c r="O35" s="483">
        <v>-9.9999997473787516E-5</v>
      </c>
      <c r="P35" s="483">
        <v>0</v>
      </c>
      <c r="Q35" s="483">
        <v>0</v>
      </c>
      <c r="R35" s="483">
        <v>0</v>
      </c>
      <c r="S35" s="483">
        <v>0</v>
      </c>
      <c r="T35" s="483">
        <v>0</v>
      </c>
      <c r="U35" s="483">
        <v>0</v>
      </c>
      <c r="V35" s="483">
        <v>0</v>
      </c>
    </row>
    <row r="36" spans="1:22" x14ac:dyDescent="0.25">
      <c r="A36" s="168" t="s">
        <v>93</v>
      </c>
      <c r="B36" s="169">
        <v>1.9479697942733765</v>
      </c>
      <c r="C36" s="169">
        <v>2.0989127159118652</v>
      </c>
      <c r="D36" s="169">
        <v>1.9099727869033813</v>
      </c>
      <c r="E36" s="169">
        <v>1.9522504806518555</v>
      </c>
      <c r="F36" s="169">
        <v>1.897006630897522</v>
      </c>
      <c r="G36" s="169">
        <v>1.9628555774688721</v>
      </c>
      <c r="H36" s="169">
        <v>1.8173110485076904</v>
      </c>
      <c r="I36" s="169">
        <v>1.5585030317306519</v>
      </c>
      <c r="J36" s="169">
        <v>1.6426342725753784</v>
      </c>
      <c r="K36" s="169">
        <v>1.6047035455703735</v>
      </c>
      <c r="L36" s="169">
        <v>2.6929464340209961</v>
      </c>
      <c r="M36" s="169">
        <v>2.8134706020355225</v>
      </c>
      <c r="N36" s="169">
        <v>2.6754820346832275</v>
      </c>
      <c r="O36" s="169">
        <v>2.4512019157409668</v>
      </c>
      <c r="P36" s="169">
        <v>2.4337368011474609</v>
      </c>
      <c r="Q36" s="169">
        <v>2.4035444259643555</v>
      </c>
      <c r="R36" s="169">
        <v>2.4288506507873535</v>
      </c>
      <c r="S36" s="169">
        <v>2.9070258140563965</v>
      </c>
      <c r="T36" s="169">
        <v>3.5337698459625244</v>
      </c>
      <c r="U36" s="169">
        <v>3.7932784557342529</v>
      </c>
      <c r="V36" s="169">
        <v>4.2911272048950195</v>
      </c>
    </row>
    <row r="37" spans="1:22" s="176" customFormat="1" ht="20.25" customHeight="1" x14ac:dyDescent="0.25">
      <c r="A37" s="828" t="s">
        <v>465</v>
      </c>
      <c r="B37" s="829">
        <v>57.760684967041016</v>
      </c>
      <c r="C37" s="829">
        <v>63.731315612792969</v>
      </c>
      <c r="D37" s="829">
        <v>64.428421020507813</v>
      </c>
      <c r="E37" s="829">
        <v>68.566131591796875</v>
      </c>
      <c r="F37" s="829">
        <v>69.4561767578125</v>
      </c>
      <c r="G37" s="829">
        <v>68.738380432128906</v>
      </c>
      <c r="H37" s="829">
        <v>69.404594421386719</v>
      </c>
      <c r="I37" s="829">
        <v>70.347442626953125</v>
      </c>
      <c r="J37" s="829">
        <v>73.705612182617188</v>
      </c>
      <c r="K37" s="829">
        <v>77.276145935058594</v>
      </c>
      <c r="L37" s="829">
        <v>80.030998229980469</v>
      </c>
      <c r="M37" s="829">
        <v>86.1602783203125</v>
      </c>
      <c r="N37" s="829">
        <v>87.332084655761719</v>
      </c>
      <c r="O37" s="829">
        <v>92.925521850585938</v>
      </c>
      <c r="P37" s="829">
        <v>95.244537353515625</v>
      </c>
      <c r="Q37" s="829">
        <v>108.78926086425781</v>
      </c>
      <c r="R37" s="829">
        <v>106.80409240722656</v>
      </c>
      <c r="S37" s="829">
        <v>104.58448791503906</v>
      </c>
      <c r="T37" s="829">
        <v>115.36266326904297</v>
      </c>
      <c r="U37" s="829">
        <v>126.79764556884766</v>
      </c>
      <c r="V37" s="829">
        <v>138.17584228515625</v>
      </c>
    </row>
    <row r="38" spans="1:22" x14ac:dyDescent="0.25">
      <c r="A38" s="168" t="s">
        <v>466</v>
      </c>
      <c r="B38" s="169">
        <v>2.5536684989929199</v>
      </c>
      <c r="C38" s="169">
        <v>2.7130768299102783</v>
      </c>
      <c r="D38" s="169">
        <v>2.6214561462402344</v>
      </c>
      <c r="E38" s="169">
        <v>2.6751554012298584</v>
      </c>
      <c r="F38" s="169">
        <v>2.5227901935577393</v>
      </c>
      <c r="G38" s="169">
        <v>2.5678451061248779</v>
      </c>
      <c r="H38" s="169">
        <v>2.6705818176269531</v>
      </c>
      <c r="I38" s="169">
        <v>3.161402702331543</v>
      </c>
      <c r="J38" s="169">
        <v>2.7432034015655518</v>
      </c>
      <c r="K38" s="169">
        <v>2.7203230857849121</v>
      </c>
      <c r="L38" s="169">
        <v>3.0403265953063965</v>
      </c>
      <c r="M38" s="169">
        <v>2.9334878921508789</v>
      </c>
      <c r="N38" s="169">
        <v>3.0910243988037109</v>
      </c>
      <c r="O38" s="169">
        <v>3.3539566993713379</v>
      </c>
      <c r="P38" s="169">
        <v>3.4673910140991211</v>
      </c>
      <c r="Q38" s="169">
        <v>2.1466169357299805</v>
      </c>
      <c r="R38" s="169">
        <v>2.1125729084014893</v>
      </c>
      <c r="S38" s="169">
        <v>2.0850942134857178</v>
      </c>
      <c r="T38" s="169">
        <v>2.3026349544525146</v>
      </c>
      <c r="U38" s="169">
        <v>2.3903279304504395</v>
      </c>
      <c r="V38" s="169">
        <v>2.4035592079162598</v>
      </c>
    </row>
    <row r="39" spans="1:22" x14ac:dyDescent="0.25">
      <c r="A39" s="168" t="s">
        <v>467</v>
      </c>
      <c r="B39" s="169">
        <v>6.2918562889099121</v>
      </c>
      <c r="C39" s="169">
        <v>6.5543503761291504</v>
      </c>
      <c r="D39" s="169">
        <v>6.3333382606506348</v>
      </c>
      <c r="E39" s="169">
        <v>6.4383788108825684</v>
      </c>
      <c r="F39" s="169">
        <v>5.6391382217407227</v>
      </c>
      <c r="G39" s="169">
        <v>6.2879691123962402</v>
      </c>
      <c r="H39" s="169">
        <v>7.0785670280456543</v>
      </c>
      <c r="I39" s="169">
        <v>9.1992826461791992</v>
      </c>
      <c r="J39" s="169">
        <v>9.1993951797485352</v>
      </c>
      <c r="K39" s="169">
        <v>9.9320278167724609</v>
      </c>
      <c r="L39" s="169">
        <v>9.8975057601928711</v>
      </c>
      <c r="M39" s="169">
        <v>10.251224517822266</v>
      </c>
      <c r="N39" s="169">
        <v>11.691494941711426</v>
      </c>
      <c r="O39" s="169">
        <v>9.8817815780639648</v>
      </c>
      <c r="P39" s="169">
        <v>9.1279764175415039</v>
      </c>
      <c r="Q39" s="169">
        <v>7.7056870460510254</v>
      </c>
      <c r="R39" s="169">
        <v>7.6795749664306641</v>
      </c>
      <c r="S39" s="169">
        <v>7.6249723434448242</v>
      </c>
      <c r="T39" s="169">
        <v>9.3047933578491211</v>
      </c>
      <c r="U39" s="169">
        <v>11.975683212280273</v>
      </c>
      <c r="V39" s="169">
        <v>8.8207969665527344</v>
      </c>
    </row>
    <row r="40" spans="1:22" s="176" customFormat="1" ht="20.25" customHeight="1" x14ac:dyDescent="0.25">
      <c r="A40" s="828" t="s">
        <v>468</v>
      </c>
      <c r="B40" s="829">
        <v>66.606208801269531</v>
      </c>
      <c r="C40" s="829">
        <v>72.998741149902344</v>
      </c>
      <c r="D40" s="829">
        <v>73.383216857910156</v>
      </c>
      <c r="E40" s="829">
        <v>77.679664611816406</v>
      </c>
      <c r="F40" s="829">
        <v>77.61810302734375</v>
      </c>
      <c r="G40" s="829">
        <v>77.594192504882813</v>
      </c>
      <c r="H40" s="829">
        <v>79.153739929199219</v>
      </c>
      <c r="I40" s="829">
        <v>82.7081298828125</v>
      </c>
      <c r="J40" s="829">
        <v>85.648208618164063</v>
      </c>
      <c r="K40" s="829">
        <v>89.928497314453125</v>
      </c>
      <c r="L40" s="829">
        <v>92.968833923339844</v>
      </c>
      <c r="M40" s="829">
        <v>99.344993591308594</v>
      </c>
      <c r="N40" s="829">
        <v>102.11460113525391</v>
      </c>
      <c r="O40" s="829">
        <v>106.16126251220703</v>
      </c>
      <c r="P40" s="829">
        <v>107.83990478515625</v>
      </c>
      <c r="Q40" s="829">
        <v>118.64156341552734</v>
      </c>
      <c r="R40" s="829">
        <v>116.59623718261719</v>
      </c>
      <c r="S40" s="829">
        <v>114.2945556640625</v>
      </c>
      <c r="T40" s="829">
        <v>126.9700927734375</v>
      </c>
      <c r="U40" s="829">
        <v>141.16365051269531</v>
      </c>
      <c r="V40" s="829">
        <v>149.40019226074219</v>
      </c>
    </row>
    <row r="41" spans="1:22" s="170" customFormat="1" ht="20.25" customHeight="1" x14ac:dyDescent="0.25">
      <c r="A41" s="171" t="s">
        <v>367</v>
      </c>
      <c r="B41" s="172"/>
      <c r="C41" s="172"/>
      <c r="D41" s="172"/>
      <c r="E41" s="172"/>
      <c r="F41" s="172"/>
      <c r="G41" s="172"/>
      <c r="H41" s="172"/>
      <c r="I41" s="172"/>
      <c r="J41" s="172"/>
      <c r="K41" s="172"/>
      <c r="L41" s="172"/>
      <c r="M41" s="172"/>
      <c r="N41" s="172"/>
      <c r="O41" s="172"/>
      <c r="P41" s="172"/>
      <c r="Q41" s="172"/>
      <c r="R41" s="172"/>
      <c r="S41" s="172"/>
      <c r="T41" s="172"/>
      <c r="U41" s="172"/>
      <c r="V41" s="172"/>
    </row>
    <row r="42" spans="1:22" s="170" customFormat="1" ht="20.25" customHeight="1" x14ac:dyDescent="0.25">
      <c r="A42" s="171"/>
      <c r="B42" s="172"/>
      <c r="C42" s="172"/>
      <c r="D42" s="172"/>
      <c r="E42" s="172"/>
      <c r="F42" s="172"/>
      <c r="G42" s="172"/>
      <c r="H42" s="172"/>
      <c r="I42" s="172"/>
      <c r="J42" s="172"/>
      <c r="K42" s="172"/>
      <c r="L42" s="172"/>
      <c r="M42" s="172"/>
      <c r="N42" s="172"/>
      <c r="O42" s="172"/>
      <c r="P42" s="172"/>
      <c r="Q42" s="172"/>
      <c r="R42" s="172"/>
      <c r="S42" s="172"/>
      <c r="T42" s="172"/>
      <c r="U42" s="172"/>
      <c r="V42" s="172"/>
    </row>
    <row r="43" spans="1:22" s="165" customFormat="1" ht="25.4" customHeight="1" x14ac:dyDescent="0.25">
      <c r="A43" s="164" t="str">
        <f>Index!A32</f>
        <v>Table 2y    Palau summary of Government Final Consumption Expenditure, by Institution and component, FY2005-FY2025</v>
      </c>
    </row>
    <row r="44" spans="1:22" ht="20.25" customHeight="1" x14ac:dyDescent="0.25">
      <c r="A44" s="52" t="s">
        <v>439</v>
      </c>
      <c r="B44" s="173" t="str">
        <f t="shared" ref="B44:M44" si="2">B2</f>
        <v>FY05</v>
      </c>
      <c r="C44" s="173" t="str">
        <f t="shared" si="2"/>
        <v>FY06</v>
      </c>
      <c r="D44" s="173" t="str">
        <f t="shared" si="2"/>
        <v>FY07</v>
      </c>
      <c r="E44" s="173" t="str">
        <f t="shared" si="2"/>
        <v>FY08</v>
      </c>
      <c r="F44" s="173" t="str">
        <f t="shared" si="2"/>
        <v>FY09</v>
      </c>
      <c r="G44" s="173" t="str">
        <f t="shared" si="2"/>
        <v>FY10</v>
      </c>
      <c r="H44" s="173" t="str">
        <f t="shared" si="2"/>
        <v>FY11</v>
      </c>
      <c r="I44" s="173" t="str">
        <f t="shared" si="2"/>
        <v>FY12</v>
      </c>
      <c r="J44" s="173" t="str">
        <f t="shared" si="2"/>
        <v>FY13</v>
      </c>
      <c r="K44" s="173" t="str">
        <f t="shared" si="2"/>
        <v>FY14</v>
      </c>
      <c r="L44" s="173" t="str">
        <f t="shared" si="2"/>
        <v>FY15</v>
      </c>
      <c r="M44" s="173" t="str">
        <f t="shared" si="2"/>
        <v>FY16</v>
      </c>
      <c r="N44" s="173" t="str">
        <f t="shared" ref="N44:R44" si="3">N2</f>
        <v>FY17</v>
      </c>
      <c r="O44" s="173" t="str">
        <f t="shared" si="3"/>
        <v>FY18</v>
      </c>
      <c r="P44" s="173" t="str">
        <f t="shared" si="3"/>
        <v>FY19</v>
      </c>
      <c r="Q44" s="173" t="str">
        <f t="shared" si="3"/>
        <v>FY20</v>
      </c>
      <c r="R44" s="173" t="str">
        <f t="shared" si="3"/>
        <v>FY21</v>
      </c>
      <c r="S44" s="24" t="s">
        <v>4403</v>
      </c>
      <c r="T44" s="24" t="s">
        <v>4404</v>
      </c>
      <c r="U44" s="24" t="s">
        <v>4406</v>
      </c>
      <c r="V44" s="24" t="s">
        <v>4407</v>
      </c>
    </row>
    <row r="45" spans="1:22" ht="20.25" customHeight="1" x14ac:dyDescent="0.3">
      <c r="A45" s="174" t="s">
        <v>151</v>
      </c>
      <c r="B45" s="169"/>
      <c r="C45" s="169"/>
      <c r="D45" s="169"/>
      <c r="E45" s="169"/>
      <c r="F45" s="169"/>
      <c r="G45" s="169"/>
      <c r="H45" s="169"/>
      <c r="I45" s="169"/>
      <c r="J45" s="169"/>
      <c r="K45" s="169"/>
      <c r="L45" s="169"/>
      <c r="M45" s="169"/>
      <c r="N45" s="169"/>
      <c r="O45" s="169"/>
      <c r="P45" s="169"/>
      <c r="Q45" s="169"/>
      <c r="R45" s="169"/>
      <c r="S45" s="169"/>
      <c r="T45" s="169"/>
      <c r="U45" s="169"/>
      <c r="V45" s="169"/>
    </row>
    <row r="46" spans="1:22" x14ac:dyDescent="0.25">
      <c r="A46" s="175" t="s">
        <v>469</v>
      </c>
      <c r="B46" s="169">
        <v>43.072223663330078</v>
      </c>
      <c r="C46" s="169">
        <v>48.242904663085938</v>
      </c>
      <c r="D46" s="169">
        <v>48.888740539550781</v>
      </c>
      <c r="E46" s="169">
        <v>51.880577087402344</v>
      </c>
      <c r="F46" s="169">
        <v>50.072868347167969</v>
      </c>
      <c r="G46" s="169">
        <v>49.361656188964844</v>
      </c>
      <c r="H46" s="169">
        <v>50.887882232666016</v>
      </c>
      <c r="I46" s="169">
        <v>51.2041015625</v>
      </c>
      <c r="J46" s="169">
        <v>53.153953552246094</v>
      </c>
      <c r="K46" s="169">
        <v>55.118301391601563</v>
      </c>
      <c r="L46" s="169">
        <v>56.682781219482422</v>
      </c>
      <c r="M46" s="169">
        <v>60.737083435058594</v>
      </c>
      <c r="N46" s="169">
        <v>60.231475830078125</v>
      </c>
      <c r="O46" s="169">
        <v>65.420211791992188</v>
      </c>
      <c r="P46" s="169">
        <v>67.41943359375</v>
      </c>
      <c r="Q46" s="169">
        <v>77.552749633789063</v>
      </c>
      <c r="R46" s="169">
        <v>73.895698547363281</v>
      </c>
      <c r="S46" s="169">
        <v>72.771995544433594</v>
      </c>
      <c r="T46" s="169">
        <v>80.577003479003906</v>
      </c>
      <c r="U46" s="169">
        <v>86.525001525878906</v>
      </c>
      <c r="V46" s="169">
        <v>95.663749694824219</v>
      </c>
    </row>
    <row r="47" spans="1:22" x14ac:dyDescent="0.25">
      <c r="A47" s="175" t="s">
        <v>418</v>
      </c>
      <c r="B47" s="169">
        <v>31.625574111938477</v>
      </c>
      <c r="C47" s="169">
        <v>32.655269622802734</v>
      </c>
      <c r="D47" s="169">
        <v>33.786006927490234</v>
      </c>
      <c r="E47" s="169">
        <v>34.819297790527344</v>
      </c>
      <c r="F47" s="169">
        <v>34.217464447021484</v>
      </c>
      <c r="G47" s="169">
        <v>33.386486053466797</v>
      </c>
      <c r="H47" s="169">
        <v>34.338253021240234</v>
      </c>
      <c r="I47" s="169">
        <v>34.772171020507813</v>
      </c>
      <c r="J47" s="169">
        <v>35.919692993164063</v>
      </c>
      <c r="K47" s="169">
        <v>36.148105621337891</v>
      </c>
      <c r="L47" s="169">
        <v>37.582847595214844</v>
      </c>
      <c r="M47" s="169">
        <v>40.967243194580078</v>
      </c>
      <c r="N47" s="169">
        <v>42.857566833496094</v>
      </c>
      <c r="O47" s="169">
        <v>44.574729919433594</v>
      </c>
      <c r="P47" s="169">
        <v>45.540962219238281</v>
      </c>
      <c r="Q47" s="169">
        <v>48.404029846191406</v>
      </c>
      <c r="R47" s="169">
        <v>48.717685699462891</v>
      </c>
      <c r="S47" s="169">
        <v>47.272998809814453</v>
      </c>
      <c r="T47" s="169">
        <v>50.455001831054688</v>
      </c>
      <c r="U47" s="169">
        <v>51.722999572753906</v>
      </c>
      <c r="V47" s="169">
        <v>54.819000244140625</v>
      </c>
    </row>
    <row r="48" spans="1:22" x14ac:dyDescent="0.25">
      <c r="A48" s="175" t="s">
        <v>419</v>
      </c>
      <c r="B48" s="169">
        <v>14.617353439331055</v>
      </c>
      <c r="C48" s="169">
        <v>18.934820175170898</v>
      </c>
      <c r="D48" s="169">
        <v>18.254705429077148</v>
      </c>
      <c r="E48" s="169">
        <v>20.393379211425781</v>
      </c>
      <c r="F48" s="169">
        <v>19.041826248168945</v>
      </c>
      <c r="G48" s="169">
        <v>19.043954849243164</v>
      </c>
      <c r="H48" s="169">
        <v>20.158468246459961</v>
      </c>
      <c r="I48" s="169">
        <v>21.938774108886719</v>
      </c>
      <c r="J48" s="169">
        <v>22.573873519897461</v>
      </c>
      <c r="K48" s="169">
        <v>24.636985778808594</v>
      </c>
      <c r="L48" s="169">
        <v>24.44639778137207</v>
      </c>
      <c r="M48" s="169">
        <v>25.865066528320313</v>
      </c>
      <c r="N48" s="169">
        <v>25.096368789672852</v>
      </c>
      <c r="O48" s="169">
        <v>26.582307815551758</v>
      </c>
      <c r="P48" s="169">
        <v>27.132867813110352</v>
      </c>
      <c r="Q48" s="169">
        <v>32.833030700683594</v>
      </c>
      <c r="R48" s="169">
        <v>29.189821243286133</v>
      </c>
      <c r="S48" s="169">
        <v>28.934000015258789</v>
      </c>
      <c r="T48" s="169">
        <v>35.393001556396484</v>
      </c>
      <c r="U48" s="169">
        <v>42.965999603271484</v>
      </c>
      <c r="V48" s="169">
        <v>45.768749237060547</v>
      </c>
    </row>
    <row r="49" spans="1:22" s="170" customFormat="1" ht="20.25" customHeight="1" x14ac:dyDescent="0.25">
      <c r="A49" s="830" t="s">
        <v>420</v>
      </c>
      <c r="B49" s="831">
        <v>-3.1707043647766113</v>
      </c>
      <c r="C49" s="831">
        <v>-3.3471860885620117</v>
      </c>
      <c r="D49" s="831">
        <v>-3.151972770690918</v>
      </c>
      <c r="E49" s="831">
        <v>-3.3320987224578857</v>
      </c>
      <c r="F49" s="831">
        <v>-3.1864242553710938</v>
      </c>
      <c r="G49" s="831">
        <v>-3.0687861442565918</v>
      </c>
      <c r="H49" s="831">
        <v>-3.6088395118713379</v>
      </c>
      <c r="I49" s="831">
        <v>-5.5068449974060059</v>
      </c>
      <c r="J49" s="831">
        <v>-5.3396148681640625</v>
      </c>
      <c r="K49" s="831">
        <v>-5.6667890548706055</v>
      </c>
      <c r="L49" s="831">
        <v>-5.3464651107788086</v>
      </c>
      <c r="M49" s="831">
        <v>-6.0952258110046387</v>
      </c>
      <c r="N49" s="831">
        <v>-7.7224578857421875</v>
      </c>
      <c r="O49" s="831">
        <v>-5.7368249893188477</v>
      </c>
      <c r="P49" s="831">
        <v>-5.2543931007385254</v>
      </c>
      <c r="Q49" s="831">
        <v>-3.6843070983886719</v>
      </c>
      <c r="R49" s="831">
        <v>-4.011807918548584</v>
      </c>
      <c r="S49" s="831">
        <v>-3.434999942779541</v>
      </c>
      <c r="T49" s="831">
        <v>-5.2709999084472656</v>
      </c>
      <c r="U49" s="831">
        <v>-8.1639995574951172</v>
      </c>
      <c r="V49" s="831">
        <v>-4.9239997863769531</v>
      </c>
    </row>
    <row r="50" spans="1:22" ht="20.25" customHeight="1" x14ac:dyDescent="0.3">
      <c r="A50" s="174" t="s">
        <v>470</v>
      </c>
      <c r="B50" s="169"/>
      <c r="C50" s="169"/>
      <c r="D50" s="169"/>
      <c r="E50" s="169"/>
      <c r="F50" s="169"/>
      <c r="G50" s="169"/>
      <c r="H50" s="169"/>
      <c r="I50" s="169"/>
      <c r="J50" s="169"/>
      <c r="K50" s="169"/>
      <c r="L50" s="169"/>
      <c r="M50" s="169"/>
      <c r="N50" s="169"/>
      <c r="O50" s="169"/>
      <c r="P50" s="169"/>
      <c r="Q50" s="169"/>
      <c r="R50" s="169"/>
      <c r="S50" s="169"/>
      <c r="T50" s="169"/>
      <c r="U50" s="169"/>
      <c r="V50" s="169"/>
    </row>
    <row r="51" spans="1:22" x14ac:dyDescent="0.25">
      <c r="A51" s="175" t="s">
        <v>471</v>
      </c>
      <c r="B51" s="169">
        <v>9.9351024627685547</v>
      </c>
      <c r="C51" s="169">
        <v>9.8389348983764648</v>
      </c>
      <c r="D51" s="169">
        <v>9.3219137191772461</v>
      </c>
      <c r="E51" s="169">
        <v>9.4475488662719727</v>
      </c>
      <c r="F51" s="169">
        <v>11.456920623779297</v>
      </c>
      <c r="G51" s="169">
        <v>11.236832618713379</v>
      </c>
      <c r="H51" s="169">
        <v>10.132571220397949</v>
      </c>
      <c r="I51" s="169">
        <v>10.431863784790039</v>
      </c>
      <c r="J51" s="169">
        <v>10.505380630493164</v>
      </c>
      <c r="K51" s="169">
        <v>10.351057052612305</v>
      </c>
      <c r="L51" s="169">
        <v>10.051185607910156</v>
      </c>
      <c r="M51" s="169">
        <v>11.196691513061523</v>
      </c>
      <c r="N51" s="169">
        <v>12.130404472351074</v>
      </c>
      <c r="O51" s="169">
        <v>12.291708946228027</v>
      </c>
      <c r="P51" s="169">
        <v>13.050768852233887</v>
      </c>
      <c r="Q51" s="169">
        <v>13.895890235900879</v>
      </c>
      <c r="R51" s="169">
        <v>16.557119369506836</v>
      </c>
      <c r="S51" s="169">
        <v>15.697360992431641</v>
      </c>
      <c r="T51" s="169">
        <v>15.316073417663574</v>
      </c>
      <c r="U51" s="169">
        <v>18.960588455200195</v>
      </c>
      <c r="V51" s="169">
        <v>20.238840103149414</v>
      </c>
    </row>
    <row r="52" spans="1:22" x14ac:dyDescent="0.25">
      <c r="A52" s="175" t="s">
        <v>418</v>
      </c>
      <c r="B52" s="169">
        <v>5.8955316543579102</v>
      </c>
      <c r="C52" s="169">
        <v>6.1287870407104492</v>
      </c>
      <c r="D52" s="169">
        <v>6.1077752113342285</v>
      </c>
      <c r="E52" s="169">
        <v>6.2712831497192383</v>
      </c>
      <c r="F52" s="169">
        <v>6.3940415382385254</v>
      </c>
      <c r="G52" s="169">
        <v>6.7028651237487793</v>
      </c>
      <c r="H52" s="169">
        <v>6.4792451858520508</v>
      </c>
      <c r="I52" s="169">
        <v>6.5734267234802246</v>
      </c>
      <c r="J52" s="169">
        <v>6.2982082366943359</v>
      </c>
      <c r="K52" s="169">
        <v>6.5520496368408203</v>
      </c>
      <c r="L52" s="169">
        <v>6.5148382186889648</v>
      </c>
      <c r="M52" s="169">
        <v>7.3118906021118164</v>
      </c>
      <c r="N52" s="169">
        <v>6.8923821449279785</v>
      </c>
      <c r="O52" s="169">
        <v>7.0010695457458496</v>
      </c>
      <c r="P52" s="169">
        <v>7.3502044677734375</v>
      </c>
      <c r="Q52" s="169">
        <v>8.1108932495117188</v>
      </c>
      <c r="R52" s="169">
        <v>10.606745719909668</v>
      </c>
      <c r="S52" s="169">
        <v>7.9879755973815918</v>
      </c>
      <c r="T52" s="169">
        <v>8.4711647033691406</v>
      </c>
      <c r="U52" s="169">
        <v>9.1605768203735352</v>
      </c>
      <c r="V52" s="169">
        <v>9.6603765487670898</v>
      </c>
    </row>
    <row r="53" spans="1:22" x14ac:dyDescent="0.25">
      <c r="A53" s="175" t="s">
        <v>419</v>
      </c>
      <c r="B53" s="169">
        <v>6.7575678825378418</v>
      </c>
      <c r="C53" s="169">
        <v>6.5939006805419922</v>
      </c>
      <c r="D53" s="169">
        <v>6.079411506652832</v>
      </c>
      <c r="E53" s="169">
        <v>5.9328813552856445</v>
      </c>
      <c r="F53" s="169">
        <v>7.0996437072753906</v>
      </c>
      <c r="G53" s="169">
        <v>7.3936529159545898</v>
      </c>
      <c r="H53" s="169">
        <v>6.7716255187988281</v>
      </c>
      <c r="I53" s="169">
        <v>7.170539379119873</v>
      </c>
      <c r="J53" s="169">
        <v>7.5913934707641602</v>
      </c>
      <c r="K53" s="169">
        <v>7.5801563262939453</v>
      </c>
      <c r="L53" s="169">
        <v>7.5400204658508301</v>
      </c>
      <c r="M53" s="169">
        <v>7.4007778167724609</v>
      </c>
      <c r="N53" s="169">
        <v>8.6108913421630859</v>
      </c>
      <c r="O53" s="169">
        <v>8.5815620422363281</v>
      </c>
      <c r="P53" s="169">
        <v>8.5492210388183594</v>
      </c>
      <c r="Q53" s="169">
        <v>9.0179853439331055</v>
      </c>
      <c r="R53" s="169">
        <v>8.897608757019043</v>
      </c>
      <c r="S53" s="169">
        <v>11.15301513671875</v>
      </c>
      <c r="T53" s="169">
        <v>9.9484100341796875</v>
      </c>
      <c r="U53" s="169">
        <v>12.495189666748047</v>
      </c>
      <c r="V53" s="169">
        <v>13.140381813049316</v>
      </c>
    </row>
    <row r="54" spans="1:22" s="170" customFormat="1" ht="20.25" customHeight="1" x14ac:dyDescent="0.25">
      <c r="A54" s="830" t="s">
        <v>420</v>
      </c>
      <c r="B54" s="831">
        <v>-2.7179975509643555</v>
      </c>
      <c r="C54" s="831">
        <v>-2.8837530612945557</v>
      </c>
      <c r="D54" s="831">
        <v>-2.8652729988098145</v>
      </c>
      <c r="E54" s="831">
        <v>-2.7566161155700684</v>
      </c>
      <c r="F54" s="831">
        <v>-2.0367641448974609</v>
      </c>
      <c r="G54" s="831">
        <v>-2.8596851825714111</v>
      </c>
      <c r="H54" s="831">
        <v>-3.1182990074157715</v>
      </c>
      <c r="I54" s="831">
        <v>-3.3121018409729004</v>
      </c>
      <c r="J54" s="831">
        <v>-3.3842208385467529</v>
      </c>
      <c r="K54" s="831">
        <v>-3.7811489105224609</v>
      </c>
      <c r="L54" s="831">
        <v>-4.0036730766296387</v>
      </c>
      <c r="M54" s="831">
        <v>-3.5159769058227539</v>
      </c>
      <c r="N54" s="831">
        <v>-3.3728680610656738</v>
      </c>
      <c r="O54" s="831">
        <v>-3.2909231185913086</v>
      </c>
      <c r="P54" s="831">
        <v>-2.8486568927764893</v>
      </c>
      <c r="Q54" s="831">
        <v>-3.2329881191253662</v>
      </c>
      <c r="R54" s="831">
        <v>-2.9472348690032959</v>
      </c>
      <c r="S54" s="831">
        <v>-3.4436302185058594</v>
      </c>
      <c r="T54" s="831">
        <v>-3.1035008430480957</v>
      </c>
      <c r="U54" s="831">
        <v>-2.6951770782470703</v>
      </c>
      <c r="V54" s="831">
        <v>-2.5619184970855713</v>
      </c>
    </row>
    <row r="55" spans="1:22" ht="20.25" customHeight="1" x14ac:dyDescent="0.3">
      <c r="A55" s="174" t="s">
        <v>381</v>
      </c>
      <c r="B55" s="169"/>
      <c r="C55" s="169"/>
      <c r="D55" s="169"/>
      <c r="E55" s="169"/>
      <c r="F55" s="169"/>
      <c r="G55" s="169"/>
      <c r="H55" s="169"/>
      <c r="I55" s="169"/>
      <c r="J55" s="169"/>
      <c r="K55" s="169"/>
      <c r="L55" s="169"/>
      <c r="M55" s="169"/>
      <c r="N55" s="169"/>
      <c r="O55" s="169"/>
      <c r="P55" s="169"/>
      <c r="Q55" s="169"/>
      <c r="R55" s="169"/>
      <c r="S55" s="169"/>
      <c r="T55" s="169"/>
      <c r="U55" s="169"/>
      <c r="V55" s="169"/>
    </row>
    <row r="56" spans="1:22" x14ac:dyDescent="0.25">
      <c r="A56" s="175" t="s">
        <v>471</v>
      </c>
      <c r="B56" s="169">
        <v>6.4680271148681641</v>
      </c>
      <c r="C56" s="169">
        <v>7.5287604331970215</v>
      </c>
      <c r="D56" s="169">
        <v>7.7591323852539063</v>
      </c>
      <c r="E56" s="169">
        <v>8.7620124816894531</v>
      </c>
      <c r="F56" s="169">
        <v>9.2818698883056641</v>
      </c>
      <c r="G56" s="169">
        <v>9.3771200180053711</v>
      </c>
      <c r="H56" s="169">
        <v>9.6617631912231445</v>
      </c>
      <c r="I56" s="169">
        <v>10.273550033569336</v>
      </c>
      <c r="J56" s="169">
        <v>11.221086502075195</v>
      </c>
      <c r="K56" s="169">
        <v>12.958724975585938</v>
      </c>
      <c r="L56" s="169">
        <v>14.738210678100586</v>
      </c>
      <c r="M56" s="169">
        <v>15.313342094421387</v>
      </c>
      <c r="N56" s="169">
        <v>16.480436325073242</v>
      </c>
      <c r="O56" s="169">
        <v>16.784055709838867</v>
      </c>
      <c r="P56" s="169">
        <v>16.290630340576172</v>
      </c>
      <c r="Q56" s="169">
        <v>17.710786819458008</v>
      </c>
      <c r="R56" s="169">
        <v>16.724338531494141</v>
      </c>
      <c r="S56" s="169">
        <v>16.346334457397461</v>
      </c>
      <c r="T56" s="169">
        <v>18.020008087158203</v>
      </c>
      <c r="U56" s="169">
        <v>18.972183227539063</v>
      </c>
      <c r="V56" s="169">
        <v>18.679447174072266</v>
      </c>
    </row>
    <row r="57" spans="1:22" x14ac:dyDescent="0.25">
      <c r="A57" s="175" t="s">
        <v>418</v>
      </c>
      <c r="B57" s="169">
        <v>4.2776808738708496</v>
      </c>
      <c r="C57" s="169">
        <v>4.8912353515625</v>
      </c>
      <c r="D57" s="169">
        <v>5.0153703689575195</v>
      </c>
      <c r="E57" s="169">
        <v>5.7169671058654785</v>
      </c>
      <c r="F57" s="169">
        <v>6.1154217720031738</v>
      </c>
      <c r="G57" s="169">
        <v>6.2943735122680664</v>
      </c>
      <c r="H57" s="169">
        <v>6.4233736991882324</v>
      </c>
      <c r="I57" s="169">
        <v>6.8110008239746094</v>
      </c>
      <c r="J57" s="169">
        <v>7.3433294296264648</v>
      </c>
      <c r="K57" s="169">
        <v>8.5727214813232422</v>
      </c>
      <c r="L57" s="169">
        <v>9.5906906127929688</v>
      </c>
      <c r="M57" s="169">
        <v>10.549338340759277</v>
      </c>
      <c r="N57" s="169">
        <v>11.245174407958984</v>
      </c>
      <c r="O57" s="169">
        <v>11.695870399475098</v>
      </c>
      <c r="P57" s="169">
        <v>12.049456596374512</v>
      </c>
      <c r="Q57" s="169">
        <v>12.495987892150879</v>
      </c>
      <c r="R57" s="169">
        <v>12.158617973327637</v>
      </c>
      <c r="S57" s="169">
        <v>11.69066333770752</v>
      </c>
      <c r="T57" s="169">
        <v>12.75246524810791</v>
      </c>
      <c r="U57" s="169">
        <v>13.61775016784668</v>
      </c>
      <c r="V57" s="169">
        <v>14.371460914611816</v>
      </c>
    </row>
    <row r="58" spans="1:22" x14ac:dyDescent="0.25">
      <c r="A58" s="175" t="s">
        <v>419</v>
      </c>
      <c r="B58" s="169">
        <v>2.5935001373291016</v>
      </c>
      <c r="C58" s="169">
        <v>2.9609363079071045</v>
      </c>
      <c r="D58" s="169">
        <v>3.0598540306091309</v>
      </c>
      <c r="E58" s="169">
        <v>3.3947098255157471</v>
      </c>
      <c r="F58" s="169">
        <v>3.5823979377746582</v>
      </c>
      <c r="G58" s="169">
        <v>3.4422440528869629</v>
      </c>
      <c r="H58" s="169">
        <v>3.5898177623748779</v>
      </c>
      <c r="I58" s="169">
        <v>3.8428843021392822</v>
      </c>
      <c r="J58" s="169">
        <v>4.3533158302307129</v>
      </c>
      <c r="K58" s="169">
        <v>4.8700933456420898</v>
      </c>
      <c r="L58" s="169">
        <v>5.6948881149291992</v>
      </c>
      <c r="M58" s="169">
        <v>5.4040260314941406</v>
      </c>
      <c r="N58" s="169">
        <v>5.8314299583435059</v>
      </c>
      <c r="O58" s="169">
        <v>5.9422183036804199</v>
      </c>
      <c r="P58" s="169">
        <v>5.2660994529724121</v>
      </c>
      <c r="Q58" s="169">
        <v>6.0031900405883789</v>
      </c>
      <c r="R58" s="169">
        <v>5.2862515449523926</v>
      </c>
      <c r="S58" s="169">
        <v>5.4020118713378906</v>
      </c>
      <c r="T58" s="169">
        <v>6.1978359222412109</v>
      </c>
      <c r="U58" s="169">
        <v>6.4709391593933105</v>
      </c>
      <c r="V58" s="169">
        <v>5.6428647041320801</v>
      </c>
    </row>
    <row r="59" spans="1:22" s="170" customFormat="1" ht="20.25" customHeight="1" x14ac:dyDescent="0.25">
      <c r="A59" s="830" t="s">
        <v>420</v>
      </c>
      <c r="B59" s="831">
        <v>-0.40315422415733337</v>
      </c>
      <c r="C59" s="831">
        <v>-0.32341101765632629</v>
      </c>
      <c r="D59" s="831">
        <v>-0.31609228253364563</v>
      </c>
      <c r="E59" s="831">
        <v>-0.34966421127319336</v>
      </c>
      <c r="F59" s="831">
        <v>-0.41595000028610229</v>
      </c>
      <c r="G59" s="831">
        <v>-0.3594977855682373</v>
      </c>
      <c r="H59" s="831">
        <v>-0.35142830014228821</v>
      </c>
      <c r="I59" s="831">
        <v>-0.3803354799747467</v>
      </c>
      <c r="J59" s="831">
        <v>-0.47555893659591675</v>
      </c>
      <c r="K59" s="831">
        <v>-0.48408985137939453</v>
      </c>
      <c r="L59" s="831">
        <v>-0.5473673939704895</v>
      </c>
      <c r="M59" s="831">
        <v>-0.64002144336700439</v>
      </c>
      <c r="N59" s="831">
        <v>-0.59616893529891968</v>
      </c>
      <c r="O59" s="831">
        <v>-0.85403311252593994</v>
      </c>
      <c r="P59" s="831">
        <v>-1.0249260663986206</v>
      </c>
      <c r="Q59" s="831">
        <v>-0.78839188814163208</v>
      </c>
      <c r="R59" s="831">
        <v>-0.72053194046020508</v>
      </c>
      <c r="S59" s="831">
        <v>-0.74634206295013428</v>
      </c>
      <c r="T59" s="831">
        <v>-0.93029230833053589</v>
      </c>
      <c r="U59" s="831">
        <v>-1.1165062189102173</v>
      </c>
      <c r="V59" s="831">
        <v>-1.3348783254623413</v>
      </c>
    </row>
    <row r="60" spans="1:22" ht="20.25" customHeight="1" x14ac:dyDescent="0.3">
      <c r="A60" s="174" t="s">
        <v>472</v>
      </c>
      <c r="B60" s="169"/>
      <c r="C60" s="169"/>
      <c r="D60" s="169"/>
      <c r="E60" s="169"/>
      <c r="F60" s="169"/>
      <c r="G60" s="169"/>
      <c r="H60" s="169"/>
      <c r="I60" s="169"/>
      <c r="J60" s="169"/>
      <c r="K60" s="169"/>
      <c r="L60" s="169"/>
      <c r="M60" s="169"/>
      <c r="N60" s="169"/>
      <c r="O60" s="169"/>
      <c r="P60" s="169"/>
      <c r="Q60" s="169"/>
      <c r="R60" s="169"/>
      <c r="S60" s="169"/>
      <c r="T60" s="169"/>
      <c r="U60" s="169"/>
      <c r="V60" s="169"/>
    </row>
    <row r="61" spans="1:22" x14ac:dyDescent="0.25">
      <c r="A61" s="175" t="s">
        <v>471</v>
      </c>
      <c r="B61" s="169">
        <v>0.83900296688079834</v>
      </c>
      <c r="C61" s="169">
        <v>0.83379203081130981</v>
      </c>
      <c r="D61" s="169">
        <v>1.0800939798355103</v>
      </c>
      <c r="E61" s="169">
        <v>1.1511440277099609</v>
      </c>
      <c r="F61" s="169">
        <v>1.1673070192337036</v>
      </c>
      <c r="G61" s="169">
        <v>1.3306150436401367</v>
      </c>
      <c r="H61" s="169">
        <v>1.3929610252380371</v>
      </c>
      <c r="I61" s="169">
        <v>1.5993319749832153</v>
      </c>
      <c r="J61" s="169">
        <v>1.5684020519256592</v>
      </c>
      <c r="K61" s="169">
        <v>1.5683850049972534</v>
      </c>
      <c r="L61" s="169">
        <v>1.5991519689559937</v>
      </c>
      <c r="M61" s="169">
        <v>1.8466449975967407</v>
      </c>
      <c r="N61" s="169">
        <v>1.5807889699935913</v>
      </c>
      <c r="O61" s="169">
        <v>1.7835019826889038</v>
      </c>
      <c r="P61" s="169">
        <v>1.9510940313339233</v>
      </c>
      <c r="Q61" s="169">
        <v>1.7764509916305542</v>
      </c>
      <c r="R61" s="169">
        <v>1.7395023107528687</v>
      </c>
      <c r="S61" s="169">
        <v>1.8538880348205566</v>
      </c>
      <c r="T61" s="169">
        <v>1.9059551954269409</v>
      </c>
      <c r="U61" s="169">
        <v>2.1432106494903564</v>
      </c>
      <c r="V61" s="169">
        <v>2.5112888813018799</v>
      </c>
    </row>
    <row r="62" spans="1:22" x14ac:dyDescent="0.25">
      <c r="A62" s="175" t="s">
        <v>418</v>
      </c>
      <c r="B62" s="169">
        <v>0.57017797231674194</v>
      </c>
      <c r="C62" s="169">
        <v>0.551829993724823</v>
      </c>
      <c r="D62" s="169">
        <v>0.61779099702835083</v>
      </c>
      <c r="E62" s="169">
        <v>0.66645097732543945</v>
      </c>
      <c r="F62" s="169">
        <v>0.74995696544647217</v>
      </c>
      <c r="G62" s="169">
        <v>0.80370599031448364</v>
      </c>
      <c r="H62" s="169">
        <v>0.90964096784591675</v>
      </c>
      <c r="I62" s="169">
        <v>0.97592997550964355</v>
      </c>
      <c r="J62" s="169">
        <v>0.94831198453903198</v>
      </c>
      <c r="K62" s="169">
        <v>0.96272897720336914</v>
      </c>
      <c r="L62" s="169">
        <v>0.99531096220016479</v>
      </c>
      <c r="M62" s="169">
        <v>1.0773090124130249</v>
      </c>
      <c r="N62" s="169">
        <v>1.0367029905319214</v>
      </c>
      <c r="O62" s="169">
        <v>1.0455119609832764</v>
      </c>
      <c r="P62" s="169">
        <v>1.0555460453033447</v>
      </c>
      <c r="Q62" s="169">
        <v>1.0598349571228027</v>
      </c>
      <c r="R62" s="169">
        <v>1.0299941301345825</v>
      </c>
      <c r="S62" s="169">
        <v>1.0649255514144897</v>
      </c>
      <c r="T62" s="169">
        <v>1.0545871257781982</v>
      </c>
      <c r="U62" s="169">
        <v>1.1322941780090332</v>
      </c>
      <c r="V62" s="169">
        <v>1.175058126449585</v>
      </c>
    </row>
    <row r="63" spans="1:22" x14ac:dyDescent="0.25">
      <c r="A63" s="175" t="s">
        <v>419</v>
      </c>
      <c r="B63" s="169">
        <v>0.26882502436637878</v>
      </c>
      <c r="C63" s="169">
        <v>0.28196200728416443</v>
      </c>
      <c r="D63" s="169">
        <v>0.46230301260948181</v>
      </c>
      <c r="E63" s="169">
        <v>0.48469299077987671</v>
      </c>
      <c r="F63" s="169">
        <v>0.41734999418258667</v>
      </c>
      <c r="G63" s="169">
        <v>0.5269089937210083</v>
      </c>
      <c r="H63" s="169">
        <v>0.48331999778747559</v>
      </c>
      <c r="I63" s="169">
        <v>0.62340199947357178</v>
      </c>
      <c r="J63" s="169">
        <v>0.62009000778198242</v>
      </c>
      <c r="K63" s="169">
        <v>0.60565602779388428</v>
      </c>
      <c r="L63" s="169">
        <v>0.60384100675582886</v>
      </c>
      <c r="M63" s="169">
        <v>0.76933598518371582</v>
      </c>
      <c r="N63" s="169">
        <v>0.54408597946166992</v>
      </c>
      <c r="O63" s="169">
        <v>0.73798996210098267</v>
      </c>
      <c r="P63" s="169">
        <v>0.89554798603057861</v>
      </c>
      <c r="Q63" s="169">
        <v>0.71661603450775146</v>
      </c>
      <c r="R63" s="169">
        <v>0.70950812101364136</v>
      </c>
      <c r="S63" s="169">
        <v>0.78896254301071167</v>
      </c>
      <c r="T63" s="169">
        <v>0.8513680100440979</v>
      </c>
      <c r="U63" s="169">
        <v>1.0109164714813232</v>
      </c>
      <c r="V63" s="169">
        <v>1.3362308740615845</v>
      </c>
    </row>
    <row r="64" spans="1:22" s="170" customFormat="1" ht="20.25" customHeight="1" x14ac:dyDescent="0.25">
      <c r="A64" s="830" t="s">
        <v>420</v>
      </c>
      <c r="B64" s="484">
        <v>0</v>
      </c>
      <c r="C64" s="484">
        <v>0</v>
      </c>
      <c r="D64" s="484">
        <v>0</v>
      </c>
      <c r="E64" s="484">
        <v>0</v>
      </c>
      <c r="F64" s="484">
        <v>0</v>
      </c>
      <c r="G64" s="484">
        <v>0</v>
      </c>
      <c r="H64" s="484">
        <v>0</v>
      </c>
      <c r="I64" s="484">
        <v>0</v>
      </c>
      <c r="J64" s="484">
        <v>0</v>
      </c>
      <c r="K64" s="484">
        <v>0</v>
      </c>
      <c r="L64" s="484">
        <v>0</v>
      </c>
      <c r="M64" s="484">
        <v>0</v>
      </c>
      <c r="N64" s="484">
        <v>0</v>
      </c>
      <c r="O64" s="484">
        <v>0</v>
      </c>
      <c r="P64" s="484">
        <v>0</v>
      </c>
      <c r="Q64" s="484">
        <v>0</v>
      </c>
      <c r="R64" s="484">
        <v>0</v>
      </c>
      <c r="S64" s="484">
        <v>0</v>
      </c>
      <c r="T64" s="484">
        <v>0</v>
      </c>
      <c r="U64" s="484">
        <v>0</v>
      </c>
      <c r="V64" s="484">
        <v>0</v>
      </c>
    </row>
    <row r="65" spans="1:22" ht="20.25" customHeight="1" x14ac:dyDescent="0.3">
      <c r="A65" s="174" t="s">
        <v>473</v>
      </c>
      <c r="B65" s="169"/>
      <c r="C65" s="169"/>
      <c r="D65" s="169"/>
      <c r="E65" s="169"/>
      <c r="F65" s="169"/>
      <c r="G65" s="169"/>
      <c r="H65" s="169"/>
      <c r="I65" s="169"/>
      <c r="J65" s="169"/>
      <c r="K65" s="169"/>
      <c r="L65" s="169"/>
      <c r="M65" s="169"/>
      <c r="N65" s="169"/>
      <c r="O65" s="169"/>
      <c r="P65" s="169"/>
      <c r="Q65" s="169"/>
      <c r="R65" s="169"/>
      <c r="S65" s="169"/>
      <c r="T65" s="169"/>
      <c r="U65" s="169"/>
      <c r="V65" s="169"/>
    </row>
    <row r="66" spans="1:22" x14ac:dyDescent="0.25">
      <c r="A66" s="175" t="s">
        <v>471</v>
      </c>
      <c r="B66" s="169">
        <v>60.314353942871094</v>
      </c>
      <c r="C66" s="169">
        <v>66.444389343261719</v>
      </c>
      <c r="D66" s="169">
        <v>67.049880981445313</v>
      </c>
      <c r="E66" s="169">
        <v>71.241287231445313</v>
      </c>
      <c r="F66" s="169">
        <v>71.978965759277344</v>
      </c>
      <c r="G66" s="169">
        <v>71.306221008300781</v>
      </c>
      <c r="H66" s="169">
        <v>72.075180053710938</v>
      </c>
      <c r="I66" s="169">
        <v>73.50885009765625</v>
      </c>
      <c r="J66" s="169">
        <v>76.448822021484375</v>
      </c>
      <c r="K66" s="169">
        <v>79.996467590332031</v>
      </c>
      <c r="L66" s="169">
        <v>83.071327209472656</v>
      </c>
      <c r="M66" s="169">
        <v>89.093765258789063</v>
      </c>
      <c r="N66" s="169">
        <v>90.423103332519531</v>
      </c>
      <c r="O66" s="169">
        <v>96.27947998046875</v>
      </c>
      <c r="P66" s="169">
        <v>98.711929321289063</v>
      </c>
      <c r="Q66" s="169">
        <v>110.93588256835938</v>
      </c>
      <c r="R66" s="169">
        <v>108.91665649414063</v>
      </c>
      <c r="S66" s="169">
        <v>106.66957855224609</v>
      </c>
      <c r="T66" s="169">
        <v>115.81903839111328</v>
      </c>
      <c r="U66" s="169">
        <v>126.60098266601563</v>
      </c>
      <c r="V66" s="169">
        <v>137.09332275390625</v>
      </c>
    </row>
    <row r="67" spans="1:22" x14ac:dyDescent="0.25">
      <c r="A67" s="175" t="s">
        <v>418</v>
      </c>
      <c r="B67" s="169">
        <v>42.368965148925781</v>
      </c>
      <c r="C67" s="169">
        <v>44.227123260498047</v>
      </c>
      <c r="D67" s="169">
        <v>45.526943206787109</v>
      </c>
      <c r="E67" s="169">
        <v>47.4739990234375</v>
      </c>
      <c r="F67" s="169">
        <v>47.476882934570313</v>
      </c>
      <c r="G67" s="169">
        <v>47.187431335449219</v>
      </c>
      <c r="H67" s="169">
        <v>48.1505126953125</v>
      </c>
      <c r="I67" s="169">
        <v>49.132530212402344</v>
      </c>
      <c r="J67" s="169">
        <v>50.509544372558594</v>
      </c>
      <c r="K67" s="169">
        <v>52.235607147216797</v>
      </c>
      <c r="L67" s="169">
        <v>54.683689117431641</v>
      </c>
      <c r="M67" s="169">
        <v>59.905780792236328</v>
      </c>
      <c r="N67" s="169">
        <v>62.031826019287109</v>
      </c>
      <c r="O67" s="169">
        <v>64.317184448242188</v>
      </c>
      <c r="P67" s="169">
        <v>65.996170043945313</v>
      </c>
      <c r="Q67" s="169">
        <v>70.070747375488281</v>
      </c>
      <c r="R67" s="169">
        <v>72.513046264648438</v>
      </c>
      <c r="S67" s="169">
        <v>68.016563415527344</v>
      </c>
      <c r="T67" s="169">
        <v>72.73321533203125</v>
      </c>
      <c r="U67" s="169">
        <v>75.633621215820313</v>
      </c>
      <c r="V67" s="169">
        <v>80.025894165039063</v>
      </c>
    </row>
    <row r="68" spans="1:22" x14ac:dyDescent="0.25">
      <c r="A68" s="175" t="s">
        <v>419</v>
      </c>
      <c r="B68" s="169">
        <v>24.237245559692383</v>
      </c>
      <c r="C68" s="169">
        <v>28.77161979675293</v>
      </c>
      <c r="D68" s="169">
        <v>27.856273651123047</v>
      </c>
      <c r="E68" s="169">
        <v>30.205663681030273</v>
      </c>
      <c r="F68" s="169">
        <v>30.141218185424805</v>
      </c>
      <c r="G68" s="169">
        <v>30.406761169433594</v>
      </c>
      <c r="H68" s="169">
        <v>31.003231048583984</v>
      </c>
      <c r="I68" s="169">
        <v>33.575599670410156</v>
      </c>
      <c r="J68" s="169">
        <v>35.138671875</v>
      </c>
      <c r="K68" s="169">
        <v>37.692890167236328</v>
      </c>
      <c r="L68" s="169">
        <v>38.285144805908203</v>
      </c>
      <c r="M68" s="169">
        <v>39.439205169677734</v>
      </c>
      <c r="N68" s="169">
        <v>40.082775115966797</v>
      </c>
      <c r="O68" s="169">
        <v>41.844078063964844</v>
      </c>
      <c r="P68" s="169">
        <v>41.843734741210938</v>
      </c>
      <c r="Q68" s="169">
        <v>48.570819854736328</v>
      </c>
      <c r="R68" s="169">
        <v>44.08319091796875</v>
      </c>
      <c r="S68" s="169">
        <v>46.277988433837891</v>
      </c>
      <c r="T68" s="169">
        <v>52.390617370605469</v>
      </c>
      <c r="U68" s="169">
        <v>62.943042755126953</v>
      </c>
      <c r="V68" s="169">
        <v>65.888229370117188</v>
      </c>
    </row>
    <row r="69" spans="1:22" s="170" customFormat="1" ht="20.25" customHeight="1" x14ac:dyDescent="0.25">
      <c r="A69" s="830" t="s">
        <v>420</v>
      </c>
      <c r="B69" s="831">
        <v>-6.2918562889099121</v>
      </c>
      <c r="C69" s="831">
        <v>-6.5543503761291504</v>
      </c>
      <c r="D69" s="831">
        <v>-6.3333382606506348</v>
      </c>
      <c r="E69" s="831">
        <v>-6.4383788108825684</v>
      </c>
      <c r="F69" s="831">
        <v>-5.6391382217407227</v>
      </c>
      <c r="G69" s="831">
        <v>-6.2879691123962402</v>
      </c>
      <c r="H69" s="831">
        <v>-7.0785670280456543</v>
      </c>
      <c r="I69" s="831">
        <v>-9.1992826461791992</v>
      </c>
      <c r="J69" s="831">
        <v>-9.1993951797485352</v>
      </c>
      <c r="K69" s="831">
        <v>-9.9320278167724609</v>
      </c>
      <c r="L69" s="831">
        <v>-9.8975057601928711</v>
      </c>
      <c r="M69" s="831">
        <v>-10.251224517822266</v>
      </c>
      <c r="N69" s="831">
        <v>-11.691494941711426</v>
      </c>
      <c r="O69" s="831">
        <v>-9.8817815780639648</v>
      </c>
      <c r="P69" s="831">
        <v>-9.1279764175415039</v>
      </c>
      <c r="Q69" s="831">
        <v>-7.7056870460510254</v>
      </c>
      <c r="R69" s="831">
        <v>-7.6795749664306641</v>
      </c>
      <c r="S69" s="831">
        <v>-7.6249723434448242</v>
      </c>
      <c r="T69" s="831">
        <v>-9.3047933578491211</v>
      </c>
      <c r="U69" s="831">
        <v>-11.975683212280273</v>
      </c>
      <c r="V69" s="831">
        <v>-8.8207969665527344</v>
      </c>
    </row>
    <row r="70" spans="1:22" s="170" customFormat="1" ht="20.25" customHeight="1" x14ac:dyDescent="0.25">
      <c r="A70" s="171" t="s">
        <v>367</v>
      </c>
      <c r="B70" s="172"/>
      <c r="C70" s="172"/>
      <c r="D70" s="172"/>
      <c r="E70" s="172"/>
      <c r="F70" s="172"/>
      <c r="G70" s="172"/>
      <c r="H70" s="172"/>
      <c r="I70" s="172"/>
      <c r="J70" s="172"/>
      <c r="K70" s="172"/>
      <c r="L70" s="172"/>
      <c r="M70" s="172"/>
      <c r="N70" s="172"/>
      <c r="O70" s="172"/>
      <c r="P70" s="172"/>
      <c r="Q70" s="172"/>
      <c r="R70" s="172"/>
      <c r="S70" s="172"/>
      <c r="T70" s="172"/>
      <c r="U70" s="172"/>
      <c r="V70" s="172"/>
    </row>
  </sheetData>
  <pageMargins left="0.7" right="0.7" top="0.75" bottom="0.75" header="0.3" footer="0.3"/>
  <pageSetup scale="53" orientation="landscape" r:id="rId1"/>
  <rowBreaks count="1" manualBreakCount="1">
    <brk id="29"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6" tint="0.39997558519241921"/>
  </sheetPr>
  <dimension ref="A1:AB207"/>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81640625" defaultRowHeight="12.5" x14ac:dyDescent="0.25"/>
  <cols>
    <col min="1" max="1" width="5.453125" style="1" customWidth="1"/>
    <col min="2" max="2" width="32.453125" customWidth="1"/>
    <col min="3" max="6" width="9.453125" customWidth="1"/>
    <col min="7" max="8" width="9.81640625" bestFit="1" customWidth="1"/>
    <col min="9" max="18" width="9.453125" bestFit="1" customWidth="1"/>
    <col min="19" max="20" width="9.453125" customWidth="1"/>
  </cols>
  <sheetData>
    <row r="1" spans="1:28" ht="20.25" customHeight="1" x14ac:dyDescent="0.35">
      <c r="A1" s="22" t="str">
        <f>Index!A34</f>
        <v>Table 3a    Employment by institutional sector, numbers, FY2000-FY2025</v>
      </c>
    </row>
    <row r="2" spans="1:28" s="14" customFormat="1" ht="20.25" customHeight="1" x14ac:dyDescent="0.25">
      <c r="A2" s="788"/>
      <c r="B2" s="788" t="s">
        <v>474</v>
      </c>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c r="AA2" s="24" t="str">
        <f>NAgni!AA2</f>
        <v>FY24</v>
      </c>
      <c r="AB2" s="24" t="str">
        <f>NAgni!AB2</f>
        <v>FY25</v>
      </c>
    </row>
    <row r="3" spans="1:28" ht="20.25" customHeight="1" x14ac:dyDescent="0.25">
      <c r="A3" s="1">
        <v>1.1000000000000001</v>
      </c>
      <c r="B3" s="152" t="s">
        <v>475</v>
      </c>
      <c r="C3" s="69">
        <v>3354.376953125</v>
      </c>
      <c r="D3" s="69">
        <v>3561.376953125</v>
      </c>
      <c r="E3" s="69">
        <v>3748.251953125</v>
      </c>
      <c r="F3" s="69">
        <v>3434.376953125</v>
      </c>
      <c r="G3" s="69">
        <v>3322.126953125</v>
      </c>
      <c r="H3" s="69">
        <v>3748.876953125</v>
      </c>
      <c r="I3" s="69">
        <v>3402.001953125</v>
      </c>
      <c r="J3" s="69">
        <v>3115.626953125</v>
      </c>
      <c r="K3" s="69">
        <v>2800.251953125</v>
      </c>
      <c r="L3" s="69">
        <v>2572.376953125</v>
      </c>
      <c r="M3" s="69">
        <v>2548.751953125</v>
      </c>
      <c r="N3" s="69">
        <v>2625.126953125</v>
      </c>
      <c r="O3" s="69">
        <v>2727.501953125</v>
      </c>
      <c r="P3" s="69">
        <v>2838.96044921875</v>
      </c>
      <c r="Q3" s="69">
        <v>2857.668701171875</v>
      </c>
      <c r="R3" s="69">
        <v>3014.21044921875</v>
      </c>
      <c r="S3" s="69">
        <v>3155.251953125</v>
      </c>
      <c r="T3" s="69">
        <v>3112.83544921875</v>
      </c>
      <c r="U3" s="69">
        <v>3082.126953125</v>
      </c>
      <c r="V3" s="69">
        <v>2939.043701171875</v>
      </c>
      <c r="W3" s="69">
        <v>2671.918701171875</v>
      </c>
      <c r="X3" s="69">
        <v>2030.4603271484375</v>
      </c>
      <c r="Y3" s="69">
        <v>2056.293701171875</v>
      </c>
      <c r="Z3" s="69">
        <v>2171.08544921875</v>
      </c>
      <c r="AA3" s="69">
        <v>2545.126953125</v>
      </c>
      <c r="AB3" s="69">
        <v>2799.58544921875</v>
      </c>
    </row>
    <row r="4" spans="1:28" x14ac:dyDescent="0.25">
      <c r="A4" s="1">
        <v>1.2</v>
      </c>
      <c r="B4" s="152" t="s">
        <v>476</v>
      </c>
      <c r="C4" s="69">
        <v>2481.324951171875</v>
      </c>
      <c r="D4" s="69">
        <v>2754.449951171875</v>
      </c>
      <c r="E4" s="69">
        <v>2628.949951171875</v>
      </c>
      <c r="F4" s="69">
        <v>2814.949951171875</v>
      </c>
      <c r="G4" s="69">
        <v>2938.199951171875</v>
      </c>
      <c r="H4" s="69">
        <v>3090.699951171875</v>
      </c>
      <c r="I4" s="69">
        <v>3141.574951171875</v>
      </c>
      <c r="J4" s="69">
        <v>3093.699951171875</v>
      </c>
      <c r="K4" s="69">
        <v>3038.449951171875</v>
      </c>
      <c r="L4" s="69">
        <v>2834.449951171875</v>
      </c>
      <c r="M4" s="69">
        <v>2576.199951171875</v>
      </c>
      <c r="N4" s="69">
        <v>2510.574951171875</v>
      </c>
      <c r="O4" s="69">
        <v>2580.824951171875</v>
      </c>
      <c r="P4" s="69">
        <v>2646.324951171875</v>
      </c>
      <c r="Q4" s="69">
        <v>2796.49169921875</v>
      </c>
      <c r="R4" s="69">
        <v>3058.658447265625</v>
      </c>
      <c r="S4" s="69">
        <v>3349.24169921875</v>
      </c>
      <c r="T4" s="69">
        <v>3629.11669921875</v>
      </c>
      <c r="U4" s="69">
        <v>3703.533447265625</v>
      </c>
      <c r="V4" s="69">
        <v>3522.533447265625</v>
      </c>
      <c r="W4" s="69">
        <v>3320.24169921875</v>
      </c>
      <c r="X4" s="69">
        <v>2895.74169921875</v>
      </c>
      <c r="Y4" s="69">
        <v>2913.449951171875</v>
      </c>
      <c r="Z4" s="69">
        <v>3653.824951171875</v>
      </c>
      <c r="AA4" s="69">
        <v>4220.4501953125</v>
      </c>
      <c r="AB4" s="69">
        <v>4331.49169921875</v>
      </c>
    </row>
    <row r="5" spans="1:28" x14ac:dyDescent="0.25">
      <c r="A5" s="1">
        <v>1.3</v>
      </c>
      <c r="B5" t="s">
        <v>371</v>
      </c>
      <c r="C5" s="69">
        <v>180.25</v>
      </c>
      <c r="D5" s="69">
        <v>184</v>
      </c>
      <c r="E5" s="69">
        <v>192.5</v>
      </c>
      <c r="F5" s="69">
        <v>195.25</v>
      </c>
      <c r="G5" s="69">
        <v>219.75</v>
      </c>
      <c r="H5" s="69">
        <v>234</v>
      </c>
      <c r="I5" s="69">
        <v>227.5</v>
      </c>
      <c r="J5" s="69">
        <v>223.75</v>
      </c>
      <c r="K5" s="69">
        <v>222.25</v>
      </c>
      <c r="L5" s="69">
        <v>218.25</v>
      </c>
      <c r="M5" s="69">
        <v>234.75</v>
      </c>
      <c r="N5" s="69">
        <v>247.16667175292969</v>
      </c>
      <c r="O5" s="69">
        <v>236.66667175292969</v>
      </c>
      <c r="P5" s="69">
        <v>229.91667175292969</v>
      </c>
      <c r="Q5" s="69">
        <v>333</v>
      </c>
      <c r="R5" s="69">
        <v>332.25</v>
      </c>
      <c r="S5" s="69">
        <v>334.33334350585938</v>
      </c>
      <c r="T5" s="69">
        <v>347.66665649414063</v>
      </c>
      <c r="U5" s="69">
        <v>397.16665649414063</v>
      </c>
      <c r="V5" s="69">
        <v>399.58334350585938</v>
      </c>
      <c r="W5" s="69">
        <v>417.08334350585938</v>
      </c>
      <c r="X5" s="69">
        <v>419.16665649414063</v>
      </c>
      <c r="Y5" s="69">
        <v>430</v>
      </c>
      <c r="Z5" s="69">
        <v>427.33334350585938</v>
      </c>
      <c r="AA5" s="69">
        <v>415.83334350585938</v>
      </c>
      <c r="AB5" s="69">
        <v>397.91665649414063</v>
      </c>
    </row>
    <row r="6" spans="1:28" x14ac:dyDescent="0.25">
      <c r="A6" s="1">
        <v>1.4</v>
      </c>
      <c r="B6" t="s">
        <v>477</v>
      </c>
      <c r="C6" s="69">
        <v>0.25</v>
      </c>
      <c r="D6" s="69">
        <v>7.25</v>
      </c>
      <c r="E6" s="69">
        <v>13.75</v>
      </c>
      <c r="F6" s="69">
        <v>13.25</v>
      </c>
      <c r="G6" s="69">
        <v>16.25</v>
      </c>
      <c r="H6" s="69">
        <v>20.5</v>
      </c>
      <c r="I6" s="69">
        <v>20</v>
      </c>
      <c r="J6" s="69">
        <v>18.75</v>
      </c>
      <c r="K6" s="69">
        <v>21</v>
      </c>
      <c r="L6" s="69">
        <v>22.25</v>
      </c>
      <c r="M6" s="69">
        <v>22</v>
      </c>
      <c r="N6" s="69">
        <v>23</v>
      </c>
      <c r="O6" s="69">
        <v>23.5</v>
      </c>
      <c r="P6" s="69">
        <v>25</v>
      </c>
      <c r="Q6" s="69">
        <v>27.75</v>
      </c>
      <c r="R6" s="69">
        <v>27.75</v>
      </c>
      <c r="S6" s="69">
        <v>24.5</v>
      </c>
      <c r="T6" s="69">
        <v>23.25</v>
      </c>
      <c r="U6" s="69">
        <v>20.5</v>
      </c>
      <c r="V6" s="69">
        <v>17.75</v>
      </c>
      <c r="W6" s="69">
        <v>13</v>
      </c>
      <c r="X6" s="69">
        <v>0</v>
      </c>
      <c r="Y6" s="69">
        <v>0</v>
      </c>
      <c r="Z6" s="69">
        <v>0</v>
      </c>
      <c r="AA6" s="69">
        <v>1.25</v>
      </c>
      <c r="AB6" s="69">
        <v>6.5</v>
      </c>
    </row>
    <row r="7" spans="1:28" x14ac:dyDescent="0.25">
      <c r="A7" s="34" t="s">
        <v>372</v>
      </c>
      <c r="B7" s="152" t="s">
        <v>373</v>
      </c>
      <c r="C7" s="69">
        <v>88.75</v>
      </c>
      <c r="D7" s="69">
        <v>92.25</v>
      </c>
      <c r="E7" s="69">
        <v>94</v>
      </c>
      <c r="F7" s="69">
        <v>96.25</v>
      </c>
      <c r="G7" s="69">
        <v>100.5</v>
      </c>
      <c r="H7" s="69">
        <v>100.75</v>
      </c>
      <c r="I7" s="69">
        <v>101.75</v>
      </c>
      <c r="J7" s="69">
        <v>98.25</v>
      </c>
      <c r="K7" s="69">
        <v>67.25</v>
      </c>
      <c r="L7" s="69">
        <v>60</v>
      </c>
      <c r="M7" s="69">
        <v>53.25</v>
      </c>
      <c r="N7" s="69">
        <v>50</v>
      </c>
      <c r="O7" s="69">
        <v>45.25</v>
      </c>
      <c r="P7" s="69">
        <v>41.5</v>
      </c>
      <c r="Q7" s="69">
        <v>41</v>
      </c>
      <c r="R7" s="69">
        <v>40</v>
      </c>
      <c r="S7" s="69">
        <v>45</v>
      </c>
      <c r="T7" s="69">
        <v>47.25</v>
      </c>
      <c r="U7" s="69">
        <v>49.25</v>
      </c>
      <c r="V7" s="69">
        <v>48.5</v>
      </c>
      <c r="W7" s="69">
        <v>46.25</v>
      </c>
      <c r="X7" s="69">
        <v>46</v>
      </c>
      <c r="Y7" s="69">
        <v>46.5</v>
      </c>
      <c r="Z7" s="69">
        <v>48</v>
      </c>
      <c r="AA7" s="69">
        <v>47.25</v>
      </c>
      <c r="AB7" s="69">
        <v>49</v>
      </c>
    </row>
    <row r="8" spans="1:28" x14ac:dyDescent="0.25">
      <c r="A8" s="34" t="s">
        <v>374</v>
      </c>
      <c r="B8" s="152" t="s">
        <v>375</v>
      </c>
      <c r="C8" s="69">
        <v>51.252998352050781</v>
      </c>
      <c r="D8" s="69">
        <v>70.127998352050781</v>
      </c>
      <c r="E8" s="69">
        <v>79.377998352050781</v>
      </c>
      <c r="F8" s="69">
        <v>60.502998352050781</v>
      </c>
      <c r="G8" s="69">
        <v>45.002998352050781</v>
      </c>
      <c r="H8" s="69">
        <v>46.252998352050781</v>
      </c>
      <c r="I8" s="69">
        <v>49.002998352050781</v>
      </c>
      <c r="J8" s="69">
        <v>49.252998352050781</v>
      </c>
      <c r="K8" s="69">
        <v>50.752998352050781</v>
      </c>
      <c r="L8" s="69">
        <v>51.002998352050781</v>
      </c>
      <c r="M8" s="69">
        <v>49.502998352050781</v>
      </c>
      <c r="N8" s="69">
        <v>50.002998352050781</v>
      </c>
      <c r="O8" s="69">
        <v>49.502998352050781</v>
      </c>
      <c r="P8" s="69">
        <v>50.502998352050781</v>
      </c>
      <c r="Q8" s="69">
        <v>55.252998352050781</v>
      </c>
      <c r="R8" s="69">
        <v>50.752998352050781</v>
      </c>
      <c r="S8" s="69">
        <v>46.002998352050781</v>
      </c>
      <c r="T8" s="69">
        <v>42.169666290283203</v>
      </c>
      <c r="U8" s="69">
        <v>44.419666290283203</v>
      </c>
      <c r="V8" s="69">
        <v>73.169670104980469</v>
      </c>
      <c r="W8" s="69">
        <v>49.586334228515625</v>
      </c>
      <c r="X8" s="69">
        <v>39.044666290283203</v>
      </c>
      <c r="Y8" s="69">
        <v>39.002998352050781</v>
      </c>
      <c r="Z8" s="69">
        <v>40.002998352050781</v>
      </c>
      <c r="AA8" s="69">
        <v>43.502998352050781</v>
      </c>
      <c r="AB8" s="69">
        <v>45.336334228515625</v>
      </c>
    </row>
    <row r="9" spans="1:28" x14ac:dyDescent="0.25">
      <c r="A9" s="34" t="s">
        <v>376</v>
      </c>
      <c r="B9" s="152" t="s">
        <v>377</v>
      </c>
      <c r="C9" s="69">
        <v>2257.25</v>
      </c>
      <c r="D9" s="69">
        <v>2349</v>
      </c>
      <c r="E9" s="69">
        <v>2365.875</v>
      </c>
      <c r="F9" s="69">
        <v>2427.25</v>
      </c>
      <c r="G9" s="69">
        <v>2443.5</v>
      </c>
      <c r="H9" s="69">
        <v>2253.5</v>
      </c>
      <c r="I9" s="69">
        <v>2158</v>
      </c>
      <c r="J9" s="69">
        <v>2149.75</v>
      </c>
      <c r="K9" s="69">
        <v>2148.5</v>
      </c>
      <c r="L9" s="69">
        <v>2128</v>
      </c>
      <c r="M9" s="69">
        <v>2099.125</v>
      </c>
      <c r="N9" s="69">
        <v>2092.75</v>
      </c>
      <c r="O9" s="69">
        <v>2059.875</v>
      </c>
      <c r="P9" s="69">
        <v>2058.75</v>
      </c>
      <c r="Q9" s="69">
        <v>2003.5</v>
      </c>
      <c r="R9" s="69">
        <v>1972.5</v>
      </c>
      <c r="S9" s="69">
        <v>2003.75</v>
      </c>
      <c r="T9" s="69">
        <v>2052</v>
      </c>
      <c r="U9" s="69">
        <v>2055.25</v>
      </c>
      <c r="V9" s="69">
        <v>2033</v>
      </c>
      <c r="W9" s="69">
        <v>2059.75</v>
      </c>
      <c r="X9" s="69">
        <v>2017.5357666015625</v>
      </c>
      <c r="Y9" s="69">
        <v>1974.75</v>
      </c>
      <c r="Z9" s="69">
        <v>1960.25</v>
      </c>
      <c r="AA9" s="69">
        <v>1920.75</v>
      </c>
      <c r="AB9" s="69">
        <v>1915</v>
      </c>
    </row>
    <row r="10" spans="1:28" x14ac:dyDescent="0.25">
      <c r="A10" s="34" t="s">
        <v>378</v>
      </c>
      <c r="B10" s="152" t="s">
        <v>379</v>
      </c>
      <c r="C10" s="69">
        <v>466.25</v>
      </c>
      <c r="D10" s="69">
        <v>462.5</v>
      </c>
      <c r="E10" s="69">
        <v>519.5</v>
      </c>
      <c r="F10" s="69">
        <v>488.75</v>
      </c>
      <c r="G10" s="69">
        <v>500</v>
      </c>
      <c r="H10" s="69">
        <v>503.5</v>
      </c>
      <c r="I10" s="69">
        <v>560.5</v>
      </c>
      <c r="J10" s="69">
        <v>537.25</v>
      </c>
      <c r="K10" s="69">
        <v>521.25</v>
      </c>
      <c r="L10" s="69">
        <v>524.125</v>
      </c>
      <c r="M10" s="69">
        <v>544.75</v>
      </c>
      <c r="N10" s="69">
        <v>472.58334350585938</v>
      </c>
      <c r="O10" s="69">
        <v>463.75</v>
      </c>
      <c r="P10" s="69">
        <v>472.375</v>
      </c>
      <c r="Q10" s="69">
        <v>419.33334350585938</v>
      </c>
      <c r="R10" s="69">
        <v>377.08334350585938</v>
      </c>
      <c r="S10" s="69">
        <v>360.125</v>
      </c>
      <c r="T10" s="69">
        <v>363.83334350585938</v>
      </c>
      <c r="U10" s="69">
        <v>355.08334350585938</v>
      </c>
      <c r="V10" s="69">
        <v>355.33334350585938</v>
      </c>
      <c r="W10" s="69">
        <v>362</v>
      </c>
      <c r="X10" s="69">
        <v>369.58334350585938</v>
      </c>
      <c r="Y10" s="69">
        <v>413.95834350585938</v>
      </c>
      <c r="Z10" s="69">
        <v>441.08334350585938</v>
      </c>
      <c r="AA10" s="69">
        <v>446.66665649414063</v>
      </c>
      <c r="AB10" s="69">
        <v>493</v>
      </c>
    </row>
    <row r="11" spans="1:28" x14ac:dyDescent="0.25">
      <c r="A11" s="34" t="s">
        <v>380</v>
      </c>
      <c r="B11" s="152" t="s">
        <v>381</v>
      </c>
      <c r="C11" s="69">
        <v>522.75</v>
      </c>
      <c r="D11" s="69">
        <v>562.125</v>
      </c>
      <c r="E11" s="69">
        <v>496.125</v>
      </c>
      <c r="F11" s="69">
        <v>428.375</v>
      </c>
      <c r="G11" s="69">
        <v>431.125</v>
      </c>
      <c r="H11" s="69">
        <v>710.5</v>
      </c>
      <c r="I11" s="69">
        <v>775.875</v>
      </c>
      <c r="J11" s="69">
        <v>846</v>
      </c>
      <c r="K11" s="69">
        <v>854.625</v>
      </c>
      <c r="L11" s="69">
        <v>834.875</v>
      </c>
      <c r="M11" s="69">
        <v>847</v>
      </c>
      <c r="N11" s="69">
        <v>816.66668701171875</v>
      </c>
      <c r="O11" s="69">
        <v>824.58331298828125</v>
      </c>
      <c r="P11" s="69">
        <v>879.54168701171875</v>
      </c>
      <c r="Q11" s="69">
        <v>919.70831298828125</v>
      </c>
      <c r="R11" s="69">
        <v>954.41668701171875</v>
      </c>
      <c r="S11" s="69">
        <v>1033.0416259765625</v>
      </c>
      <c r="T11" s="69">
        <v>1075.9166259765625</v>
      </c>
      <c r="U11" s="69">
        <v>1056.0833740234375</v>
      </c>
      <c r="V11" s="69">
        <v>1067.1666259765625</v>
      </c>
      <c r="W11" s="69">
        <v>1078.75</v>
      </c>
      <c r="X11" s="69">
        <v>1029.5</v>
      </c>
      <c r="Y11" s="69">
        <v>1003.8333129882813</v>
      </c>
      <c r="Z11" s="69">
        <v>1014.0416870117188</v>
      </c>
      <c r="AA11" s="69">
        <v>1027.8333740234375</v>
      </c>
      <c r="AB11" s="69">
        <v>995.04168701171875</v>
      </c>
    </row>
    <row r="12" spans="1:28" x14ac:dyDescent="0.25">
      <c r="A12" s="151" t="s">
        <v>382</v>
      </c>
      <c r="B12" s="152" t="s">
        <v>383</v>
      </c>
      <c r="C12" s="69">
        <v>0</v>
      </c>
      <c r="D12" s="69">
        <v>0</v>
      </c>
      <c r="E12" s="69">
        <v>0</v>
      </c>
      <c r="F12" s="69">
        <v>0</v>
      </c>
      <c r="G12" s="69">
        <v>0</v>
      </c>
      <c r="H12" s="69">
        <v>0</v>
      </c>
      <c r="I12" s="69">
        <v>0</v>
      </c>
      <c r="J12" s="69">
        <v>19.5</v>
      </c>
      <c r="K12" s="69">
        <v>21.25</v>
      </c>
      <c r="L12" s="69">
        <v>24.5</v>
      </c>
      <c r="M12" s="69">
        <v>30.25</v>
      </c>
      <c r="N12" s="69">
        <v>36.5</v>
      </c>
      <c r="O12" s="69">
        <v>39.75</v>
      </c>
      <c r="P12" s="69">
        <v>38.833332061767578</v>
      </c>
      <c r="Q12" s="69">
        <v>35.916667938232422</v>
      </c>
      <c r="R12" s="69">
        <v>37.666667938232422</v>
      </c>
      <c r="S12" s="69">
        <v>38.833332061767578</v>
      </c>
      <c r="T12" s="69">
        <v>38.666667938232422</v>
      </c>
      <c r="U12" s="69">
        <v>37.166667938232422</v>
      </c>
      <c r="V12" s="69">
        <v>38.583332061767578</v>
      </c>
      <c r="W12" s="69">
        <v>38.833332061767578</v>
      </c>
      <c r="X12" s="69">
        <v>38.416667938232422</v>
      </c>
      <c r="Y12" s="69">
        <v>40.833332061767578</v>
      </c>
      <c r="Z12" s="69">
        <v>40.5</v>
      </c>
      <c r="AA12" s="69">
        <v>41</v>
      </c>
      <c r="AB12" s="69">
        <v>41.166667938232422</v>
      </c>
    </row>
    <row r="13" spans="1:28" x14ac:dyDescent="0.25">
      <c r="A13" s="34" t="s">
        <v>384</v>
      </c>
      <c r="B13" s="152" t="s">
        <v>385</v>
      </c>
      <c r="C13" s="69">
        <v>235.00100708007813</v>
      </c>
      <c r="D13" s="69">
        <v>232.25100708007813</v>
      </c>
      <c r="E13" s="69">
        <v>238.50100708007813</v>
      </c>
      <c r="F13" s="69">
        <v>247.25100708007813</v>
      </c>
      <c r="G13" s="69">
        <v>227.12600708007813</v>
      </c>
      <c r="H13" s="69">
        <v>219.25100708007813</v>
      </c>
      <c r="I13" s="69">
        <v>225.00100708007813</v>
      </c>
      <c r="J13" s="69">
        <v>237.25100708007813</v>
      </c>
      <c r="K13" s="69">
        <v>239.75100708007813</v>
      </c>
      <c r="L13" s="69">
        <v>240.00100708007813</v>
      </c>
      <c r="M13" s="69">
        <v>228.25100708007813</v>
      </c>
      <c r="N13" s="69">
        <v>223.50100708007813</v>
      </c>
      <c r="O13" s="69">
        <v>224.50100708007813</v>
      </c>
      <c r="P13" s="69">
        <v>226.25100708007813</v>
      </c>
      <c r="Q13" s="69">
        <v>224.58433532714844</v>
      </c>
      <c r="R13" s="69">
        <v>224.00100708007813</v>
      </c>
      <c r="S13" s="69">
        <v>225.91766357421875</v>
      </c>
      <c r="T13" s="69">
        <v>227.41766357421875</v>
      </c>
      <c r="U13" s="69">
        <v>234.50100708007813</v>
      </c>
      <c r="V13" s="69">
        <v>247.91766357421875</v>
      </c>
      <c r="W13" s="69">
        <v>271.83432006835938</v>
      </c>
      <c r="X13" s="69">
        <v>250.50100708007813</v>
      </c>
      <c r="Y13" s="69">
        <v>261.08432006835938</v>
      </c>
      <c r="Z13" s="69">
        <v>264.00100708007813</v>
      </c>
      <c r="AA13" s="69">
        <v>251.00100708007813</v>
      </c>
      <c r="AB13" s="69">
        <v>233.25100708007813</v>
      </c>
    </row>
    <row r="14" spans="1:28" x14ac:dyDescent="0.25">
      <c r="A14" s="34" t="s">
        <v>386</v>
      </c>
      <c r="B14" s="152" t="s">
        <v>387</v>
      </c>
      <c r="C14" s="69">
        <v>353.00698852539063</v>
      </c>
      <c r="D14" s="69">
        <v>435.25698852539063</v>
      </c>
      <c r="E14" s="69">
        <v>479.25698852539063</v>
      </c>
      <c r="F14" s="69">
        <v>625.75701904296875</v>
      </c>
      <c r="G14" s="69">
        <v>798.75701904296875</v>
      </c>
      <c r="H14" s="69">
        <v>929.75701904296875</v>
      </c>
      <c r="I14" s="69">
        <v>1019.2570190429688</v>
      </c>
      <c r="J14" s="69">
        <v>1013.0070190429688</v>
      </c>
      <c r="K14" s="69">
        <v>937.75701904296875</v>
      </c>
      <c r="L14" s="69">
        <v>883.50701904296875</v>
      </c>
      <c r="M14" s="69">
        <v>853.25701904296875</v>
      </c>
      <c r="N14" s="69">
        <v>789.25701904296875</v>
      </c>
      <c r="O14" s="69">
        <v>685.00701904296875</v>
      </c>
      <c r="P14" s="69">
        <v>593.75701904296875</v>
      </c>
      <c r="Q14" s="69">
        <v>609.75701904296875</v>
      </c>
      <c r="R14" s="69">
        <v>773.25701904296875</v>
      </c>
      <c r="S14" s="69">
        <v>711.25701904296875</v>
      </c>
      <c r="T14" s="69">
        <v>753.50701904296875</v>
      </c>
      <c r="U14" s="69">
        <v>716.25701904296875</v>
      </c>
      <c r="V14" s="69">
        <v>678.25701904296875</v>
      </c>
      <c r="W14" s="69">
        <v>625.75701904296875</v>
      </c>
      <c r="X14" s="69">
        <v>584.75701904296875</v>
      </c>
      <c r="Y14" s="69">
        <v>528.00701904296875</v>
      </c>
      <c r="Z14" s="69">
        <v>512.50701904296875</v>
      </c>
      <c r="AA14" s="69">
        <v>632.25701904296875</v>
      </c>
      <c r="AB14" s="69">
        <v>654.75701904296875</v>
      </c>
    </row>
    <row r="15" spans="1:28" x14ac:dyDescent="0.25">
      <c r="A15" s="34">
        <v>6</v>
      </c>
      <c r="B15" s="152" t="s">
        <v>478</v>
      </c>
      <c r="C15" s="69">
        <v>5.75</v>
      </c>
      <c r="D15" s="69">
        <v>6.75</v>
      </c>
      <c r="E15" s="69">
        <v>8.25</v>
      </c>
      <c r="F15" s="69">
        <v>8</v>
      </c>
      <c r="G15" s="69">
        <v>8.75</v>
      </c>
      <c r="H15" s="69">
        <v>7.75</v>
      </c>
      <c r="I15" s="69">
        <v>8</v>
      </c>
      <c r="J15" s="69">
        <v>9.75</v>
      </c>
      <c r="K15" s="69">
        <v>10.5</v>
      </c>
      <c r="L15" s="69">
        <v>13.625</v>
      </c>
      <c r="M15" s="69">
        <v>17.5</v>
      </c>
      <c r="N15" s="69">
        <v>18.75</v>
      </c>
      <c r="O15" s="69">
        <v>20.75</v>
      </c>
      <c r="P15" s="69">
        <v>23.25</v>
      </c>
      <c r="Q15" s="69">
        <v>19.5</v>
      </c>
      <c r="R15" s="69">
        <v>20.75</v>
      </c>
      <c r="S15" s="69">
        <v>21.5</v>
      </c>
      <c r="T15" s="69">
        <v>24.25</v>
      </c>
      <c r="U15" s="69">
        <v>23</v>
      </c>
      <c r="V15" s="69">
        <v>23.75</v>
      </c>
      <c r="W15" s="69">
        <v>24.75</v>
      </c>
      <c r="X15" s="69">
        <v>28.25</v>
      </c>
      <c r="Y15" s="69">
        <v>35</v>
      </c>
      <c r="Z15" s="69">
        <v>48.25</v>
      </c>
      <c r="AA15" s="69">
        <v>65.5</v>
      </c>
      <c r="AB15" s="69">
        <v>64.25</v>
      </c>
    </row>
    <row r="16" spans="1:28" s="43" customFormat="1" ht="20.25" customHeight="1" x14ac:dyDescent="0.25">
      <c r="A16" s="832"/>
      <c r="B16" s="433" t="s">
        <v>201</v>
      </c>
      <c r="C16" s="833">
        <v>9996.212890625</v>
      </c>
      <c r="D16" s="833">
        <v>10717.337890625</v>
      </c>
      <c r="E16" s="833">
        <v>10864.337890625</v>
      </c>
      <c r="F16" s="833">
        <v>10839.962890625</v>
      </c>
      <c r="G16" s="833">
        <v>11051.087890625</v>
      </c>
      <c r="H16" s="833">
        <v>11865.337890625</v>
      </c>
      <c r="I16" s="833">
        <v>11688.462890625</v>
      </c>
      <c r="J16" s="833">
        <v>11411.837890625</v>
      </c>
      <c r="K16" s="833">
        <v>10933.587890625</v>
      </c>
      <c r="L16" s="833">
        <v>10406.962890625</v>
      </c>
      <c r="M16" s="833">
        <v>10104.587890625</v>
      </c>
      <c r="N16" s="833">
        <v>9955.8798828125</v>
      </c>
      <c r="O16" s="833">
        <v>9981.462890625</v>
      </c>
      <c r="P16" s="833">
        <v>10124.962890625</v>
      </c>
      <c r="Q16" s="833">
        <v>10343.462890625</v>
      </c>
      <c r="R16" s="833">
        <v>10883.2958984375</v>
      </c>
      <c r="S16" s="833">
        <v>11348.7548828125</v>
      </c>
      <c r="T16" s="833">
        <v>11737.8798828125</v>
      </c>
      <c r="U16" s="833">
        <v>11774.337890625</v>
      </c>
      <c r="V16" s="833">
        <v>11444.587890625</v>
      </c>
      <c r="W16" s="833">
        <v>10979.7548828125</v>
      </c>
      <c r="X16" s="833">
        <v>9748.95703125</v>
      </c>
      <c r="Y16" s="833">
        <v>9742.712890625</v>
      </c>
      <c r="Z16" s="833">
        <v>10620.8798828125</v>
      </c>
      <c r="AA16" s="833">
        <v>11658.4208984375</v>
      </c>
      <c r="AB16" s="833">
        <v>12026.2958984375</v>
      </c>
    </row>
    <row r="18" spans="1:28" ht="20.25" customHeight="1" x14ac:dyDescent="0.35">
      <c r="A18" s="22" t="str">
        <f>Index!A35</f>
        <v>Table 3b    Employment by institutional sector, wage costs, FY2000-FY2025</v>
      </c>
    </row>
    <row r="19" spans="1:28" s="14" customFormat="1" ht="20.25" customHeight="1" x14ac:dyDescent="0.25">
      <c r="A19" s="788"/>
      <c r="B19" s="52" t="s">
        <v>479</v>
      </c>
      <c r="C19" s="24" t="str">
        <f t="shared" ref="C19:T19" si="0">C2</f>
        <v>FY00</v>
      </c>
      <c r="D19" s="24" t="str">
        <f t="shared" si="0"/>
        <v>FY01</v>
      </c>
      <c r="E19" s="24" t="str">
        <f t="shared" si="0"/>
        <v>FY02</v>
      </c>
      <c r="F19" s="24" t="str">
        <f t="shared" si="0"/>
        <v>FY03</v>
      </c>
      <c r="G19" s="24" t="str">
        <f t="shared" si="0"/>
        <v>FY04</v>
      </c>
      <c r="H19" s="24" t="str">
        <f t="shared" si="0"/>
        <v>FY05</v>
      </c>
      <c r="I19" s="24" t="str">
        <f t="shared" si="0"/>
        <v>FY06</v>
      </c>
      <c r="J19" s="24" t="str">
        <f t="shared" si="0"/>
        <v>FY07</v>
      </c>
      <c r="K19" s="24" t="str">
        <f t="shared" si="0"/>
        <v>FY08</v>
      </c>
      <c r="L19" s="24" t="str">
        <f t="shared" si="0"/>
        <v>FY09</v>
      </c>
      <c r="M19" s="24" t="str">
        <f t="shared" si="0"/>
        <v>FY10</v>
      </c>
      <c r="N19" s="24" t="str">
        <f t="shared" si="0"/>
        <v>FY11</v>
      </c>
      <c r="O19" s="24" t="str">
        <f t="shared" si="0"/>
        <v>FY12</v>
      </c>
      <c r="P19" s="24" t="str">
        <f t="shared" si="0"/>
        <v>FY13</v>
      </c>
      <c r="Q19" s="24" t="str">
        <f t="shared" si="0"/>
        <v>FY14</v>
      </c>
      <c r="R19" s="24" t="str">
        <f t="shared" si="0"/>
        <v>FY15</v>
      </c>
      <c r="S19" s="24" t="str">
        <f t="shared" si="0"/>
        <v>FY16</v>
      </c>
      <c r="T19" s="24" t="str">
        <f t="shared" si="0"/>
        <v>FY17</v>
      </c>
      <c r="U19" s="24" t="str">
        <f t="shared" ref="U19:AB19" si="1">U2</f>
        <v>FY18</v>
      </c>
      <c r="V19" s="24" t="str">
        <f t="shared" si="1"/>
        <v>FY19</v>
      </c>
      <c r="W19" s="24" t="str">
        <f t="shared" si="1"/>
        <v>FY20</v>
      </c>
      <c r="X19" s="24" t="str">
        <f t="shared" si="1"/>
        <v>FY21</v>
      </c>
      <c r="Y19" s="24" t="str">
        <f t="shared" si="1"/>
        <v>FY22</v>
      </c>
      <c r="Z19" s="24" t="str">
        <f t="shared" si="1"/>
        <v>FY23</v>
      </c>
      <c r="AA19" s="24" t="str">
        <f t="shared" si="1"/>
        <v>FY24</v>
      </c>
      <c r="AB19" s="24" t="str">
        <f t="shared" si="1"/>
        <v>FY25</v>
      </c>
    </row>
    <row r="20" spans="1:28" ht="20.25" customHeight="1" x14ac:dyDescent="0.25">
      <c r="A20" s="1">
        <v>1.1000000000000001</v>
      </c>
      <c r="B20" s="152" t="s">
        <v>475</v>
      </c>
      <c r="C20" s="69">
        <v>22326.05078125</v>
      </c>
      <c r="D20" s="69">
        <v>25388.029296875</v>
      </c>
      <c r="E20" s="69">
        <v>27690.7109375</v>
      </c>
      <c r="F20" s="69">
        <v>25681.5</v>
      </c>
      <c r="G20" s="69">
        <v>27542.140625</v>
      </c>
      <c r="H20" s="69">
        <v>28688.169921875</v>
      </c>
      <c r="I20" s="69">
        <v>26803.55078125</v>
      </c>
      <c r="J20" s="69">
        <v>25721.529296875</v>
      </c>
      <c r="K20" s="69">
        <v>24105.26953125</v>
      </c>
      <c r="L20" s="69">
        <v>21861.4609375</v>
      </c>
      <c r="M20" s="69">
        <v>21808.490234375</v>
      </c>
      <c r="N20" s="69">
        <v>23813.2890625</v>
      </c>
      <c r="O20" s="69">
        <v>25621.0703125</v>
      </c>
      <c r="P20" s="69">
        <v>26458.509765625</v>
      </c>
      <c r="Q20" s="69">
        <v>28037.060546875</v>
      </c>
      <c r="R20" s="69">
        <v>31813.66015625</v>
      </c>
      <c r="S20" s="69">
        <v>34979.2109375</v>
      </c>
      <c r="T20" s="69">
        <v>35208.80078125</v>
      </c>
      <c r="U20" s="69">
        <v>34686.26953125</v>
      </c>
      <c r="V20" s="69">
        <v>33195.46875</v>
      </c>
      <c r="W20" s="69">
        <v>28314.619140625</v>
      </c>
      <c r="X20" s="69">
        <v>19261.51953125</v>
      </c>
      <c r="Y20" s="69">
        <v>21203.119140625</v>
      </c>
      <c r="Z20" s="69">
        <v>25356.19921875</v>
      </c>
      <c r="AA20" s="69">
        <v>33387.98046875</v>
      </c>
      <c r="AB20" s="69">
        <v>38825.359375</v>
      </c>
    </row>
    <row r="21" spans="1:28" x14ac:dyDescent="0.25">
      <c r="A21" s="1">
        <v>1.2</v>
      </c>
      <c r="B21" s="152" t="s">
        <v>476</v>
      </c>
      <c r="C21" s="69">
        <v>10523.1298828125</v>
      </c>
      <c r="D21" s="69">
        <v>11445.25</v>
      </c>
      <c r="E21" s="69">
        <v>11245.23046875</v>
      </c>
      <c r="F21" s="69">
        <v>11652.5400390625</v>
      </c>
      <c r="G21" s="69">
        <v>12091.4296875</v>
      </c>
      <c r="H21" s="69">
        <v>12556.599609375</v>
      </c>
      <c r="I21" s="69">
        <v>12837.5498046875</v>
      </c>
      <c r="J21" s="69">
        <v>12837.240234375</v>
      </c>
      <c r="K21" s="69">
        <v>13139.7001953125</v>
      </c>
      <c r="L21" s="69">
        <v>12444.2802734375</v>
      </c>
      <c r="M21" s="69">
        <v>11794.169921875</v>
      </c>
      <c r="N21" s="69">
        <v>11845.759765625</v>
      </c>
      <c r="O21" s="69">
        <v>12405.990234375</v>
      </c>
      <c r="P21" s="69">
        <v>13398.48046875</v>
      </c>
      <c r="Q21" s="69">
        <v>15856.849609375</v>
      </c>
      <c r="R21" s="69">
        <v>19924.8203125</v>
      </c>
      <c r="S21" s="69">
        <v>23471.2109375</v>
      </c>
      <c r="T21" s="69">
        <v>26348.580078125</v>
      </c>
      <c r="U21" s="69">
        <v>27032.810546875</v>
      </c>
      <c r="V21" s="69">
        <v>25681.73046875</v>
      </c>
      <c r="W21" s="69">
        <v>23634.150390625</v>
      </c>
      <c r="X21" s="69">
        <v>20793.01953125</v>
      </c>
      <c r="Y21" s="69">
        <v>21664.859375</v>
      </c>
      <c r="Z21" s="69">
        <v>26904.5390625</v>
      </c>
      <c r="AA21" s="69">
        <v>30657.279296875</v>
      </c>
      <c r="AB21" s="69">
        <v>34283.12890625</v>
      </c>
    </row>
    <row r="22" spans="1:28" x14ac:dyDescent="0.25">
      <c r="A22" s="1">
        <v>1.3</v>
      </c>
      <c r="B22" t="s">
        <v>371</v>
      </c>
      <c r="C22" s="69">
        <v>2324.7900390625</v>
      </c>
      <c r="D22" s="69">
        <v>2449.719970703125</v>
      </c>
      <c r="E22" s="69">
        <v>2615.489990234375</v>
      </c>
      <c r="F22" s="69">
        <v>2704.85009765625</v>
      </c>
      <c r="G22" s="69">
        <v>3140.580078125</v>
      </c>
      <c r="H22" s="69">
        <v>3428.360107421875</v>
      </c>
      <c r="I22" s="69">
        <v>3213.85009765625</v>
      </c>
      <c r="J22" s="69">
        <v>3282.60009765625</v>
      </c>
      <c r="K22" s="69">
        <v>3295.85009765625</v>
      </c>
      <c r="L22" s="69">
        <v>3355.27001953125</v>
      </c>
      <c r="M22" s="69">
        <v>3546.530029296875</v>
      </c>
      <c r="N22" s="69">
        <v>3596.18994140625</v>
      </c>
      <c r="O22" s="69">
        <v>3597.81005859375</v>
      </c>
      <c r="P22" s="69">
        <v>3513.39990234375</v>
      </c>
      <c r="Q22" s="69">
        <v>4919.580078125</v>
      </c>
      <c r="R22" s="69">
        <v>5033.31005859375</v>
      </c>
      <c r="S22" s="69">
        <v>5515.31005859375</v>
      </c>
      <c r="T22" s="69">
        <v>6236.93994140625</v>
      </c>
      <c r="U22" s="69">
        <v>7519.39990234375</v>
      </c>
      <c r="V22" s="69">
        <v>7719.85009765625</v>
      </c>
      <c r="W22" s="69">
        <v>8324.9296875</v>
      </c>
      <c r="X22" s="69">
        <v>8607.98046875</v>
      </c>
      <c r="Y22" s="69">
        <v>9148.919921875</v>
      </c>
      <c r="Z22" s="69">
        <v>8925.6796875</v>
      </c>
      <c r="AA22" s="69">
        <v>8894.990234375</v>
      </c>
      <c r="AB22" s="69">
        <v>8717.3701171875</v>
      </c>
    </row>
    <row r="23" spans="1:28" x14ac:dyDescent="0.25">
      <c r="A23" s="1">
        <v>1.4</v>
      </c>
      <c r="B23" t="s">
        <v>477</v>
      </c>
      <c r="C23" s="69">
        <v>2</v>
      </c>
      <c r="D23" s="69">
        <v>136.08000183105469</v>
      </c>
      <c r="E23" s="69">
        <v>221.42999267578125</v>
      </c>
      <c r="F23" s="69">
        <v>144.97999572753906</v>
      </c>
      <c r="G23" s="69">
        <v>239.22999572753906</v>
      </c>
      <c r="H23" s="69">
        <v>307.07000732421875</v>
      </c>
      <c r="I23" s="69">
        <v>288.30999755859375</v>
      </c>
      <c r="J23" s="69">
        <v>275.989990234375</v>
      </c>
      <c r="K23" s="69">
        <v>281.57998657226563</v>
      </c>
      <c r="L23" s="69">
        <v>330.35000610351563</v>
      </c>
      <c r="M23" s="69">
        <v>303.82000732421875</v>
      </c>
      <c r="N23" s="69">
        <v>309.54998779296875</v>
      </c>
      <c r="O23" s="69">
        <v>327.32998657226563</v>
      </c>
      <c r="P23" s="69">
        <v>358.20999145507813</v>
      </c>
      <c r="Q23" s="69">
        <v>388.14999389648438</v>
      </c>
      <c r="R23" s="69">
        <v>387.3800048828125</v>
      </c>
      <c r="S23" s="69">
        <v>387.760009765625</v>
      </c>
      <c r="T23" s="69">
        <v>356.55999755859375</v>
      </c>
      <c r="U23" s="69">
        <v>318.32000732421875</v>
      </c>
      <c r="V23" s="69">
        <v>294.8800048828125</v>
      </c>
      <c r="W23" s="69">
        <v>161.58000183105469</v>
      </c>
      <c r="X23" s="69">
        <v>0</v>
      </c>
      <c r="Y23" s="69">
        <v>0</v>
      </c>
      <c r="Z23" s="69">
        <v>0</v>
      </c>
      <c r="AA23" s="69">
        <v>7.059999942779541</v>
      </c>
      <c r="AB23" s="69">
        <v>96.550003051757813</v>
      </c>
    </row>
    <row r="24" spans="1:28" x14ac:dyDescent="0.25">
      <c r="A24" s="34" t="s">
        <v>372</v>
      </c>
      <c r="B24" s="152" t="s">
        <v>373</v>
      </c>
      <c r="C24" s="69">
        <v>1524.31005859375</v>
      </c>
      <c r="D24" s="69">
        <v>1448.02001953125</v>
      </c>
      <c r="E24" s="69">
        <v>1430.8800048828125</v>
      </c>
      <c r="F24" s="69">
        <v>1516.699951171875</v>
      </c>
      <c r="G24" s="69">
        <v>1632.4000244140625</v>
      </c>
      <c r="H24" s="69">
        <v>1724.3399658203125</v>
      </c>
      <c r="I24" s="69">
        <v>1738.0799560546875</v>
      </c>
      <c r="J24" s="69">
        <v>1594.7099609375</v>
      </c>
      <c r="K24" s="69">
        <v>1263.530029296875</v>
      </c>
      <c r="L24" s="69">
        <v>1175.260009765625</v>
      </c>
      <c r="M24" s="69">
        <v>1149.489990234375</v>
      </c>
      <c r="N24" s="69">
        <v>1129.739990234375</v>
      </c>
      <c r="O24" s="69">
        <v>1159.6300048828125</v>
      </c>
      <c r="P24" s="69">
        <v>854.0999755859375</v>
      </c>
      <c r="Q24" s="69">
        <v>869.78997802734375</v>
      </c>
      <c r="R24" s="69">
        <v>896.8499755859375</v>
      </c>
      <c r="S24" s="69">
        <v>992.8499755859375</v>
      </c>
      <c r="T24" s="69">
        <v>1106.2900390625</v>
      </c>
      <c r="U24" s="69">
        <v>1216.3299560546875</v>
      </c>
      <c r="V24" s="69">
        <v>1252.4599609375</v>
      </c>
      <c r="W24" s="69">
        <v>1306.239990234375</v>
      </c>
      <c r="X24" s="69">
        <v>1332.1800537109375</v>
      </c>
      <c r="Y24" s="69">
        <v>1404.25</v>
      </c>
      <c r="Z24" s="69">
        <v>1526.2099609375</v>
      </c>
      <c r="AA24" s="69">
        <v>1619.9599609375</v>
      </c>
      <c r="AB24" s="69">
        <v>1629.3399658203125</v>
      </c>
    </row>
    <row r="25" spans="1:28" x14ac:dyDescent="0.25">
      <c r="A25" s="34" t="s">
        <v>374</v>
      </c>
      <c r="B25" s="152" t="s">
        <v>375</v>
      </c>
      <c r="C25" s="69">
        <v>521.79998779296875</v>
      </c>
      <c r="D25" s="69">
        <v>612.1300048828125</v>
      </c>
      <c r="E25" s="69">
        <v>594.04998779296875</v>
      </c>
      <c r="F25" s="69">
        <v>584.83001708984375</v>
      </c>
      <c r="G25" s="69">
        <v>558.05999755859375</v>
      </c>
      <c r="H25" s="69">
        <v>598.3900146484375</v>
      </c>
      <c r="I25" s="69">
        <v>635.1300048828125</v>
      </c>
      <c r="J25" s="69">
        <v>696.97998046875</v>
      </c>
      <c r="K25" s="69">
        <v>709.739990234375</v>
      </c>
      <c r="L25" s="69">
        <v>708.969970703125</v>
      </c>
      <c r="M25" s="69">
        <v>727.07000732421875</v>
      </c>
      <c r="N25" s="69">
        <v>764.44000244140625</v>
      </c>
      <c r="O25" s="69">
        <v>672.44000244140625</v>
      </c>
      <c r="P25" s="69">
        <v>706.29998779296875</v>
      </c>
      <c r="Q25" s="69">
        <v>738.6400146484375</v>
      </c>
      <c r="R25" s="69">
        <v>786.77001953125</v>
      </c>
      <c r="S25" s="69">
        <v>759.27001953125</v>
      </c>
      <c r="T25" s="69">
        <v>788.6199951171875</v>
      </c>
      <c r="U25" s="69">
        <v>857.97998046875</v>
      </c>
      <c r="V25" s="69">
        <v>1123.93994140625</v>
      </c>
      <c r="W25" s="69">
        <v>904.3900146484375</v>
      </c>
      <c r="X25" s="69">
        <v>850.44000244140625</v>
      </c>
      <c r="Y25" s="69">
        <v>833.239990234375</v>
      </c>
      <c r="Z25" s="69">
        <v>865.6500244140625</v>
      </c>
      <c r="AA25" s="69">
        <v>1021.030029296875</v>
      </c>
      <c r="AB25" s="69">
        <v>1151.9300537109375</v>
      </c>
    </row>
    <row r="26" spans="1:28" x14ac:dyDescent="0.25">
      <c r="A26" s="34" t="s">
        <v>376</v>
      </c>
      <c r="B26" s="152" t="s">
        <v>377</v>
      </c>
      <c r="C26" s="69">
        <v>27880.73046875</v>
      </c>
      <c r="D26" s="69">
        <v>28979.619140625</v>
      </c>
      <c r="E26" s="69">
        <v>29292.619140625</v>
      </c>
      <c r="F26" s="69">
        <v>31297.189453125</v>
      </c>
      <c r="G26" s="69">
        <v>31378.580078125</v>
      </c>
      <c r="H26" s="69">
        <v>30838.580078125</v>
      </c>
      <c r="I26" s="69">
        <v>30995.0703125</v>
      </c>
      <c r="J26" s="69">
        <v>31626.9609375</v>
      </c>
      <c r="K26" s="69">
        <v>32394.150390625</v>
      </c>
      <c r="L26" s="69">
        <v>31996.73046875</v>
      </c>
      <c r="M26" s="69">
        <v>30923.8203125</v>
      </c>
      <c r="N26" s="69">
        <v>31344.279296875</v>
      </c>
      <c r="O26" s="69">
        <v>31779.529296875</v>
      </c>
      <c r="P26" s="69">
        <v>31757.490234375</v>
      </c>
      <c r="Q26" s="69">
        <v>34540.87109375</v>
      </c>
      <c r="R26" s="69">
        <v>34505.23828125</v>
      </c>
      <c r="S26" s="69">
        <v>37099.8203125</v>
      </c>
      <c r="T26" s="69">
        <v>39226.53125</v>
      </c>
      <c r="U26" s="69">
        <v>40750.8203125</v>
      </c>
      <c r="V26" s="69">
        <v>41154.08984375</v>
      </c>
      <c r="W26" s="69">
        <v>42541.30078125</v>
      </c>
      <c r="X26" s="69">
        <v>41446.05078125</v>
      </c>
      <c r="Y26" s="69">
        <v>41042.51953125</v>
      </c>
      <c r="Z26" s="69">
        <v>46064.41015625</v>
      </c>
      <c r="AA26" s="69">
        <v>47530.0703125</v>
      </c>
      <c r="AB26" s="69">
        <v>48868.6484375</v>
      </c>
    </row>
    <row r="27" spans="1:28" x14ac:dyDescent="0.25">
      <c r="A27" s="34" t="s">
        <v>378</v>
      </c>
      <c r="B27" s="152" t="s">
        <v>379</v>
      </c>
      <c r="C27" s="69">
        <v>4228.52978515625</v>
      </c>
      <c r="D27" s="69">
        <v>4152.0498046875</v>
      </c>
      <c r="E27" s="69">
        <v>4676.7900390625</v>
      </c>
      <c r="F27" s="69">
        <v>4898.259765625</v>
      </c>
      <c r="G27" s="69">
        <v>5141.93017578125</v>
      </c>
      <c r="H27" s="69">
        <v>4989.3798828125</v>
      </c>
      <c r="I27" s="69">
        <v>5298.259765625</v>
      </c>
      <c r="J27" s="69">
        <v>5334.06982421875</v>
      </c>
      <c r="K27" s="69">
        <v>5316.990234375</v>
      </c>
      <c r="L27" s="69">
        <v>5267.83984375</v>
      </c>
      <c r="M27" s="69">
        <v>5562.97998046875</v>
      </c>
      <c r="N27" s="69">
        <v>5320.6201171875</v>
      </c>
      <c r="O27" s="69">
        <v>5434.22998046875</v>
      </c>
      <c r="P27" s="69">
        <v>5532.06005859375</v>
      </c>
      <c r="Q27" s="69">
        <v>5380.72998046875</v>
      </c>
      <c r="R27" s="69">
        <v>5836.7998046875</v>
      </c>
      <c r="S27" s="69">
        <v>5792.18994140625</v>
      </c>
      <c r="T27" s="69">
        <v>5999.52978515625</v>
      </c>
      <c r="U27" s="69">
        <v>5881.06982421875</v>
      </c>
      <c r="V27" s="69">
        <v>5993.7099609375</v>
      </c>
      <c r="W27" s="69">
        <v>6103</v>
      </c>
      <c r="X27" s="69">
        <v>6047.06982421875</v>
      </c>
      <c r="Y27" s="69">
        <v>6425.22021484375</v>
      </c>
      <c r="Z27" s="69">
        <v>6641.990234375</v>
      </c>
      <c r="AA27" s="69">
        <v>7250.4599609375</v>
      </c>
      <c r="AB27" s="69">
        <v>7635.89013671875</v>
      </c>
    </row>
    <row r="28" spans="1:28" x14ac:dyDescent="0.25">
      <c r="A28" s="34" t="s">
        <v>380</v>
      </c>
      <c r="B28" s="152" t="s">
        <v>381</v>
      </c>
      <c r="C28" s="69">
        <v>2695.719970703125</v>
      </c>
      <c r="D28" s="69">
        <v>2671.6201171875</v>
      </c>
      <c r="E28" s="69">
        <v>2660.429931640625</v>
      </c>
      <c r="F28" s="69">
        <v>2412.64990234375</v>
      </c>
      <c r="G28" s="69">
        <v>2475.510009765625</v>
      </c>
      <c r="H28" s="69">
        <v>4003.2900390625</v>
      </c>
      <c r="I28" s="69">
        <v>4494.259765625</v>
      </c>
      <c r="J28" s="69">
        <v>5064.25</v>
      </c>
      <c r="K28" s="69">
        <v>5232.080078125</v>
      </c>
      <c r="L28" s="69">
        <v>5437.91015625</v>
      </c>
      <c r="M28" s="69">
        <v>5658.35009765625</v>
      </c>
      <c r="N28" s="69">
        <v>5732.64990234375</v>
      </c>
      <c r="O28" s="69">
        <v>6019.16015625</v>
      </c>
      <c r="P28" s="69">
        <v>6582.93994140625</v>
      </c>
      <c r="Q28" s="69">
        <v>7876.2900390625</v>
      </c>
      <c r="R28" s="69">
        <v>8603.5498046875</v>
      </c>
      <c r="S28" s="69">
        <v>9504.51953125</v>
      </c>
      <c r="T28" s="69">
        <v>10300.3798828125</v>
      </c>
      <c r="U28" s="69">
        <v>10522.5400390625</v>
      </c>
      <c r="V28" s="69">
        <v>10956.400390625</v>
      </c>
      <c r="W28" s="69">
        <v>11121.5703125</v>
      </c>
      <c r="X28" s="69">
        <v>10720.5703125</v>
      </c>
      <c r="Y28" s="69">
        <v>10453.400390625</v>
      </c>
      <c r="Z28" s="69">
        <v>11462.3603515625</v>
      </c>
      <c r="AA28" s="69">
        <v>12294.25</v>
      </c>
      <c r="AB28" s="69">
        <v>12640.3603515625</v>
      </c>
    </row>
    <row r="29" spans="1:28" x14ac:dyDescent="0.25">
      <c r="A29" s="151" t="s">
        <v>382</v>
      </c>
      <c r="B29" s="152" t="s">
        <v>383</v>
      </c>
      <c r="C29" s="69">
        <v>0</v>
      </c>
      <c r="D29" s="69">
        <v>0</v>
      </c>
      <c r="E29" s="69">
        <v>0</v>
      </c>
      <c r="F29" s="69">
        <v>0</v>
      </c>
      <c r="G29" s="69">
        <v>0</v>
      </c>
      <c r="H29" s="69">
        <v>0</v>
      </c>
      <c r="I29" s="69">
        <v>0</v>
      </c>
      <c r="J29" s="69">
        <v>335.19000244140625</v>
      </c>
      <c r="K29" s="69">
        <v>348.67001342773438</v>
      </c>
      <c r="L29" s="69">
        <v>444.5</v>
      </c>
      <c r="M29" s="69">
        <v>569.8499755859375</v>
      </c>
      <c r="N29" s="69">
        <v>687.84002685546875</v>
      </c>
      <c r="O29" s="69">
        <v>747.97998046875</v>
      </c>
      <c r="P29" s="69">
        <v>727.54998779296875</v>
      </c>
      <c r="Q29" s="69">
        <v>718.83001708984375</v>
      </c>
      <c r="R29" s="69">
        <v>781.70001220703125</v>
      </c>
      <c r="S29" s="69">
        <v>818.94000244140625</v>
      </c>
      <c r="T29" s="69">
        <v>834.75</v>
      </c>
      <c r="U29" s="69">
        <v>841.47998046875</v>
      </c>
      <c r="V29" s="69">
        <v>888.739990234375</v>
      </c>
      <c r="W29" s="69">
        <v>875.69000244140625</v>
      </c>
      <c r="X29" s="69">
        <v>883.70001220703125</v>
      </c>
      <c r="Y29" s="69">
        <v>913.66998291015625</v>
      </c>
      <c r="Z29" s="69">
        <v>904.79998779296875</v>
      </c>
      <c r="AA29" s="69">
        <v>971.469970703125</v>
      </c>
      <c r="AB29" s="69">
        <v>1008.1599731445313</v>
      </c>
    </row>
    <row r="30" spans="1:28" x14ac:dyDescent="0.25">
      <c r="A30" s="34" t="s">
        <v>384</v>
      </c>
      <c r="B30" s="152" t="s">
        <v>385</v>
      </c>
      <c r="C30" s="69">
        <v>1764.9300537109375</v>
      </c>
      <c r="D30" s="69">
        <v>1850.18994140625</v>
      </c>
      <c r="E30" s="69">
        <v>1943.1600341796875</v>
      </c>
      <c r="F30" s="69">
        <v>2033.0999755859375</v>
      </c>
      <c r="G30" s="69">
        <v>1848.93994140625</v>
      </c>
      <c r="H30" s="69">
        <v>1763.2900390625</v>
      </c>
      <c r="I30" s="69">
        <v>1889.1600341796875</v>
      </c>
      <c r="J30" s="69">
        <v>2028.27001953125</v>
      </c>
      <c r="K30" s="69">
        <v>2098.449951171875</v>
      </c>
      <c r="L30" s="69">
        <v>2136</v>
      </c>
      <c r="M30" s="69">
        <v>2007.3199462890625</v>
      </c>
      <c r="N30" s="69">
        <v>1987.1700439453125</v>
      </c>
      <c r="O30" s="69">
        <v>2104.56005859375</v>
      </c>
      <c r="P30" s="69">
        <v>2156.43994140625</v>
      </c>
      <c r="Q30" s="69">
        <v>2209.340087890625</v>
      </c>
      <c r="R30" s="69">
        <v>2375.159912109375</v>
      </c>
      <c r="S30" s="69">
        <v>2652.050048828125</v>
      </c>
      <c r="T30" s="69">
        <v>2903.72998046875</v>
      </c>
      <c r="U30" s="69">
        <v>3200.050048828125</v>
      </c>
      <c r="V30" s="69">
        <v>3298.030029296875</v>
      </c>
      <c r="W30" s="69">
        <v>3510.429931640625</v>
      </c>
      <c r="X30" s="69">
        <v>3493.280029296875</v>
      </c>
      <c r="Y30" s="69">
        <v>3806.72998046875</v>
      </c>
      <c r="Z30" s="69">
        <v>3956.60009765625</v>
      </c>
      <c r="AA30" s="69">
        <v>4132.35986328125</v>
      </c>
      <c r="AB30" s="69">
        <v>4151.169921875</v>
      </c>
    </row>
    <row r="31" spans="1:28" x14ac:dyDescent="0.25">
      <c r="A31" s="34" t="s">
        <v>386</v>
      </c>
      <c r="B31" s="152" t="s">
        <v>387</v>
      </c>
      <c r="C31" s="69">
        <v>585.1300048828125</v>
      </c>
      <c r="D31" s="69">
        <v>759.09002685546875</v>
      </c>
      <c r="E31" s="69">
        <v>818.6300048828125</v>
      </c>
      <c r="F31" s="69">
        <v>1049.4200439453125</v>
      </c>
      <c r="G31" s="69">
        <v>1321</v>
      </c>
      <c r="H31" s="69">
        <v>1543.719970703125</v>
      </c>
      <c r="I31" s="69">
        <v>1677</v>
      </c>
      <c r="J31" s="69">
        <v>1703.9200439453125</v>
      </c>
      <c r="K31" s="69">
        <v>1607.1500244140625</v>
      </c>
      <c r="L31" s="69">
        <v>1534.9599609375</v>
      </c>
      <c r="M31" s="69">
        <v>1502.5999755859375</v>
      </c>
      <c r="N31" s="69">
        <v>1426.530029296875</v>
      </c>
      <c r="O31" s="69">
        <v>1275.9000244140625</v>
      </c>
      <c r="P31" s="69">
        <v>1156.3699951171875</v>
      </c>
      <c r="Q31" s="69">
        <v>1240.3299560546875</v>
      </c>
      <c r="R31" s="69">
        <v>1720.47998046875</v>
      </c>
      <c r="S31" s="69">
        <v>1669.93994140625</v>
      </c>
      <c r="T31" s="69">
        <v>1808.9599609375</v>
      </c>
      <c r="U31" s="69">
        <v>1789.1199951171875</v>
      </c>
      <c r="V31" s="69">
        <v>1669.800048828125</v>
      </c>
      <c r="W31" s="69">
        <v>1598.489990234375</v>
      </c>
      <c r="X31" s="69">
        <v>1521.4200439453125</v>
      </c>
      <c r="Y31" s="69">
        <v>1433.0400390625</v>
      </c>
      <c r="Z31" s="69">
        <v>1409.2900390625</v>
      </c>
      <c r="AA31" s="69">
        <v>1822.1800537109375</v>
      </c>
      <c r="AB31" s="69">
        <v>1915.56005859375</v>
      </c>
    </row>
    <row r="32" spans="1:28" x14ac:dyDescent="0.25">
      <c r="A32" s="34">
        <v>6</v>
      </c>
      <c r="B32" s="152" t="s">
        <v>478</v>
      </c>
      <c r="C32" s="69">
        <v>53.180000305175781</v>
      </c>
      <c r="D32" s="69">
        <v>62.380001068115234</v>
      </c>
      <c r="E32" s="69">
        <v>80.300003051757813</v>
      </c>
      <c r="F32" s="69">
        <v>104.69999694824219</v>
      </c>
      <c r="G32" s="69">
        <v>112.11000061035156</v>
      </c>
      <c r="H32" s="69">
        <v>109.34999847412109</v>
      </c>
      <c r="I32" s="69">
        <v>116.48999786376953</v>
      </c>
      <c r="J32" s="69">
        <v>129.33999633789063</v>
      </c>
      <c r="K32" s="69">
        <v>141.77999877929688</v>
      </c>
      <c r="L32" s="69">
        <v>205.30000305175781</v>
      </c>
      <c r="M32" s="69">
        <v>262.17999267578125</v>
      </c>
      <c r="N32" s="69">
        <v>265.989990234375</v>
      </c>
      <c r="O32" s="69">
        <v>298.01998901367188</v>
      </c>
      <c r="P32" s="69">
        <v>306.25</v>
      </c>
      <c r="Q32" s="69">
        <v>284.80999755859375</v>
      </c>
      <c r="R32" s="69">
        <v>296.55999755859375</v>
      </c>
      <c r="S32" s="69">
        <v>336.70001220703125</v>
      </c>
      <c r="T32" s="69">
        <v>363.02999877929688</v>
      </c>
      <c r="U32" s="69">
        <v>390.1199951171875</v>
      </c>
      <c r="V32" s="69">
        <v>420.1099853515625</v>
      </c>
      <c r="W32" s="69">
        <v>530.20001220703125</v>
      </c>
      <c r="X32" s="69">
        <v>566.0999755859375</v>
      </c>
      <c r="Y32" s="69">
        <v>639.75</v>
      </c>
      <c r="Z32" s="69">
        <v>726.6300048828125</v>
      </c>
      <c r="AA32" s="69">
        <v>908.3699951171875</v>
      </c>
      <c r="AB32" s="69">
        <v>1151.300048828125</v>
      </c>
    </row>
    <row r="33" spans="1:28" s="43" customFormat="1" ht="20.25" customHeight="1" x14ac:dyDescent="0.25">
      <c r="A33" s="832"/>
      <c r="B33" s="433" t="s">
        <v>201</v>
      </c>
      <c r="C33" s="833">
        <v>74430.296875</v>
      </c>
      <c r="D33" s="833">
        <v>79954.1796875</v>
      </c>
      <c r="E33" s="833">
        <v>83269.71875</v>
      </c>
      <c r="F33" s="833">
        <v>84080.71875</v>
      </c>
      <c r="G33" s="833">
        <v>87481.90625</v>
      </c>
      <c r="H33" s="833">
        <v>90550.5390625</v>
      </c>
      <c r="I33" s="833">
        <v>89986.7109375</v>
      </c>
      <c r="J33" s="833">
        <v>90631.046875</v>
      </c>
      <c r="K33" s="833">
        <v>89934.9375</v>
      </c>
      <c r="L33" s="833">
        <v>86898.828125</v>
      </c>
      <c r="M33" s="833">
        <v>85816.671875</v>
      </c>
      <c r="N33" s="833">
        <v>88224.046875</v>
      </c>
      <c r="O33" s="833">
        <v>91443.6484375</v>
      </c>
      <c r="P33" s="833">
        <v>93508.1015625</v>
      </c>
      <c r="Q33" s="833">
        <v>103061.2734375</v>
      </c>
      <c r="R33" s="833">
        <v>112962.28125</v>
      </c>
      <c r="S33" s="833">
        <v>123979.7734375</v>
      </c>
      <c r="T33" s="833">
        <v>131482.703125</v>
      </c>
      <c r="U33" s="833">
        <v>135006.3125</v>
      </c>
      <c r="V33" s="833">
        <v>133649.203125</v>
      </c>
      <c r="W33" s="833">
        <v>128926.59375</v>
      </c>
      <c r="X33" s="833">
        <v>115523.328125</v>
      </c>
      <c r="Y33" s="833">
        <v>118968.71875</v>
      </c>
      <c r="Z33" s="833">
        <v>134744.359375</v>
      </c>
      <c r="AA33" s="833">
        <v>150497.453125</v>
      </c>
      <c r="AB33" s="833">
        <v>162074.765625</v>
      </c>
    </row>
    <row r="34" spans="1:28" s="4" customFormat="1" ht="18" customHeight="1" x14ac:dyDescent="0.25">
      <c r="A34" s="63" t="s">
        <v>480</v>
      </c>
      <c r="B34" s="416"/>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row>
    <row r="35" spans="1:28" ht="20.25" customHeight="1" x14ac:dyDescent="0.35">
      <c r="A35" s="22" t="str">
        <f>Index!A36</f>
        <v>Table 3c    Employment by institutional sector, average wage and salary rates, FY2000-FY2025</v>
      </c>
    </row>
    <row r="36" spans="1:28" s="14" customFormat="1" ht="20.25" customHeight="1" x14ac:dyDescent="0.25">
      <c r="A36" s="788"/>
      <c r="B36" s="7"/>
      <c r="C36" s="24" t="str">
        <f t="shared" ref="C36:T36" si="2">C2</f>
        <v>FY00</v>
      </c>
      <c r="D36" s="24" t="str">
        <f t="shared" si="2"/>
        <v>FY01</v>
      </c>
      <c r="E36" s="24" t="str">
        <f t="shared" si="2"/>
        <v>FY02</v>
      </c>
      <c r="F36" s="24" t="str">
        <f t="shared" si="2"/>
        <v>FY03</v>
      </c>
      <c r="G36" s="24" t="str">
        <f t="shared" si="2"/>
        <v>FY04</v>
      </c>
      <c r="H36" s="24" t="str">
        <f t="shared" si="2"/>
        <v>FY05</v>
      </c>
      <c r="I36" s="24" t="str">
        <f t="shared" si="2"/>
        <v>FY06</v>
      </c>
      <c r="J36" s="24" t="str">
        <f t="shared" si="2"/>
        <v>FY07</v>
      </c>
      <c r="K36" s="24" t="str">
        <f t="shared" si="2"/>
        <v>FY08</v>
      </c>
      <c r="L36" s="24" t="str">
        <f t="shared" si="2"/>
        <v>FY09</v>
      </c>
      <c r="M36" s="24" t="str">
        <f t="shared" si="2"/>
        <v>FY10</v>
      </c>
      <c r="N36" s="24" t="str">
        <f t="shared" si="2"/>
        <v>FY11</v>
      </c>
      <c r="O36" s="24" t="str">
        <f t="shared" si="2"/>
        <v>FY12</v>
      </c>
      <c r="P36" s="24" t="str">
        <f t="shared" si="2"/>
        <v>FY13</v>
      </c>
      <c r="Q36" s="24" t="str">
        <f t="shared" si="2"/>
        <v>FY14</v>
      </c>
      <c r="R36" s="24" t="str">
        <f t="shared" si="2"/>
        <v>FY15</v>
      </c>
      <c r="S36" s="24" t="str">
        <f t="shared" si="2"/>
        <v>FY16</v>
      </c>
      <c r="T36" s="24" t="str">
        <f t="shared" si="2"/>
        <v>FY17</v>
      </c>
      <c r="U36" s="24" t="str">
        <f t="shared" ref="U36:V36" si="3">U2</f>
        <v>FY18</v>
      </c>
      <c r="V36" s="24" t="str">
        <f t="shared" si="3"/>
        <v>FY19</v>
      </c>
      <c r="W36" s="24" t="str">
        <f t="shared" ref="W36:X36" si="4">W2</f>
        <v>FY20</v>
      </c>
      <c r="X36" s="24" t="str">
        <f t="shared" si="4"/>
        <v>FY21</v>
      </c>
      <c r="Y36" s="24" t="str">
        <f t="shared" ref="Y36:Z36" si="5">Y2</f>
        <v>FY22</v>
      </c>
      <c r="Z36" s="24" t="str">
        <f t="shared" si="5"/>
        <v>FY23</v>
      </c>
      <c r="AA36" s="24" t="str">
        <f t="shared" ref="AA36:AB36" si="6">AA2</f>
        <v>FY24</v>
      </c>
      <c r="AB36" s="24" t="str">
        <f t="shared" si="6"/>
        <v>FY25</v>
      </c>
    </row>
    <row r="37" spans="1:28" ht="20.25" customHeight="1" x14ac:dyDescent="0.25">
      <c r="A37" s="1">
        <v>1.1000000000000001</v>
      </c>
      <c r="B37" s="152" t="s">
        <v>475</v>
      </c>
      <c r="C37" s="69">
        <f t="shared" ref="C37:T50" si="7">IF(C3&gt;9,C20/C3*1000,"n.a.")</f>
        <v>6655.7966183408917</v>
      </c>
      <c r="D37" s="69">
        <f t="shared" si="7"/>
        <v>7128.7116278432068</v>
      </c>
      <c r="E37" s="69">
        <f t="shared" si="7"/>
        <v>7387.6332978133041</v>
      </c>
      <c r="F37" s="69">
        <f t="shared" si="7"/>
        <v>7477.7755472159088</v>
      </c>
      <c r="G37" s="69">
        <f t="shared" si="7"/>
        <v>8290.5141837196024</v>
      </c>
      <c r="H37" s="69">
        <f t="shared" si="7"/>
        <v>7652.4704012920538</v>
      </c>
      <c r="I37" s="69">
        <f t="shared" si="7"/>
        <v>7878.7581990154004</v>
      </c>
      <c r="J37" s="69">
        <f t="shared" si="7"/>
        <v>8255.6511687241928</v>
      </c>
      <c r="K37" s="69">
        <f t="shared" si="7"/>
        <v>8608.2502341795407</v>
      </c>
      <c r="L37" s="69">
        <f t="shared" si="7"/>
        <v>8498.5448617637649</v>
      </c>
      <c r="M37" s="69">
        <f t="shared" si="7"/>
        <v>8556.5369386518068</v>
      </c>
      <c r="N37" s="69">
        <f t="shared" si="7"/>
        <v>9071.2904509826531</v>
      </c>
      <c r="O37" s="69">
        <f t="shared" si="7"/>
        <v>9393.6029204837014</v>
      </c>
      <c r="P37" s="69">
        <f t="shared" si="7"/>
        <v>9319.7880840171929</v>
      </c>
      <c r="Q37" s="69">
        <f t="shared" si="7"/>
        <v>9811.1654914292703</v>
      </c>
      <c r="R37" s="69">
        <f t="shared" si="7"/>
        <v>10554.558380120985</v>
      </c>
      <c r="S37" s="69">
        <f t="shared" si="7"/>
        <v>11086.027821916459</v>
      </c>
      <c r="T37" s="69">
        <f t="shared" si="7"/>
        <v>11310.845483363601</v>
      </c>
      <c r="U37" s="69">
        <f t="shared" ref="U37:V37" si="8">IF(U3&gt;9,U20/U3*1000,"n.a.")</f>
        <v>11254.004153229715</v>
      </c>
      <c r="V37" s="69">
        <f t="shared" si="8"/>
        <v>11294.64959529662</v>
      </c>
      <c r="W37" s="69">
        <f t="shared" ref="W37:X37" si="9">IF(W3&gt;9,W20/W3*1000,"n.a.")</f>
        <v>10597.111030439104</v>
      </c>
      <c r="X37" s="69">
        <f t="shared" si="9"/>
        <v>9486.2821369677913</v>
      </c>
      <c r="Y37" s="69">
        <f t="shared" ref="Y37:Z37" si="10">IF(Y3&gt;9,Y20/Y3*1000,"n.a.")</f>
        <v>10311.328157325685</v>
      </c>
      <c r="Z37" s="69">
        <f t="shared" si="10"/>
        <v>11679.042493640336</v>
      </c>
      <c r="AA37" s="69">
        <f t="shared" ref="AA37:AB37" si="11">IF(AA3&gt;9,AA20/AA3*1000,"n.a.")</f>
        <v>13118.394910617333</v>
      </c>
      <c r="AB37" s="69">
        <f t="shared" si="11"/>
        <v>13868.253025045038</v>
      </c>
    </row>
    <row r="38" spans="1:28" x14ac:dyDescent="0.25">
      <c r="A38" s="1">
        <v>1.2</v>
      </c>
      <c r="B38" s="152" t="s">
        <v>476</v>
      </c>
      <c r="C38" s="69">
        <f t="shared" si="7"/>
        <v>4240.93179647537</v>
      </c>
      <c r="D38" s="69">
        <f t="shared" si="7"/>
        <v>4155.1853193522875</v>
      </c>
      <c r="E38" s="69">
        <f t="shared" si="7"/>
        <v>4277.4608408719805</v>
      </c>
      <c r="F38" s="69">
        <f t="shared" si="7"/>
        <v>4139.5194377120279</v>
      </c>
      <c r="G38" s="69">
        <f t="shared" si="7"/>
        <v>4115.2507958750184</v>
      </c>
      <c r="H38" s="69">
        <f t="shared" si="7"/>
        <v>4062.7041795545438</v>
      </c>
      <c r="I38" s="69">
        <f t="shared" si="7"/>
        <v>4086.3420431522154</v>
      </c>
      <c r="J38" s="69">
        <f t="shared" si="7"/>
        <v>4149.4781126115122</v>
      </c>
      <c r="K38" s="69">
        <f t="shared" si="7"/>
        <v>4324.4747836786828</v>
      </c>
      <c r="L38" s="69">
        <f t="shared" si="7"/>
        <v>4390.3686739265013</v>
      </c>
      <c r="M38" s="69">
        <f t="shared" si="7"/>
        <v>4578.1267546837771</v>
      </c>
      <c r="N38" s="69">
        <f t="shared" si="7"/>
        <v>4718.3453973742899</v>
      </c>
      <c r="O38" s="69">
        <f t="shared" si="7"/>
        <v>4806.9863199136435</v>
      </c>
      <c r="P38" s="69">
        <f t="shared" si="7"/>
        <v>5063.0518609654246</v>
      </c>
      <c r="Q38" s="69">
        <f t="shared" si="7"/>
        <v>5670.2652161652741</v>
      </c>
      <c r="R38" s="69">
        <f t="shared" si="7"/>
        <v>6514.2351315206051</v>
      </c>
      <c r="S38" s="69">
        <f t="shared" si="7"/>
        <v>7007.9179245185369</v>
      </c>
      <c r="T38" s="69">
        <f t="shared" si="7"/>
        <v>7260.3286865360742</v>
      </c>
      <c r="U38" s="69">
        <f t="shared" ref="U38:V38" si="12">IF(U4&gt;9,U21/U4*1000,"n.a.")</f>
        <v>7299.1943860622441</v>
      </c>
      <c r="V38" s="69">
        <f t="shared" si="12"/>
        <v>7290.69882606381</v>
      </c>
      <c r="W38" s="69">
        <f t="shared" ref="W38:X38" si="13">IF(W4&gt;9,W21/W4*1000,"n.a.")</f>
        <v>7118.2017851851251</v>
      </c>
      <c r="X38" s="69">
        <f t="shared" si="13"/>
        <v>7180.5505086519988</v>
      </c>
      <c r="Y38" s="69">
        <f t="shared" ref="Y38:Z38" si="14">IF(Y4&gt;9,Y21/Y4*1000,"n.a.")</f>
        <v>7436.1529245716947</v>
      </c>
      <c r="Z38" s="69">
        <f t="shared" si="14"/>
        <v>7363.3902614494509</v>
      </c>
      <c r="AA38" s="69">
        <f t="shared" ref="AA38:AB38" si="15">IF(AA4&gt;9,AA21/AA4*1000,"n.a.")</f>
        <v>7263.9831956611924</v>
      </c>
      <c r="AB38" s="69">
        <f t="shared" si="15"/>
        <v>7914.8550399931455</v>
      </c>
    </row>
    <row r="39" spans="1:28" x14ac:dyDescent="0.25">
      <c r="A39" s="1">
        <v>1.3</v>
      </c>
      <c r="B39" t="s">
        <v>371</v>
      </c>
      <c r="C39" s="69">
        <f t="shared" si="7"/>
        <v>12897.586901872399</v>
      </c>
      <c r="D39" s="69">
        <f t="shared" si="7"/>
        <v>13313.695492951765</v>
      </c>
      <c r="E39" s="69">
        <f t="shared" si="7"/>
        <v>13586.960988230519</v>
      </c>
      <c r="F39" s="69">
        <f t="shared" si="7"/>
        <v>13853.265544974391</v>
      </c>
      <c r="G39" s="69">
        <f t="shared" si="7"/>
        <v>14291.604451080773</v>
      </c>
      <c r="H39" s="69">
        <f t="shared" si="7"/>
        <v>14651.111570178953</v>
      </c>
      <c r="I39" s="69">
        <f t="shared" si="7"/>
        <v>14126.813616071429</v>
      </c>
      <c r="J39" s="69">
        <f t="shared" si="7"/>
        <v>14670.838425279329</v>
      </c>
      <c r="K39" s="69">
        <f t="shared" si="7"/>
        <v>14829.47175548369</v>
      </c>
      <c r="L39" s="69">
        <f t="shared" si="7"/>
        <v>15373.516698883161</v>
      </c>
      <c r="M39" s="69">
        <f t="shared" si="7"/>
        <v>15107.68915568424</v>
      </c>
      <c r="N39" s="69">
        <f t="shared" si="7"/>
        <v>14549.655566026466</v>
      </c>
      <c r="O39" s="69">
        <f t="shared" si="7"/>
        <v>15202.01400537595</v>
      </c>
      <c r="P39" s="69">
        <f t="shared" si="7"/>
        <v>15281.188073735157</v>
      </c>
      <c r="Q39" s="69">
        <f t="shared" si="7"/>
        <v>14773.513748123123</v>
      </c>
      <c r="R39" s="69">
        <f t="shared" si="7"/>
        <v>15149.164961907449</v>
      </c>
      <c r="S39" s="69">
        <f t="shared" si="7"/>
        <v>16496.440351295954</v>
      </c>
      <c r="T39" s="69">
        <f t="shared" si="7"/>
        <v>17939.42509270044</v>
      </c>
      <c r="U39" s="69">
        <f t="shared" ref="U39:V39" si="16">IF(U5&gt;9,U22/U5*1000,"n.a.")</f>
        <v>18932.606197908972</v>
      </c>
      <c r="V39" s="69">
        <f t="shared" si="16"/>
        <v>19319.749491868017</v>
      </c>
      <c r="W39" s="69">
        <f t="shared" ref="W39:X39" si="17">IF(W5&gt;9,W22/W5*1000,"n.a.")</f>
        <v>19959.870891806659</v>
      </c>
      <c r="X39" s="69">
        <f t="shared" si="17"/>
        <v>20535.937998375419</v>
      </c>
      <c r="Y39" s="69">
        <f t="shared" ref="Y39:Z39" si="18">IF(Y5&gt;9,Y22/Y5*1000,"n.a.")</f>
        <v>21276.557957848836</v>
      </c>
      <c r="Z39" s="69">
        <f t="shared" si="18"/>
        <v>20886.925448581605</v>
      </c>
      <c r="AA39" s="69">
        <f t="shared" ref="AA39:AB39" si="19">IF(AA5&gt;9,AA22/AA5*1000,"n.a.")</f>
        <v>21390.757555375458</v>
      </c>
      <c r="AB39" s="69">
        <f t="shared" si="19"/>
        <v>21907.527556127483</v>
      </c>
    </row>
    <row r="40" spans="1:28" x14ac:dyDescent="0.25">
      <c r="A40" s="1">
        <v>1.4</v>
      </c>
      <c r="B40" t="s">
        <v>477</v>
      </c>
      <c r="C40" s="69" t="str">
        <f t="shared" si="7"/>
        <v>n.a.</v>
      </c>
      <c r="D40" s="69" t="str">
        <f t="shared" si="7"/>
        <v>n.a.</v>
      </c>
      <c r="E40" s="69">
        <f t="shared" si="7"/>
        <v>16103.999467329544</v>
      </c>
      <c r="F40" s="69">
        <f t="shared" si="7"/>
        <v>10941.886470002948</v>
      </c>
      <c r="G40" s="69">
        <f t="shared" si="7"/>
        <v>14721.84589092548</v>
      </c>
      <c r="H40" s="69">
        <f t="shared" si="7"/>
        <v>14979.024747522866</v>
      </c>
      <c r="I40" s="69">
        <f t="shared" si="7"/>
        <v>14415.499877929688</v>
      </c>
      <c r="J40" s="69">
        <f t="shared" si="7"/>
        <v>14719.466145833334</v>
      </c>
      <c r="K40" s="69">
        <f t="shared" si="7"/>
        <v>13408.570789155507</v>
      </c>
      <c r="L40" s="69">
        <f t="shared" si="7"/>
        <v>14847.191285551266</v>
      </c>
      <c r="M40" s="69">
        <f t="shared" si="7"/>
        <v>13810.000332919033</v>
      </c>
      <c r="N40" s="69">
        <f t="shared" si="7"/>
        <v>13458.695121433424</v>
      </c>
      <c r="O40" s="69">
        <f t="shared" si="7"/>
        <v>13928.935598819815</v>
      </c>
      <c r="P40" s="69">
        <f t="shared" si="7"/>
        <v>14328.399658203125</v>
      </c>
      <c r="Q40" s="69">
        <f t="shared" si="7"/>
        <v>13987.387167440878</v>
      </c>
      <c r="R40" s="69">
        <f t="shared" si="7"/>
        <v>13959.639815596845</v>
      </c>
      <c r="S40" s="69">
        <f t="shared" si="7"/>
        <v>15826.939174107143</v>
      </c>
      <c r="T40" s="69">
        <f t="shared" si="7"/>
        <v>15335.913873487903</v>
      </c>
      <c r="U40" s="69">
        <f t="shared" ref="U40:V40" si="20">IF(U6&gt;9,U23/U6*1000,"n.a.")</f>
        <v>15527.805235327744</v>
      </c>
      <c r="V40" s="69">
        <f t="shared" si="20"/>
        <v>16612.958021566901</v>
      </c>
      <c r="W40" s="69">
        <f t="shared" ref="W40:X40" si="21">IF(W6&gt;9,W23/W6*1000,"n.a.")</f>
        <v>12429.230910081129</v>
      </c>
      <c r="X40" s="69" t="str">
        <f t="shared" si="21"/>
        <v>n.a.</v>
      </c>
      <c r="Y40" s="69" t="str">
        <f t="shared" ref="Y40:Z40" si="22">IF(Y6&gt;9,Y23/Y6*1000,"n.a.")</f>
        <v>n.a.</v>
      </c>
      <c r="Z40" s="69" t="str">
        <f t="shared" si="22"/>
        <v>n.a.</v>
      </c>
      <c r="AA40" s="69" t="str">
        <f t="shared" ref="AA40:AB40" si="23">IF(AA6&gt;9,AA23/AA6*1000,"n.a.")</f>
        <v>n.a.</v>
      </c>
      <c r="AB40" s="69" t="str">
        <f t="shared" si="23"/>
        <v>n.a.</v>
      </c>
    </row>
    <row r="41" spans="1:28" x14ac:dyDescent="0.25">
      <c r="A41" s="34" t="s">
        <v>372</v>
      </c>
      <c r="B41" s="152" t="s">
        <v>373</v>
      </c>
      <c r="C41" s="69">
        <f t="shared" si="7"/>
        <v>17175.32460387324</v>
      </c>
      <c r="D41" s="69">
        <f t="shared" si="7"/>
        <v>15696.693978658537</v>
      </c>
      <c r="E41" s="69">
        <f t="shared" si="7"/>
        <v>15222.127711519281</v>
      </c>
      <c r="F41" s="69">
        <f t="shared" si="7"/>
        <v>15757.921570616883</v>
      </c>
      <c r="G41" s="69">
        <f t="shared" si="7"/>
        <v>16242.786312577735</v>
      </c>
      <c r="H41" s="69">
        <f t="shared" si="7"/>
        <v>17115.03688159119</v>
      </c>
      <c r="I41" s="69">
        <f t="shared" si="7"/>
        <v>17081.86688997236</v>
      </c>
      <c r="J41" s="69">
        <f t="shared" si="7"/>
        <v>16231.144640585242</v>
      </c>
      <c r="K41" s="69">
        <f t="shared" si="7"/>
        <v>18788.550621514867</v>
      </c>
      <c r="L41" s="69">
        <f t="shared" si="7"/>
        <v>19587.666829427082</v>
      </c>
      <c r="M41" s="69">
        <f t="shared" si="7"/>
        <v>21586.666483274646</v>
      </c>
      <c r="N41" s="69">
        <f t="shared" si="7"/>
        <v>22594.7998046875</v>
      </c>
      <c r="O41" s="69">
        <f t="shared" si="7"/>
        <v>25627.182428349446</v>
      </c>
      <c r="P41" s="69">
        <f t="shared" si="7"/>
        <v>20580.722303275605</v>
      </c>
      <c r="Q41" s="69">
        <f t="shared" si="7"/>
        <v>21214.389707983995</v>
      </c>
      <c r="R41" s="69">
        <f t="shared" si="7"/>
        <v>22421.249389648438</v>
      </c>
      <c r="S41" s="69">
        <f t="shared" si="7"/>
        <v>22063.332790798613</v>
      </c>
      <c r="T41" s="69">
        <f t="shared" si="7"/>
        <v>23413.54580026455</v>
      </c>
      <c r="U41" s="69">
        <f t="shared" ref="U41:V41" si="24">IF(U7&gt;9,U24/U7*1000,"n.a.")</f>
        <v>24697.054945272841</v>
      </c>
      <c r="V41" s="69">
        <f t="shared" si="24"/>
        <v>25823.916720360823</v>
      </c>
      <c r="W41" s="69">
        <f t="shared" ref="W41:X41" si="25">IF(W7&gt;9,W24/W7*1000,"n.a.")</f>
        <v>28243.026815878377</v>
      </c>
      <c r="X41" s="69">
        <f t="shared" si="25"/>
        <v>28960.435950237774</v>
      </c>
      <c r="Y41" s="69">
        <f t="shared" ref="Y41:Z41" si="26">IF(Y7&gt;9,Y24/Y7*1000,"n.a.")</f>
        <v>30198.924731182797</v>
      </c>
      <c r="Z41" s="69">
        <f t="shared" si="26"/>
        <v>31796.040852864582</v>
      </c>
      <c r="AA41" s="69">
        <f t="shared" ref="AA41:AB41" si="27">IF(AA7&gt;9,AA24/AA7*1000,"n.a.")</f>
        <v>34284.866898148146</v>
      </c>
      <c r="AB41" s="69">
        <f t="shared" si="27"/>
        <v>33251.836037149231</v>
      </c>
    </row>
    <row r="42" spans="1:28" x14ac:dyDescent="0.25">
      <c r="A42" s="34" t="s">
        <v>374</v>
      </c>
      <c r="B42" s="152" t="s">
        <v>375</v>
      </c>
      <c r="C42" s="69">
        <f t="shared" si="7"/>
        <v>10180.867550592578</v>
      </c>
      <c r="D42" s="69">
        <f t="shared" si="7"/>
        <v>8728.7534118662279</v>
      </c>
      <c r="E42" s="69">
        <f t="shared" si="7"/>
        <v>7483.8116370519574</v>
      </c>
      <c r="F42" s="69">
        <f t="shared" si="7"/>
        <v>9666.1328036484101</v>
      </c>
      <c r="G42" s="69">
        <f t="shared" si="7"/>
        <v>12400.507032731144</v>
      </c>
      <c r="H42" s="69">
        <f t="shared" si="7"/>
        <v>12937.323762101703</v>
      </c>
      <c r="I42" s="69">
        <f t="shared" si="7"/>
        <v>12961.04373695395</v>
      </c>
      <c r="J42" s="69">
        <f t="shared" si="7"/>
        <v>14151.016258682846</v>
      </c>
      <c r="K42" s="69">
        <f t="shared" si="7"/>
        <v>13984.198240096615</v>
      </c>
      <c r="L42" s="69">
        <f t="shared" si="7"/>
        <v>13900.554744045123</v>
      </c>
      <c r="M42" s="69">
        <f t="shared" si="7"/>
        <v>14687.393320168416</v>
      </c>
      <c r="N42" s="69">
        <f t="shared" si="7"/>
        <v>15287.883279704449</v>
      </c>
      <c r="O42" s="69">
        <f t="shared" si="7"/>
        <v>13583.823704156473</v>
      </c>
      <c r="P42" s="69">
        <f t="shared" si="7"/>
        <v>13985.30801813845</v>
      </c>
      <c r="Q42" s="69">
        <f t="shared" si="7"/>
        <v>13368.324555748241</v>
      </c>
      <c r="R42" s="69">
        <f t="shared" si="7"/>
        <v>15501.941660151373</v>
      </c>
      <c r="S42" s="69">
        <f t="shared" si="7"/>
        <v>16504.794181473222</v>
      </c>
      <c r="T42" s="69">
        <f t="shared" si="7"/>
        <v>18701.120129539715</v>
      </c>
      <c r="U42" s="69">
        <f t="shared" ref="U42:V42" si="28">IF(U8&gt;9,U25/U8*1000,"n.a.")</f>
        <v>19315.318013913875</v>
      </c>
      <c r="V42" s="69">
        <f t="shared" si="28"/>
        <v>15360.735394784106</v>
      </c>
      <c r="W42" s="69">
        <f t="shared" ref="W42:X42" si="29">IF(W8&gt;9,W25/W8*1000,"n.a.")</f>
        <v>18238.694767808622</v>
      </c>
      <c r="X42" s="69">
        <f t="shared" si="29"/>
        <v>21781.208119918032</v>
      </c>
      <c r="Y42" s="69">
        <f t="shared" ref="Y42:Z42" si="30">IF(Y8&gt;9,Y25/Y8*1000,"n.a.")</f>
        <v>21363.485512404543</v>
      </c>
      <c r="Z42" s="69">
        <f t="shared" si="30"/>
        <v>21639.628529737056</v>
      </c>
      <c r="AA42" s="69">
        <f t="shared" ref="AA42:AB42" si="31">IF(AA8&gt;9,AA25/AA8*1000,"n.a.")</f>
        <v>23470.336941700538</v>
      </c>
      <c r="AB42" s="69">
        <f t="shared" si="31"/>
        <v>25408.53982381304</v>
      </c>
    </row>
    <row r="43" spans="1:28" x14ac:dyDescent="0.25">
      <c r="A43" s="34" t="s">
        <v>376</v>
      </c>
      <c r="B43" s="152" t="s">
        <v>377</v>
      </c>
      <c r="C43" s="69">
        <f t="shared" si="7"/>
        <v>12351.636047735075</v>
      </c>
      <c r="D43" s="69">
        <f t="shared" si="7"/>
        <v>12337.002614144316</v>
      </c>
      <c r="E43" s="69">
        <f t="shared" si="7"/>
        <v>12381.304650763459</v>
      </c>
      <c r="F43" s="69">
        <f t="shared" si="7"/>
        <v>12894.093914151817</v>
      </c>
      <c r="G43" s="69">
        <f t="shared" si="7"/>
        <v>12841.653398045835</v>
      </c>
      <c r="H43" s="69">
        <f t="shared" si="7"/>
        <v>13684.748204182384</v>
      </c>
      <c r="I43" s="69">
        <f t="shared" si="7"/>
        <v>14362.868541473586</v>
      </c>
      <c r="J43" s="69">
        <f t="shared" si="7"/>
        <v>14711.925078497499</v>
      </c>
      <c r="K43" s="69">
        <f t="shared" si="7"/>
        <v>15077.565925354898</v>
      </c>
      <c r="L43" s="69">
        <f t="shared" si="7"/>
        <v>15036.057551104323</v>
      </c>
      <c r="M43" s="69">
        <f t="shared" si="7"/>
        <v>14731.766956469957</v>
      </c>
      <c r="N43" s="69">
        <f t="shared" si="7"/>
        <v>14977.555511587625</v>
      </c>
      <c r="O43" s="69">
        <f t="shared" si="7"/>
        <v>15427.892127859699</v>
      </c>
      <c r="P43" s="69">
        <f t="shared" si="7"/>
        <v>15425.61760018215</v>
      </c>
      <c r="Q43" s="69">
        <f t="shared" si="7"/>
        <v>17240.265082979786</v>
      </c>
      <c r="R43" s="69">
        <f t="shared" si="7"/>
        <v>17493.149952471485</v>
      </c>
      <c r="S43" s="69">
        <f t="shared" si="7"/>
        <v>18515.194167186524</v>
      </c>
      <c r="T43" s="69">
        <f t="shared" si="7"/>
        <v>19116.243299220274</v>
      </c>
      <c r="U43" s="69">
        <f t="shared" ref="U43:V43" si="32">IF(U9&gt;9,U26/U9*1000,"n.a.")</f>
        <v>19827.670751733363</v>
      </c>
      <c r="V43" s="69">
        <f t="shared" si="32"/>
        <v>20243.034846901133</v>
      </c>
      <c r="W43" s="69">
        <f t="shared" ref="W43:X43" si="33">IF(W9&gt;9,W26/W9*1000,"n.a.")</f>
        <v>20653.623391795121</v>
      </c>
      <c r="X43" s="69">
        <f t="shared" si="33"/>
        <v>20542.907574354329</v>
      </c>
      <c r="Y43" s="69">
        <f t="shared" ref="Y43:Z43" si="34">IF(Y9&gt;9,Y26/Y9*1000,"n.a.")</f>
        <v>20783.653389669576</v>
      </c>
      <c r="Z43" s="69">
        <f t="shared" si="34"/>
        <v>23499.252726055351</v>
      </c>
      <c r="AA43" s="69">
        <f t="shared" ref="AA43:AB43" si="35">IF(AA9&gt;9,AA26/AA9*1000,"n.a.")</f>
        <v>24745.578712742419</v>
      </c>
      <c r="AB43" s="69">
        <f t="shared" si="35"/>
        <v>25518.876468668404</v>
      </c>
    </row>
    <row r="44" spans="1:28" x14ac:dyDescent="0.25">
      <c r="A44" s="34" t="s">
        <v>378</v>
      </c>
      <c r="B44" s="152" t="s">
        <v>379</v>
      </c>
      <c r="C44" s="69">
        <f t="shared" si="7"/>
        <v>9069.2327831769435</v>
      </c>
      <c r="D44" s="69">
        <f t="shared" si="7"/>
        <v>8977.4049831081084</v>
      </c>
      <c r="E44" s="69">
        <f t="shared" si="7"/>
        <v>9002.4832320741098</v>
      </c>
      <c r="F44" s="69">
        <f t="shared" si="7"/>
        <v>10022.014865728901</v>
      </c>
      <c r="G44" s="69">
        <f t="shared" si="7"/>
        <v>10283.8603515625</v>
      </c>
      <c r="H44" s="69">
        <f t="shared" si="7"/>
        <v>9909.3940075719947</v>
      </c>
      <c r="I44" s="69">
        <f t="shared" si="7"/>
        <v>9452.7382080731477</v>
      </c>
      <c r="J44" s="69">
        <f t="shared" si="7"/>
        <v>9928.4687281875285</v>
      </c>
      <c r="K44" s="69">
        <f t="shared" si="7"/>
        <v>10200.460881294965</v>
      </c>
      <c r="L44" s="69">
        <f t="shared" si="7"/>
        <v>10050.731874552826</v>
      </c>
      <c r="M44" s="69">
        <f t="shared" si="7"/>
        <v>10211.987114215237</v>
      </c>
      <c r="N44" s="69">
        <f t="shared" si="7"/>
        <v>11258.585792966129</v>
      </c>
      <c r="O44" s="69">
        <f t="shared" si="7"/>
        <v>11718.016130390837</v>
      </c>
      <c r="P44" s="69">
        <f t="shared" si="7"/>
        <v>11711.161807025668</v>
      </c>
      <c r="Q44" s="69">
        <f t="shared" si="7"/>
        <v>12831.629212890304</v>
      </c>
      <c r="R44" s="69">
        <f t="shared" si="7"/>
        <v>15478.805694308807</v>
      </c>
      <c r="S44" s="69">
        <f t="shared" si="7"/>
        <v>16083.831840072893</v>
      </c>
      <c r="T44" s="69">
        <f t="shared" si="7"/>
        <v>16489.774486707072</v>
      </c>
      <c r="U44" s="69">
        <f t="shared" ref="U44:V44" si="36">IF(U10&gt;9,U27/U10*1000,"n.a.")</f>
        <v>16562.505484354559</v>
      </c>
      <c r="V44" s="69">
        <f t="shared" si="36"/>
        <v>16867.851189537083</v>
      </c>
      <c r="W44" s="69">
        <f t="shared" ref="W44:X44" si="37">IF(W10&gt;9,W27/W10*1000,"n.a.")</f>
        <v>16859.116022099446</v>
      </c>
      <c r="X44" s="69">
        <f t="shared" si="37"/>
        <v>16361.857022170912</v>
      </c>
      <c r="Y44" s="69">
        <f t="shared" ref="Y44:Z44" si="38">IF(Y10&gt;9,Y27/Y10*1000,"n.a.")</f>
        <v>15521.417349455609</v>
      </c>
      <c r="Z44" s="69">
        <f t="shared" si="38"/>
        <v>15058.356503744893</v>
      </c>
      <c r="AA44" s="69">
        <f t="shared" ref="AA44:AB44" si="39">IF(AA10&gt;9,AA27/AA10*1000,"n.a.")</f>
        <v>16232.373416556136</v>
      </c>
      <c r="AB44" s="69">
        <f t="shared" si="39"/>
        <v>15488.620966975152</v>
      </c>
    </row>
    <row r="45" spans="1:28" x14ac:dyDescent="0.25">
      <c r="A45" s="34" t="s">
        <v>380</v>
      </c>
      <c r="B45" s="152" t="s">
        <v>381</v>
      </c>
      <c r="C45" s="69">
        <f t="shared" si="7"/>
        <v>5156.8053002450988</v>
      </c>
      <c r="D45" s="69">
        <f t="shared" si="7"/>
        <v>4752.7153519012672</v>
      </c>
      <c r="E45" s="69">
        <f t="shared" si="7"/>
        <v>5362.4186074892914</v>
      </c>
      <c r="F45" s="69">
        <f t="shared" si="7"/>
        <v>5632.097816968193</v>
      </c>
      <c r="G45" s="69">
        <f t="shared" si="7"/>
        <v>5741.9774074006955</v>
      </c>
      <c r="H45" s="69">
        <f t="shared" si="7"/>
        <v>5634.4687390042227</v>
      </c>
      <c r="I45" s="69">
        <f t="shared" si="7"/>
        <v>5792.5049339455454</v>
      </c>
      <c r="J45" s="69">
        <f t="shared" si="7"/>
        <v>5986.1111111111104</v>
      </c>
      <c r="K45" s="69">
        <f t="shared" si="7"/>
        <v>6122.0770257422846</v>
      </c>
      <c r="L45" s="69">
        <f t="shared" si="7"/>
        <v>6513.4423192094628</v>
      </c>
      <c r="M45" s="69">
        <f t="shared" si="7"/>
        <v>6680.4605639389019</v>
      </c>
      <c r="N45" s="69">
        <f t="shared" si="7"/>
        <v>7019.5711341186234</v>
      </c>
      <c r="O45" s="69">
        <f t="shared" si="7"/>
        <v>7299.6385707062482</v>
      </c>
      <c r="P45" s="69">
        <f t="shared" si="7"/>
        <v>7484.5115798570905</v>
      </c>
      <c r="Q45" s="69">
        <f t="shared" si="7"/>
        <v>8563.9000189866256</v>
      </c>
      <c r="R45" s="69">
        <f t="shared" si="7"/>
        <v>9014.4586968876647</v>
      </c>
      <c r="S45" s="69">
        <f t="shared" si="7"/>
        <v>9200.5194101110083</v>
      </c>
      <c r="T45" s="69">
        <f t="shared" si="7"/>
        <v>9573.5855679925899</v>
      </c>
      <c r="U45" s="69">
        <f t="shared" ref="U45:V45" si="40">IF(U11&gt;9,U28/U11*1000,"n.a.")</f>
        <v>9963.7398882381949</v>
      </c>
      <c r="V45" s="69">
        <f t="shared" si="40"/>
        <v>10266.813189176353</v>
      </c>
      <c r="W45" s="69">
        <f t="shared" ref="W45:X45" si="41">IF(W11&gt;9,W28/W11*1000,"n.a.")</f>
        <v>10309.68279258401</v>
      </c>
      <c r="X45" s="69">
        <f t="shared" si="41"/>
        <v>10413.375728508985</v>
      </c>
      <c r="Y45" s="69">
        <f t="shared" ref="Y45:Z45" si="42">IF(Y11&gt;9,Y28/Y11*1000,"n.a.")</f>
        <v>10413.482253848088</v>
      </c>
      <c r="Z45" s="69">
        <f t="shared" si="42"/>
        <v>11303.638201838576</v>
      </c>
      <c r="AA45" s="69">
        <f t="shared" ref="AA45:AB45" si="43">IF(AA11&gt;9,AA28/AA11*1000,"n.a.")</f>
        <v>11961.325941260648</v>
      </c>
      <c r="AB45" s="69">
        <f t="shared" si="43"/>
        <v>12703.347524588316</v>
      </c>
    </row>
    <row r="46" spans="1:28" x14ac:dyDescent="0.25">
      <c r="A46" s="151" t="s">
        <v>382</v>
      </c>
      <c r="B46" s="152" t="s">
        <v>383</v>
      </c>
      <c r="C46" s="69" t="str">
        <f t="shared" si="7"/>
        <v>n.a.</v>
      </c>
      <c r="D46" s="69" t="str">
        <f t="shared" si="7"/>
        <v>n.a.</v>
      </c>
      <c r="E46" s="69" t="str">
        <f t="shared" si="7"/>
        <v>n.a.</v>
      </c>
      <c r="F46" s="69" t="str">
        <f t="shared" si="7"/>
        <v>n.a.</v>
      </c>
      <c r="G46" s="69" t="str">
        <f t="shared" si="7"/>
        <v>n.a.</v>
      </c>
      <c r="H46" s="69" t="str">
        <f t="shared" si="7"/>
        <v>n.a.</v>
      </c>
      <c r="I46" s="69" t="str">
        <f t="shared" si="7"/>
        <v>n.a.</v>
      </c>
      <c r="J46" s="69">
        <f t="shared" si="7"/>
        <v>17189.23089443109</v>
      </c>
      <c r="K46" s="69">
        <f t="shared" si="7"/>
        <v>16408.000631893385</v>
      </c>
      <c r="L46" s="69">
        <f t="shared" si="7"/>
        <v>18142.857142857141</v>
      </c>
      <c r="M46" s="69">
        <f t="shared" si="7"/>
        <v>18838.015721849173</v>
      </c>
      <c r="N46" s="69">
        <f t="shared" si="7"/>
        <v>18844.932242615581</v>
      </c>
      <c r="O46" s="69">
        <f t="shared" si="7"/>
        <v>18817.106426886792</v>
      </c>
      <c r="P46" s="69">
        <f t="shared" si="7"/>
        <v>18735.193432171651</v>
      </c>
      <c r="Q46" s="69">
        <f t="shared" si="7"/>
        <v>20013.828073529799</v>
      </c>
      <c r="R46" s="69">
        <f t="shared" si="7"/>
        <v>20753.096968622227</v>
      </c>
      <c r="S46" s="69">
        <f t="shared" si="7"/>
        <v>21088.584444384414</v>
      </c>
      <c r="T46" s="69">
        <f t="shared" si="7"/>
        <v>21588.361359025315</v>
      </c>
      <c r="U46" s="69">
        <f t="shared" ref="U46:V46" si="44">IF(U12&gt;9,U29/U12*1000,"n.a.")</f>
        <v>22640.716188688537</v>
      </c>
      <c r="V46" s="69">
        <f t="shared" si="44"/>
        <v>23034.298562177115</v>
      </c>
      <c r="W46" s="69">
        <f t="shared" ref="W46:X46" si="45">IF(W12&gt;9,W29/W12*1000,"n.a.")</f>
        <v>22549.957882793835</v>
      </c>
      <c r="X46" s="69">
        <f t="shared" si="45"/>
        <v>23003.036432724282</v>
      </c>
      <c r="Y46" s="69">
        <f t="shared" ref="Y46:Z46" si="46">IF(Y12&gt;9,Y29/Y12*1000,"n.a.")</f>
        <v>22375.59211499248</v>
      </c>
      <c r="Z46" s="69">
        <f t="shared" si="46"/>
        <v>22340.740439332563</v>
      </c>
      <c r="AA46" s="69">
        <f t="shared" ref="AA46:AB46" si="47">IF(AA12&gt;9,AA29/AA12*1000,"n.a.")</f>
        <v>23694.389529344513</v>
      </c>
      <c r="AB46" s="69">
        <f t="shared" si="47"/>
        <v>24489.715190386592</v>
      </c>
    </row>
    <row r="47" spans="1:28" x14ac:dyDescent="0.25">
      <c r="A47" s="34" t="s">
        <v>384</v>
      </c>
      <c r="B47" s="152" t="s">
        <v>385</v>
      </c>
      <c r="C47" s="69">
        <f t="shared" si="7"/>
        <v>7510.3084690591395</v>
      </c>
      <c r="D47" s="69">
        <f t="shared" si="7"/>
        <v>7966.3376476482645</v>
      </c>
      <c r="E47" s="69">
        <f t="shared" si="7"/>
        <v>8147.387124144343</v>
      </c>
      <c r="F47" s="69">
        <f t="shared" si="7"/>
        <v>8222.8177737107035</v>
      </c>
      <c r="G47" s="69">
        <f t="shared" si="7"/>
        <v>8140.5910541735839</v>
      </c>
      <c r="H47" s="69">
        <f t="shared" si="7"/>
        <v>8042.3349591205524</v>
      </c>
      <c r="I47" s="69">
        <f t="shared" si="7"/>
        <v>8396.2292377977374</v>
      </c>
      <c r="J47" s="69">
        <f t="shared" si="7"/>
        <v>8549.047038804174</v>
      </c>
      <c r="K47" s="69">
        <f t="shared" si="7"/>
        <v>8752.6220503882232</v>
      </c>
      <c r="L47" s="69">
        <f t="shared" si="7"/>
        <v>8899.9626542704773</v>
      </c>
      <c r="M47" s="69">
        <f t="shared" si="7"/>
        <v>8794.3530763254312</v>
      </c>
      <c r="N47" s="69">
        <f t="shared" si="7"/>
        <v>8891.1010733536859</v>
      </c>
      <c r="O47" s="69">
        <f t="shared" si="7"/>
        <v>9374.3902798755225</v>
      </c>
      <c r="P47" s="69">
        <f t="shared" si="7"/>
        <v>9531.1838353188432</v>
      </c>
      <c r="Q47" s="69">
        <f t="shared" si="7"/>
        <v>9837.4629943460404</v>
      </c>
      <c r="R47" s="69">
        <f t="shared" si="7"/>
        <v>10603.344793268179</v>
      </c>
      <c r="S47" s="69">
        <f t="shared" si="7"/>
        <v>11739.011491489113</v>
      </c>
      <c r="T47" s="69">
        <f t="shared" si="7"/>
        <v>12768.269336832338</v>
      </c>
      <c r="U47" s="69">
        <f t="shared" ref="U47:V47" si="48">IF(U13&gt;9,U30/U13*1000,"n.a.")</f>
        <v>13646.210260134883</v>
      </c>
      <c r="V47" s="69">
        <f t="shared" si="48"/>
        <v>13302.92477651375</v>
      </c>
      <c r="W47" s="69">
        <f t="shared" ref="W47:X47" si="49">IF(W13&gt;9,W30/W13*1000,"n.a.")</f>
        <v>12913.858451566535</v>
      </c>
      <c r="X47" s="69">
        <f t="shared" si="49"/>
        <v>13945.173594372704</v>
      </c>
      <c r="Y47" s="69">
        <f t="shared" ref="Y47:Z47" si="50">IF(Y13&gt;9,Y30/Y13*1000,"n.a.")</f>
        <v>14580.46189626416</v>
      </c>
      <c r="Z47" s="69">
        <f t="shared" si="50"/>
        <v>14987.064410917621</v>
      </c>
      <c r="AA47" s="69">
        <f t="shared" ref="AA47:AB47" si="51">IF(AA13&gt;9,AA30/AA13*1000,"n.a.")</f>
        <v>16463.519056570487</v>
      </c>
      <c r="AB47" s="69">
        <f t="shared" si="51"/>
        <v>17797.007497806211</v>
      </c>
    </row>
    <row r="48" spans="1:28" x14ac:dyDescent="0.25">
      <c r="A48" s="34" t="s">
        <v>386</v>
      </c>
      <c r="B48" s="152" t="s">
        <v>387</v>
      </c>
      <c r="C48" s="69">
        <f t="shared" si="7"/>
        <v>1657.5592662543734</v>
      </c>
      <c r="D48" s="69">
        <f t="shared" si="7"/>
        <v>1744.0042247849799</v>
      </c>
      <c r="E48" s="69">
        <f t="shared" si="7"/>
        <v>1708.123250120206</v>
      </c>
      <c r="F48" s="69">
        <f t="shared" si="7"/>
        <v>1677.0407874134482</v>
      </c>
      <c r="G48" s="69">
        <f t="shared" si="7"/>
        <v>1653.8195828097473</v>
      </c>
      <c r="H48" s="69">
        <f t="shared" si="7"/>
        <v>1660.3477457929059</v>
      </c>
      <c r="I48" s="69">
        <f t="shared" si="7"/>
        <v>1645.3161162182812</v>
      </c>
      <c r="J48" s="69">
        <f t="shared" si="7"/>
        <v>1682.041695579838</v>
      </c>
      <c r="K48" s="69">
        <f t="shared" si="7"/>
        <v>1713.8235084118539</v>
      </c>
      <c r="L48" s="69">
        <f t="shared" si="7"/>
        <v>1737.3489150094101</v>
      </c>
      <c r="M48" s="69">
        <f t="shared" si="7"/>
        <v>1761.0168355500732</v>
      </c>
      <c r="N48" s="69">
        <f t="shared" si="7"/>
        <v>1807.4340739175764</v>
      </c>
      <c r="O48" s="69">
        <f t="shared" si="7"/>
        <v>1862.6086871294212</v>
      </c>
      <c r="P48" s="69">
        <f t="shared" si="7"/>
        <v>1947.5474950697028</v>
      </c>
      <c r="Q48" s="69">
        <f t="shared" si="7"/>
        <v>2034.1380538782828</v>
      </c>
      <c r="R48" s="69">
        <f t="shared" si="7"/>
        <v>2224.978161333891</v>
      </c>
      <c r="S48" s="69">
        <f t="shared" si="7"/>
        <v>2347.871299257245</v>
      </c>
      <c r="T48" s="69">
        <f t="shared" si="7"/>
        <v>2400.7207832450781</v>
      </c>
      <c r="U48" s="69">
        <f t="shared" ref="U48:V48" si="52">IF(U14&gt;9,U31/U14*1000,"n.a.")</f>
        <v>2497.8742930962567</v>
      </c>
      <c r="V48" s="69">
        <f t="shared" si="52"/>
        <v>2461.8986637016142</v>
      </c>
      <c r="W48" s="69">
        <f t="shared" ref="W48:X48" si="53">IF(W14&gt;9,W31/W14*1000,"n.a.")</f>
        <v>2554.4899083658729</v>
      </c>
      <c r="X48" s="69">
        <f t="shared" si="53"/>
        <v>2601.7986862907865</v>
      </c>
      <c r="Y48" s="69">
        <f t="shared" ref="Y48:Z48" si="54">IF(Y14&gt;9,Y31/Y14*1000,"n.a.")</f>
        <v>2714.0549033986999</v>
      </c>
      <c r="Z48" s="69">
        <f t="shared" si="54"/>
        <v>2749.7965621898043</v>
      </c>
      <c r="AA48" s="69">
        <f t="shared" ref="AA48:AB48" si="55">IF(AA14&gt;9,AA31/AA14*1000,"n.a.")</f>
        <v>2882.0242382901888</v>
      </c>
      <c r="AB48" s="69">
        <f t="shared" si="55"/>
        <v>2925.6044652925525</v>
      </c>
    </row>
    <row r="49" spans="1:28" x14ac:dyDescent="0.25">
      <c r="A49" s="34">
        <v>6</v>
      </c>
      <c r="B49" s="152" t="s">
        <v>478</v>
      </c>
      <c r="C49" s="69" t="str">
        <f t="shared" si="7"/>
        <v>n.a.</v>
      </c>
      <c r="D49" s="69" t="str">
        <f t="shared" si="7"/>
        <v>n.a.</v>
      </c>
      <c r="E49" s="69" t="str">
        <f t="shared" si="7"/>
        <v>n.a.</v>
      </c>
      <c r="F49" s="69" t="str">
        <f t="shared" si="7"/>
        <v>n.a.</v>
      </c>
      <c r="G49" s="69" t="str">
        <f t="shared" si="7"/>
        <v>n.a.</v>
      </c>
      <c r="H49" s="69" t="str">
        <f t="shared" si="7"/>
        <v>n.a.</v>
      </c>
      <c r="I49" s="69" t="str">
        <f t="shared" si="7"/>
        <v>n.a.</v>
      </c>
      <c r="J49" s="69">
        <f t="shared" si="7"/>
        <v>13265.640650040064</v>
      </c>
      <c r="K49" s="69">
        <f t="shared" si="7"/>
        <v>13502.857026599702</v>
      </c>
      <c r="L49" s="69">
        <f t="shared" si="7"/>
        <v>15067.890132239105</v>
      </c>
      <c r="M49" s="69">
        <f t="shared" si="7"/>
        <v>14981.7138671875</v>
      </c>
      <c r="N49" s="69">
        <f t="shared" si="7"/>
        <v>14186.1328125</v>
      </c>
      <c r="O49" s="69">
        <f t="shared" si="7"/>
        <v>14362.409109092621</v>
      </c>
      <c r="P49" s="69">
        <f t="shared" si="7"/>
        <v>13172.043010752688</v>
      </c>
      <c r="Q49" s="69">
        <f t="shared" si="7"/>
        <v>14605.640900440705</v>
      </c>
      <c r="R49" s="69">
        <f t="shared" si="7"/>
        <v>14292.048075112953</v>
      </c>
      <c r="S49" s="69">
        <f t="shared" si="7"/>
        <v>15660.465684047966</v>
      </c>
      <c r="T49" s="69">
        <f t="shared" si="7"/>
        <v>14970.309228012242</v>
      </c>
      <c r="U49" s="69">
        <f t="shared" ref="U49:V49" si="56">IF(U15&gt;9,U32/U15*1000,"n.a.")</f>
        <v>16961.738918138584</v>
      </c>
      <c r="V49" s="69">
        <f t="shared" si="56"/>
        <v>17688.84148848684</v>
      </c>
      <c r="W49" s="69">
        <f t="shared" ref="W49:X49" si="57">IF(W15&gt;9,W32/W15*1000,"n.a.")</f>
        <v>21422.222715435604</v>
      </c>
      <c r="X49" s="69">
        <f t="shared" si="57"/>
        <v>20038.937188882745</v>
      </c>
      <c r="Y49" s="69">
        <f t="shared" ref="Y49:Z49" si="58">IF(Y15&gt;9,Y32/Y15*1000,"n.a.")</f>
        <v>18278.571428571428</v>
      </c>
      <c r="Z49" s="69">
        <f t="shared" si="58"/>
        <v>15059.689220369171</v>
      </c>
      <c r="AA49" s="69">
        <f t="shared" ref="AA49:AB49" si="59">IF(AA15&gt;9,AA32/AA15*1000,"n.a.")</f>
        <v>13868.244200262405</v>
      </c>
      <c r="AB49" s="69">
        <f t="shared" si="59"/>
        <v>17919.06690783074</v>
      </c>
    </row>
    <row r="50" spans="1:28" s="43" customFormat="1" ht="20.25" customHeight="1" x14ac:dyDescent="0.25">
      <c r="A50" s="832"/>
      <c r="B50" s="433" t="s">
        <v>201</v>
      </c>
      <c r="C50" s="834">
        <f t="shared" si="7"/>
        <v>7445.8495121492297</v>
      </c>
      <c r="D50" s="834">
        <f t="shared" si="7"/>
        <v>7460.2649000588081</v>
      </c>
      <c r="E50" s="834">
        <f t="shared" si="7"/>
        <v>7664.5000908757347</v>
      </c>
      <c r="F50" s="834">
        <f t="shared" si="7"/>
        <v>7756.5504234998498</v>
      </c>
      <c r="G50" s="834">
        <f t="shared" si="7"/>
        <v>7916.1352362615598</v>
      </c>
      <c r="H50" s="834">
        <f t="shared" si="7"/>
        <v>7631.5179472508307</v>
      </c>
      <c r="I50" s="834">
        <f t="shared" si="7"/>
        <v>7698.7634541472435</v>
      </c>
      <c r="J50" s="834">
        <f t="shared" si="7"/>
        <v>7941.8449283664286</v>
      </c>
      <c r="K50" s="834">
        <f t="shared" si="7"/>
        <v>8225.5649654689005</v>
      </c>
      <c r="L50" s="834">
        <f t="shared" si="7"/>
        <v>8350.0661084591611</v>
      </c>
      <c r="M50" s="834">
        <f t="shared" si="7"/>
        <v>8492.8423409152965</v>
      </c>
      <c r="N50" s="834">
        <f t="shared" si="7"/>
        <v>8861.5017370094083</v>
      </c>
      <c r="O50" s="834">
        <f t="shared" si="7"/>
        <v>9161.3473335043545</v>
      </c>
      <c r="P50" s="834">
        <f t="shared" si="7"/>
        <v>9235.4019044437082</v>
      </c>
      <c r="Q50" s="834">
        <f t="shared" si="7"/>
        <v>9963.9042095768145</v>
      </c>
      <c r="R50" s="834">
        <f t="shared" si="7"/>
        <v>10379.418358570756</v>
      </c>
      <c r="S50" s="834">
        <f t="shared" si="7"/>
        <v>10924.526498080006</v>
      </c>
      <c r="T50" s="834">
        <f t="shared" si="7"/>
        <v>11201.571700995766</v>
      </c>
      <c r="U50" s="834">
        <f t="shared" ref="U50:V50" si="60">IF(U16&gt;9,U33/U16*1000,"n.a.")</f>
        <v>11466.148988937641</v>
      </c>
      <c r="V50" s="834">
        <f t="shared" si="60"/>
        <v>11677.939337115029</v>
      </c>
      <c r="W50" s="834">
        <f t="shared" ref="W50:X50" si="61">IF(W16&gt;9,W33/W16*1000,"n.a.")</f>
        <v>11742.210561714748</v>
      </c>
      <c r="X50" s="834">
        <f t="shared" si="61"/>
        <v>11849.814062642117</v>
      </c>
      <c r="Y50" s="834">
        <f t="shared" ref="Y50:Z50" si="62">IF(Y16&gt;9,Y33/Y16*1000,"n.a.")</f>
        <v>12211.046356962706</v>
      </c>
      <c r="Z50" s="834">
        <f t="shared" si="62"/>
        <v>12686.741669402869</v>
      </c>
      <c r="AA50" s="834">
        <f t="shared" ref="AA50:AB50" si="63">IF(AA16&gt;9,AA33/AA16*1000,"n.a.")</f>
        <v>12908.905454354472</v>
      </c>
      <c r="AB50" s="834">
        <f t="shared" si="63"/>
        <v>13476.698643849046</v>
      </c>
    </row>
    <row r="51" spans="1:28" s="4" customFormat="1" ht="18" customHeight="1" x14ac:dyDescent="0.25">
      <c r="A51" s="63" t="s">
        <v>480</v>
      </c>
      <c r="B51" s="416"/>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row>
    <row r="53" spans="1:28" ht="20.25" customHeight="1" x14ac:dyDescent="0.35">
      <c r="A53" s="22" t="str">
        <f>Index!A37</f>
        <v>Table 3d    Employment by institutional sector, average real wage and salary rates, FY2000-FY2025</v>
      </c>
    </row>
    <row r="54" spans="1:28" s="14" customFormat="1" ht="20.25" customHeight="1" x14ac:dyDescent="0.25">
      <c r="A54" s="788"/>
      <c r="B54" s="237" t="s">
        <v>481</v>
      </c>
      <c r="C54" s="24" t="str">
        <f t="shared" ref="C54:T54" si="64">C2</f>
        <v>FY00</v>
      </c>
      <c r="D54" s="24" t="str">
        <f t="shared" si="64"/>
        <v>FY01</v>
      </c>
      <c r="E54" s="24" t="str">
        <f t="shared" si="64"/>
        <v>FY02</v>
      </c>
      <c r="F54" s="24" t="str">
        <f t="shared" si="64"/>
        <v>FY03</v>
      </c>
      <c r="G54" s="24" t="str">
        <f t="shared" si="64"/>
        <v>FY04</v>
      </c>
      <c r="H54" s="24" t="str">
        <f t="shared" si="64"/>
        <v>FY05</v>
      </c>
      <c r="I54" s="24" t="str">
        <f t="shared" si="64"/>
        <v>FY06</v>
      </c>
      <c r="J54" s="24" t="str">
        <f t="shared" si="64"/>
        <v>FY07</v>
      </c>
      <c r="K54" s="24" t="str">
        <f t="shared" si="64"/>
        <v>FY08</v>
      </c>
      <c r="L54" s="24" t="str">
        <f t="shared" si="64"/>
        <v>FY09</v>
      </c>
      <c r="M54" s="24" t="str">
        <f t="shared" si="64"/>
        <v>FY10</v>
      </c>
      <c r="N54" s="24" t="str">
        <f t="shared" si="64"/>
        <v>FY11</v>
      </c>
      <c r="O54" s="24" t="str">
        <f t="shared" si="64"/>
        <v>FY12</v>
      </c>
      <c r="P54" s="24" t="str">
        <f t="shared" si="64"/>
        <v>FY13</v>
      </c>
      <c r="Q54" s="24" t="str">
        <f t="shared" si="64"/>
        <v>FY14</v>
      </c>
      <c r="R54" s="24" t="str">
        <f t="shared" si="64"/>
        <v>FY15</v>
      </c>
      <c r="S54" s="24" t="str">
        <f t="shared" si="64"/>
        <v>FY16</v>
      </c>
      <c r="T54" s="24" t="str">
        <f t="shared" si="64"/>
        <v>FY17</v>
      </c>
      <c r="U54" s="24" t="str">
        <f t="shared" ref="U54:V54" si="65">U2</f>
        <v>FY18</v>
      </c>
      <c r="V54" s="24" t="str">
        <f t="shared" si="65"/>
        <v>FY19</v>
      </c>
      <c r="W54" s="24" t="str">
        <f t="shared" ref="W54:X54" si="66">W2</f>
        <v>FY20</v>
      </c>
      <c r="X54" s="24" t="str">
        <f t="shared" si="66"/>
        <v>FY21</v>
      </c>
      <c r="Y54" s="24" t="str">
        <f t="shared" ref="Y54:Z54" si="67">Y2</f>
        <v>FY22</v>
      </c>
      <c r="Z54" s="24" t="str">
        <f t="shared" si="67"/>
        <v>FY23</v>
      </c>
      <c r="AA54" s="24" t="str">
        <f t="shared" ref="AA54:AB54" si="68">AA2</f>
        <v>FY24</v>
      </c>
      <c r="AB54" s="24" t="str">
        <f t="shared" si="68"/>
        <v>FY25</v>
      </c>
    </row>
    <row r="55" spans="1:28" ht="20.25" customHeight="1" x14ac:dyDescent="0.25">
      <c r="A55" s="1">
        <v>1.1000000000000001</v>
      </c>
      <c r="B55" s="152" t="s">
        <v>475</v>
      </c>
      <c r="C55" s="69">
        <f>IF(ISNUMBER(C37)=TRUE,IF(C37&gt;0,C37/NAgni!C$57*100,"n.a."),"n.a.")</f>
        <v>10448.854789308938</v>
      </c>
      <c r="D55" s="69">
        <f>IF(ISNUMBER(D37)=TRUE,IF(D37&gt;0,D37/NAgni!D$57*100,"n.a."),"n.a.")</f>
        <v>11273.147477578443</v>
      </c>
      <c r="E55" s="69">
        <f>IF(ISNUMBER(E37)=TRUE,IF(E37&gt;0,E37/NAgni!E$57*100,"n.a."),"n.a.")</f>
        <v>11714.603806576339</v>
      </c>
      <c r="F55" s="69">
        <f>IF(ISNUMBER(F37)=TRUE,IF(F37&gt;0,F37/NAgni!F$57*100,"n.a."),"n.a.")</f>
        <v>11781.347489208496</v>
      </c>
      <c r="G55" s="69">
        <f>IF(ISNUMBER(G37)=TRUE,IF(G37&gt;0,G37/NAgni!G$57*100,"n.a."),"n.a.")</f>
        <v>12992.01263182953</v>
      </c>
      <c r="H55" s="69">
        <f>IF(ISNUMBER(H37)=TRUE,IF(H37&gt;0,H37/NAgni!H$57*100,"n.a."),"n.a.")</f>
        <v>11580.165457665686</v>
      </c>
      <c r="I55" s="69">
        <f>IF(ISNUMBER(I37)=TRUE,IF(I37&gt;0,I37/NAgni!I$57*100,"n.a."),"n.a.")</f>
        <v>11437.737328408915</v>
      </c>
      <c r="J55" s="69">
        <f>IF(ISNUMBER(J37)=TRUE,IF(J37&gt;0,J37/NAgni!J$57*100,"n.a."),"n.a.")</f>
        <v>11633.530650523817</v>
      </c>
      <c r="K55" s="69">
        <f>IF(ISNUMBER(K37)=TRUE,IF(K37&gt;0,K37/NAgni!K$57*100,"n.a."),"n.a.")</f>
        <v>11034.783802694104</v>
      </c>
      <c r="L55" s="69">
        <f>IF(ISNUMBER(L37)=TRUE,IF(L37&gt;0,L37/NAgni!L$57*100,"n.a."),"n.a.")</f>
        <v>10406.994294537633</v>
      </c>
      <c r="M55" s="69">
        <f>IF(ISNUMBER(M37)=TRUE,IF(M37&gt;0,M37/NAgni!M$57*100,"n.a."),"n.a.")</f>
        <v>10364.635752694749</v>
      </c>
      <c r="N55" s="69">
        <f>IF(ISNUMBER(N37)=TRUE,IF(N37&gt;0,N37/NAgni!N$57*100,"n.a."),"n.a.")</f>
        <v>10706.253429501139</v>
      </c>
      <c r="O55" s="69">
        <f>IF(ISNUMBER(O37)=TRUE,IF(O37&gt;0,O37/NAgni!O$57*100,"n.a."),"n.a.")</f>
        <v>10514.764380735691</v>
      </c>
      <c r="P55" s="69">
        <f>IF(ISNUMBER(P37)=TRUE,IF(P37&gt;0,P37/NAgni!P$57*100,"n.a."),"n.a.")</f>
        <v>10143.515326571076</v>
      </c>
      <c r="Q55" s="69">
        <f>IF(ISNUMBER(Q37)=TRUE,IF(Q37&gt;0,Q37/NAgni!Q$57*100,"n.a."),"n.a.")</f>
        <v>10271.388290516488</v>
      </c>
      <c r="R55" s="69">
        <f>IF(ISNUMBER(R37)=TRUE,IF(R37&gt;0,R37/NAgni!R$57*100,"n.a."),"n.a.")</f>
        <v>10811.934927077786</v>
      </c>
      <c r="S55" s="69">
        <f>IF(ISNUMBER(S37)=TRUE,IF(S37&gt;0,S37/NAgni!S$57*100,"n.a."),"n.a.")</f>
        <v>11508.362566939104</v>
      </c>
      <c r="T55" s="69">
        <f>IF(ISNUMBER(T37)=TRUE,IF(T37&gt;0,T37/NAgni!T$57*100,"n.a."),"n.a.")</f>
        <v>11638.58012841335</v>
      </c>
      <c r="U55" s="69">
        <f>IF(ISNUMBER(U37)=TRUE,IF(U37&gt;0,U37/NAgni!U$57*100,"n.a."),"n.a.")</f>
        <v>11302.846156361593</v>
      </c>
      <c r="V55" s="69">
        <f>IF(ISNUMBER(V37)=TRUE,IF(V37&gt;0,V37/NAgni!V$57*100,"n.a."),"n.a.")</f>
        <v>11294.64959529662</v>
      </c>
      <c r="W55" s="69">
        <f>IF(ISNUMBER(W37)=TRUE,IF(W37&gt;0,W37/NAgni!W$57*100,"n.a."),"n.a.")</f>
        <v>10523.330817365933</v>
      </c>
      <c r="X55" s="69">
        <f>IF(ISNUMBER(X37)=TRUE,IF(X37&gt;0,X37/NAgni!X$57*100,"n.a."),"n.a.")</f>
        <v>9465.5416008672582</v>
      </c>
      <c r="Y55" s="69">
        <f>IF(ISNUMBER(Y37)=TRUE,IF(Y37&gt;0,Y37/NAgni!Y$57*100,"n.a."),"n.a.")</f>
        <v>9090.9925275518763</v>
      </c>
      <c r="Z55" s="69">
        <f>IF(ISNUMBER(Z37)=TRUE,IF(Z37&gt;0,Z37/NAgni!Z$57*100,"n.a."),"n.a.")</f>
        <v>9289.0125590542539</v>
      </c>
      <c r="AA55" s="69">
        <f>IF(ISNUMBER(AA37)=TRUE,IF(AA37&gt;0,AA37/NAgni!AA$57*100,"n.a."),"n.a.")</f>
        <v>10315.858807889572</v>
      </c>
      <c r="AB55" s="69">
        <f>IF(ISNUMBER(AB37)=TRUE,IF(AB37&gt;0,AB37/NAgni!AB$57*100,"n.a."),"n.a.")</f>
        <v>10471.014640890129</v>
      </c>
    </row>
    <row r="56" spans="1:28" x14ac:dyDescent="0.25">
      <c r="A56" s="1">
        <v>1.2</v>
      </c>
      <c r="B56" s="152" t="s">
        <v>476</v>
      </c>
      <c r="C56" s="69">
        <f>IF(ISNUMBER(C38)=TRUE,IF(C38&gt;0,C38/NAgni!C$57*100,"n.a."),"n.a.")</f>
        <v>6657.7876479314991</v>
      </c>
      <c r="D56" s="69">
        <f>IF(ISNUMBER(D38)=TRUE,IF(D38&gt;0,D38/NAgni!D$57*100,"n.a."),"n.a.")</f>
        <v>6570.8951837485502</v>
      </c>
      <c r="E56" s="69">
        <f>IF(ISNUMBER(E38)=TRUE,IF(E38&gt;0,E38/NAgni!E$57*100,"n.a."),"n.a.")</f>
        <v>6782.7891597965518</v>
      </c>
      <c r="F56" s="69">
        <f>IF(ISNUMBER(F38)=TRUE,IF(F38&gt;0,F38/NAgni!F$57*100,"n.a."),"n.a.")</f>
        <v>6521.8749380858126</v>
      </c>
      <c r="G56" s="69">
        <f>IF(ISNUMBER(G38)=TRUE,IF(G38&gt;0,G38/NAgni!G$57*100,"n.a."),"n.a.")</f>
        <v>6448.9836382098947</v>
      </c>
      <c r="H56" s="69">
        <f>IF(ISNUMBER(H38)=TRUE,IF(H38&gt;0,H38/NAgni!H$57*100,"n.a."),"n.a.")</f>
        <v>6147.9214080786378</v>
      </c>
      <c r="I56" s="69">
        <f>IF(ISNUMBER(I38)=TRUE,IF(I38&gt;0,I38/NAgni!I$57*100,"n.a."),"n.a.")</f>
        <v>5932.217456483143</v>
      </c>
      <c r="J56" s="69">
        <f>IF(ISNUMBER(J38)=TRUE,IF(J38&gt;0,J38/NAgni!J$57*100,"n.a."),"n.a.")</f>
        <v>5847.2771947562487</v>
      </c>
      <c r="K56" s="69">
        <f>IF(ISNUMBER(K38)=TRUE,IF(K38&gt;0,K38/NAgni!K$57*100,"n.a."),"n.a.")</f>
        <v>5543.4778264952265</v>
      </c>
      <c r="L56" s="69">
        <f>IF(ISNUMBER(L38)=TRUE,IF(L38&gt;0,L38/NAgni!L$57*100,"n.a."),"n.a.")</f>
        <v>5376.2782315874447</v>
      </c>
      <c r="M56" s="69">
        <f>IF(ISNUMBER(M38)=TRUE,IF(M38&gt;0,M38/NAgni!M$57*100,"n.a."),"n.a.")</f>
        <v>5545.5398115116786</v>
      </c>
      <c r="N56" s="69">
        <f>IF(ISNUMBER(N38)=TRUE,IF(N38&gt;0,N38/NAgni!N$57*100,"n.a."),"n.a.")</f>
        <v>5568.755830846233</v>
      </c>
      <c r="O56" s="69">
        <f>IF(ISNUMBER(O38)=TRUE,IF(O38&gt;0,O38/NAgni!O$57*100,"n.a."),"n.a.")</f>
        <v>5380.7180230169934</v>
      </c>
      <c r="P56" s="69">
        <f>IF(ISNUMBER(P38)=TRUE,IF(P38&gt;0,P38/NAgni!P$57*100,"n.a."),"n.a.")</f>
        <v>5510.5484897238193</v>
      </c>
      <c r="Q56" s="69">
        <f>IF(ISNUMBER(Q38)=TRUE,IF(Q38&gt;0,Q38/NAgni!Q$57*100,"n.a."),"n.a.")</f>
        <v>5936.2463915546932</v>
      </c>
      <c r="R56" s="69">
        <f>IF(ISNUMBER(R38)=TRUE,IF(R38&gt;0,R38/NAgni!R$57*100,"n.a."),"n.a.")</f>
        <v>6673.0870023268026</v>
      </c>
      <c r="S56" s="69">
        <f>IF(ISNUMBER(S38)=TRUE,IF(S38&gt;0,S38/NAgni!S$57*100,"n.a."),"n.a.")</f>
        <v>7274.8924691737484</v>
      </c>
      <c r="T56" s="69">
        <f>IF(ISNUMBER(T38)=TRUE,IF(T38&gt;0,T38/NAgni!T$57*100,"n.a."),"n.a.")</f>
        <v>7470.698569895033</v>
      </c>
      <c r="U56" s="69">
        <f>IF(ISNUMBER(U38)=TRUE,IF(U38&gt;0,U38/NAgni!U$57*100,"n.a."),"n.a.")</f>
        <v>7330.8726465471518</v>
      </c>
      <c r="V56" s="69">
        <f>IF(ISNUMBER(V38)=TRUE,IF(V38&gt;0,V38/NAgni!V$57*100,"n.a."),"n.a.")</f>
        <v>7290.69882606381</v>
      </c>
      <c r="W56" s="69">
        <f>IF(ISNUMBER(W38)=TRUE,IF(W38&gt;0,W38/NAgni!W$57*100,"n.a."),"n.a.")</f>
        <v>7068.6427645331523</v>
      </c>
      <c r="X56" s="69">
        <f>IF(ISNUMBER(X38)=TRUE,IF(X38&gt;0,X38/NAgni!X$57*100,"n.a."),"n.a.")</f>
        <v>7164.851158274676</v>
      </c>
      <c r="Y56" s="69">
        <f>IF(ISNUMBER(Y38)=TRUE,IF(Y38&gt;0,Y38/NAgni!Y$57*100,"n.a."),"n.a.")</f>
        <v>6556.0914791550349</v>
      </c>
      <c r="Z56" s="69">
        <f>IF(ISNUMBER(Z38)=TRUE,IF(Z38&gt;0,Z38/NAgni!Z$57*100,"n.a."),"n.a.")</f>
        <v>5856.5267360802291</v>
      </c>
      <c r="AA56" s="69">
        <f>IF(ISNUMBER(AA38)=TRUE,IF(AA38&gt;0,AA38/NAgni!AA$57*100,"n.a."),"n.a.")</f>
        <v>5712.1488977798317</v>
      </c>
      <c r="AB56" s="69">
        <f>IF(ISNUMBER(AB38)=TRUE,IF(AB38&gt;0,AB38/NAgni!AB$57*100,"n.a."),"n.a.")</f>
        <v>5975.991558174077</v>
      </c>
    </row>
    <row r="57" spans="1:28" x14ac:dyDescent="0.25">
      <c r="A57" s="1">
        <v>1.3</v>
      </c>
      <c r="B57" t="s">
        <v>371</v>
      </c>
      <c r="C57" s="69">
        <f>IF(ISNUMBER(C39)=TRUE,IF(C39&gt;0,C39/NAgni!C$57*100,"n.a."),"n.a.")</f>
        <v>20247.766029808598</v>
      </c>
      <c r="D57" s="69">
        <f>IF(ISNUMBER(D39)=TRUE,IF(D39&gt;0,D39/NAgni!D$57*100,"n.a."),"n.a.")</f>
        <v>21053.909962833717</v>
      </c>
      <c r="E57" s="69">
        <f>IF(ISNUMBER(E39)=TRUE,IF(E39&gt;0,E39/NAgni!E$57*100,"n.a."),"n.a.")</f>
        <v>21544.905993052147</v>
      </c>
      <c r="F57" s="69">
        <f>IF(ISNUMBER(F39)=TRUE,IF(F39&gt;0,F39/NAgni!F$57*100,"n.a."),"n.a.")</f>
        <v>21826.027568638143</v>
      </c>
      <c r="G57" s="69">
        <f>IF(ISNUMBER(G39)=TRUE,IF(G39&gt;0,G39/NAgni!G$57*100,"n.a."),"n.a.")</f>
        <v>22396.283444297456</v>
      </c>
      <c r="H57" s="69">
        <f>IF(ISNUMBER(H39)=TRUE,IF(H39&gt;0,H39/NAgni!H$57*100,"n.a."),"n.a.")</f>
        <v>22170.918307994551</v>
      </c>
      <c r="I57" s="69">
        <f>IF(ISNUMBER(I39)=TRUE,IF(I39&gt;0,I39/NAgni!I$57*100,"n.a."),"n.a.")</f>
        <v>20508.153613371182</v>
      </c>
      <c r="J57" s="69">
        <f>IF(ISNUMBER(J39)=TRUE,IF(J39&gt;0,J39/NAgni!J$57*100,"n.a."),"n.a.")</f>
        <v>20673.553787731693</v>
      </c>
      <c r="K57" s="69">
        <f>IF(ISNUMBER(K39)=TRUE,IF(K39&gt;0,K39/NAgni!K$57*100,"n.a."),"n.a.")</f>
        <v>19009.672149187678</v>
      </c>
      <c r="L57" s="69">
        <f>IF(ISNUMBER(L39)=TRUE,IF(L39&gt;0,L39/NAgni!L$57*100,"n.a."),"n.a.")</f>
        <v>18825.822911412128</v>
      </c>
      <c r="M57" s="69">
        <f>IF(ISNUMBER(M39)=TRUE,IF(M39&gt;0,M39/NAgni!M$57*100,"n.a."),"n.a.")</f>
        <v>18300.12495549113</v>
      </c>
      <c r="N57" s="69">
        <f>IF(ISNUMBER(N39)=TRUE,IF(N39&gt;0,N39/NAgni!N$57*100,"n.a."),"n.a.")</f>
        <v>17172.011043363411</v>
      </c>
      <c r="O57" s="69">
        <f>IF(ISNUMBER(O39)=TRUE,IF(O39&gt;0,O39/NAgni!O$57*100,"n.a."),"n.a.")</f>
        <v>17016.430940530034</v>
      </c>
      <c r="P57" s="69">
        <f>IF(ISNUMBER(P39)=TRUE,IF(P39&gt;0,P39/NAgni!P$57*100,"n.a."),"n.a.")</f>
        <v>16631.812229719122</v>
      </c>
      <c r="Q57" s="69">
        <f>IF(ISNUMBER(Q39)=TRUE,IF(Q39&gt;0,Q39/NAgni!Q$57*100,"n.a."),"n.a.")</f>
        <v>15466.510707093412</v>
      </c>
      <c r="R57" s="69">
        <f>IF(ISNUMBER(R39)=TRUE,IF(R39&gt;0,R39/NAgni!R$57*100,"n.a."),"n.a.")</f>
        <v>15518.582575297918</v>
      </c>
      <c r="S57" s="69">
        <f>IF(ISNUMBER(S39)=TRUE,IF(S39&gt;0,S39/NAgni!S$57*100,"n.a."),"n.a.")</f>
        <v>17124.890869503426</v>
      </c>
      <c r="T57" s="69">
        <f>IF(ISNUMBER(T39)=TRUE,IF(T39&gt;0,T39/NAgni!T$57*100,"n.a."),"n.a.")</f>
        <v>18459.224529780575</v>
      </c>
      <c r="U57" s="69">
        <f>IF(ISNUMBER(U39)=TRUE,IF(U39&gt;0,U39/NAgni!U$57*100,"n.a."),"n.a.")</f>
        <v>19014.773078125334</v>
      </c>
      <c r="V57" s="69">
        <f>IF(ISNUMBER(V39)=TRUE,IF(V39&gt;0,V39/NAgni!V$57*100,"n.a."),"n.a.")</f>
        <v>19319.749491868017</v>
      </c>
      <c r="W57" s="69">
        <f>IF(ISNUMBER(W39)=TRUE,IF(W39&gt;0,W39/NAgni!W$57*100,"n.a."),"n.a.")</f>
        <v>19820.904382625013</v>
      </c>
      <c r="X57" s="69">
        <f>IF(ISNUMBER(X39)=TRUE,IF(X39&gt;0,X39/NAgni!X$57*100,"n.a."),"n.a.")</f>
        <v>20491.038810552003</v>
      </c>
      <c r="Y57" s="69">
        <f>IF(ISNUMBER(Y39)=TRUE,IF(Y39&gt;0,Y39/NAgni!Y$57*100,"n.a."),"n.a.")</f>
        <v>18758.498076642954</v>
      </c>
      <c r="Z57" s="69">
        <f>IF(ISNUMBER(Z39)=TRUE,IF(Z39&gt;0,Z39/NAgni!Z$57*100,"n.a."),"n.a.")</f>
        <v>16612.570158688508</v>
      </c>
      <c r="AA57" s="69">
        <f>IF(ISNUMBER(AA39)=TRUE,IF(AA39&gt;0,AA39/NAgni!AA$57*100,"n.a."),"n.a.")</f>
        <v>16820.962948482098</v>
      </c>
      <c r="AB57" s="69">
        <f>IF(ISNUMBER(AB39)=TRUE,IF(AB39&gt;0,AB39/NAgni!AB$57*100,"n.a."),"n.a.")</f>
        <v>16540.947253532668</v>
      </c>
    </row>
    <row r="58" spans="1:28" x14ac:dyDescent="0.25">
      <c r="A58" s="1">
        <v>1.4</v>
      </c>
      <c r="B58" t="s">
        <v>477</v>
      </c>
      <c r="C58" s="69" t="str">
        <f>IF(ISNUMBER(C40)=TRUE,IF(C40&gt;0,C40/NAgni!C$57*100,"n.a."),"n.a.")</f>
        <v>n.a.</v>
      </c>
      <c r="D58" s="69" t="str">
        <f>IF(ISNUMBER(D40)=TRUE,IF(D40&gt;0,D40/NAgni!D$57*100,"n.a."),"n.a.")</f>
        <v>n.a.</v>
      </c>
      <c r="E58" s="69">
        <f>IF(ISNUMBER(E40)=TRUE,IF(E40&gt;0,E40/NAgni!E$57*100,"n.a."),"n.a.")</f>
        <v>25536.185386586782</v>
      </c>
      <c r="F58" s="69">
        <f>IF(ISNUMBER(F40)=TRUE,IF(F40&gt;0,F40/NAgni!F$57*100,"n.a."),"n.a.")</f>
        <v>17239.106185604742</v>
      </c>
      <c r="G58" s="69">
        <f>IF(ISNUMBER(G40)=TRUE,IF(G40&gt;0,G40/NAgni!G$57*100,"n.a."),"n.a.")</f>
        <v>23070.512098555795</v>
      </c>
      <c r="H58" s="69">
        <f>IF(ISNUMBER(H40)=TRUE,IF(H40&gt;0,H40/NAgni!H$57*100,"n.a."),"n.a.")</f>
        <v>22667.135692742646</v>
      </c>
      <c r="I58" s="69">
        <f>IF(ISNUMBER(I40)=TRUE,IF(I40&gt;0,I40/NAgni!I$57*100,"n.a."),"n.a.")</f>
        <v>20927.244737892259</v>
      </c>
      <c r="J58" s="69">
        <f>IF(ISNUMBER(J40)=TRUE,IF(J40&gt;0,J40/NAgni!J$57*100,"n.a."),"n.a.")</f>
        <v>20742.078010227102</v>
      </c>
      <c r="K58" s="69">
        <f>IF(ISNUMBER(K40)=TRUE,IF(K40&gt;0,K40/NAgni!K$57*100,"n.a."),"n.a.")</f>
        <v>17188.241017200489</v>
      </c>
      <c r="L58" s="69">
        <f>IF(ISNUMBER(L40)=TRUE,IF(L40&gt;0,L40/NAgni!L$57*100,"n.a."),"n.a.")</f>
        <v>18181.30486006205</v>
      </c>
      <c r="M58" s="69">
        <f>IF(ISNUMBER(M40)=TRUE,IF(M40&gt;0,M40/NAgni!M$57*100,"n.a."),"n.a.")</f>
        <v>16728.218930338873</v>
      </c>
      <c r="N58" s="69">
        <f>IF(ISNUMBER(N40)=TRUE,IF(N40&gt;0,N40/NAgni!N$57*100,"n.a."),"n.a.")</f>
        <v>15884.421470028883</v>
      </c>
      <c r="O58" s="69">
        <f>IF(ISNUMBER(O40)=TRUE,IF(O40&gt;0,O40/NAgni!O$57*100,"n.a."),"n.a.")</f>
        <v>15591.405889284744</v>
      </c>
      <c r="P58" s="69">
        <f>IF(ISNUMBER(P40)=TRUE,IF(P40&gt;0,P40/NAgni!P$57*100,"n.a."),"n.a.")</f>
        <v>15594.81183777859</v>
      </c>
      <c r="Q58" s="69">
        <f>IF(ISNUMBER(Q40)=TRUE,IF(Q40&gt;0,Q40/NAgni!Q$57*100,"n.a."),"n.a.")</f>
        <v>14643.508448825818</v>
      </c>
      <c r="R58" s="69">
        <f>IF(ISNUMBER(R40)=TRUE,IF(R40&gt;0,R40/NAgni!R$57*100,"n.a."),"n.a.")</f>
        <v>14300.050447960773</v>
      </c>
      <c r="S58" s="69">
        <f>IF(ISNUMBER(S40)=TRUE,IF(S40&gt;0,S40/NAgni!S$57*100,"n.a."),"n.a.")</f>
        <v>16429.884289161881</v>
      </c>
      <c r="T58" s="69">
        <f>IF(ISNUMBER(T40)=TRUE,IF(T40&gt;0,T40/NAgni!T$57*100,"n.a."),"n.a.")</f>
        <v>15780.275906125842</v>
      </c>
      <c r="U58" s="69">
        <f>IF(ISNUMBER(U40)=TRUE,IF(U40&gt;0,U40/NAgni!U$57*100,"n.a."),"n.a.")</f>
        <v>15595.195392787162</v>
      </c>
      <c r="V58" s="69">
        <f>IF(ISNUMBER(V40)=TRUE,IF(V40&gt;0,V40/NAgni!V$57*100,"n.a."),"n.a.")</f>
        <v>16612.958021566901</v>
      </c>
      <c r="W58" s="69">
        <f>IF(ISNUMBER(W40)=TRUE,IF(W40&gt;0,W40/NAgni!W$57*100,"n.a."),"n.a.")</f>
        <v>12342.69493794237</v>
      </c>
      <c r="X58" s="69" t="str">
        <f>IF(ISNUMBER(X40)=TRUE,IF(X40&gt;0,X40/NAgni!X$57*100,"n.a."),"n.a.")</f>
        <v>n.a.</v>
      </c>
      <c r="Y58" s="69" t="str">
        <f>IF(ISNUMBER(Y40)=TRUE,IF(Y40&gt;0,Y40/NAgni!Y$57*100,"n.a."),"n.a.")</f>
        <v>n.a.</v>
      </c>
      <c r="Z58" s="69" t="str">
        <f>IF(ISNUMBER(Z40)=TRUE,IF(Z40&gt;0,Z40/NAgni!Z$57*100,"n.a."),"n.a.")</f>
        <v>n.a.</v>
      </c>
      <c r="AA58" s="69" t="str">
        <f>IF(ISNUMBER(AA40)=TRUE,IF(AA40&gt;0,AA40/NAgni!AA$57*100,"n.a."),"n.a.")</f>
        <v>n.a.</v>
      </c>
      <c r="AB58" s="69" t="str">
        <f>IF(ISNUMBER(AB40)=TRUE,IF(AB40&gt;0,AB40/NAgni!AB$57*100,"n.a."),"n.a.")</f>
        <v>n.a.</v>
      </c>
    </row>
    <row r="59" spans="1:28" x14ac:dyDescent="0.25">
      <c r="A59" s="34" t="s">
        <v>372</v>
      </c>
      <c r="B59" s="152" t="s">
        <v>373</v>
      </c>
      <c r="C59" s="69">
        <f>IF(ISNUMBER(C41)=TRUE,IF(C41&gt;0,C41/NAgni!C$57*100,"n.a."),"n.a.")</f>
        <v>26963.334824652691</v>
      </c>
      <c r="D59" s="69">
        <f>IF(ISNUMBER(D41)=TRUE,IF(D41&gt;0,D41/NAgni!D$57*100,"n.a."),"n.a.")</f>
        <v>24822.317884300759</v>
      </c>
      <c r="E59" s="69">
        <f>IF(ISNUMBER(E41)=TRUE,IF(E41&gt;0,E41/NAgni!E$57*100,"n.a."),"n.a.")</f>
        <v>24137.797322227259</v>
      </c>
      <c r="F59" s="69">
        <f>IF(ISNUMBER(F41)=TRUE,IF(F41&gt;0,F41/NAgni!F$57*100,"n.a."),"n.a.")</f>
        <v>24826.841693617269</v>
      </c>
      <c r="G59" s="69">
        <f>IF(ISNUMBER(G41)=TRUE,IF(G41&gt;0,G41/NAgni!G$57*100,"n.a."),"n.a.")</f>
        <v>25453.968266952423</v>
      </c>
      <c r="H59" s="69">
        <f>IF(ISNUMBER(H41)=TRUE,IF(H41&gt;0,H41/NAgni!H$57*100,"n.a."),"n.a.")</f>
        <v>25899.474092629356</v>
      </c>
      <c r="I59" s="69">
        <f>IF(ISNUMBER(I41)=TRUE,IF(I41&gt;0,I41/NAgni!I$57*100,"n.a."),"n.a.")</f>
        <v>24798.058479668194</v>
      </c>
      <c r="J59" s="69">
        <f>IF(ISNUMBER(J41)=TRUE,IF(J41&gt;0,J41/NAgni!J$57*100,"n.a."),"n.a.")</f>
        <v>22872.274374271361</v>
      </c>
      <c r="K59" s="69">
        <f>IF(ISNUMBER(K41)=TRUE,IF(K41&gt;0,K41/NAgni!K$57*100,"n.a."),"n.a.")</f>
        <v>24084.754559200042</v>
      </c>
      <c r="L59" s="69">
        <f>IF(ISNUMBER(L41)=TRUE,IF(L41&gt;0,L41/NAgni!L$57*100,"n.a."),"n.a.")</f>
        <v>23986.310627634379</v>
      </c>
      <c r="M59" s="69">
        <f>IF(ISNUMBER(M41)=TRUE,IF(M41&gt;0,M41/NAgni!M$57*100,"n.a."),"n.a.")</f>
        <v>26148.187849616017</v>
      </c>
      <c r="N59" s="69">
        <f>IF(ISNUMBER(N41)=TRUE,IF(N41&gt;0,N41/NAgni!N$57*100,"n.a."),"n.a.")</f>
        <v>26667.170917410393</v>
      </c>
      <c r="O59" s="69">
        <f>IF(ISNUMBER(O41)=TRUE,IF(O41&gt;0,O41/NAgni!O$57*100,"n.a."),"n.a.")</f>
        <v>28685.8820047238</v>
      </c>
      <c r="P59" s="69">
        <f>IF(ISNUMBER(P41)=TRUE,IF(P41&gt;0,P41/NAgni!P$57*100,"n.a."),"n.a.")</f>
        <v>22399.744525649683</v>
      </c>
      <c r="Q59" s="69">
        <f>IF(ISNUMBER(Q41)=TRUE,IF(Q41&gt;0,Q41/NAgni!Q$57*100,"n.a."),"n.a.")</f>
        <v>22209.515702022563</v>
      </c>
      <c r="R59" s="69">
        <f>IF(ISNUMBER(R41)=TRUE,IF(R41&gt;0,R41/NAgni!R$57*100,"n.a."),"n.a.")</f>
        <v>22967.999290358053</v>
      </c>
      <c r="S59" s="69">
        <f>IF(ISNUMBER(S41)=TRUE,IF(S41&gt;0,S41/NAgni!S$57*100,"n.a."),"n.a.")</f>
        <v>22903.860361019058</v>
      </c>
      <c r="T59" s="69">
        <f>IF(ISNUMBER(T41)=TRUE,IF(T41&gt;0,T41/NAgni!T$57*100,"n.a."),"n.a.")</f>
        <v>24091.959286992143</v>
      </c>
      <c r="U59" s="69">
        <f>IF(ISNUMBER(U41)=TRUE,IF(U41&gt;0,U41/NAgni!U$57*100,"n.a."),"n.a.")</f>
        <v>24804.239341027576</v>
      </c>
      <c r="V59" s="69">
        <f>IF(ISNUMBER(V41)=TRUE,IF(V41&gt;0,V41/NAgni!V$57*100,"n.a."),"n.a.")</f>
        <v>25823.916720360823</v>
      </c>
      <c r="W59" s="69">
        <f>IF(ISNUMBER(W41)=TRUE,IF(W41&gt;0,W41/NAgni!W$57*100,"n.a."),"n.a.")</f>
        <v>28046.39053167589</v>
      </c>
      <c r="X59" s="69">
        <f>IF(ISNUMBER(X41)=TRUE,IF(X41&gt;0,X41/NAgni!X$57*100,"n.a."),"n.a.")</f>
        <v>28897.117680905223</v>
      </c>
      <c r="Y59" s="69">
        <f>IF(ISNUMBER(Y41)=TRUE,IF(Y41&gt;0,Y41/NAgni!Y$57*100,"n.a."),"n.a.")</f>
        <v>26624.911445208796</v>
      </c>
      <c r="Z59" s="69">
        <f>IF(ISNUMBER(Z41)=TRUE,IF(Z41&gt;0,Z41/NAgni!Z$57*100,"n.a."),"n.a.")</f>
        <v>25289.21553040775</v>
      </c>
      <c r="AA59" s="69">
        <f>IF(ISNUMBER(AA41)=TRUE,IF(AA41&gt;0,AA41/NAgni!AA$57*100,"n.a."),"n.a.")</f>
        <v>26960.451227332323</v>
      </c>
      <c r="AB59" s="69">
        <f>IF(ISNUMBER(AB41)=TRUE,IF(AB41&gt;0,AB41/NAgni!AB$57*100,"n.a."),"n.a.")</f>
        <v>25106.295749917419</v>
      </c>
    </row>
    <row r="60" spans="1:28" x14ac:dyDescent="0.25">
      <c r="A60" s="34" t="s">
        <v>374</v>
      </c>
      <c r="B60" s="152" t="s">
        <v>375</v>
      </c>
      <c r="C60" s="69">
        <f>IF(ISNUMBER(C42)=TRUE,IF(C42&gt;0,C42/NAgni!C$57*100,"n.a."),"n.a.")</f>
        <v>15982.821105469186</v>
      </c>
      <c r="D60" s="69">
        <f>IF(ISNUMBER(D42)=TRUE,IF(D42&gt;0,D42/NAgni!D$57*100,"n.a."),"n.a.")</f>
        <v>13803.409317758456</v>
      </c>
      <c r="E60" s="69">
        <f>IF(ISNUMBER(E42)=TRUE,IF(E42&gt;0,E42/NAgni!E$57*100,"n.a."),"n.a.")</f>
        <v>11867.114237662408</v>
      </c>
      <c r="F60" s="69">
        <f>IF(ISNUMBER(F42)=TRUE,IF(F42&gt;0,F42/NAgni!F$57*100,"n.a."),"n.a.")</f>
        <v>15229.137156840497</v>
      </c>
      <c r="G60" s="69">
        <f>IF(ISNUMBER(G42)=TRUE,IF(G42&gt;0,G42/NAgni!G$57*100,"n.a."),"n.a.")</f>
        <v>19432.756574580977</v>
      </c>
      <c r="H60" s="69">
        <f>IF(ISNUMBER(H42)=TRUE,IF(H42&gt;0,H42/NAgni!H$57*100,"n.a."),"n.a.")</f>
        <v>19577.514434976765</v>
      </c>
      <c r="I60" s="69">
        <f>IF(ISNUMBER(I42)=TRUE,IF(I42&gt;0,I42/NAgni!I$57*100,"n.a."),"n.a.")</f>
        <v>18815.784165558573</v>
      </c>
      <c r="J60" s="69">
        <f>IF(ISNUMBER(J42)=TRUE,IF(J42&gt;0,J42/NAgni!J$57*100,"n.a."),"n.a.")</f>
        <v>19941.041356630951</v>
      </c>
      <c r="K60" s="69">
        <f>IF(ISNUMBER(K42)=TRUE,IF(K42&gt;0,K42/NAgni!K$57*100,"n.a."),"n.a.")</f>
        <v>17926.129008282624</v>
      </c>
      <c r="L60" s="69">
        <f>IF(ISNUMBER(L42)=TRUE,IF(L42&gt;0,L42/NAgni!L$57*100,"n.a."),"n.a.")</f>
        <v>17022.089812462633</v>
      </c>
      <c r="M60" s="69">
        <f>IF(ISNUMBER(M42)=TRUE,IF(M42&gt;0,M42/NAgni!M$57*100,"n.a."),"n.a.")</f>
        <v>17791.015572252447</v>
      </c>
      <c r="N60" s="69">
        <f>IF(ISNUMBER(N42)=TRUE,IF(N42&gt;0,N42/NAgni!N$57*100,"n.a."),"n.a.")</f>
        <v>18043.293143085124</v>
      </c>
      <c r="O60" s="69">
        <f>IF(ISNUMBER(O42)=TRUE,IF(O42&gt;0,O42/NAgni!O$57*100,"n.a."),"n.a.")</f>
        <v>15205.103605901932</v>
      </c>
      <c r="P60" s="69">
        <f>IF(ISNUMBER(P42)=TRUE,IF(P42&gt;0,P42/NAgni!P$57*100,"n.a."),"n.a.")</f>
        <v>15221.396125099171</v>
      </c>
      <c r="Q60" s="69">
        <f>IF(ISNUMBER(Q42)=TRUE,IF(Q42&gt;0,Q42/NAgni!Q$57*100,"n.a."),"n.a.")</f>
        <v>13995.406807242965</v>
      </c>
      <c r="R60" s="69">
        <f>IF(ISNUMBER(R42)=TRUE,IF(R42&gt;0,R42/NAgni!R$57*100,"n.a."),"n.a.")</f>
        <v>15879.961855020938</v>
      </c>
      <c r="S60" s="69">
        <f>IF(ISNUMBER(S42)=TRUE,IF(S42&gt;0,S42/NAgni!S$57*100,"n.a."),"n.a.")</f>
        <v>17133.562948272036</v>
      </c>
      <c r="T60" s="69">
        <f>IF(ISNUMBER(T42)=TRUE,IF(T42&gt;0,T42/NAgni!T$57*100,"n.a."),"n.a.")</f>
        <v>19242.989875413459</v>
      </c>
      <c r="U60" s="69">
        <f>IF(ISNUMBER(U42)=TRUE,IF(U42&gt;0,U42/NAgni!U$57*100,"n.a."),"n.a.")</f>
        <v>19399.145850662815</v>
      </c>
      <c r="V60" s="69">
        <f>IF(ISNUMBER(V42)=TRUE,IF(V42&gt;0,V42/NAgni!V$57*100,"n.a."),"n.a.")</f>
        <v>15360.735394784106</v>
      </c>
      <c r="W60" s="69">
        <f>IF(ISNUMBER(W42)=TRUE,IF(W42&gt;0,W42/NAgni!W$57*100,"n.a."),"n.a.")</f>
        <v>18111.711594538079</v>
      </c>
      <c r="X60" s="69">
        <f>IF(ISNUMBER(X42)=TRUE,IF(X42&gt;0,X42/NAgni!X$57*100,"n.a."),"n.a.")</f>
        <v>21733.586309096707</v>
      </c>
      <c r="Y60" s="69">
        <f>IF(ISNUMBER(Y42)=TRUE,IF(Y42&gt;0,Y42/NAgni!Y$57*100,"n.a."),"n.a.")</f>
        <v>18835.137839905929</v>
      </c>
      <c r="Z60" s="69">
        <f>IF(ISNUMBER(Z42)=TRUE,IF(Z42&gt;0,Z42/NAgni!Z$57*100,"n.a."),"n.a.")</f>
        <v>17211.238104104334</v>
      </c>
      <c r="AA60" s="69">
        <f>IF(ISNUMBER(AA42)=TRUE,IF(AA42&gt;0,AA42/NAgni!AA$57*100,"n.a."),"n.a.")</f>
        <v>18456.273325650618</v>
      </c>
      <c r="AB60" s="69">
        <f>IF(ISNUMBER(AB42)=TRUE,IF(AB42&gt;0,AB42/NAgni!AB$57*100,"n.a."),"n.a.")</f>
        <v>19184.333601233975</v>
      </c>
    </row>
    <row r="61" spans="1:28" x14ac:dyDescent="0.25">
      <c r="A61" s="34" t="s">
        <v>376</v>
      </c>
      <c r="B61" s="152" t="s">
        <v>377</v>
      </c>
      <c r="C61" s="69">
        <f>IF(ISNUMBER(C43)=TRUE,IF(C43&gt;0,C43/NAgni!C$57*100,"n.a."),"n.a.")</f>
        <v>19390.684372406322</v>
      </c>
      <c r="D61" s="69">
        <f>IF(ISNUMBER(D43)=TRUE,IF(D43&gt;0,D43/NAgni!D$57*100,"n.a."),"n.a.")</f>
        <v>19509.394847354397</v>
      </c>
      <c r="E61" s="69">
        <f>IF(ISNUMBER(E43)=TRUE,IF(E43&gt;0,E43/NAgni!E$57*100,"n.a."),"n.a.")</f>
        <v>19633.091241161976</v>
      </c>
      <c r="F61" s="69">
        <f>IF(ISNUMBER(F43)=TRUE,IF(F43&gt;0,F43/NAgni!F$57*100,"n.a."),"n.a.")</f>
        <v>20314.838283380865</v>
      </c>
      <c r="G61" s="69">
        <f>IF(ISNUMBER(G43)=TRUE,IF(G43&gt;0,G43/NAgni!G$57*100,"n.a."),"n.a.")</f>
        <v>20124.074268953795</v>
      </c>
      <c r="H61" s="69">
        <f>IF(ISNUMBER(H43)=TRUE,IF(H43&gt;0,H43/NAgni!H$57*100,"n.a."),"n.a.")</f>
        <v>20708.560783739693</v>
      </c>
      <c r="I61" s="69">
        <f>IF(ISNUMBER(I43)=TRUE,IF(I43&gt;0,I43/NAgni!I$57*100,"n.a."),"n.a.")</f>
        <v>20850.83886447642</v>
      </c>
      <c r="J61" s="69">
        <f>IF(ISNUMBER(J43)=TRUE,IF(J43&gt;0,J43/NAgni!J$57*100,"n.a."),"n.a.")</f>
        <v>20731.451442292466</v>
      </c>
      <c r="K61" s="69">
        <f>IF(ISNUMBER(K43)=TRUE,IF(K43&gt;0,K43/NAgni!K$57*100,"n.a."),"n.a.")</f>
        <v>19327.700256266584</v>
      </c>
      <c r="L61" s="69">
        <f>IF(ISNUMBER(L43)=TRUE,IF(L43&gt;0,L43/NAgni!L$57*100,"n.a."),"n.a.")</f>
        <v>18412.583294195465</v>
      </c>
      <c r="M61" s="69">
        <f>IF(ISNUMBER(M43)=TRUE,IF(M43&gt;0,M43/NAgni!M$57*100,"n.a."),"n.a.")</f>
        <v>17844.765889768227</v>
      </c>
      <c r="N61" s="69">
        <f>IF(ISNUMBER(N43)=TRUE,IF(N43&gt;0,N43/NAgni!N$57*100,"n.a."),"n.a.")</f>
        <v>17677.03348580447</v>
      </c>
      <c r="O61" s="69">
        <f>IF(ISNUMBER(O43)=TRUE,IF(O43&gt;0,O43/NAgni!O$57*100,"n.a."),"n.a.")</f>
        <v>17269.268457378923</v>
      </c>
      <c r="P61" s="69">
        <f>IF(ISNUMBER(P43)=TRUE,IF(P43&gt;0,P43/NAgni!P$57*100,"n.a."),"n.a.")</f>
        <v>16789.007125345226</v>
      </c>
      <c r="Q61" s="69">
        <f>IF(ISNUMBER(Q43)=TRUE,IF(Q43&gt;0,Q43/NAgni!Q$57*100,"n.a."),"n.a.")</f>
        <v>18048.972576541666</v>
      </c>
      <c r="R61" s="69">
        <f>IF(ISNUMBER(R43)=TRUE,IF(R43&gt;0,R43/NAgni!R$57*100,"n.a."),"n.a.")</f>
        <v>17919.726448428395</v>
      </c>
      <c r="S61" s="69">
        <f>IF(ISNUMBER(S43)=TRUE,IF(S43&gt;0,S43/NAgni!S$57*100,"n.a."),"n.a.")</f>
        <v>19220.551391005192</v>
      </c>
      <c r="T61" s="69">
        <f>IF(ISNUMBER(T43)=TRUE,IF(T43&gt;0,T43/NAgni!T$57*100,"n.a."),"n.a.")</f>
        <v>19670.141345265503</v>
      </c>
      <c r="U61" s="69">
        <f>IF(ISNUMBER(U43)=TRUE,IF(U43&gt;0,U43/NAgni!U$57*100,"n.a."),"n.a.")</f>
        <v>19913.722182296955</v>
      </c>
      <c r="V61" s="69">
        <f>IF(ISNUMBER(V43)=TRUE,IF(V43&gt;0,V43/NAgni!V$57*100,"n.a."),"n.a.")</f>
        <v>20243.034846901133</v>
      </c>
      <c r="W61" s="69">
        <f>IF(ISNUMBER(W43)=TRUE,IF(W43&gt;0,W43/NAgni!W$57*100,"n.a."),"n.a.")</f>
        <v>20509.826773056051</v>
      </c>
      <c r="X61" s="69">
        <f>IF(ISNUMBER(X43)=TRUE,IF(X43&gt;0,X43/NAgni!X$57*100,"n.a."),"n.a.")</f>
        <v>20497.993148449219</v>
      </c>
      <c r="Y61" s="69">
        <f>IF(ISNUMBER(Y43)=TRUE,IF(Y43&gt;0,Y43/NAgni!Y$57*100,"n.a."),"n.a.")</f>
        <v>18323.928283329729</v>
      </c>
      <c r="Z61" s="69">
        <f>IF(ISNUMBER(Z43)=TRUE,IF(Z43&gt;0,Z43/NAgni!Z$57*100,"n.a."),"n.a.")</f>
        <v>18690.303919998762</v>
      </c>
      <c r="AA61" s="69">
        <f>IF(ISNUMBER(AA43)=TRUE,IF(AA43&gt;0,AA43/NAgni!AA$57*100,"n.a."),"n.a.")</f>
        <v>19459.080006317316</v>
      </c>
      <c r="AB61" s="69">
        <f>IF(ISNUMBER(AB43)=TRUE,IF(AB43&gt;0,AB43/NAgni!AB$57*100,"n.a."),"n.a.")</f>
        <v>19267.641615705645</v>
      </c>
    </row>
    <row r="62" spans="1:28" x14ac:dyDescent="0.25">
      <c r="A62" s="34" t="s">
        <v>378</v>
      </c>
      <c r="B62" s="152" t="s">
        <v>379</v>
      </c>
      <c r="C62" s="69">
        <f>IF(ISNUMBER(C44)=TRUE,IF(C44&gt;0,C44/NAgni!C$57*100,"n.a."),"n.a.")</f>
        <v>14237.679099256778</v>
      </c>
      <c r="D62" s="69">
        <f>IF(ISNUMBER(D44)=TRUE,IF(D44&gt;0,D44/NAgni!D$57*100,"n.a."),"n.a.")</f>
        <v>14196.620037938676</v>
      </c>
      <c r="E62" s="69">
        <f>IF(ISNUMBER(E44)=TRUE,IF(E44&gt;0,E44/NAgni!E$57*100,"n.a."),"n.a.")</f>
        <v>14275.278710749046</v>
      </c>
      <c r="F62" s="69">
        <f>IF(ISNUMBER(F44)=TRUE,IF(F44&gt;0,F44/NAgni!F$57*100,"n.a."),"n.a.")</f>
        <v>15789.834681401442</v>
      </c>
      <c r="G62" s="69">
        <f>IF(ISNUMBER(G44)=TRUE,IF(G44&gt;0,G44/NAgni!G$57*100,"n.a."),"n.a.")</f>
        <v>16115.772873755173</v>
      </c>
      <c r="H62" s="69">
        <f>IF(ISNUMBER(H44)=TRUE,IF(H44&gt;0,H44/NAgni!H$57*100,"n.a."),"n.a.")</f>
        <v>14995.474163939216</v>
      </c>
      <c r="I62" s="69">
        <f>IF(ISNUMBER(I44)=TRUE,IF(I44&gt;0,I44/NAgni!I$57*100,"n.a."),"n.a.")</f>
        <v>13722.712885346173</v>
      </c>
      <c r="J62" s="69">
        <f>IF(ISNUMBER(J44)=TRUE,IF(J44&gt;0,J44/NAgni!J$57*100,"n.a."),"n.a.")</f>
        <v>13990.797685312858</v>
      </c>
      <c r="K62" s="69">
        <f>IF(ISNUMBER(K44)=TRUE,IF(K44&gt;0,K44/NAgni!K$57*100,"n.a."),"n.a.")</f>
        <v>13075.81418416523</v>
      </c>
      <c r="L62" s="69">
        <f>IF(ISNUMBER(L44)=TRUE,IF(L44&gt;0,L44/NAgni!L$57*100,"n.a."),"n.a.")</f>
        <v>12307.743381458227</v>
      </c>
      <c r="M62" s="69">
        <f>IF(ISNUMBER(M44)=TRUE,IF(M44&gt;0,M44/NAgni!M$57*100,"n.a."),"n.a.")</f>
        <v>12369.90239262969</v>
      </c>
      <c r="N62" s="69">
        <f>IF(ISNUMBER(N44)=TRUE,IF(N44&gt;0,N44/NAgni!N$57*100,"n.a."),"n.a.")</f>
        <v>13287.775692841929</v>
      </c>
      <c r="O62" s="69">
        <f>IF(ISNUMBER(O44)=TRUE,IF(O44&gt;0,O44/NAgni!O$57*100,"n.a."),"n.a.")</f>
        <v>13116.604955915607</v>
      </c>
      <c r="P62" s="69">
        <f>IF(ISNUMBER(P44)=TRUE,IF(P44&gt;0,P44/NAgni!P$57*100,"n.a."),"n.a.")</f>
        <v>12746.250044594848</v>
      </c>
      <c r="Q62" s="69">
        <f>IF(ISNUMBER(Q44)=TRUE,IF(Q44&gt;0,Q44/NAgni!Q$57*100,"n.a."),"n.a.")</f>
        <v>13433.536123783253</v>
      </c>
      <c r="R62" s="69">
        <f>IF(ISNUMBER(R44)=TRUE,IF(R44&gt;0,R44/NAgni!R$57*100,"n.a."),"n.a.")</f>
        <v>15856.261710670413</v>
      </c>
      <c r="S62" s="69">
        <f>IF(ISNUMBER(S44)=TRUE,IF(S44&gt;0,S44/NAgni!S$57*100,"n.a."),"n.a.")</f>
        <v>16696.563571246737</v>
      </c>
      <c r="T62" s="69">
        <f>IF(ISNUMBER(T44)=TRUE,IF(T44&gt;0,T44/NAgni!T$57*100,"n.a."),"n.a.")</f>
        <v>16967.569926163844</v>
      </c>
      <c r="U62" s="69">
        <f>IF(ISNUMBER(U44)=TRUE,IF(U44&gt;0,U44/NAgni!U$57*100,"n.a."),"n.a.")</f>
        <v>16634.38620642684</v>
      </c>
      <c r="V62" s="69">
        <f>IF(ISNUMBER(V44)=TRUE,IF(V44&gt;0,V44/NAgni!V$57*100,"n.a."),"n.a.")</f>
        <v>16867.851189537083</v>
      </c>
      <c r="W62" s="69">
        <f>IF(ISNUMBER(W44)=TRUE,IF(W44&gt;0,W44/NAgni!W$57*100,"n.a."),"n.a.")</f>
        <v>16741.737883023343</v>
      </c>
      <c r="X62" s="69">
        <f>IF(ISNUMBER(X44)=TRUE,IF(X44&gt;0,X44/NAgni!X$57*100,"n.a."),"n.a.")</f>
        <v>16326.083925678489</v>
      </c>
      <c r="Y62" s="69">
        <f>IF(ISNUMBER(Y44)=TRUE,IF(Y44&gt;0,Y44/NAgni!Y$57*100,"n.a."),"n.a.")</f>
        <v>13684.472745702198</v>
      </c>
      <c r="Z62" s="69">
        <f>IF(ISNUMBER(Z44)=TRUE,IF(Z44&gt;0,Z44/NAgni!Z$57*100,"n.a."),"n.a.")</f>
        <v>11976.774873297267</v>
      </c>
      <c r="AA62" s="69">
        <f>IF(ISNUMBER(AA44)=TRUE,IF(AA44&gt;0,AA44/NAgni!AA$57*100,"n.a."),"n.a.")</f>
        <v>12764.585410262904</v>
      </c>
      <c r="AB62" s="69">
        <f>IF(ISNUMBER(AB44)=TRUE,IF(AB44&gt;0,AB44/NAgni!AB$57*100,"n.a."),"n.a.")</f>
        <v>11694.448941730925</v>
      </c>
    </row>
    <row r="63" spans="1:28" x14ac:dyDescent="0.25">
      <c r="A63" s="34" t="s">
        <v>380</v>
      </c>
      <c r="B63" s="152" t="s">
        <v>381</v>
      </c>
      <c r="C63" s="69">
        <f>IF(ISNUMBER(C45)=TRUE,IF(C45&gt;0,C45/NAgni!C$57*100,"n.a."),"n.a.")</f>
        <v>8095.6064087834475</v>
      </c>
      <c r="D63" s="69">
        <f>IF(ISNUMBER(D45)=TRUE,IF(D45&gt;0,D45/NAgni!D$57*100,"n.a."),"n.a.")</f>
        <v>7515.8126570402683</v>
      </c>
      <c r="E63" s="69">
        <f>IF(ISNUMBER(E45)=TRUE,IF(E45&gt;0,E45/NAgni!E$57*100,"n.a."),"n.a.")</f>
        <v>8503.2116375272417</v>
      </c>
      <c r="F63" s="69">
        <f>IF(ISNUMBER(F45)=TRUE,IF(F45&gt;0,F45/NAgni!F$57*100,"n.a."),"n.a.")</f>
        <v>8873.4545528876388</v>
      </c>
      <c r="G63" s="69">
        <f>IF(ISNUMBER(G45)=TRUE,IF(G45&gt;0,G45/NAgni!G$57*100,"n.a."),"n.a.")</f>
        <v>8998.2166793857195</v>
      </c>
      <c r="H63" s="69">
        <f>IF(ISNUMBER(H45)=TRUE,IF(H45&gt;0,H45/NAgni!H$57*100,"n.a."),"n.a.")</f>
        <v>8526.4074007652816</v>
      </c>
      <c r="I63" s="69">
        <f>IF(ISNUMBER(I45)=TRUE,IF(I45&gt;0,I45/NAgni!I$57*100,"n.a."),"n.a.")</f>
        <v>8409.085319595335</v>
      </c>
      <c r="J63" s="69">
        <f>IF(ISNUMBER(J45)=TRUE,IF(J45&gt;0,J45/NAgni!J$57*100,"n.a."),"n.a.")</f>
        <v>8435.3863390420138</v>
      </c>
      <c r="K63" s="69">
        <f>IF(ISNUMBER(K45)=TRUE,IF(K45&gt;0,K45/NAgni!K$57*100,"n.a."),"n.a.")</f>
        <v>7847.7965399138357</v>
      </c>
      <c r="L63" s="69">
        <f>IF(ISNUMBER(L45)=TRUE,IF(L45&gt;0,L45/NAgni!L$57*100,"n.a."),"n.a.")</f>
        <v>7976.1133413308671</v>
      </c>
      <c r="M63" s="69">
        <f>IF(ISNUMBER(M45)=TRUE,IF(M45&gt;0,M45/NAgni!M$57*100,"n.a."),"n.a.")</f>
        <v>8092.1219532978721</v>
      </c>
      <c r="N63" s="69">
        <f>IF(ISNUMBER(N45)=TRUE,IF(N45&gt;0,N45/NAgni!N$57*100,"n.a."),"n.a.")</f>
        <v>8284.7427203859061</v>
      </c>
      <c r="O63" s="69">
        <f>IF(ISNUMBER(O45)=TRUE,IF(O45&gt;0,O45/NAgni!O$57*100,"n.a."),"n.a.")</f>
        <v>8170.8775945954276</v>
      </c>
      <c r="P63" s="69">
        <f>IF(ISNUMBER(P45)=TRUE,IF(P45&gt;0,P45/NAgni!P$57*100,"n.a."),"n.a.")</f>
        <v>8146.028347186937</v>
      </c>
      <c r="Q63" s="69">
        <f>IF(ISNUMBER(Q45)=TRUE,IF(Q45&gt;0,Q45/NAgni!Q$57*100,"n.a."),"n.a.")</f>
        <v>8965.6160068867484</v>
      </c>
      <c r="R63" s="69">
        <f>IF(ISNUMBER(R45)=TRUE,IF(R45&gt;0,R45/NAgni!R$57*100,"n.a."),"n.a.")</f>
        <v>9234.2793818022947</v>
      </c>
      <c r="S63" s="69">
        <f>IF(ISNUMBER(S45)=TRUE,IF(S45&gt;0,S45/NAgni!S$57*100,"n.a."),"n.a.")</f>
        <v>9551.0235836133797</v>
      </c>
      <c r="T63" s="69">
        <f>IF(ISNUMBER(T45)=TRUE,IF(T45&gt;0,T45/NAgni!T$57*100,"n.a."),"n.a.")</f>
        <v>9850.9826620112781</v>
      </c>
      <c r="U63" s="69">
        <f>IF(ISNUMBER(U45)=TRUE,IF(U45&gt;0,U45/NAgni!U$57*100,"n.a."),"n.a.")</f>
        <v>10006.982187441265</v>
      </c>
      <c r="V63" s="69">
        <f>IF(ISNUMBER(V45)=TRUE,IF(V45&gt;0,V45/NAgni!V$57*100,"n.a."),"n.a.")</f>
        <v>10266.813189176353</v>
      </c>
      <c r="W63" s="69">
        <f>IF(ISNUMBER(W45)=TRUE,IF(W45&gt;0,W45/NAgni!W$57*100,"n.a."),"n.a.")</f>
        <v>10237.903739692258</v>
      </c>
      <c r="X63" s="69">
        <f>IF(ISNUMBER(X45)=TRUE,IF(X45&gt;0,X45/NAgni!X$57*100,"n.a."),"n.a.")</f>
        <v>10390.608221480716</v>
      </c>
      <c r="Y63" s="69">
        <f>IF(ISNUMBER(Y45)=TRUE,IF(Y45&gt;0,Y45/NAgni!Y$57*100,"n.a."),"n.a.")</f>
        <v>9181.0567863917222</v>
      </c>
      <c r="Z63" s="69">
        <f>IF(ISNUMBER(Z45)=TRUE,IF(Z45&gt;0,Z45/NAgni!Z$57*100,"n.a."),"n.a.")</f>
        <v>8990.4319876445443</v>
      </c>
      <c r="AA63" s="69">
        <f>IF(ISNUMBER(AA45)=TRUE,IF(AA45&gt;0,AA45/NAgni!AA$57*100,"n.a."),"n.a.")</f>
        <v>9405.9791922657587</v>
      </c>
      <c r="AB63" s="69">
        <f>IF(ISNUMBER(AB45)=TRUE,IF(AB45&gt;0,AB45/NAgni!AB$57*100,"n.a."),"n.a.")</f>
        <v>9591.4703660267023</v>
      </c>
    </row>
    <row r="64" spans="1:28" x14ac:dyDescent="0.25">
      <c r="A64" s="151" t="s">
        <v>382</v>
      </c>
      <c r="B64" s="152" t="s">
        <v>383</v>
      </c>
      <c r="C64" s="69" t="str">
        <f>IF(ISNUMBER(C46)=TRUE,IF(C46&gt;0,C46/NAgni!C$57*100,"n.a."),"n.a.")</f>
        <v>n.a.</v>
      </c>
      <c r="D64" s="69" t="str">
        <f>IF(ISNUMBER(D46)=TRUE,IF(D46&gt;0,D46/NAgni!D$57*100,"n.a."),"n.a.")</f>
        <v>n.a.</v>
      </c>
      <c r="E64" s="69" t="str">
        <f>IF(ISNUMBER(E46)=TRUE,IF(E46&gt;0,E46/NAgni!E$57*100,"n.a."),"n.a.")</f>
        <v>n.a.</v>
      </c>
      <c r="F64" s="69" t="str">
        <f>IF(ISNUMBER(F46)=TRUE,IF(F46&gt;0,F46/NAgni!F$57*100,"n.a."),"n.a.")</f>
        <v>n.a.</v>
      </c>
      <c r="G64" s="69" t="str">
        <f>IF(ISNUMBER(G46)=TRUE,IF(G46&gt;0,G46/NAgni!G$57*100,"n.a."),"n.a.")</f>
        <v>n.a.</v>
      </c>
      <c r="H64" s="69" t="str">
        <f>IF(ISNUMBER(H46)=TRUE,IF(H46&gt;0,H46/NAgni!H$57*100,"n.a."),"n.a.")</f>
        <v>n.a.</v>
      </c>
      <c r="I64" s="69" t="str">
        <f>IF(ISNUMBER(I46)=TRUE,IF(I46&gt;0,I46/NAgni!I$57*100,"n.a."),"n.a.")</f>
        <v>n.a.</v>
      </c>
      <c r="J64" s="69">
        <f>IF(ISNUMBER(J46)=TRUE,IF(J46&gt;0,J46/NAgni!J$57*100,"n.a."),"n.a.")</f>
        <v>24222.370880551396</v>
      </c>
      <c r="K64" s="69">
        <f>IF(ISNUMBER(K46)=TRUE,IF(K46&gt;0,K46/NAgni!K$57*100,"n.a."),"n.a.")</f>
        <v>21033.164078863305</v>
      </c>
      <c r="L64" s="69">
        <f>IF(ISNUMBER(L46)=TRUE,IF(L46&gt;0,L46/NAgni!L$57*100,"n.a."),"n.a.")</f>
        <v>22217.051723974775</v>
      </c>
      <c r="M64" s="69">
        <f>IF(ISNUMBER(M46)=TRUE,IF(M46&gt;0,M46/NAgni!M$57*100,"n.a."),"n.a.")</f>
        <v>22818.714236891701</v>
      </c>
      <c r="N64" s="69">
        <f>IF(ISNUMBER(N46)=TRUE,IF(N46&gt;0,N46/NAgni!N$57*100,"n.a."),"n.a.")</f>
        <v>22241.446411779707</v>
      </c>
      <c r="O64" s="69">
        <f>IF(ISNUMBER(O46)=TRUE,IF(O46&gt;0,O46/NAgni!O$57*100,"n.a."),"n.a.")</f>
        <v>21062.998093574268</v>
      </c>
      <c r="P64" s="69">
        <f>IF(ISNUMBER(P46)=TRUE,IF(P46&gt;0,P46/NAgni!P$57*100,"n.a."),"n.a.")</f>
        <v>20391.099026319484</v>
      </c>
      <c r="Q64" s="69">
        <f>IF(ISNUMBER(Q46)=TRUE,IF(Q46&gt;0,Q46/NAgni!Q$57*100,"n.a."),"n.a.")</f>
        <v>20952.638043099319</v>
      </c>
      <c r="R64" s="69">
        <f>IF(ISNUMBER(R46)=TRUE,IF(R46&gt;0,R46/NAgni!R$57*100,"n.a."),"n.a.")</f>
        <v>21259.168397106041</v>
      </c>
      <c r="S64" s="69">
        <f>IF(ISNUMBER(S46)=TRUE,IF(S46&gt;0,S46/NAgni!S$57*100,"n.a."),"n.a.")</f>
        <v>21891.977875943376</v>
      </c>
      <c r="T64" s="69">
        <f>IF(ISNUMBER(T46)=TRUE,IF(T46&gt;0,T46/NAgni!T$57*100,"n.a."),"n.a.")</f>
        <v>22213.889659063756</v>
      </c>
      <c r="U64" s="69">
        <f>IF(ISNUMBER(U46)=TRUE,IF(U46&gt;0,U46/NAgni!U$57*100,"n.a."),"n.a.")</f>
        <v>22738.976142740408</v>
      </c>
      <c r="V64" s="69">
        <f>IF(ISNUMBER(V46)=TRUE,IF(V46&gt;0,V46/NAgni!V$57*100,"n.a."),"n.a.")</f>
        <v>23034.298562177115</v>
      </c>
      <c r="W64" s="69">
        <f>IF(ISNUMBER(W46)=TRUE,IF(W46&gt;0,W46/NAgni!W$57*100,"n.a."),"n.a.")</f>
        <v>22392.958423922013</v>
      </c>
      <c r="X64" s="69">
        <f>IF(ISNUMBER(X46)=TRUE,IF(X46&gt;0,X46/NAgni!X$57*100,"n.a."),"n.a.")</f>
        <v>22952.743251405591</v>
      </c>
      <c r="Y64" s="69">
        <f>IF(ISNUMBER(Y46)=TRUE,IF(Y46&gt;0,Y46/NAgni!Y$57*100,"n.a."),"n.a.")</f>
        <v>19727.462613284028</v>
      </c>
      <c r="Z64" s="69">
        <f>IF(ISNUMBER(Z46)=TRUE,IF(Z46&gt;0,Z46/NAgni!Z$57*100,"n.a."),"n.a.")</f>
        <v>17768.872630828726</v>
      </c>
      <c r="AA64" s="69">
        <f>IF(ISNUMBER(AA46)=TRUE,IF(AA46&gt;0,AA46/NAgni!AA$57*100,"n.a."),"n.a.")</f>
        <v>18632.460646997904</v>
      </c>
      <c r="AB64" s="69">
        <f>IF(ISNUMBER(AB46)=TRUE,IF(AB46&gt;0,AB46/NAgni!AB$57*100,"n.a."),"n.a.")</f>
        <v>18490.588962190832</v>
      </c>
    </row>
    <row r="65" spans="1:28" x14ac:dyDescent="0.25">
      <c r="A65" s="34" t="s">
        <v>384</v>
      </c>
      <c r="B65" s="152" t="s">
        <v>385</v>
      </c>
      <c r="C65" s="69">
        <f>IF(ISNUMBER(C47)=TRUE,IF(C47&gt;0,C47/NAgni!C$57*100,"n.a."),"n.a.")</f>
        <v>11790.342631544761</v>
      </c>
      <c r="D65" s="69">
        <f>IF(ISNUMBER(D47)=TRUE,IF(D47&gt;0,D47/NAgni!D$57*100,"n.a."),"n.a.")</f>
        <v>12597.746107075303</v>
      </c>
      <c r="E65" s="69">
        <f>IF(ISNUMBER(E47)=TRUE,IF(E47&gt;0,E47/NAgni!E$57*100,"n.a."),"n.a.")</f>
        <v>12919.348913325604</v>
      </c>
      <c r="F65" s="69">
        <f>IF(ISNUMBER(F47)=TRUE,IF(F47&gt;0,F47/NAgni!F$57*100,"n.a."),"n.a.")</f>
        <v>12955.172687497148</v>
      </c>
      <c r="G65" s="69">
        <f>IF(ISNUMBER(G47)=TRUE,IF(G47&gt;0,G47/NAgni!G$57*100,"n.a."),"n.a.")</f>
        <v>12757.069038500873</v>
      </c>
      <c r="H65" s="69">
        <f>IF(ISNUMBER(H47)=TRUE,IF(H47&gt;0,H47/NAgni!H$57*100,"n.a."),"n.a.")</f>
        <v>12170.131292093665</v>
      </c>
      <c r="I65" s="69">
        <f>IF(ISNUMBER(I47)=TRUE,IF(I47&gt;0,I47/NAgni!I$57*100,"n.a."),"n.a.")</f>
        <v>12188.959496566191</v>
      </c>
      <c r="J65" s="69">
        <f>IF(ISNUMBER(J47)=TRUE,IF(J47&gt;0,J47/NAgni!J$57*100,"n.a."),"n.a.")</f>
        <v>12046.972277059986</v>
      </c>
      <c r="K65" s="69">
        <f>IF(ISNUMBER(K47)=TRUE,IF(K47&gt;0,K47/NAgni!K$57*100,"n.a."),"n.a.")</f>
        <v>11219.851817183224</v>
      </c>
      <c r="L65" s="69">
        <f>IF(ISNUMBER(L47)=TRUE,IF(L47&gt;0,L47/NAgni!L$57*100,"n.a."),"n.a.")</f>
        <v>10898.555231650373</v>
      </c>
      <c r="M65" s="69">
        <f>IF(ISNUMBER(M47)=TRUE,IF(M47&gt;0,M47/NAgni!M$57*100,"n.a."),"n.a.")</f>
        <v>10652.705290730097</v>
      </c>
      <c r="N65" s="69">
        <f>IF(ISNUMBER(N47)=TRUE,IF(N47&gt;0,N47/NAgni!N$57*100,"n.a."),"n.a.")</f>
        <v>10493.587640369578</v>
      </c>
      <c r="O65" s="69">
        <f>IF(ISNUMBER(O47)=TRUE,IF(O47&gt;0,O47/NAgni!O$57*100,"n.a."),"n.a.")</f>
        <v>10493.258639984584</v>
      </c>
      <c r="P65" s="69">
        <f>IF(ISNUMBER(P47)=TRUE,IF(P47&gt;0,P47/NAgni!P$57*100,"n.a."),"n.a.")</f>
        <v>10373.595240831961</v>
      </c>
      <c r="Q65" s="69">
        <f>IF(ISNUMBER(Q47)=TRUE,IF(Q47&gt;0,Q47/NAgni!Q$57*100,"n.a."),"n.a.")</f>
        <v>10298.919358437532</v>
      </c>
      <c r="R65" s="69">
        <f>IF(ISNUMBER(R47)=TRUE,IF(R47&gt;0,R47/NAgni!R$57*100,"n.a."),"n.a.")</f>
        <v>10861.911013738736</v>
      </c>
      <c r="S65" s="69">
        <f>IF(ISNUMBER(S47)=TRUE,IF(S47&gt;0,S47/NAgni!S$57*100,"n.a."),"n.a.")</f>
        <v>12186.222386565045</v>
      </c>
      <c r="T65" s="69">
        <f>IF(ISNUMBER(T47)=TRUE,IF(T47&gt;0,T47/NAgni!T$57*100,"n.a."),"n.a.")</f>
        <v>13138.233211342091</v>
      </c>
      <c r="U65" s="69">
        <f>IF(ISNUMBER(U47)=TRUE,IF(U47&gt;0,U47/NAgni!U$57*100,"n.a."),"n.a.")</f>
        <v>13705.434358081613</v>
      </c>
      <c r="V65" s="69">
        <f>IF(ISNUMBER(V47)=TRUE,IF(V47&gt;0,V47/NAgni!V$57*100,"n.a."),"n.a.")</f>
        <v>13302.924776513748</v>
      </c>
      <c r="W65" s="69">
        <f>IF(ISNUMBER(W47)=TRUE,IF(W47&gt;0,W47/NAgni!W$57*100,"n.a."),"n.a.")</f>
        <v>12823.948359521961</v>
      </c>
      <c r="X65" s="69">
        <f>IF(ISNUMBER(X47)=TRUE,IF(X47&gt;0,X47/NAgni!X$57*100,"n.a."),"n.a.")</f>
        <v>13914.68426544634</v>
      </c>
      <c r="Y65" s="69">
        <f>IF(ISNUMBER(Y47)=TRUE,IF(Y47&gt;0,Y47/NAgni!Y$57*100,"n.a."),"n.a.")</f>
        <v>12854.878452590179</v>
      </c>
      <c r="Z65" s="69">
        <f>IF(ISNUMBER(Z47)=TRUE,IF(Z47&gt;0,Z47/NAgni!Z$57*100,"n.a."),"n.a.")</f>
        <v>11920.072181617326</v>
      </c>
      <c r="AA65" s="69">
        <f>IF(ISNUMBER(AA47)=TRUE,IF(AA47&gt;0,AA47/NAgni!AA$57*100,"n.a."),"n.a.")</f>
        <v>12946.350466330659</v>
      </c>
      <c r="AB65" s="69">
        <f>IF(ISNUMBER(AB47)=TRUE,IF(AB47&gt;0,AB47/NAgni!AB$57*100,"n.a."),"n.a.")</f>
        <v>13437.361269441872</v>
      </c>
    </row>
    <row r="66" spans="1:28" x14ac:dyDescent="0.25">
      <c r="A66" s="34" t="s">
        <v>386</v>
      </c>
      <c r="B66" s="152" t="s">
        <v>387</v>
      </c>
      <c r="C66" s="69">
        <f>IF(ISNUMBER(C48)=TRUE,IF(C48&gt;0,C48/NAgni!C$57*100,"n.a."),"n.a.")</f>
        <v>2602.1822887494905</v>
      </c>
      <c r="D66" s="69">
        <f>IF(ISNUMBER(D48)=TRUE,IF(D48&gt;0,D48/NAgni!D$57*100,"n.a."),"n.a.")</f>
        <v>2757.9200638067059</v>
      </c>
      <c r="E66" s="69">
        <f>IF(ISNUMBER(E48)=TRUE,IF(E48&gt;0,E48/NAgni!E$57*100,"n.a."),"n.a.")</f>
        <v>2708.5788264399303</v>
      </c>
      <c r="F66" s="69">
        <f>IF(ISNUMBER(F48)=TRUE,IF(F48&gt;0,F48/NAgni!F$57*100,"n.a."),"n.a.")</f>
        <v>2642.2029045054446</v>
      </c>
      <c r="G66" s="69">
        <f>IF(ISNUMBER(G48)=TRUE,IF(G48&gt;0,G48/NAgni!G$57*100,"n.a."),"n.a.")</f>
        <v>2591.6902660663718</v>
      </c>
      <c r="H66" s="69">
        <f>IF(ISNUMBER(H48)=TRUE,IF(H48&gt;0,H48/NAgni!H$57*100,"n.a."),"n.a.")</f>
        <v>2512.5352474800511</v>
      </c>
      <c r="I66" s="69">
        <f>IF(ISNUMBER(I48)=TRUE,IF(I48&gt;0,I48/NAgni!I$57*100,"n.a."),"n.a.")</f>
        <v>2388.5354879725037</v>
      </c>
      <c r="J66" s="69">
        <f>IF(ISNUMBER(J48)=TRUE,IF(J48&gt;0,J48/NAgni!J$57*100,"n.a."),"n.a.")</f>
        <v>2370.2653153659226</v>
      </c>
      <c r="K66" s="69">
        <f>IF(ISNUMBER(K48)=TRUE,IF(K48&gt;0,K48/NAgni!K$57*100,"n.a."),"n.a.")</f>
        <v>2196.9240411029941</v>
      </c>
      <c r="L66" s="69">
        <f>IF(ISNUMBER(L48)=TRUE,IF(L48&gt;0,L48/NAgni!L$57*100,"n.a."),"n.a.")</f>
        <v>2127.4912988306196</v>
      </c>
      <c r="M66" s="69">
        <f>IF(ISNUMBER(M48)=TRUE,IF(M48&gt;0,M48/NAgni!M$57*100,"n.a."),"n.a.")</f>
        <v>2133.1408005018839</v>
      </c>
      <c r="N66" s="69">
        <f>IF(ISNUMBER(N48)=TRUE,IF(N48&gt;0,N48/NAgni!N$57*100,"n.a."),"n.a.")</f>
        <v>2133.1967438415641</v>
      </c>
      <c r="O66" s="69">
        <f>IF(ISNUMBER(O48)=TRUE,IF(O48&gt;0,O48/NAgni!O$57*100,"n.a."),"n.a.")</f>
        <v>2084.9179643276671</v>
      </c>
      <c r="P66" s="69">
        <f>IF(ISNUMBER(P48)=TRUE,IF(P48&gt;0,P48/NAgni!P$57*100,"n.a."),"n.a.")</f>
        <v>2119.6810149946532</v>
      </c>
      <c r="Q66" s="69">
        <f>IF(ISNUMBER(Q48)=TRUE,IF(Q48&gt;0,Q48/NAgni!Q$57*100,"n.a."),"n.a.")</f>
        <v>2129.5555361033544</v>
      </c>
      <c r="R66" s="69">
        <f>IF(ISNUMBER(R48)=TRUE,IF(R48&gt;0,R48/NAgni!R$57*100,"n.a."),"n.a.")</f>
        <v>2279.2350213174391</v>
      </c>
      <c r="S66" s="69">
        <f>IF(ISNUMBER(S48)=TRUE,IF(S48&gt;0,S48/NAgni!S$57*100,"n.a."),"n.a.")</f>
        <v>2437.3161069418766</v>
      </c>
      <c r="T66" s="69">
        <f>IF(ISNUMBER(T48)=TRUE,IF(T48&gt;0,T48/NAgni!T$57*100,"n.a."),"n.a.")</f>
        <v>2470.2822828622052</v>
      </c>
      <c r="U66" s="69">
        <f>IF(ISNUMBER(U48)=TRUE,IF(U48&gt;0,U48/NAgni!U$57*100,"n.a."),"n.a.")</f>
        <v>2508.714984319161</v>
      </c>
      <c r="V66" s="69">
        <f>IF(ISNUMBER(V48)=TRUE,IF(V48&gt;0,V48/NAgni!V$57*100,"n.a."),"n.a.")</f>
        <v>2461.8986637016142</v>
      </c>
      <c r="W66" s="69">
        <f>IF(ISNUMBER(W48)=TRUE,IF(W48&gt;0,W48/NAgni!W$57*100,"n.a."),"n.a.")</f>
        <v>2536.7047960658192</v>
      </c>
      <c r="X66" s="69">
        <f>IF(ISNUMBER(X48)=TRUE,IF(X48&gt;0,X48/NAgni!X$57*100,"n.a."),"n.a.")</f>
        <v>2596.1101880150454</v>
      </c>
      <c r="Y66" s="69">
        <f>IF(ISNUMBER(Y48)=TRUE,IF(Y48&gt;0,Y48/NAgni!Y$57*100,"n.a."),"n.a.")</f>
        <v>2392.8491528643526</v>
      </c>
      <c r="Z66" s="69">
        <f>IF(ISNUMBER(Z48)=TRUE,IF(Z48&gt;0,Z48/NAgni!Z$57*100,"n.a."),"n.a.")</f>
        <v>2187.0709704955984</v>
      </c>
      <c r="AA66" s="69">
        <f>IF(ISNUMBER(AA48)=TRUE,IF(AA48&gt;0,AA48/NAgni!AA$57*100,"n.a."),"n.a.")</f>
        <v>2266.3256690843136</v>
      </c>
      <c r="AB66" s="69">
        <f>IF(ISNUMBER(AB48)=TRUE,IF(AB48&gt;0,AB48/NAgni!AB$57*100,"n.a."),"n.a.")</f>
        <v>2208.9333915532861</v>
      </c>
    </row>
    <row r="67" spans="1:28" x14ac:dyDescent="0.25">
      <c r="A67" s="34">
        <v>6</v>
      </c>
      <c r="B67" s="152" t="s">
        <v>478</v>
      </c>
      <c r="C67" s="69" t="str">
        <f>IF(ISNUMBER(C49)=TRUE,IF(C49&gt;0,C49/NAgni!C$57*100,"n.a."),"n.a.")</f>
        <v>n.a.</v>
      </c>
      <c r="D67" s="69" t="str">
        <f>IF(ISNUMBER(D49)=TRUE,IF(D49&gt;0,D49/NAgni!D$57*100,"n.a."),"n.a.")</f>
        <v>n.a.</v>
      </c>
      <c r="E67" s="69" t="str">
        <f>IF(ISNUMBER(E49)=TRUE,IF(E49&gt;0,E49/NAgni!E$57*100,"n.a."),"n.a.")</f>
        <v>n.a.</v>
      </c>
      <c r="F67" s="69" t="str">
        <f>IF(ISNUMBER(F49)=TRUE,IF(F49&gt;0,F49/NAgni!F$57*100,"n.a."),"n.a.")</f>
        <v>n.a.</v>
      </c>
      <c r="G67" s="69" t="str">
        <f>IF(ISNUMBER(G49)=TRUE,IF(G49&gt;0,G49/NAgni!G$57*100,"n.a."),"n.a.")</f>
        <v>n.a.</v>
      </c>
      <c r="H67" s="69" t="str">
        <f>IF(ISNUMBER(H49)=TRUE,IF(H49&gt;0,H49/NAgni!H$57*100,"n.a."),"n.a.")</f>
        <v>n.a.</v>
      </c>
      <c r="I67" s="69" t="str">
        <f>IF(ISNUMBER(I49)=TRUE,IF(I49&gt;0,I49/NAgni!I$57*100,"n.a."),"n.a.")</f>
        <v>n.a.</v>
      </c>
      <c r="J67" s="69">
        <f>IF(ISNUMBER(J49)=TRUE,IF(J49&gt;0,J49/NAgni!J$57*100,"n.a."),"n.a.")</f>
        <v>18693.40575892149</v>
      </c>
      <c r="K67" s="69">
        <f>IF(ISNUMBER(K49)=TRUE,IF(K49&gt;0,K49/NAgni!K$57*100,"n.a."),"n.a.")</f>
        <v>17309.10509729369</v>
      </c>
      <c r="L67" s="69">
        <f>IF(ISNUMBER(L49)=TRUE,IF(L49&gt;0,L49/NAgni!L$57*100,"n.a."),"n.a.")</f>
        <v>18451.564260424235</v>
      </c>
      <c r="M67" s="69">
        <f>IF(ISNUMBER(M49)=TRUE,IF(M49&gt;0,M49/NAgni!M$57*100,"n.a."),"n.a.")</f>
        <v>18147.529578591479</v>
      </c>
      <c r="N67" s="69">
        <f>IF(ISNUMBER(N49)=TRUE,IF(N49&gt;0,N49/NAgni!N$57*100,"n.a."),"n.a.")</f>
        <v>16742.968808669797</v>
      </c>
      <c r="O67" s="69">
        <f>IF(ISNUMBER(O49)=TRUE,IF(O49&gt;0,O49/NAgni!O$57*100,"n.a."),"n.a.")</f>
        <v>16076.616075875671</v>
      </c>
      <c r="P67" s="69">
        <f>IF(ISNUMBER(P49)=TRUE,IF(P49&gt;0,P49/NAgni!P$57*100,"n.a."),"n.a.")</f>
        <v>14336.250884390478</v>
      </c>
      <c r="Q67" s="69">
        <f>IF(ISNUMBER(Q49)=TRUE,IF(Q49&gt;0,Q49/NAgni!Q$57*100,"n.a."),"n.a.")</f>
        <v>15290.763268780691</v>
      </c>
      <c r="R67" s="69">
        <f>IF(ISNUMBER(R49)=TRUE,IF(R49&gt;0,R49/NAgni!R$57*100,"n.a."),"n.a.")</f>
        <v>14640.564597551383</v>
      </c>
      <c r="S67" s="69">
        <f>IF(ISNUMBER(S49)=TRUE,IF(S49&gt;0,S49/NAgni!S$57*100,"n.a."),"n.a.")</f>
        <v>16257.068803565026</v>
      </c>
      <c r="T67" s="69">
        <f>IF(ISNUMBER(T49)=TRUE,IF(T49&gt;0,T49/NAgni!T$57*100,"n.a."),"n.a.")</f>
        <v>15404.077772401248</v>
      </c>
      <c r="U67" s="69">
        <f>IF(ISNUMBER(U49)=TRUE,IF(U49&gt;0,U49/NAgni!U$57*100,"n.a."),"n.a.")</f>
        <v>17035.352300014234</v>
      </c>
      <c r="V67" s="69">
        <f>IF(ISNUMBER(V49)=TRUE,IF(V49&gt;0,V49/NAgni!V$57*100,"n.a."),"n.a.")</f>
        <v>17688.84148848684</v>
      </c>
      <c r="W67" s="69">
        <f>IF(ISNUMBER(W49)=TRUE,IF(W49&gt;0,W49/NAgni!W$57*100,"n.a."),"n.a.")</f>
        <v>21273.074881473516</v>
      </c>
      <c r="X67" s="69">
        <f>IF(ISNUMBER(X49)=TRUE,IF(X49&gt;0,X49/NAgni!X$57*100,"n.a."),"n.a.")</f>
        <v>19995.124629422524</v>
      </c>
      <c r="Y67" s="69">
        <f>IF(ISNUMBER(Y49)=TRUE,IF(Y49&gt;0,Y49/NAgni!Y$57*100,"n.a."),"n.a.")</f>
        <v>16115.320328876385</v>
      </c>
      <c r="Z67" s="69">
        <f>IF(ISNUMBER(Z49)=TRUE,IF(Z49&gt;0,Z49/NAgni!Z$57*100,"n.a."),"n.a.")</f>
        <v>11977.834859290751</v>
      </c>
      <c r="AA67" s="69">
        <f>IF(ISNUMBER(AA49)=TRUE,IF(AA49&gt;0,AA49/NAgni!AA$57*100,"n.a."),"n.a.")</f>
        <v>10905.514741552179</v>
      </c>
      <c r="AB67" s="69">
        <f>IF(ISNUMBER(AB49)=TRUE,IF(AB49&gt;0,AB49/NAgni!AB$57*100,"n.a."),"n.a.")</f>
        <v>13529.520380406828</v>
      </c>
    </row>
    <row r="68" spans="1:28" s="43" customFormat="1" ht="20.25" customHeight="1" x14ac:dyDescent="0.25">
      <c r="A68" s="832"/>
      <c r="B68" s="433" t="s">
        <v>201</v>
      </c>
      <c r="C68" s="834">
        <f>IF(ISNUMBER(C50)=TRUE,IF(C50&gt;0,C50/NAgni!C$57*100,"n.a."),"n.a.")</f>
        <v>11689.1492929794</v>
      </c>
      <c r="D68" s="834">
        <f>IF(ISNUMBER(D50)=TRUE,IF(D50&gt;0,D50/NAgni!D$57*100,"n.a."),"n.a.")</f>
        <v>11797.456655657934</v>
      </c>
      <c r="E68" s="834">
        <f>IF(ISNUMBER(E50)=TRUE,IF(E50&gt;0,E50/NAgni!E$57*100,"n.a."),"n.a.")</f>
        <v>12153.632742796515</v>
      </c>
      <c r="F68" s="834">
        <f>IF(ISNUMBER(F50)=TRUE,IF(F50&gt;0,F50/NAgni!F$57*100,"n.a."),"n.a.")</f>
        <v>12220.561486476043</v>
      </c>
      <c r="G68" s="834">
        <f>IF(ISNUMBER(G50)=TRUE,IF(G50&gt;0,G50/NAgni!G$57*100,"n.a."),"n.a.")</f>
        <v>12405.325738027766</v>
      </c>
      <c r="H68" s="834">
        <f>IF(ISNUMBER(H50)=TRUE,IF(H50&gt;0,H50/NAgni!H$57*100,"n.a."),"n.a.")</f>
        <v>11548.458979650361</v>
      </c>
      <c r="I68" s="834">
        <f>IF(ISNUMBER(I50)=TRUE,IF(I50&gt;0,I50/NAgni!I$57*100,"n.a."),"n.a.")</f>
        <v>11176.435666358511</v>
      </c>
      <c r="J68" s="834">
        <f>IF(ISNUMBER(J50)=TRUE,IF(J50&gt;0,J50/NAgni!J$57*100,"n.a."),"n.a.")</f>
        <v>11191.327553406783</v>
      </c>
      <c r="K68" s="834">
        <f>IF(ISNUMBER(K50)=TRUE,IF(K50&gt;0,K50/NAgni!K$57*100,"n.a."),"n.a.")</f>
        <v>10544.225432546969</v>
      </c>
      <c r="L68" s="834">
        <f>IF(ISNUMBER(L50)=TRUE,IF(L50&gt;0,L50/NAgni!L$57*100,"n.a."),"n.a.")</f>
        <v>10225.172869383638</v>
      </c>
      <c r="M68" s="834">
        <f>IF(ISNUMBER(M50)=TRUE,IF(M50&gt;0,M50/NAgni!M$57*100,"n.a."),"n.a.")</f>
        <v>10287.481723011173</v>
      </c>
      <c r="N68" s="834">
        <f>IF(ISNUMBER(N50)=TRUE,IF(N50&gt;0,N50/NAgni!N$57*100,"n.a."),"n.a.")</f>
        <v>10458.653471084706</v>
      </c>
      <c r="O68" s="834">
        <f>IF(ISNUMBER(O50)=TRUE,IF(O50&gt;0,O50/NAgni!O$57*100,"n.a."),"n.a.")</f>
        <v>10254.7882252744</v>
      </c>
      <c r="P68" s="834">
        <f>IF(ISNUMBER(P50)=TRUE,IF(P50&gt;0,P50/NAgni!P$57*100,"n.a."),"n.a.")</f>
        <v>10051.67069468268</v>
      </c>
      <c r="Q68" s="834">
        <f>IF(ISNUMBER(Q50)=TRUE,IF(Q50&gt;0,Q50/NAgni!Q$57*100,"n.a."),"n.a.")</f>
        <v>10431.291686546212</v>
      </c>
      <c r="R68" s="834">
        <f>IF(ISNUMBER(R50)=TRUE,IF(R50&gt;0,R50/NAgni!R$57*100,"n.a."),"n.a.")</f>
        <v>10632.524055686465</v>
      </c>
      <c r="S68" s="834">
        <f>IF(ISNUMBER(S50)=TRUE,IF(S50&gt;0,S50/NAgni!S$57*100,"n.a."),"n.a.")</f>
        <v>11340.708667850364</v>
      </c>
      <c r="T68" s="834">
        <f>IF(ISNUMBER(T50)=TRUE,IF(T50&gt;0,T50/NAgni!T$57*100,"n.a."),"n.a.")</f>
        <v>11526.140110211931</v>
      </c>
      <c r="U68" s="834">
        <f>IF(ISNUMBER(U50)=TRUE,IF(U50&gt;0,U50/NAgni!U$57*100,"n.a."),"n.a.")</f>
        <v>11515.911693589529</v>
      </c>
      <c r="V68" s="834">
        <f>IF(ISNUMBER(V50)=TRUE,IF(V50&gt;0,V50/NAgni!V$57*100,"n.a."),"n.a.")</f>
        <v>11677.939337115029</v>
      </c>
      <c r="W68" s="834">
        <f>IF(ISNUMBER(W50)=TRUE,IF(W50&gt;0,W50/NAgni!W$57*100,"n.a."),"n.a.")</f>
        <v>11660.457827907876</v>
      </c>
      <c r="X68" s="834">
        <f>IF(ISNUMBER(X50)=TRUE,IF(X50&gt;0,X50/NAgni!X$57*100,"n.a."),"n.a.")</f>
        <v>11823.905967900442</v>
      </c>
      <c r="Y68" s="834">
        <f>IF(ISNUMBER(Y50)=TRUE,IF(Y50&gt;0,Y50/NAgni!Y$57*100,"n.a."),"n.a.")</f>
        <v>10765.880931242604</v>
      </c>
      <c r="Z68" s="834">
        <f>IF(ISNUMBER(Z50)=TRUE,IF(Z50&gt;0,Z50/NAgni!Z$57*100,"n.a."),"n.a.")</f>
        <v>10090.493528449129</v>
      </c>
      <c r="AA68" s="834">
        <f>IF(ISNUMBER(AA50)=TRUE,IF(AA50&gt;0,AA50/NAgni!AA$57*100,"n.a."),"n.a.")</f>
        <v>10151.123436887729</v>
      </c>
      <c r="AB68" s="834">
        <f>IF(ISNUMBER(AB50)=TRUE,IF(AB50&gt;0,AB50/NAgni!AB$57*100,"n.a."),"n.a.")</f>
        <v>10175.377428993024</v>
      </c>
    </row>
    <row r="69" spans="1:28" s="4" customFormat="1" ht="18" customHeight="1" x14ac:dyDescent="0.25">
      <c r="A69" s="63" t="s">
        <v>480</v>
      </c>
      <c r="B69" s="416"/>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row>
    <row r="70" spans="1:28" ht="20.25" customHeight="1" x14ac:dyDescent="0.35">
      <c r="A70" s="22" t="str">
        <f>Index!A38</f>
        <v>Table 3e    Employment by institutional sector, numbers, Palau citizens, FY2000-FY2025</v>
      </c>
    </row>
    <row r="71" spans="1:28" s="14" customFormat="1" ht="20.25" customHeight="1" x14ac:dyDescent="0.25">
      <c r="A71" s="788"/>
      <c r="B71" s="788" t="s">
        <v>474</v>
      </c>
      <c r="C71" s="24" t="str">
        <f>NAgni!C2</f>
        <v>FY00</v>
      </c>
      <c r="D71" s="24" t="str">
        <f>NAgni!D2</f>
        <v>FY01</v>
      </c>
      <c r="E71" s="24" t="str">
        <f>NAgni!E2</f>
        <v>FY02</v>
      </c>
      <c r="F71" s="24" t="str">
        <f>NAgni!F2</f>
        <v>FY03</v>
      </c>
      <c r="G71" s="24" t="str">
        <f>NAgni!G2</f>
        <v>FY04</v>
      </c>
      <c r="H71" s="24" t="str">
        <f>NAgni!H2</f>
        <v>FY05</v>
      </c>
      <c r="I71" s="24" t="str">
        <f>NAgni!I2</f>
        <v>FY06</v>
      </c>
      <c r="J71" s="24" t="str">
        <f>NAgni!J2</f>
        <v>FY07</v>
      </c>
      <c r="K71" s="24" t="str">
        <f>NAgni!K2</f>
        <v>FY08</v>
      </c>
      <c r="L71" s="24" t="str">
        <f>NAgni!L2</f>
        <v>FY09</v>
      </c>
      <c r="M71" s="24" t="str">
        <f>NAgni!M2</f>
        <v>FY10</v>
      </c>
      <c r="N71" s="24" t="str">
        <f>NAgni!N2</f>
        <v>FY11</v>
      </c>
      <c r="O71" s="24" t="str">
        <f>NAgni!O2</f>
        <v>FY12</v>
      </c>
      <c r="P71" s="24" t="str">
        <f>NAgni!P2</f>
        <v>FY13</v>
      </c>
      <c r="Q71" s="24" t="str">
        <f>NAgni!Q2</f>
        <v>FY14</v>
      </c>
      <c r="R71" s="24" t="str">
        <f>NAgni!R2</f>
        <v>FY15</v>
      </c>
      <c r="S71" s="24" t="str">
        <f>NAgni!S2</f>
        <v>FY16</v>
      </c>
      <c r="T71" s="24" t="str">
        <f>NAgni!T2</f>
        <v>FY17</v>
      </c>
      <c r="U71" s="24" t="str">
        <f>NAgni!U2</f>
        <v>FY18</v>
      </c>
      <c r="V71" s="24" t="str">
        <f>NAgni!V2</f>
        <v>FY19</v>
      </c>
      <c r="W71" s="24" t="str">
        <f>NAgni!W2</f>
        <v>FY20</v>
      </c>
      <c r="X71" s="24" t="str">
        <f>NAgni!X2</f>
        <v>FY21</v>
      </c>
      <c r="Y71" s="24" t="str">
        <f>NAgni!Y2</f>
        <v>FY22</v>
      </c>
      <c r="Z71" s="24" t="str">
        <f>NAgni!Z2</f>
        <v>FY23</v>
      </c>
      <c r="AA71" s="24" t="str">
        <f>NAgni!AA2</f>
        <v>FY24</v>
      </c>
      <c r="AB71" s="24" t="str">
        <f>NAgni!AB2</f>
        <v>FY25</v>
      </c>
    </row>
    <row r="72" spans="1:28" x14ac:dyDescent="0.25">
      <c r="A72" s="1">
        <v>1.1000000000000001</v>
      </c>
      <c r="B72" s="152" t="s">
        <v>475</v>
      </c>
      <c r="C72" s="69">
        <v>1162.0318603515625</v>
      </c>
      <c r="D72" s="69">
        <v>1038.2919921875</v>
      </c>
      <c r="E72" s="69">
        <v>1044.1212158203125</v>
      </c>
      <c r="F72" s="69">
        <v>966.06915283203125</v>
      </c>
      <c r="G72" s="69">
        <v>946.87548828125</v>
      </c>
      <c r="H72" s="69">
        <v>1078.2056884765625</v>
      </c>
      <c r="I72" s="69">
        <v>1035.413818359375</v>
      </c>
      <c r="J72" s="69">
        <v>1051.0975341796875</v>
      </c>
      <c r="K72" s="69">
        <v>1106.5164794921875</v>
      </c>
      <c r="L72" s="69">
        <v>1041.005615234375</v>
      </c>
      <c r="M72" s="69">
        <v>1049.68408203125</v>
      </c>
      <c r="N72" s="69">
        <v>1127.0323486328125</v>
      </c>
      <c r="O72" s="69">
        <v>1193.2821044921875</v>
      </c>
      <c r="P72" s="69">
        <v>1220.4923095703125</v>
      </c>
      <c r="Q72" s="69">
        <v>1171.5289306640625</v>
      </c>
      <c r="R72" s="69">
        <v>1177.5947265625</v>
      </c>
      <c r="S72" s="69">
        <v>1115.03076171875</v>
      </c>
      <c r="T72" s="69">
        <v>1038.03369140625</v>
      </c>
      <c r="U72" s="69">
        <v>979.8759765625</v>
      </c>
      <c r="V72" s="69">
        <v>926.42083740234375</v>
      </c>
      <c r="W72" s="69">
        <v>801.5242919921875</v>
      </c>
      <c r="X72" s="69">
        <v>627.41534423828125</v>
      </c>
      <c r="Y72" s="69">
        <v>742.51483154296875</v>
      </c>
      <c r="Z72" s="69">
        <v>749.87640380859375</v>
      </c>
      <c r="AA72" s="69">
        <v>752.258056640625</v>
      </c>
      <c r="AB72" s="69">
        <v>734.8046875</v>
      </c>
    </row>
    <row r="73" spans="1:28" x14ac:dyDescent="0.25">
      <c r="A73" s="1">
        <v>1.2</v>
      </c>
      <c r="B73" s="152" t="s">
        <v>476</v>
      </c>
      <c r="C73" s="69">
        <v>743.1611328125</v>
      </c>
      <c r="D73" s="69">
        <v>732.59832763671875</v>
      </c>
      <c r="E73" s="69">
        <v>717.60296630859375</v>
      </c>
      <c r="F73" s="69">
        <v>774.11126708984375</v>
      </c>
      <c r="G73" s="69">
        <v>777.1832275390625</v>
      </c>
      <c r="H73" s="69">
        <v>751.0189208984375</v>
      </c>
      <c r="I73" s="69">
        <v>729.57440185546875</v>
      </c>
      <c r="J73" s="69">
        <v>712.0506591796875</v>
      </c>
      <c r="K73" s="69">
        <v>702.42578125</v>
      </c>
      <c r="L73" s="69">
        <v>653.260498046875</v>
      </c>
      <c r="M73" s="69">
        <v>640.37353515625</v>
      </c>
      <c r="N73" s="69">
        <v>631.8245849609375</v>
      </c>
      <c r="O73" s="69">
        <v>660.25909423828125</v>
      </c>
      <c r="P73" s="69">
        <v>697.545166015625</v>
      </c>
      <c r="Q73" s="69">
        <v>759.5758056640625</v>
      </c>
      <c r="R73" s="69">
        <v>805.0047607421875</v>
      </c>
      <c r="S73" s="69">
        <v>832.3104248046875</v>
      </c>
      <c r="T73" s="69">
        <v>857.85211181640625</v>
      </c>
      <c r="U73" s="69">
        <v>1056.9801025390625</v>
      </c>
      <c r="V73" s="69">
        <v>998.911865234375</v>
      </c>
      <c r="W73" s="69">
        <v>958.75250244140625</v>
      </c>
      <c r="X73" s="69">
        <v>908.3564453125</v>
      </c>
      <c r="Y73" s="69">
        <v>965.29010009765625</v>
      </c>
      <c r="Z73" s="69">
        <v>1136.4361572265625</v>
      </c>
      <c r="AA73" s="69">
        <v>1124.319091796875</v>
      </c>
      <c r="AB73" s="69">
        <v>1120.0982666015625</v>
      </c>
    </row>
    <row r="74" spans="1:28" x14ac:dyDescent="0.25">
      <c r="A74" s="1">
        <v>1.3</v>
      </c>
      <c r="B74" t="s">
        <v>371</v>
      </c>
      <c r="C74" s="69">
        <v>167.25</v>
      </c>
      <c r="D74" s="69">
        <v>170.75</v>
      </c>
      <c r="E74" s="69">
        <v>178.5</v>
      </c>
      <c r="F74" s="69">
        <v>181</v>
      </c>
      <c r="G74" s="69">
        <v>202.25</v>
      </c>
      <c r="H74" s="69">
        <v>214.75</v>
      </c>
      <c r="I74" s="69">
        <v>214</v>
      </c>
      <c r="J74" s="69">
        <v>211.5</v>
      </c>
      <c r="K74" s="69">
        <v>208.25</v>
      </c>
      <c r="L74" s="69">
        <v>205.25</v>
      </c>
      <c r="M74" s="69">
        <v>220.5</v>
      </c>
      <c r="N74" s="69">
        <v>230.41397094726563</v>
      </c>
      <c r="O74" s="69">
        <v>219.89094543457031</v>
      </c>
      <c r="P74" s="69">
        <v>214.77706909179688</v>
      </c>
      <c r="Q74" s="69">
        <v>313.07479858398438</v>
      </c>
      <c r="R74" s="69">
        <v>309.83432006835938</v>
      </c>
      <c r="S74" s="69">
        <v>311.21585083007813</v>
      </c>
      <c r="T74" s="69">
        <v>323.38290405273438</v>
      </c>
      <c r="U74" s="69">
        <v>361.71420288085938</v>
      </c>
      <c r="V74" s="69">
        <v>362.95486450195313</v>
      </c>
      <c r="W74" s="69">
        <v>376.4822998046875</v>
      </c>
      <c r="X74" s="69">
        <v>378.67340087890625</v>
      </c>
      <c r="Y74" s="69">
        <v>390.68569946289063</v>
      </c>
      <c r="Z74" s="69">
        <v>386.95919799804688</v>
      </c>
      <c r="AA74" s="69">
        <v>371.68914794921875</v>
      </c>
      <c r="AB74" s="69">
        <v>346.32135009765625</v>
      </c>
    </row>
    <row r="75" spans="1:28" x14ac:dyDescent="0.25">
      <c r="A75" s="1">
        <v>1.4</v>
      </c>
      <c r="B75" t="s">
        <v>477</v>
      </c>
      <c r="C75" s="69">
        <v>0</v>
      </c>
      <c r="D75" s="69">
        <v>2.5</v>
      </c>
      <c r="E75" s="69">
        <v>6.75</v>
      </c>
      <c r="F75" s="69">
        <v>7.5</v>
      </c>
      <c r="G75" s="69">
        <v>7.25</v>
      </c>
      <c r="H75" s="69">
        <v>8.5</v>
      </c>
      <c r="I75" s="69">
        <v>7.25</v>
      </c>
      <c r="J75" s="69">
        <v>7.25</v>
      </c>
      <c r="K75" s="69">
        <v>10.25</v>
      </c>
      <c r="L75" s="69">
        <v>11</v>
      </c>
      <c r="M75" s="69">
        <v>11</v>
      </c>
      <c r="N75" s="69">
        <v>11.25</v>
      </c>
      <c r="O75" s="69">
        <v>11.75</v>
      </c>
      <c r="P75" s="69">
        <v>12.5</v>
      </c>
      <c r="Q75" s="69">
        <v>13.75</v>
      </c>
      <c r="R75" s="69">
        <v>13.5</v>
      </c>
      <c r="S75" s="69">
        <v>10.25</v>
      </c>
      <c r="T75" s="69">
        <v>10</v>
      </c>
      <c r="U75" s="69">
        <v>9.5</v>
      </c>
      <c r="V75" s="69">
        <v>8</v>
      </c>
      <c r="W75" s="69">
        <v>6</v>
      </c>
      <c r="X75" s="69">
        <v>0</v>
      </c>
      <c r="Y75" s="69">
        <v>0</v>
      </c>
      <c r="Z75" s="69">
        <v>0</v>
      </c>
      <c r="AA75" s="69">
        <v>1</v>
      </c>
      <c r="AB75" s="69">
        <v>5.5</v>
      </c>
    </row>
    <row r="76" spans="1:28" x14ac:dyDescent="0.25">
      <c r="A76" s="34" t="s">
        <v>372</v>
      </c>
      <c r="B76" s="152" t="s">
        <v>373</v>
      </c>
      <c r="C76" s="69">
        <v>65.61968994140625</v>
      </c>
      <c r="D76" s="69">
        <v>66.75</v>
      </c>
      <c r="E76" s="69">
        <v>63.75</v>
      </c>
      <c r="F76" s="69">
        <v>61.599998474121094</v>
      </c>
      <c r="G76" s="69">
        <v>63.978092193603516</v>
      </c>
      <c r="H76" s="69">
        <v>63.435184478759766</v>
      </c>
      <c r="I76" s="69">
        <v>60.019618988037109</v>
      </c>
      <c r="J76" s="69">
        <v>53</v>
      </c>
      <c r="K76" s="69">
        <v>43.25</v>
      </c>
      <c r="L76" s="69">
        <v>43.5</v>
      </c>
      <c r="M76" s="69">
        <v>39</v>
      </c>
      <c r="N76" s="69">
        <v>38</v>
      </c>
      <c r="O76" s="69">
        <v>34</v>
      </c>
      <c r="P76" s="69">
        <v>32</v>
      </c>
      <c r="Q76" s="69">
        <v>32</v>
      </c>
      <c r="R76" s="69">
        <v>30.75</v>
      </c>
      <c r="S76" s="69">
        <v>33.5</v>
      </c>
      <c r="T76" s="69">
        <v>36</v>
      </c>
      <c r="U76" s="69">
        <v>38.75</v>
      </c>
      <c r="V76" s="69">
        <v>38.5</v>
      </c>
      <c r="W76" s="69">
        <v>36.5</v>
      </c>
      <c r="X76" s="69">
        <v>37.25</v>
      </c>
      <c r="Y76" s="69">
        <v>38.5</v>
      </c>
      <c r="Z76" s="69">
        <v>38.25</v>
      </c>
      <c r="AA76" s="69">
        <v>37</v>
      </c>
      <c r="AB76" s="69">
        <v>37.75</v>
      </c>
    </row>
    <row r="77" spans="1:28" x14ac:dyDescent="0.25">
      <c r="A77" s="34" t="s">
        <v>374</v>
      </c>
      <c r="B77" s="152" t="s">
        <v>375</v>
      </c>
      <c r="C77" s="69">
        <v>36.077529907226563</v>
      </c>
      <c r="D77" s="69">
        <v>47.506065368652344</v>
      </c>
      <c r="E77" s="69">
        <v>37.508285522460938</v>
      </c>
      <c r="F77" s="69">
        <v>33.492733001708984</v>
      </c>
      <c r="G77" s="69">
        <v>28.751916885375977</v>
      </c>
      <c r="H77" s="69">
        <v>28.501848220825195</v>
      </c>
      <c r="I77" s="69">
        <v>31.574098587036133</v>
      </c>
      <c r="J77" s="69">
        <v>34.002071380615234</v>
      </c>
      <c r="K77" s="69">
        <v>35.752113342285156</v>
      </c>
      <c r="L77" s="69">
        <v>36.179466247558594</v>
      </c>
      <c r="M77" s="69">
        <v>36.252197265625</v>
      </c>
      <c r="N77" s="69">
        <v>37.439434051513672</v>
      </c>
      <c r="O77" s="69">
        <v>36.809921264648438</v>
      </c>
      <c r="P77" s="69">
        <v>39.642139434814453</v>
      </c>
      <c r="Q77" s="69">
        <v>44.261810302734375</v>
      </c>
      <c r="R77" s="69">
        <v>41.387863159179688</v>
      </c>
      <c r="S77" s="69">
        <v>37.278293609619141</v>
      </c>
      <c r="T77" s="69">
        <v>34.802677154541016</v>
      </c>
      <c r="U77" s="69">
        <v>34.548629760742188</v>
      </c>
      <c r="V77" s="69">
        <v>32.851688385009766</v>
      </c>
      <c r="W77" s="69">
        <v>30.991458892822266</v>
      </c>
      <c r="X77" s="69">
        <v>30.034358978271484</v>
      </c>
      <c r="Y77" s="69">
        <v>29.562784194946289</v>
      </c>
      <c r="Z77" s="69">
        <v>31.141576766967773</v>
      </c>
      <c r="AA77" s="69">
        <v>32.813690185546875</v>
      </c>
      <c r="AB77" s="69">
        <v>33.692577362060547</v>
      </c>
    </row>
    <row r="78" spans="1:28" x14ac:dyDescent="0.25">
      <c r="A78" s="34" t="s">
        <v>376</v>
      </c>
      <c r="B78" s="152" t="s">
        <v>377</v>
      </c>
      <c r="C78" s="69">
        <v>2136.759765625</v>
      </c>
      <c r="D78" s="69">
        <v>2214.75</v>
      </c>
      <c r="E78" s="69">
        <v>2232.32568359375</v>
      </c>
      <c r="F78" s="69">
        <v>2285</v>
      </c>
      <c r="G78" s="69">
        <v>2299.5</v>
      </c>
      <c r="H78" s="69">
        <v>2124</v>
      </c>
      <c r="I78" s="69">
        <v>2031.75</v>
      </c>
      <c r="J78" s="69">
        <v>2027.5</v>
      </c>
      <c r="K78" s="69">
        <v>2023</v>
      </c>
      <c r="L78" s="69">
        <v>2006.25</v>
      </c>
      <c r="M78" s="69">
        <v>1976.6031494140625</v>
      </c>
      <c r="N78" s="69">
        <v>1973.4144287109375</v>
      </c>
      <c r="O78" s="69">
        <v>1938.102783203125</v>
      </c>
      <c r="P78" s="69">
        <v>1918.5</v>
      </c>
      <c r="Q78" s="69">
        <v>1841</v>
      </c>
      <c r="R78" s="69">
        <v>1805.5</v>
      </c>
      <c r="S78" s="69">
        <v>1827</v>
      </c>
      <c r="T78" s="69">
        <v>1867</v>
      </c>
      <c r="U78" s="69">
        <v>1861.75634765625</v>
      </c>
      <c r="V78" s="69">
        <v>1839.2650146484375</v>
      </c>
      <c r="W78" s="69">
        <v>1856.8033447265625</v>
      </c>
      <c r="X78" s="69">
        <v>1812.1898193359375</v>
      </c>
      <c r="Y78" s="69">
        <v>1769.1080322265625</v>
      </c>
      <c r="Z78" s="69">
        <v>1750.4581298828125</v>
      </c>
      <c r="AA78" s="69">
        <v>1703.61962890625</v>
      </c>
      <c r="AB78" s="69">
        <v>1685.706787109375</v>
      </c>
    </row>
    <row r="79" spans="1:28" x14ac:dyDescent="0.25">
      <c r="A79" s="34" t="s">
        <v>378</v>
      </c>
      <c r="B79" s="152" t="s">
        <v>379</v>
      </c>
      <c r="C79" s="69">
        <v>384.63735961914063</v>
      </c>
      <c r="D79" s="69">
        <v>397.71987915039063</v>
      </c>
      <c r="E79" s="69">
        <v>449.3311767578125</v>
      </c>
      <c r="F79" s="69">
        <v>417.5</v>
      </c>
      <c r="G79" s="69">
        <v>429.5</v>
      </c>
      <c r="H79" s="69">
        <v>435.75</v>
      </c>
      <c r="I79" s="69">
        <v>487.92276000976563</v>
      </c>
      <c r="J79" s="69">
        <v>466.778564453125</v>
      </c>
      <c r="K79" s="69">
        <v>449.04220581054688</v>
      </c>
      <c r="L79" s="69">
        <v>443.45184326171875</v>
      </c>
      <c r="M79" s="69">
        <v>466.247802734375</v>
      </c>
      <c r="N79" s="69">
        <v>399.76766967773438</v>
      </c>
      <c r="O79" s="69">
        <v>391.326171875</v>
      </c>
      <c r="P79" s="69">
        <v>391.8646240234375</v>
      </c>
      <c r="Q79" s="69">
        <v>346.5216064453125</v>
      </c>
      <c r="R79" s="69">
        <v>304.07998657226563</v>
      </c>
      <c r="S79" s="69">
        <v>292.112548828125</v>
      </c>
      <c r="T79" s="69">
        <v>295.25637817382813</v>
      </c>
      <c r="U79" s="69">
        <v>284.62240600585938</v>
      </c>
      <c r="V79" s="69">
        <v>277.8839111328125</v>
      </c>
      <c r="W79" s="69">
        <v>282.58966064453125</v>
      </c>
      <c r="X79" s="69">
        <v>292.42568969726563</v>
      </c>
      <c r="Y79" s="69">
        <v>348.76687622070313</v>
      </c>
      <c r="Z79" s="69">
        <v>357.92453002929688</v>
      </c>
      <c r="AA79" s="69">
        <v>341.2655029296875</v>
      </c>
      <c r="AB79" s="69">
        <v>361.43173217773438</v>
      </c>
    </row>
    <row r="80" spans="1:28" x14ac:dyDescent="0.25">
      <c r="A80" s="34" t="s">
        <v>380</v>
      </c>
      <c r="B80" s="152" t="s">
        <v>381</v>
      </c>
      <c r="C80" s="69">
        <v>484.11538696289063</v>
      </c>
      <c r="D80" s="69">
        <v>509.71633911132813</v>
      </c>
      <c r="E80" s="69">
        <v>439.79153442382813</v>
      </c>
      <c r="F80" s="69">
        <v>383.95285034179688</v>
      </c>
      <c r="G80" s="69">
        <v>379.22052001953125</v>
      </c>
      <c r="H80" s="69">
        <v>636.6295166015625</v>
      </c>
      <c r="I80" s="69">
        <v>701.4945068359375</v>
      </c>
      <c r="J80" s="69">
        <v>769.301513671875</v>
      </c>
      <c r="K80" s="69">
        <v>784.54833984375</v>
      </c>
      <c r="L80" s="69">
        <v>769.29571533203125</v>
      </c>
      <c r="M80" s="69">
        <v>784.14752197265625</v>
      </c>
      <c r="N80" s="69">
        <v>749.68536376953125</v>
      </c>
      <c r="O80" s="69">
        <v>757.1724853515625</v>
      </c>
      <c r="P80" s="69">
        <v>804.15960693359375</v>
      </c>
      <c r="Q80" s="69">
        <v>838.96087646484375</v>
      </c>
      <c r="R80" s="69">
        <v>876.75213623046875</v>
      </c>
      <c r="S80" s="69">
        <v>944.66790771484375</v>
      </c>
      <c r="T80" s="69">
        <v>977.646728515625</v>
      </c>
      <c r="U80" s="69">
        <v>954.4986572265625</v>
      </c>
      <c r="V80" s="69">
        <v>959.86474609375</v>
      </c>
      <c r="W80" s="69">
        <v>962.2801513671875</v>
      </c>
      <c r="X80" s="69">
        <v>913.696533203125</v>
      </c>
      <c r="Y80" s="69">
        <v>886.46429443359375</v>
      </c>
      <c r="Z80" s="69">
        <v>896.99005126953125</v>
      </c>
      <c r="AA80" s="69">
        <v>908.61834716796875</v>
      </c>
      <c r="AB80" s="69">
        <v>875.38629150390625</v>
      </c>
    </row>
    <row r="81" spans="1:28" x14ac:dyDescent="0.25">
      <c r="A81" s="151" t="s">
        <v>382</v>
      </c>
      <c r="B81" s="152" t="s">
        <v>383</v>
      </c>
      <c r="C81" s="69">
        <v>0</v>
      </c>
      <c r="D81" s="69">
        <v>0</v>
      </c>
      <c r="E81" s="69">
        <v>0</v>
      </c>
      <c r="F81" s="69">
        <v>0</v>
      </c>
      <c r="G81" s="69">
        <v>0</v>
      </c>
      <c r="H81" s="69">
        <v>0</v>
      </c>
      <c r="I81" s="69">
        <v>0</v>
      </c>
      <c r="J81" s="69">
        <v>18.75</v>
      </c>
      <c r="K81" s="69">
        <v>21</v>
      </c>
      <c r="L81" s="69">
        <v>22.5</v>
      </c>
      <c r="M81" s="69">
        <v>28.25</v>
      </c>
      <c r="N81" s="69">
        <v>34.5</v>
      </c>
      <c r="O81" s="69">
        <v>38.5</v>
      </c>
      <c r="P81" s="69">
        <v>38.833332061767578</v>
      </c>
      <c r="Q81" s="69">
        <v>35.916667938232422</v>
      </c>
      <c r="R81" s="69">
        <v>37.666667938232422</v>
      </c>
      <c r="S81" s="69">
        <v>38.833332061767578</v>
      </c>
      <c r="T81" s="69">
        <v>38.421939849853516</v>
      </c>
      <c r="U81" s="69">
        <v>34.980392456054688</v>
      </c>
      <c r="V81" s="69">
        <v>36.604701995849609</v>
      </c>
      <c r="W81" s="69">
        <v>37.850212097167969</v>
      </c>
      <c r="X81" s="69">
        <v>36.692840576171875</v>
      </c>
      <c r="Y81" s="69">
        <v>36.849594116210938</v>
      </c>
      <c r="Z81" s="69">
        <v>36.572727203369141</v>
      </c>
      <c r="AA81" s="69">
        <v>37.317363739013672</v>
      </c>
      <c r="AB81" s="69">
        <v>37.491069793701172</v>
      </c>
    </row>
    <row r="82" spans="1:28" x14ac:dyDescent="0.25">
      <c r="A82" s="34" t="s">
        <v>384</v>
      </c>
      <c r="B82" s="152" t="s">
        <v>385</v>
      </c>
      <c r="C82" s="69">
        <v>142.94403076171875</v>
      </c>
      <c r="D82" s="69">
        <v>134.14497375488281</v>
      </c>
      <c r="E82" s="69">
        <v>146.28398132324219</v>
      </c>
      <c r="F82" s="69">
        <v>155.77067565917969</v>
      </c>
      <c r="G82" s="69">
        <v>140.21682739257813</v>
      </c>
      <c r="H82" s="69">
        <v>134.72666931152344</v>
      </c>
      <c r="I82" s="69">
        <v>136.706298828125</v>
      </c>
      <c r="J82" s="69">
        <v>140.00059509277344</v>
      </c>
      <c r="K82" s="69">
        <v>137.96990966796875</v>
      </c>
      <c r="L82" s="69">
        <v>139.01422119140625</v>
      </c>
      <c r="M82" s="69">
        <v>131.50057983398438</v>
      </c>
      <c r="N82" s="69">
        <v>131.27471923828125</v>
      </c>
      <c r="O82" s="69">
        <v>138.23207092285156</v>
      </c>
      <c r="P82" s="69">
        <v>144.57012939453125</v>
      </c>
      <c r="Q82" s="69">
        <v>138.74320983886719</v>
      </c>
      <c r="R82" s="69">
        <v>137.65425109863281</v>
      </c>
      <c r="S82" s="69">
        <v>139.64006042480469</v>
      </c>
      <c r="T82" s="69">
        <v>142.19851684570313</v>
      </c>
      <c r="U82" s="69">
        <v>146.34272766113281</v>
      </c>
      <c r="V82" s="69">
        <v>151.37406921386719</v>
      </c>
      <c r="W82" s="69">
        <v>165.67904663085938</v>
      </c>
      <c r="X82" s="69">
        <v>154.65263366699219</v>
      </c>
      <c r="Y82" s="69">
        <v>169.71757507324219</v>
      </c>
      <c r="Z82" s="69">
        <v>176.08610534667969</v>
      </c>
      <c r="AA82" s="69">
        <v>169.25642395019531</v>
      </c>
      <c r="AB82" s="69">
        <v>161.40777587890625</v>
      </c>
    </row>
    <row r="83" spans="1:28" x14ac:dyDescent="0.25">
      <c r="A83" s="34" t="s">
        <v>386</v>
      </c>
      <c r="B83" s="152" t="s">
        <v>387</v>
      </c>
      <c r="C83" s="69">
        <v>63.908607482910156</v>
      </c>
      <c r="D83" s="69">
        <v>50.017925262451172</v>
      </c>
      <c r="E83" s="69">
        <v>34.951061248779297</v>
      </c>
      <c r="F83" s="69">
        <v>38.152854919433594</v>
      </c>
      <c r="G83" s="69">
        <v>39.912590026855469</v>
      </c>
      <c r="H83" s="69">
        <v>48.509059906005859</v>
      </c>
      <c r="I83" s="69">
        <v>55.149669647216797</v>
      </c>
      <c r="J83" s="69">
        <v>47.972518920898438</v>
      </c>
      <c r="K83" s="69">
        <v>32.292606353759766</v>
      </c>
      <c r="L83" s="69">
        <v>31.382087707519531</v>
      </c>
      <c r="M83" s="69">
        <v>35.636623382568359</v>
      </c>
      <c r="N83" s="69">
        <v>38.222515106201172</v>
      </c>
      <c r="O83" s="69">
        <v>31.919704437255859</v>
      </c>
      <c r="P83" s="69">
        <v>24.255605697631836</v>
      </c>
      <c r="Q83" s="69">
        <v>28.519264221191406</v>
      </c>
      <c r="R83" s="69">
        <v>25.344379425048828</v>
      </c>
      <c r="S83" s="69">
        <v>31.057033538818359</v>
      </c>
      <c r="T83" s="69">
        <v>24.52318000793457</v>
      </c>
      <c r="U83" s="69">
        <v>24.823347091674805</v>
      </c>
      <c r="V83" s="69">
        <v>28.30479621887207</v>
      </c>
      <c r="W83" s="69">
        <v>26.833490371704102</v>
      </c>
      <c r="X83" s="69">
        <v>32.561248779296875</v>
      </c>
      <c r="Y83" s="69">
        <v>28.834049224853516</v>
      </c>
      <c r="Z83" s="69">
        <v>32.796283721923828</v>
      </c>
      <c r="AA83" s="69">
        <v>34.062747955322266</v>
      </c>
      <c r="AB83" s="69">
        <v>30.1007080078125</v>
      </c>
    </row>
    <row r="84" spans="1:28" x14ac:dyDescent="0.25">
      <c r="A84" s="34">
        <v>6</v>
      </c>
      <c r="B84" s="152" t="s">
        <v>478</v>
      </c>
      <c r="C84" s="69">
        <v>5.75</v>
      </c>
      <c r="D84" s="69">
        <v>6.75</v>
      </c>
      <c r="E84" s="69">
        <v>8.25</v>
      </c>
      <c r="F84" s="69">
        <v>8</v>
      </c>
      <c r="G84" s="69">
        <v>8</v>
      </c>
      <c r="H84" s="69">
        <v>6.75</v>
      </c>
      <c r="I84" s="69">
        <v>7</v>
      </c>
      <c r="J84" s="69">
        <v>8.75</v>
      </c>
      <c r="K84" s="69">
        <v>9.5</v>
      </c>
      <c r="L84" s="69">
        <v>12.596697807312012</v>
      </c>
      <c r="M84" s="69">
        <v>15.25</v>
      </c>
      <c r="N84" s="69">
        <v>15.75</v>
      </c>
      <c r="O84" s="69">
        <v>16.75</v>
      </c>
      <c r="P84" s="69">
        <v>18.821428298950195</v>
      </c>
      <c r="Q84" s="69">
        <v>15.5</v>
      </c>
      <c r="R84" s="69">
        <v>15</v>
      </c>
      <c r="S84" s="69">
        <v>15.5</v>
      </c>
      <c r="T84" s="69">
        <v>17.911931991577148</v>
      </c>
      <c r="U84" s="69">
        <v>17</v>
      </c>
      <c r="V84" s="69">
        <v>17</v>
      </c>
      <c r="W84" s="69">
        <v>17.75</v>
      </c>
      <c r="X84" s="69">
        <v>19.801401138305664</v>
      </c>
      <c r="Y84" s="69">
        <v>25.427350997924805</v>
      </c>
      <c r="Z84" s="69">
        <v>35.620803833007813</v>
      </c>
      <c r="AA84" s="69">
        <v>43.134147644042969</v>
      </c>
      <c r="AB84" s="69">
        <v>40.610847473144531</v>
      </c>
    </row>
    <row r="85" spans="1:28" s="43" customFormat="1" ht="20.25" customHeight="1" x14ac:dyDescent="0.25">
      <c r="A85" s="832"/>
      <c r="B85" s="433" t="s">
        <v>201</v>
      </c>
      <c r="C85" s="833">
        <v>5392.25537109375</v>
      </c>
      <c r="D85" s="833">
        <v>5371.49560546875</v>
      </c>
      <c r="E85" s="833">
        <v>5359.166015625</v>
      </c>
      <c r="F85" s="833">
        <v>5312.1494140625</v>
      </c>
      <c r="G85" s="833">
        <v>5322.638671875</v>
      </c>
      <c r="H85" s="833">
        <v>5530.77685546875</v>
      </c>
      <c r="I85" s="833">
        <v>5497.85498046875</v>
      </c>
      <c r="J85" s="833">
        <v>5547.95361328125</v>
      </c>
      <c r="K85" s="833">
        <v>5563.79736328125</v>
      </c>
      <c r="L85" s="833">
        <v>5414.68603515625</v>
      </c>
      <c r="M85" s="833">
        <v>5434.4453125</v>
      </c>
      <c r="N85" s="833">
        <v>5418.5751953125</v>
      </c>
      <c r="O85" s="833">
        <v>5467.99560546875</v>
      </c>
      <c r="P85" s="833">
        <v>5557.96142578125</v>
      </c>
      <c r="Q85" s="833">
        <v>5579.35302734375</v>
      </c>
      <c r="R85" s="833">
        <v>5580.06884765625</v>
      </c>
      <c r="S85" s="833">
        <v>5628.39599609375</v>
      </c>
      <c r="T85" s="833">
        <v>5663.0302734375</v>
      </c>
      <c r="U85" s="833">
        <v>5805.392578125</v>
      </c>
      <c r="V85" s="833">
        <v>5677.9365234375</v>
      </c>
      <c r="W85" s="833">
        <v>5560.03662109375</v>
      </c>
      <c r="X85" s="833">
        <v>5243.74951171875</v>
      </c>
      <c r="Y85" s="833">
        <v>5431.72119140625</v>
      </c>
      <c r="Z85" s="833">
        <v>5629.11181640625</v>
      </c>
      <c r="AA85" s="833">
        <v>5556.35400390625</v>
      </c>
      <c r="AB85" s="833">
        <v>5470.30224609375</v>
      </c>
    </row>
    <row r="86" spans="1:28" x14ac:dyDescent="0.25">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20.25" customHeight="1" x14ac:dyDescent="0.35">
      <c r="A87" s="22" t="str">
        <f>Index!A39</f>
        <v>Table 3f     Employment by institutional sector, wage costs, Palau citizens, FY2000-FY2025</v>
      </c>
    </row>
    <row r="88" spans="1:28" s="14" customFormat="1" ht="20.25" customHeight="1" x14ac:dyDescent="0.25">
      <c r="A88" s="788"/>
      <c r="B88" s="788" t="s">
        <v>479</v>
      </c>
      <c r="C88" s="24" t="str">
        <f t="shared" ref="C88:T88" si="69">C71</f>
        <v>FY00</v>
      </c>
      <c r="D88" s="24" t="str">
        <f t="shared" si="69"/>
        <v>FY01</v>
      </c>
      <c r="E88" s="24" t="str">
        <f t="shared" si="69"/>
        <v>FY02</v>
      </c>
      <c r="F88" s="24" t="str">
        <f t="shared" si="69"/>
        <v>FY03</v>
      </c>
      <c r="G88" s="24" t="str">
        <f t="shared" si="69"/>
        <v>FY04</v>
      </c>
      <c r="H88" s="24" t="str">
        <f t="shared" si="69"/>
        <v>FY05</v>
      </c>
      <c r="I88" s="24" t="str">
        <f t="shared" si="69"/>
        <v>FY06</v>
      </c>
      <c r="J88" s="24" t="str">
        <f t="shared" si="69"/>
        <v>FY07</v>
      </c>
      <c r="K88" s="24" t="str">
        <f t="shared" si="69"/>
        <v>FY08</v>
      </c>
      <c r="L88" s="24" t="str">
        <f t="shared" si="69"/>
        <v>FY09</v>
      </c>
      <c r="M88" s="24" t="str">
        <f t="shared" si="69"/>
        <v>FY10</v>
      </c>
      <c r="N88" s="24" t="str">
        <f t="shared" si="69"/>
        <v>FY11</v>
      </c>
      <c r="O88" s="24" t="str">
        <f t="shared" si="69"/>
        <v>FY12</v>
      </c>
      <c r="P88" s="24" t="str">
        <f t="shared" si="69"/>
        <v>FY13</v>
      </c>
      <c r="Q88" s="24" t="str">
        <f t="shared" si="69"/>
        <v>FY14</v>
      </c>
      <c r="R88" s="24" t="str">
        <f t="shared" si="69"/>
        <v>FY15</v>
      </c>
      <c r="S88" s="24" t="str">
        <f t="shared" si="69"/>
        <v>FY16</v>
      </c>
      <c r="T88" s="24" t="str">
        <f t="shared" si="69"/>
        <v>FY17</v>
      </c>
      <c r="U88" s="24" t="str">
        <f t="shared" ref="U88:AA88" si="70">U71</f>
        <v>FY18</v>
      </c>
      <c r="V88" s="24" t="str">
        <f t="shared" si="70"/>
        <v>FY19</v>
      </c>
      <c r="W88" s="24" t="str">
        <f t="shared" si="70"/>
        <v>FY20</v>
      </c>
      <c r="X88" s="24" t="str">
        <f t="shared" si="70"/>
        <v>FY21</v>
      </c>
      <c r="Y88" s="24" t="str">
        <f t="shared" si="70"/>
        <v>FY22</v>
      </c>
      <c r="Z88" s="24" t="str">
        <f t="shared" si="70"/>
        <v>FY23</v>
      </c>
      <c r="AA88" s="24" t="str">
        <f t="shared" si="70"/>
        <v>FY24</v>
      </c>
      <c r="AB88" s="24" t="str">
        <f t="shared" ref="AB88" si="71">AB71</f>
        <v>FY25</v>
      </c>
    </row>
    <row r="89" spans="1:28" x14ac:dyDescent="0.25">
      <c r="A89" s="1">
        <v>1.1000000000000001</v>
      </c>
      <c r="B89" s="152" t="s">
        <v>475</v>
      </c>
      <c r="C89" s="69">
        <v>8798.66796875</v>
      </c>
      <c r="D89" s="69">
        <v>9182.3251953125</v>
      </c>
      <c r="E89" s="69">
        <v>8984.6630859375</v>
      </c>
      <c r="F89" s="69">
        <v>8208.2568359375</v>
      </c>
      <c r="G89" s="69">
        <v>8376.8095703125</v>
      </c>
      <c r="H89" s="69">
        <v>9029.8369140625</v>
      </c>
      <c r="I89" s="69">
        <v>9161.4443359375</v>
      </c>
      <c r="J89" s="69">
        <v>9646.2138671875</v>
      </c>
      <c r="K89" s="69">
        <v>10498.4755859375</v>
      </c>
      <c r="L89" s="69">
        <v>9401.5703125</v>
      </c>
      <c r="M89" s="69">
        <v>9329.7021484375</v>
      </c>
      <c r="N89" s="69">
        <v>10414.296875</v>
      </c>
      <c r="O89" s="69">
        <v>11414.7314453125</v>
      </c>
      <c r="P89" s="69">
        <v>11538.078125</v>
      </c>
      <c r="Q89" s="69">
        <v>11919.607421875</v>
      </c>
      <c r="R89" s="69">
        <v>12786.57421875</v>
      </c>
      <c r="S89" s="69">
        <v>12971.109375</v>
      </c>
      <c r="T89" s="69">
        <v>12453.2529296875</v>
      </c>
      <c r="U89" s="69">
        <v>11538.279296875</v>
      </c>
      <c r="V89" s="69">
        <v>10645.2783203125</v>
      </c>
      <c r="W89" s="69">
        <v>8693.794921875</v>
      </c>
      <c r="X89" s="69">
        <v>5917.81298828125</v>
      </c>
      <c r="Y89" s="69">
        <v>7599.3701171875</v>
      </c>
      <c r="Z89" s="69">
        <v>8905.5625</v>
      </c>
      <c r="AA89" s="69">
        <v>10218.83984375</v>
      </c>
      <c r="AB89" s="69">
        <v>10973.1962890625</v>
      </c>
    </row>
    <row r="90" spans="1:28" x14ac:dyDescent="0.25">
      <c r="A90" s="1">
        <v>1.2</v>
      </c>
      <c r="B90" s="152" t="s">
        <v>476</v>
      </c>
      <c r="C90" s="69">
        <v>3750.205322265625</v>
      </c>
      <c r="D90" s="69">
        <v>3841.032958984375</v>
      </c>
      <c r="E90" s="69">
        <v>4062.153564453125</v>
      </c>
      <c r="F90" s="69">
        <v>4372.95361328125</v>
      </c>
      <c r="G90" s="69">
        <v>4319.6357421875</v>
      </c>
      <c r="H90" s="69">
        <v>4253.56201171875</v>
      </c>
      <c r="I90" s="69">
        <v>4189.3291015625</v>
      </c>
      <c r="J90" s="69">
        <v>4252.099609375</v>
      </c>
      <c r="K90" s="69">
        <v>4344.4990234375</v>
      </c>
      <c r="L90" s="69">
        <v>3992.031982421875</v>
      </c>
      <c r="M90" s="69">
        <v>3999.76220703125</v>
      </c>
      <c r="N90" s="69">
        <v>3959.247802734375</v>
      </c>
      <c r="O90" s="69">
        <v>4117.8759765625</v>
      </c>
      <c r="P90" s="69">
        <v>4528.779296875</v>
      </c>
      <c r="Q90" s="69">
        <v>5294.30078125</v>
      </c>
      <c r="R90" s="69">
        <v>6010.96923828125</v>
      </c>
      <c r="S90" s="69">
        <v>6702.09814453125</v>
      </c>
      <c r="T90" s="69">
        <v>7506.8125</v>
      </c>
      <c r="U90" s="69">
        <v>8557.4716796875</v>
      </c>
      <c r="V90" s="69">
        <v>7808.64892578125</v>
      </c>
      <c r="W90" s="69">
        <v>7592.21142578125</v>
      </c>
      <c r="X90" s="69">
        <v>7114.98828125</v>
      </c>
      <c r="Y90" s="69">
        <v>7785.09228515625</v>
      </c>
      <c r="Z90" s="69">
        <v>9374.7900390625</v>
      </c>
      <c r="AA90" s="69">
        <v>9432.3671875</v>
      </c>
      <c r="AB90" s="69">
        <v>9890.7412109375</v>
      </c>
    </row>
    <row r="91" spans="1:28" x14ac:dyDescent="0.25">
      <c r="A91" s="1">
        <v>1.3</v>
      </c>
      <c r="B91" t="s">
        <v>371</v>
      </c>
      <c r="C91" s="69">
        <v>1960.1400146484375</v>
      </c>
      <c r="D91" s="69">
        <v>2078.2900390625</v>
      </c>
      <c r="E91" s="69">
        <v>2214.219970703125</v>
      </c>
      <c r="F91" s="69">
        <v>2302.971435546875</v>
      </c>
      <c r="G91" s="69">
        <v>2635.5400390625</v>
      </c>
      <c r="H91" s="69">
        <v>2868.466796875</v>
      </c>
      <c r="I91" s="69">
        <v>2875.5400390625</v>
      </c>
      <c r="J91" s="69">
        <v>2967.161865234375</v>
      </c>
      <c r="K91" s="69">
        <v>3037.1708984375</v>
      </c>
      <c r="L91" s="69">
        <v>3138.139892578125</v>
      </c>
      <c r="M91" s="69">
        <v>3306.34130859375</v>
      </c>
      <c r="N91" s="69">
        <v>3337.361328125</v>
      </c>
      <c r="O91" s="69">
        <v>3337.06005859375</v>
      </c>
      <c r="P91" s="69">
        <v>3267.590087890625</v>
      </c>
      <c r="Q91" s="69">
        <v>4556.15087890625</v>
      </c>
      <c r="R91" s="69">
        <v>4591.76904296875</v>
      </c>
      <c r="S91" s="69">
        <v>5035.73828125</v>
      </c>
      <c r="T91" s="69">
        <v>5626.8798828125</v>
      </c>
      <c r="U91" s="69">
        <v>6622.40869140625</v>
      </c>
      <c r="V91" s="69">
        <v>6733.12890625</v>
      </c>
      <c r="W91" s="69">
        <v>7215.12744140625</v>
      </c>
      <c r="X91" s="69">
        <v>7395.27978515625</v>
      </c>
      <c r="Y91" s="69">
        <v>8001.892578125</v>
      </c>
      <c r="Z91" s="69">
        <v>7659.0029296875</v>
      </c>
      <c r="AA91" s="69">
        <v>7702.89404296875</v>
      </c>
      <c r="AB91" s="69">
        <v>7449.98876953125</v>
      </c>
    </row>
    <row r="92" spans="1:28" x14ac:dyDescent="0.25">
      <c r="A92" s="1">
        <v>1.4</v>
      </c>
      <c r="B92" t="s">
        <v>477</v>
      </c>
      <c r="C92" s="69">
        <v>0</v>
      </c>
      <c r="D92" s="69">
        <v>14.279999732971191</v>
      </c>
      <c r="E92" s="69">
        <v>63.889999389648438</v>
      </c>
      <c r="F92" s="69">
        <v>59.684116363525391</v>
      </c>
      <c r="G92" s="69">
        <v>83.610000610351563</v>
      </c>
      <c r="H92" s="69">
        <v>93.379997253417969</v>
      </c>
      <c r="I92" s="69">
        <v>82.757125854492188</v>
      </c>
      <c r="J92" s="69">
        <v>92.459999084472656</v>
      </c>
      <c r="K92" s="69">
        <v>114.30406188964844</v>
      </c>
      <c r="L92" s="69">
        <v>123.5</v>
      </c>
      <c r="M92" s="69">
        <v>118.61390686035156</v>
      </c>
      <c r="N92" s="69">
        <v>127.29411315917969</v>
      </c>
      <c r="O92" s="69">
        <v>124.78618621826172</v>
      </c>
      <c r="P92" s="69">
        <v>133.26371765136719</v>
      </c>
      <c r="Q92" s="69">
        <v>140.28361511230469</v>
      </c>
      <c r="R92" s="69">
        <v>140.41361999511719</v>
      </c>
      <c r="S92" s="69">
        <v>131.55000305175781</v>
      </c>
      <c r="T92" s="69">
        <v>112.98683166503906</v>
      </c>
      <c r="U92" s="69">
        <v>111.13999938964844</v>
      </c>
      <c r="V92" s="69">
        <v>101.87654876708984</v>
      </c>
      <c r="W92" s="69">
        <v>58.810001373291016</v>
      </c>
      <c r="X92" s="69">
        <v>0</v>
      </c>
      <c r="Y92" s="69">
        <v>0</v>
      </c>
      <c r="Z92" s="69">
        <v>0</v>
      </c>
      <c r="AA92" s="69">
        <v>4.0642433166503906</v>
      </c>
      <c r="AB92" s="69">
        <v>60.549999237060547</v>
      </c>
    </row>
    <row r="93" spans="1:28" x14ac:dyDescent="0.25">
      <c r="A93" s="34" t="s">
        <v>372</v>
      </c>
      <c r="B93" s="152" t="s">
        <v>373</v>
      </c>
      <c r="C93" s="69">
        <v>982.05712890625</v>
      </c>
      <c r="D93" s="69">
        <v>917.80364990234375</v>
      </c>
      <c r="E93" s="69">
        <v>935.510009765625</v>
      </c>
      <c r="F93" s="69">
        <v>954.01373291015625</v>
      </c>
      <c r="G93" s="69">
        <v>1019.0958862304688</v>
      </c>
      <c r="H93" s="69">
        <v>1044.5968017578125</v>
      </c>
      <c r="I93" s="69">
        <v>995.935546875</v>
      </c>
      <c r="J93" s="69">
        <v>854.20538330078125</v>
      </c>
      <c r="K93" s="69">
        <v>679.42462158203125</v>
      </c>
      <c r="L93" s="69">
        <v>676.27001953125</v>
      </c>
      <c r="M93" s="69">
        <v>643.08001708984375</v>
      </c>
      <c r="N93" s="69">
        <v>632.17559814453125</v>
      </c>
      <c r="O93" s="69">
        <v>620.8553466796875</v>
      </c>
      <c r="P93" s="69">
        <v>618.02001953125</v>
      </c>
      <c r="Q93" s="69">
        <v>615.98291015625</v>
      </c>
      <c r="R93" s="69">
        <v>617.2930908203125</v>
      </c>
      <c r="S93" s="69">
        <v>671.9432373046875</v>
      </c>
      <c r="T93" s="69">
        <v>781.1329345703125</v>
      </c>
      <c r="U93" s="69">
        <v>933.5999755859375</v>
      </c>
      <c r="V93" s="69">
        <v>1000.9119873046875</v>
      </c>
      <c r="W93" s="69">
        <v>896.3868408203125</v>
      </c>
      <c r="X93" s="69">
        <v>949.82000732421875</v>
      </c>
      <c r="Y93" s="69">
        <v>1013.8599853515625</v>
      </c>
      <c r="Z93" s="69">
        <v>1073.2099609375</v>
      </c>
      <c r="AA93" s="69">
        <v>1138.43408203125</v>
      </c>
      <c r="AB93" s="69">
        <v>1216.22998046875</v>
      </c>
    </row>
    <row r="94" spans="1:28" x14ac:dyDescent="0.25">
      <c r="A94" s="34" t="s">
        <v>374</v>
      </c>
      <c r="B94" s="152" t="s">
        <v>375</v>
      </c>
      <c r="C94" s="69">
        <v>388.946533203125</v>
      </c>
      <c r="D94" s="69">
        <v>455.9095458984375</v>
      </c>
      <c r="E94" s="69">
        <v>406.44097900390625</v>
      </c>
      <c r="F94" s="69">
        <v>418.48294067382813</v>
      </c>
      <c r="G94" s="69">
        <v>459.24530029296875</v>
      </c>
      <c r="H94" s="69">
        <v>474.81793212890625</v>
      </c>
      <c r="I94" s="69">
        <v>501.61578369140625</v>
      </c>
      <c r="J94" s="69">
        <v>551.47955322265625</v>
      </c>
      <c r="K94" s="69">
        <v>593.75164794921875</v>
      </c>
      <c r="L94" s="69">
        <v>603.489990234375</v>
      </c>
      <c r="M94" s="69">
        <v>630.33135986328125</v>
      </c>
      <c r="N94" s="69">
        <v>661.4913330078125</v>
      </c>
      <c r="O94" s="69">
        <v>586.688720703125</v>
      </c>
      <c r="P94" s="69">
        <v>630.64215087890625</v>
      </c>
      <c r="Q94" s="69">
        <v>653.40997314453125</v>
      </c>
      <c r="R94" s="69">
        <v>698.63189697265625</v>
      </c>
      <c r="S94" s="69">
        <v>646.05914306640625</v>
      </c>
      <c r="T94" s="69">
        <v>644.2452392578125</v>
      </c>
      <c r="U94" s="69">
        <v>696.333740234375</v>
      </c>
      <c r="V94" s="69">
        <v>695.2462158203125</v>
      </c>
      <c r="W94" s="69">
        <v>667.4752197265625</v>
      </c>
      <c r="X94" s="69">
        <v>672.6890869140625</v>
      </c>
      <c r="Y94" s="69">
        <v>658.123779296875</v>
      </c>
      <c r="Z94" s="69">
        <v>667.7900390625</v>
      </c>
      <c r="AA94" s="69">
        <v>750.27471923828125</v>
      </c>
      <c r="AB94" s="69">
        <v>841.27001953125</v>
      </c>
    </row>
    <row r="95" spans="1:28" x14ac:dyDescent="0.25">
      <c r="A95" s="34" t="s">
        <v>376</v>
      </c>
      <c r="B95" s="152" t="s">
        <v>377</v>
      </c>
      <c r="C95" s="69">
        <v>24780.3359375</v>
      </c>
      <c r="D95" s="69">
        <v>25853.361328125</v>
      </c>
      <c r="E95" s="69">
        <v>26247.0234375</v>
      </c>
      <c r="F95" s="69">
        <v>27715.837890625</v>
      </c>
      <c r="G95" s="69">
        <v>27622.267578125</v>
      </c>
      <c r="H95" s="69">
        <v>27481.70703125</v>
      </c>
      <c r="I95" s="69">
        <v>27845.96875</v>
      </c>
      <c r="J95" s="69">
        <v>28504.658203125</v>
      </c>
      <c r="K95" s="69">
        <v>29208.548828125</v>
      </c>
      <c r="L95" s="69">
        <v>29059.126953125</v>
      </c>
      <c r="M95" s="69">
        <v>28376.28125</v>
      </c>
      <c r="N95" s="69">
        <v>29013.16015625</v>
      </c>
      <c r="O95" s="69">
        <v>29285.837890625</v>
      </c>
      <c r="P95" s="69">
        <v>28871.779296875</v>
      </c>
      <c r="Q95" s="69">
        <v>30640.357421875</v>
      </c>
      <c r="R95" s="69">
        <v>30545.869140625</v>
      </c>
      <c r="S95" s="69">
        <v>32805.0859375</v>
      </c>
      <c r="T95" s="69">
        <v>34765.71875</v>
      </c>
      <c r="U95" s="69">
        <v>35974.9453125</v>
      </c>
      <c r="V95" s="69">
        <v>36358.17578125</v>
      </c>
      <c r="W95" s="69">
        <v>37470.203125</v>
      </c>
      <c r="X95" s="69">
        <v>36268.5546875</v>
      </c>
      <c r="Y95" s="69">
        <v>35866.26953125</v>
      </c>
      <c r="Z95" s="69">
        <v>40102.05859375</v>
      </c>
      <c r="AA95" s="69">
        <v>41157.75</v>
      </c>
      <c r="AB95" s="69">
        <v>42081.7109375</v>
      </c>
    </row>
    <row r="96" spans="1:28" x14ac:dyDescent="0.25">
      <c r="A96" s="34" t="s">
        <v>378</v>
      </c>
      <c r="B96" s="152" t="s">
        <v>379</v>
      </c>
      <c r="C96" s="69">
        <v>3461.61181640625</v>
      </c>
      <c r="D96" s="69">
        <v>3514.733154296875</v>
      </c>
      <c r="E96" s="69">
        <v>3973.025390625</v>
      </c>
      <c r="F96" s="69">
        <v>4159.568359375</v>
      </c>
      <c r="G96" s="69">
        <v>4449.7041015625</v>
      </c>
      <c r="H96" s="69">
        <v>4374.89990234375</v>
      </c>
      <c r="I96" s="69">
        <v>4676.90869140625</v>
      </c>
      <c r="J96" s="69">
        <v>4673.2529296875</v>
      </c>
      <c r="K96" s="69">
        <v>4635.1015625</v>
      </c>
      <c r="L96" s="69">
        <v>4481.3486328125</v>
      </c>
      <c r="M96" s="69">
        <v>4769.197265625</v>
      </c>
      <c r="N96" s="69">
        <v>4565.7451171875</v>
      </c>
      <c r="O96" s="69">
        <v>4648.19140625</v>
      </c>
      <c r="P96" s="69">
        <v>4670.06396484375</v>
      </c>
      <c r="Q96" s="69">
        <v>4473.9580078125</v>
      </c>
      <c r="R96" s="69">
        <v>4741.05419921875</v>
      </c>
      <c r="S96" s="69">
        <v>4777.4033203125</v>
      </c>
      <c r="T96" s="69">
        <v>4975.7890625</v>
      </c>
      <c r="U96" s="69">
        <v>4808.05712890625</v>
      </c>
      <c r="V96" s="69">
        <v>4838.58447265625</v>
      </c>
      <c r="W96" s="69">
        <v>5104.22705078125</v>
      </c>
      <c r="X96" s="69">
        <v>4909.74365234375</v>
      </c>
      <c r="Y96" s="69">
        <v>5310.8974609375</v>
      </c>
      <c r="Z96" s="69">
        <v>5387.986328125</v>
      </c>
      <c r="AA96" s="69">
        <v>5712.9326171875</v>
      </c>
      <c r="AB96" s="69">
        <v>5840.5498046875</v>
      </c>
    </row>
    <row r="97" spans="1:28" x14ac:dyDescent="0.25">
      <c r="A97" s="34" t="s">
        <v>380</v>
      </c>
      <c r="B97" s="152" t="s">
        <v>381</v>
      </c>
      <c r="C97" s="69">
        <v>2420.4111328125</v>
      </c>
      <c r="D97" s="69">
        <v>2376.552978515625</v>
      </c>
      <c r="E97" s="69">
        <v>2282.8388671875</v>
      </c>
      <c r="F97" s="69">
        <v>2081.96337890625</v>
      </c>
      <c r="G97" s="69">
        <v>2108.327880859375</v>
      </c>
      <c r="H97" s="69">
        <v>3556.586181640625</v>
      </c>
      <c r="I97" s="69">
        <v>4037.394775390625</v>
      </c>
      <c r="J97" s="69">
        <v>4521.4111328125</v>
      </c>
      <c r="K97" s="69">
        <v>4717.33740234375</v>
      </c>
      <c r="L97" s="69">
        <v>4912.9130859375</v>
      </c>
      <c r="M97" s="69">
        <v>5149.9853515625</v>
      </c>
      <c r="N97" s="69">
        <v>5134.8408203125</v>
      </c>
      <c r="O97" s="69">
        <v>5397.453125</v>
      </c>
      <c r="P97" s="69">
        <v>5889.224609375</v>
      </c>
      <c r="Q97" s="69">
        <v>7073.75390625</v>
      </c>
      <c r="R97" s="69">
        <v>7791.5009765625</v>
      </c>
      <c r="S97" s="69">
        <v>8587.578125</v>
      </c>
      <c r="T97" s="69">
        <v>9247.056640625</v>
      </c>
      <c r="U97" s="69">
        <v>9416.0439453125</v>
      </c>
      <c r="V97" s="69">
        <v>9730.7705078125</v>
      </c>
      <c r="W97" s="69">
        <v>9738.83984375</v>
      </c>
      <c r="X97" s="69">
        <v>9376.873046875</v>
      </c>
      <c r="Y97" s="69">
        <v>9162.4619140625</v>
      </c>
      <c r="Z97" s="69">
        <v>10147.162109375</v>
      </c>
      <c r="AA97" s="69">
        <v>10804.7998046875</v>
      </c>
      <c r="AB97" s="69">
        <v>11032.4384765625</v>
      </c>
    </row>
    <row r="98" spans="1:28" x14ac:dyDescent="0.25">
      <c r="A98" s="151" t="s">
        <v>382</v>
      </c>
      <c r="B98" s="152" t="s">
        <v>383</v>
      </c>
      <c r="C98" s="69">
        <v>0</v>
      </c>
      <c r="D98" s="69">
        <v>0</v>
      </c>
      <c r="E98" s="69">
        <v>0</v>
      </c>
      <c r="F98" s="69">
        <v>0</v>
      </c>
      <c r="G98" s="69">
        <v>0</v>
      </c>
      <c r="H98" s="69">
        <v>0</v>
      </c>
      <c r="I98" s="69">
        <v>0</v>
      </c>
      <c r="J98" s="69">
        <v>315.110595703125</v>
      </c>
      <c r="K98" s="69">
        <v>347.43997192382813</v>
      </c>
      <c r="L98" s="69">
        <v>398.65896606445313</v>
      </c>
      <c r="M98" s="69">
        <v>519.58001708984375</v>
      </c>
      <c r="N98" s="69">
        <v>623.85906982421875</v>
      </c>
      <c r="O98" s="69">
        <v>711.530029296875</v>
      </c>
      <c r="P98" s="69">
        <v>727.54998779296875</v>
      </c>
      <c r="Q98" s="69">
        <v>718.83001708984375</v>
      </c>
      <c r="R98" s="69">
        <v>781.70001220703125</v>
      </c>
      <c r="S98" s="69">
        <v>818.94000244140625</v>
      </c>
      <c r="T98" s="69">
        <v>834.27001953125</v>
      </c>
      <c r="U98" s="69">
        <v>821.3497314453125</v>
      </c>
      <c r="V98" s="69">
        <v>865.699462890625</v>
      </c>
      <c r="W98" s="69">
        <v>860.650146484375</v>
      </c>
      <c r="X98" s="69">
        <v>862.19000244140625</v>
      </c>
      <c r="Y98" s="69">
        <v>862.26055908203125</v>
      </c>
      <c r="Z98" s="69">
        <v>851.67059326171875</v>
      </c>
      <c r="AA98" s="69">
        <v>927.29998779296875</v>
      </c>
      <c r="AB98" s="69">
        <v>960.6500244140625</v>
      </c>
    </row>
    <row r="99" spans="1:28" x14ac:dyDescent="0.25">
      <c r="A99" s="34" t="s">
        <v>384</v>
      </c>
      <c r="B99" s="152" t="s">
        <v>385</v>
      </c>
      <c r="C99" s="69">
        <v>1081.76611328125</v>
      </c>
      <c r="D99" s="69">
        <v>1046.300048828125</v>
      </c>
      <c r="E99" s="69">
        <v>1065.619384765625</v>
      </c>
      <c r="F99" s="69">
        <v>1160.3511962890625</v>
      </c>
      <c r="G99" s="69">
        <v>1067.468505859375</v>
      </c>
      <c r="H99" s="69">
        <v>1013.992919921875</v>
      </c>
      <c r="I99" s="69">
        <v>1051.3438720703125</v>
      </c>
      <c r="J99" s="69">
        <v>1164.300048828125</v>
      </c>
      <c r="K99" s="69">
        <v>1198.3671875</v>
      </c>
      <c r="L99" s="69">
        <v>1238.7412109375</v>
      </c>
      <c r="M99" s="69">
        <v>1232.76611328125</v>
      </c>
      <c r="N99" s="69">
        <v>1256.71923828125</v>
      </c>
      <c r="O99" s="69">
        <v>1319.894775390625</v>
      </c>
      <c r="P99" s="69">
        <v>1375.6864013671875</v>
      </c>
      <c r="Q99" s="69">
        <v>1370.9761962890625</v>
      </c>
      <c r="R99" s="69">
        <v>1523.4366455078125</v>
      </c>
      <c r="S99" s="69">
        <v>1803.203857421875</v>
      </c>
      <c r="T99" s="69">
        <v>1918.47509765625</v>
      </c>
      <c r="U99" s="69">
        <v>2087.846923828125</v>
      </c>
      <c r="V99" s="69">
        <v>2116.813232421875</v>
      </c>
      <c r="W99" s="69">
        <v>2214.63525390625</v>
      </c>
      <c r="X99" s="69">
        <v>2238.445556640625</v>
      </c>
      <c r="Y99" s="69">
        <v>2542.993896484375</v>
      </c>
      <c r="Z99" s="69">
        <v>2774.096923828125</v>
      </c>
      <c r="AA99" s="69">
        <v>2989.7900390625</v>
      </c>
      <c r="AB99" s="69">
        <v>3027.524169921875</v>
      </c>
    </row>
    <row r="100" spans="1:28" x14ac:dyDescent="0.25">
      <c r="A100" s="34" t="s">
        <v>386</v>
      </c>
      <c r="B100" s="152" t="s">
        <v>387</v>
      </c>
      <c r="C100" s="69">
        <v>99.310501098632813</v>
      </c>
      <c r="D100" s="69">
        <v>80.634124755859375</v>
      </c>
      <c r="E100" s="69">
        <v>59.490283966064453</v>
      </c>
      <c r="F100" s="69">
        <v>67.376579284667969</v>
      </c>
      <c r="G100" s="69">
        <v>65.864700317382813</v>
      </c>
      <c r="H100" s="69">
        <v>82.930763244628906</v>
      </c>
      <c r="I100" s="69">
        <v>89.14105224609375</v>
      </c>
      <c r="J100" s="69">
        <v>73.501953125</v>
      </c>
      <c r="K100" s="69">
        <v>54.338115692138672</v>
      </c>
      <c r="L100" s="69">
        <v>57.271488189697266</v>
      </c>
      <c r="M100" s="69">
        <v>66.754165649414063</v>
      </c>
      <c r="N100" s="69">
        <v>66.005096435546875</v>
      </c>
      <c r="O100" s="69">
        <v>53.542583465576172</v>
      </c>
      <c r="P100" s="69">
        <v>43.741809844970703</v>
      </c>
      <c r="Q100" s="69">
        <v>54.909446716308594</v>
      </c>
      <c r="R100" s="69">
        <v>59.440631866455078</v>
      </c>
      <c r="S100" s="69">
        <v>63.116001129150391</v>
      </c>
      <c r="T100" s="69">
        <v>55.177280426025391</v>
      </c>
      <c r="U100" s="69">
        <v>66.664482116699219</v>
      </c>
      <c r="V100" s="69">
        <v>64.933006286621094</v>
      </c>
      <c r="W100" s="69">
        <v>65.184982299804688</v>
      </c>
      <c r="X100" s="69">
        <v>71.286117553710938</v>
      </c>
      <c r="Y100" s="69">
        <v>61.166713714599609</v>
      </c>
      <c r="Z100" s="69">
        <v>71.658294677734375</v>
      </c>
      <c r="AA100" s="69">
        <v>65.706840515136719</v>
      </c>
      <c r="AB100" s="69">
        <v>53.227947235107422</v>
      </c>
    </row>
    <row r="101" spans="1:28" x14ac:dyDescent="0.25">
      <c r="A101" s="34">
        <v>6</v>
      </c>
      <c r="B101" s="152" t="s">
        <v>478</v>
      </c>
      <c r="C101" s="69">
        <v>53.180000305175781</v>
      </c>
      <c r="D101" s="69">
        <v>62.380001068115234</v>
      </c>
      <c r="E101" s="69">
        <v>80.300003051757813</v>
      </c>
      <c r="F101" s="69">
        <v>104.69999694824219</v>
      </c>
      <c r="G101" s="69">
        <v>103.67075347900391</v>
      </c>
      <c r="H101" s="69">
        <v>93.580001831054688</v>
      </c>
      <c r="I101" s="69">
        <v>100.65000152587891</v>
      </c>
      <c r="J101" s="69">
        <v>112.76999664306641</v>
      </c>
      <c r="K101" s="69">
        <v>124.89881134033203</v>
      </c>
      <c r="L101" s="69">
        <v>187.59318542480469</v>
      </c>
      <c r="M101" s="69">
        <v>231.35765075683594</v>
      </c>
      <c r="N101" s="69">
        <v>227.63288879394531</v>
      </c>
      <c r="O101" s="69">
        <v>234.80787658691406</v>
      </c>
      <c r="P101" s="69">
        <v>241.47999572753906</v>
      </c>
      <c r="Q101" s="69">
        <v>222.46562194824219</v>
      </c>
      <c r="R101" s="69">
        <v>217.33732604980469</v>
      </c>
      <c r="S101" s="69">
        <v>243.92999267578125</v>
      </c>
      <c r="T101" s="69">
        <v>266.97265625</v>
      </c>
      <c r="U101" s="69">
        <v>279.94281005859375</v>
      </c>
      <c r="V101" s="69">
        <v>291.24307250976563</v>
      </c>
      <c r="W101" s="69">
        <v>357.3900146484375</v>
      </c>
      <c r="X101" s="69">
        <v>386.3731689453125</v>
      </c>
      <c r="Y101" s="69">
        <v>452.92999267578125</v>
      </c>
      <c r="Z101" s="69">
        <v>551.3624267578125</v>
      </c>
      <c r="AA101" s="69">
        <v>628.32000732421875</v>
      </c>
      <c r="AB101" s="69">
        <v>766.2745361328125</v>
      </c>
    </row>
    <row r="102" spans="1:28" s="43" customFormat="1" ht="20.25" customHeight="1" x14ac:dyDescent="0.25">
      <c r="A102" s="832"/>
      <c r="B102" s="433" t="s">
        <v>201</v>
      </c>
      <c r="C102" s="833">
        <v>47776.6328125</v>
      </c>
      <c r="D102" s="833">
        <v>49423.6015625</v>
      </c>
      <c r="E102" s="833">
        <v>50375.17578125</v>
      </c>
      <c r="F102" s="833">
        <v>51606.16015625</v>
      </c>
      <c r="G102" s="833">
        <v>52311.23828125</v>
      </c>
      <c r="H102" s="833">
        <v>54368.359375</v>
      </c>
      <c r="I102" s="833">
        <v>55608.03125</v>
      </c>
      <c r="J102" s="833">
        <v>57728.625</v>
      </c>
      <c r="K102" s="833">
        <v>59553.65625</v>
      </c>
      <c r="L102" s="833">
        <v>58270.65625</v>
      </c>
      <c r="M102" s="833">
        <v>58373.75390625</v>
      </c>
      <c r="N102" s="833">
        <v>60019.828125</v>
      </c>
      <c r="O102" s="833">
        <v>61853.2578125</v>
      </c>
      <c r="P102" s="833">
        <v>62535.8984375</v>
      </c>
      <c r="Q102" s="833">
        <v>67734.984375</v>
      </c>
      <c r="R102" s="833">
        <v>70505.9921875</v>
      </c>
      <c r="S102" s="833">
        <v>75257.7578125</v>
      </c>
      <c r="T102" s="833">
        <v>79188.7734375</v>
      </c>
      <c r="U102" s="833">
        <v>81914.0859375</v>
      </c>
      <c r="V102" s="833">
        <v>81251.3125</v>
      </c>
      <c r="W102" s="833">
        <v>80934.9375</v>
      </c>
      <c r="X102" s="833">
        <v>76164.0546875</v>
      </c>
      <c r="Y102" s="833">
        <v>79317.3203125</v>
      </c>
      <c r="Z102" s="833">
        <v>87566.3515625</v>
      </c>
      <c r="AA102" s="833">
        <v>91533.46875</v>
      </c>
      <c r="AB102" s="833">
        <v>94194.3515625</v>
      </c>
    </row>
    <row r="103" spans="1:28" x14ac:dyDescent="0.25">
      <c r="A103" s="63" t="s">
        <v>480</v>
      </c>
      <c r="B103" s="416"/>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20.25" customHeight="1" x14ac:dyDescent="0.35">
      <c r="A104" s="22" t="str">
        <f>Index!A40</f>
        <v>Table 3g    Employment by institutional sector, average wage and salary rates, Palau citizens, FY2000-FY2025</v>
      </c>
    </row>
    <row r="105" spans="1:28" s="14" customFormat="1" ht="20.25" customHeight="1" x14ac:dyDescent="0.25">
      <c r="A105" s="788"/>
      <c r="B105" s="788"/>
      <c r="C105" s="24" t="str">
        <f t="shared" ref="C105:T105" si="72">C71</f>
        <v>FY00</v>
      </c>
      <c r="D105" s="24" t="str">
        <f t="shared" si="72"/>
        <v>FY01</v>
      </c>
      <c r="E105" s="24" t="str">
        <f t="shared" si="72"/>
        <v>FY02</v>
      </c>
      <c r="F105" s="24" t="str">
        <f t="shared" si="72"/>
        <v>FY03</v>
      </c>
      <c r="G105" s="24" t="str">
        <f t="shared" si="72"/>
        <v>FY04</v>
      </c>
      <c r="H105" s="24" t="str">
        <f t="shared" si="72"/>
        <v>FY05</v>
      </c>
      <c r="I105" s="24" t="str">
        <f t="shared" si="72"/>
        <v>FY06</v>
      </c>
      <c r="J105" s="24" t="str">
        <f t="shared" si="72"/>
        <v>FY07</v>
      </c>
      <c r="K105" s="24" t="str">
        <f t="shared" si="72"/>
        <v>FY08</v>
      </c>
      <c r="L105" s="24" t="str">
        <f t="shared" si="72"/>
        <v>FY09</v>
      </c>
      <c r="M105" s="24" t="str">
        <f t="shared" si="72"/>
        <v>FY10</v>
      </c>
      <c r="N105" s="24" t="str">
        <f t="shared" si="72"/>
        <v>FY11</v>
      </c>
      <c r="O105" s="24" t="str">
        <f t="shared" si="72"/>
        <v>FY12</v>
      </c>
      <c r="P105" s="24" t="str">
        <f t="shared" si="72"/>
        <v>FY13</v>
      </c>
      <c r="Q105" s="24" t="str">
        <f t="shared" si="72"/>
        <v>FY14</v>
      </c>
      <c r="R105" s="24" t="str">
        <f t="shared" si="72"/>
        <v>FY15</v>
      </c>
      <c r="S105" s="24" t="str">
        <f t="shared" si="72"/>
        <v>FY16</v>
      </c>
      <c r="T105" s="24" t="str">
        <f t="shared" si="72"/>
        <v>FY17</v>
      </c>
      <c r="U105" s="24" t="str">
        <f t="shared" ref="U105:V105" si="73">U71</f>
        <v>FY18</v>
      </c>
      <c r="V105" s="24" t="str">
        <f t="shared" si="73"/>
        <v>FY19</v>
      </c>
      <c r="W105" s="24" t="str">
        <f t="shared" ref="W105:X105" si="74">W71</f>
        <v>FY20</v>
      </c>
      <c r="X105" s="24" t="str">
        <f t="shared" si="74"/>
        <v>FY21</v>
      </c>
      <c r="Y105" s="24" t="str">
        <f t="shared" ref="Y105:Z105" si="75">Y71</f>
        <v>FY22</v>
      </c>
      <c r="Z105" s="24" t="str">
        <f t="shared" si="75"/>
        <v>FY23</v>
      </c>
      <c r="AA105" s="24" t="str">
        <f t="shared" ref="AA105:AB105" si="76">AA71</f>
        <v>FY24</v>
      </c>
      <c r="AB105" s="24" t="str">
        <f t="shared" si="76"/>
        <v>FY25</v>
      </c>
    </row>
    <row r="106" spans="1:28" x14ac:dyDescent="0.25">
      <c r="A106" s="1">
        <v>1.1000000000000001</v>
      </c>
      <c r="B106" s="152" t="s">
        <v>475</v>
      </c>
      <c r="C106" s="69">
        <f t="shared" ref="C106:T106" si="77">IF(C72&gt;9,C89/C72*1000,"n.a.")</f>
        <v>7571.7958078086094</v>
      </c>
      <c r="D106" s="69">
        <f t="shared" si="77"/>
        <v>8843.6829566285523</v>
      </c>
      <c r="E106" s="69">
        <f t="shared" si="77"/>
        <v>8605.0000227978417</v>
      </c>
      <c r="F106" s="69">
        <f t="shared" si="77"/>
        <v>8496.5520448251555</v>
      </c>
      <c r="G106" s="69">
        <f t="shared" si="77"/>
        <v>8846.7910237257511</v>
      </c>
      <c r="H106" s="69">
        <f t="shared" si="77"/>
        <v>8374.8741177771917</v>
      </c>
      <c r="I106" s="69">
        <f t="shared" si="77"/>
        <v>8848.0993526374914</v>
      </c>
      <c r="J106" s="69">
        <f t="shared" si="77"/>
        <v>9177.2776107934969</v>
      </c>
      <c r="K106" s="69">
        <f t="shared" si="77"/>
        <v>9487.8619347409585</v>
      </c>
      <c r="L106" s="69">
        <f t="shared" si="77"/>
        <v>9031.2388088159387</v>
      </c>
      <c r="M106" s="69">
        <f t="shared" si="77"/>
        <v>8888.1048194839113</v>
      </c>
      <c r="N106" s="69">
        <f t="shared" si="77"/>
        <v>9240.4595907415078</v>
      </c>
      <c r="O106" s="69">
        <f t="shared" si="77"/>
        <v>9565.8280655856706</v>
      </c>
      <c r="P106" s="69">
        <f t="shared" si="77"/>
        <v>9453.6262412518645</v>
      </c>
      <c r="Q106" s="69">
        <f t="shared" si="77"/>
        <v>10174.402961707961</v>
      </c>
      <c r="R106" s="69">
        <f t="shared" si="77"/>
        <v>10858.21287267064</v>
      </c>
      <c r="S106" s="69">
        <f t="shared" si="77"/>
        <v>11632.961009080906</v>
      </c>
      <c r="T106" s="69">
        <f t="shared" si="77"/>
        <v>11996.964099322026</v>
      </c>
      <c r="U106" s="69">
        <f t="shared" ref="U106:V106" si="78">IF(U72&gt;9,U89/U72*1000,"n.a.")</f>
        <v>11775.244595088865</v>
      </c>
      <c r="V106" s="69">
        <f t="shared" si="78"/>
        <v>11490.758724902542</v>
      </c>
      <c r="W106" s="69">
        <f t="shared" ref="W106:X106" si="79">IF(W72&gt;9,W89/W72*1000,"n.a.")</f>
        <v>10846.576964332029</v>
      </c>
      <c r="X106" s="69">
        <f t="shared" si="79"/>
        <v>9432.0501444953006</v>
      </c>
      <c r="Y106" s="69">
        <f t="shared" ref="Y106:Z106" si="80">IF(Y72&gt;9,Y89/Y72*1000,"n.a.")</f>
        <v>10234.63747033278</v>
      </c>
      <c r="Z106" s="69">
        <f t="shared" si="80"/>
        <v>11876.040444490567</v>
      </c>
      <c r="AA106" s="69">
        <f t="shared" ref="AA106:AB106" si="81">IF(AA72&gt;9,AA89/AA72*1000,"n.a.")</f>
        <v>13584.221203804042</v>
      </c>
      <c r="AB106" s="69">
        <f t="shared" si="81"/>
        <v>14933.487055446281</v>
      </c>
    </row>
    <row r="107" spans="1:28" x14ac:dyDescent="0.25">
      <c r="A107" s="1">
        <v>1.2</v>
      </c>
      <c r="B107" s="152" t="s">
        <v>476</v>
      </c>
      <c r="C107" s="69">
        <f t="shared" ref="C107:T107" si="82">IF(C73&gt;9,C90/C73*1000,"n.a.")</f>
        <v>5046.2882902297906</v>
      </c>
      <c r="D107" s="69">
        <f t="shared" si="82"/>
        <v>5243.0272006968989</v>
      </c>
      <c r="E107" s="69">
        <f t="shared" si="82"/>
        <v>5660.7257148742901</v>
      </c>
      <c r="F107" s="69">
        <f t="shared" si="82"/>
        <v>5648.9987927972152</v>
      </c>
      <c r="G107" s="69">
        <f t="shared" si="82"/>
        <v>5558.0660893384866</v>
      </c>
      <c r="H107" s="69">
        <f t="shared" si="82"/>
        <v>5663.7215033547363</v>
      </c>
      <c r="I107" s="69">
        <f t="shared" si="82"/>
        <v>5742.1547287132216</v>
      </c>
      <c r="J107" s="69">
        <f t="shared" si="82"/>
        <v>5971.6251288547346</v>
      </c>
      <c r="K107" s="69">
        <f t="shared" si="82"/>
        <v>6184.9936881676776</v>
      </c>
      <c r="L107" s="69">
        <f t="shared" si="82"/>
        <v>6110.9342970488706</v>
      </c>
      <c r="M107" s="69">
        <f t="shared" si="82"/>
        <v>6245.9829887493952</v>
      </c>
      <c r="N107" s="69">
        <f t="shared" si="82"/>
        <v>6266.3718648731519</v>
      </c>
      <c r="O107" s="69">
        <f t="shared" si="82"/>
        <v>6236.7576796699104</v>
      </c>
      <c r="P107" s="69">
        <f t="shared" si="82"/>
        <v>6492.4531306601521</v>
      </c>
      <c r="Q107" s="69">
        <f t="shared" si="82"/>
        <v>6970.07558925792</v>
      </c>
      <c r="R107" s="69">
        <f t="shared" si="82"/>
        <v>7466.9983724560052</v>
      </c>
      <c r="S107" s="69">
        <f t="shared" si="82"/>
        <v>8052.4020182781978</v>
      </c>
      <c r="T107" s="69">
        <f t="shared" si="82"/>
        <v>8750.7070235045067</v>
      </c>
      <c r="U107" s="69">
        <f t="shared" ref="U107:V107" si="83">IF(U73&gt;9,U90/U73*1000,"n.a.")</f>
        <v>8096.1521027036024</v>
      </c>
      <c r="V107" s="69">
        <f t="shared" si="83"/>
        <v>7817.1550439528564</v>
      </c>
      <c r="W107" s="69">
        <f t="shared" ref="W107:X107" si="84">IF(W73&gt;9,W90/W73*1000,"n.a.")</f>
        <v>7918.8439210830065</v>
      </c>
      <c r="X107" s="69">
        <f t="shared" si="84"/>
        <v>7832.8153204244018</v>
      </c>
      <c r="Y107" s="69">
        <f t="shared" ref="Y107:Z107" si="85">IF(Y73&gt;9,Y90/Y73*1000,"n.a.")</f>
        <v>8065.0286213115105</v>
      </c>
      <c r="Z107" s="69">
        <f t="shared" si="85"/>
        <v>8249.2887782991584</v>
      </c>
      <c r="AA107" s="69">
        <f t="shared" ref="AA107:AB107" si="86">IF(AA73&gt;9,AA90/AA73*1000,"n.a.")</f>
        <v>8389.4040902794677</v>
      </c>
      <c r="AB107" s="69">
        <f t="shared" si="86"/>
        <v>8830.2441900446229</v>
      </c>
    </row>
    <row r="108" spans="1:28" x14ac:dyDescent="0.25">
      <c r="A108" s="1">
        <v>1.3</v>
      </c>
      <c r="B108" t="s">
        <v>371</v>
      </c>
      <c r="C108" s="69">
        <f t="shared" ref="C108:T108" si="87">IF(C74&gt;9,C91/C74*1000,"n.a.")</f>
        <v>11719.82071538677</v>
      </c>
      <c r="D108" s="69">
        <f t="shared" si="87"/>
        <v>12171.537564055636</v>
      </c>
      <c r="E108" s="69">
        <f t="shared" si="87"/>
        <v>12404.593673406864</v>
      </c>
      <c r="F108" s="69">
        <f t="shared" si="87"/>
        <v>12723.599091419199</v>
      </c>
      <c r="G108" s="69">
        <f t="shared" si="87"/>
        <v>13031.100316749074</v>
      </c>
      <c r="H108" s="69">
        <f t="shared" si="87"/>
        <v>13357.237703725263</v>
      </c>
      <c r="I108" s="69">
        <f t="shared" si="87"/>
        <v>13437.102986273365</v>
      </c>
      <c r="J108" s="69">
        <f t="shared" si="87"/>
        <v>14029.134114583334</v>
      </c>
      <c r="K108" s="69">
        <f t="shared" si="87"/>
        <v>14584.254014105643</v>
      </c>
      <c r="L108" s="69">
        <f t="shared" si="87"/>
        <v>15289.353922426919</v>
      </c>
      <c r="M108" s="69">
        <f t="shared" si="87"/>
        <v>14994.745163690477</v>
      </c>
      <c r="N108" s="69">
        <f t="shared" si="87"/>
        <v>14484.196919156499</v>
      </c>
      <c r="O108" s="69">
        <f t="shared" si="87"/>
        <v>15175.977582881918</v>
      </c>
      <c r="P108" s="69">
        <f t="shared" si="87"/>
        <v>15213.868508905109</v>
      </c>
      <c r="Q108" s="69">
        <f t="shared" si="87"/>
        <v>14552.914829022982</v>
      </c>
      <c r="R108" s="69">
        <f t="shared" si="87"/>
        <v>14820.078814882931</v>
      </c>
      <c r="S108" s="69">
        <f t="shared" si="87"/>
        <v>16180.854117226441</v>
      </c>
      <c r="T108" s="69">
        <f t="shared" si="87"/>
        <v>17400.05365866502</v>
      </c>
      <c r="U108" s="69">
        <f t="shared" ref="U108:V108" si="88">IF(U74&gt;9,U91/U74*1000,"n.a.")</f>
        <v>18308.401048845528</v>
      </c>
      <c r="V108" s="69">
        <f t="shared" si="88"/>
        <v>18550.871099328571</v>
      </c>
      <c r="W108" s="69">
        <f t="shared" ref="W108:X108" si="89">IF(W74&gt;9,W91/W74*1000,"n.a.")</f>
        <v>19164.586077882897</v>
      </c>
      <c r="X108" s="69">
        <f t="shared" si="89"/>
        <v>19529.440853230521</v>
      </c>
      <c r="Y108" s="69">
        <f t="shared" ref="Y108:Z108" si="90">IF(Y74&gt;9,Y91/Y74*1000,"n.a.")</f>
        <v>20481.662341687686</v>
      </c>
      <c r="Z108" s="69">
        <f t="shared" si="90"/>
        <v>19792.79202900911</v>
      </c>
      <c r="AA108" s="69">
        <f t="shared" ref="AA108:AB108" si="91">IF(AA74&gt;9,AA91/AA74*1000,"n.a.")</f>
        <v>20724.021902358963</v>
      </c>
      <c r="AB108" s="69">
        <f t="shared" si="91"/>
        <v>21511.780222127483</v>
      </c>
    </row>
    <row r="109" spans="1:28" x14ac:dyDescent="0.25">
      <c r="A109" s="1">
        <v>1.4</v>
      </c>
      <c r="B109" t="s">
        <v>477</v>
      </c>
      <c r="C109" s="69" t="str">
        <f t="shared" ref="C109:T109" si="92">IF(C75&gt;9,C92/C75*1000,"n.a.")</f>
        <v>n.a.</v>
      </c>
      <c r="D109" s="69" t="str">
        <f t="shared" si="92"/>
        <v>n.a.</v>
      </c>
      <c r="E109" s="69" t="str">
        <f t="shared" si="92"/>
        <v>n.a.</v>
      </c>
      <c r="F109" s="69" t="str">
        <f t="shared" si="92"/>
        <v>n.a.</v>
      </c>
      <c r="G109" s="69" t="str">
        <f t="shared" si="92"/>
        <v>n.a.</v>
      </c>
      <c r="H109" s="69" t="str">
        <f t="shared" si="92"/>
        <v>n.a.</v>
      </c>
      <c r="I109" s="69" t="str">
        <f t="shared" si="92"/>
        <v>n.a.</v>
      </c>
      <c r="J109" s="69" t="str">
        <f t="shared" si="92"/>
        <v>n.a.</v>
      </c>
      <c r="K109" s="69">
        <f t="shared" si="92"/>
        <v>11151.615794112044</v>
      </c>
      <c r="L109" s="69">
        <f t="shared" si="92"/>
        <v>11227.272727272726</v>
      </c>
      <c r="M109" s="69">
        <f t="shared" si="92"/>
        <v>10783.082441850143</v>
      </c>
      <c r="N109" s="69">
        <f t="shared" si="92"/>
        <v>11315.032280815973</v>
      </c>
      <c r="O109" s="69">
        <f t="shared" si="92"/>
        <v>10620.10095474568</v>
      </c>
      <c r="P109" s="69">
        <f t="shared" si="92"/>
        <v>10661.097412109375</v>
      </c>
      <c r="Q109" s="69">
        <f t="shared" si="92"/>
        <v>10202.444735440342</v>
      </c>
      <c r="R109" s="69">
        <f t="shared" si="92"/>
        <v>10401.0088885272</v>
      </c>
      <c r="S109" s="69">
        <f t="shared" si="92"/>
        <v>12834.146639195884</v>
      </c>
      <c r="T109" s="69">
        <f t="shared" si="92"/>
        <v>11298.683166503906</v>
      </c>
      <c r="U109" s="69">
        <f t="shared" ref="U109:V109" si="93">IF(U75&gt;9,U92/U75*1000,"n.a.")</f>
        <v>11698.94730417352</v>
      </c>
      <c r="V109" s="69" t="str">
        <f t="shared" si="93"/>
        <v>n.a.</v>
      </c>
      <c r="W109" s="69" t="str">
        <f t="shared" ref="W109:X109" si="94">IF(W75&gt;9,W92/W75*1000,"n.a.")</f>
        <v>n.a.</v>
      </c>
      <c r="X109" s="69" t="str">
        <f t="shared" si="94"/>
        <v>n.a.</v>
      </c>
      <c r="Y109" s="69" t="str">
        <f t="shared" ref="Y109:Z109" si="95">IF(Y75&gt;9,Y92/Y75*1000,"n.a.")</f>
        <v>n.a.</v>
      </c>
      <c r="Z109" s="69" t="str">
        <f t="shared" si="95"/>
        <v>n.a.</v>
      </c>
      <c r="AA109" s="69" t="str">
        <f t="shared" ref="AA109:AB109" si="96">IF(AA75&gt;9,AA92/AA75*1000,"n.a.")</f>
        <v>n.a.</v>
      </c>
      <c r="AB109" s="69" t="str">
        <f t="shared" si="96"/>
        <v>n.a.</v>
      </c>
    </row>
    <row r="110" spans="1:28" x14ac:dyDescent="0.25">
      <c r="A110" s="34" t="s">
        <v>372</v>
      </c>
      <c r="B110" s="152" t="s">
        <v>373</v>
      </c>
      <c r="C110" s="69">
        <f t="shared" ref="C110:T110" si="97">IF(C76&gt;9,C93/C76*1000,"n.a.")</f>
        <v>14965.891027268761</v>
      </c>
      <c r="D110" s="69">
        <f t="shared" si="97"/>
        <v>13749.867414267323</v>
      </c>
      <c r="E110" s="69">
        <f t="shared" si="97"/>
        <v>14674.666819852941</v>
      </c>
      <c r="F110" s="69">
        <f t="shared" si="97"/>
        <v>15487.236307496809</v>
      </c>
      <c r="G110" s="69">
        <f t="shared" si="97"/>
        <v>15928.825810350707</v>
      </c>
      <c r="H110" s="69">
        <f t="shared" si="97"/>
        <v>16467.151634241382</v>
      </c>
      <c r="I110" s="69">
        <f t="shared" si="97"/>
        <v>16593.499986621144</v>
      </c>
      <c r="J110" s="69">
        <f t="shared" si="97"/>
        <v>16117.082703788326</v>
      </c>
      <c r="K110" s="69">
        <f t="shared" si="97"/>
        <v>15709.239805364885</v>
      </c>
      <c r="L110" s="69">
        <f t="shared" si="97"/>
        <v>15546.437230603449</v>
      </c>
      <c r="M110" s="69">
        <f t="shared" si="97"/>
        <v>16489.231207431891</v>
      </c>
      <c r="N110" s="69">
        <f t="shared" si="97"/>
        <v>16636.199951171875</v>
      </c>
      <c r="O110" s="69">
        <f t="shared" si="97"/>
        <v>18260.451372931984</v>
      </c>
      <c r="P110" s="69">
        <f t="shared" si="97"/>
        <v>19313.125610351563</v>
      </c>
      <c r="Q110" s="69">
        <f t="shared" si="97"/>
        <v>19249.465942382813</v>
      </c>
      <c r="R110" s="69">
        <f t="shared" si="97"/>
        <v>20074.572059197155</v>
      </c>
      <c r="S110" s="69">
        <f t="shared" si="97"/>
        <v>20058.007083722016</v>
      </c>
      <c r="T110" s="69">
        <f t="shared" si="97"/>
        <v>21698.137071397567</v>
      </c>
      <c r="U110" s="69">
        <f t="shared" ref="U110:V110" si="98">IF(U76&gt;9,U93/U76*1000,"n.a.")</f>
        <v>24092.902595766129</v>
      </c>
      <c r="V110" s="69">
        <f t="shared" si="98"/>
        <v>25997.713955965912</v>
      </c>
      <c r="W110" s="69">
        <f t="shared" ref="W110:X110" si="99">IF(W76&gt;9,W93/W76*1000,"n.a.")</f>
        <v>24558.54358411815</v>
      </c>
      <c r="X110" s="69">
        <f t="shared" si="99"/>
        <v>25498.523686556207</v>
      </c>
      <c r="Y110" s="69">
        <f t="shared" ref="Y110:Z110" si="100">IF(Y76&gt;9,Y93/Y76*1000,"n.a.")</f>
        <v>26334.025593547078</v>
      </c>
      <c r="Z110" s="69">
        <f t="shared" si="100"/>
        <v>28057.776756535946</v>
      </c>
      <c r="AA110" s="69">
        <f t="shared" ref="AA110:AB110" si="101">IF(AA76&gt;9,AA93/AA76*1000,"n.a.")</f>
        <v>30768.488703547297</v>
      </c>
      <c r="AB110" s="69">
        <f t="shared" si="101"/>
        <v>32218.012727649006</v>
      </c>
    </row>
    <row r="111" spans="1:28" x14ac:dyDescent="0.25">
      <c r="A111" s="34" t="s">
        <v>374</v>
      </c>
      <c r="B111" s="152" t="s">
        <v>375</v>
      </c>
      <c r="C111" s="69">
        <f t="shared" ref="C111:T111" si="102">IF(C77&gt;9,C94/C77*1000,"n.a.")</f>
        <v>10780.852630523812</v>
      </c>
      <c r="D111" s="69">
        <f t="shared" si="102"/>
        <v>9596.8702598400596</v>
      </c>
      <c r="E111" s="69">
        <f t="shared" si="102"/>
        <v>10836.031915148957</v>
      </c>
      <c r="F111" s="69">
        <f t="shared" si="102"/>
        <v>12494.738504990764</v>
      </c>
      <c r="G111" s="69">
        <f t="shared" si="102"/>
        <v>15972.684608258369</v>
      </c>
      <c r="H111" s="69">
        <f t="shared" si="102"/>
        <v>16659.197973764214</v>
      </c>
      <c r="I111" s="69">
        <f t="shared" si="102"/>
        <v>15886.939172900487</v>
      </c>
      <c r="J111" s="69">
        <f t="shared" si="102"/>
        <v>16218.998750089611</v>
      </c>
      <c r="K111" s="69">
        <f t="shared" si="102"/>
        <v>16607.455963923952</v>
      </c>
      <c r="L111" s="69">
        <f t="shared" si="102"/>
        <v>16680.455872537888</v>
      </c>
      <c r="M111" s="69">
        <f t="shared" si="102"/>
        <v>17387.397382971132</v>
      </c>
      <c r="N111" s="69">
        <f t="shared" si="102"/>
        <v>17668.304817259079</v>
      </c>
      <c r="O111" s="69">
        <f t="shared" si="102"/>
        <v>15938.331312503238</v>
      </c>
      <c r="P111" s="69">
        <f t="shared" si="102"/>
        <v>15908.378303242251</v>
      </c>
      <c r="Q111" s="69">
        <f t="shared" si="102"/>
        <v>14762.387003049564</v>
      </c>
      <c r="R111" s="69">
        <f t="shared" si="102"/>
        <v>16880.115174965296</v>
      </c>
      <c r="S111" s="69">
        <f t="shared" si="102"/>
        <v>17330.705901723453</v>
      </c>
      <c r="T111" s="69">
        <f t="shared" si="102"/>
        <v>18511.370156871741</v>
      </c>
      <c r="U111" s="69">
        <f t="shared" ref="U111:V111" si="103">IF(U77&gt;9,U94/U77*1000,"n.a.")</f>
        <v>20155.176777101104</v>
      </c>
      <c r="V111" s="69">
        <f t="shared" si="103"/>
        <v>21163.180646068515</v>
      </c>
      <c r="W111" s="69">
        <f t="shared" ref="W111:X111" si="104">IF(W77&gt;9,W94/W77*1000,"n.a.")</f>
        <v>21537.39267437817</v>
      </c>
      <c r="X111" s="69">
        <f t="shared" si="104"/>
        <v>22397.317931796813</v>
      </c>
      <c r="Y111" s="69">
        <f t="shared" ref="Y111:Z111" si="105">IF(Y77&gt;9,Y94/Y77*1000,"n.a.")</f>
        <v>22261.901144256241</v>
      </c>
      <c r="Z111" s="69">
        <f t="shared" si="105"/>
        <v>21443.681033223485</v>
      </c>
      <c r="AA111" s="69">
        <f t="shared" ref="AA111:AB111" si="106">IF(AA77&gt;9,AA94/AA77*1000,"n.a.")</f>
        <v>22864.685897739946</v>
      </c>
      <c r="AB111" s="69">
        <f t="shared" si="106"/>
        <v>24969.001643624932</v>
      </c>
    </row>
    <row r="112" spans="1:28" x14ac:dyDescent="0.25">
      <c r="A112" s="34" t="s">
        <v>376</v>
      </c>
      <c r="B112" s="152" t="s">
        <v>377</v>
      </c>
      <c r="C112" s="69">
        <f t="shared" ref="C112:T112" si="107">IF(C78&gt;9,C95/C78*1000,"n.a.")</f>
        <v>11597.155813279634</v>
      </c>
      <c r="D112" s="69">
        <f t="shared" si="107"/>
        <v>11673.263947680325</v>
      </c>
      <c r="E112" s="69">
        <f t="shared" si="107"/>
        <v>11757.70347060011</v>
      </c>
      <c r="F112" s="69">
        <f t="shared" si="107"/>
        <v>12129.469536378556</v>
      </c>
      <c r="G112" s="69">
        <f t="shared" si="107"/>
        <v>12012.292923733421</v>
      </c>
      <c r="H112" s="69">
        <f t="shared" si="107"/>
        <v>12938.656794373823</v>
      </c>
      <c r="I112" s="69">
        <f t="shared" si="107"/>
        <v>13705.410975759813</v>
      </c>
      <c r="J112" s="69">
        <f t="shared" si="107"/>
        <v>14059.017609432798</v>
      </c>
      <c r="K112" s="69">
        <f t="shared" si="107"/>
        <v>14438.234714841819</v>
      </c>
      <c r="L112" s="69">
        <f t="shared" si="107"/>
        <v>14484.300038940812</v>
      </c>
      <c r="M112" s="69">
        <f t="shared" si="107"/>
        <v>14356.084203554856</v>
      </c>
      <c r="N112" s="69">
        <f t="shared" si="107"/>
        <v>14702.010755643361</v>
      </c>
      <c r="O112" s="69">
        <f t="shared" si="107"/>
        <v>15110.570060801398</v>
      </c>
      <c r="P112" s="69">
        <f t="shared" si="107"/>
        <v>15049.14219279385</v>
      </c>
      <c r="Q112" s="69">
        <f t="shared" si="107"/>
        <v>16643.322879888648</v>
      </c>
      <c r="R112" s="69">
        <f t="shared" si="107"/>
        <v>16918.232700429242</v>
      </c>
      <c r="S112" s="69">
        <f t="shared" si="107"/>
        <v>17955.712062123697</v>
      </c>
      <c r="T112" s="69">
        <f t="shared" si="107"/>
        <v>18621.166979110876</v>
      </c>
      <c r="U112" s="69">
        <f t="shared" ref="U112:V112" si="108">IF(U78&gt;9,U95/U78*1000,"n.a.")</f>
        <v>19323.122146347756</v>
      </c>
      <c r="V112" s="69">
        <f t="shared" si="108"/>
        <v>19767.774350995092</v>
      </c>
      <c r="W112" s="69">
        <f t="shared" ref="W112:X112" si="109">IF(W78&gt;9,W95/W78*1000,"n.a.")</f>
        <v>20179.952406601224</v>
      </c>
      <c r="X112" s="69">
        <f t="shared" si="109"/>
        <v>20013.662090205496</v>
      </c>
      <c r="Y112" s="69">
        <f t="shared" ref="Y112:Z112" si="110">IF(Y78&gt;9,Y95/Y78*1000,"n.a.")</f>
        <v>20273.645745709186</v>
      </c>
      <c r="Z112" s="69">
        <f t="shared" si="110"/>
        <v>22909.464619090719</v>
      </c>
      <c r="AA112" s="69">
        <f t="shared" ref="AA112:AB112" si="111">IF(AA78&gt;9,AA95/AA78*1000,"n.a.")</f>
        <v>24159.001987094918</v>
      </c>
      <c r="AB112" s="69">
        <f t="shared" si="111"/>
        <v>24963.837874593301</v>
      </c>
    </row>
    <row r="113" spans="1:28" x14ac:dyDescent="0.25">
      <c r="A113" s="34" t="s">
        <v>378</v>
      </c>
      <c r="B113" s="152" t="s">
        <v>379</v>
      </c>
      <c r="C113" s="69">
        <f t="shared" ref="C113:T113" si="112">IF(C79&gt;9,C96/C79*1000,"n.a.")</f>
        <v>8999.676526050047</v>
      </c>
      <c r="D113" s="69">
        <f t="shared" si="112"/>
        <v>8837.2076392184608</v>
      </c>
      <c r="E113" s="69">
        <f t="shared" si="112"/>
        <v>8842.0870754900734</v>
      </c>
      <c r="F113" s="69">
        <f t="shared" si="112"/>
        <v>9963.037986526946</v>
      </c>
      <c r="G113" s="69">
        <f t="shared" si="112"/>
        <v>10360.195812718277</v>
      </c>
      <c r="H113" s="69">
        <f t="shared" si="112"/>
        <v>10039.930929073436</v>
      </c>
      <c r="I113" s="69">
        <f t="shared" si="112"/>
        <v>9585.3464415405488</v>
      </c>
      <c r="J113" s="69">
        <f t="shared" si="112"/>
        <v>10011.712802541941</v>
      </c>
      <c r="K113" s="69">
        <f t="shared" si="112"/>
        <v>10322.19578142633</v>
      </c>
      <c r="L113" s="69">
        <f t="shared" si="112"/>
        <v>10105.603800969373</v>
      </c>
      <c r="M113" s="69">
        <f t="shared" si="112"/>
        <v>10228.889525388387</v>
      </c>
      <c r="N113" s="69">
        <f t="shared" si="112"/>
        <v>11420.996402405663</v>
      </c>
      <c r="O113" s="69">
        <f t="shared" si="112"/>
        <v>11878.048902220515</v>
      </c>
      <c r="P113" s="69">
        <f t="shared" si="112"/>
        <v>11917.544168428003</v>
      </c>
      <c r="Q113" s="69">
        <f t="shared" si="112"/>
        <v>12911.05063752662</v>
      </c>
      <c r="R113" s="69">
        <f t="shared" si="112"/>
        <v>15591.4706938203</v>
      </c>
      <c r="S113" s="69">
        <f t="shared" si="112"/>
        <v>16354.666512883903</v>
      </c>
      <c r="T113" s="69">
        <f t="shared" si="112"/>
        <v>16852.435477517687</v>
      </c>
      <c r="U113" s="69">
        <f t="shared" ref="U113:V113" si="113">IF(U79&gt;9,U96/U79*1000,"n.a.")</f>
        <v>16892.756956060828</v>
      </c>
      <c r="V113" s="69">
        <f t="shared" si="113"/>
        <v>17412.251227253259</v>
      </c>
      <c r="W113" s="69">
        <f t="shared" ref="W113:X113" si="114">IF(W79&gt;9,W96/W79*1000,"n.a.")</f>
        <v>18062.327684387023</v>
      </c>
      <c r="X113" s="69">
        <f t="shared" si="114"/>
        <v>16789.713849787182</v>
      </c>
      <c r="Y113" s="69">
        <f t="shared" ref="Y113:Z113" si="115">IF(Y79&gt;9,Y96/Y79*1000,"n.a.")</f>
        <v>15227.642941575425</v>
      </c>
      <c r="Z113" s="69">
        <f t="shared" si="115"/>
        <v>15053.41454994432</v>
      </c>
      <c r="AA113" s="69">
        <f t="shared" ref="AA113:AB113" si="116">IF(AA79&gt;9,AA96/AA79*1000,"n.a.")</f>
        <v>16740.433967521651</v>
      </c>
      <c r="AB113" s="69">
        <f t="shared" si="116"/>
        <v>16159.482648345342</v>
      </c>
    </row>
    <row r="114" spans="1:28" x14ac:dyDescent="0.25">
      <c r="A114" s="34" t="s">
        <v>380</v>
      </c>
      <c r="B114" s="152" t="s">
        <v>381</v>
      </c>
      <c r="C114" s="69">
        <f t="shared" ref="C114:T114" si="117">IF(C80&gt;9,C97/C80*1000,"n.a.")</f>
        <v>4999.6575155295241</v>
      </c>
      <c r="D114" s="69">
        <f t="shared" si="117"/>
        <v>4662.5010739484214</v>
      </c>
      <c r="E114" s="69">
        <f t="shared" si="117"/>
        <v>5190.7294445270581</v>
      </c>
      <c r="F114" s="69">
        <f t="shared" si="117"/>
        <v>5422.4454306117932</v>
      </c>
      <c r="G114" s="69">
        <f t="shared" si="117"/>
        <v>5559.6355406895927</v>
      </c>
      <c r="H114" s="69">
        <f t="shared" si="117"/>
        <v>5586.5870005938332</v>
      </c>
      <c r="I114" s="69">
        <f t="shared" si="117"/>
        <v>5755.4189463309267</v>
      </c>
      <c r="J114" s="69">
        <f t="shared" si="117"/>
        <v>5877.2939510177375</v>
      </c>
      <c r="K114" s="69">
        <f t="shared" si="117"/>
        <v>6012.8065573158319</v>
      </c>
      <c r="L114" s="69">
        <f t="shared" si="117"/>
        <v>6386.2478212517617</v>
      </c>
      <c r="M114" s="69">
        <f t="shared" si="117"/>
        <v>6567.6230648626388</v>
      </c>
      <c r="N114" s="69">
        <f t="shared" si="117"/>
        <v>6849.3278226664906</v>
      </c>
      <c r="O114" s="69">
        <f t="shared" si="117"/>
        <v>7128.4327275758187</v>
      </c>
      <c r="P114" s="69">
        <f t="shared" si="117"/>
        <v>7323.4524074538886</v>
      </c>
      <c r="Q114" s="69">
        <f t="shared" si="117"/>
        <v>8431.565886667926</v>
      </c>
      <c r="R114" s="69">
        <f t="shared" si="117"/>
        <v>8886.7772938215858</v>
      </c>
      <c r="S114" s="69">
        <f t="shared" si="117"/>
        <v>9090.5788741922988</v>
      </c>
      <c r="T114" s="69">
        <f t="shared" si="117"/>
        <v>9458.4847173425696</v>
      </c>
      <c r="U114" s="69">
        <f t="shared" ref="U114:V114" si="118">IF(U80&gt;9,U97/U80*1000,"n.a.")</f>
        <v>9864.9106250942386</v>
      </c>
      <c r="V114" s="69">
        <f t="shared" si="118"/>
        <v>10137.647566923035</v>
      </c>
      <c r="W114" s="69">
        <f t="shared" ref="W114:X114" si="119">IF(W80&gt;9,W97/W80*1000,"n.a.")</f>
        <v>10120.586847721279</v>
      </c>
      <c r="X114" s="69">
        <f t="shared" si="119"/>
        <v>10262.568266514827</v>
      </c>
      <c r="Y114" s="69">
        <f t="shared" ref="Y114:Z114" si="120">IF(Y80&gt;9,Y97/Y80*1000,"n.a.")</f>
        <v>10335.962736002642</v>
      </c>
      <c r="Z114" s="69">
        <f t="shared" si="120"/>
        <v>11312.457808214796</v>
      </c>
      <c r="AA114" s="69">
        <f t="shared" ref="AA114:AB114" si="121">IF(AA80&gt;9,AA97/AA80*1000,"n.a.")</f>
        <v>11891.461182095309</v>
      </c>
      <c r="AB114" s="69">
        <f t="shared" si="121"/>
        <v>12602.937221702277</v>
      </c>
    </row>
    <row r="115" spans="1:28" x14ac:dyDescent="0.25">
      <c r="A115" s="151" t="s">
        <v>382</v>
      </c>
      <c r="B115" s="152" t="s">
        <v>383</v>
      </c>
      <c r="C115" s="69" t="str">
        <f t="shared" ref="C115:T115" si="122">IF(C81&gt;9,C98/C81*1000,"n.a.")</f>
        <v>n.a.</v>
      </c>
      <c r="D115" s="69" t="str">
        <f t="shared" si="122"/>
        <v>n.a.</v>
      </c>
      <c r="E115" s="69" t="str">
        <f t="shared" si="122"/>
        <v>n.a.</v>
      </c>
      <c r="F115" s="69" t="str">
        <f t="shared" si="122"/>
        <v>n.a.</v>
      </c>
      <c r="G115" s="69" t="str">
        <f t="shared" si="122"/>
        <v>n.a.</v>
      </c>
      <c r="H115" s="69" t="str">
        <f t="shared" si="122"/>
        <v>n.a.</v>
      </c>
      <c r="I115" s="69" t="str">
        <f t="shared" si="122"/>
        <v>n.a.</v>
      </c>
      <c r="J115" s="69">
        <f t="shared" si="122"/>
        <v>16805.8984375</v>
      </c>
      <c r="K115" s="69">
        <f t="shared" si="122"/>
        <v>16544.760567801339</v>
      </c>
      <c r="L115" s="69">
        <f t="shared" si="122"/>
        <v>17718.17626953125</v>
      </c>
      <c r="M115" s="69">
        <f t="shared" si="122"/>
        <v>18392.212994330752</v>
      </c>
      <c r="N115" s="69">
        <f t="shared" si="122"/>
        <v>18082.871589107788</v>
      </c>
      <c r="O115" s="69">
        <f t="shared" si="122"/>
        <v>18481.299462256495</v>
      </c>
      <c r="P115" s="69">
        <f t="shared" si="122"/>
        <v>18735.193432171651</v>
      </c>
      <c r="Q115" s="69">
        <f t="shared" si="122"/>
        <v>20013.828073529799</v>
      </c>
      <c r="R115" s="69">
        <f t="shared" si="122"/>
        <v>20753.096968622227</v>
      </c>
      <c r="S115" s="69">
        <f t="shared" si="122"/>
        <v>21088.584444384414</v>
      </c>
      <c r="T115" s="69">
        <f t="shared" si="122"/>
        <v>21713.375815782259</v>
      </c>
      <c r="U115" s="69">
        <f t="shared" ref="U115:V115" si="123">IF(U81&gt;9,U98/U81*1000,"n.a.")</f>
        <v>23480.289207079684</v>
      </c>
      <c r="V115" s="69">
        <f t="shared" si="123"/>
        <v>23649.952483939949</v>
      </c>
      <c r="W115" s="69">
        <f t="shared" ref="W115:X115" si="124">IF(W81&gt;9,W98/W81*1000,"n.a.")</f>
        <v>22738.317668470096</v>
      </c>
      <c r="X115" s="69">
        <f t="shared" si="124"/>
        <v>23497.499482264331</v>
      </c>
      <c r="Y115" s="69">
        <f t="shared" ref="Y115:Z115" si="125">IF(Y81&gt;9,Y98/Y81*1000,"n.a.")</f>
        <v>23399.458793569291</v>
      </c>
      <c r="Z115" s="69">
        <f t="shared" si="125"/>
        <v>23287.040874087765</v>
      </c>
      <c r="AA115" s="69">
        <f t="shared" ref="AA115:AB115" si="126">IF(AA81&gt;9,AA98/AA81*1000,"n.a.")</f>
        <v>24849.021872987163</v>
      </c>
      <c r="AB115" s="69">
        <f t="shared" si="126"/>
        <v>25623.435919544234</v>
      </c>
    </row>
    <row r="116" spans="1:28" x14ac:dyDescent="0.25">
      <c r="A116" s="34" t="s">
        <v>384</v>
      </c>
      <c r="B116" s="152" t="s">
        <v>385</v>
      </c>
      <c r="C116" s="69">
        <f t="shared" ref="C116:T116" si="127">IF(C82&gt;9,C99/C82*1000,"n.a.")</f>
        <v>7567.7599653287043</v>
      </c>
      <c r="D116" s="69">
        <f t="shared" si="127"/>
        <v>7799.7707967797805</v>
      </c>
      <c r="E116" s="69">
        <f t="shared" si="127"/>
        <v>7284.5938094270005</v>
      </c>
      <c r="F116" s="69">
        <f t="shared" si="127"/>
        <v>7449.099077080893</v>
      </c>
      <c r="G116" s="69">
        <f t="shared" si="127"/>
        <v>7612.9843023097637</v>
      </c>
      <c r="H116" s="69">
        <f t="shared" si="127"/>
        <v>7526.2969470228427</v>
      </c>
      <c r="I116" s="69">
        <f t="shared" si="127"/>
        <v>7690.5298518257914</v>
      </c>
      <c r="J116" s="69">
        <f t="shared" si="127"/>
        <v>8316.3935700172169</v>
      </c>
      <c r="K116" s="69">
        <f t="shared" si="127"/>
        <v>8685.7140834833372</v>
      </c>
      <c r="L116" s="69">
        <f t="shared" si="127"/>
        <v>8910.8955927026982</v>
      </c>
      <c r="M116" s="69">
        <f t="shared" si="127"/>
        <v>9374.6059130505819</v>
      </c>
      <c r="N116" s="69">
        <f t="shared" si="127"/>
        <v>9573.2007318190153</v>
      </c>
      <c r="O116" s="69">
        <f t="shared" si="127"/>
        <v>9548.3976083037123</v>
      </c>
      <c r="P116" s="69">
        <f t="shared" si="127"/>
        <v>9515.7029126877605</v>
      </c>
      <c r="Q116" s="69">
        <f t="shared" si="127"/>
        <v>9881.3930993904432</v>
      </c>
      <c r="R116" s="69">
        <f t="shared" si="127"/>
        <v>11067.123850873526</v>
      </c>
      <c r="S116" s="69">
        <f t="shared" si="127"/>
        <v>12913.227421531295</v>
      </c>
      <c r="T116" s="69">
        <f t="shared" si="127"/>
        <v>13491.526776878765</v>
      </c>
      <c r="U116" s="69">
        <f t="shared" ref="U116:V116" si="128">IF(U82&gt;9,U99/U82*1000,"n.a.")</f>
        <v>14266.830728088422</v>
      </c>
      <c r="V116" s="69">
        <f t="shared" si="128"/>
        <v>13983.988429558292</v>
      </c>
      <c r="W116" s="69">
        <f t="shared" ref="W116:X116" si="129">IF(W82&gt;9,W99/W82*1000,"n.a.")</f>
        <v>13367.020748499117</v>
      </c>
      <c r="X116" s="69">
        <f t="shared" si="129"/>
        <v>14474.021577030413</v>
      </c>
      <c r="Y116" s="69">
        <f t="shared" ref="Y116:Z116" si="130">IF(Y82&gt;9,Y99/Y82*1000,"n.a.")</f>
        <v>14983.680360663517</v>
      </c>
      <c r="Z116" s="69">
        <f t="shared" si="130"/>
        <v>15754.206831745534</v>
      </c>
      <c r="AA116" s="69">
        <f t="shared" ref="AA116:AB116" si="131">IF(AA82&gt;9,AA99/AA82*1000,"n.a.")</f>
        <v>17664.263307029712</v>
      </c>
      <c r="AB116" s="69">
        <f t="shared" si="131"/>
        <v>18756.990816806927</v>
      </c>
    </row>
    <row r="117" spans="1:28" x14ac:dyDescent="0.25">
      <c r="A117" s="34" t="s">
        <v>386</v>
      </c>
      <c r="B117" s="152" t="s">
        <v>387</v>
      </c>
      <c r="C117" s="69">
        <f t="shared" ref="C117:T117" si="132">IF(C83&gt;9,C100/C83*1000,"n.a.")</f>
        <v>1553.9456265760368</v>
      </c>
      <c r="D117" s="69">
        <f t="shared" si="132"/>
        <v>1612.1045471750506</v>
      </c>
      <c r="E117" s="69">
        <f t="shared" si="132"/>
        <v>1702.1023637198489</v>
      </c>
      <c r="F117" s="69">
        <f t="shared" si="132"/>
        <v>1765.9642883067429</v>
      </c>
      <c r="G117" s="69">
        <f t="shared" si="132"/>
        <v>1650.2236580754416</v>
      </c>
      <c r="H117" s="69">
        <f t="shared" si="132"/>
        <v>1709.5932884562319</v>
      </c>
      <c r="I117" s="69">
        <f t="shared" si="132"/>
        <v>1616.3478914074035</v>
      </c>
      <c r="J117" s="69">
        <f t="shared" si="132"/>
        <v>1532.1678906666727</v>
      </c>
      <c r="K117" s="69">
        <f t="shared" si="132"/>
        <v>1682.6797780542786</v>
      </c>
      <c r="L117" s="69">
        <f t="shared" si="132"/>
        <v>1824.9738106484967</v>
      </c>
      <c r="M117" s="69">
        <f t="shared" si="132"/>
        <v>1873.1899746165861</v>
      </c>
      <c r="N117" s="69">
        <f t="shared" si="132"/>
        <v>1726.8642906452351</v>
      </c>
      <c r="O117" s="69">
        <f t="shared" si="132"/>
        <v>1677.4147633736434</v>
      </c>
      <c r="P117" s="69">
        <f t="shared" si="132"/>
        <v>1803.3691011575677</v>
      </c>
      <c r="Q117" s="69">
        <f t="shared" si="132"/>
        <v>1925.3458395854339</v>
      </c>
      <c r="R117" s="69">
        <f t="shared" si="132"/>
        <v>2345.3181026680659</v>
      </c>
      <c r="S117" s="69">
        <f t="shared" si="132"/>
        <v>2032.2610995754421</v>
      </c>
      <c r="T117" s="69">
        <f t="shared" si="132"/>
        <v>2250.0051138625809</v>
      </c>
      <c r="U117" s="69">
        <f t="shared" ref="U117:V117" si="133">IF(U83&gt;9,U100/U83*1000,"n.a.")</f>
        <v>2685.5557339024999</v>
      </c>
      <c r="V117" s="69">
        <f t="shared" si="133"/>
        <v>2294.0637263209605</v>
      </c>
      <c r="W117" s="69">
        <f t="shared" ref="W117:X117" si="134">IF(W83&gt;9,W100/W83*1000,"n.a.")</f>
        <v>2429.2397819607622</v>
      </c>
      <c r="X117" s="69">
        <f t="shared" si="134"/>
        <v>2189.2931084091638</v>
      </c>
      <c r="Y117" s="69">
        <f t="shared" ref="Y117:Z117" si="135">IF(Y83&gt;9,Y100/Y83*1000,"n.a.")</f>
        <v>2121.3362451319167</v>
      </c>
      <c r="Z117" s="69">
        <f t="shared" si="135"/>
        <v>2184.951663588392</v>
      </c>
      <c r="AA117" s="69">
        <f t="shared" ref="AA117:AB117" si="136">IF(AA83&gt;9,AA100/AA83*1000,"n.a.")</f>
        <v>1928.9941199494476</v>
      </c>
      <c r="AB117" s="69">
        <f t="shared" si="136"/>
        <v>1768.3287456657947</v>
      </c>
    </row>
    <row r="118" spans="1:28" x14ac:dyDescent="0.25">
      <c r="A118" s="34">
        <v>6</v>
      </c>
      <c r="B118" s="152" t="s">
        <v>478</v>
      </c>
      <c r="C118" s="69" t="str">
        <f t="shared" ref="C118:T118" si="137">IF(C84&gt;9,C101/C84*1000,"n.a.")</f>
        <v>n.a.</v>
      </c>
      <c r="D118" s="69" t="str">
        <f t="shared" si="137"/>
        <v>n.a.</v>
      </c>
      <c r="E118" s="69" t="str">
        <f t="shared" si="137"/>
        <v>n.a.</v>
      </c>
      <c r="F118" s="69" t="str">
        <f t="shared" si="137"/>
        <v>n.a.</v>
      </c>
      <c r="G118" s="69" t="str">
        <f t="shared" si="137"/>
        <v>n.a.</v>
      </c>
      <c r="H118" s="69" t="str">
        <f t="shared" si="137"/>
        <v>n.a.</v>
      </c>
      <c r="I118" s="69" t="str">
        <f t="shared" si="137"/>
        <v>n.a.</v>
      </c>
      <c r="J118" s="69" t="str">
        <f t="shared" si="137"/>
        <v>n.a.</v>
      </c>
      <c r="K118" s="69">
        <f t="shared" si="137"/>
        <v>13147.243298982319</v>
      </c>
      <c r="L118" s="69">
        <f t="shared" si="137"/>
        <v>14892.250992630177</v>
      </c>
      <c r="M118" s="69">
        <f t="shared" si="137"/>
        <v>15170.993492251537</v>
      </c>
      <c r="N118" s="69">
        <f t="shared" si="137"/>
        <v>14452.881828187004</v>
      </c>
      <c r="O118" s="69">
        <f t="shared" si="137"/>
        <v>14018.380691756063</v>
      </c>
      <c r="P118" s="69">
        <f t="shared" si="137"/>
        <v>12830.056884737494</v>
      </c>
      <c r="Q118" s="69">
        <f t="shared" si="137"/>
        <v>14352.620770854335</v>
      </c>
      <c r="R118" s="69">
        <f t="shared" si="137"/>
        <v>14489.15506998698</v>
      </c>
      <c r="S118" s="69">
        <f t="shared" si="137"/>
        <v>15737.418882308468</v>
      </c>
      <c r="T118" s="69">
        <f t="shared" si="137"/>
        <v>14904.738158649798</v>
      </c>
      <c r="U118" s="69">
        <f t="shared" ref="U118:V118" si="138">IF(U84&gt;9,U101/U84*1000,"n.a.")</f>
        <v>16467.22412109375</v>
      </c>
      <c r="V118" s="69">
        <f t="shared" si="138"/>
        <v>17131.945441750919</v>
      </c>
      <c r="W118" s="69">
        <f t="shared" ref="W118:X118" si="139">IF(W84&gt;9,W101/W84*1000,"n.a.")</f>
        <v>20134.648712588027</v>
      </c>
      <c r="X118" s="69">
        <f t="shared" si="139"/>
        <v>19512.41562385585</v>
      </c>
      <c r="Y118" s="69">
        <f t="shared" ref="Y118:Z118" si="140">IF(Y84&gt;9,Y101/Y84*1000,"n.a.")</f>
        <v>17812.708555946159</v>
      </c>
      <c r="Z118" s="69">
        <f t="shared" si="140"/>
        <v>15478.663236872148</v>
      </c>
      <c r="AA118" s="69">
        <f t="shared" ref="AA118:AB118" si="141">IF(AA84&gt;9,AA101/AA84*1000,"n.a.")</f>
        <v>14566.649433050585</v>
      </c>
      <c r="AB118" s="69">
        <f t="shared" si="141"/>
        <v>18868.715720339023</v>
      </c>
    </row>
    <row r="119" spans="1:28" s="43" customFormat="1" ht="20.25" customHeight="1" x14ac:dyDescent="0.25">
      <c r="A119" s="832"/>
      <c r="B119" s="433" t="s">
        <v>201</v>
      </c>
      <c r="C119" s="834">
        <f t="shared" ref="C119:T119" si="142">IF(C85&gt;9,C102/C85*1000,"n.a.")</f>
        <v>8860.2318556009195</v>
      </c>
      <c r="D119" s="834">
        <f t="shared" si="142"/>
        <v>9201.0875913556647</v>
      </c>
      <c r="E119" s="834">
        <f t="shared" si="142"/>
        <v>9399.8162464789984</v>
      </c>
      <c r="F119" s="834">
        <f t="shared" si="142"/>
        <v>9714.741836823423</v>
      </c>
      <c r="G119" s="834">
        <f t="shared" si="142"/>
        <v>9828.0648952678912</v>
      </c>
      <c r="H119" s="834">
        <f t="shared" si="142"/>
        <v>9830.1487830306105</v>
      </c>
      <c r="I119" s="834">
        <f t="shared" si="142"/>
        <v>10114.495825653596</v>
      </c>
      <c r="J119" s="834">
        <f t="shared" si="142"/>
        <v>10405.390712316592</v>
      </c>
      <c r="K119" s="834">
        <f t="shared" si="142"/>
        <v>10703.778797378456</v>
      </c>
      <c r="L119" s="834">
        <f t="shared" si="142"/>
        <v>10761.594646792571</v>
      </c>
      <c r="M119" s="834">
        <f t="shared" si="142"/>
        <v>10741.437359206106</v>
      </c>
      <c r="N119" s="834">
        <f t="shared" si="142"/>
        <v>11076.6808545763</v>
      </c>
      <c r="O119" s="834">
        <f t="shared" si="142"/>
        <v>11311.870432126576</v>
      </c>
      <c r="P119" s="834">
        <f t="shared" si="142"/>
        <v>11251.589143353885</v>
      </c>
      <c r="Q119" s="834">
        <f t="shared" si="142"/>
        <v>12140.293694096581</v>
      </c>
      <c r="R119" s="834">
        <f t="shared" si="142"/>
        <v>12635.326572559055</v>
      </c>
      <c r="S119" s="834">
        <f t="shared" si="142"/>
        <v>13371.084384384254</v>
      </c>
      <c r="T119" s="834">
        <f t="shared" si="142"/>
        <v>13983.462848315632</v>
      </c>
      <c r="U119" s="834">
        <f t="shared" ref="U119:V119" si="143">IF(U85&gt;9,U102/U85*1000,"n.a.")</f>
        <v>14109.999424699758</v>
      </c>
      <c r="V119" s="834">
        <f t="shared" si="143"/>
        <v>14310.007194446292</v>
      </c>
      <c r="W119" s="834">
        <f t="shared" ref="W119:X119" si="144">IF(W85&gt;9,W102/W85*1000,"n.a.")</f>
        <v>14556.547558148777</v>
      </c>
      <c r="X119" s="834">
        <f t="shared" si="144"/>
        <v>14524.731686227251</v>
      </c>
      <c r="Y119" s="834">
        <f t="shared" ref="Y119:Z119" si="145">IF(Y85&gt;9,Y102/Y85*1000,"n.a.")</f>
        <v>14602.612600586202</v>
      </c>
      <c r="Z119" s="834">
        <f t="shared" si="145"/>
        <v>15555.980129455716</v>
      </c>
      <c r="AA119" s="834">
        <f t="shared" ref="AA119:AB119" si="146">IF(AA85&gt;9,AA102/AA85*1000,"n.a.")</f>
        <v>16473.656769466055</v>
      </c>
      <c r="AB119" s="834">
        <f t="shared" si="146"/>
        <v>17219.22250818272</v>
      </c>
    </row>
    <row r="120" spans="1:28" x14ac:dyDescent="0.25">
      <c r="A120" s="63" t="s">
        <v>480</v>
      </c>
      <c r="B120" s="416"/>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2" spans="1:28" ht="20.25" customHeight="1" x14ac:dyDescent="0.35">
      <c r="A122" s="22" t="str">
        <f>Index!A41</f>
        <v>Table 3h    Employment by institutional sector, average real wage and salary rates, Palau citizens, FY2000-FY2025</v>
      </c>
    </row>
    <row r="123" spans="1:28" s="14" customFormat="1" ht="20.25" customHeight="1" x14ac:dyDescent="0.25">
      <c r="A123" s="788"/>
      <c r="B123" s="237" t="s">
        <v>481</v>
      </c>
      <c r="C123" s="24" t="str">
        <f t="shared" ref="C123:T123" si="147">C71</f>
        <v>FY00</v>
      </c>
      <c r="D123" s="24" t="str">
        <f t="shared" si="147"/>
        <v>FY01</v>
      </c>
      <c r="E123" s="24" t="str">
        <f t="shared" si="147"/>
        <v>FY02</v>
      </c>
      <c r="F123" s="24" t="str">
        <f t="shared" si="147"/>
        <v>FY03</v>
      </c>
      <c r="G123" s="24" t="str">
        <f t="shared" si="147"/>
        <v>FY04</v>
      </c>
      <c r="H123" s="24" t="str">
        <f t="shared" si="147"/>
        <v>FY05</v>
      </c>
      <c r="I123" s="24" t="str">
        <f t="shared" si="147"/>
        <v>FY06</v>
      </c>
      <c r="J123" s="24" t="str">
        <f t="shared" si="147"/>
        <v>FY07</v>
      </c>
      <c r="K123" s="24" t="str">
        <f t="shared" si="147"/>
        <v>FY08</v>
      </c>
      <c r="L123" s="24" t="str">
        <f t="shared" si="147"/>
        <v>FY09</v>
      </c>
      <c r="M123" s="24" t="str">
        <f t="shared" si="147"/>
        <v>FY10</v>
      </c>
      <c r="N123" s="24" t="str">
        <f t="shared" si="147"/>
        <v>FY11</v>
      </c>
      <c r="O123" s="24" t="str">
        <f t="shared" si="147"/>
        <v>FY12</v>
      </c>
      <c r="P123" s="24" t="str">
        <f t="shared" si="147"/>
        <v>FY13</v>
      </c>
      <c r="Q123" s="24" t="str">
        <f t="shared" si="147"/>
        <v>FY14</v>
      </c>
      <c r="R123" s="24" t="str">
        <f t="shared" si="147"/>
        <v>FY15</v>
      </c>
      <c r="S123" s="24" t="str">
        <f t="shared" si="147"/>
        <v>FY16</v>
      </c>
      <c r="T123" s="24" t="str">
        <f t="shared" si="147"/>
        <v>FY17</v>
      </c>
      <c r="U123" s="24" t="str">
        <f t="shared" ref="U123:V123" si="148">U71</f>
        <v>FY18</v>
      </c>
      <c r="V123" s="24" t="str">
        <f t="shared" si="148"/>
        <v>FY19</v>
      </c>
      <c r="W123" s="24" t="str">
        <f t="shared" ref="W123:X123" si="149">W71</f>
        <v>FY20</v>
      </c>
      <c r="X123" s="24" t="str">
        <f t="shared" si="149"/>
        <v>FY21</v>
      </c>
      <c r="Y123" s="24" t="str">
        <f t="shared" ref="Y123:Z123" si="150">Y71</f>
        <v>FY22</v>
      </c>
      <c r="Z123" s="24" t="str">
        <f t="shared" si="150"/>
        <v>FY23</v>
      </c>
      <c r="AA123" s="24" t="str">
        <f t="shared" ref="AA123:AB123" si="151">AA71</f>
        <v>FY24</v>
      </c>
      <c r="AB123" s="24" t="str">
        <f t="shared" si="151"/>
        <v>FY25</v>
      </c>
    </row>
    <row r="124" spans="1:28" x14ac:dyDescent="0.25">
      <c r="A124" s="1">
        <v>1.1000000000000001</v>
      </c>
      <c r="B124" s="152" t="s">
        <v>475</v>
      </c>
      <c r="C124" s="69">
        <f>IF(ISNUMBER(C106)=TRUE,IF(C106&gt;0,C106/NAgni!C$57*100,"n.a."),"n.a.")</f>
        <v>11886.870862621392</v>
      </c>
      <c r="D124" s="69">
        <f>IF(ISNUMBER(D106)=TRUE,IF(D106&gt;0,D106/NAgni!D$57*100,"n.a."),"n.a.")</f>
        <v>13985.155722336844</v>
      </c>
      <c r="E124" s="69">
        <f>IF(ISNUMBER(E106)=TRUE,IF(E106&gt;0,E106/NAgni!E$57*100,"n.a."),"n.a.")</f>
        <v>13644.987773350162</v>
      </c>
      <c r="F124" s="69">
        <f>IF(ISNUMBER(F106)=TRUE,IF(F106&gt;0,F106/NAgni!F$57*100,"n.a."),"n.a.")</f>
        <v>13386.445135746184</v>
      </c>
      <c r="G124" s="69">
        <f>IF(ISNUMBER(G106)=TRUE,IF(G106&gt;0,G106/NAgni!G$57*100,"n.a."),"n.a.")</f>
        <v>13863.750568946429</v>
      </c>
      <c r="H124" s="69">
        <f>IF(ISNUMBER(H106)=TRUE,IF(H106&gt;0,H106/NAgni!H$57*100,"n.a."),"n.a.")</f>
        <v>12673.348982128329</v>
      </c>
      <c r="I124" s="69">
        <f>IF(ISNUMBER(I106)=TRUE,IF(I106&gt;0,I106/NAgni!I$57*100,"n.a."),"n.a.")</f>
        <v>12844.947604024668</v>
      </c>
      <c r="J124" s="69">
        <f>IF(ISNUMBER(J106)=TRUE,IF(J106&gt;0,J106/NAgni!J$57*100,"n.a."),"n.a.")</f>
        <v>12932.249460587514</v>
      </c>
      <c r="K124" s="69">
        <f>IF(ISNUMBER(K106)=TRUE,IF(K106&gt;0,K106/NAgni!K$57*100,"n.a."),"n.a.")</f>
        <v>12162.344535939968</v>
      </c>
      <c r="L124" s="69">
        <f>IF(ISNUMBER(L106)=TRUE,IF(L106&gt;0,L106/NAgni!L$57*100,"n.a."),"n.a.")</f>
        <v>11059.311009678933</v>
      </c>
      <c r="M124" s="69">
        <f>IF(ISNUMBER(M106)=TRUE,IF(M106&gt;0,M106/NAgni!M$57*100,"n.a."),"n.a.")</f>
        <v>10766.267900929141</v>
      </c>
      <c r="N124" s="69">
        <f>IF(ISNUMBER(N106)=TRUE,IF(N106&gt;0,N106/NAgni!N$57*100,"n.a."),"n.a.")</f>
        <v>10905.912749472842</v>
      </c>
      <c r="O124" s="69">
        <f>IF(ISNUMBER(O106)=TRUE,IF(O106&gt;0,O106/NAgni!O$57*100,"n.a."),"n.a.")</f>
        <v>10707.545237720433</v>
      </c>
      <c r="P124" s="69">
        <f>IF(ISNUMBER(P106)=TRUE,IF(P106&gt;0,P106/NAgni!P$57*100,"n.a."),"n.a.")</f>
        <v>10289.182737348161</v>
      </c>
      <c r="Q124" s="69">
        <f>IF(ISNUMBER(Q106)=TRUE,IF(Q106&gt;0,Q106/NAgni!Q$57*100,"n.a."),"n.a.")</f>
        <v>10651.664528049798</v>
      </c>
      <c r="R124" s="69">
        <f>IF(ISNUMBER(R106)=TRUE,IF(R106&gt;0,R106/NAgni!R$57*100,"n.a."),"n.a.")</f>
        <v>11122.994139175682</v>
      </c>
      <c r="S124" s="69">
        <f>IF(ISNUMBER(S106)=TRUE,IF(S106&gt;0,S106/NAgni!S$57*100,"n.a."),"n.a.")</f>
        <v>12076.131791307866</v>
      </c>
      <c r="T124" s="69">
        <f>IF(ISNUMBER(T106)=TRUE,IF(T106&gt;0,T106/NAgni!T$57*100,"n.a."),"n.a.")</f>
        <v>12344.579207012159</v>
      </c>
      <c r="U124" s="69">
        <f>IF(ISNUMBER(U106)=TRUE,IF(U106&gt;0,U106/NAgni!U$57*100,"n.a."),"n.a.")</f>
        <v>11826.348764374863</v>
      </c>
      <c r="V124" s="69">
        <f>IF(ISNUMBER(V106)=TRUE,IF(V106&gt;0,V106/NAgni!V$57*100,"n.a."),"n.a.")</f>
        <v>11490.758724902542</v>
      </c>
      <c r="W124" s="69">
        <f>IF(ISNUMBER(W106)=TRUE,IF(W106&gt;0,W106/NAgni!W$57*100,"n.a."),"n.a.")</f>
        <v>10771.059895836259</v>
      </c>
      <c r="X124" s="69">
        <f>IF(ISNUMBER(X106)=TRUE,IF(X106&gt;0,X106/NAgni!X$57*100,"n.a."),"n.a.")</f>
        <v>9411.4281796728974</v>
      </c>
      <c r="Y124" s="69">
        <f>IF(ISNUMBER(Y106)=TRUE,IF(Y106&gt;0,Y106/NAgni!Y$57*100,"n.a."),"n.a.")</f>
        <v>9023.3781085606643</v>
      </c>
      <c r="Z124" s="69">
        <f>IF(ISNUMBER(Z106)=TRUE,IF(Z106&gt;0,Z106/NAgni!Z$57*100,"n.a."),"n.a.")</f>
        <v>9445.6963317652626</v>
      </c>
      <c r="AA124" s="69">
        <f>IF(ISNUMBER(AA106)=TRUE,IF(AA106&gt;0,AA106/NAgni!AA$57*100,"n.a."),"n.a.")</f>
        <v>10682.168733932995</v>
      </c>
      <c r="AB124" s="69">
        <f>IF(ISNUMBER(AB106)=TRUE,IF(AB106&gt;0,AB106/NAgni!AB$57*100,"n.a."),"n.a.")</f>
        <v>11275.303480166596</v>
      </c>
    </row>
    <row r="125" spans="1:28" x14ac:dyDescent="0.25">
      <c r="A125" s="1">
        <v>1.2</v>
      </c>
      <c r="B125" s="152" t="s">
        <v>476</v>
      </c>
      <c r="C125" s="69">
        <f>IF(ISNUMBER(C107)=TRUE,IF(C107&gt;0,C107/NAgni!C$57*100,"n.a."),"n.a.")</f>
        <v>7922.1070884742276</v>
      </c>
      <c r="D125" s="69">
        <f>IF(ISNUMBER(D107)=TRUE,IF(D107&gt;0,D107/NAgni!D$57*100,"n.a."),"n.a.")</f>
        <v>8291.1782588537335</v>
      </c>
      <c r="E125" s="69">
        <f>IF(ISNUMBER(E107)=TRUE,IF(E107&gt;0,E107/NAgni!E$57*100,"n.a."),"n.a.")</f>
        <v>8976.2385779325596</v>
      </c>
      <c r="F125" s="69">
        <f>IF(ISNUMBER(F107)=TRUE,IF(F107&gt;0,F107/NAgni!F$57*100,"n.a."),"n.a.")</f>
        <v>8900.0822937032299</v>
      </c>
      <c r="G125" s="69">
        <f>IF(ISNUMBER(G107)=TRUE,IF(G107&gt;0,G107/NAgni!G$57*100,"n.a."),"n.a.")</f>
        <v>8710.0104096114355</v>
      </c>
      <c r="H125" s="69">
        <f>IF(ISNUMBER(H107)=TRUE,IF(H107&gt;0,H107/NAgni!H$57*100,"n.a."),"n.a.")</f>
        <v>8570.6743934498754</v>
      </c>
      <c r="I125" s="69">
        <f>IF(ISNUMBER(I107)=TRUE,IF(I107&gt;0,I107/NAgni!I$57*100,"n.a."),"n.a.")</f>
        <v>8335.9910060840029</v>
      </c>
      <c r="J125" s="69">
        <f>IF(ISNUMBER(J107)=TRUE,IF(J107&gt;0,J107/NAgni!J$57*100,"n.a."),"n.a.")</f>
        <v>8414.9732771116669</v>
      </c>
      <c r="K125" s="69">
        <f>IF(ISNUMBER(K107)=TRUE,IF(K107&gt;0,K107/NAgni!K$57*100,"n.a."),"n.a.")</f>
        <v>7928.4484434440856</v>
      </c>
      <c r="L125" s="69">
        <f>IF(ISNUMBER(L107)=TRUE,IF(L107&gt;0,L107/NAgni!L$57*100,"n.a."),"n.a.")</f>
        <v>7483.2173505151459</v>
      </c>
      <c r="M125" s="69">
        <f>IF(ISNUMBER(M107)=TRUE,IF(M107&gt;0,M107/NAgni!M$57*100,"n.a."),"n.a.")</f>
        <v>7565.8340588097062</v>
      </c>
      <c r="N125" s="69">
        <f>IF(ISNUMBER(N107)=TRUE,IF(N107&gt;0,N107/NAgni!N$57*100,"n.a."),"n.a.")</f>
        <v>7395.7906685217122</v>
      </c>
      <c r="O125" s="69">
        <f>IF(ISNUMBER(O107)=TRUE,IF(O107&gt;0,O107/NAgni!O$57*100,"n.a."),"n.a.")</f>
        <v>6981.1379144495677</v>
      </c>
      <c r="P125" s="69">
        <f>IF(ISNUMBER(P107)=TRUE,IF(P107&gt;0,P107/NAgni!P$57*100,"n.a."),"n.a.")</f>
        <v>7066.2870490408168</v>
      </c>
      <c r="Q125" s="69">
        <f>IF(ISNUMBER(Q107)=TRUE,IF(Q107&gt;0,Q107/NAgni!Q$57*100,"n.a."),"n.a.")</f>
        <v>7297.0283555057204</v>
      </c>
      <c r="R125" s="69">
        <f>IF(ISNUMBER(R107)=TRUE,IF(R107&gt;0,R107/NAgni!R$57*100,"n.a."),"n.a.")</f>
        <v>7649.083703553747</v>
      </c>
      <c r="S125" s="69">
        <f>IF(ISNUMBER(S107)=TRUE,IF(S107&gt;0,S107/NAgni!S$57*100,"n.a."),"n.a.")</f>
        <v>8359.1673636155192</v>
      </c>
      <c r="T125" s="69">
        <f>IF(ISNUMBER(T107)=TRUE,IF(T107&gt;0,T107/NAgni!T$57*100,"n.a."),"n.a.")</f>
        <v>9004.2610009238633</v>
      </c>
      <c r="U125" s="69">
        <f>IF(ISNUMBER(U107)=TRUE,IF(U107&gt;0,U107/NAgni!U$57*100,"n.a."),"n.a.")</f>
        <v>8131.2891331304954</v>
      </c>
      <c r="V125" s="69">
        <f>IF(ISNUMBER(V107)=TRUE,IF(V107&gt;0,V107/NAgni!V$57*100,"n.a."),"n.a.")</f>
        <v>7817.1550439528555</v>
      </c>
      <c r="W125" s="69">
        <f>IF(ISNUMBER(W107)=TRUE,IF(W107&gt;0,W107/NAgni!W$57*100,"n.a."),"n.a.")</f>
        <v>7863.7105936966582</v>
      </c>
      <c r="X125" s="69">
        <f>IF(ISNUMBER(X107)=TRUE,IF(X107&gt;0,X107/NAgni!X$57*100,"n.a."),"n.a.")</f>
        <v>7815.689876907496</v>
      </c>
      <c r="Y125" s="69">
        <f>IF(ISNUMBER(Y107)=TRUE,IF(Y107&gt;0,Y107/NAgni!Y$57*100,"n.a."),"n.a.")</f>
        <v>7110.5403505895965</v>
      </c>
      <c r="Z125" s="69">
        <f>IF(ISNUMBER(Z107)=TRUE,IF(Z107&gt;0,Z107/NAgni!Z$57*100,"n.a."),"n.a.")</f>
        <v>6561.1326533500333</v>
      </c>
      <c r="AA125" s="69">
        <f>IF(ISNUMBER(AA107)=TRUE,IF(AA107&gt;0,AA107/NAgni!AA$57*100,"n.a."),"n.a.")</f>
        <v>6597.141545693994</v>
      </c>
      <c r="AB125" s="69">
        <f>IF(ISNUMBER(AB107)=TRUE,IF(AB107&gt;0,AB107/NAgni!AB$57*100,"n.a."),"n.a.")</f>
        <v>6667.1422874686104</v>
      </c>
    </row>
    <row r="126" spans="1:28" x14ac:dyDescent="0.25">
      <c r="A126" s="1">
        <v>1.3</v>
      </c>
      <c r="B126" t="s">
        <v>371</v>
      </c>
      <c r="C126" s="69">
        <f>IF(ISNUMBER(C108)=TRUE,IF(C108&gt;0,C108/NAgni!C$57*100,"n.a."),"n.a.")</f>
        <v>18398.805106868902</v>
      </c>
      <c r="D126" s="69">
        <f>IF(ISNUMBER(D108)=TRUE,IF(D108&gt;0,D108/NAgni!D$57*100,"n.a."),"n.a.")</f>
        <v>19247.73299183073</v>
      </c>
      <c r="E126" s="69">
        <f>IF(ISNUMBER(E108)=TRUE,IF(E108&gt;0,E108/NAgni!E$57*100,"n.a."),"n.a.")</f>
        <v>19670.020750561234</v>
      </c>
      <c r="F126" s="69">
        <f>IF(ISNUMBER(F108)=TRUE,IF(F108&gt;0,F108/NAgni!F$57*100,"n.a."),"n.a.")</f>
        <v>20046.221133930339</v>
      </c>
      <c r="G126" s="69">
        <f>IF(ISNUMBER(G108)=TRUE,IF(G108&gt;0,G108/NAgni!G$57*100,"n.a."),"n.a.")</f>
        <v>20420.955343674948</v>
      </c>
      <c r="H126" s="69">
        <f>IF(ISNUMBER(H108)=TRUE,IF(H108&gt;0,H108/NAgni!H$57*100,"n.a."),"n.a.")</f>
        <v>20212.952753191021</v>
      </c>
      <c r="I126" s="69">
        <f>IF(ISNUMBER(I108)=TRUE,IF(I108&gt;0,I108/NAgni!I$57*100,"n.a."),"n.a.")</f>
        <v>19506.888081802059</v>
      </c>
      <c r="J126" s="69">
        <f>IF(ISNUMBER(J108)=TRUE,IF(J108&gt;0,J108/NAgni!J$57*100,"n.a."),"n.a.")</f>
        <v>19769.289955057091</v>
      </c>
      <c r="K126" s="69">
        <f>IF(ISNUMBER(K108)=TRUE,IF(K108&gt;0,K108/NAgni!K$57*100,"n.a."),"n.a.")</f>
        <v>18695.331291629001</v>
      </c>
      <c r="L126" s="69">
        <f>IF(ISNUMBER(L108)=TRUE,IF(L108&gt;0,L108/NAgni!L$57*100,"n.a."),"n.a.")</f>
        <v>18722.760381456763</v>
      </c>
      <c r="M126" s="69">
        <f>IF(ISNUMBER(M108)=TRUE,IF(M108&gt;0,M108/NAgni!M$57*100,"n.a."),"n.a.")</f>
        <v>18163.314544239041</v>
      </c>
      <c r="N126" s="69">
        <f>IF(ISNUMBER(N108)=TRUE,IF(N108&gt;0,N108/NAgni!N$57*100,"n.a."),"n.a.")</f>
        <v>17094.75446489434</v>
      </c>
      <c r="O126" s="69">
        <f>IF(ISNUMBER(O108)=TRUE,IF(O108&gt;0,O108/NAgni!O$57*100,"n.a."),"n.a.")</f>
        <v>16987.286974135088</v>
      </c>
      <c r="P126" s="69">
        <f>IF(ISNUMBER(P108)=TRUE,IF(P108&gt;0,P108/NAgni!P$57*100,"n.a."),"n.a.")</f>
        <v>16558.542641239666</v>
      </c>
      <c r="Q126" s="69">
        <f>IF(ISNUMBER(Q108)=TRUE,IF(Q108&gt;0,Q108/NAgni!Q$57*100,"n.a."),"n.a.")</f>
        <v>15235.563919321339</v>
      </c>
      <c r="R126" s="69">
        <f>IF(ISNUMBER(R108)=TRUE,IF(R108&gt;0,R108/NAgni!R$57*100,"n.a."),"n.a.")</f>
        <v>15181.471549057989</v>
      </c>
      <c r="S126" s="69">
        <f>IF(ISNUMBER(S108)=TRUE,IF(S108&gt;0,S108/NAgni!S$57*100,"n.a."),"n.a.")</f>
        <v>16797.282021578038</v>
      </c>
      <c r="T126" s="69">
        <f>IF(ISNUMBER(T108)=TRUE,IF(T108&gt;0,T108/NAgni!T$57*100,"n.a."),"n.a.")</f>
        <v>17904.224670288932</v>
      </c>
      <c r="U126" s="69">
        <f>IF(ISNUMBER(U108)=TRUE,IF(U108&gt;0,U108/NAgni!U$57*100,"n.a."),"n.a.")</f>
        <v>18387.858899508468</v>
      </c>
      <c r="V126" s="69">
        <f>IF(ISNUMBER(V108)=TRUE,IF(V108&gt;0,V108/NAgni!V$57*100,"n.a."),"n.a.")</f>
        <v>18550.871099328571</v>
      </c>
      <c r="W126" s="69">
        <f>IF(ISNUMBER(W108)=TRUE,IF(W108&gt;0,W108/NAgni!W$57*100,"n.a."),"n.a.")</f>
        <v>19031.156576179666</v>
      </c>
      <c r="X126" s="69">
        <f>IF(ISNUMBER(X108)=TRUE,IF(X108&gt;0,X108/NAgni!X$57*100,"n.a."),"n.a.")</f>
        <v>19486.742241994703</v>
      </c>
      <c r="Y126" s="69">
        <f>IF(ISNUMBER(Y108)=TRUE,IF(Y108&gt;0,Y108/NAgni!Y$57*100,"n.a."),"n.a.")</f>
        <v>18057.677581315129</v>
      </c>
      <c r="Z126" s="69">
        <f>IF(ISNUMBER(Z108)=TRUE,IF(Z108&gt;0,Z108/NAgni!Z$57*100,"n.a."),"n.a.")</f>
        <v>15742.343076183735</v>
      </c>
      <c r="AA126" s="69">
        <f>IF(ISNUMBER(AA108)=TRUE,IF(AA108&gt;0,AA108/NAgni!AA$57*100,"n.a."),"n.a.")</f>
        <v>16296.664746943927</v>
      </c>
      <c r="AB126" s="69">
        <f>IF(ISNUMBER(AB108)=TRUE,IF(AB108&gt;0,AB108/NAgni!AB$57*100,"n.a."),"n.a.")</f>
        <v>16242.144216053925</v>
      </c>
    </row>
    <row r="127" spans="1:28" x14ac:dyDescent="0.25">
      <c r="A127" s="1">
        <v>1.4</v>
      </c>
      <c r="B127" t="s">
        <v>477</v>
      </c>
      <c r="C127" s="69" t="str">
        <f>IF(ISNUMBER(C109)=TRUE,IF(C109&gt;0,C109/NAgni!C$57*100,"n.a."),"n.a.")</f>
        <v>n.a.</v>
      </c>
      <c r="D127" s="69" t="str">
        <f>IF(ISNUMBER(D109)=TRUE,IF(D109&gt;0,D109/NAgni!D$57*100,"n.a."),"n.a.")</f>
        <v>n.a.</v>
      </c>
      <c r="E127" s="69" t="str">
        <f>IF(ISNUMBER(E109)=TRUE,IF(E109&gt;0,E109/NAgni!E$57*100,"n.a."),"n.a.")</f>
        <v>n.a.</v>
      </c>
      <c r="F127" s="69" t="str">
        <f>IF(ISNUMBER(F109)=TRUE,IF(F109&gt;0,F109/NAgni!F$57*100,"n.a."),"n.a.")</f>
        <v>n.a.</v>
      </c>
      <c r="G127" s="69" t="str">
        <f>IF(ISNUMBER(G109)=TRUE,IF(G109&gt;0,G109/NAgni!G$57*100,"n.a."),"n.a.")</f>
        <v>n.a.</v>
      </c>
      <c r="H127" s="69" t="str">
        <f>IF(ISNUMBER(H109)=TRUE,IF(H109&gt;0,H109/NAgni!H$57*100,"n.a."),"n.a.")</f>
        <v>n.a.</v>
      </c>
      <c r="I127" s="69" t="str">
        <f>IF(ISNUMBER(I109)=TRUE,IF(I109&gt;0,I109/NAgni!I$57*100,"n.a."),"n.a.")</f>
        <v>n.a.</v>
      </c>
      <c r="J127" s="69" t="str">
        <f>IF(ISNUMBER(J109)=TRUE,IF(J109&gt;0,J109/NAgni!J$57*100,"n.a."),"n.a.")</f>
        <v>n.a.</v>
      </c>
      <c r="K127" s="69">
        <f>IF(ISNUMBER(K109)=TRUE,IF(K109&gt;0,K109/NAgni!K$57*100,"n.a."),"n.a.")</f>
        <v>14295.085062715287</v>
      </c>
      <c r="L127" s="69">
        <f>IF(ISNUMBER(L109)=TRUE,IF(L109&gt;0,L109/NAgni!L$57*100,"n.a."),"n.a.")</f>
        <v>13748.490490605724</v>
      </c>
      <c r="M127" s="69">
        <f>IF(ISNUMBER(M109)=TRUE,IF(M109&gt;0,M109/NAgni!M$57*100,"n.a."),"n.a.")</f>
        <v>13061.677008159408</v>
      </c>
      <c r="N127" s="69">
        <f>IF(ISNUMBER(N109)=TRUE,IF(N109&gt;0,N109/NAgni!N$57*100,"n.a."),"n.a.")</f>
        <v>13354.39580685892</v>
      </c>
      <c r="O127" s="69">
        <f>IF(ISNUMBER(O109)=TRUE,IF(O109&gt;0,O109/NAgni!O$57*100,"n.a."),"n.a.")</f>
        <v>11887.649518937395</v>
      </c>
      <c r="P127" s="69">
        <f>IF(ISNUMBER(P109)=TRUE,IF(P109&gt;0,P109/NAgni!P$57*100,"n.a."),"n.a.")</f>
        <v>11603.375959079283</v>
      </c>
      <c r="Q127" s="69">
        <f>IF(ISNUMBER(Q109)=TRUE,IF(Q109&gt;0,Q109/NAgni!Q$57*100,"n.a."),"n.a.")</f>
        <v>10681.021687157114</v>
      </c>
      <c r="R127" s="69">
        <f>IF(ISNUMBER(R109)=TRUE,IF(R109&gt;0,R109/NAgni!R$57*100,"n.a."),"n.a.")</f>
        <v>10654.641078163679</v>
      </c>
      <c r="S127" s="69">
        <f>IF(ISNUMBER(S109)=TRUE,IF(S109&gt;0,S109/NAgni!S$57*100,"n.a."),"n.a.")</f>
        <v>13323.077944034609</v>
      </c>
      <c r="T127" s="69">
        <f>IF(ISNUMBER(T109)=TRUE,IF(T109&gt;0,T109/NAgni!T$57*100,"n.a."),"n.a.")</f>
        <v>11626.065405307381</v>
      </c>
      <c r="U127" s="69">
        <f>IF(ISNUMBER(U109)=TRUE,IF(U109&gt;0,U109/NAgni!U$57*100,"n.a."),"n.a.")</f>
        <v>11749.720345758558</v>
      </c>
      <c r="V127" s="69" t="str">
        <f>IF(ISNUMBER(V109)=TRUE,IF(V109&gt;0,V109/NAgni!V$57*100,"n.a."),"n.a.")</f>
        <v>n.a.</v>
      </c>
      <c r="W127" s="69" t="str">
        <f>IF(ISNUMBER(W109)=TRUE,IF(W109&gt;0,W109/NAgni!W$57*100,"n.a."),"n.a.")</f>
        <v>n.a.</v>
      </c>
      <c r="X127" s="69" t="str">
        <f>IF(ISNUMBER(X109)=TRUE,IF(X109&gt;0,X109/NAgni!X$57*100,"n.a."),"n.a.")</f>
        <v>n.a.</v>
      </c>
      <c r="Y127" s="69" t="str">
        <f>IF(ISNUMBER(Y109)=TRUE,IF(Y109&gt;0,Y109/NAgni!Y$57*100,"n.a."),"n.a.")</f>
        <v>n.a.</v>
      </c>
      <c r="Z127" s="69" t="str">
        <f>IF(ISNUMBER(Z109)=TRUE,IF(Z109&gt;0,Z109/NAgni!Z$57*100,"n.a."),"n.a.")</f>
        <v>n.a.</v>
      </c>
      <c r="AA127" s="69" t="str">
        <f>IF(ISNUMBER(AA109)=TRUE,IF(AA109&gt;0,AA109/NAgni!AA$57*100,"n.a."),"n.a.")</f>
        <v>n.a.</v>
      </c>
      <c r="AB127" s="69" t="str">
        <f>IF(ISNUMBER(AB109)=TRUE,IF(AB109&gt;0,AB109/NAgni!AB$57*100,"n.a."),"n.a.")</f>
        <v>n.a.</v>
      </c>
    </row>
    <row r="128" spans="1:28" x14ac:dyDescent="0.25">
      <c r="A128" s="34" t="s">
        <v>372</v>
      </c>
      <c r="B128" s="152" t="s">
        <v>373</v>
      </c>
      <c r="C128" s="69">
        <f>IF(ISNUMBER(C110)=TRUE,IF(C110&gt;0,C110/NAgni!C$57*100,"n.a."),"n.a.")</f>
        <v>23494.771716076451</v>
      </c>
      <c r="D128" s="69">
        <f>IF(ISNUMBER(D110)=TRUE,IF(D110&gt;0,D110/NAgni!D$57*100,"n.a."),"n.a.")</f>
        <v>21743.660180161089</v>
      </c>
      <c r="E128" s="69">
        <f>IF(ISNUMBER(E110)=TRUE,IF(E110&gt;0,E110/NAgni!E$57*100,"n.a."),"n.a.")</f>
        <v>23269.686089992105</v>
      </c>
      <c r="F128" s="69">
        <f>IF(ISNUMBER(F110)=TRUE,IF(F110&gt;0,F110/NAgni!F$57*100,"n.a."),"n.a.")</f>
        <v>24400.373003177268</v>
      </c>
      <c r="G128" s="69">
        <f>IF(ISNUMBER(G110)=TRUE,IF(G110&gt;0,G110/NAgni!G$57*100,"n.a."),"n.a.")</f>
        <v>24961.962738653692</v>
      </c>
      <c r="H128" s="69">
        <f>IF(ISNUMBER(H110)=TRUE,IF(H110&gt;0,H110/NAgni!H$57*100,"n.a."),"n.a.")</f>
        <v>24919.056270872781</v>
      </c>
      <c r="I128" s="69">
        <f>IF(ISNUMBER(I110)=TRUE,IF(I110&gt;0,I110/NAgni!I$57*100,"n.a."),"n.a.")</f>
        <v>24089.087317040339</v>
      </c>
      <c r="J128" s="69">
        <f>IF(ISNUMBER(J110)=TRUE,IF(J110&gt;0,J110/NAgni!J$57*100,"n.a."),"n.a.")</f>
        <v>22711.542893414706</v>
      </c>
      <c r="K128" s="69">
        <f>IF(ISNUMBER(K110)=TRUE,IF(K110&gt;0,K110/NAgni!K$57*100,"n.a."),"n.a.")</f>
        <v>20137.43330422595</v>
      </c>
      <c r="L128" s="69">
        <f>IF(ISNUMBER(L110)=TRUE,IF(L110&gt;0,L110/NAgni!L$57*100,"n.a."),"n.a.")</f>
        <v>19037.574807329987</v>
      </c>
      <c r="M128" s="69">
        <f>IF(ISNUMBER(M110)=TRUE,IF(M110&gt;0,M110/NAgni!M$57*100,"n.a."),"n.a.")</f>
        <v>19973.603401977114</v>
      </c>
      <c r="N128" s="69">
        <f>IF(ISNUMBER(N110)=TRUE,IF(N110&gt;0,N110/NAgni!N$57*100,"n.a."),"n.a.")</f>
        <v>19634.623512888018</v>
      </c>
      <c r="O128" s="69">
        <f>IF(ISNUMBER(O110)=TRUE,IF(O110&gt;0,O110/NAgni!O$57*100,"n.a."),"n.a.")</f>
        <v>20439.904187729338</v>
      </c>
      <c r="P128" s="69">
        <f>IF(ISNUMBER(P110)=TRUE,IF(P110&gt;0,P110/NAgni!P$57*100,"n.a."),"n.a.")</f>
        <v>21020.111601953035</v>
      </c>
      <c r="Q128" s="69">
        <f>IF(ISNUMBER(Q110)=TRUE,IF(Q110&gt;0,Q110/NAgni!Q$57*100,"n.a."),"n.a.")</f>
        <v>20152.42116260374</v>
      </c>
      <c r="R128" s="69">
        <f>IF(ISNUMBER(R110)=TRUE,IF(R110&gt;0,R110/NAgni!R$57*100,"n.a."),"n.a.")</f>
        <v>20564.097423703442</v>
      </c>
      <c r="S128" s="69">
        <f>IF(ISNUMBER(S110)=TRUE,IF(S110&gt;0,S110/NAgni!S$57*100,"n.a."),"n.a.")</f>
        <v>20822.139507295684</v>
      </c>
      <c r="T128" s="69">
        <f>IF(ISNUMBER(T110)=TRUE,IF(T110&gt;0,T110/NAgni!T$57*100,"n.a."),"n.a.")</f>
        <v>22326.846150820034</v>
      </c>
      <c r="U128" s="69">
        <f>IF(ISNUMBER(U110)=TRUE,IF(U110&gt;0,U110/NAgni!U$57*100,"n.a."),"n.a.")</f>
        <v>24197.464990449516</v>
      </c>
      <c r="V128" s="69">
        <f>IF(ISNUMBER(V110)=TRUE,IF(V110&gt;0,V110/NAgni!V$57*100,"n.a."),"n.a.")</f>
        <v>25997.713955965912</v>
      </c>
      <c r="W128" s="69">
        <f>IF(ISNUMBER(W110)=TRUE,IF(W110&gt;0,W110/NAgni!W$57*100,"n.a."),"n.a.")</f>
        <v>24387.559759073909</v>
      </c>
      <c r="X128" s="69">
        <f>IF(ISNUMBER(X110)=TRUE,IF(X110&gt;0,X110/NAgni!X$57*100,"n.a."),"n.a.")</f>
        <v>25442.774443238806</v>
      </c>
      <c r="Y128" s="69">
        <f>IF(ISNUMBER(Y110)=TRUE,IF(Y110&gt;0,Y110/NAgni!Y$57*100,"n.a."),"n.a.")</f>
        <v>23217.419350698565</v>
      </c>
      <c r="Z128" s="69">
        <f>IF(ISNUMBER(Z110)=TRUE,IF(Z110&gt;0,Z110/NAgni!Z$57*100,"n.a."),"n.a.")</f>
        <v>22315.959618481134</v>
      </c>
      <c r="AA128" s="69">
        <f>IF(ISNUMBER(AA110)=TRUE,IF(AA110&gt;0,AA110/NAgni!AA$57*100,"n.a."),"n.a.")</f>
        <v>24195.291219739825</v>
      </c>
      <c r="AB128" s="69">
        <f>IF(ISNUMBER(AB110)=TRUE,IF(AB110&gt;0,AB110/NAgni!AB$57*100,"n.a."),"n.a.")</f>
        <v>24325.723100260617</v>
      </c>
    </row>
    <row r="129" spans="1:28" x14ac:dyDescent="0.25">
      <c r="A129" s="34" t="s">
        <v>374</v>
      </c>
      <c r="B129" s="152" t="s">
        <v>375</v>
      </c>
      <c r="C129" s="69">
        <f>IF(ISNUMBER(C111)=TRUE,IF(C111&gt;0,C111/NAgni!C$57*100,"n.a."),"n.a.")</f>
        <v>16924.730441862957</v>
      </c>
      <c r="D129" s="69">
        <f>IF(ISNUMBER(D111)=TRUE,IF(D111&gt;0,D111/NAgni!D$57*100,"n.a."),"n.a.")</f>
        <v>15176.225299927795</v>
      </c>
      <c r="E129" s="69">
        <f>IF(ISNUMBER(E111)=TRUE,IF(E111&gt;0,E111/NAgni!E$57*100,"n.a."),"n.a.")</f>
        <v>17182.745218141794</v>
      </c>
      <c r="F129" s="69">
        <f>IF(ISNUMBER(F111)=TRUE,IF(F111&gt;0,F111/NAgni!F$57*100,"n.a."),"n.a.")</f>
        <v>19685.647848696968</v>
      </c>
      <c r="G129" s="69">
        <f>IF(ISNUMBER(G111)=TRUE,IF(G111&gt;0,G111/NAgni!G$57*100,"n.a."),"n.a.")</f>
        <v>25030.693584992776</v>
      </c>
      <c r="H129" s="69">
        <f>IF(ISNUMBER(H111)=TRUE,IF(H111&gt;0,H111/NAgni!H$57*100,"n.a."),"n.a.")</f>
        <v>25209.672015931781</v>
      </c>
      <c r="I129" s="69">
        <f>IF(ISNUMBER(I111)=TRUE,IF(I111&gt;0,I111/NAgni!I$57*100,"n.a."),"n.a.")</f>
        <v>23063.360065391258</v>
      </c>
      <c r="J129" s="69">
        <f>IF(ISNUMBER(J111)=TRUE,IF(J111&gt;0,J111/NAgni!J$57*100,"n.a."),"n.a.")</f>
        <v>22855.158875266981</v>
      </c>
      <c r="K129" s="69">
        <f>IF(ISNUMBER(K111)=TRUE,IF(K111&gt;0,K111/NAgni!K$57*100,"n.a."),"n.a.")</f>
        <v>21288.842806523069</v>
      </c>
      <c r="L129" s="69">
        <f>IF(ISNUMBER(L111)=TRUE,IF(L111&gt;0,L111/NAgni!L$57*100,"n.a."),"n.a.")</f>
        <v>20426.250836988755</v>
      </c>
      <c r="M129" s="69">
        <f>IF(ISNUMBER(M111)=TRUE,IF(M111&gt;0,M111/NAgni!M$57*100,"n.a."),"n.a.")</f>
        <v>21061.562855854245</v>
      </c>
      <c r="N129" s="69">
        <f>IF(ISNUMBER(N111)=TRUE,IF(N111&gt;0,N111/NAgni!N$57*100,"n.a."),"n.a.")</f>
        <v>20852.749679375604</v>
      </c>
      <c r="O129" s="69">
        <f>IF(ISNUMBER(O111)=TRUE,IF(O111&gt;0,O111/NAgni!O$57*100,"n.a."),"n.a.")</f>
        <v>17840.630457950403</v>
      </c>
      <c r="P129" s="69">
        <f>IF(ISNUMBER(P111)=TRUE,IF(P111&gt;0,P111/NAgni!P$57*100,"n.a."),"n.a.")</f>
        <v>17314.436517774673</v>
      </c>
      <c r="Q129" s="69">
        <f>IF(ISNUMBER(Q111)=TRUE,IF(Q111&gt;0,Q111/NAgni!Q$57*100,"n.a."),"n.a.")</f>
        <v>15454.862027926805</v>
      </c>
      <c r="R129" s="69">
        <f>IF(ISNUMBER(R111)=TRUE,IF(R111&gt;0,R111/NAgni!R$57*100,"n.a."),"n.a.")</f>
        <v>17291.742606402731</v>
      </c>
      <c r="S129" s="69">
        <f>IF(ISNUMBER(S111)=TRUE,IF(S111&gt;0,S111/NAgni!S$57*100,"n.a."),"n.a.")</f>
        <v>17990.93870788662</v>
      </c>
      <c r="T129" s="69">
        <f>IF(ISNUMBER(T111)=TRUE,IF(T111&gt;0,T111/NAgni!T$57*100,"n.a."),"n.a.")</f>
        <v>19047.741848684716</v>
      </c>
      <c r="U129" s="69">
        <f>IF(ISNUMBER(U111)=TRUE,IF(U111&gt;0,U111/NAgni!U$57*100,"n.a."),"n.a.")</f>
        <v>20242.649572904917</v>
      </c>
      <c r="V129" s="69">
        <f>IF(ISNUMBER(V111)=TRUE,IF(V111&gt;0,V111/NAgni!V$57*100,"n.a."),"n.a.")</f>
        <v>21163.180646068515</v>
      </c>
      <c r="W129" s="69">
        <f>IF(ISNUMBER(W111)=TRUE,IF(W111&gt;0,W111/NAgni!W$57*100,"n.a."),"n.a.")</f>
        <v>21387.442993187531</v>
      </c>
      <c r="X129" s="69">
        <f>IF(ISNUMBER(X111)=TRUE,IF(X111&gt;0,X111/NAgni!X$57*100,"n.a."),"n.a.")</f>
        <v>22348.34907609419</v>
      </c>
      <c r="Y129" s="69">
        <f>IF(ISNUMBER(Y111)=TRUE,IF(Y111&gt;0,Y111/NAgni!Y$57*100,"n.a."),"n.a.")</f>
        <v>19627.226858040511</v>
      </c>
      <c r="Z129" s="69">
        <f>IF(ISNUMBER(Z111)=TRUE,IF(Z111&gt;0,Z111/NAgni!Z$57*100,"n.a."),"n.a.")</f>
        <v>17055.389817995183</v>
      </c>
      <c r="AA129" s="69">
        <f>IF(ISNUMBER(AA111)=TRUE,IF(AA111&gt;0,AA111/NAgni!AA$57*100,"n.a."),"n.a.")</f>
        <v>17980.009979492945</v>
      </c>
      <c r="AB129" s="69">
        <f>IF(ISNUMBER(AB111)=TRUE,IF(AB111&gt;0,AB111/NAgni!AB$57*100,"n.a."),"n.a.")</f>
        <v>18852.466947830097</v>
      </c>
    </row>
    <row r="130" spans="1:28" x14ac:dyDescent="0.25">
      <c r="A130" s="34" t="s">
        <v>376</v>
      </c>
      <c r="B130" s="152" t="s">
        <v>377</v>
      </c>
      <c r="C130" s="69">
        <f>IF(ISNUMBER(C112)=TRUE,IF(C112&gt;0,C112/NAgni!C$57*100,"n.a."),"n.a.")</f>
        <v>18206.234957364886</v>
      </c>
      <c r="D130" s="69">
        <f>IF(ISNUMBER(D112)=TRUE,IF(D112&gt;0,D112/NAgni!D$57*100,"n.a."),"n.a.")</f>
        <v>18459.776870889327</v>
      </c>
      <c r="E130" s="69">
        <f>IF(ISNUMBER(E112)=TRUE,IF(E112&gt;0,E112/NAgni!E$57*100,"n.a."),"n.a.")</f>
        <v>18644.244006271558</v>
      </c>
      <c r="F130" s="69">
        <f>IF(ISNUMBER(F112)=TRUE,IF(F112&gt;0,F112/NAgni!F$57*100,"n.a."),"n.a.")</f>
        <v>19110.161112157057</v>
      </c>
      <c r="G130" s="69">
        <f>IF(ISNUMBER(G112)=TRUE,IF(G112&gt;0,G112/NAgni!G$57*100,"n.a."),"n.a.")</f>
        <v>18824.388686150447</v>
      </c>
      <c r="H130" s="69">
        <f>IF(ISNUMBER(H112)=TRUE,IF(H112&gt;0,H112/NAgni!H$57*100,"n.a."),"n.a.")</f>
        <v>19579.531657319625</v>
      </c>
      <c r="I130" s="69">
        <f>IF(ISNUMBER(I112)=TRUE,IF(I112&gt;0,I112/NAgni!I$57*100,"n.a."),"n.a.")</f>
        <v>19896.39569573581</v>
      </c>
      <c r="J130" s="69">
        <f>IF(ISNUMBER(J112)=TRUE,IF(J112&gt;0,J112/NAgni!J$57*100,"n.a."),"n.a.")</f>
        <v>19811.400570703383</v>
      </c>
      <c r="K130" s="69">
        <f>IF(ISNUMBER(K112)=TRUE,IF(K112&gt;0,K112/NAgni!K$57*100,"n.a."),"n.a.")</f>
        <v>18508.151393907225</v>
      </c>
      <c r="L130" s="69">
        <f>IF(ISNUMBER(L112)=TRUE,IF(L112&gt;0,L112/NAgni!L$57*100,"n.a."),"n.a.")</f>
        <v>17736.922063425398</v>
      </c>
      <c r="M130" s="69">
        <f>IF(ISNUMBER(M112)=TRUE,IF(M112&gt;0,M112/NAgni!M$57*100,"n.a."),"n.a.")</f>
        <v>17389.696868217532</v>
      </c>
      <c r="N130" s="69">
        <f>IF(ISNUMBER(N112)=TRUE,IF(N112&gt;0,N112/NAgni!N$57*100,"n.a."),"n.a.")</f>
        <v>17351.825952846491</v>
      </c>
      <c r="O130" s="69">
        <f>IF(ISNUMBER(O112)=TRUE,IF(O112&gt;0,O112/NAgni!O$57*100,"n.a."),"n.a.")</f>
        <v>16914.072820926129</v>
      </c>
      <c r="P130" s="69">
        <f>IF(ISNUMBER(P112)=TRUE,IF(P112&gt;0,P112/NAgni!P$57*100,"n.a."),"n.a.")</f>
        <v>16379.257029045368</v>
      </c>
      <c r="Q130" s="69">
        <f>IF(ISNUMBER(Q112)=TRUE,IF(Q112&gt;0,Q112/NAgni!Q$57*100,"n.a."),"n.a.")</f>
        <v>17424.028969148472</v>
      </c>
      <c r="R130" s="69">
        <f>IF(ISNUMBER(R112)=TRUE,IF(R112&gt;0,R112/NAgni!R$57*100,"n.a."),"n.a.")</f>
        <v>17330.789640873983</v>
      </c>
      <c r="S130" s="69">
        <f>IF(ISNUMBER(S112)=TRUE,IF(S112&gt;0,S112/NAgni!S$57*100,"n.a."),"n.a.")</f>
        <v>18639.755183544086</v>
      </c>
      <c r="T130" s="69">
        <f>IF(ISNUMBER(T112)=TRUE,IF(T112&gt;0,T112/NAgni!T$57*100,"n.a."),"n.a.")</f>
        <v>19160.720061971679</v>
      </c>
      <c r="U130" s="69">
        <f>IF(ISNUMBER(U112)=TRUE,IF(U112&gt;0,U112/NAgni!U$57*100,"n.a."),"n.a.")</f>
        <v>19406.983852771486</v>
      </c>
      <c r="V130" s="69">
        <f>IF(ISNUMBER(V112)=TRUE,IF(V112&gt;0,V112/NAgni!V$57*100,"n.a."),"n.a.")</f>
        <v>19767.774350995092</v>
      </c>
      <c r="W130" s="69">
        <f>IF(ISNUMBER(W112)=TRUE,IF(W112&gt;0,W112/NAgni!W$57*100,"n.a."),"n.a.")</f>
        <v>20039.453624990951</v>
      </c>
      <c r="X130" s="69">
        <f>IF(ISNUMBER(X112)=TRUE,IF(X112&gt;0,X112/NAgni!X$57*100,"n.a."),"n.a.")</f>
        <v>19969.904791498539</v>
      </c>
      <c r="Y130" s="69">
        <f>IF(ISNUMBER(Y112)=TRUE,IF(Y112&gt;0,Y112/NAgni!Y$57*100,"n.a."),"n.a.")</f>
        <v>17874.279546571772</v>
      </c>
      <c r="Z130" s="69">
        <f>IF(ISNUMBER(Z112)=TRUE,IF(Z112&gt;0,Z112/NAgni!Z$57*100,"n.a."),"n.a.")</f>
        <v>18221.211600507795</v>
      </c>
      <c r="AA130" s="69">
        <f>IF(ISNUMBER(AA112)=TRUE,IF(AA112&gt;0,AA112/NAgni!AA$57*100,"n.a."),"n.a.")</f>
        <v>18997.816054210158</v>
      </c>
      <c r="AB130" s="69">
        <f>IF(ISNUMBER(AB112)=TRUE,IF(AB112&gt;0,AB112/NAgni!AB$57*100,"n.a."),"n.a.")</f>
        <v>18848.568122142769</v>
      </c>
    </row>
    <row r="131" spans="1:28" x14ac:dyDescent="0.25">
      <c r="A131" s="34" t="s">
        <v>378</v>
      </c>
      <c r="B131" s="152" t="s">
        <v>379</v>
      </c>
      <c r="C131" s="69">
        <f>IF(ISNUMBER(C113)=TRUE,IF(C113&gt;0,C113/NAgni!C$57*100,"n.a."),"n.a.")</f>
        <v>14128.483570594733</v>
      </c>
      <c r="D131" s="69">
        <f>IF(ISNUMBER(D113)=TRUE,IF(D113&gt;0,D113/NAgni!D$57*100,"n.a."),"n.a.")</f>
        <v>13974.915834410534</v>
      </c>
      <c r="E131" s="69">
        <f>IF(ISNUMBER(E113)=TRUE,IF(E113&gt;0,E113/NAgni!E$57*100,"n.a."),"n.a.")</f>
        <v>14020.937793877098</v>
      </c>
      <c r="F131" s="69">
        <f>IF(ISNUMBER(F113)=TRUE,IF(F113&gt;0,F113/NAgni!F$57*100,"n.a."),"n.a.")</f>
        <v>15696.915723976195</v>
      </c>
      <c r="G131" s="69">
        <f>IF(ISNUMBER(G113)=TRUE,IF(G113&gt;0,G113/NAgni!G$57*100,"n.a."),"n.a.")</f>
        <v>16235.397694799436</v>
      </c>
      <c r="H131" s="69">
        <f>IF(ISNUMBER(H113)=TRUE,IF(H113&gt;0,H113/NAgni!H$57*100,"n.a."),"n.a.")</f>
        <v>15193.010262748012</v>
      </c>
      <c r="I131" s="69">
        <f>IF(ISNUMBER(I113)=TRUE,IF(I113&gt;0,I113/NAgni!I$57*100,"n.a."),"n.a.")</f>
        <v>13915.222682407086</v>
      </c>
      <c r="J131" s="69">
        <f>IF(ISNUMBER(J113)=TRUE,IF(J113&gt;0,J113/NAgni!J$57*100,"n.a."),"n.a.")</f>
        <v>14108.101877397101</v>
      </c>
      <c r="K131" s="69">
        <f>IF(ISNUMBER(K113)=TRUE,IF(K113&gt;0,K113/NAgni!K$57*100,"n.a."),"n.a.")</f>
        <v>13231.864283505798</v>
      </c>
      <c r="L131" s="69">
        <f>IF(ISNUMBER(L113)=TRUE,IF(L113&gt;0,L113/NAgni!L$57*100,"n.a."),"n.a.")</f>
        <v>12374.937452259283</v>
      </c>
      <c r="M131" s="69">
        <f>IF(ISNUMBER(M113)=TRUE,IF(M113&gt;0,M113/NAgni!M$57*100,"n.a."),"n.a.")</f>
        <v>12390.37648587653</v>
      </c>
      <c r="N131" s="69">
        <f>IF(ISNUMBER(N113)=TRUE,IF(N113&gt;0,N113/NAgni!N$57*100,"n.a."),"n.a.")</f>
        <v>13479.458359568915</v>
      </c>
      <c r="O131" s="69">
        <f>IF(ISNUMBER(O113)=TRUE,IF(O113&gt;0,O113/NAgni!O$57*100,"n.a."),"n.a.")</f>
        <v>13295.738234512661</v>
      </c>
      <c r="P131" s="69">
        <f>IF(ISNUMBER(P113)=TRUE,IF(P113&gt;0,P113/NAgni!P$57*100,"n.a."),"n.a.")</f>
        <v>12970.87346168827</v>
      </c>
      <c r="Q131" s="69">
        <f>IF(ISNUMBER(Q113)=TRUE,IF(Q113&gt;0,Q113/NAgni!Q$57*100,"n.a."),"n.a.")</f>
        <v>13516.683053853714</v>
      </c>
      <c r="R131" s="69">
        <f>IF(ISNUMBER(R113)=TRUE,IF(R113&gt;0,R113/NAgni!R$57*100,"n.a."),"n.a.")</f>
        <v>15971.674085059454</v>
      </c>
      <c r="S131" s="69">
        <f>IF(ISNUMBER(S113)=TRUE,IF(S113&gt;0,S113/NAgni!S$57*100,"n.a."),"n.a.")</f>
        <v>16977.715996666921</v>
      </c>
      <c r="T131" s="69">
        <f>IF(ISNUMBER(T113)=TRUE,IF(T113&gt;0,T113/NAgni!T$57*100,"n.a."),"n.a.")</f>
        <v>17340.739112075484</v>
      </c>
      <c r="U131" s="69">
        <f>IF(ISNUMBER(U113)=TRUE,IF(U113&gt;0,U113/NAgni!U$57*100,"n.a."),"n.a.")</f>
        <v>16966.070958518987</v>
      </c>
      <c r="V131" s="69">
        <f>IF(ISNUMBER(V113)=TRUE,IF(V113&gt;0,V113/NAgni!V$57*100,"n.a."),"n.a.")</f>
        <v>17412.251227253259</v>
      </c>
      <c r="W131" s="69">
        <f>IF(ISNUMBER(W113)=TRUE,IF(W113&gt;0,W113/NAgni!W$57*100,"n.a."),"n.a.")</f>
        <v>17936.572430778408</v>
      </c>
      <c r="X131" s="69">
        <f>IF(ISNUMBER(X113)=TRUE,IF(X113&gt;0,X113/NAgni!X$57*100,"n.a."),"n.a.")</f>
        <v>16753.005299357072</v>
      </c>
      <c r="Y131" s="69">
        <f>IF(ISNUMBER(Y113)=TRUE,IF(Y113&gt;0,Y113/NAgni!Y$57*100,"n.a."),"n.a.")</f>
        <v>13425.466252447754</v>
      </c>
      <c r="Z131" s="69">
        <f>IF(ISNUMBER(Z113)=TRUE,IF(Z113&gt;0,Z113/NAgni!Z$57*100,"n.a."),"n.a.")</f>
        <v>11972.844253904041</v>
      </c>
      <c r="AA131" s="69">
        <f>IF(ISNUMBER(AA113)=TRUE,IF(AA113&gt;0,AA113/NAgni!AA$57*100,"n.a."),"n.a.")</f>
        <v>13164.106917682764</v>
      </c>
      <c r="AB131" s="69">
        <f>IF(ISNUMBER(AB113)=TRUE,IF(AB113&gt;0,AB113/NAgni!AB$57*100,"n.a."),"n.a.")</f>
        <v>12200.97290512801</v>
      </c>
    </row>
    <row r="132" spans="1:28" x14ac:dyDescent="0.25">
      <c r="A132" s="34" t="s">
        <v>380</v>
      </c>
      <c r="B132" s="152" t="s">
        <v>381</v>
      </c>
      <c r="C132" s="69">
        <f>IF(ISNUMBER(C114)=TRUE,IF(C114&gt;0,C114/NAgni!C$57*100,"n.a."),"n.a.")</f>
        <v>7848.9019980101621</v>
      </c>
      <c r="D132" s="69">
        <f>IF(ISNUMBER(D114)=TRUE,IF(D114&gt;0,D114/NAgni!D$57*100,"n.a."),"n.a.")</f>
        <v>7373.1502920803068</v>
      </c>
      <c r="E132" s="69">
        <f>IF(ISNUMBER(E114)=TRUE,IF(E114&gt;0,E114/NAgni!E$57*100,"n.a."),"n.a.")</f>
        <v>8230.9633489473781</v>
      </c>
      <c r="F132" s="69">
        <f>IF(ISNUMBER(F114)=TRUE,IF(F114&gt;0,F114/NAgni!F$57*100,"n.a."),"n.a.")</f>
        <v>8543.144074857024</v>
      </c>
      <c r="G132" s="69">
        <f>IF(ISNUMBER(G114)=TRUE,IF(G114&gt;0,G114/NAgni!G$57*100,"n.a."),"n.a.")</f>
        <v>8712.4698869522563</v>
      </c>
      <c r="H132" s="69">
        <f>IF(ISNUMBER(H114)=TRUE,IF(H114&gt;0,H114/NAgni!H$57*100,"n.a."),"n.a.")</f>
        <v>8453.9499557682575</v>
      </c>
      <c r="I132" s="69">
        <f>IF(ISNUMBER(I114)=TRUE,IF(I114&gt;0,I114/NAgni!I$57*100,"n.a."),"n.a.")</f>
        <v>8355.2469133153136</v>
      </c>
      <c r="J132" s="69">
        <f>IF(ISNUMBER(J114)=TRUE,IF(J114&gt;0,J114/NAgni!J$57*100,"n.a."),"n.a.")</f>
        <v>8282.0455859776066</v>
      </c>
      <c r="K132" s="69">
        <f>IF(ISNUMBER(K114)=TRUE,IF(K114&gt;0,K114/NAgni!K$57*100,"n.a."),"n.a.")</f>
        <v>7707.7244041948461</v>
      </c>
      <c r="L132" s="69">
        <f>IF(ISNUMBER(L114)=TRUE,IF(L114&gt;0,L114/NAgni!L$57*100,"n.a."),"n.a.")</f>
        <v>7820.355804473239</v>
      </c>
      <c r="M132" s="69">
        <f>IF(ISNUMBER(M114)=TRUE,IF(M114&gt;0,M114/NAgni!M$57*100,"n.a."),"n.a.")</f>
        <v>7955.4405381931811</v>
      </c>
      <c r="N132" s="69">
        <f>IF(ISNUMBER(N114)=TRUE,IF(N114&gt;0,N114/NAgni!N$57*100,"n.a."),"n.a.")</f>
        <v>8083.8156255108215</v>
      </c>
      <c r="O132" s="69">
        <f>IF(ISNUMBER(O114)=TRUE,IF(O114&gt;0,O114/NAgni!O$57*100,"n.a."),"n.a.")</f>
        <v>7979.2376970651449</v>
      </c>
      <c r="P132" s="69">
        <f>IF(ISNUMBER(P114)=TRUE,IF(P114&gt;0,P114/NAgni!P$57*100,"n.a."),"n.a.")</f>
        <v>7970.7339983209567</v>
      </c>
      <c r="Q132" s="69">
        <f>IF(ISNUMBER(Q114)=TRUE,IF(Q114&gt;0,Q114/NAgni!Q$57*100,"n.a."),"n.a.")</f>
        <v>8827.0743363460406</v>
      </c>
      <c r="R132" s="69">
        <f>IF(ISNUMBER(R114)=TRUE,IF(R114&gt;0,R114/NAgni!R$57*100,"n.a."),"n.a.")</f>
        <v>9103.4844236779918</v>
      </c>
      <c r="S132" s="69">
        <f>IF(ISNUMBER(S114)=TRUE,IF(S114&gt;0,S114/NAgni!S$57*100,"n.a."),"n.a.")</f>
        <v>9436.894738865687</v>
      </c>
      <c r="T132" s="69">
        <f>IF(ISNUMBER(T114)=TRUE,IF(T114&gt;0,T114/NAgni!T$57*100,"n.a."),"n.a.")</f>
        <v>9732.5467347316462</v>
      </c>
      <c r="U132" s="69">
        <f>IF(ISNUMBER(U114)=TRUE,IF(U114&gt;0,U114/NAgni!U$57*100,"n.a."),"n.a.")</f>
        <v>9907.7240085874619</v>
      </c>
      <c r="V132" s="69">
        <f>IF(ISNUMBER(V114)=TRUE,IF(V114&gt;0,V114/NAgni!V$57*100,"n.a."),"n.a.")</f>
        <v>10137.647566923035</v>
      </c>
      <c r="W132" s="69">
        <f>IF(ISNUMBER(W114)=TRUE,IF(W114&gt;0,W114/NAgni!W$57*100,"n.a."),"n.a.")</f>
        <v>10050.124336579744</v>
      </c>
      <c r="X132" s="69">
        <f>IF(ISNUMBER(X114)=TRUE,IF(X114&gt;0,X114/NAgni!X$57*100,"n.a."),"n.a.")</f>
        <v>10240.130480610656</v>
      </c>
      <c r="Y132" s="69">
        <f>IF(ISNUMBER(Y114)=TRUE,IF(Y114&gt;0,Y114/NAgni!Y$57*100,"n.a."),"n.a.")</f>
        <v>9112.7116278709273</v>
      </c>
      <c r="Z132" s="69">
        <f>IF(ISNUMBER(Z114)=TRUE,IF(Z114&gt;0,Z114/NAgni!Z$57*100,"n.a."),"n.a.")</f>
        <v>8997.4467266044576</v>
      </c>
      <c r="AA132" s="69">
        <f>IF(ISNUMBER(AA114)=TRUE,IF(AA114&gt;0,AA114/NAgni!AA$57*100,"n.a."),"n.a.")</f>
        <v>9351.0399259829974</v>
      </c>
      <c r="AB132" s="69">
        <f>IF(ISNUMBER(AB114)=TRUE,IF(AB114&gt;0,AB114/NAgni!AB$57*100,"n.a."),"n.a.")</f>
        <v>9515.6570858884479</v>
      </c>
    </row>
    <row r="133" spans="1:28" x14ac:dyDescent="0.25">
      <c r="A133" s="151" t="s">
        <v>382</v>
      </c>
      <c r="B133" s="152" t="s">
        <v>383</v>
      </c>
      <c r="C133" s="69" t="str">
        <f>IF(ISNUMBER(C115)=TRUE,IF(C115&gt;0,C115/NAgni!C$57*100,"n.a."),"n.a.")</f>
        <v>n.a.</v>
      </c>
      <c r="D133" s="69" t="str">
        <f>IF(ISNUMBER(D115)=TRUE,IF(D115&gt;0,D115/NAgni!D$57*100,"n.a."),"n.a.")</f>
        <v>n.a.</v>
      </c>
      <c r="E133" s="69" t="str">
        <f>IF(ISNUMBER(E115)=TRUE,IF(E115&gt;0,E115/NAgni!E$57*100,"n.a."),"n.a.")</f>
        <v>n.a.</v>
      </c>
      <c r="F133" s="69" t="str">
        <f>IF(ISNUMBER(F115)=TRUE,IF(F115&gt;0,F115/NAgni!F$57*100,"n.a."),"n.a.")</f>
        <v>n.a.</v>
      </c>
      <c r="G133" s="69" t="str">
        <f>IF(ISNUMBER(G115)=TRUE,IF(G115&gt;0,G115/NAgni!G$57*100,"n.a."),"n.a.")</f>
        <v>n.a.</v>
      </c>
      <c r="H133" s="69" t="str">
        <f>IF(ISNUMBER(H115)=TRUE,IF(H115&gt;0,H115/NAgni!H$57*100,"n.a."),"n.a.")</f>
        <v>n.a.</v>
      </c>
      <c r="I133" s="69" t="str">
        <f>IF(ISNUMBER(I115)=TRUE,IF(I115&gt;0,I115/NAgni!I$57*100,"n.a."),"n.a.")</f>
        <v>n.a.</v>
      </c>
      <c r="J133" s="69">
        <f>IF(ISNUMBER(J115)=TRUE,IF(J115&gt;0,J115/NAgni!J$57*100,"n.a."),"n.a.")</f>
        <v>23682.194243250768</v>
      </c>
      <c r="K133" s="69">
        <f>IF(ISNUMBER(K115)=TRUE,IF(K115&gt;0,K115/NAgni!K$57*100,"n.a."),"n.a.")</f>
        <v>21208.474540868992</v>
      </c>
      <c r="L133" s="69">
        <f>IF(ISNUMBER(L115)=TRUE,IF(L115&gt;0,L115/NAgni!L$57*100,"n.a."),"n.a.")</f>
        <v>21697.003704273608</v>
      </c>
      <c r="M133" s="69">
        <f>IF(ISNUMBER(M115)=TRUE,IF(M115&gt;0,M115/NAgni!M$57*100,"n.a."),"n.a.")</f>
        <v>22278.708049643908</v>
      </c>
      <c r="N133" s="69">
        <f>IF(ISNUMBER(N115)=TRUE,IF(N115&gt;0,N115/NAgni!N$57*100,"n.a."),"n.a.")</f>
        <v>21342.035845092156</v>
      </c>
      <c r="O133" s="69">
        <f>IF(ISNUMBER(O115)=TRUE,IF(O115&gt;0,O115/NAgni!O$57*100,"n.a."),"n.a.")</f>
        <v>20687.111318245701</v>
      </c>
      <c r="P133" s="69">
        <f>IF(ISNUMBER(P115)=TRUE,IF(P115&gt;0,P115/NAgni!P$57*100,"n.a."),"n.a.")</f>
        <v>20391.099026319484</v>
      </c>
      <c r="Q133" s="69">
        <f>IF(ISNUMBER(Q115)=TRUE,IF(Q115&gt;0,Q115/NAgni!Q$57*100,"n.a."),"n.a.")</f>
        <v>20952.638043099319</v>
      </c>
      <c r="R133" s="69">
        <f>IF(ISNUMBER(R115)=TRUE,IF(R115&gt;0,R115/NAgni!R$57*100,"n.a."),"n.a.")</f>
        <v>21259.168397106041</v>
      </c>
      <c r="S133" s="69">
        <f>IF(ISNUMBER(S115)=TRUE,IF(S115&gt;0,S115/NAgni!S$57*100,"n.a."),"n.a.")</f>
        <v>21891.977875943376</v>
      </c>
      <c r="T133" s="69">
        <f>IF(ISNUMBER(T115)=TRUE,IF(T115&gt;0,T115/NAgni!T$57*100,"n.a."),"n.a.")</f>
        <v>22342.526441726535</v>
      </c>
      <c r="U133" s="69">
        <f>IF(ISNUMBER(U115)=TRUE,IF(U115&gt;0,U115/NAgni!U$57*100,"n.a."),"n.a.")</f>
        <v>23582.192880063532</v>
      </c>
      <c r="V133" s="69">
        <f>IF(ISNUMBER(V115)=TRUE,IF(V115&gt;0,V115/NAgni!V$57*100,"n.a."),"n.a.")</f>
        <v>23649.952483939949</v>
      </c>
      <c r="W133" s="69">
        <f>IF(ISNUMBER(W115)=TRUE,IF(W115&gt;0,W115/NAgni!W$57*100,"n.a."),"n.a.")</f>
        <v>22580.006793205477</v>
      </c>
      <c r="X133" s="69">
        <f>IF(ISNUMBER(X115)=TRUE,IF(X115&gt;0,X115/NAgni!X$57*100,"n.a."),"n.a.")</f>
        <v>23446.125221068265</v>
      </c>
      <c r="Y133" s="69">
        <f>IF(ISNUMBER(Y115)=TRUE,IF(Y115&gt;0,Y115/NAgni!Y$57*100,"n.a."),"n.a.")</f>
        <v>20630.155669128468</v>
      </c>
      <c r="Z133" s="69">
        <f>IF(ISNUMBER(Z115)=TRUE,IF(Z115&gt;0,Z115/NAgni!Z$57*100,"n.a."),"n.a.")</f>
        <v>18521.519658859161</v>
      </c>
      <c r="AA133" s="69">
        <f>IF(ISNUMBER(AA115)=TRUE,IF(AA115&gt;0,AA115/NAgni!AA$57*100,"n.a."),"n.a.")</f>
        <v>19540.424183177172</v>
      </c>
      <c r="AB133" s="69">
        <f>IF(ISNUMBER(AB115)=TRUE,IF(AB115&gt;0,AB115/NAgni!AB$57*100,"n.a."),"n.a.")</f>
        <v>19346.587647263263</v>
      </c>
    </row>
    <row r="134" spans="1:28" x14ac:dyDescent="0.25">
      <c r="A134" s="34" t="s">
        <v>384</v>
      </c>
      <c r="B134" s="152" t="s">
        <v>385</v>
      </c>
      <c r="C134" s="69">
        <f>IF(ISNUMBER(C116)=TRUE,IF(C116&gt;0,C116/NAgni!C$57*100,"n.a."),"n.a.")</f>
        <v>11880.535042216536</v>
      </c>
      <c r="D134" s="69">
        <f>IF(ISNUMBER(D116)=TRUE,IF(D116&gt;0,D116/NAgni!D$57*100,"n.a."),"n.a.")</f>
        <v>12334.341894260437</v>
      </c>
      <c r="E134" s="69">
        <f>IF(ISNUMBER(E116)=TRUE,IF(E116&gt;0,E116/NAgni!E$57*100,"n.a."),"n.a.")</f>
        <v>11551.213620001274</v>
      </c>
      <c r="F134" s="69">
        <f>IF(ISNUMBER(F116)=TRUE,IF(F116&gt;0,F116/NAgni!F$57*100,"n.a."),"n.a.")</f>
        <v>11736.167280563383</v>
      </c>
      <c r="G134" s="69">
        <f>IF(ISNUMBER(G116)=TRUE,IF(G116&gt;0,G116/NAgni!G$57*100,"n.a."),"n.a.")</f>
        <v>11930.259816183387</v>
      </c>
      <c r="H134" s="69">
        <f>IF(ISNUMBER(H116)=TRUE,IF(H116&gt;0,H116/NAgni!H$57*100,"n.a."),"n.a.")</f>
        <v>11389.23241249429</v>
      </c>
      <c r="I134" s="69">
        <f>IF(ISNUMBER(I116)=TRUE,IF(I116&gt;0,I116/NAgni!I$57*100,"n.a."),"n.a.")</f>
        <v>11164.482795329786</v>
      </c>
      <c r="J134" s="69">
        <f>IF(ISNUMBER(J116)=TRUE,IF(J116&gt;0,J116/NAgni!J$57*100,"n.a."),"n.a.")</f>
        <v>11719.126392493377</v>
      </c>
      <c r="K134" s="69">
        <f>IF(ISNUMBER(K116)=TRUE,IF(K116&gt;0,K116/NAgni!K$57*100,"n.a."),"n.a.")</f>
        <v>11134.083521723862</v>
      </c>
      <c r="L134" s="69">
        <f>IF(ISNUMBER(L116)=TRUE,IF(L116&gt;0,L116/NAgni!L$57*100,"n.a."),"n.a.")</f>
        <v>10911.943291575617</v>
      </c>
      <c r="M134" s="69">
        <f>IF(ISNUMBER(M116)=TRUE,IF(M116&gt;0,M116/NAgni!M$57*100,"n.a."),"n.a.")</f>
        <v>11355.572506783003</v>
      </c>
      <c r="N134" s="69">
        <f>IF(ISNUMBER(N116)=TRUE,IF(N116&gt;0,N116/NAgni!N$57*100,"n.a."),"n.a.")</f>
        <v>11298.625451380793</v>
      </c>
      <c r="O134" s="69">
        <f>IF(ISNUMBER(O116)=TRUE,IF(O116&gt;0,O116/NAgni!O$57*100,"n.a."),"n.a.")</f>
        <v>10688.034390506673</v>
      </c>
      <c r="P134" s="69">
        <f>IF(ISNUMBER(P116)=TRUE,IF(P116&gt;0,P116/NAgni!P$57*100,"n.a."),"n.a.")</f>
        <v>10356.746040553775</v>
      </c>
      <c r="Q134" s="69">
        <f>IF(ISNUMBER(Q116)=TRUE,IF(Q116&gt;0,Q116/NAgni!Q$57*100,"n.a."),"n.a.")</f>
        <v>10344.910139751781</v>
      </c>
      <c r="R134" s="69">
        <f>IF(ISNUMBER(R116)=TRUE,IF(R116&gt;0,R116/NAgni!R$57*100,"n.a."),"n.a.")</f>
        <v>11336.999483647127</v>
      </c>
      <c r="S134" s="69">
        <f>IF(ISNUMBER(S116)=TRUE,IF(S116&gt;0,S116/NAgni!S$57*100,"n.a."),"n.a.")</f>
        <v>13405.171398048311</v>
      </c>
      <c r="T134" s="69">
        <f>IF(ISNUMBER(T116)=TRUE,IF(T116&gt;0,T116/NAgni!T$57*100,"n.a."),"n.a.")</f>
        <v>13882.447220969621</v>
      </c>
      <c r="U134" s="69">
        <f>IF(ISNUMBER(U116)=TRUE,IF(U116&gt;0,U116/NAgni!U$57*100,"n.a."),"n.a.")</f>
        <v>14328.748298191977</v>
      </c>
      <c r="V134" s="69">
        <f>IF(ISNUMBER(V116)=TRUE,IF(V116&gt;0,V116/NAgni!V$57*100,"n.a."),"n.a.")</f>
        <v>13983.988429558292</v>
      </c>
      <c r="W134" s="69">
        <f>IF(ISNUMBER(W116)=TRUE,IF(W116&gt;0,W116/NAgni!W$57*100,"n.a."),"n.a.")</f>
        <v>13273.95560686335</v>
      </c>
      <c r="X134" s="69">
        <f>IF(ISNUMBER(X116)=TRUE,IF(X116&gt;0,X116/NAgni!X$57*100,"n.a."),"n.a.")</f>
        <v>14442.375989991797</v>
      </c>
      <c r="Y134" s="69">
        <f>IF(ISNUMBER(Y116)=TRUE,IF(Y116&gt;0,Y116/NAgni!Y$57*100,"n.a."),"n.a.")</f>
        <v>13210.376405026233</v>
      </c>
      <c r="Z134" s="69">
        <f>IF(ISNUMBER(Z116)=TRUE,IF(Z116&gt;0,Z116/NAgni!Z$57*100,"n.a."),"n.a.")</f>
        <v>12530.224562305566</v>
      </c>
      <c r="AA134" s="69">
        <f>IF(ISNUMBER(AA116)=TRUE,IF(AA116&gt;0,AA116/NAgni!AA$57*100,"n.a."),"n.a.")</f>
        <v>13890.574834976356</v>
      </c>
      <c r="AB134" s="69">
        <f>IF(ISNUMBER(AB116)=TRUE,IF(AB116&gt;0,AB116/NAgni!AB$57*100,"n.a."),"n.a.")</f>
        <v>14162.182151359269</v>
      </c>
    </row>
    <row r="135" spans="1:28" x14ac:dyDescent="0.25">
      <c r="A135" s="34" t="s">
        <v>386</v>
      </c>
      <c r="B135" s="152" t="s">
        <v>387</v>
      </c>
      <c r="C135" s="69">
        <f>IF(ISNUMBER(C117)=TRUE,IF(C117&gt;0,C117/NAgni!C$57*100,"n.a."),"n.a.")</f>
        <v>2439.5204862227492</v>
      </c>
      <c r="D135" s="69">
        <f>IF(ISNUMBER(D117)=TRUE,IF(D117&gt;0,D117/NAgni!D$57*100,"n.a."),"n.a.")</f>
        <v>2549.3375603240038</v>
      </c>
      <c r="E135" s="69">
        <f>IF(ISNUMBER(E117)=TRUE,IF(E117&gt;0,E117/NAgni!E$57*100,"n.a."),"n.a.")</f>
        <v>2699.031479420762</v>
      </c>
      <c r="F135" s="69">
        <f>IF(ISNUMBER(F117)=TRUE,IF(F117&gt;0,F117/NAgni!F$57*100,"n.a."),"n.a.")</f>
        <v>2782.3032133962215</v>
      </c>
      <c r="G135" s="69">
        <f>IF(ISNUMBER(G117)=TRUE,IF(G117&gt;0,G117/NAgni!G$57*100,"n.a."),"n.a.")</f>
        <v>2586.055115032802</v>
      </c>
      <c r="H135" s="69">
        <f>IF(ISNUMBER(H117)=TRUE,IF(H117&gt;0,H117/NAgni!H$57*100,"n.a."),"n.a.")</f>
        <v>2587.0564807797664</v>
      </c>
      <c r="I135" s="69">
        <f>IF(ISNUMBER(I117)=TRUE,IF(I117&gt;0,I117/NAgni!I$57*100,"n.a."),"n.a.")</f>
        <v>2346.4817863754015</v>
      </c>
      <c r="J135" s="69">
        <f>IF(ISNUMBER(J117)=TRUE,IF(J117&gt;0,J117/NAgni!J$57*100,"n.a."),"n.a.")</f>
        <v>2159.0691943654056</v>
      </c>
      <c r="K135" s="69">
        <f>IF(ISNUMBER(K117)=TRUE,IF(K117&gt;0,K117/NAgni!K$57*100,"n.a."),"n.a.")</f>
        <v>2157.0013713436151</v>
      </c>
      <c r="L135" s="69">
        <f>IF(ISNUMBER(L117)=TRUE,IF(L117&gt;0,L117/NAgni!L$57*100,"n.a."),"n.a.")</f>
        <v>2234.7934080514888</v>
      </c>
      <c r="M135" s="69">
        <f>IF(ISNUMBER(M117)=TRUE,IF(M117&gt;0,M117/NAgni!M$57*100,"n.a."),"n.a.")</f>
        <v>2269.0174683637265</v>
      </c>
      <c r="N135" s="69">
        <f>IF(ISNUMBER(N117)=TRUE,IF(N117&gt;0,N117/NAgni!N$57*100,"n.a."),"n.a.")</f>
        <v>2038.1054750595983</v>
      </c>
      <c r="O135" s="69">
        <f>IF(ISNUMBER(O117)=TRUE,IF(O117&gt;0,O117/NAgni!O$57*100,"n.a."),"n.a.")</f>
        <v>1877.6204567025879</v>
      </c>
      <c r="P135" s="69">
        <f>IF(ISNUMBER(P117)=TRUE,IF(P117&gt;0,P117/NAgni!P$57*100,"n.a."),"n.a.")</f>
        <v>1962.7594481924859</v>
      </c>
      <c r="Q135" s="69">
        <f>IF(ISNUMBER(Q117)=TRUE,IF(Q117&gt;0,Q117/NAgni!Q$57*100,"n.a."),"n.a.")</f>
        <v>2015.6600894346486</v>
      </c>
      <c r="R135" s="69">
        <f>IF(ISNUMBER(R117)=TRUE,IF(R117&gt;0,R117/NAgni!R$57*100,"n.a."),"n.a.")</f>
        <v>2402.5094936330247</v>
      </c>
      <c r="S135" s="69">
        <f>IF(ISNUMBER(S117)=TRUE,IF(S117&gt;0,S117/NAgni!S$57*100,"n.a."),"n.a.")</f>
        <v>2109.6823804071423</v>
      </c>
      <c r="T135" s="69">
        <f>IF(ISNUMBER(T117)=TRUE,IF(T117&gt;0,T117/NAgni!T$57*100,"n.a."),"n.a.")</f>
        <v>2315.1995883549143</v>
      </c>
      <c r="U135" s="69">
        <f>IF(ISNUMBER(U117)=TRUE,IF(U117&gt;0,U117/NAgni!U$57*100,"n.a."),"n.a.")</f>
        <v>2697.2109563264635</v>
      </c>
      <c r="V135" s="69">
        <f>IF(ISNUMBER(V117)=TRUE,IF(V117&gt;0,V117/NAgni!V$57*100,"n.a."),"n.a.")</f>
        <v>2294.0637263209605</v>
      </c>
      <c r="W135" s="69">
        <f>IF(ISNUMBER(W117)=TRUE,IF(W117&gt;0,W117/NAgni!W$57*100,"n.a."),"n.a.")</f>
        <v>2412.3266979887185</v>
      </c>
      <c r="X135" s="69">
        <f>IF(ISNUMBER(X117)=TRUE,IF(X117&gt;0,X117/NAgni!X$57*100,"n.a."),"n.a.")</f>
        <v>2184.5065005375027</v>
      </c>
      <c r="Y135" s="69">
        <f>IF(ISNUMBER(Y117)=TRUE,IF(Y117&gt;0,Y117/NAgni!Y$57*100,"n.a."),"n.a.")</f>
        <v>1870.2781696670318</v>
      </c>
      <c r="Z135" s="69">
        <f>IF(ISNUMBER(Z117)=TRUE,IF(Z117&gt;0,Z117/NAgni!Z$57*100,"n.a."),"n.a.")</f>
        <v>1737.8174156872014</v>
      </c>
      <c r="AA135" s="69">
        <f>IF(ISNUMBER(AA117)=TRUE,IF(AA117&gt;0,AA117/NAgni!AA$57*100,"n.a."),"n.a.")</f>
        <v>1516.895254200826</v>
      </c>
      <c r="AB135" s="69">
        <f>IF(ISNUMBER(AB117)=TRUE,IF(AB117&gt;0,AB117/NAgni!AB$57*100,"n.a."),"n.a.")</f>
        <v>1335.149867278491</v>
      </c>
    </row>
    <row r="136" spans="1:28" x14ac:dyDescent="0.25">
      <c r="A136" s="34">
        <v>6</v>
      </c>
      <c r="B136" s="152" t="s">
        <v>478</v>
      </c>
      <c r="C136" s="69" t="str">
        <f>IF(ISNUMBER(C118)=TRUE,IF(C118&gt;0,C118/NAgni!C$57*100,"n.a."),"n.a.")</f>
        <v>n.a.</v>
      </c>
      <c r="D136" s="69" t="str">
        <f>IF(ISNUMBER(D118)=TRUE,IF(D118&gt;0,D118/NAgni!D$57*100,"n.a."),"n.a.")</f>
        <v>n.a.</v>
      </c>
      <c r="E136" s="69" t="str">
        <f>IF(ISNUMBER(E118)=TRUE,IF(E118&gt;0,E118/NAgni!E$57*100,"n.a."),"n.a.")</f>
        <v>n.a.</v>
      </c>
      <c r="F136" s="69" t="str">
        <f>IF(ISNUMBER(F118)=TRUE,IF(F118&gt;0,F118/NAgni!F$57*100,"n.a."),"n.a.")</f>
        <v>n.a.</v>
      </c>
      <c r="G136" s="69" t="str">
        <f>IF(ISNUMBER(G118)=TRUE,IF(G118&gt;0,G118/NAgni!G$57*100,"n.a."),"n.a.")</f>
        <v>n.a.</v>
      </c>
      <c r="H136" s="69" t="str">
        <f>IF(ISNUMBER(H118)=TRUE,IF(H118&gt;0,H118/NAgni!H$57*100,"n.a."),"n.a.")</f>
        <v>n.a.</v>
      </c>
      <c r="I136" s="69" t="str">
        <f>IF(ISNUMBER(I118)=TRUE,IF(I118&gt;0,I118/NAgni!I$57*100,"n.a."),"n.a.")</f>
        <v>n.a.</v>
      </c>
      <c r="J136" s="69" t="str">
        <f>IF(ISNUMBER(J118)=TRUE,IF(J118&gt;0,J118/NAgni!J$57*100,"n.a."),"n.a.")</f>
        <v>n.a.</v>
      </c>
      <c r="K136" s="69">
        <f>IF(ISNUMBER(K118)=TRUE,IF(K118&gt;0,K118/NAgni!K$57*100,"n.a."),"n.a.")</f>
        <v>16853.24932001307</v>
      </c>
      <c r="L136" s="69">
        <f>IF(ISNUMBER(L118)=TRUE,IF(L118&gt;0,L118/NAgni!L$57*100,"n.a."),"n.a.")</f>
        <v>18236.483260848472</v>
      </c>
      <c r="M136" s="69">
        <f>IF(ISNUMBER(M118)=TRUE,IF(M118&gt;0,M118/NAgni!M$57*100,"n.a."),"n.a.")</f>
        <v>18376.806257142754</v>
      </c>
      <c r="N136" s="69">
        <f>IF(ISNUMBER(N118)=TRUE,IF(N118&gt;0,N118/NAgni!N$57*100,"n.a."),"n.a.")</f>
        <v>17057.79530214909</v>
      </c>
      <c r="O136" s="69">
        <f>IF(ISNUMBER(O118)=TRUE,IF(O118&gt;0,O118/NAgni!O$57*100,"n.a."),"n.a.")</f>
        <v>15691.526586869992</v>
      </c>
      <c r="P136" s="69">
        <f>IF(ISNUMBER(P118)=TRUE,IF(P118&gt;0,P118/NAgni!P$57*100,"n.a."),"n.a.")</f>
        <v>13964.038396355605</v>
      </c>
      <c r="Q136" s="69">
        <f>IF(ISNUMBER(Q118)=TRUE,IF(Q118&gt;0,Q118/NAgni!Q$57*100,"n.a."),"n.a.")</f>
        <v>15025.874454238863</v>
      </c>
      <c r="R136" s="69">
        <f>IF(ISNUMBER(R118)=TRUE,IF(R118&gt;0,R118/NAgni!R$57*100,"n.a."),"n.a.")</f>
        <v>14842.478114488642</v>
      </c>
      <c r="S136" s="69">
        <f>IF(ISNUMBER(S118)=TRUE,IF(S118&gt;0,S118/NAgni!S$57*100,"n.a."),"n.a.")</f>
        <v>16336.953620786629</v>
      </c>
      <c r="T136" s="69">
        <f>IF(ISNUMBER(T118)=TRUE,IF(T118&gt;0,T118/NAgni!T$57*100,"n.a."),"n.a.")</f>
        <v>15336.606764508599</v>
      </c>
      <c r="U136" s="69">
        <f>IF(ISNUMBER(U118)=TRUE,IF(U118&gt;0,U118/NAgni!U$57*100,"n.a."),"n.a.")</f>
        <v>16538.691325223492</v>
      </c>
      <c r="V136" s="69">
        <f>IF(ISNUMBER(V118)=TRUE,IF(V118&gt;0,V118/NAgni!V$57*100,"n.a."),"n.a.")</f>
        <v>17131.945441750919</v>
      </c>
      <c r="W136" s="69">
        <f>IF(ISNUMBER(W118)=TRUE,IF(W118&gt;0,W118/NAgni!W$57*100,"n.a."),"n.a.")</f>
        <v>19994.465348659771</v>
      </c>
      <c r="X136" s="69">
        <f>IF(ISNUMBER(X118)=TRUE,IF(X118&gt;0,X118/NAgni!X$57*100,"n.a."),"n.a.")</f>
        <v>19469.754236094876</v>
      </c>
      <c r="Y136" s="69">
        <f>IF(ISNUMBER(Y118)=TRUE,IF(Y118&gt;0,Y118/NAgni!Y$57*100,"n.a."),"n.a.")</f>
        <v>15704.591872824747</v>
      </c>
      <c r="Z136" s="69">
        <f>IF(ISNUMBER(Z118)=TRUE,IF(Z118&gt;0,Z118/NAgni!Z$57*100,"n.a."),"n.a.")</f>
        <v>12311.068932489201</v>
      </c>
      <c r="AA136" s="69">
        <f>IF(ISNUMBER(AA118)=TRUE,IF(AA118&gt;0,AA118/NAgni!AA$57*100,"n.a."),"n.a.")</f>
        <v>11454.716821625485</v>
      </c>
      <c r="AB136" s="69">
        <f>IF(ISNUMBER(AB118)=TRUE,IF(AB118&gt;0,AB118/NAgni!AB$57*100,"n.a."),"n.a.")</f>
        <v>14246.538349542552</v>
      </c>
    </row>
    <row r="137" spans="1:28" s="43" customFormat="1" ht="20.25" customHeight="1" x14ac:dyDescent="0.25">
      <c r="A137" s="832"/>
      <c r="B137" s="433" t="s">
        <v>201</v>
      </c>
      <c r="C137" s="834">
        <f>IF(ISNUMBER(C119)=TRUE,IF(C119&gt;0,C119/NAgni!C$57*100,""),"")</f>
        <v>13909.571065268034</v>
      </c>
      <c r="D137" s="834">
        <f>IF(ISNUMBER(D119)=TRUE,IF(D119&gt;0,D119/NAgni!D$57*100,""),"")</f>
        <v>14550.345530367807</v>
      </c>
      <c r="E137" s="834">
        <f>IF(ISNUMBER(E119)=TRUE,IF(E119&gt;0,E119/NAgni!E$57*100,""),"")</f>
        <v>14905.33148345552</v>
      </c>
      <c r="F137" s="834">
        <f>IF(ISNUMBER(F119)=TRUE,IF(F119&gt;0,F119/NAgni!F$57*100,""),"")</f>
        <v>15305.721417404791</v>
      </c>
      <c r="G137" s="834">
        <f>IF(ISNUMBER(G119)=TRUE,IF(G119&gt;0,G119/NAgni!G$57*100,""),"")</f>
        <v>15401.498681047233</v>
      </c>
      <c r="H137" s="834">
        <f>IF(ISNUMBER(H119)=TRUE,IF(H119&gt;0,H119/NAgni!H$57*100,""),"")</f>
        <v>14875.55565869885</v>
      </c>
      <c r="I137" s="834">
        <f>IF(ISNUMBER(I119)=TRUE,IF(I119&gt;0,I119/NAgni!I$57*100,""),"")</f>
        <v>14683.398518001419</v>
      </c>
      <c r="J137" s="834">
        <f>IF(ISNUMBER(J119)=TRUE,IF(J119&gt;0,J119/NAgni!J$57*100,""),"")</f>
        <v>14662.856909580143</v>
      </c>
      <c r="K137" s="834">
        <f>IF(ISNUMBER(K119)=TRUE,IF(K119&gt;0,K119/NAgni!K$57*100,""),"")</f>
        <v>13721.009692765967</v>
      </c>
      <c r="L137" s="834">
        <f>IF(ISNUMBER(L119)=TRUE,IF(L119&gt;0,L119/NAgni!L$57*100,""),"")</f>
        <v>13178.238852769169</v>
      </c>
      <c r="M137" s="834">
        <f>IF(ISNUMBER(M119)=TRUE,IF(M119&gt;0,M119/NAgni!M$57*100,""),"")</f>
        <v>13011.231820393488</v>
      </c>
      <c r="N137" s="834">
        <f>IF(ISNUMBER(N119)=TRUE,IF(N119&gt;0,N119/NAgni!N$57*100,""),"")</f>
        <v>13073.085139055471</v>
      </c>
      <c r="O137" s="834">
        <f>IF(ISNUMBER(O119)=TRUE,IF(O119&gt;0,O119/NAgni!O$57*100,""),"")</f>
        <v>12661.984257377695</v>
      </c>
      <c r="P137" s="834">
        <f>IF(ISNUMBER(P119)=TRUE,IF(P119&gt;0,P119/NAgni!P$57*100,""),"")</f>
        <v>12246.058160873556</v>
      </c>
      <c r="Q137" s="834">
        <f>IF(ISNUMBER(Q119)=TRUE,IF(Q119&gt;0,Q119/NAgni!Q$57*100,""),"")</f>
        <v>12709.771392798011</v>
      </c>
      <c r="R137" s="834">
        <f>IF(ISNUMBER(R119)=TRUE,IF(R119&gt;0,R119/NAgni!R$57*100,""),"")</f>
        <v>12943.443369661796</v>
      </c>
      <c r="S137" s="834">
        <f>IF(ISNUMBER(S119)=TRUE,IF(S119&gt;0,S119/NAgni!S$57*100,""),"")</f>
        <v>13880.470938781244</v>
      </c>
      <c r="T137" s="834">
        <f>IF(ISNUMBER(T119)=TRUE,IF(T119&gt;0,T119/NAgni!T$57*100,""),"")</f>
        <v>14388.637266081283</v>
      </c>
      <c r="U137" s="834">
        <f>IF(ISNUMBER(U119)=TRUE,IF(U119&gt;0,U119/NAgni!U$57*100,""),"")</f>
        <v>14171.236352170965</v>
      </c>
      <c r="V137" s="834">
        <f>IF(ISNUMBER(V119)=TRUE,IF(V119&gt;0,V119/NAgni!V$57*100,""),"")</f>
        <v>14310.007194446291</v>
      </c>
      <c r="W137" s="834">
        <f>IF(ISNUMBER(W119)=TRUE,IF(W119&gt;0,W119/NAgni!W$57*100,""),"")</f>
        <v>14455.200579961511</v>
      </c>
      <c r="X137" s="834">
        <f>IF(ISNUMBER(X119)=TRUE,IF(X119&gt;0,X119/NAgni!X$57*100,""),"")</f>
        <v>14492.975228055426</v>
      </c>
      <c r="Y137" s="834">
        <f>IF(ISNUMBER(Y119)=TRUE,IF(Y119&gt;0,Y119/NAgni!Y$57*100,""),"")</f>
        <v>12874.407642661452</v>
      </c>
      <c r="Z137" s="834">
        <f>IF(ISNUMBER(Z119)=TRUE,IF(Z119&gt;0,Z119/NAgni!Z$57*100,""),"")</f>
        <v>12372.563493077272</v>
      </c>
      <c r="AA137" s="834">
        <f>IF(ISNUMBER(AA119)=TRUE,IF(AA119&gt;0,AA119/NAgni!AA$57*100,""),"")</f>
        <v>12954.322418355139</v>
      </c>
      <c r="AB137" s="834">
        <f>IF(ISNUMBER(AB119)=TRUE,IF(AB119&gt;0,AB119/NAgni!AB$57*100,""),"")</f>
        <v>13001.113454038714</v>
      </c>
    </row>
    <row r="138" spans="1:28" x14ac:dyDescent="0.25">
      <c r="A138" s="63" t="s">
        <v>480</v>
      </c>
      <c r="B138" s="416"/>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row>
    <row r="139" spans="1:28" ht="20.25" customHeight="1" x14ac:dyDescent="0.35">
      <c r="A139" s="22" t="str">
        <f>Index!A42</f>
        <v>Table 3i     Employment by institutional sector, numbers, Foreign citizens, FY2000-FY2025</v>
      </c>
    </row>
    <row r="140" spans="1:28" s="14" customFormat="1" ht="20.25" customHeight="1" x14ac:dyDescent="0.25">
      <c r="A140" s="788"/>
      <c r="B140" s="788" t="s">
        <v>474</v>
      </c>
      <c r="C140" s="24" t="str">
        <f>NAgni!C$2</f>
        <v>FY00</v>
      </c>
      <c r="D140" s="24" t="str">
        <f>NAgni!D$2</f>
        <v>FY01</v>
      </c>
      <c r="E140" s="24" t="str">
        <f>NAgni!E$2</f>
        <v>FY02</v>
      </c>
      <c r="F140" s="24" t="str">
        <f>NAgni!F$2</f>
        <v>FY03</v>
      </c>
      <c r="G140" s="24" t="str">
        <f>NAgni!G$2</f>
        <v>FY04</v>
      </c>
      <c r="H140" s="24" t="str">
        <f>NAgni!H$2</f>
        <v>FY05</v>
      </c>
      <c r="I140" s="24" t="str">
        <f>NAgni!I$2</f>
        <v>FY06</v>
      </c>
      <c r="J140" s="24" t="str">
        <f>NAgni!J$2</f>
        <v>FY07</v>
      </c>
      <c r="K140" s="24" t="str">
        <f>NAgni!K$2</f>
        <v>FY08</v>
      </c>
      <c r="L140" s="24" t="str">
        <f>NAgni!L$2</f>
        <v>FY09</v>
      </c>
      <c r="M140" s="24" t="str">
        <f>NAgni!M$2</f>
        <v>FY10</v>
      </c>
      <c r="N140" s="24" t="str">
        <f>NAgni!N$2</f>
        <v>FY11</v>
      </c>
      <c r="O140" s="24" t="str">
        <f>NAgni!O$2</f>
        <v>FY12</v>
      </c>
      <c r="P140" s="24" t="str">
        <f>NAgni!P$2</f>
        <v>FY13</v>
      </c>
      <c r="Q140" s="24" t="str">
        <f>NAgni!Q$2</f>
        <v>FY14</v>
      </c>
      <c r="R140" s="24" t="str">
        <f>NAgni!R$2</f>
        <v>FY15</v>
      </c>
      <c r="S140" s="24" t="str">
        <f>NAgni!S$2</f>
        <v>FY16</v>
      </c>
      <c r="T140" s="24" t="str">
        <f>NAgni!T$2</f>
        <v>FY17</v>
      </c>
      <c r="U140" s="24" t="str">
        <f>NAgni!U$2</f>
        <v>FY18</v>
      </c>
      <c r="V140" s="24" t="str">
        <f>NAgni!V$2</f>
        <v>FY19</v>
      </c>
      <c r="W140" s="24" t="str">
        <f>NAgni!W$2</f>
        <v>FY20</v>
      </c>
      <c r="X140" s="24" t="str">
        <f>NAgni!X$2</f>
        <v>FY21</v>
      </c>
      <c r="Y140" s="24" t="str">
        <f>NAgni!Y$2</f>
        <v>FY22</v>
      </c>
      <c r="Z140" s="24" t="str">
        <f>NAgni!Z$2</f>
        <v>FY23</v>
      </c>
      <c r="AA140" s="24" t="str">
        <f>NAgni!AA$2</f>
        <v>FY24</v>
      </c>
      <c r="AB140" s="24" t="str">
        <f>NAgni!AB$2</f>
        <v>FY25</v>
      </c>
    </row>
    <row r="141" spans="1:28" x14ac:dyDescent="0.25">
      <c r="A141" s="1">
        <v>1.1000000000000001</v>
      </c>
      <c r="B141" s="152" t="s">
        <v>475</v>
      </c>
      <c r="C141" s="69">
        <f t="shared" ref="C141:T153" si="152">ROUND(C3,0)-ROUND(C72,0)</f>
        <v>2192</v>
      </c>
      <c r="D141" s="69">
        <f t="shared" si="152"/>
        <v>2523</v>
      </c>
      <c r="E141" s="69">
        <f t="shared" si="152"/>
        <v>2704</v>
      </c>
      <c r="F141" s="69">
        <f t="shared" si="152"/>
        <v>2468</v>
      </c>
      <c r="G141" s="69">
        <f t="shared" si="152"/>
        <v>2375</v>
      </c>
      <c r="H141" s="69">
        <f t="shared" si="152"/>
        <v>2671</v>
      </c>
      <c r="I141" s="69">
        <f t="shared" si="152"/>
        <v>2367</v>
      </c>
      <c r="J141" s="69">
        <f t="shared" si="152"/>
        <v>2065</v>
      </c>
      <c r="K141" s="69">
        <f t="shared" si="152"/>
        <v>1693</v>
      </c>
      <c r="L141" s="69">
        <f t="shared" si="152"/>
        <v>1531</v>
      </c>
      <c r="M141" s="69">
        <f t="shared" si="152"/>
        <v>1499</v>
      </c>
      <c r="N141" s="69">
        <f t="shared" si="152"/>
        <v>1498</v>
      </c>
      <c r="O141" s="69">
        <f t="shared" si="152"/>
        <v>1535</v>
      </c>
      <c r="P141" s="69">
        <f t="shared" si="152"/>
        <v>1619</v>
      </c>
      <c r="Q141" s="69">
        <f t="shared" si="152"/>
        <v>1686</v>
      </c>
      <c r="R141" s="69">
        <f t="shared" si="152"/>
        <v>1836</v>
      </c>
      <c r="S141" s="69">
        <f t="shared" si="152"/>
        <v>2040</v>
      </c>
      <c r="T141" s="69">
        <f t="shared" si="152"/>
        <v>2075</v>
      </c>
      <c r="U141" s="69">
        <f t="shared" ref="U141:V141" si="153">ROUND(U3,0)-ROUND(U72,0)</f>
        <v>2102</v>
      </c>
      <c r="V141" s="69">
        <f t="shared" si="153"/>
        <v>2013</v>
      </c>
      <c r="W141" s="69">
        <f t="shared" ref="W141:X141" si="154">ROUND(W3,0)-ROUND(W72,0)</f>
        <v>1870</v>
      </c>
      <c r="X141" s="69">
        <f t="shared" si="154"/>
        <v>1403</v>
      </c>
      <c r="Y141" s="69">
        <f t="shared" ref="Y141:Z141" si="155">ROUND(Y3,0)-ROUND(Y72,0)</f>
        <v>1313</v>
      </c>
      <c r="Z141" s="69">
        <f t="shared" si="155"/>
        <v>1421</v>
      </c>
      <c r="AA141" s="69">
        <f t="shared" ref="AA141:AB141" si="156">ROUND(AA3,0)-ROUND(AA72,0)</f>
        <v>1793</v>
      </c>
      <c r="AB141" s="69">
        <f t="shared" si="156"/>
        <v>2065</v>
      </c>
    </row>
    <row r="142" spans="1:28" x14ac:dyDescent="0.25">
      <c r="A142" s="1">
        <v>1.2</v>
      </c>
      <c r="B142" s="152" t="s">
        <v>476</v>
      </c>
      <c r="C142" s="69">
        <f t="shared" si="152"/>
        <v>1738</v>
      </c>
      <c r="D142" s="69">
        <f t="shared" si="152"/>
        <v>2021</v>
      </c>
      <c r="E142" s="69">
        <f t="shared" si="152"/>
        <v>1911</v>
      </c>
      <c r="F142" s="69">
        <f t="shared" si="152"/>
        <v>2041</v>
      </c>
      <c r="G142" s="69">
        <f t="shared" si="152"/>
        <v>2161</v>
      </c>
      <c r="H142" s="69">
        <f t="shared" si="152"/>
        <v>2340</v>
      </c>
      <c r="I142" s="69">
        <f t="shared" si="152"/>
        <v>2412</v>
      </c>
      <c r="J142" s="69">
        <f t="shared" si="152"/>
        <v>2382</v>
      </c>
      <c r="K142" s="69">
        <f t="shared" si="152"/>
        <v>2336</v>
      </c>
      <c r="L142" s="69">
        <f t="shared" si="152"/>
        <v>2181</v>
      </c>
      <c r="M142" s="69">
        <f t="shared" si="152"/>
        <v>1936</v>
      </c>
      <c r="N142" s="69">
        <f t="shared" si="152"/>
        <v>1879</v>
      </c>
      <c r="O142" s="69">
        <f t="shared" si="152"/>
        <v>1921</v>
      </c>
      <c r="P142" s="69">
        <f t="shared" si="152"/>
        <v>1948</v>
      </c>
      <c r="Q142" s="69">
        <f t="shared" si="152"/>
        <v>2036</v>
      </c>
      <c r="R142" s="69">
        <f t="shared" si="152"/>
        <v>2254</v>
      </c>
      <c r="S142" s="69">
        <f t="shared" si="152"/>
        <v>2517</v>
      </c>
      <c r="T142" s="69">
        <f t="shared" si="152"/>
        <v>2771</v>
      </c>
      <c r="U142" s="69">
        <f t="shared" ref="U142:V142" si="157">ROUND(U4,0)-ROUND(U73,0)</f>
        <v>2647</v>
      </c>
      <c r="V142" s="69">
        <f t="shared" si="157"/>
        <v>2524</v>
      </c>
      <c r="W142" s="69">
        <f t="shared" ref="W142:X142" si="158">ROUND(W4,0)-ROUND(W73,0)</f>
        <v>2361</v>
      </c>
      <c r="X142" s="69">
        <f t="shared" si="158"/>
        <v>1988</v>
      </c>
      <c r="Y142" s="69">
        <f t="shared" ref="Y142:Z142" si="159">ROUND(Y4,0)-ROUND(Y73,0)</f>
        <v>1948</v>
      </c>
      <c r="Z142" s="69">
        <f t="shared" si="159"/>
        <v>2518</v>
      </c>
      <c r="AA142" s="69">
        <f t="shared" ref="AA142:AB142" si="160">ROUND(AA4,0)-ROUND(AA73,0)</f>
        <v>3096</v>
      </c>
      <c r="AB142" s="69">
        <f t="shared" si="160"/>
        <v>3211</v>
      </c>
    </row>
    <row r="143" spans="1:28" x14ac:dyDescent="0.25">
      <c r="A143" s="1">
        <v>1.3</v>
      </c>
      <c r="B143" t="s">
        <v>371</v>
      </c>
      <c r="C143" s="69">
        <f t="shared" si="152"/>
        <v>13</v>
      </c>
      <c r="D143" s="69">
        <f t="shared" si="152"/>
        <v>13</v>
      </c>
      <c r="E143" s="69">
        <f t="shared" si="152"/>
        <v>14</v>
      </c>
      <c r="F143" s="69">
        <f t="shared" si="152"/>
        <v>14</v>
      </c>
      <c r="G143" s="69">
        <f t="shared" si="152"/>
        <v>18</v>
      </c>
      <c r="H143" s="69">
        <f t="shared" si="152"/>
        <v>19</v>
      </c>
      <c r="I143" s="69">
        <f t="shared" si="152"/>
        <v>14</v>
      </c>
      <c r="J143" s="69">
        <f t="shared" si="152"/>
        <v>12</v>
      </c>
      <c r="K143" s="69">
        <f t="shared" si="152"/>
        <v>14</v>
      </c>
      <c r="L143" s="69">
        <f t="shared" si="152"/>
        <v>13</v>
      </c>
      <c r="M143" s="69">
        <f t="shared" si="152"/>
        <v>14</v>
      </c>
      <c r="N143" s="69">
        <f t="shared" si="152"/>
        <v>17</v>
      </c>
      <c r="O143" s="69">
        <f t="shared" si="152"/>
        <v>17</v>
      </c>
      <c r="P143" s="69">
        <f t="shared" si="152"/>
        <v>15</v>
      </c>
      <c r="Q143" s="69">
        <f t="shared" si="152"/>
        <v>20</v>
      </c>
      <c r="R143" s="69">
        <f t="shared" si="152"/>
        <v>22</v>
      </c>
      <c r="S143" s="69">
        <f t="shared" si="152"/>
        <v>23</v>
      </c>
      <c r="T143" s="69">
        <f t="shared" si="152"/>
        <v>25</v>
      </c>
      <c r="U143" s="69">
        <f t="shared" ref="U143:V143" si="161">ROUND(U5,0)-ROUND(U74,0)</f>
        <v>35</v>
      </c>
      <c r="V143" s="69">
        <f t="shared" si="161"/>
        <v>37</v>
      </c>
      <c r="W143" s="69">
        <f t="shared" ref="W143:X143" si="162">ROUND(W5,0)-ROUND(W74,0)</f>
        <v>41</v>
      </c>
      <c r="X143" s="69">
        <f t="shared" si="162"/>
        <v>40</v>
      </c>
      <c r="Y143" s="69">
        <f t="shared" ref="Y143:Z143" si="163">ROUND(Y5,0)-ROUND(Y74,0)</f>
        <v>39</v>
      </c>
      <c r="Z143" s="69">
        <f t="shared" si="163"/>
        <v>40</v>
      </c>
      <c r="AA143" s="69">
        <f t="shared" ref="AA143:AB143" si="164">ROUND(AA5,0)-ROUND(AA74,0)</f>
        <v>44</v>
      </c>
      <c r="AB143" s="69">
        <f t="shared" si="164"/>
        <v>52</v>
      </c>
    </row>
    <row r="144" spans="1:28" x14ac:dyDescent="0.25">
      <c r="A144" s="1">
        <v>1.4</v>
      </c>
      <c r="B144" t="s">
        <v>477</v>
      </c>
      <c r="C144" s="69">
        <f t="shared" si="152"/>
        <v>0</v>
      </c>
      <c r="D144" s="69">
        <f t="shared" si="152"/>
        <v>4</v>
      </c>
      <c r="E144" s="69">
        <f t="shared" si="152"/>
        <v>7</v>
      </c>
      <c r="F144" s="69">
        <f t="shared" si="152"/>
        <v>5</v>
      </c>
      <c r="G144" s="69">
        <f t="shared" si="152"/>
        <v>9</v>
      </c>
      <c r="H144" s="69">
        <f t="shared" si="152"/>
        <v>12</v>
      </c>
      <c r="I144" s="69">
        <f t="shared" si="152"/>
        <v>13</v>
      </c>
      <c r="J144" s="69">
        <f t="shared" si="152"/>
        <v>12</v>
      </c>
      <c r="K144" s="69">
        <f t="shared" si="152"/>
        <v>11</v>
      </c>
      <c r="L144" s="69">
        <f t="shared" si="152"/>
        <v>11</v>
      </c>
      <c r="M144" s="69">
        <f t="shared" si="152"/>
        <v>11</v>
      </c>
      <c r="N144" s="69">
        <f t="shared" si="152"/>
        <v>12</v>
      </c>
      <c r="O144" s="69">
        <f t="shared" si="152"/>
        <v>12</v>
      </c>
      <c r="P144" s="69">
        <f t="shared" si="152"/>
        <v>12</v>
      </c>
      <c r="Q144" s="69">
        <f t="shared" si="152"/>
        <v>14</v>
      </c>
      <c r="R144" s="69">
        <f t="shared" si="152"/>
        <v>14</v>
      </c>
      <c r="S144" s="69">
        <f t="shared" si="152"/>
        <v>15</v>
      </c>
      <c r="T144" s="69">
        <f t="shared" si="152"/>
        <v>13</v>
      </c>
      <c r="U144" s="69">
        <f t="shared" ref="U144:V144" si="165">ROUND(U6,0)-ROUND(U75,0)</f>
        <v>11</v>
      </c>
      <c r="V144" s="69">
        <f t="shared" si="165"/>
        <v>10</v>
      </c>
      <c r="W144" s="69">
        <f t="shared" ref="W144:X144" si="166">ROUND(W6,0)-ROUND(W75,0)</f>
        <v>7</v>
      </c>
      <c r="X144" s="69">
        <f t="shared" si="166"/>
        <v>0</v>
      </c>
      <c r="Y144" s="69">
        <f t="shared" ref="Y144:Z144" si="167">ROUND(Y6,0)-ROUND(Y75,0)</f>
        <v>0</v>
      </c>
      <c r="Z144" s="69">
        <f t="shared" si="167"/>
        <v>0</v>
      </c>
      <c r="AA144" s="69">
        <f t="shared" ref="AA144:AB144" si="168">ROUND(AA6,0)-ROUND(AA75,0)</f>
        <v>0</v>
      </c>
      <c r="AB144" s="69">
        <f t="shared" si="168"/>
        <v>1</v>
      </c>
    </row>
    <row r="145" spans="1:28" x14ac:dyDescent="0.25">
      <c r="A145" s="34" t="s">
        <v>372</v>
      </c>
      <c r="B145" s="152" t="s">
        <v>373</v>
      </c>
      <c r="C145" s="69">
        <f t="shared" si="152"/>
        <v>23</v>
      </c>
      <c r="D145" s="69">
        <f t="shared" si="152"/>
        <v>25</v>
      </c>
      <c r="E145" s="69">
        <f t="shared" si="152"/>
        <v>30</v>
      </c>
      <c r="F145" s="69">
        <f t="shared" si="152"/>
        <v>34</v>
      </c>
      <c r="G145" s="69">
        <f t="shared" si="152"/>
        <v>37</v>
      </c>
      <c r="H145" s="69">
        <f t="shared" si="152"/>
        <v>38</v>
      </c>
      <c r="I145" s="69">
        <f t="shared" si="152"/>
        <v>42</v>
      </c>
      <c r="J145" s="69">
        <f t="shared" si="152"/>
        <v>45</v>
      </c>
      <c r="K145" s="69">
        <f t="shared" si="152"/>
        <v>24</v>
      </c>
      <c r="L145" s="69">
        <f t="shared" si="152"/>
        <v>16</v>
      </c>
      <c r="M145" s="69">
        <f t="shared" si="152"/>
        <v>14</v>
      </c>
      <c r="N145" s="69">
        <f t="shared" si="152"/>
        <v>12</v>
      </c>
      <c r="O145" s="69">
        <f t="shared" si="152"/>
        <v>11</v>
      </c>
      <c r="P145" s="69">
        <f t="shared" si="152"/>
        <v>10</v>
      </c>
      <c r="Q145" s="69">
        <f t="shared" si="152"/>
        <v>9</v>
      </c>
      <c r="R145" s="69">
        <f t="shared" si="152"/>
        <v>9</v>
      </c>
      <c r="S145" s="69">
        <f t="shared" si="152"/>
        <v>11</v>
      </c>
      <c r="T145" s="69">
        <f t="shared" si="152"/>
        <v>11</v>
      </c>
      <c r="U145" s="69">
        <f t="shared" ref="U145:V145" si="169">ROUND(U7,0)-ROUND(U76,0)</f>
        <v>10</v>
      </c>
      <c r="V145" s="69">
        <f t="shared" si="169"/>
        <v>10</v>
      </c>
      <c r="W145" s="69">
        <f t="shared" ref="W145:X145" si="170">ROUND(W7,0)-ROUND(W76,0)</f>
        <v>9</v>
      </c>
      <c r="X145" s="69">
        <f t="shared" si="170"/>
        <v>9</v>
      </c>
      <c r="Y145" s="69">
        <f t="shared" ref="Y145:Z145" si="171">ROUND(Y7,0)-ROUND(Y76,0)</f>
        <v>8</v>
      </c>
      <c r="Z145" s="69">
        <f t="shared" si="171"/>
        <v>10</v>
      </c>
      <c r="AA145" s="69">
        <f t="shared" ref="AA145:AB145" si="172">ROUND(AA7,0)-ROUND(AA76,0)</f>
        <v>10</v>
      </c>
      <c r="AB145" s="69">
        <f t="shared" si="172"/>
        <v>11</v>
      </c>
    </row>
    <row r="146" spans="1:28" x14ac:dyDescent="0.25">
      <c r="A146" s="34" t="s">
        <v>374</v>
      </c>
      <c r="B146" s="152" t="s">
        <v>375</v>
      </c>
      <c r="C146" s="69">
        <f t="shared" si="152"/>
        <v>15</v>
      </c>
      <c r="D146" s="69">
        <f t="shared" si="152"/>
        <v>22</v>
      </c>
      <c r="E146" s="69">
        <f t="shared" si="152"/>
        <v>41</v>
      </c>
      <c r="F146" s="69">
        <f t="shared" si="152"/>
        <v>28</v>
      </c>
      <c r="G146" s="69">
        <f t="shared" si="152"/>
        <v>16</v>
      </c>
      <c r="H146" s="69">
        <f t="shared" si="152"/>
        <v>17</v>
      </c>
      <c r="I146" s="69">
        <f t="shared" si="152"/>
        <v>17</v>
      </c>
      <c r="J146" s="69">
        <f t="shared" si="152"/>
        <v>15</v>
      </c>
      <c r="K146" s="69">
        <f t="shared" si="152"/>
        <v>15</v>
      </c>
      <c r="L146" s="69">
        <f t="shared" si="152"/>
        <v>15</v>
      </c>
      <c r="M146" s="69">
        <f t="shared" si="152"/>
        <v>14</v>
      </c>
      <c r="N146" s="69">
        <f t="shared" si="152"/>
        <v>13</v>
      </c>
      <c r="O146" s="69">
        <f t="shared" si="152"/>
        <v>13</v>
      </c>
      <c r="P146" s="69">
        <f t="shared" si="152"/>
        <v>11</v>
      </c>
      <c r="Q146" s="69">
        <f t="shared" si="152"/>
        <v>11</v>
      </c>
      <c r="R146" s="69">
        <f t="shared" si="152"/>
        <v>10</v>
      </c>
      <c r="S146" s="69">
        <f t="shared" si="152"/>
        <v>9</v>
      </c>
      <c r="T146" s="69">
        <f t="shared" si="152"/>
        <v>7</v>
      </c>
      <c r="U146" s="69">
        <f t="shared" ref="U146:V146" si="173">ROUND(U8,0)-ROUND(U77,0)</f>
        <v>9</v>
      </c>
      <c r="V146" s="69">
        <f t="shared" si="173"/>
        <v>40</v>
      </c>
      <c r="W146" s="69">
        <f t="shared" ref="W146:X146" si="174">ROUND(W8,0)-ROUND(W77,0)</f>
        <v>19</v>
      </c>
      <c r="X146" s="69">
        <f t="shared" si="174"/>
        <v>9</v>
      </c>
      <c r="Y146" s="69">
        <f t="shared" ref="Y146:Z146" si="175">ROUND(Y8,0)-ROUND(Y77,0)</f>
        <v>9</v>
      </c>
      <c r="Z146" s="69">
        <f t="shared" si="175"/>
        <v>9</v>
      </c>
      <c r="AA146" s="69">
        <f t="shared" ref="AA146:AB146" si="176">ROUND(AA8,0)-ROUND(AA77,0)</f>
        <v>11</v>
      </c>
      <c r="AB146" s="69">
        <f t="shared" si="176"/>
        <v>11</v>
      </c>
    </row>
    <row r="147" spans="1:28" x14ac:dyDescent="0.25">
      <c r="A147" s="34" t="s">
        <v>376</v>
      </c>
      <c r="B147" s="152" t="s">
        <v>377</v>
      </c>
      <c r="C147" s="69">
        <f t="shared" si="152"/>
        <v>120</v>
      </c>
      <c r="D147" s="69">
        <f t="shared" si="152"/>
        <v>134</v>
      </c>
      <c r="E147" s="69">
        <f t="shared" si="152"/>
        <v>134</v>
      </c>
      <c r="F147" s="69">
        <f t="shared" si="152"/>
        <v>142</v>
      </c>
      <c r="G147" s="69">
        <f t="shared" si="152"/>
        <v>144</v>
      </c>
      <c r="H147" s="69">
        <f t="shared" si="152"/>
        <v>130</v>
      </c>
      <c r="I147" s="69">
        <f t="shared" si="152"/>
        <v>126</v>
      </c>
      <c r="J147" s="69">
        <f t="shared" si="152"/>
        <v>122</v>
      </c>
      <c r="K147" s="69">
        <f t="shared" si="152"/>
        <v>126</v>
      </c>
      <c r="L147" s="69">
        <f t="shared" si="152"/>
        <v>122</v>
      </c>
      <c r="M147" s="69">
        <f t="shared" si="152"/>
        <v>122</v>
      </c>
      <c r="N147" s="69">
        <f t="shared" si="152"/>
        <v>120</v>
      </c>
      <c r="O147" s="69">
        <f t="shared" si="152"/>
        <v>122</v>
      </c>
      <c r="P147" s="69">
        <f t="shared" si="152"/>
        <v>140</v>
      </c>
      <c r="Q147" s="69">
        <f t="shared" si="152"/>
        <v>163</v>
      </c>
      <c r="R147" s="69">
        <f t="shared" si="152"/>
        <v>167</v>
      </c>
      <c r="S147" s="69">
        <f t="shared" si="152"/>
        <v>177</v>
      </c>
      <c r="T147" s="69">
        <f t="shared" si="152"/>
        <v>185</v>
      </c>
      <c r="U147" s="69">
        <f t="shared" ref="U147:V147" si="177">ROUND(U9,0)-ROUND(U78,0)</f>
        <v>193</v>
      </c>
      <c r="V147" s="69">
        <f t="shared" si="177"/>
        <v>194</v>
      </c>
      <c r="W147" s="69">
        <f t="shared" ref="W147:X147" si="178">ROUND(W9,0)-ROUND(W78,0)</f>
        <v>203</v>
      </c>
      <c r="X147" s="69">
        <f t="shared" si="178"/>
        <v>206</v>
      </c>
      <c r="Y147" s="69">
        <f t="shared" ref="Y147:Z147" si="179">ROUND(Y9,0)-ROUND(Y78,0)</f>
        <v>206</v>
      </c>
      <c r="Z147" s="69">
        <f t="shared" si="179"/>
        <v>210</v>
      </c>
      <c r="AA147" s="69">
        <f t="shared" ref="AA147:AB147" si="180">ROUND(AA9,0)-ROUND(AA78,0)</f>
        <v>217</v>
      </c>
      <c r="AB147" s="69">
        <f t="shared" si="180"/>
        <v>229</v>
      </c>
    </row>
    <row r="148" spans="1:28" x14ac:dyDescent="0.25">
      <c r="A148" s="34" t="s">
        <v>378</v>
      </c>
      <c r="B148" s="152" t="s">
        <v>379</v>
      </c>
      <c r="C148" s="69">
        <f t="shared" si="152"/>
        <v>81</v>
      </c>
      <c r="D148" s="69">
        <f t="shared" si="152"/>
        <v>65</v>
      </c>
      <c r="E148" s="69">
        <f t="shared" si="152"/>
        <v>71</v>
      </c>
      <c r="F148" s="69">
        <f t="shared" si="152"/>
        <v>71</v>
      </c>
      <c r="G148" s="69">
        <f t="shared" si="152"/>
        <v>70</v>
      </c>
      <c r="H148" s="69">
        <f t="shared" si="152"/>
        <v>68</v>
      </c>
      <c r="I148" s="69">
        <f t="shared" si="152"/>
        <v>73</v>
      </c>
      <c r="J148" s="69">
        <f t="shared" si="152"/>
        <v>70</v>
      </c>
      <c r="K148" s="69">
        <f t="shared" si="152"/>
        <v>72</v>
      </c>
      <c r="L148" s="69">
        <f t="shared" si="152"/>
        <v>81</v>
      </c>
      <c r="M148" s="69">
        <f t="shared" si="152"/>
        <v>79</v>
      </c>
      <c r="N148" s="69">
        <f t="shared" si="152"/>
        <v>73</v>
      </c>
      <c r="O148" s="69">
        <f t="shared" si="152"/>
        <v>73</v>
      </c>
      <c r="P148" s="69">
        <f t="shared" si="152"/>
        <v>80</v>
      </c>
      <c r="Q148" s="69">
        <f t="shared" si="152"/>
        <v>72</v>
      </c>
      <c r="R148" s="69">
        <f t="shared" si="152"/>
        <v>73</v>
      </c>
      <c r="S148" s="69">
        <f t="shared" si="152"/>
        <v>68</v>
      </c>
      <c r="T148" s="69">
        <f t="shared" si="152"/>
        <v>69</v>
      </c>
      <c r="U148" s="69">
        <f t="shared" ref="U148:V148" si="181">ROUND(U10,0)-ROUND(U79,0)</f>
        <v>70</v>
      </c>
      <c r="V148" s="69">
        <f t="shared" si="181"/>
        <v>77</v>
      </c>
      <c r="W148" s="69">
        <f t="shared" ref="W148:X148" si="182">ROUND(W10,0)-ROUND(W79,0)</f>
        <v>79</v>
      </c>
      <c r="X148" s="69">
        <f t="shared" si="182"/>
        <v>78</v>
      </c>
      <c r="Y148" s="69">
        <f t="shared" ref="Y148:Z148" si="183">ROUND(Y10,0)-ROUND(Y79,0)</f>
        <v>65</v>
      </c>
      <c r="Z148" s="69">
        <f t="shared" si="183"/>
        <v>83</v>
      </c>
      <c r="AA148" s="69">
        <f t="shared" ref="AA148:AB148" si="184">ROUND(AA10,0)-ROUND(AA79,0)</f>
        <v>106</v>
      </c>
      <c r="AB148" s="69">
        <f t="shared" si="184"/>
        <v>132</v>
      </c>
    </row>
    <row r="149" spans="1:28" x14ac:dyDescent="0.25">
      <c r="A149" s="34" t="s">
        <v>380</v>
      </c>
      <c r="B149" s="152" t="s">
        <v>381</v>
      </c>
      <c r="C149" s="69">
        <f t="shared" si="152"/>
        <v>39</v>
      </c>
      <c r="D149" s="69">
        <f t="shared" si="152"/>
        <v>52</v>
      </c>
      <c r="E149" s="69">
        <f t="shared" si="152"/>
        <v>56</v>
      </c>
      <c r="F149" s="69">
        <f t="shared" si="152"/>
        <v>44</v>
      </c>
      <c r="G149" s="69">
        <f t="shared" si="152"/>
        <v>52</v>
      </c>
      <c r="H149" s="69">
        <f t="shared" si="152"/>
        <v>74</v>
      </c>
      <c r="I149" s="69">
        <f t="shared" si="152"/>
        <v>75</v>
      </c>
      <c r="J149" s="69">
        <f t="shared" si="152"/>
        <v>77</v>
      </c>
      <c r="K149" s="69">
        <f t="shared" si="152"/>
        <v>70</v>
      </c>
      <c r="L149" s="69">
        <f t="shared" si="152"/>
        <v>66</v>
      </c>
      <c r="M149" s="69">
        <f t="shared" si="152"/>
        <v>63</v>
      </c>
      <c r="N149" s="69">
        <f t="shared" si="152"/>
        <v>67</v>
      </c>
      <c r="O149" s="69">
        <f t="shared" si="152"/>
        <v>68</v>
      </c>
      <c r="P149" s="69">
        <f t="shared" si="152"/>
        <v>76</v>
      </c>
      <c r="Q149" s="69">
        <f t="shared" si="152"/>
        <v>81</v>
      </c>
      <c r="R149" s="69">
        <f t="shared" si="152"/>
        <v>77</v>
      </c>
      <c r="S149" s="69">
        <f t="shared" si="152"/>
        <v>88</v>
      </c>
      <c r="T149" s="69">
        <f t="shared" si="152"/>
        <v>98</v>
      </c>
      <c r="U149" s="69">
        <f t="shared" ref="U149:V149" si="185">ROUND(U11,0)-ROUND(U80,0)</f>
        <v>102</v>
      </c>
      <c r="V149" s="69">
        <f t="shared" si="185"/>
        <v>107</v>
      </c>
      <c r="W149" s="69">
        <f t="shared" ref="W149:X149" si="186">ROUND(W11,0)-ROUND(W80,0)</f>
        <v>117</v>
      </c>
      <c r="X149" s="69">
        <f t="shared" si="186"/>
        <v>116</v>
      </c>
      <c r="Y149" s="69">
        <f t="shared" ref="Y149:Z149" si="187">ROUND(Y11,0)-ROUND(Y80,0)</f>
        <v>118</v>
      </c>
      <c r="Z149" s="69">
        <f t="shared" si="187"/>
        <v>117</v>
      </c>
      <c r="AA149" s="69">
        <f t="shared" ref="AA149:AB149" si="188">ROUND(AA11,0)-ROUND(AA80,0)</f>
        <v>119</v>
      </c>
      <c r="AB149" s="69">
        <f t="shared" si="188"/>
        <v>120</v>
      </c>
    </row>
    <row r="150" spans="1:28" x14ac:dyDescent="0.25">
      <c r="A150" s="151" t="s">
        <v>382</v>
      </c>
      <c r="B150" s="152" t="s">
        <v>383</v>
      </c>
      <c r="C150" s="69">
        <f t="shared" si="152"/>
        <v>0</v>
      </c>
      <c r="D150" s="69">
        <f t="shared" si="152"/>
        <v>0</v>
      </c>
      <c r="E150" s="69">
        <f t="shared" si="152"/>
        <v>0</v>
      </c>
      <c r="F150" s="69">
        <f t="shared" si="152"/>
        <v>0</v>
      </c>
      <c r="G150" s="69">
        <f t="shared" si="152"/>
        <v>0</v>
      </c>
      <c r="H150" s="69">
        <f t="shared" si="152"/>
        <v>0</v>
      </c>
      <c r="I150" s="69">
        <f t="shared" si="152"/>
        <v>0</v>
      </c>
      <c r="J150" s="69">
        <f t="shared" si="152"/>
        <v>1</v>
      </c>
      <c r="K150" s="69">
        <f t="shared" si="152"/>
        <v>0</v>
      </c>
      <c r="L150" s="69">
        <f t="shared" si="152"/>
        <v>2</v>
      </c>
      <c r="M150" s="69">
        <f t="shared" si="152"/>
        <v>2</v>
      </c>
      <c r="N150" s="69">
        <f t="shared" si="152"/>
        <v>2</v>
      </c>
      <c r="O150" s="69">
        <f t="shared" si="152"/>
        <v>1</v>
      </c>
      <c r="P150" s="69">
        <f t="shared" si="152"/>
        <v>0</v>
      </c>
      <c r="Q150" s="69">
        <f t="shared" si="152"/>
        <v>0</v>
      </c>
      <c r="R150" s="69">
        <f t="shared" si="152"/>
        <v>0</v>
      </c>
      <c r="S150" s="69">
        <f t="shared" si="152"/>
        <v>0</v>
      </c>
      <c r="T150" s="69">
        <f t="shared" si="152"/>
        <v>1</v>
      </c>
      <c r="U150" s="69">
        <f t="shared" ref="U150:V150" si="189">ROUND(U12,0)-ROUND(U81,0)</f>
        <v>2</v>
      </c>
      <c r="V150" s="69">
        <f t="shared" si="189"/>
        <v>2</v>
      </c>
      <c r="W150" s="69">
        <f t="shared" ref="W150:X150" si="190">ROUND(W12,0)-ROUND(W81,0)</f>
        <v>1</v>
      </c>
      <c r="X150" s="69">
        <f t="shared" si="190"/>
        <v>1</v>
      </c>
      <c r="Y150" s="69">
        <f t="shared" ref="Y150:Z150" si="191">ROUND(Y12,0)-ROUND(Y81,0)</f>
        <v>4</v>
      </c>
      <c r="Z150" s="69">
        <f t="shared" si="191"/>
        <v>4</v>
      </c>
      <c r="AA150" s="69">
        <f t="shared" ref="AA150:AB150" si="192">ROUND(AA12,0)-ROUND(AA81,0)</f>
        <v>4</v>
      </c>
      <c r="AB150" s="69">
        <f t="shared" si="192"/>
        <v>4</v>
      </c>
    </row>
    <row r="151" spans="1:28" x14ac:dyDescent="0.25">
      <c r="A151" s="34" t="s">
        <v>384</v>
      </c>
      <c r="B151" s="152" t="s">
        <v>385</v>
      </c>
      <c r="C151" s="69">
        <f t="shared" si="152"/>
        <v>92</v>
      </c>
      <c r="D151" s="69">
        <f t="shared" si="152"/>
        <v>98</v>
      </c>
      <c r="E151" s="69">
        <f t="shared" si="152"/>
        <v>93</v>
      </c>
      <c r="F151" s="69">
        <f t="shared" si="152"/>
        <v>91</v>
      </c>
      <c r="G151" s="69">
        <f t="shared" si="152"/>
        <v>87</v>
      </c>
      <c r="H151" s="69">
        <f t="shared" si="152"/>
        <v>84</v>
      </c>
      <c r="I151" s="69">
        <f t="shared" si="152"/>
        <v>88</v>
      </c>
      <c r="J151" s="69">
        <f t="shared" si="152"/>
        <v>97</v>
      </c>
      <c r="K151" s="69">
        <f t="shared" si="152"/>
        <v>102</v>
      </c>
      <c r="L151" s="69">
        <f t="shared" si="152"/>
        <v>101</v>
      </c>
      <c r="M151" s="69">
        <f t="shared" si="152"/>
        <v>96</v>
      </c>
      <c r="N151" s="69">
        <f t="shared" si="152"/>
        <v>93</v>
      </c>
      <c r="O151" s="69">
        <f t="shared" si="152"/>
        <v>87</v>
      </c>
      <c r="P151" s="69">
        <f t="shared" si="152"/>
        <v>81</v>
      </c>
      <c r="Q151" s="69">
        <f t="shared" si="152"/>
        <v>86</v>
      </c>
      <c r="R151" s="69">
        <f t="shared" si="152"/>
        <v>86</v>
      </c>
      <c r="S151" s="69">
        <f t="shared" si="152"/>
        <v>86</v>
      </c>
      <c r="T151" s="69">
        <f t="shared" si="152"/>
        <v>85</v>
      </c>
      <c r="U151" s="69">
        <f t="shared" ref="U151:V151" si="193">ROUND(U13,0)-ROUND(U82,0)</f>
        <v>89</v>
      </c>
      <c r="V151" s="69">
        <f t="shared" si="193"/>
        <v>97</v>
      </c>
      <c r="W151" s="69">
        <f t="shared" ref="W151:X151" si="194">ROUND(W13,0)-ROUND(W82,0)</f>
        <v>106</v>
      </c>
      <c r="X151" s="69">
        <f t="shared" si="194"/>
        <v>96</v>
      </c>
      <c r="Y151" s="69">
        <f t="shared" ref="Y151:Z151" si="195">ROUND(Y13,0)-ROUND(Y82,0)</f>
        <v>91</v>
      </c>
      <c r="Z151" s="69">
        <f t="shared" si="195"/>
        <v>88</v>
      </c>
      <c r="AA151" s="69">
        <f t="shared" ref="AA151:AB151" si="196">ROUND(AA13,0)-ROUND(AA82,0)</f>
        <v>82</v>
      </c>
      <c r="AB151" s="69">
        <f t="shared" si="196"/>
        <v>72</v>
      </c>
    </row>
    <row r="152" spans="1:28" x14ac:dyDescent="0.25">
      <c r="A152" s="34" t="s">
        <v>386</v>
      </c>
      <c r="B152" s="152" t="s">
        <v>387</v>
      </c>
      <c r="C152" s="69">
        <f t="shared" si="152"/>
        <v>289</v>
      </c>
      <c r="D152" s="69">
        <f t="shared" si="152"/>
        <v>385</v>
      </c>
      <c r="E152" s="69">
        <f t="shared" si="152"/>
        <v>444</v>
      </c>
      <c r="F152" s="69">
        <f t="shared" si="152"/>
        <v>588</v>
      </c>
      <c r="G152" s="69">
        <f t="shared" si="152"/>
        <v>759</v>
      </c>
      <c r="H152" s="69">
        <f t="shared" si="152"/>
        <v>881</v>
      </c>
      <c r="I152" s="69">
        <f t="shared" si="152"/>
        <v>964</v>
      </c>
      <c r="J152" s="69">
        <f t="shared" si="152"/>
        <v>965</v>
      </c>
      <c r="K152" s="69">
        <f t="shared" si="152"/>
        <v>906</v>
      </c>
      <c r="L152" s="69">
        <f t="shared" si="152"/>
        <v>853</v>
      </c>
      <c r="M152" s="69">
        <f t="shared" si="152"/>
        <v>817</v>
      </c>
      <c r="N152" s="69">
        <f t="shared" si="152"/>
        <v>751</v>
      </c>
      <c r="O152" s="69">
        <f t="shared" si="152"/>
        <v>653</v>
      </c>
      <c r="P152" s="69">
        <f t="shared" si="152"/>
        <v>570</v>
      </c>
      <c r="Q152" s="69">
        <f t="shared" si="152"/>
        <v>581</v>
      </c>
      <c r="R152" s="69">
        <f t="shared" si="152"/>
        <v>748</v>
      </c>
      <c r="S152" s="69">
        <f t="shared" si="152"/>
        <v>680</v>
      </c>
      <c r="T152" s="69">
        <f t="shared" si="152"/>
        <v>729</v>
      </c>
      <c r="U152" s="69">
        <f t="shared" ref="U152:V152" si="197">ROUND(U14,0)-ROUND(U83,0)</f>
        <v>691</v>
      </c>
      <c r="V152" s="69">
        <f t="shared" si="197"/>
        <v>650</v>
      </c>
      <c r="W152" s="69">
        <f t="shared" ref="W152:X152" si="198">ROUND(W14,0)-ROUND(W83,0)</f>
        <v>599</v>
      </c>
      <c r="X152" s="69">
        <f t="shared" si="198"/>
        <v>552</v>
      </c>
      <c r="Y152" s="69">
        <f t="shared" ref="Y152:Z152" si="199">ROUND(Y14,0)-ROUND(Y83,0)</f>
        <v>499</v>
      </c>
      <c r="Z152" s="69">
        <f t="shared" si="199"/>
        <v>480</v>
      </c>
      <c r="AA152" s="69">
        <f t="shared" ref="AA152:AB152" si="200">ROUND(AA14,0)-ROUND(AA83,0)</f>
        <v>598</v>
      </c>
      <c r="AB152" s="69">
        <f t="shared" si="200"/>
        <v>625</v>
      </c>
    </row>
    <row r="153" spans="1:28" x14ac:dyDescent="0.25">
      <c r="A153" s="34">
        <v>6</v>
      </c>
      <c r="B153" s="152" t="s">
        <v>478</v>
      </c>
      <c r="C153" s="69">
        <f t="shared" si="152"/>
        <v>0</v>
      </c>
      <c r="D153" s="69">
        <f t="shared" si="152"/>
        <v>0</v>
      </c>
      <c r="E153" s="69">
        <f t="shared" si="152"/>
        <v>0</v>
      </c>
      <c r="F153" s="69">
        <f t="shared" si="152"/>
        <v>0</v>
      </c>
      <c r="G153" s="69">
        <f t="shared" si="152"/>
        <v>1</v>
      </c>
      <c r="H153" s="69">
        <f t="shared" si="152"/>
        <v>1</v>
      </c>
      <c r="I153" s="69">
        <f t="shared" si="152"/>
        <v>1</v>
      </c>
      <c r="J153" s="69">
        <f t="shared" si="152"/>
        <v>1</v>
      </c>
      <c r="K153" s="69">
        <f t="shared" si="152"/>
        <v>1</v>
      </c>
      <c r="L153" s="69">
        <f t="shared" si="152"/>
        <v>1</v>
      </c>
      <c r="M153" s="69">
        <f t="shared" si="152"/>
        <v>3</v>
      </c>
      <c r="N153" s="69">
        <f t="shared" si="152"/>
        <v>3</v>
      </c>
      <c r="O153" s="69">
        <f t="shared" si="152"/>
        <v>4</v>
      </c>
      <c r="P153" s="69">
        <f t="shared" si="152"/>
        <v>4</v>
      </c>
      <c r="Q153" s="69">
        <f t="shared" si="152"/>
        <v>4</v>
      </c>
      <c r="R153" s="69">
        <f t="shared" si="152"/>
        <v>6</v>
      </c>
      <c r="S153" s="69">
        <f t="shared" si="152"/>
        <v>6</v>
      </c>
      <c r="T153" s="69">
        <f t="shared" si="152"/>
        <v>6</v>
      </c>
      <c r="U153" s="69">
        <f t="shared" ref="U153:V153" si="201">ROUND(U15,0)-ROUND(U84,0)</f>
        <v>6</v>
      </c>
      <c r="V153" s="69">
        <f t="shared" si="201"/>
        <v>7</v>
      </c>
      <c r="W153" s="69">
        <f t="shared" ref="W153:X153" si="202">ROUND(W15,0)-ROUND(W84,0)</f>
        <v>7</v>
      </c>
      <c r="X153" s="69">
        <f t="shared" si="202"/>
        <v>8</v>
      </c>
      <c r="Y153" s="69">
        <f t="shared" ref="Y153:Z153" si="203">ROUND(Y15,0)-ROUND(Y84,0)</f>
        <v>10</v>
      </c>
      <c r="Z153" s="69">
        <f t="shared" si="203"/>
        <v>12</v>
      </c>
      <c r="AA153" s="69">
        <f t="shared" ref="AA153:AB153" si="204">ROUND(AA15,0)-ROUND(AA84,0)</f>
        <v>23</v>
      </c>
      <c r="AB153" s="69">
        <f t="shared" si="204"/>
        <v>23</v>
      </c>
    </row>
    <row r="154" spans="1:28" s="43" customFormat="1" ht="20.25" customHeight="1" x14ac:dyDescent="0.25">
      <c r="A154" s="832"/>
      <c r="B154" s="433" t="s">
        <v>201</v>
      </c>
      <c r="C154" s="834">
        <f t="shared" ref="C154:T154" si="205">SUM(C141:C153)</f>
        <v>4602</v>
      </c>
      <c r="D154" s="834">
        <f t="shared" si="205"/>
        <v>5342</v>
      </c>
      <c r="E154" s="834">
        <f t="shared" si="205"/>
        <v>5505</v>
      </c>
      <c r="F154" s="834">
        <f t="shared" si="205"/>
        <v>5526</v>
      </c>
      <c r="G154" s="834">
        <f t="shared" si="205"/>
        <v>5729</v>
      </c>
      <c r="H154" s="834">
        <f t="shared" si="205"/>
        <v>6335</v>
      </c>
      <c r="I154" s="834">
        <f t="shared" si="205"/>
        <v>6192</v>
      </c>
      <c r="J154" s="834">
        <f t="shared" si="205"/>
        <v>5864</v>
      </c>
      <c r="K154" s="834">
        <f t="shared" si="205"/>
        <v>5370</v>
      </c>
      <c r="L154" s="834">
        <f t="shared" si="205"/>
        <v>4993</v>
      </c>
      <c r="M154" s="834">
        <f t="shared" si="205"/>
        <v>4670</v>
      </c>
      <c r="N154" s="834">
        <f t="shared" si="205"/>
        <v>4540</v>
      </c>
      <c r="O154" s="834">
        <f t="shared" si="205"/>
        <v>4517</v>
      </c>
      <c r="P154" s="834">
        <f t="shared" si="205"/>
        <v>4566</v>
      </c>
      <c r="Q154" s="834">
        <f t="shared" si="205"/>
        <v>4763</v>
      </c>
      <c r="R154" s="834">
        <f t="shared" si="205"/>
        <v>5302</v>
      </c>
      <c r="S154" s="834">
        <f t="shared" si="205"/>
        <v>5720</v>
      </c>
      <c r="T154" s="834">
        <f t="shared" si="205"/>
        <v>6075</v>
      </c>
      <c r="U154" s="834">
        <f t="shared" ref="U154:V154" si="206">SUM(U141:U153)</f>
        <v>5967</v>
      </c>
      <c r="V154" s="834">
        <f t="shared" si="206"/>
        <v>5768</v>
      </c>
      <c r="W154" s="834">
        <f t="shared" ref="W154:X154" si="207">SUM(W141:W153)</f>
        <v>5419</v>
      </c>
      <c r="X154" s="834">
        <f t="shared" si="207"/>
        <v>4506</v>
      </c>
      <c r="Y154" s="834">
        <f t="shared" ref="Y154:Z154" si="208">SUM(Y141:Y153)</f>
        <v>4310</v>
      </c>
      <c r="Z154" s="834">
        <f t="shared" si="208"/>
        <v>4992</v>
      </c>
      <c r="AA154" s="834">
        <f t="shared" ref="AA154:AB154" si="209">SUM(AA141:AA153)</f>
        <v>6103</v>
      </c>
      <c r="AB154" s="834">
        <f t="shared" si="209"/>
        <v>6556</v>
      </c>
    </row>
    <row r="155" spans="1:28" x14ac:dyDescent="0.25">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20.25" customHeight="1" x14ac:dyDescent="0.35">
      <c r="A156" s="22" t="str">
        <f>Index!A43</f>
        <v>Table 3j     Employment by institutional sector, wage costs, Foreign citizens, FY2000-FY2025</v>
      </c>
    </row>
    <row r="157" spans="1:28" s="14" customFormat="1" ht="20.25" customHeight="1" x14ac:dyDescent="0.25">
      <c r="A157" s="788"/>
      <c r="B157" s="788" t="s">
        <v>479</v>
      </c>
      <c r="C157" s="24" t="str">
        <f>NAgni!C$2</f>
        <v>FY00</v>
      </c>
      <c r="D157" s="24" t="str">
        <f>NAgni!D$2</f>
        <v>FY01</v>
      </c>
      <c r="E157" s="24" t="str">
        <f>NAgni!E$2</f>
        <v>FY02</v>
      </c>
      <c r="F157" s="24" t="str">
        <f>NAgni!F$2</f>
        <v>FY03</v>
      </c>
      <c r="G157" s="24" t="str">
        <f>NAgni!G$2</f>
        <v>FY04</v>
      </c>
      <c r="H157" s="24" t="str">
        <f>NAgni!H$2</f>
        <v>FY05</v>
      </c>
      <c r="I157" s="24" t="str">
        <f>NAgni!I$2</f>
        <v>FY06</v>
      </c>
      <c r="J157" s="24" t="str">
        <f>NAgni!J$2</f>
        <v>FY07</v>
      </c>
      <c r="K157" s="24" t="str">
        <f>NAgni!K$2</f>
        <v>FY08</v>
      </c>
      <c r="L157" s="24" t="str">
        <f>NAgni!L$2</f>
        <v>FY09</v>
      </c>
      <c r="M157" s="24" t="str">
        <f>NAgni!M$2</f>
        <v>FY10</v>
      </c>
      <c r="N157" s="24" t="str">
        <f>NAgni!N$2</f>
        <v>FY11</v>
      </c>
      <c r="O157" s="24" t="str">
        <f>NAgni!O$2</f>
        <v>FY12</v>
      </c>
      <c r="P157" s="24" t="str">
        <f>NAgni!P$2</f>
        <v>FY13</v>
      </c>
      <c r="Q157" s="24" t="str">
        <f>NAgni!Q$2</f>
        <v>FY14</v>
      </c>
      <c r="R157" s="24" t="str">
        <f>NAgni!R$2</f>
        <v>FY15</v>
      </c>
      <c r="S157" s="24" t="str">
        <f>NAgni!S$2</f>
        <v>FY16</v>
      </c>
      <c r="T157" s="24" t="str">
        <f>NAgni!T$2</f>
        <v>FY17</v>
      </c>
      <c r="U157" s="24" t="str">
        <f>NAgni!U$2</f>
        <v>FY18</v>
      </c>
      <c r="V157" s="24" t="str">
        <f>NAgni!V$2</f>
        <v>FY19</v>
      </c>
      <c r="W157" s="24" t="str">
        <f>NAgni!W$2</f>
        <v>FY20</v>
      </c>
      <c r="X157" s="24" t="str">
        <f>NAgni!X$2</f>
        <v>FY21</v>
      </c>
      <c r="Y157" s="24" t="str">
        <f>NAgni!Y$2</f>
        <v>FY22</v>
      </c>
      <c r="Z157" s="24" t="str">
        <f>NAgni!Z$2</f>
        <v>FY23</v>
      </c>
      <c r="AA157" s="24" t="str">
        <f>NAgni!AA$2</f>
        <v>FY24</v>
      </c>
      <c r="AB157" s="24" t="str">
        <f>NAgni!AB$2</f>
        <v>FY25</v>
      </c>
    </row>
    <row r="158" spans="1:28" x14ac:dyDescent="0.25">
      <c r="A158" s="1">
        <v>1.1000000000000001</v>
      </c>
      <c r="B158" s="152" t="s">
        <v>475</v>
      </c>
      <c r="C158" s="69">
        <f t="shared" ref="C158:T170" si="210">ROUND(C20,0)-ROUND(C89,0)</f>
        <v>13527</v>
      </c>
      <c r="D158" s="69">
        <f t="shared" si="210"/>
        <v>16206</v>
      </c>
      <c r="E158" s="69">
        <f t="shared" si="210"/>
        <v>18706</v>
      </c>
      <c r="F158" s="69">
        <f t="shared" si="210"/>
        <v>17474</v>
      </c>
      <c r="G158" s="69">
        <f t="shared" si="210"/>
        <v>19165</v>
      </c>
      <c r="H158" s="69">
        <f t="shared" si="210"/>
        <v>19658</v>
      </c>
      <c r="I158" s="69">
        <f t="shared" si="210"/>
        <v>17643</v>
      </c>
      <c r="J158" s="69">
        <f t="shared" si="210"/>
        <v>16076</v>
      </c>
      <c r="K158" s="69">
        <f t="shared" si="210"/>
        <v>13607</v>
      </c>
      <c r="L158" s="69">
        <f t="shared" si="210"/>
        <v>12459</v>
      </c>
      <c r="M158" s="69">
        <f t="shared" si="210"/>
        <v>12478</v>
      </c>
      <c r="N158" s="69">
        <f t="shared" si="210"/>
        <v>13399</v>
      </c>
      <c r="O158" s="69">
        <f t="shared" si="210"/>
        <v>14206</v>
      </c>
      <c r="P158" s="69">
        <f t="shared" si="210"/>
        <v>14921</v>
      </c>
      <c r="Q158" s="69">
        <f t="shared" si="210"/>
        <v>16117</v>
      </c>
      <c r="R158" s="69">
        <f t="shared" si="210"/>
        <v>19027</v>
      </c>
      <c r="S158" s="69">
        <f t="shared" si="210"/>
        <v>22008</v>
      </c>
      <c r="T158" s="69">
        <f t="shared" si="210"/>
        <v>22756</v>
      </c>
      <c r="U158" s="69">
        <f t="shared" ref="U158:V158" si="211">ROUND(U20,0)-ROUND(U89,0)</f>
        <v>23148</v>
      </c>
      <c r="V158" s="69">
        <f t="shared" si="211"/>
        <v>22550</v>
      </c>
      <c r="W158" s="69">
        <f t="shared" ref="W158:X158" si="212">ROUND(W20,0)-ROUND(W89,0)</f>
        <v>19621</v>
      </c>
      <c r="X158" s="69">
        <f t="shared" si="212"/>
        <v>13344</v>
      </c>
      <c r="Y158" s="69">
        <f t="shared" ref="Y158:Z158" si="213">ROUND(Y20,0)-ROUND(Y89,0)</f>
        <v>13604</v>
      </c>
      <c r="Z158" s="69">
        <f t="shared" si="213"/>
        <v>16450</v>
      </c>
      <c r="AA158" s="69">
        <f t="shared" ref="AA158:AB158" si="214">ROUND(AA20,0)-ROUND(AA89,0)</f>
        <v>23169</v>
      </c>
      <c r="AB158" s="69">
        <f t="shared" si="214"/>
        <v>27852</v>
      </c>
    </row>
    <row r="159" spans="1:28" x14ac:dyDescent="0.25">
      <c r="A159" s="1">
        <v>1.2</v>
      </c>
      <c r="B159" s="152" t="s">
        <v>476</v>
      </c>
      <c r="C159" s="69">
        <f t="shared" si="210"/>
        <v>6773</v>
      </c>
      <c r="D159" s="69">
        <f t="shared" si="210"/>
        <v>7604</v>
      </c>
      <c r="E159" s="69">
        <f t="shared" si="210"/>
        <v>7183</v>
      </c>
      <c r="F159" s="69">
        <f t="shared" si="210"/>
        <v>7280</v>
      </c>
      <c r="G159" s="69">
        <f t="shared" si="210"/>
        <v>7771</v>
      </c>
      <c r="H159" s="69">
        <f t="shared" si="210"/>
        <v>8303</v>
      </c>
      <c r="I159" s="69">
        <f t="shared" si="210"/>
        <v>8649</v>
      </c>
      <c r="J159" s="69">
        <f t="shared" si="210"/>
        <v>8585</v>
      </c>
      <c r="K159" s="69">
        <f t="shared" si="210"/>
        <v>8796</v>
      </c>
      <c r="L159" s="69">
        <f t="shared" si="210"/>
        <v>8452</v>
      </c>
      <c r="M159" s="69">
        <f t="shared" si="210"/>
        <v>7794</v>
      </c>
      <c r="N159" s="69">
        <f t="shared" si="210"/>
        <v>7887</v>
      </c>
      <c r="O159" s="69">
        <f t="shared" si="210"/>
        <v>8288</v>
      </c>
      <c r="P159" s="69">
        <f t="shared" si="210"/>
        <v>8869</v>
      </c>
      <c r="Q159" s="69">
        <f t="shared" si="210"/>
        <v>10563</v>
      </c>
      <c r="R159" s="69">
        <f t="shared" si="210"/>
        <v>13914</v>
      </c>
      <c r="S159" s="69">
        <f t="shared" si="210"/>
        <v>16769</v>
      </c>
      <c r="T159" s="69">
        <f t="shared" si="210"/>
        <v>18842</v>
      </c>
      <c r="U159" s="69">
        <f t="shared" ref="U159:V159" si="215">ROUND(U21,0)-ROUND(U90,0)</f>
        <v>18476</v>
      </c>
      <c r="V159" s="69">
        <f t="shared" si="215"/>
        <v>17873</v>
      </c>
      <c r="W159" s="69">
        <f t="shared" ref="W159:X159" si="216">ROUND(W21,0)-ROUND(W90,0)</f>
        <v>16042</v>
      </c>
      <c r="X159" s="69">
        <f t="shared" si="216"/>
        <v>13678</v>
      </c>
      <c r="Y159" s="69">
        <f t="shared" ref="Y159:Z159" si="217">ROUND(Y21,0)-ROUND(Y90,0)</f>
        <v>13880</v>
      </c>
      <c r="Z159" s="69">
        <f t="shared" si="217"/>
        <v>17530</v>
      </c>
      <c r="AA159" s="69">
        <f t="shared" ref="AA159:AB159" si="218">ROUND(AA21,0)-ROUND(AA90,0)</f>
        <v>21225</v>
      </c>
      <c r="AB159" s="69">
        <f t="shared" si="218"/>
        <v>24392</v>
      </c>
    </row>
    <row r="160" spans="1:28" x14ac:dyDescent="0.25">
      <c r="A160" s="1">
        <v>1.3</v>
      </c>
      <c r="B160" t="s">
        <v>371</v>
      </c>
      <c r="C160" s="69">
        <f t="shared" si="210"/>
        <v>365</v>
      </c>
      <c r="D160" s="69">
        <f t="shared" si="210"/>
        <v>372</v>
      </c>
      <c r="E160" s="69">
        <f t="shared" si="210"/>
        <v>401</v>
      </c>
      <c r="F160" s="69">
        <f t="shared" si="210"/>
        <v>402</v>
      </c>
      <c r="G160" s="69">
        <f t="shared" si="210"/>
        <v>505</v>
      </c>
      <c r="H160" s="69">
        <f t="shared" si="210"/>
        <v>560</v>
      </c>
      <c r="I160" s="69">
        <f t="shared" si="210"/>
        <v>338</v>
      </c>
      <c r="J160" s="69">
        <f t="shared" si="210"/>
        <v>316</v>
      </c>
      <c r="K160" s="69">
        <f t="shared" si="210"/>
        <v>259</v>
      </c>
      <c r="L160" s="69">
        <f t="shared" si="210"/>
        <v>217</v>
      </c>
      <c r="M160" s="69">
        <f t="shared" si="210"/>
        <v>241</v>
      </c>
      <c r="N160" s="69">
        <f t="shared" si="210"/>
        <v>259</v>
      </c>
      <c r="O160" s="69">
        <f t="shared" si="210"/>
        <v>261</v>
      </c>
      <c r="P160" s="69">
        <f t="shared" si="210"/>
        <v>245</v>
      </c>
      <c r="Q160" s="69">
        <f t="shared" si="210"/>
        <v>364</v>
      </c>
      <c r="R160" s="69">
        <f t="shared" si="210"/>
        <v>441</v>
      </c>
      <c r="S160" s="69">
        <f t="shared" si="210"/>
        <v>479</v>
      </c>
      <c r="T160" s="69">
        <f t="shared" si="210"/>
        <v>610</v>
      </c>
      <c r="U160" s="69">
        <f t="shared" ref="U160:V160" si="219">ROUND(U22,0)-ROUND(U91,0)</f>
        <v>897</v>
      </c>
      <c r="V160" s="69">
        <f t="shared" si="219"/>
        <v>987</v>
      </c>
      <c r="W160" s="69">
        <f t="shared" ref="W160:X160" si="220">ROUND(W22,0)-ROUND(W91,0)</f>
        <v>1110</v>
      </c>
      <c r="X160" s="69">
        <f t="shared" si="220"/>
        <v>1213</v>
      </c>
      <c r="Y160" s="69">
        <f t="shared" ref="Y160:Z160" si="221">ROUND(Y22,0)-ROUND(Y91,0)</f>
        <v>1147</v>
      </c>
      <c r="Z160" s="69">
        <f t="shared" si="221"/>
        <v>1267</v>
      </c>
      <c r="AA160" s="69">
        <f t="shared" ref="AA160:AB160" si="222">ROUND(AA22,0)-ROUND(AA91,0)</f>
        <v>1192</v>
      </c>
      <c r="AB160" s="69">
        <f t="shared" si="222"/>
        <v>1267</v>
      </c>
    </row>
    <row r="161" spans="1:28" x14ac:dyDescent="0.25">
      <c r="A161" s="1">
        <v>1.4</v>
      </c>
      <c r="B161" t="s">
        <v>477</v>
      </c>
      <c r="C161" s="69">
        <f t="shared" si="210"/>
        <v>2</v>
      </c>
      <c r="D161" s="69">
        <f t="shared" si="210"/>
        <v>122</v>
      </c>
      <c r="E161" s="69">
        <f t="shared" si="210"/>
        <v>157</v>
      </c>
      <c r="F161" s="69">
        <f t="shared" si="210"/>
        <v>85</v>
      </c>
      <c r="G161" s="69">
        <f t="shared" si="210"/>
        <v>155</v>
      </c>
      <c r="H161" s="69">
        <f t="shared" si="210"/>
        <v>214</v>
      </c>
      <c r="I161" s="69">
        <f t="shared" si="210"/>
        <v>205</v>
      </c>
      <c r="J161" s="69">
        <f t="shared" si="210"/>
        <v>184</v>
      </c>
      <c r="K161" s="69">
        <f t="shared" si="210"/>
        <v>168</v>
      </c>
      <c r="L161" s="69">
        <f t="shared" si="210"/>
        <v>206</v>
      </c>
      <c r="M161" s="69">
        <f t="shared" si="210"/>
        <v>185</v>
      </c>
      <c r="N161" s="69">
        <f t="shared" si="210"/>
        <v>183</v>
      </c>
      <c r="O161" s="69">
        <f t="shared" si="210"/>
        <v>202</v>
      </c>
      <c r="P161" s="69">
        <f t="shared" si="210"/>
        <v>225</v>
      </c>
      <c r="Q161" s="69">
        <f t="shared" si="210"/>
        <v>248</v>
      </c>
      <c r="R161" s="69">
        <f t="shared" si="210"/>
        <v>247</v>
      </c>
      <c r="S161" s="69">
        <f t="shared" si="210"/>
        <v>256</v>
      </c>
      <c r="T161" s="69">
        <f t="shared" si="210"/>
        <v>244</v>
      </c>
      <c r="U161" s="69">
        <f t="shared" ref="U161:V161" si="223">ROUND(U23,0)-ROUND(U92,0)</f>
        <v>207</v>
      </c>
      <c r="V161" s="69">
        <f t="shared" si="223"/>
        <v>193</v>
      </c>
      <c r="W161" s="69">
        <f t="shared" ref="W161:X161" si="224">ROUND(W23,0)-ROUND(W92,0)</f>
        <v>103</v>
      </c>
      <c r="X161" s="69">
        <f t="shared" si="224"/>
        <v>0</v>
      </c>
      <c r="Y161" s="69">
        <f t="shared" ref="Y161:Z161" si="225">ROUND(Y23,0)-ROUND(Y92,0)</f>
        <v>0</v>
      </c>
      <c r="Z161" s="69">
        <f t="shared" si="225"/>
        <v>0</v>
      </c>
      <c r="AA161" s="69">
        <f t="shared" ref="AA161:AB161" si="226">ROUND(AA23,0)-ROUND(AA92,0)</f>
        <v>3</v>
      </c>
      <c r="AB161" s="69">
        <f t="shared" si="226"/>
        <v>36</v>
      </c>
    </row>
    <row r="162" spans="1:28" x14ac:dyDescent="0.25">
      <c r="A162" s="34" t="s">
        <v>372</v>
      </c>
      <c r="B162" s="152" t="s">
        <v>373</v>
      </c>
      <c r="C162" s="69">
        <f t="shared" si="210"/>
        <v>542</v>
      </c>
      <c r="D162" s="69">
        <f t="shared" si="210"/>
        <v>530</v>
      </c>
      <c r="E162" s="69">
        <f t="shared" si="210"/>
        <v>495</v>
      </c>
      <c r="F162" s="69">
        <f t="shared" si="210"/>
        <v>563</v>
      </c>
      <c r="G162" s="69">
        <f t="shared" si="210"/>
        <v>613</v>
      </c>
      <c r="H162" s="69">
        <f t="shared" si="210"/>
        <v>679</v>
      </c>
      <c r="I162" s="69">
        <f t="shared" si="210"/>
        <v>742</v>
      </c>
      <c r="J162" s="69">
        <f t="shared" si="210"/>
        <v>741</v>
      </c>
      <c r="K162" s="69">
        <f t="shared" si="210"/>
        <v>585</v>
      </c>
      <c r="L162" s="69">
        <f t="shared" si="210"/>
        <v>499</v>
      </c>
      <c r="M162" s="69">
        <f t="shared" si="210"/>
        <v>506</v>
      </c>
      <c r="N162" s="69">
        <f t="shared" si="210"/>
        <v>498</v>
      </c>
      <c r="O162" s="69">
        <f t="shared" si="210"/>
        <v>539</v>
      </c>
      <c r="P162" s="69">
        <f t="shared" si="210"/>
        <v>236</v>
      </c>
      <c r="Q162" s="69">
        <f t="shared" si="210"/>
        <v>254</v>
      </c>
      <c r="R162" s="69">
        <f t="shared" si="210"/>
        <v>280</v>
      </c>
      <c r="S162" s="69">
        <f t="shared" si="210"/>
        <v>321</v>
      </c>
      <c r="T162" s="69">
        <f t="shared" si="210"/>
        <v>325</v>
      </c>
      <c r="U162" s="69">
        <f t="shared" ref="U162:V162" si="227">ROUND(U24,0)-ROUND(U93,0)</f>
        <v>282</v>
      </c>
      <c r="V162" s="69">
        <f t="shared" si="227"/>
        <v>251</v>
      </c>
      <c r="W162" s="69">
        <f t="shared" ref="W162:X162" si="228">ROUND(W24,0)-ROUND(W93,0)</f>
        <v>410</v>
      </c>
      <c r="X162" s="69">
        <f t="shared" si="228"/>
        <v>382</v>
      </c>
      <c r="Y162" s="69">
        <f t="shared" ref="Y162:Z162" si="229">ROUND(Y24,0)-ROUND(Y93,0)</f>
        <v>390</v>
      </c>
      <c r="Z162" s="69">
        <f t="shared" si="229"/>
        <v>453</v>
      </c>
      <c r="AA162" s="69">
        <f t="shared" ref="AA162:AB162" si="230">ROUND(AA24,0)-ROUND(AA93,0)</f>
        <v>482</v>
      </c>
      <c r="AB162" s="69">
        <f t="shared" si="230"/>
        <v>413</v>
      </c>
    </row>
    <row r="163" spans="1:28" x14ac:dyDescent="0.25">
      <c r="A163" s="34" t="s">
        <v>374</v>
      </c>
      <c r="B163" s="152" t="s">
        <v>375</v>
      </c>
      <c r="C163" s="69">
        <f t="shared" si="210"/>
        <v>133</v>
      </c>
      <c r="D163" s="69">
        <f t="shared" si="210"/>
        <v>156</v>
      </c>
      <c r="E163" s="69">
        <f t="shared" si="210"/>
        <v>188</v>
      </c>
      <c r="F163" s="69">
        <f t="shared" si="210"/>
        <v>167</v>
      </c>
      <c r="G163" s="69">
        <f t="shared" si="210"/>
        <v>99</v>
      </c>
      <c r="H163" s="69">
        <f t="shared" si="210"/>
        <v>123</v>
      </c>
      <c r="I163" s="69">
        <f t="shared" si="210"/>
        <v>133</v>
      </c>
      <c r="J163" s="69">
        <f t="shared" si="210"/>
        <v>146</v>
      </c>
      <c r="K163" s="69">
        <f t="shared" si="210"/>
        <v>116</v>
      </c>
      <c r="L163" s="69">
        <f t="shared" si="210"/>
        <v>106</v>
      </c>
      <c r="M163" s="69">
        <f t="shared" si="210"/>
        <v>97</v>
      </c>
      <c r="N163" s="69">
        <f t="shared" si="210"/>
        <v>103</v>
      </c>
      <c r="O163" s="69">
        <f t="shared" si="210"/>
        <v>85</v>
      </c>
      <c r="P163" s="69">
        <f t="shared" si="210"/>
        <v>75</v>
      </c>
      <c r="Q163" s="69">
        <f t="shared" si="210"/>
        <v>86</v>
      </c>
      <c r="R163" s="69">
        <f t="shared" si="210"/>
        <v>88</v>
      </c>
      <c r="S163" s="69">
        <f t="shared" si="210"/>
        <v>113</v>
      </c>
      <c r="T163" s="69">
        <f t="shared" si="210"/>
        <v>145</v>
      </c>
      <c r="U163" s="69">
        <f t="shared" ref="U163:V163" si="231">ROUND(U25,0)-ROUND(U94,0)</f>
        <v>162</v>
      </c>
      <c r="V163" s="69">
        <f t="shared" si="231"/>
        <v>429</v>
      </c>
      <c r="W163" s="69">
        <f t="shared" ref="W163:X163" si="232">ROUND(W25,0)-ROUND(W94,0)</f>
        <v>237</v>
      </c>
      <c r="X163" s="69">
        <f t="shared" si="232"/>
        <v>177</v>
      </c>
      <c r="Y163" s="69">
        <f t="shared" ref="Y163:Z163" si="233">ROUND(Y25,0)-ROUND(Y94,0)</f>
        <v>175</v>
      </c>
      <c r="Z163" s="69">
        <f t="shared" si="233"/>
        <v>198</v>
      </c>
      <c r="AA163" s="69">
        <f t="shared" ref="AA163:AB163" si="234">ROUND(AA25,0)-ROUND(AA94,0)</f>
        <v>271</v>
      </c>
      <c r="AB163" s="69">
        <f t="shared" si="234"/>
        <v>311</v>
      </c>
    </row>
    <row r="164" spans="1:28" x14ac:dyDescent="0.25">
      <c r="A164" s="34" t="s">
        <v>376</v>
      </c>
      <c r="B164" s="152" t="s">
        <v>377</v>
      </c>
      <c r="C164" s="69">
        <f t="shared" si="210"/>
        <v>3101</v>
      </c>
      <c r="D164" s="69">
        <f t="shared" si="210"/>
        <v>3127</v>
      </c>
      <c r="E164" s="69">
        <f t="shared" si="210"/>
        <v>3046</v>
      </c>
      <c r="F164" s="69">
        <f t="shared" si="210"/>
        <v>3581</v>
      </c>
      <c r="G164" s="69">
        <f t="shared" si="210"/>
        <v>3757</v>
      </c>
      <c r="H164" s="69">
        <f t="shared" si="210"/>
        <v>3357</v>
      </c>
      <c r="I164" s="69">
        <f t="shared" si="210"/>
        <v>3149</v>
      </c>
      <c r="J164" s="69">
        <f t="shared" si="210"/>
        <v>3122</v>
      </c>
      <c r="K164" s="69">
        <f t="shared" si="210"/>
        <v>3185</v>
      </c>
      <c r="L164" s="69">
        <f t="shared" si="210"/>
        <v>2938</v>
      </c>
      <c r="M164" s="69">
        <f t="shared" si="210"/>
        <v>2548</v>
      </c>
      <c r="N164" s="69">
        <f t="shared" si="210"/>
        <v>2331</v>
      </c>
      <c r="O164" s="69">
        <f t="shared" si="210"/>
        <v>2494</v>
      </c>
      <c r="P164" s="69">
        <f t="shared" si="210"/>
        <v>2885</v>
      </c>
      <c r="Q164" s="69">
        <f t="shared" si="210"/>
        <v>3901</v>
      </c>
      <c r="R164" s="69">
        <f t="shared" si="210"/>
        <v>3959</v>
      </c>
      <c r="S164" s="69">
        <f t="shared" si="210"/>
        <v>4295</v>
      </c>
      <c r="T164" s="69">
        <f t="shared" si="210"/>
        <v>4461</v>
      </c>
      <c r="U164" s="69">
        <f t="shared" ref="U164:V164" si="235">ROUND(U26,0)-ROUND(U95,0)</f>
        <v>4776</v>
      </c>
      <c r="V164" s="69">
        <f t="shared" si="235"/>
        <v>4796</v>
      </c>
      <c r="W164" s="69">
        <f t="shared" ref="W164:X164" si="236">ROUND(W26,0)-ROUND(W95,0)</f>
        <v>5071</v>
      </c>
      <c r="X164" s="69">
        <f t="shared" si="236"/>
        <v>5177</v>
      </c>
      <c r="Y164" s="69">
        <f t="shared" ref="Y164:Z164" si="237">ROUND(Y26,0)-ROUND(Y95,0)</f>
        <v>5177</v>
      </c>
      <c r="Z164" s="69">
        <f t="shared" si="237"/>
        <v>5962</v>
      </c>
      <c r="AA164" s="69">
        <f t="shared" ref="AA164:AB164" si="238">ROUND(AA26,0)-ROUND(AA95,0)</f>
        <v>6372</v>
      </c>
      <c r="AB164" s="69">
        <f t="shared" si="238"/>
        <v>6787</v>
      </c>
    </row>
    <row r="165" spans="1:28" x14ac:dyDescent="0.25">
      <c r="A165" s="34" t="s">
        <v>378</v>
      </c>
      <c r="B165" s="152" t="s">
        <v>379</v>
      </c>
      <c r="C165" s="69">
        <f t="shared" si="210"/>
        <v>767</v>
      </c>
      <c r="D165" s="69">
        <f t="shared" si="210"/>
        <v>637</v>
      </c>
      <c r="E165" s="69">
        <f t="shared" si="210"/>
        <v>704</v>
      </c>
      <c r="F165" s="69">
        <f t="shared" si="210"/>
        <v>738</v>
      </c>
      <c r="G165" s="69">
        <f t="shared" si="210"/>
        <v>692</v>
      </c>
      <c r="H165" s="69">
        <f t="shared" si="210"/>
        <v>614</v>
      </c>
      <c r="I165" s="69">
        <f t="shared" si="210"/>
        <v>621</v>
      </c>
      <c r="J165" s="69">
        <f t="shared" si="210"/>
        <v>661</v>
      </c>
      <c r="K165" s="69">
        <f t="shared" si="210"/>
        <v>682</v>
      </c>
      <c r="L165" s="69">
        <f t="shared" si="210"/>
        <v>787</v>
      </c>
      <c r="M165" s="69">
        <f t="shared" si="210"/>
        <v>794</v>
      </c>
      <c r="N165" s="69">
        <f t="shared" si="210"/>
        <v>755</v>
      </c>
      <c r="O165" s="69">
        <f t="shared" si="210"/>
        <v>786</v>
      </c>
      <c r="P165" s="69">
        <f t="shared" si="210"/>
        <v>862</v>
      </c>
      <c r="Q165" s="69">
        <f t="shared" si="210"/>
        <v>907</v>
      </c>
      <c r="R165" s="69">
        <f t="shared" si="210"/>
        <v>1096</v>
      </c>
      <c r="S165" s="69">
        <f t="shared" si="210"/>
        <v>1015</v>
      </c>
      <c r="T165" s="69">
        <f t="shared" si="210"/>
        <v>1024</v>
      </c>
      <c r="U165" s="69">
        <f t="shared" ref="U165:V165" si="239">ROUND(U27,0)-ROUND(U96,0)</f>
        <v>1073</v>
      </c>
      <c r="V165" s="69">
        <f t="shared" si="239"/>
        <v>1155</v>
      </c>
      <c r="W165" s="69">
        <f t="shared" ref="W165:X165" si="240">ROUND(W27,0)-ROUND(W96,0)</f>
        <v>999</v>
      </c>
      <c r="X165" s="69">
        <f t="shared" si="240"/>
        <v>1137</v>
      </c>
      <c r="Y165" s="69">
        <f t="shared" ref="Y165:Z165" si="241">ROUND(Y27,0)-ROUND(Y96,0)</f>
        <v>1114</v>
      </c>
      <c r="Z165" s="69">
        <f t="shared" si="241"/>
        <v>1254</v>
      </c>
      <c r="AA165" s="69">
        <f t="shared" ref="AA165:AB165" si="242">ROUND(AA27,0)-ROUND(AA96,0)</f>
        <v>1537</v>
      </c>
      <c r="AB165" s="69">
        <f t="shared" si="242"/>
        <v>1795</v>
      </c>
    </row>
    <row r="166" spans="1:28" x14ac:dyDescent="0.25">
      <c r="A166" s="34" t="s">
        <v>380</v>
      </c>
      <c r="B166" s="152" t="s">
        <v>381</v>
      </c>
      <c r="C166" s="69">
        <f t="shared" si="210"/>
        <v>276</v>
      </c>
      <c r="D166" s="69">
        <f t="shared" si="210"/>
        <v>295</v>
      </c>
      <c r="E166" s="69">
        <f t="shared" si="210"/>
        <v>377</v>
      </c>
      <c r="F166" s="69">
        <f t="shared" si="210"/>
        <v>331</v>
      </c>
      <c r="G166" s="69">
        <f t="shared" si="210"/>
        <v>368</v>
      </c>
      <c r="H166" s="69">
        <f t="shared" si="210"/>
        <v>446</v>
      </c>
      <c r="I166" s="69">
        <f t="shared" si="210"/>
        <v>457</v>
      </c>
      <c r="J166" s="69">
        <f t="shared" si="210"/>
        <v>543</v>
      </c>
      <c r="K166" s="69">
        <f t="shared" si="210"/>
        <v>515</v>
      </c>
      <c r="L166" s="69">
        <f t="shared" si="210"/>
        <v>525</v>
      </c>
      <c r="M166" s="69">
        <f t="shared" si="210"/>
        <v>508</v>
      </c>
      <c r="N166" s="69">
        <f t="shared" si="210"/>
        <v>598</v>
      </c>
      <c r="O166" s="69">
        <f t="shared" si="210"/>
        <v>622</v>
      </c>
      <c r="P166" s="69">
        <f t="shared" si="210"/>
        <v>694</v>
      </c>
      <c r="Q166" s="69">
        <f t="shared" si="210"/>
        <v>802</v>
      </c>
      <c r="R166" s="69">
        <f t="shared" si="210"/>
        <v>812</v>
      </c>
      <c r="S166" s="69">
        <f t="shared" si="210"/>
        <v>917</v>
      </c>
      <c r="T166" s="69">
        <f t="shared" si="210"/>
        <v>1053</v>
      </c>
      <c r="U166" s="69">
        <f t="shared" ref="U166:V166" si="243">ROUND(U28,0)-ROUND(U97,0)</f>
        <v>1107</v>
      </c>
      <c r="V166" s="69">
        <f t="shared" si="243"/>
        <v>1225</v>
      </c>
      <c r="W166" s="69">
        <f t="shared" ref="W166:X166" si="244">ROUND(W28,0)-ROUND(W97,0)</f>
        <v>1383</v>
      </c>
      <c r="X166" s="69">
        <f t="shared" si="244"/>
        <v>1344</v>
      </c>
      <c r="Y166" s="69">
        <f t="shared" ref="Y166:Z166" si="245">ROUND(Y28,0)-ROUND(Y97,0)</f>
        <v>1291</v>
      </c>
      <c r="Z166" s="69">
        <f t="shared" si="245"/>
        <v>1315</v>
      </c>
      <c r="AA166" s="69">
        <f t="shared" ref="AA166:AB166" si="246">ROUND(AA28,0)-ROUND(AA97,0)</f>
        <v>1489</v>
      </c>
      <c r="AB166" s="69">
        <f t="shared" si="246"/>
        <v>1608</v>
      </c>
    </row>
    <row r="167" spans="1:28" x14ac:dyDescent="0.25">
      <c r="A167" s="151" t="s">
        <v>382</v>
      </c>
      <c r="B167" s="152" t="s">
        <v>383</v>
      </c>
      <c r="C167" s="69">
        <f t="shared" si="210"/>
        <v>0</v>
      </c>
      <c r="D167" s="69">
        <f t="shared" si="210"/>
        <v>0</v>
      </c>
      <c r="E167" s="69">
        <f t="shared" si="210"/>
        <v>0</v>
      </c>
      <c r="F167" s="69">
        <f t="shared" si="210"/>
        <v>0</v>
      </c>
      <c r="G167" s="69">
        <f t="shared" si="210"/>
        <v>0</v>
      </c>
      <c r="H167" s="69">
        <f t="shared" si="210"/>
        <v>0</v>
      </c>
      <c r="I167" s="69">
        <f t="shared" si="210"/>
        <v>0</v>
      </c>
      <c r="J167" s="69">
        <f t="shared" si="210"/>
        <v>20</v>
      </c>
      <c r="K167" s="69">
        <f t="shared" si="210"/>
        <v>2</v>
      </c>
      <c r="L167" s="69">
        <f t="shared" si="210"/>
        <v>46</v>
      </c>
      <c r="M167" s="69">
        <f t="shared" si="210"/>
        <v>50</v>
      </c>
      <c r="N167" s="69">
        <f t="shared" si="210"/>
        <v>64</v>
      </c>
      <c r="O167" s="69">
        <f t="shared" si="210"/>
        <v>36</v>
      </c>
      <c r="P167" s="69">
        <f t="shared" si="210"/>
        <v>0</v>
      </c>
      <c r="Q167" s="69">
        <f t="shared" si="210"/>
        <v>0</v>
      </c>
      <c r="R167" s="69">
        <f t="shared" si="210"/>
        <v>0</v>
      </c>
      <c r="S167" s="69">
        <f t="shared" si="210"/>
        <v>0</v>
      </c>
      <c r="T167" s="69">
        <f t="shared" si="210"/>
        <v>1</v>
      </c>
      <c r="U167" s="69">
        <f t="shared" ref="U167:V167" si="247">ROUND(U29,0)-ROUND(U98,0)</f>
        <v>20</v>
      </c>
      <c r="V167" s="69">
        <f t="shared" si="247"/>
        <v>23</v>
      </c>
      <c r="W167" s="69">
        <f t="shared" ref="W167:X167" si="248">ROUND(W29,0)-ROUND(W98,0)</f>
        <v>15</v>
      </c>
      <c r="X167" s="69">
        <f t="shared" si="248"/>
        <v>22</v>
      </c>
      <c r="Y167" s="69">
        <f t="shared" ref="Y167:Z167" si="249">ROUND(Y29,0)-ROUND(Y98,0)</f>
        <v>52</v>
      </c>
      <c r="Z167" s="69">
        <f t="shared" si="249"/>
        <v>53</v>
      </c>
      <c r="AA167" s="69">
        <f t="shared" ref="AA167:AB167" si="250">ROUND(AA29,0)-ROUND(AA98,0)</f>
        <v>44</v>
      </c>
      <c r="AB167" s="69">
        <f t="shared" si="250"/>
        <v>47</v>
      </c>
    </row>
    <row r="168" spans="1:28" x14ac:dyDescent="0.25">
      <c r="A168" s="34" t="s">
        <v>384</v>
      </c>
      <c r="B168" s="152" t="s">
        <v>385</v>
      </c>
      <c r="C168" s="69">
        <f t="shared" si="210"/>
        <v>683</v>
      </c>
      <c r="D168" s="69">
        <f t="shared" si="210"/>
        <v>804</v>
      </c>
      <c r="E168" s="69">
        <f t="shared" si="210"/>
        <v>877</v>
      </c>
      <c r="F168" s="69">
        <f t="shared" si="210"/>
        <v>873</v>
      </c>
      <c r="G168" s="69">
        <f t="shared" si="210"/>
        <v>782</v>
      </c>
      <c r="H168" s="69">
        <f t="shared" si="210"/>
        <v>749</v>
      </c>
      <c r="I168" s="69">
        <f t="shared" si="210"/>
        <v>838</v>
      </c>
      <c r="J168" s="69">
        <f t="shared" si="210"/>
        <v>864</v>
      </c>
      <c r="K168" s="69">
        <f t="shared" si="210"/>
        <v>900</v>
      </c>
      <c r="L168" s="69">
        <f t="shared" si="210"/>
        <v>897</v>
      </c>
      <c r="M168" s="69">
        <f t="shared" si="210"/>
        <v>774</v>
      </c>
      <c r="N168" s="69">
        <f t="shared" si="210"/>
        <v>730</v>
      </c>
      <c r="O168" s="69">
        <f t="shared" si="210"/>
        <v>785</v>
      </c>
      <c r="P168" s="69">
        <f t="shared" si="210"/>
        <v>780</v>
      </c>
      <c r="Q168" s="69">
        <f t="shared" si="210"/>
        <v>838</v>
      </c>
      <c r="R168" s="69">
        <f t="shared" si="210"/>
        <v>852</v>
      </c>
      <c r="S168" s="69">
        <f t="shared" si="210"/>
        <v>849</v>
      </c>
      <c r="T168" s="69">
        <f t="shared" si="210"/>
        <v>986</v>
      </c>
      <c r="U168" s="69">
        <f t="shared" ref="U168:V168" si="251">ROUND(U30,0)-ROUND(U99,0)</f>
        <v>1112</v>
      </c>
      <c r="V168" s="69">
        <f t="shared" si="251"/>
        <v>1181</v>
      </c>
      <c r="W168" s="69">
        <f t="shared" ref="W168:X168" si="252">ROUND(W30,0)-ROUND(W99,0)</f>
        <v>1295</v>
      </c>
      <c r="X168" s="69">
        <f t="shared" si="252"/>
        <v>1255</v>
      </c>
      <c r="Y168" s="69">
        <f t="shared" ref="Y168:Z168" si="253">ROUND(Y30,0)-ROUND(Y99,0)</f>
        <v>1264</v>
      </c>
      <c r="Z168" s="69">
        <f t="shared" si="253"/>
        <v>1183</v>
      </c>
      <c r="AA168" s="69">
        <f t="shared" ref="AA168:AB168" si="254">ROUND(AA30,0)-ROUND(AA99,0)</f>
        <v>1142</v>
      </c>
      <c r="AB168" s="69">
        <f t="shared" si="254"/>
        <v>1123</v>
      </c>
    </row>
    <row r="169" spans="1:28" x14ac:dyDescent="0.25">
      <c r="A169" s="34" t="s">
        <v>386</v>
      </c>
      <c r="B169" s="152" t="s">
        <v>387</v>
      </c>
      <c r="C169" s="69">
        <f t="shared" si="210"/>
        <v>486</v>
      </c>
      <c r="D169" s="69">
        <f t="shared" si="210"/>
        <v>678</v>
      </c>
      <c r="E169" s="69">
        <f t="shared" si="210"/>
        <v>760</v>
      </c>
      <c r="F169" s="69">
        <f t="shared" si="210"/>
        <v>982</v>
      </c>
      <c r="G169" s="69">
        <f t="shared" si="210"/>
        <v>1255</v>
      </c>
      <c r="H169" s="69">
        <f t="shared" si="210"/>
        <v>1461</v>
      </c>
      <c r="I169" s="69">
        <f t="shared" si="210"/>
        <v>1588</v>
      </c>
      <c r="J169" s="69">
        <f t="shared" si="210"/>
        <v>1630</v>
      </c>
      <c r="K169" s="69">
        <f t="shared" si="210"/>
        <v>1553</v>
      </c>
      <c r="L169" s="69">
        <f t="shared" si="210"/>
        <v>1478</v>
      </c>
      <c r="M169" s="69">
        <f t="shared" si="210"/>
        <v>1436</v>
      </c>
      <c r="N169" s="69">
        <f t="shared" si="210"/>
        <v>1361</v>
      </c>
      <c r="O169" s="69">
        <f t="shared" si="210"/>
        <v>1222</v>
      </c>
      <c r="P169" s="69">
        <f t="shared" si="210"/>
        <v>1112</v>
      </c>
      <c r="Q169" s="69">
        <f t="shared" si="210"/>
        <v>1185</v>
      </c>
      <c r="R169" s="69">
        <f t="shared" si="210"/>
        <v>1661</v>
      </c>
      <c r="S169" s="69">
        <f t="shared" si="210"/>
        <v>1607</v>
      </c>
      <c r="T169" s="69">
        <f t="shared" si="210"/>
        <v>1754</v>
      </c>
      <c r="U169" s="69">
        <f t="shared" ref="U169:V169" si="255">ROUND(U31,0)-ROUND(U100,0)</f>
        <v>1722</v>
      </c>
      <c r="V169" s="69">
        <f t="shared" si="255"/>
        <v>1605</v>
      </c>
      <c r="W169" s="69">
        <f t="shared" ref="W169:X169" si="256">ROUND(W31,0)-ROUND(W100,0)</f>
        <v>1533</v>
      </c>
      <c r="X169" s="69">
        <f t="shared" si="256"/>
        <v>1450</v>
      </c>
      <c r="Y169" s="69">
        <f t="shared" ref="Y169:Z169" si="257">ROUND(Y31,0)-ROUND(Y100,0)</f>
        <v>1372</v>
      </c>
      <c r="Z169" s="69">
        <f t="shared" si="257"/>
        <v>1337</v>
      </c>
      <c r="AA169" s="69">
        <f t="shared" ref="AA169:AB169" si="258">ROUND(AA31,0)-ROUND(AA100,0)</f>
        <v>1756</v>
      </c>
      <c r="AB169" s="69">
        <f t="shared" si="258"/>
        <v>1863</v>
      </c>
    </row>
    <row r="170" spans="1:28" x14ac:dyDescent="0.25">
      <c r="A170" s="34">
        <v>6</v>
      </c>
      <c r="B170" s="152" t="s">
        <v>478</v>
      </c>
      <c r="C170" s="69">
        <f t="shared" si="210"/>
        <v>0</v>
      </c>
      <c r="D170" s="69">
        <f t="shared" si="210"/>
        <v>0</v>
      </c>
      <c r="E170" s="69">
        <f t="shared" si="210"/>
        <v>0</v>
      </c>
      <c r="F170" s="69">
        <f t="shared" si="210"/>
        <v>0</v>
      </c>
      <c r="G170" s="69">
        <f t="shared" si="210"/>
        <v>8</v>
      </c>
      <c r="H170" s="69">
        <f t="shared" si="210"/>
        <v>15</v>
      </c>
      <c r="I170" s="69">
        <f t="shared" si="210"/>
        <v>15</v>
      </c>
      <c r="J170" s="69">
        <f t="shared" si="210"/>
        <v>16</v>
      </c>
      <c r="K170" s="69">
        <f t="shared" si="210"/>
        <v>17</v>
      </c>
      <c r="L170" s="69">
        <f t="shared" si="210"/>
        <v>17</v>
      </c>
      <c r="M170" s="69">
        <f t="shared" si="210"/>
        <v>31</v>
      </c>
      <c r="N170" s="69">
        <f t="shared" si="210"/>
        <v>38</v>
      </c>
      <c r="O170" s="69">
        <f t="shared" si="210"/>
        <v>63</v>
      </c>
      <c r="P170" s="69">
        <f t="shared" si="210"/>
        <v>65</v>
      </c>
      <c r="Q170" s="69">
        <f t="shared" si="210"/>
        <v>63</v>
      </c>
      <c r="R170" s="69">
        <f t="shared" si="210"/>
        <v>80</v>
      </c>
      <c r="S170" s="69">
        <f t="shared" si="210"/>
        <v>93</v>
      </c>
      <c r="T170" s="69">
        <f t="shared" si="210"/>
        <v>96</v>
      </c>
      <c r="U170" s="69">
        <f t="shared" ref="U170:V170" si="259">ROUND(U32,0)-ROUND(U101,0)</f>
        <v>110</v>
      </c>
      <c r="V170" s="69">
        <f t="shared" si="259"/>
        <v>129</v>
      </c>
      <c r="W170" s="69">
        <f t="shared" ref="W170:X170" si="260">ROUND(W32,0)-ROUND(W101,0)</f>
        <v>173</v>
      </c>
      <c r="X170" s="69">
        <f t="shared" si="260"/>
        <v>180</v>
      </c>
      <c r="Y170" s="69">
        <f t="shared" ref="Y170:Z170" si="261">ROUND(Y32,0)-ROUND(Y101,0)</f>
        <v>187</v>
      </c>
      <c r="Z170" s="69">
        <f t="shared" si="261"/>
        <v>176</v>
      </c>
      <c r="AA170" s="69">
        <f t="shared" ref="AA170:AB170" si="262">ROUND(AA32,0)-ROUND(AA101,0)</f>
        <v>280</v>
      </c>
      <c r="AB170" s="69">
        <f t="shared" si="262"/>
        <v>385</v>
      </c>
    </row>
    <row r="171" spans="1:28" s="43" customFormat="1" ht="20.25" customHeight="1" x14ac:dyDescent="0.25">
      <c r="A171" s="832"/>
      <c r="B171" s="433" t="s">
        <v>201</v>
      </c>
      <c r="C171" s="834">
        <f t="shared" ref="C171:T171" si="263">SUM(C158:C170)</f>
        <v>26655</v>
      </c>
      <c r="D171" s="834">
        <f t="shared" si="263"/>
        <v>30531</v>
      </c>
      <c r="E171" s="834">
        <f t="shared" si="263"/>
        <v>32894</v>
      </c>
      <c r="F171" s="834">
        <f t="shared" si="263"/>
        <v>32476</v>
      </c>
      <c r="G171" s="834">
        <f t="shared" si="263"/>
        <v>35170</v>
      </c>
      <c r="H171" s="834">
        <f t="shared" si="263"/>
        <v>36179</v>
      </c>
      <c r="I171" s="834">
        <f t="shared" si="263"/>
        <v>34378</v>
      </c>
      <c r="J171" s="834">
        <f t="shared" si="263"/>
        <v>32904</v>
      </c>
      <c r="K171" s="834">
        <f t="shared" si="263"/>
        <v>30385</v>
      </c>
      <c r="L171" s="834">
        <f t="shared" si="263"/>
        <v>28627</v>
      </c>
      <c r="M171" s="834">
        <f t="shared" si="263"/>
        <v>27442</v>
      </c>
      <c r="N171" s="834">
        <f t="shared" si="263"/>
        <v>28206</v>
      </c>
      <c r="O171" s="834">
        <f t="shared" si="263"/>
        <v>29589</v>
      </c>
      <c r="P171" s="834">
        <f t="shared" si="263"/>
        <v>30969</v>
      </c>
      <c r="Q171" s="834">
        <f t="shared" si="263"/>
        <v>35328</v>
      </c>
      <c r="R171" s="834">
        <f t="shared" si="263"/>
        <v>42457</v>
      </c>
      <c r="S171" s="834">
        <f t="shared" si="263"/>
        <v>48722</v>
      </c>
      <c r="T171" s="834">
        <f t="shared" si="263"/>
        <v>52297</v>
      </c>
      <c r="U171" s="834">
        <f t="shared" ref="U171:V171" si="264">SUM(U158:U170)</f>
        <v>53092</v>
      </c>
      <c r="V171" s="834">
        <f t="shared" si="264"/>
        <v>52397</v>
      </c>
      <c r="W171" s="834">
        <f t="shared" ref="W171:X171" si="265">SUM(W158:W170)</f>
        <v>47992</v>
      </c>
      <c r="X171" s="834">
        <f t="shared" si="265"/>
        <v>39359</v>
      </c>
      <c r="Y171" s="834">
        <f t="shared" ref="Y171:Z171" si="266">SUM(Y158:Y170)</f>
        <v>39653</v>
      </c>
      <c r="Z171" s="834">
        <f t="shared" si="266"/>
        <v>47178</v>
      </c>
      <c r="AA171" s="834">
        <f t="shared" ref="AA171:AB171" si="267">SUM(AA158:AA170)</f>
        <v>58962</v>
      </c>
      <c r="AB171" s="834">
        <f t="shared" si="267"/>
        <v>67879</v>
      </c>
    </row>
    <row r="172" spans="1:28" x14ac:dyDescent="0.25">
      <c r="A172" s="63" t="s">
        <v>480</v>
      </c>
      <c r="B172" s="416"/>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20.25" customHeight="1" x14ac:dyDescent="0.35">
      <c r="A173" s="22" t="str">
        <f>Index!A44</f>
        <v>Table 3k    Employment by institutional sector, average wage and salary rates, Foreign citizens, FY2000-FY2025</v>
      </c>
    </row>
    <row r="174" spans="1:28" s="14" customFormat="1" ht="20.25" customHeight="1" x14ac:dyDescent="0.25">
      <c r="A174" s="788"/>
      <c r="B174" s="788"/>
      <c r="C174" s="24" t="str">
        <f>NAgni!C$2</f>
        <v>FY00</v>
      </c>
      <c r="D174" s="24" t="str">
        <f>NAgni!D$2</f>
        <v>FY01</v>
      </c>
      <c r="E174" s="24" t="str">
        <f>NAgni!E$2</f>
        <v>FY02</v>
      </c>
      <c r="F174" s="24" t="str">
        <f>NAgni!F$2</f>
        <v>FY03</v>
      </c>
      <c r="G174" s="24" t="str">
        <f>NAgni!G$2</f>
        <v>FY04</v>
      </c>
      <c r="H174" s="24" t="str">
        <f>NAgni!H$2</f>
        <v>FY05</v>
      </c>
      <c r="I174" s="24" t="str">
        <f>NAgni!I$2</f>
        <v>FY06</v>
      </c>
      <c r="J174" s="24" t="str">
        <f>NAgni!J$2</f>
        <v>FY07</v>
      </c>
      <c r="K174" s="24" t="str">
        <f>NAgni!K$2</f>
        <v>FY08</v>
      </c>
      <c r="L174" s="24" t="str">
        <f>NAgni!L$2</f>
        <v>FY09</v>
      </c>
      <c r="M174" s="24" t="str">
        <f>NAgni!M$2</f>
        <v>FY10</v>
      </c>
      <c r="N174" s="24" t="str">
        <f>NAgni!N$2</f>
        <v>FY11</v>
      </c>
      <c r="O174" s="24" t="str">
        <f>NAgni!O$2</f>
        <v>FY12</v>
      </c>
      <c r="P174" s="24" t="str">
        <f>NAgni!P$2</f>
        <v>FY13</v>
      </c>
      <c r="Q174" s="24" t="str">
        <f>NAgni!Q$2</f>
        <v>FY14</v>
      </c>
      <c r="R174" s="24" t="str">
        <f>NAgni!R$2</f>
        <v>FY15</v>
      </c>
      <c r="S174" s="24" t="str">
        <f>NAgni!S$2</f>
        <v>FY16</v>
      </c>
      <c r="T174" s="24" t="str">
        <f>NAgni!T$2</f>
        <v>FY17</v>
      </c>
      <c r="U174" s="24" t="str">
        <f>NAgni!U$2</f>
        <v>FY18</v>
      </c>
      <c r="V174" s="24" t="str">
        <f>NAgni!V$2</f>
        <v>FY19</v>
      </c>
      <c r="W174" s="24" t="str">
        <f>NAgni!W$2</f>
        <v>FY20</v>
      </c>
      <c r="X174" s="24" t="str">
        <f>NAgni!X$2</f>
        <v>FY21</v>
      </c>
      <c r="Y174" s="24" t="str">
        <f>NAgni!Y$2</f>
        <v>FY22</v>
      </c>
      <c r="Z174" s="24" t="str">
        <f>NAgni!Z$2</f>
        <v>FY23</v>
      </c>
      <c r="AA174" s="24" t="str">
        <f>NAgni!AA$2</f>
        <v>FY24</v>
      </c>
      <c r="AB174" s="24" t="str">
        <f>NAgni!AB$2</f>
        <v>FY25</v>
      </c>
    </row>
    <row r="175" spans="1:28" x14ac:dyDescent="0.25">
      <c r="A175" s="1">
        <v>1.1000000000000001</v>
      </c>
      <c r="B175" s="152" t="s">
        <v>475</v>
      </c>
      <c r="C175" s="69">
        <f t="shared" ref="C175:T175" si="268">IF(C141&gt;9,C158/C141*1000,"n.a.")</f>
        <v>6171.0766423357663</v>
      </c>
      <c r="D175" s="69">
        <f t="shared" si="268"/>
        <v>6423.3055885850181</v>
      </c>
      <c r="E175" s="69">
        <f t="shared" si="268"/>
        <v>6917.8994082840236</v>
      </c>
      <c r="F175" s="69">
        <f t="shared" si="268"/>
        <v>7080.2269043760125</v>
      </c>
      <c r="G175" s="69">
        <f t="shared" si="268"/>
        <v>8069.4736842105267</v>
      </c>
      <c r="H175" s="69">
        <f t="shared" si="268"/>
        <v>7359.7903406963687</v>
      </c>
      <c r="I175" s="69">
        <f t="shared" si="268"/>
        <v>7453.7389100126748</v>
      </c>
      <c r="J175" s="69">
        <f t="shared" si="268"/>
        <v>7784.9878934624694</v>
      </c>
      <c r="K175" s="69">
        <f t="shared" si="268"/>
        <v>8037.212049616066</v>
      </c>
      <c r="L175" s="69">
        <f t="shared" si="268"/>
        <v>8137.8184193337693</v>
      </c>
      <c r="M175" s="69">
        <f t="shared" si="268"/>
        <v>8324.2161440960645</v>
      </c>
      <c r="N175" s="69">
        <f t="shared" si="268"/>
        <v>8944.5927903871834</v>
      </c>
      <c r="O175" s="69">
        <f t="shared" si="268"/>
        <v>9254.7231270358316</v>
      </c>
      <c r="P175" s="69">
        <f t="shared" si="268"/>
        <v>9216.1828289067325</v>
      </c>
      <c r="Q175" s="69">
        <f t="shared" si="268"/>
        <v>9559.3119810201661</v>
      </c>
      <c r="R175" s="69">
        <f t="shared" si="268"/>
        <v>10363.289760348584</v>
      </c>
      <c r="S175" s="69">
        <f t="shared" si="268"/>
        <v>10788.235294117649</v>
      </c>
      <c r="T175" s="69">
        <f t="shared" si="268"/>
        <v>10966.746987951808</v>
      </c>
      <c r="U175" s="69">
        <f t="shared" ref="U175:V175" si="269">IF(U141&gt;9,U158/U141*1000,"n.a.")</f>
        <v>11012.369172216935</v>
      </c>
      <c r="V175" s="69">
        <f t="shared" si="269"/>
        <v>11202.185792349726</v>
      </c>
      <c r="W175" s="69">
        <f t="shared" ref="W175:X175" si="270">IF(W141&gt;9,W158/W141*1000,"n.a.")</f>
        <v>10492.513368983957</v>
      </c>
      <c r="X175" s="69">
        <f t="shared" si="270"/>
        <v>9511.0477548111194</v>
      </c>
      <c r="Y175" s="69">
        <f t="shared" ref="Y175:Z175" si="271">IF(Y141&gt;9,Y158/Y141*1000,"n.a.")</f>
        <v>10361.00533130236</v>
      </c>
      <c r="Z175" s="69">
        <f t="shared" si="271"/>
        <v>11576.354679802955</v>
      </c>
      <c r="AA175" s="69">
        <f t="shared" ref="AA175:AB175" si="272">IF(AA141&gt;9,AA158/AA141*1000,"n.a.")</f>
        <v>12921.918572225321</v>
      </c>
      <c r="AB175" s="69">
        <f t="shared" si="272"/>
        <v>13487.651331719127</v>
      </c>
    </row>
    <row r="176" spans="1:28" x14ac:dyDescent="0.25">
      <c r="A176" s="1">
        <v>1.2</v>
      </c>
      <c r="B176" s="152" t="s">
        <v>476</v>
      </c>
      <c r="C176" s="69">
        <f t="shared" ref="C176:T176" si="273">IF(C142&gt;9,C159/C142*1000,"n.a.")</f>
        <v>3897.0080552359036</v>
      </c>
      <c r="D176" s="69">
        <f t="shared" si="273"/>
        <v>3762.4938149430977</v>
      </c>
      <c r="E176" s="69">
        <f t="shared" si="273"/>
        <v>3758.7650444793303</v>
      </c>
      <c r="F176" s="69">
        <f t="shared" si="273"/>
        <v>3566.8789808917199</v>
      </c>
      <c r="G176" s="69">
        <f t="shared" si="273"/>
        <v>3596.0203609440073</v>
      </c>
      <c r="H176" s="69">
        <f t="shared" si="273"/>
        <v>3548.2905982905982</v>
      </c>
      <c r="I176" s="69">
        <f t="shared" si="273"/>
        <v>3585.8208955223881</v>
      </c>
      <c r="J176" s="69">
        <f t="shared" si="273"/>
        <v>3604.1141897565071</v>
      </c>
      <c r="K176" s="69">
        <f t="shared" si="273"/>
        <v>3765.4109589041095</v>
      </c>
      <c r="L176" s="69">
        <f t="shared" si="273"/>
        <v>3875.2865657955062</v>
      </c>
      <c r="M176" s="69">
        <f t="shared" si="273"/>
        <v>4025.8264462809921</v>
      </c>
      <c r="N176" s="69">
        <f t="shared" si="273"/>
        <v>4197.4454497072911</v>
      </c>
      <c r="O176" s="69">
        <f t="shared" si="273"/>
        <v>4314.4195731389909</v>
      </c>
      <c r="P176" s="69">
        <f t="shared" si="273"/>
        <v>4552.8747433264889</v>
      </c>
      <c r="Q176" s="69">
        <f t="shared" si="273"/>
        <v>5188.1139489194502</v>
      </c>
      <c r="R176" s="69">
        <f t="shared" si="273"/>
        <v>6173.0257320319433</v>
      </c>
      <c r="S176" s="69">
        <f t="shared" si="273"/>
        <v>6662.2963845848235</v>
      </c>
      <c r="T176" s="69">
        <f t="shared" si="273"/>
        <v>6799.7112955611692</v>
      </c>
      <c r="U176" s="69">
        <f t="shared" ref="U176:V176" si="274">IF(U142&gt;9,U159/U142*1000,"n.a.")</f>
        <v>6979.9773328296187</v>
      </c>
      <c r="V176" s="69">
        <f t="shared" si="274"/>
        <v>7081.2202852614901</v>
      </c>
      <c r="W176" s="69">
        <f t="shared" ref="W176:X176" si="275">IF(W142&gt;9,W159/W142*1000,"n.a.")</f>
        <v>6794.5785684032189</v>
      </c>
      <c r="X176" s="69">
        <f t="shared" si="275"/>
        <v>6880.2816901408451</v>
      </c>
      <c r="Y176" s="69">
        <f t="shared" ref="Y176:Z176" si="276">IF(Y142&gt;9,Y159/Y142*1000,"n.a.")</f>
        <v>7125.2566735112932</v>
      </c>
      <c r="Z176" s="69">
        <f t="shared" si="276"/>
        <v>6961.874503574265</v>
      </c>
      <c r="AA176" s="69">
        <f t="shared" ref="AA176:AB176" si="277">IF(AA142&gt;9,AA159/AA142*1000,"n.a.")</f>
        <v>6855.6201550387595</v>
      </c>
      <c r="AB176" s="69">
        <f t="shared" si="277"/>
        <v>7596.3874182497666</v>
      </c>
    </row>
    <row r="177" spans="1:28" x14ac:dyDescent="0.25">
      <c r="A177" s="1">
        <v>1.3</v>
      </c>
      <c r="B177" t="s">
        <v>371</v>
      </c>
      <c r="C177" s="69">
        <f t="shared" ref="C177:T177" si="278">IF(C143&gt;9,C160/C143*1000,"n.a.")</f>
        <v>28076.923076923078</v>
      </c>
      <c r="D177" s="69">
        <f t="shared" si="278"/>
        <v>28615.384615384617</v>
      </c>
      <c r="E177" s="69">
        <f t="shared" si="278"/>
        <v>28642.857142857141</v>
      </c>
      <c r="F177" s="69">
        <f t="shared" si="278"/>
        <v>28714.285714285714</v>
      </c>
      <c r="G177" s="69">
        <f t="shared" si="278"/>
        <v>28055.555555555558</v>
      </c>
      <c r="H177" s="69">
        <f t="shared" si="278"/>
        <v>29473.684210526317</v>
      </c>
      <c r="I177" s="69">
        <f t="shared" si="278"/>
        <v>24142.857142857141</v>
      </c>
      <c r="J177" s="69">
        <f t="shared" si="278"/>
        <v>26333.333333333332</v>
      </c>
      <c r="K177" s="69">
        <f t="shared" si="278"/>
        <v>18500</v>
      </c>
      <c r="L177" s="69">
        <f t="shared" si="278"/>
        <v>16692.307692307695</v>
      </c>
      <c r="M177" s="69">
        <f t="shared" si="278"/>
        <v>17214.285714285714</v>
      </c>
      <c r="N177" s="69">
        <f t="shared" si="278"/>
        <v>15235.294117647058</v>
      </c>
      <c r="O177" s="69">
        <f t="shared" si="278"/>
        <v>15352.941176470589</v>
      </c>
      <c r="P177" s="69">
        <f t="shared" si="278"/>
        <v>16333.333333333332</v>
      </c>
      <c r="Q177" s="69">
        <f t="shared" si="278"/>
        <v>18200</v>
      </c>
      <c r="R177" s="69">
        <f t="shared" si="278"/>
        <v>20045.454545454548</v>
      </c>
      <c r="S177" s="69">
        <f t="shared" si="278"/>
        <v>20826.08695652174</v>
      </c>
      <c r="T177" s="69">
        <f t="shared" si="278"/>
        <v>24400</v>
      </c>
      <c r="U177" s="69">
        <f t="shared" ref="U177:V177" si="279">IF(U143&gt;9,U160/U143*1000,"n.a.")</f>
        <v>25628.571428571431</v>
      </c>
      <c r="V177" s="69">
        <f t="shared" si="279"/>
        <v>26675.675675675677</v>
      </c>
      <c r="W177" s="69">
        <f t="shared" ref="W177:X177" si="280">IF(W143&gt;9,W160/W143*1000,"n.a.")</f>
        <v>27073.17073170732</v>
      </c>
      <c r="X177" s="69">
        <f t="shared" si="280"/>
        <v>30325</v>
      </c>
      <c r="Y177" s="69">
        <f t="shared" ref="Y177:Z177" si="281">IF(Y143&gt;9,Y160/Y143*1000,"n.a.")</f>
        <v>29410.25641025641</v>
      </c>
      <c r="Z177" s="69">
        <f t="shared" si="281"/>
        <v>31675</v>
      </c>
      <c r="AA177" s="69">
        <f t="shared" ref="AA177:AB177" si="282">IF(AA143&gt;9,AA160/AA143*1000,"n.a.")</f>
        <v>27090.909090909088</v>
      </c>
      <c r="AB177" s="69">
        <f t="shared" si="282"/>
        <v>24365.384615384617</v>
      </c>
    </row>
    <row r="178" spans="1:28" x14ac:dyDescent="0.25">
      <c r="A178" s="1">
        <v>1.4</v>
      </c>
      <c r="B178" t="s">
        <v>477</v>
      </c>
      <c r="C178" s="69" t="str">
        <f t="shared" ref="C178:T178" si="283">IF(C144&gt;9,C161/C144*1000,"n.a.")</f>
        <v>n.a.</v>
      </c>
      <c r="D178" s="69" t="str">
        <f t="shared" si="283"/>
        <v>n.a.</v>
      </c>
      <c r="E178" s="69" t="str">
        <f t="shared" si="283"/>
        <v>n.a.</v>
      </c>
      <c r="F178" s="69" t="str">
        <f t="shared" si="283"/>
        <v>n.a.</v>
      </c>
      <c r="G178" s="69" t="str">
        <f t="shared" si="283"/>
        <v>n.a.</v>
      </c>
      <c r="H178" s="69">
        <f t="shared" si="283"/>
        <v>17833.333333333332</v>
      </c>
      <c r="I178" s="69">
        <f t="shared" si="283"/>
        <v>15769.23076923077</v>
      </c>
      <c r="J178" s="69">
        <f t="shared" si="283"/>
        <v>15333.333333333334</v>
      </c>
      <c r="K178" s="69">
        <f t="shared" si="283"/>
        <v>15272.727272727274</v>
      </c>
      <c r="L178" s="69">
        <f t="shared" si="283"/>
        <v>18727.272727272728</v>
      </c>
      <c r="M178" s="69">
        <f t="shared" si="283"/>
        <v>16818.181818181816</v>
      </c>
      <c r="N178" s="69">
        <f t="shared" si="283"/>
        <v>15250</v>
      </c>
      <c r="O178" s="69">
        <f t="shared" si="283"/>
        <v>16833.333333333332</v>
      </c>
      <c r="P178" s="69">
        <f t="shared" si="283"/>
        <v>18750</v>
      </c>
      <c r="Q178" s="69">
        <f t="shared" si="283"/>
        <v>17714.285714285714</v>
      </c>
      <c r="R178" s="69">
        <f t="shared" si="283"/>
        <v>17642.857142857141</v>
      </c>
      <c r="S178" s="69">
        <f t="shared" si="283"/>
        <v>17066.666666666668</v>
      </c>
      <c r="T178" s="69">
        <f t="shared" si="283"/>
        <v>18769.23076923077</v>
      </c>
      <c r="U178" s="69">
        <f t="shared" ref="U178:V178" si="284">IF(U144&gt;9,U161/U144*1000,"n.a.")</f>
        <v>18818.181818181816</v>
      </c>
      <c r="V178" s="69">
        <f t="shared" si="284"/>
        <v>19300</v>
      </c>
      <c r="W178" s="69" t="str">
        <f t="shared" ref="W178:X178" si="285">IF(W144&gt;9,W161/W144*1000,"n.a.")</f>
        <v>n.a.</v>
      </c>
      <c r="X178" s="69" t="str">
        <f t="shared" si="285"/>
        <v>n.a.</v>
      </c>
      <c r="Y178" s="69" t="str">
        <f t="shared" ref="Y178:Z178" si="286">IF(Y144&gt;9,Y161/Y144*1000,"n.a.")</f>
        <v>n.a.</v>
      </c>
      <c r="Z178" s="69" t="str">
        <f t="shared" si="286"/>
        <v>n.a.</v>
      </c>
      <c r="AA178" s="69" t="str">
        <f t="shared" ref="AA178:AB178" si="287">IF(AA144&gt;9,AA161/AA144*1000,"n.a.")</f>
        <v>n.a.</v>
      </c>
      <c r="AB178" s="69" t="str">
        <f t="shared" si="287"/>
        <v>n.a.</v>
      </c>
    </row>
    <row r="179" spans="1:28" x14ac:dyDescent="0.25">
      <c r="A179" s="34" t="s">
        <v>372</v>
      </c>
      <c r="B179" s="152" t="s">
        <v>373</v>
      </c>
      <c r="C179" s="69">
        <f t="shared" ref="C179:T179" si="288">IF(C145&gt;9,C162/C145*1000,"n.a.")</f>
        <v>23565.217391304348</v>
      </c>
      <c r="D179" s="69">
        <f t="shared" si="288"/>
        <v>21200</v>
      </c>
      <c r="E179" s="69">
        <f t="shared" si="288"/>
        <v>16500</v>
      </c>
      <c r="F179" s="69">
        <f t="shared" si="288"/>
        <v>16558.823529411766</v>
      </c>
      <c r="G179" s="69">
        <f t="shared" si="288"/>
        <v>16567.56756756757</v>
      </c>
      <c r="H179" s="69">
        <f t="shared" si="288"/>
        <v>17868.42105263158</v>
      </c>
      <c r="I179" s="69">
        <f t="shared" si="288"/>
        <v>17666.666666666668</v>
      </c>
      <c r="J179" s="69">
        <f t="shared" si="288"/>
        <v>16466.666666666664</v>
      </c>
      <c r="K179" s="69">
        <f t="shared" si="288"/>
        <v>24375</v>
      </c>
      <c r="L179" s="69">
        <f t="shared" si="288"/>
        <v>31187.5</v>
      </c>
      <c r="M179" s="69">
        <f t="shared" si="288"/>
        <v>36142.857142857145</v>
      </c>
      <c r="N179" s="69">
        <f t="shared" si="288"/>
        <v>41500</v>
      </c>
      <c r="O179" s="69">
        <f t="shared" si="288"/>
        <v>49000</v>
      </c>
      <c r="P179" s="69">
        <f t="shared" si="288"/>
        <v>23600</v>
      </c>
      <c r="Q179" s="69" t="str">
        <f t="shared" si="288"/>
        <v>n.a.</v>
      </c>
      <c r="R179" s="69" t="str">
        <f t="shared" si="288"/>
        <v>n.a.</v>
      </c>
      <c r="S179" s="69">
        <f t="shared" si="288"/>
        <v>29181.818181818184</v>
      </c>
      <c r="T179" s="69">
        <f t="shared" si="288"/>
        <v>29545.454545454548</v>
      </c>
      <c r="U179" s="69">
        <f t="shared" ref="U179:V179" si="289">IF(U145&gt;9,U162/U145*1000,"n.a.")</f>
        <v>28200</v>
      </c>
      <c r="V179" s="69">
        <f t="shared" si="289"/>
        <v>25100</v>
      </c>
      <c r="W179" s="69" t="str">
        <f t="shared" ref="W179:X179" si="290">IF(W145&gt;9,W162/W145*1000,"n.a.")</f>
        <v>n.a.</v>
      </c>
      <c r="X179" s="69" t="str">
        <f t="shared" si="290"/>
        <v>n.a.</v>
      </c>
      <c r="Y179" s="69" t="str">
        <f t="shared" ref="Y179:Z179" si="291">IF(Y145&gt;9,Y162/Y145*1000,"n.a.")</f>
        <v>n.a.</v>
      </c>
      <c r="Z179" s="69">
        <f t="shared" si="291"/>
        <v>45300</v>
      </c>
      <c r="AA179" s="69">
        <f t="shared" ref="AA179:AB179" si="292">IF(AA145&gt;9,AA162/AA145*1000,"n.a.")</f>
        <v>48200</v>
      </c>
      <c r="AB179" s="69">
        <f t="shared" si="292"/>
        <v>37545.454545454544</v>
      </c>
    </row>
    <row r="180" spans="1:28" x14ac:dyDescent="0.25">
      <c r="A180" s="34" t="s">
        <v>374</v>
      </c>
      <c r="B180" s="152" t="s">
        <v>375</v>
      </c>
      <c r="C180" s="69">
        <f t="shared" ref="C180:T180" si="293">IF(C146&gt;9,C163/C146*1000,"n.a.")</f>
        <v>8866.6666666666679</v>
      </c>
      <c r="D180" s="69">
        <f t="shared" si="293"/>
        <v>7090.909090909091</v>
      </c>
      <c r="E180" s="69">
        <f t="shared" si="293"/>
        <v>4585.3658536585363</v>
      </c>
      <c r="F180" s="69">
        <f t="shared" si="293"/>
        <v>5964.2857142857147</v>
      </c>
      <c r="G180" s="69">
        <f t="shared" si="293"/>
        <v>6187.5</v>
      </c>
      <c r="H180" s="69">
        <f t="shared" si="293"/>
        <v>7235.2941176470586</v>
      </c>
      <c r="I180" s="69">
        <f t="shared" si="293"/>
        <v>7823.5294117647054</v>
      </c>
      <c r="J180" s="69">
        <f t="shared" si="293"/>
        <v>9733.3333333333321</v>
      </c>
      <c r="K180" s="69">
        <f t="shared" si="293"/>
        <v>7733.333333333333</v>
      </c>
      <c r="L180" s="69">
        <f t="shared" si="293"/>
        <v>7066.6666666666661</v>
      </c>
      <c r="M180" s="69">
        <f t="shared" si="293"/>
        <v>6928.5714285714284</v>
      </c>
      <c r="N180" s="69">
        <f t="shared" si="293"/>
        <v>7923.0769230769238</v>
      </c>
      <c r="O180" s="69">
        <f t="shared" si="293"/>
        <v>6538.4615384615381</v>
      </c>
      <c r="P180" s="69">
        <f t="shared" si="293"/>
        <v>6818.181818181818</v>
      </c>
      <c r="Q180" s="69">
        <f t="shared" si="293"/>
        <v>7818.181818181818</v>
      </c>
      <c r="R180" s="69">
        <f t="shared" si="293"/>
        <v>8800</v>
      </c>
      <c r="S180" s="69" t="str">
        <f t="shared" si="293"/>
        <v>n.a.</v>
      </c>
      <c r="T180" s="69" t="str">
        <f t="shared" si="293"/>
        <v>n.a.</v>
      </c>
      <c r="U180" s="69" t="str">
        <f t="shared" ref="U180:V180" si="294">IF(U146&gt;9,U163/U146*1000,"n.a.")</f>
        <v>n.a.</v>
      </c>
      <c r="V180" s="69">
        <f t="shared" si="294"/>
        <v>10725</v>
      </c>
      <c r="W180" s="69">
        <f t="shared" ref="W180:X180" si="295">IF(W146&gt;9,W163/W146*1000,"n.a.")</f>
        <v>12473.684210526315</v>
      </c>
      <c r="X180" s="69" t="str">
        <f t="shared" si="295"/>
        <v>n.a.</v>
      </c>
      <c r="Y180" s="69" t="str">
        <f t="shared" ref="Y180:Z180" si="296">IF(Y146&gt;9,Y163/Y146*1000,"n.a.")</f>
        <v>n.a.</v>
      </c>
      <c r="Z180" s="69" t="str">
        <f t="shared" si="296"/>
        <v>n.a.</v>
      </c>
      <c r="AA180" s="69">
        <f t="shared" ref="AA180:AB180" si="297">IF(AA146&gt;9,AA163/AA146*1000,"n.a.")</f>
        <v>24636.363636363636</v>
      </c>
      <c r="AB180" s="69">
        <f t="shared" si="297"/>
        <v>28272.727272727272</v>
      </c>
    </row>
    <row r="181" spans="1:28" x14ac:dyDescent="0.25">
      <c r="A181" s="34" t="s">
        <v>376</v>
      </c>
      <c r="B181" s="152" t="s">
        <v>377</v>
      </c>
      <c r="C181" s="69">
        <f t="shared" ref="C181:T181" si="298">IF(C147&gt;9,C164/C147*1000,"n.a.")</f>
        <v>25841.666666666664</v>
      </c>
      <c r="D181" s="69">
        <f t="shared" si="298"/>
        <v>23335.820895522389</v>
      </c>
      <c r="E181" s="69">
        <f t="shared" si="298"/>
        <v>22731.343283582089</v>
      </c>
      <c r="F181" s="69">
        <f t="shared" si="298"/>
        <v>25218.309859154928</v>
      </c>
      <c r="G181" s="69">
        <f t="shared" si="298"/>
        <v>26090.277777777777</v>
      </c>
      <c r="H181" s="69">
        <f t="shared" si="298"/>
        <v>25823.076923076922</v>
      </c>
      <c r="I181" s="69">
        <f t="shared" si="298"/>
        <v>24992.063492063491</v>
      </c>
      <c r="J181" s="69">
        <f t="shared" si="298"/>
        <v>25590.163934426229</v>
      </c>
      <c r="K181" s="69">
        <f t="shared" si="298"/>
        <v>25277.777777777777</v>
      </c>
      <c r="L181" s="69">
        <f t="shared" si="298"/>
        <v>24081.967213114756</v>
      </c>
      <c r="M181" s="69">
        <f t="shared" si="298"/>
        <v>20885.245901639344</v>
      </c>
      <c r="N181" s="69">
        <f t="shared" si="298"/>
        <v>19425</v>
      </c>
      <c r="O181" s="69">
        <f t="shared" si="298"/>
        <v>20442.62295081967</v>
      </c>
      <c r="P181" s="69">
        <f t="shared" si="298"/>
        <v>20607.142857142859</v>
      </c>
      <c r="Q181" s="69">
        <f t="shared" si="298"/>
        <v>23932.515337423316</v>
      </c>
      <c r="R181" s="69">
        <f t="shared" si="298"/>
        <v>23706.586826347306</v>
      </c>
      <c r="S181" s="69">
        <f t="shared" si="298"/>
        <v>24265.536723163841</v>
      </c>
      <c r="T181" s="69">
        <f t="shared" si="298"/>
        <v>24113.513513513513</v>
      </c>
      <c r="U181" s="69">
        <f t="shared" ref="U181:V181" si="299">IF(U147&gt;9,U164/U147*1000,"n.a.")</f>
        <v>24746.113989637306</v>
      </c>
      <c r="V181" s="69">
        <f t="shared" si="299"/>
        <v>24721.649484536083</v>
      </c>
      <c r="W181" s="69">
        <f t="shared" ref="W181:X181" si="300">IF(W147&gt;9,W164/W147*1000,"n.a.")</f>
        <v>24980.295566502464</v>
      </c>
      <c r="X181" s="69">
        <f t="shared" si="300"/>
        <v>25131.067961165048</v>
      </c>
      <c r="Y181" s="69">
        <f t="shared" ref="Y181:Z181" si="301">IF(Y147&gt;9,Y164/Y147*1000,"n.a.")</f>
        <v>25131.067961165048</v>
      </c>
      <c r="Z181" s="69">
        <f t="shared" si="301"/>
        <v>28390.476190476191</v>
      </c>
      <c r="AA181" s="69">
        <f t="shared" ref="AA181:AB181" si="302">IF(AA147&gt;9,AA164/AA147*1000,"n.a.")</f>
        <v>29364.05529953917</v>
      </c>
      <c r="AB181" s="69">
        <f t="shared" si="302"/>
        <v>29637.554585152837</v>
      </c>
    </row>
    <row r="182" spans="1:28" x14ac:dyDescent="0.25">
      <c r="A182" s="34" t="s">
        <v>378</v>
      </c>
      <c r="B182" s="152" t="s">
        <v>379</v>
      </c>
      <c r="C182" s="69">
        <f t="shared" ref="C182:T182" si="303">IF(C148&gt;9,C165/C148*1000,"n.a.")</f>
        <v>9469.1358024691363</v>
      </c>
      <c r="D182" s="69">
        <f t="shared" si="303"/>
        <v>9800</v>
      </c>
      <c r="E182" s="69">
        <f t="shared" si="303"/>
        <v>9915.4929577464773</v>
      </c>
      <c r="F182" s="69">
        <f t="shared" si="303"/>
        <v>10394.366197183099</v>
      </c>
      <c r="G182" s="69">
        <f t="shared" si="303"/>
        <v>9885.7142857142862</v>
      </c>
      <c r="H182" s="69">
        <f t="shared" si="303"/>
        <v>9029.4117647058829</v>
      </c>
      <c r="I182" s="69">
        <f t="shared" si="303"/>
        <v>8506.8493150684935</v>
      </c>
      <c r="J182" s="69">
        <f t="shared" si="303"/>
        <v>9442.8571428571431</v>
      </c>
      <c r="K182" s="69">
        <f t="shared" si="303"/>
        <v>9472.2222222222208</v>
      </c>
      <c r="L182" s="69">
        <f t="shared" si="303"/>
        <v>9716.0493827160499</v>
      </c>
      <c r="M182" s="69">
        <f t="shared" si="303"/>
        <v>10050.632911392406</v>
      </c>
      <c r="N182" s="69">
        <f t="shared" si="303"/>
        <v>10342.465753424656</v>
      </c>
      <c r="O182" s="69">
        <f t="shared" si="303"/>
        <v>10767.123287671233</v>
      </c>
      <c r="P182" s="69">
        <f t="shared" si="303"/>
        <v>10775</v>
      </c>
      <c r="Q182" s="69">
        <f t="shared" si="303"/>
        <v>12597.222222222221</v>
      </c>
      <c r="R182" s="69">
        <f t="shared" si="303"/>
        <v>15013.698630136985</v>
      </c>
      <c r="S182" s="69">
        <f t="shared" si="303"/>
        <v>14926.470588235294</v>
      </c>
      <c r="T182" s="69">
        <f t="shared" si="303"/>
        <v>14840.579710144928</v>
      </c>
      <c r="U182" s="69">
        <f t="shared" ref="U182:V182" si="304">IF(U148&gt;9,U165/U148*1000,"n.a.")</f>
        <v>15328.571428571429</v>
      </c>
      <c r="V182" s="69">
        <f t="shared" si="304"/>
        <v>15000</v>
      </c>
      <c r="W182" s="69">
        <f t="shared" ref="W182:X182" si="305">IF(W148&gt;9,W165/W148*1000,"n.a.")</f>
        <v>12645.569620253165</v>
      </c>
      <c r="X182" s="69">
        <f t="shared" si="305"/>
        <v>14576.923076923076</v>
      </c>
      <c r="Y182" s="69">
        <f t="shared" ref="Y182:Z182" si="306">IF(Y148&gt;9,Y165/Y148*1000,"n.a.")</f>
        <v>17138.461538461539</v>
      </c>
      <c r="Z182" s="69">
        <f t="shared" si="306"/>
        <v>15108.433734939759</v>
      </c>
      <c r="AA182" s="69">
        <f t="shared" ref="AA182:AB182" si="307">IF(AA148&gt;9,AA165/AA148*1000,"n.a.")</f>
        <v>14500</v>
      </c>
      <c r="AB182" s="69">
        <f t="shared" si="307"/>
        <v>13598.484848484848</v>
      </c>
    </row>
    <row r="183" spans="1:28" x14ac:dyDescent="0.25">
      <c r="A183" s="34" t="s">
        <v>380</v>
      </c>
      <c r="B183" s="152" t="s">
        <v>381</v>
      </c>
      <c r="C183" s="69">
        <f t="shared" ref="C183:T183" si="308">IF(C149&gt;9,C166/C149*1000,"n.a.")</f>
        <v>7076.9230769230762</v>
      </c>
      <c r="D183" s="69">
        <f t="shared" si="308"/>
        <v>5673.0769230769238</v>
      </c>
      <c r="E183" s="69">
        <f t="shared" si="308"/>
        <v>6732.1428571428569</v>
      </c>
      <c r="F183" s="69">
        <f t="shared" si="308"/>
        <v>7522.7272727272721</v>
      </c>
      <c r="G183" s="69">
        <f t="shared" si="308"/>
        <v>7076.9230769230762</v>
      </c>
      <c r="H183" s="69">
        <f t="shared" si="308"/>
        <v>6027.0270270270275</v>
      </c>
      <c r="I183" s="69">
        <f t="shared" si="308"/>
        <v>6093.3333333333339</v>
      </c>
      <c r="J183" s="69">
        <f t="shared" si="308"/>
        <v>7051.9480519480512</v>
      </c>
      <c r="K183" s="69">
        <f t="shared" si="308"/>
        <v>7357.1428571428569</v>
      </c>
      <c r="L183" s="69">
        <f t="shared" si="308"/>
        <v>7954.545454545454</v>
      </c>
      <c r="M183" s="69">
        <f t="shared" si="308"/>
        <v>8063.4920634920636</v>
      </c>
      <c r="N183" s="69">
        <f t="shared" si="308"/>
        <v>8925.373134328358</v>
      </c>
      <c r="O183" s="69">
        <f t="shared" si="308"/>
        <v>9147.0588235294108</v>
      </c>
      <c r="P183" s="69">
        <f t="shared" si="308"/>
        <v>9131.5789473684217</v>
      </c>
      <c r="Q183" s="69">
        <f t="shared" si="308"/>
        <v>9901.2345679012342</v>
      </c>
      <c r="R183" s="69">
        <f t="shared" si="308"/>
        <v>10545.454545454544</v>
      </c>
      <c r="S183" s="69">
        <f t="shared" si="308"/>
        <v>10420.454545454544</v>
      </c>
      <c r="T183" s="69">
        <f t="shared" si="308"/>
        <v>10744.897959183672</v>
      </c>
      <c r="U183" s="69">
        <f t="shared" ref="U183:V183" si="309">IF(U149&gt;9,U166/U149*1000,"n.a.")</f>
        <v>10852.941176470589</v>
      </c>
      <c r="V183" s="69">
        <f t="shared" si="309"/>
        <v>11448.598130841121</v>
      </c>
      <c r="W183" s="69">
        <f t="shared" ref="W183:X183" si="310">IF(W149&gt;9,W166/W149*1000,"n.a.")</f>
        <v>11820.51282051282</v>
      </c>
      <c r="X183" s="69">
        <f t="shared" si="310"/>
        <v>11586.206896551725</v>
      </c>
      <c r="Y183" s="69">
        <f t="shared" ref="Y183:Z183" si="311">IF(Y149&gt;9,Y166/Y149*1000,"n.a.")</f>
        <v>10940.677966101695</v>
      </c>
      <c r="Z183" s="69">
        <f t="shared" si="311"/>
        <v>11239.316239316238</v>
      </c>
      <c r="AA183" s="69">
        <f t="shared" ref="AA183:AB183" si="312">IF(AA149&gt;9,AA166/AA149*1000,"n.a.")</f>
        <v>12512.605042016807</v>
      </c>
      <c r="AB183" s="69">
        <f t="shared" si="312"/>
        <v>13400</v>
      </c>
    </row>
    <row r="184" spans="1:28" x14ac:dyDescent="0.25">
      <c r="A184" s="151" t="s">
        <v>382</v>
      </c>
      <c r="B184" s="152" t="s">
        <v>383</v>
      </c>
      <c r="C184" s="69" t="str">
        <f t="shared" ref="C184:T184" si="313">IF(C150&gt;9,C167/C150*1000,"n.a.")</f>
        <v>n.a.</v>
      </c>
      <c r="D184" s="69" t="str">
        <f t="shared" si="313"/>
        <v>n.a.</v>
      </c>
      <c r="E184" s="69" t="str">
        <f t="shared" si="313"/>
        <v>n.a.</v>
      </c>
      <c r="F184" s="69" t="str">
        <f t="shared" si="313"/>
        <v>n.a.</v>
      </c>
      <c r="G184" s="69" t="str">
        <f t="shared" si="313"/>
        <v>n.a.</v>
      </c>
      <c r="H184" s="69" t="str">
        <f t="shared" si="313"/>
        <v>n.a.</v>
      </c>
      <c r="I184" s="69" t="str">
        <f t="shared" si="313"/>
        <v>n.a.</v>
      </c>
      <c r="J184" s="69" t="str">
        <f t="shared" si="313"/>
        <v>n.a.</v>
      </c>
      <c r="K184" s="69" t="str">
        <f t="shared" si="313"/>
        <v>n.a.</v>
      </c>
      <c r="L184" s="69" t="str">
        <f t="shared" si="313"/>
        <v>n.a.</v>
      </c>
      <c r="M184" s="69" t="str">
        <f t="shared" si="313"/>
        <v>n.a.</v>
      </c>
      <c r="N184" s="69" t="str">
        <f t="shared" si="313"/>
        <v>n.a.</v>
      </c>
      <c r="O184" s="69" t="str">
        <f t="shared" si="313"/>
        <v>n.a.</v>
      </c>
      <c r="P184" s="69" t="str">
        <f t="shared" si="313"/>
        <v>n.a.</v>
      </c>
      <c r="Q184" s="69" t="str">
        <f t="shared" si="313"/>
        <v>n.a.</v>
      </c>
      <c r="R184" s="69" t="str">
        <f t="shared" si="313"/>
        <v>n.a.</v>
      </c>
      <c r="S184" s="69" t="str">
        <f t="shared" si="313"/>
        <v>n.a.</v>
      </c>
      <c r="T184" s="69" t="str">
        <f t="shared" si="313"/>
        <v>n.a.</v>
      </c>
      <c r="U184" s="69" t="str">
        <f t="shared" ref="U184:V184" si="314">IF(U150&gt;9,U167/U150*1000,"n.a.")</f>
        <v>n.a.</v>
      </c>
      <c r="V184" s="69" t="str">
        <f t="shared" si="314"/>
        <v>n.a.</v>
      </c>
      <c r="W184" s="69" t="str">
        <f t="shared" ref="W184:X184" si="315">IF(W150&gt;9,W167/W150*1000,"n.a.")</f>
        <v>n.a.</v>
      </c>
      <c r="X184" s="69" t="str">
        <f t="shared" si="315"/>
        <v>n.a.</v>
      </c>
      <c r="Y184" s="69" t="str">
        <f t="shared" ref="Y184:Z184" si="316">IF(Y150&gt;9,Y167/Y150*1000,"n.a.")</f>
        <v>n.a.</v>
      </c>
      <c r="Z184" s="69" t="str">
        <f t="shared" si="316"/>
        <v>n.a.</v>
      </c>
      <c r="AA184" s="69" t="str">
        <f t="shared" ref="AA184:AB184" si="317">IF(AA150&gt;9,AA167/AA150*1000,"n.a.")</f>
        <v>n.a.</v>
      </c>
      <c r="AB184" s="69" t="str">
        <f t="shared" si="317"/>
        <v>n.a.</v>
      </c>
    </row>
    <row r="185" spans="1:28" x14ac:dyDescent="0.25">
      <c r="A185" s="34" t="s">
        <v>384</v>
      </c>
      <c r="B185" s="152" t="s">
        <v>385</v>
      </c>
      <c r="C185" s="69">
        <f t="shared" ref="C185:T185" si="318">IF(C151&gt;9,C168/C151*1000,"n.a.")</f>
        <v>7423.913043478261</v>
      </c>
      <c r="D185" s="69">
        <f t="shared" si="318"/>
        <v>8204.0816326530603</v>
      </c>
      <c r="E185" s="69">
        <f t="shared" si="318"/>
        <v>9430.1075268817203</v>
      </c>
      <c r="F185" s="69">
        <f t="shared" si="318"/>
        <v>9593.4065934065929</v>
      </c>
      <c r="G185" s="69">
        <f t="shared" si="318"/>
        <v>8988.5057471264372</v>
      </c>
      <c r="H185" s="69">
        <f t="shared" si="318"/>
        <v>8916.6666666666661</v>
      </c>
      <c r="I185" s="69">
        <f t="shared" si="318"/>
        <v>9522.7272727272739</v>
      </c>
      <c r="J185" s="69">
        <f t="shared" si="318"/>
        <v>8907.216494845361</v>
      </c>
      <c r="K185" s="69">
        <f t="shared" si="318"/>
        <v>8823.5294117647063</v>
      </c>
      <c r="L185" s="69">
        <f t="shared" si="318"/>
        <v>8881.1881188118805</v>
      </c>
      <c r="M185" s="69">
        <f t="shared" si="318"/>
        <v>8062.5</v>
      </c>
      <c r="N185" s="69">
        <f t="shared" si="318"/>
        <v>7849.4623655913983</v>
      </c>
      <c r="O185" s="69">
        <f t="shared" si="318"/>
        <v>9022.9885057471256</v>
      </c>
      <c r="P185" s="69">
        <f t="shared" si="318"/>
        <v>9629.6296296296296</v>
      </c>
      <c r="Q185" s="69">
        <f t="shared" si="318"/>
        <v>9744.1860465116279</v>
      </c>
      <c r="R185" s="69">
        <f t="shared" si="318"/>
        <v>9906.9767441860458</v>
      </c>
      <c r="S185" s="69">
        <f t="shared" si="318"/>
        <v>9872.0930232558148</v>
      </c>
      <c r="T185" s="69">
        <f t="shared" si="318"/>
        <v>11600</v>
      </c>
      <c r="U185" s="69">
        <f t="shared" ref="U185:V185" si="319">IF(U151&gt;9,U168/U151*1000,"n.a.")</f>
        <v>12494.382022471911</v>
      </c>
      <c r="V185" s="69">
        <f t="shared" si="319"/>
        <v>12175.257731958762</v>
      </c>
      <c r="W185" s="69">
        <f t="shared" ref="W185:X185" si="320">IF(W151&gt;9,W168/W151*1000,"n.a.")</f>
        <v>12216.981132075471</v>
      </c>
      <c r="X185" s="69">
        <f t="shared" si="320"/>
        <v>13072.916666666666</v>
      </c>
      <c r="Y185" s="69">
        <f t="shared" ref="Y185:Z185" si="321">IF(Y151&gt;9,Y168/Y151*1000,"n.a.")</f>
        <v>13890.10989010989</v>
      </c>
      <c r="Z185" s="69">
        <f t="shared" si="321"/>
        <v>13443.181818181818</v>
      </c>
      <c r="AA185" s="69">
        <f t="shared" ref="AA185:AB185" si="322">IF(AA151&gt;9,AA168/AA151*1000,"n.a.")</f>
        <v>13926.829268292684</v>
      </c>
      <c r="AB185" s="69">
        <f t="shared" si="322"/>
        <v>15597.222222222221</v>
      </c>
    </row>
    <row r="186" spans="1:28" x14ac:dyDescent="0.25">
      <c r="A186" s="34" t="s">
        <v>386</v>
      </c>
      <c r="B186" s="152" t="s">
        <v>387</v>
      </c>
      <c r="C186" s="69">
        <f t="shared" ref="C186:T186" si="323">IF(C152&gt;9,C169/C152*1000,"n.a.")</f>
        <v>1681.6608996539792</v>
      </c>
      <c r="D186" s="69">
        <f t="shared" si="323"/>
        <v>1761.0389610389609</v>
      </c>
      <c r="E186" s="69">
        <f t="shared" si="323"/>
        <v>1711.7117117117118</v>
      </c>
      <c r="F186" s="69">
        <f t="shared" si="323"/>
        <v>1670.0680272108843</v>
      </c>
      <c r="G186" s="69">
        <f t="shared" si="323"/>
        <v>1653.4914361001318</v>
      </c>
      <c r="H186" s="69">
        <f t="shared" si="323"/>
        <v>1658.3427922814983</v>
      </c>
      <c r="I186" s="69">
        <f t="shared" si="323"/>
        <v>1647.3029045643152</v>
      </c>
      <c r="J186" s="69">
        <f t="shared" si="323"/>
        <v>1689.1191709844559</v>
      </c>
      <c r="K186" s="69">
        <f t="shared" si="323"/>
        <v>1714.1280353200882</v>
      </c>
      <c r="L186" s="69">
        <f t="shared" si="323"/>
        <v>1732.7080890973036</v>
      </c>
      <c r="M186" s="69">
        <f t="shared" si="323"/>
        <v>1757.6499388004895</v>
      </c>
      <c r="N186" s="69">
        <f t="shared" si="323"/>
        <v>1812.2503328894809</v>
      </c>
      <c r="O186" s="69">
        <f t="shared" si="323"/>
        <v>1871.3629402756508</v>
      </c>
      <c r="P186" s="69">
        <f t="shared" si="323"/>
        <v>1950.8771929824561</v>
      </c>
      <c r="Q186" s="69">
        <f t="shared" si="323"/>
        <v>2039.5869191049915</v>
      </c>
      <c r="R186" s="69">
        <f t="shared" si="323"/>
        <v>2220.5882352941176</v>
      </c>
      <c r="S186" s="69">
        <f t="shared" si="323"/>
        <v>2363.2352941176473</v>
      </c>
      <c r="T186" s="69">
        <f t="shared" si="323"/>
        <v>2406.0356652949245</v>
      </c>
      <c r="U186" s="69">
        <f t="shared" ref="U186:V186" si="324">IF(U152&gt;9,U169/U152*1000,"n.a.")</f>
        <v>2492.040520984081</v>
      </c>
      <c r="V186" s="69">
        <f t="shared" si="324"/>
        <v>2469.2307692307695</v>
      </c>
      <c r="W186" s="69">
        <f t="shared" ref="W186:X186" si="325">IF(W152&gt;9,W169/W152*1000,"n.a.")</f>
        <v>2559.2654424040065</v>
      </c>
      <c r="X186" s="69">
        <f t="shared" si="325"/>
        <v>2626.8115942028985</v>
      </c>
      <c r="Y186" s="69">
        <f t="shared" ref="Y186:Z186" si="326">IF(Y152&gt;9,Y169/Y152*1000,"n.a.")</f>
        <v>2749.4989979959919</v>
      </c>
      <c r="Z186" s="69">
        <f t="shared" si="326"/>
        <v>2785.416666666667</v>
      </c>
      <c r="AA186" s="69">
        <f t="shared" ref="AA186:AB186" si="327">IF(AA152&gt;9,AA169/AA152*1000,"n.a.")</f>
        <v>2936.4548494983278</v>
      </c>
      <c r="AB186" s="69">
        <f t="shared" si="327"/>
        <v>2980.7999999999997</v>
      </c>
    </row>
    <row r="187" spans="1:28" x14ac:dyDescent="0.25">
      <c r="A187" s="34">
        <v>6</v>
      </c>
      <c r="B187" s="152" t="s">
        <v>478</v>
      </c>
      <c r="C187" s="69" t="str">
        <f t="shared" ref="C187:T187" si="328">IF(C153&gt;9,C170/C153*1000,"n.a.")</f>
        <v>n.a.</v>
      </c>
      <c r="D187" s="69" t="str">
        <f t="shared" si="328"/>
        <v>n.a.</v>
      </c>
      <c r="E187" s="69" t="str">
        <f t="shared" si="328"/>
        <v>n.a.</v>
      </c>
      <c r="F187" s="69" t="str">
        <f t="shared" si="328"/>
        <v>n.a.</v>
      </c>
      <c r="G187" s="69" t="str">
        <f t="shared" si="328"/>
        <v>n.a.</v>
      </c>
      <c r="H187" s="69" t="str">
        <f t="shared" si="328"/>
        <v>n.a.</v>
      </c>
      <c r="I187" s="69" t="str">
        <f t="shared" si="328"/>
        <v>n.a.</v>
      </c>
      <c r="J187" s="69" t="str">
        <f t="shared" si="328"/>
        <v>n.a.</v>
      </c>
      <c r="K187" s="69" t="str">
        <f t="shared" si="328"/>
        <v>n.a.</v>
      </c>
      <c r="L187" s="69" t="str">
        <f t="shared" si="328"/>
        <v>n.a.</v>
      </c>
      <c r="M187" s="69" t="str">
        <f t="shared" si="328"/>
        <v>n.a.</v>
      </c>
      <c r="N187" s="69" t="str">
        <f t="shared" si="328"/>
        <v>n.a.</v>
      </c>
      <c r="O187" s="69" t="str">
        <f t="shared" si="328"/>
        <v>n.a.</v>
      </c>
      <c r="P187" s="69" t="str">
        <f t="shared" si="328"/>
        <v>n.a.</v>
      </c>
      <c r="Q187" s="69" t="str">
        <f t="shared" si="328"/>
        <v>n.a.</v>
      </c>
      <c r="R187" s="69" t="str">
        <f t="shared" si="328"/>
        <v>n.a.</v>
      </c>
      <c r="S187" s="69" t="str">
        <f t="shared" si="328"/>
        <v>n.a.</v>
      </c>
      <c r="T187" s="69" t="str">
        <f t="shared" si="328"/>
        <v>n.a.</v>
      </c>
      <c r="U187" s="69" t="str">
        <f t="shared" ref="U187:V187" si="329">IF(U153&gt;9,U170/U153*1000,"n.a.")</f>
        <v>n.a.</v>
      </c>
      <c r="V187" s="69" t="str">
        <f t="shared" si="329"/>
        <v>n.a.</v>
      </c>
      <c r="W187" s="69" t="str">
        <f t="shared" ref="W187:X187" si="330">IF(W153&gt;9,W170/W153*1000,"n.a.")</f>
        <v>n.a.</v>
      </c>
      <c r="X187" s="69" t="str">
        <f t="shared" si="330"/>
        <v>n.a.</v>
      </c>
      <c r="Y187" s="69">
        <f t="shared" ref="Y187:Z187" si="331">IF(Y153&gt;9,Y170/Y153*1000,"n.a.")</f>
        <v>18700</v>
      </c>
      <c r="Z187" s="69">
        <f t="shared" si="331"/>
        <v>14666.666666666666</v>
      </c>
      <c r="AA187" s="69">
        <f t="shared" ref="AA187:AB187" si="332">IF(AA153&gt;9,AA170/AA153*1000,"n.a.")</f>
        <v>12173.913043478262</v>
      </c>
      <c r="AB187" s="69">
        <f t="shared" si="332"/>
        <v>16739.130434782608</v>
      </c>
    </row>
    <row r="188" spans="1:28" s="43" customFormat="1" ht="20.25" customHeight="1" x14ac:dyDescent="0.25">
      <c r="A188" s="832"/>
      <c r="B188" s="433" t="s">
        <v>201</v>
      </c>
      <c r="C188" s="834">
        <f t="shared" ref="C188:T188" si="333">IF(C154&gt;9,C171/C154*1000,"n.a.")</f>
        <v>5792.0469361147325</v>
      </c>
      <c r="D188" s="834">
        <f t="shared" si="333"/>
        <v>5715.2751778360162</v>
      </c>
      <c r="E188" s="834">
        <f t="shared" si="333"/>
        <v>5975.2951861943684</v>
      </c>
      <c r="F188" s="834">
        <f t="shared" si="333"/>
        <v>5876.9453492580524</v>
      </c>
      <c r="G188" s="834">
        <f t="shared" si="333"/>
        <v>6138.9422237737826</v>
      </c>
      <c r="H188" s="834">
        <f t="shared" si="333"/>
        <v>5710.9707971586431</v>
      </c>
      <c r="I188" s="834">
        <f t="shared" si="333"/>
        <v>5552.0025839793279</v>
      </c>
      <c r="J188" s="834">
        <f t="shared" si="333"/>
        <v>5611.1869031377901</v>
      </c>
      <c r="K188" s="834">
        <f t="shared" si="333"/>
        <v>5658.2867783985103</v>
      </c>
      <c r="L188" s="834">
        <f t="shared" si="333"/>
        <v>5733.426797516523</v>
      </c>
      <c r="M188" s="834">
        <f t="shared" si="333"/>
        <v>5876.231263383298</v>
      </c>
      <c r="N188" s="834">
        <f t="shared" si="333"/>
        <v>6212.7753303964764</v>
      </c>
      <c r="O188" s="834">
        <f t="shared" si="333"/>
        <v>6550.5866725702899</v>
      </c>
      <c r="P188" s="834">
        <f t="shared" si="333"/>
        <v>6782.522996057819</v>
      </c>
      <c r="Q188" s="834">
        <f t="shared" si="333"/>
        <v>7417.1740499685066</v>
      </c>
      <c r="R188" s="834">
        <f t="shared" si="333"/>
        <v>8007.732930969446</v>
      </c>
      <c r="S188" s="834">
        <f t="shared" si="333"/>
        <v>8517.8321678321681</v>
      </c>
      <c r="T188" s="834">
        <f t="shared" si="333"/>
        <v>8608.5596707818931</v>
      </c>
      <c r="U188" s="834">
        <f t="shared" ref="U188:V188" si="334">IF(U154&gt;9,U171/U154*1000,"n.a.")</f>
        <v>8897.6034858387793</v>
      </c>
      <c r="V188" s="834">
        <f t="shared" si="334"/>
        <v>9084.084604715672</v>
      </c>
      <c r="W188" s="834">
        <f t="shared" ref="W188:X188" si="335">IF(W154&gt;9,W171/W154*1000,"n.a.")</f>
        <v>8856.2465399520206</v>
      </c>
      <c r="X188" s="834">
        <f t="shared" si="335"/>
        <v>8734.7980470483817</v>
      </c>
      <c r="Y188" s="834">
        <f t="shared" ref="Y188:Z188" si="336">IF(Y154&gt;9,Y171/Y154*1000,"n.a.")</f>
        <v>9200.2320185614844</v>
      </c>
      <c r="Z188" s="834">
        <f t="shared" si="336"/>
        <v>9450.7211538461524</v>
      </c>
      <c r="AA188" s="834">
        <f t="shared" ref="AA188:AB188" si="337">IF(AA154&gt;9,AA171/AA154*1000,"n.a.")</f>
        <v>9661.1502539734556</v>
      </c>
      <c r="AB188" s="834">
        <f t="shared" si="337"/>
        <v>10353.72178157413</v>
      </c>
    </row>
    <row r="189" spans="1:28" x14ac:dyDescent="0.25">
      <c r="A189" s="63" t="s">
        <v>480</v>
      </c>
      <c r="B189" s="416"/>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1" spans="1:28" ht="20.25" customHeight="1" x14ac:dyDescent="0.35">
      <c r="A191" s="22" t="str">
        <f>Index!A45</f>
        <v>Table 3l     Employment by institutional sector, average real wage and salary rates, Foreign citizens, FY2000-FY2025</v>
      </c>
    </row>
    <row r="192" spans="1:28" s="14" customFormat="1" ht="20.25" customHeight="1" x14ac:dyDescent="0.25">
      <c r="A192" s="788"/>
      <c r="B192" s="237" t="s">
        <v>481</v>
      </c>
      <c r="C192" s="24" t="str">
        <f>NAgni!C$2</f>
        <v>FY00</v>
      </c>
      <c r="D192" s="24" t="str">
        <f>NAgni!D$2</f>
        <v>FY01</v>
      </c>
      <c r="E192" s="24" t="str">
        <f>NAgni!E$2</f>
        <v>FY02</v>
      </c>
      <c r="F192" s="24" t="str">
        <f>NAgni!F$2</f>
        <v>FY03</v>
      </c>
      <c r="G192" s="24" t="str">
        <f>NAgni!G$2</f>
        <v>FY04</v>
      </c>
      <c r="H192" s="24" t="str">
        <f>NAgni!H$2</f>
        <v>FY05</v>
      </c>
      <c r="I192" s="24" t="str">
        <f>NAgni!I$2</f>
        <v>FY06</v>
      </c>
      <c r="J192" s="24" t="str">
        <f>NAgni!J$2</f>
        <v>FY07</v>
      </c>
      <c r="K192" s="24" t="str">
        <f>NAgni!K$2</f>
        <v>FY08</v>
      </c>
      <c r="L192" s="24" t="str">
        <f>NAgni!L$2</f>
        <v>FY09</v>
      </c>
      <c r="M192" s="24" t="str">
        <f>NAgni!M$2</f>
        <v>FY10</v>
      </c>
      <c r="N192" s="24" t="str">
        <f>NAgni!N$2</f>
        <v>FY11</v>
      </c>
      <c r="O192" s="24" t="str">
        <f>NAgni!O$2</f>
        <v>FY12</v>
      </c>
      <c r="P192" s="24" t="str">
        <f>NAgni!P$2</f>
        <v>FY13</v>
      </c>
      <c r="Q192" s="24" t="str">
        <f>NAgni!Q$2</f>
        <v>FY14</v>
      </c>
      <c r="R192" s="24" t="str">
        <f>NAgni!R$2</f>
        <v>FY15</v>
      </c>
      <c r="S192" s="24" t="str">
        <f>NAgni!S$2</f>
        <v>FY16</v>
      </c>
      <c r="T192" s="24" t="str">
        <f>NAgni!T$2</f>
        <v>FY17</v>
      </c>
      <c r="U192" s="24" t="str">
        <f>NAgni!U$2</f>
        <v>FY18</v>
      </c>
      <c r="V192" s="24" t="str">
        <f>NAgni!V$2</f>
        <v>FY19</v>
      </c>
      <c r="W192" s="24" t="str">
        <f>NAgni!W$2</f>
        <v>FY20</v>
      </c>
      <c r="X192" s="24" t="str">
        <f>NAgni!X$2</f>
        <v>FY21</v>
      </c>
      <c r="Y192" s="24" t="str">
        <f>NAgni!Y$2</f>
        <v>FY22</v>
      </c>
      <c r="Z192" s="24" t="str">
        <f>NAgni!Z$2</f>
        <v>FY23</v>
      </c>
      <c r="AA192" s="24" t="str">
        <f>NAgni!AA$2</f>
        <v>FY24</v>
      </c>
      <c r="AB192" s="24" t="str">
        <f>NAgni!AB$2</f>
        <v>FY25</v>
      </c>
    </row>
    <row r="193" spans="1:28" x14ac:dyDescent="0.25">
      <c r="A193" s="1">
        <v>1.1000000000000001</v>
      </c>
      <c r="B193" s="152" t="s">
        <v>475</v>
      </c>
      <c r="C193" s="69">
        <f>IF(ISNUMBER(C175)=TRUE,IF(C175&gt;0,C175/NAgni!C$57*100,"n.a."),"n.a.")</f>
        <v>9687.8987485551916</v>
      </c>
      <c r="D193" s="69">
        <f>IF(ISNUMBER(D175)=TRUE,IF(D175&gt;0,D175/NAgni!D$57*100,"n.a."),"n.a.")</f>
        <v>10157.637869773198</v>
      </c>
      <c r="E193" s="69">
        <f>IF(ISNUMBER(E175)=TRUE,IF(E175&gt;0,E175/NAgni!E$57*100,"n.a."),"n.a.")</f>
        <v>10969.744636050589</v>
      </c>
      <c r="F193" s="69">
        <f>IF(ISNUMBER(F175)=TRUE,IF(F175&gt;0,F175/NAgni!F$57*100,"n.a."),"n.a.")</f>
        <v>11155.003641952495</v>
      </c>
      <c r="G193" s="69">
        <f>IF(ISNUMBER(G175)=TRUE,IF(G175&gt;0,G175/NAgni!G$57*100,"n.a."),"n.a.")</f>
        <v>12645.621455344095</v>
      </c>
      <c r="H193" s="69">
        <f>IF(ISNUMBER(H175)=TRUE,IF(H175&gt;0,H175/NAgni!H$57*100,"n.a."),"n.a.")</f>
        <v>11137.264884370374</v>
      </c>
      <c r="I193" s="69">
        <f>IF(ISNUMBER(I175)=TRUE,IF(I175&gt;0,I175/NAgni!I$57*100,"n.a."),"n.a.")</f>
        <v>10820.729055743839</v>
      </c>
      <c r="J193" s="69">
        <f>IF(ISNUMBER(J175)=TRUE,IF(J175&gt;0,J175/NAgni!J$57*100,"n.a."),"n.a.")</f>
        <v>10970.290946358924</v>
      </c>
      <c r="K193" s="69">
        <f>IF(ISNUMBER(K175)=TRUE,IF(K175&gt;0,K175/NAgni!K$57*100,"n.a."),"n.a.")</f>
        <v>10302.778721717104</v>
      </c>
      <c r="L193" s="69">
        <f>IF(ISNUMBER(L175)=TRUE,IF(L175&gt;0,L175/NAgni!L$57*100,"n.a."),"n.a.")</f>
        <v>9965.2624346344201</v>
      </c>
      <c r="M193" s="69">
        <f>IF(ISNUMBER(M175)=TRUE,IF(M175&gt;0,M175/NAgni!M$57*100,"n.a."),"n.a.")</f>
        <v>10083.222789645435</v>
      </c>
      <c r="N193" s="69">
        <f>IF(ISNUMBER(N175)=TRUE,IF(N175&gt;0,N175/NAgni!N$57*100,"n.a."),"n.a.")</f>
        <v>10556.720430796078</v>
      </c>
      <c r="O193" s="69">
        <f>IF(ISNUMBER(O175)=TRUE,IF(O175&gt;0,O175/NAgni!O$57*100,"n.a."),"n.a.")</f>
        <v>10359.308767196258</v>
      </c>
      <c r="P193" s="69">
        <f>IF(ISNUMBER(P175)=TRUE,IF(P175&gt;0,P175/NAgni!P$57*100,"n.a."),"n.a.")</f>
        <v>10030.752945747363</v>
      </c>
      <c r="Q193" s="69">
        <f>IF(ISNUMBER(Q175)=TRUE,IF(Q175&gt;0,Q175/NAgni!Q$57*100,"n.a."),"n.a.")</f>
        <v>10007.72081900137</v>
      </c>
      <c r="R193" s="69">
        <f>IF(ISNUMBER(R175)=TRUE,IF(R175&gt;0,R175/NAgni!R$57*100,"n.a."),"n.a.")</f>
        <v>10616.002156032988</v>
      </c>
      <c r="S193" s="69">
        <f>IF(ISNUMBER(S175)=TRUE,IF(S175&gt;0,S175/NAgni!S$57*100,"n.a."),"n.a.")</f>
        <v>11199.225296612323</v>
      </c>
      <c r="T193" s="69">
        <f>IF(ISNUMBER(T175)=TRUE,IF(T175&gt;0,T175/NAgni!T$57*100,"n.a."),"n.a.")</f>
        <v>11284.51129095933</v>
      </c>
      <c r="U193" s="69">
        <f>IF(ISNUMBER(U175)=TRUE,IF(U175&gt;0,U175/NAgni!U$57*100,"n.a."),"n.a.")</f>
        <v>11060.162487580559</v>
      </c>
      <c r="V193" s="69">
        <f>IF(ISNUMBER(V175)=TRUE,IF(V175&gt;0,V175/NAgni!V$57*100,"n.a."),"n.a.")</f>
        <v>11202.185792349726</v>
      </c>
      <c r="W193" s="69">
        <f>IF(ISNUMBER(W175)=TRUE,IF(W175&gt;0,W175/NAgni!W$57*100,"n.a."),"n.a.")</f>
        <v>10419.46139568547</v>
      </c>
      <c r="X193" s="69">
        <f>IF(ISNUMBER(X175)=TRUE,IF(X175&gt;0,X175/NAgni!X$57*100,"n.a."),"n.a.")</f>
        <v>9490.2530718716553</v>
      </c>
      <c r="Y193" s="69">
        <f>IF(ISNUMBER(Y175)=TRUE,IF(Y175&gt;0,Y175/NAgni!Y$57*100,"n.a."),"n.a.")</f>
        <v>9134.7904564434139</v>
      </c>
      <c r="Z193" s="69">
        <f>IF(ISNUMBER(Z175)=TRUE,IF(Z175&gt;0,Z175/NAgni!Z$57*100,"n.a."),"n.a.")</f>
        <v>9207.3390491824757</v>
      </c>
      <c r="AA193" s="69">
        <f>IF(ISNUMBER(AA175)=TRUE,IF(AA175&gt;0,AA175/NAgni!AA$57*100,"n.a."),"n.a.")</f>
        <v>10161.356509418383</v>
      </c>
      <c r="AB193" s="69">
        <f>IF(ISNUMBER(AB175)=TRUE,IF(AB175&gt;0,AB175/NAgni!AB$57*100,"n.a."),"n.a.")</f>
        <v>10183.647090271745</v>
      </c>
    </row>
    <row r="194" spans="1:28" x14ac:dyDescent="0.25">
      <c r="A194" s="1">
        <v>1.2</v>
      </c>
      <c r="B194" s="152" t="s">
        <v>476</v>
      </c>
      <c r="C194" s="69">
        <f>IF(ISNUMBER(C176)=TRUE,IF(C176&gt;0,C176/NAgni!C$57*100,"n.a."),"n.a.")</f>
        <v>6117.8659170143619</v>
      </c>
      <c r="D194" s="69">
        <f>IF(ISNUMBER(D176)=TRUE,IF(D176&gt;0,D176/NAgni!D$57*100,"n.a."),"n.a.")</f>
        <v>5949.9036955942884</v>
      </c>
      <c r="E194" s="69">
        <f>IF(ISNUMBER(E176)=TRUE,IF(E176&gt;0,E176/NAgni!E$57*100,"n.a."),"n.a.")</f>
        <v>5960.2908703003686</v>
      </c>
      <c r="F194" s="69">
        <f>IF(ISNUMBER(F176)=TRUE,IF(F176&gt;0,F176/NAgni!F$57*100,"n.a."),"n.a.")</f>
        <v>5619.6713127455259</v>
      </c>
      <c r="G194" s="69">
        <f>IF(ISNUMBER(G176)=TRUE,IF(G176&gt;0,G176/NAgni!G$57*100,"n.a."),"n.a.")</f>
        <v>5635.3008894726545</v>
      </c>
      <c r="H194" s="69">
        <f>IF(ISNUMBER(H176)=TRUE,IF(H176&gt;0,H176/NAgni!H$57*100,"n.a."),"n.a.")</f>
        <v>5369.4807121563044</v>
      </c>
      <c r="I194" s="69">
        <f>IF(ISNUMBER(I176)=TRUE,IF(I176&gt;0,I176/NAgni!I$57*100,"n.a."),"n.a.")</f>
        <v>5205.6017552144876</v>
      </c>
      <c r="J194" s="69">
        <f>IF(ISNUMBER(J176)=TRUE,IF(J176&gt;0,J176/NAgni!J$57*100,"n.a."),"n.a.")</f>
        <v>5078.7723509155567</v>
      </c>
      <c r="K194" s="69">
        <f>IF(ISNUMBER(K176)=TRUE,IF(K176&gt;0,K176/NAgni!K$57*100,"n.a."),"n.a.")</f>
        <v>4826.8224934753143</v>
      </c>
      <c r="L194" s="69">
        <f>IF(ISNUMBER(L176)=TRUE,IF(L176&gt;0,L176/NAgni!L$57*100,"n.a."),"n.a.")</f>
        <v>4745.5283034844369</v>
      </c>
      <c r="M194" s="69">
        <f>IF(ISNUMBER(M176)=TRUE,IF(M176&gt;0,M176/NAgni!M$57*100,"n.a."),"n.a.")</f>
        <v>4876.5318280554884</v>
      </c>
      <c r="N194" s="69">
        <f>IF(ISNUMBER(N176)=TRUE,IF(N176&gt;0,N176/NAgni!N$57*100,"n.a."),"n.a.")</f>
        <v>4953.9715417451544</v>
      </c>
      <c r="O194" s="69">
        <f>IF(ISNUMBER(O176)=TRUE,IF(O176&gt;0,O176/NAgni!O$57*100,"n.a."),"n.a.")</f>
        <v>4829.3616022737706</v>
      </c>
      <c r="P194" s="69">
        <f>IF(ISNUMBER(P176)=TRUE,IF(P176&gt;0,P176/NAgni!P$57*100,"n.a."),"n.a.")</f>
        <v>4955.2794894649878</v>
      </c>
      <c r="Q194" s="69">
        <f>IF(ISNUMBER(Q176)=TRUE,IF(Q176&gt;0,Q176/NAgni!Q$57*100,"n.a."),"n.a.")</f>
        <v>5431.4783408095836</v>
      </c>
      <c r="R194" s="69">
        <f>IF(ISNUMBER(R176)=TRUE,IF(R176&gt;0,R176/NAgni!R$57*100,"n.a."),"n.a.")</f>
        <v>6323.557093929403</v>
      </c>
      <c r="S194" s="69">
        <f>IF(ISNUMBER(S176)=TRUE,IF(S176&gt;0,S176/NAgni!S$57*100,"n.a."),"n.a.")</f>
        <v>6916.1040865000532</v>
      </c>
      <c r="T194" s="69">
        <f>IF(ISNUMBER(T176)=TRUE,IF(T176&gt;0,T176/NAgni!T$57*100,"n.a."),"n.a.")</f>
        <v>6996.7346720337137</v>
      </c>
      <c r="U194" s="69">
        <f>IF(ISNUMBER(U176)=TRUE,IF(U176&gt;0,U176/NAgni!U$57*100,"n.a."),"n.a.")</f>
        <v>7010.2702019372482</v>
      </c>
      <c r="V194" s="69">
        <f>IF(ISNUMBER(V176)=TRUE,IF(V176&gt;0,V176/NAgni!V$57*100,"n.a."),"n.a.")</f>
        <v>7081.2202852614901</v>
      </c>
      <c r="W194" s="69">
        <f>IF(ISNUMBER(W176)=TRUE,IF(W176&gt;0,W176/NAgni!W$57*100,"n.a."),"n.a.")</f>
        <v>6747.2727080532395</v>
      </c>
      <c r="X194" s="69">
        <f>IF(ISNUMBER(X176)=TRUE,IF(X176&gt;0,X176/NAgni!X$57*100,"n.a."),"n.a.")</f>
        <v>6865.2388389251828</v>
      </c>
      <c r="Y194" s="69">
        <f>IF(ISNUMBER(Y176)=TRUE,IF(Y176&gt;0,Y176/NAgni!Y$57*100,"n.a."),"n.a.")</f>
        <v>6281.9894961601467</v>
      </c>
      <c r="Z194" s="69">
        <f>IF(ISNUMBER(Z176)=TRUE,IF(Z176&gt;0,Z176/NAgni!Z$57*100,"n.a."),"n.a.")</f>
        <v>5537.1782176043571</v>
      </c>
      <c r="AA194" s="69">
        <f>IF(ISNUMBER(AA176)=TRUE,IF(AA176&gt;0,AA176/NAgni!AA$57*100,"n.a."),"n.a.")</f>
        <v>5391.0261157531959</v>
      </c>
      <c r="AB194" s="69">
        <f>IF(ISNUMBER(AB176)=TRUE,IF(AB176&gt;0,AB176/NAgni!AB$57*100,"n.a."),"n.a.")</f>
        <v>5735.5373983096588</v>
      </c>
    </row>
    <row r="195" spans="1:28" x14ac:dyDescent="0.25">
      <c r="A195" s="1">
        <v>1.3</v>
      </c>
      <c r="B195" t="s">
        <v>371</v>
      </c>
      <c r="C195" s="69">
        <f>IF(ISNUMBER(C177)=TRUE,IF(C177&gt;0,C177/NAgni!C$57*100,"n.a."),"n.a.")</f>
        <v>44077.622707542403</v>
      </c>
      <c r="D195" s="69">
        <f>IF(ISNUMBER(D177)=TRUE,IF(D177&gt;0,D177/NAgni!D$57*100,"n.a."),"n.a.")</f>
        <v>45251.578088375885</v>
      </c>
      <c r="E195" s="69">
        <f>IF(ISNUMBER(E177)=TRUE,IF(E177&gt;0,E177/NAgni!E$57*100,"n.a."),"n.a.")</f>
        <v>45419.109177529739</v>
      </c>
      <c r="F195" s="69">
        <f>IF(ISNUMBER(F177)=TRUE,IF(F177&gt;0,F177/NAgni!F$57*100,"n.a."),"n.a.")</f>
        <v>45239.787657222078</v>
      </c>
      <c r="G195" s="69">
        <f>IF(ISNUMBER(G177)=TRUE,IF(G177&gt;0,G177/NAgni!G$57*100,"n.a."),"n.a.")</f>
        <v>43965.684647950038</v>
      </c>
      <c r="H195" s="69">
        <f>IF(ISNUMBER(H177)=TRUE,IF(H177&gt;0,H177/NAgni!H$57*100,"n.a."),"n.a.")</f>
        <v>44601.30152836084</v>
      </c>
      <c r="I195" s="69">
        <f>IF(ISNUMBER(I177)=TRUE,IF(I177&gt;0,I177/NAgni!I$57*100,"n.a."),"n.a.")</f>
        <v>35048.627129058201</v>
      </c>
      <c r="J195" s="69">
        <f>IF(ISNUMBER(J177)=TRUE,IF(J177&gt;0,J177/NAgni!J$57*100,"n.a."),"n.a.")</f>
        <v>37107.871226969044</v>
      </c>
      <c r="K195" s="69">
        <f>IF(ISNUMBER(K177)=TRUE,IF(K177&gt;0,K177/NAgni!K$57*100,"n.a."),"n.a.")</f>
        <v>23714.865947934195</v>
      </c>
      <c r="L195" s="69">
        <f>IF(ISNUMBER(L177)=TRUE,IF(L177&gt;0,L177/NAgni!L$57*100,"n.a."),"n.a.")</f>
        <v>20440.764123996181</v>
      </c>
      <c r="M195" s="69">
        <f>IF(ISNUMBER(M177)=TRUE,IF(M177&gt;0,M177/NAgni!M$57*100,"n.a."),"n.a.")</f>
        <v>20851.870616653996</v>
      </c>
      <c r="N195" s="69">
        <f>IF(ISNUMBER(N177)=TRUE,IF(N177&gt;0,N177/NAgni!N$57*100,"n.a."),"n.a.")</f>
        <v>17981.225579525792</v>
      </c>
      <c r="O195" s="69">
        <f>IF(ISNUMBER(O177)=TRUE,IF(O177&gt;0,O177/NAgni!O$57*100,"n.a."),"n.a.")</f>
        <v>17185.371831064229</v>
      </c>
      <c r="P195" s="69">
        <f>IF(ISNUMBER(P177)=TRUE,IF(P177&gt;0,P177/NAgni!P$57*100,"n.a."),"n.a.")</f>
        <v>17776.951096644192</v>
      </c>
      <c r="Q195" s="69">
        <f>IF(ISNUMBER(Q177)=TRUE,IF(Q177&gt;0,Q177/NAgni!Q$57*100,"n.a."),"n.a.")</f>
        <v>19053.726802458325</v>
      </c>
      <c r="R195" s="69">
        <f>IF(ISNUMBER(R177)=TRUE,IF(R177&gt;0,R177/NAgni!R$57*100,"n.a."),"n.a.")</f>
        <v>20534.269869343963</v>
      </c>
      <c r="S195" s="69">
        <f>IF(ISNUMBER(S177)=TRUE,IF(S177&gt;0,S177/NAgni!S$57*100,"n.a."),"n.a.")</f>
        <v>21619.480249944085</v>
      </c>
      <c r="T195" s="69">
        <f>IF(ISNUMBER(T177)=TRUE,IF(T177&gt;0,T177/NAgni!T$57*100,"n.a."),"n.a.")</f>
        <v>25106.99624983612</v>
      </c>
      <c r="U195" s="69">
        <f>IF(ISNUMBER(U177)=TRUE,IF(U177&gt;0,U177/NAgni!U$57*100,"n.a."),"n.a.")</f>
        <v>25739.798574833025</v>
      </c>
      <c r="V195" s="69">
        <f>IF(ISNUMBER(V177)=TRUE,IF(V177&gt;0,V177/NAgni!V$57*100,"n.a."),"n.a.")</f>
        <v>26675.675675675677</v>
      </c>
      <c r="W195" s="69">
        <f>IF(ISNUMBER(W177)=TRUE,IF(W177&gt;0,W177/NAgni!W$57*100,"n.a."),"n.a.")</f>
        <v>26884.67933066281</v>
      </c>
      <c r="X195" s="69">
        <f>IF(ISNUMBER(X177)=TRUE,IF(X177&gt;0,X177/NAgni!X$57*100,"n.a."),"n.a.")</f>
        <v>30258.698286834879</v>
      </c>
      <c r="Y195" s="69">
        <f>IF(ISNUMBER(Y177)=TRUE,IF(Y177&gt;0,Y177/NAgni!Y$57*100,"n.a."),"n.a.")</f>
        <v>25929.581250798787</v>
      </c>
      <c r="Z195" s="69">
        <f>IF(ISNUMBER(Z177)=TRUE,IF(Z177&gt;0,Z177/NAgni!Z$57*100,"n.a."),"n.a.")</f>
        <v>25192.944795625339</v>
      </c>
      <c r="AA195" s="69">
        <f>IF(ISNUMBER(AA177)=TRUE,IF(AA177&gt;0,AA177/NAgni!AA$57*100,"n.a."),"n.a.")</f>
        <v>21303.367909210083</v>
      </c>
      <c r="AB195" s="69">
        <f>IF(ISNUMBER(AB177)=TRUE,IF(AB177&gt;0,AB177/NAgni!AB$57*100,"n.a."),"n.a.")</f>
        <v>18396.715042468939</v>
      </c>
    </row>
    <row r="196" spans="1:28" x14ac:dyDescent="0.25">
      <c r="A196" s="1">
        <v>1.4</v>
      </c>
      <c r="B196" t="s">
        <v>477</v>
      </c>
      <c r="C196" s="69" t="str">
        <f>IF(ISNUMBER(C178)=TRUE,IF(C178&gt;0,C178/NAgni!C$57*100,"n.a."),"n.a.")</f>
        <v>n.a.</v>
      </c>
      <c r="D196" s="69" t="str">
        <f>IF(ISNUMBER(D178)=TRUE,IF(D178&gt;0,D178/NAgni!D$57*100,"n.a."),"n.a.")</f>
        <v>n.a.</v>
      </c>
      <c r="E196" s="69" t="str">
        <f>IF(ISNUMBER(E178)=TRUE,IF(E178&gt;0,E178/NAgni!E$57*100,"n.a."),"n.a.")</f>
        <v>n.a.</v>
      </c>
      <c r="F196" s="69" t="str">
        <f>IF(ISNUMBER(F178)=TRUE,IF(F178&gt;0,F178/NAgni!F$57*100,"n.a."),"n.a.")</f>
        <v>n.a.</v>
      </c>
      <c r="G196" s="69" t="str">
        <f>IF(ISNUMBER(G178)=TRUE,IF(G178&gt;0,G178/NAgni!G$57*100,"n.a."),"n.a.")</f>
        <v>n.a.</v>
      </c>
      <c r="H196" s="69">
        <f>IF(ISNUMBER(H178)=TRUE,IF(H178&gt;0,H178/NAgni!H$57*100,"n.a."),"n.a.")</f>
        <v>26986.442264034999</v>
      </c>
      <c r="I196" s="69">
        <f>IF(ISNUMBER(I178)=TRUE,IF(I178&gt;0,I178/NAgni!I$57*100,"n.a."),"n.a.")</f>
        <v>22892.480623667969</v>
      </c>
      <c r="J196" s="69">
        <f>IF(ISNUMBER(J178)=TRUE,IF(J178&gt;0,J178/NAgni!J$57*100,"n.a."),"n.a.")</f>
        <v>21607.114891652862</v>
      </c>
      <c r="K196" s="69">
        <f>IF(ISNUMBER(K178)=TRUE,IF(K178&gt;0,K178/NAgni!K$57*100,"n.a."),"n.a.")</f>
        <v>19577.874590923562</v>
      </c>
      <c r="L196" s="69">
        <f>IF(ISNUMBER(L178)=TRUE,IF(L178&gt;0,L178/NAgni!L$57*100,"n.a."),"n.a.")</f>
        <v>22932.704785949631</v>
      </c>
      <c r="M196" s="69">
        <f>IF(ISNUMBER(M178)=TRUE,IF(M178&gt;0,M178/NAgni!M$57*100,"n.a."),"n.a.")</f>
        <v>20372.065219590288</v>
      </c>
      <c r="N196" s="69">
        <f>IF(ISNUMBER(N178)=TRUE,IF(N178&gt;0,N178/NAgni!N$57*100,"n.a."),"n.a.")</f>
        <v>17998.581974872825</v>
      </c>
      <c r="O196" s="69">
        <f>IF(ISNUMBER(O178)=TRUE,IF(O178&gt;0,O178/NAgni!O$57*100,"n.a."),"n.a.")</f>
        <v>18842.454300087658</v>
      </c>
      <c r="P196" s="69">
        <f>IF(ISNUMBER(P178)=TRUE,IF(P178&gt;0,P178/NAgni!P$57*100,"n.a."),"n.a.")</f>
        <v>20407.214269106855</v>
      </c>
      <c r="Q196" s="69">
        <f>IF(ISNUMBER(Q178)=TRUE,IF(Q178&gt;0,Q178/NAgni!Q$57*100,"n.a."),"n.a.")</f>
        <v>18545.228598939029</v>
      </c>
      <c r="R196" s="69">
        <f>IF(ISNUMBER(R178)=TRUE,IF(R178&gt;0,R178/NAgni!R$57*100,"n.a."),"n.a.")</f>
        <v>18073.084300293987</v>
      </c>
      <c r="S196" s="69">
        <f>IF(ISNUMBER(S178)=TRUE,IF(S178&gt;0,S178/NAgni!S$57*100,"n.a."),"n.a.")</f>
        <v>17716.840600093357</v>
      </c>
      <c r="T196" s="69">
        <f>IF(ISNUMBER(T178)=TRUE,IF(T178&gt;0,T178/NAgni!T$57*100,"n.a."),"n.a.")</f>
        <v>19313.074038335479</v>
      </c>
      <c r="U196" s="69">
        <f>IF(ISNUMBER(U178)=TRUE,IF(U178&gt;0,U178/NAgni!U$57*100,"n.a."),"n.a.")</f>
        <v>18899.852100401866</v>
      </c>
      <c r="V196" s="69">
        <f>IF(ISNUMBER(V178)=TRUE,IF(V178&gt;0,V178/NAgni!V$57*100,"n.a."),"n.a.")</f>
        <v>19300</v>
      </c>
      <c r="W196" s="69" t="str">
        <f>IF(ISNUMBER(W178)=TRUE,IF(W178&gt;0,W178/NAgni!W$57*100,"n.a."),"n.a.")</f>
        <v>n.a.</v>
      </c>
      <c r="X196" s="69" t="str">
        <f>IF(ISNUMBER(X178)=TRUE,IF(X178&gt;0,X178/NAgni!X$57*100,"n.a."),"n.a.")</f>
        <v>n.a.</v>
      </c>
      <c r="Y196" s="69" t="str">
        <f>IF(ISNUMBER(Y178)=TRUE,IF(Y178&gt;0,Y178/NAgni!Y$57*100,"n.a."),"n.a.")</f>
        <v>n.a.</v>
      </c>
      <c r="Z196" s="69" t="str">
        <f>IF(ISNUMBER(Z178)=TRUE,IF(Z178&gt;0,Z178/NAgni!Z$57*100,"n.a."),"n.a.")</f>
        <v>n.a.</v>
      </c>
      <c r="AA196" s="69" t="str">
        <f>IF(ISNUMBER(AA178)=TRUE,IF(AA178&gt;0,AA178/NAgni!AA$57*100,"n.a."),"n.a.")</f>
        <v>n.a.</v>
      </c>
      <c r="AB196" s="69" t="str">
        <f>IF(ISNUMBER(AB178)=TRUE,IF(AB178&gt;0,AB178/NAgni!AB$57*100,"n.a."),"n.a.")</f>
        <v>n.a.</v>
      </c>
    </row>
    <row r="197" spans="1:28" x14ac:dyDescent="0.25">
      <c r="A197" s="34" t="s">
        <v>372</v>
      </c>
      <c r="B197" s="152" t="s">
        <v>373</v>
      </c>
      <c r="C197" s="69">
        <f>IF(ISNUMBER(C179)=TRUE,IF(C179&gt;0,C179/NAgni!C$57*100,"n.a."),"n.a.")</f>
        <v>36994.750398730641</v>
      </c>
      <c r="D197" s="69">
        <f>IF(ISNUMBER(D179)=TRUE,IF(D179&gt;0,D179/NAgni!D$57*100,"n.a."),"n.a.")</f>
        <v>33525.09387407633</v>
      </c>
      <c r="E197" s="69">
        <f>IF(ISNUMBER(E179)=TRUE,IF(E179&gt;0,E179/NAgni!E$57*100,"n.a."),"n.a.")</f>
        <v>26164.125236931097</v>
      </c>
      <c r="F197" s="69">
        <f>IF(ISNUMBER(F179)=TRUE,IF(F179&gt;0,F179/NAgni!F$57*100,"n.a."),"n.a.")</f>
        <v>26088.674737651774</v>
      </c>
      <c r="G197" s="69">
        <f>IF(ISNUMBER(G179)=TRUE,IF(G179&gt;0,G179/NAgni!G$57*100,"n.a."),"n.a.")</f>
        <v>25962.930928845639</v>
      </c>
      <c r="H197" s="69">
        <f>IF(ISNUMBER(H179)=TRUE,IF(H179&gt;0,H179/NAgni!H$57*100,"n.a."),"n.a.")</f>
        <v>27039.539051568761</v>
      </c>
      <c r="I197" s="69">
        <f>IF(ISNUMBER(I179)=TRUE,IF(I179&gt;0,I179/NAgni!I$57*100,"n.a."),"n.a.")</f>
        <v>25647.023007654036</v>
      </c>
      <c r="J197" s="69">
        <f>IF(ISNUMBER(J179)=TRUE,IF(J179&gt;0,J179/NAgni!J$57*100,"n.a."),"n.a.")</f>
        <v>23204.162514079373</v>
      </c>
      <c r="K197" s="69">
        <f>IF(ISNUMBER(K179)=TRUE,IF(K179&gt;0,K179/NAgni!K$57*100,"n.a."),"n.a.")</f>
        <v>31245.938242210592</v>
      </c>
      <c r="L197" s="69">
        <f>IF(ISNUMBER(L179)=TRUE,IF(L179&gt;0,L179/NAgni!L$57*100,"n.a."),"n.a.")</f>
        <v>38191.024444805073</v>
      </c>
      <c r="M197" s="69">
        <f>IF(ISNUMBER(M179)=TRUE,IF(M179&gt;0,M179/NAgni!M$57*100,"n.a."),"n.a.")</f>
        <v>43780.276066501756</v>
      </c>
      <c r="N197" s="69">
        <f>IF(ISNUMBER(N179)=TRUE,IF(N179&gt;0,N179/NAgni!N$57*100,"n.a."),"n.a.")</f>
        <v>48979.747669326047</v>
      </c>
      <c r="O197" s="69">
        <f>IF(ISNUMBER(O179)=TRUE,IF(O179&gt;0,O179/NAgni!O$57*100,"n.a."),"n.a.")</f>
        <v>54848.332319067049</v>
      </c>
      <c r="P197" s="69">
        <f>IF(ISNUMBER(P179)=TRUE,IF(P179&gt;0,P179/NAgni!P$57*100,"n.a."),"n.a.")</f>
        <v>25685.880360049156</v>
      </c>
      <c r="Q197" s="69" t="str">
        <f>IF(ISNUMBER(Q179)=TRUE,IF(Q179&gt;0,Q179/NAgni!Q$57*100,"n.a."),"n.a.")</f>
        <v>n.a.</v>
      </c>
      <c r="R197" s="69" t="str">
        <f>IF(ISNUMBER(R179)=TRUE,IF(R179&gt;0,R179/NAgni!R$57*100,"n.a."),"n.a.")</f>
        <v>n.a.</v>
      </c>
      <c r="S197" s="69">
        <f>IF(ISNUMBER(S179)=TRUE,IF(S179&gt;0,S179/NAgni!S$57*100,"n.a."),"n.a.")</f>
        <v>30293.532489151108</v>
      </c>
      <c r="T197" s="69">
        <f>IF(ISNUMBER(T179)=TRUE,IF(T179&gt;0,T179/NAgni!T$57*100,"n.a."),"n.a.")</f>
        <v>30401.541658706185</v>
      </c>
      <c r="U197" s="69">
        <f>IF(ISNUMBER(U179)=TRUE,IF(U179&gt;0,U179/NAgni!U$57*100,"n.a."),"n.a.")</f>
        <v>28322.387060602221</v>
      </c>
      <c r="V197" s="69">
        <f>IF(ISNUMBER(V179)=TRUE,IF(V179&gt;0,V179/NAgni!V$57*100,"n.a."),"n.a.")</f>
        <v>25100</v>
      </c>
      <c r="W197" s="69" t="str">
        <f>IF(ISNUMBER(W179)=TRUE,IF(W179&gt;0,W179/NAgni!W$57*100,"n.a."),"n.a.")</f>
        <v>n.a.</v>
      </c>
      <c r="X197" s="69" t="str">
        <f>IF(ISNUMBER(X179)=TRUE,IF(X179&gt;0,X179/NAgni!X$57*100,"n.a."),"n.a.")</f>
        <v>n.a.</v>
      </c>
      <c r="Y197" s="69" t="str">
        <f>IF(ISNUMBER(Y179)=TRUE,IF(Y179&gt;0,Y179/NAgni!Y$57*100,"n.a."),"n.a.")</f>
        <v>n.a.</v>
      </c>
      <c r="Z197" s="69">
        <f>IF(ISNUMBER(Z179)=TRUE,IF(Z179&gt;0,Z179/NAgni!Z$57*100,"n.a."),"n.a.")</f>
        <v>36029.68900526686</v>
      </c>
      <c r="AA197" s="69">
        <f>IF(ISNUMBER(AA179)=TRUE,IF(AA179&gt;0,AA179/NAgni!AA$57*100,"n.a."),"n.a.")</f>
        <v>37902.837803567745</v>
      </c>
      <c r="AB197" s="69">
        <f>IF(ISNUMBER(AB179)=TRUE,IF(AB179&gt;0,AB179/NAgni!AB$57*100,"n.a."),"n.a.")</f>
        <v>28348.12744866635</v>
      </c>
    </row>
    <row r="198" spans="1:28" x14ac:dyDescent="0.25">
      <c r="A198" s="34" t="s">
        <v>374</v>
      </c>
      <c r="B198" s="152" t="s">
        <v>375</v>
      </c>
      <c r="C198" s="69">
        <f>IF(ISNUMBER(C180)=TRUE,IF(C180&gt;0,C180/NAgni!C$57*100,"n.a."),"n.a.")</f>
        <v>13919.672997505171</v>
      </c>
      <c r="D198" s="69">
        <f>IF(ISNUMBER(D180)=TRUE,IF(D180&gt;0,D180/NAgni!D$57*100,"n.a."),"n.a.")</f>
        <v>11213.367590814552</v>
      </c>
      <c r="E198" s="69">
        <f>IF(ISNUMBER(E180)=TRUE,IF(E180&gt;0,E180/NAgni!E$57*100,"n.a."),"n.a.")</f>
        <v>7271.0355425617818</v>
      </c>
      <c r="F198" s="69">
        <f>IF(ISNUMBER(F180)=TRUE,IF(F180&gt;0,F180/NAgni!F$57*100,"n.a."),"n.a.")</f>
        <v>9396.821565617025</v>
      </c>
      <c r="G198" s="69">
        <f>IF(ISNUMBER(G180)=TRUE,IF(G180&gt;0,G180/NAgni!G$57*100,"n.a."),"n.a.")</f>
        <v>9696.3923320107642</v>
      </c>
      <c r="H198" s="69">
        <f>IF(ISNUMBER(H180)=TRUE,IF(H180&gt;0,H180/NAgni!H$57*100,"n.a."),"n.a.")</f>
        <v>10948.869923506227</v>
      </c>
      <c r="I198" s="69">
        <f>IF(ISNUMBER(I180)=TRUE,IF(I180&gt;0,I180/NAgni!I$57*100,"n.a."),"n.a.")</f>
        <v>11357.560688184194</v>
      </c>
      <c r="J198" s="69">
        <f>IF(ISNUMBER(J180)=TRUE,IF(J180&gt;0,J180/NAgni!J$57*100,"n.a."),"n.a.")</f>
        <v>13715.820757310075</v>
      </c>
      <c r="K198" s="69">
        <f>IF(ISNUMBER(K180)=TRUE,IF(K180&gt;0,K180/NAgni!K$57*100,"n.a."),"n.a.")</f>
        <v>9913.2412611184373</v>
      </c>
      <c r="L198" s="69">
        <f>IF(ISNUMBER(L180)=TRUE,IF(L180&gt;0,L180/NAgni!L$57*100,"n.a."),"n.a.")</f>
        <v>8653.5708027240344</v>
      </c>
      <c r="M198" s="69">
        <f>IF(ISNUMBER(M180)=TRUE,IF(M180&gt;0,M180/NAgni!M$57*100,"n.a."),"n.a.")</f>
        <v>8392.6616174914434</v>
      </c>
      <c r="N198" s="69">
        <f>IF(ISNUMBER(N180)=TRUE,IF(N180&gt;0,N180/NAgni!N$57*100,"n.a."),"n.a.")</f>
        <v>9351.0917700474201</v>
      </c>
      <c r="O198" s="69">
        <f>IF(ISNUMBER(O180)=TRUE,IF(O180&gt;0,O180/NAgni!O$57*100,"n.a."),"n.a.")</f>
        <v>7318.8512513668738</v>
      </c>
      <c r="P198" s="69">
        <f>IF(ISNUMBER(P180)=TRUE,IF(P180&gt;0,P180/NAgni!P$57*100,"n.a."),"n.a.")</f>
        <v>7420.8051887661286</v>
      </c>
      <c r="Q198" s="69">
        <f>IF(ISNUMBER(Q180)=TRUE,IF(Q180&gt;0,Q180/NAgni!Q$57*100,"n.a."),"n.a.")</f>
        <v>8184.9176074496299</v>
      </c>
      <c r="R198" s="69">
        <f>IF(ISNUMBER(R180)=TRUE,IF(R180&gt;0,R180/NAgni!R$57*100,"n.a."),"n.a.")</f>
        <v>9014.591035612224</v>
      </c>
      <c r="S198" s="69" t="str">
        <f>IF(ISNUMBER(S180)=TRUE,IF(S180&gt;0,S180/NAgni!S$57*100,"n.a."),"n.a.")</f>
        <v>n.a.</v>
      </c>
      <c r="T198" s="69" t="str">
        <f>IF(ISNUMBER(T180)=TRUE,IF(T180&gt;0,T180/NAgni!T$57*100,"n.a."),"n.a.")</f>
        <v>n.a.</v>
      </c>
      <c r="U198" s="69" t="str">
        <f>IF(ISNUMBER(U180)=TRUE,IF(U180&gt;0,U180/NAgni!U$57*100,"n.a."),"n.a.")</f>
        <v>n.a.</v>
      </c>
      <c r="V198" s="69">
        <f>IF(ISNUMBER(V180)=TRUE,IF(V180&gt;0,V180/NAgni!V$57*100,"n.a."),"n.a.")</f>
        <v>10725</v>
      </c>
      <c r="W198" s="69">
        <f>IF(ISNUMBER(W180)=TRUE,IF(W180&gt;0,W180/NAgni!W$57*100,"n.a."),"n.a.")</f>
        <v>12386.838741396419</v>
      </c>
      <c r="X198" s="69" t="str">
        <f>IF(ISNUMBER(X180)=TRUE,IF(X180&gt;0,X180/NAgni!X$57*100,"n.a."),"n.a.")</f>
        <v>n.a.</v>
      </c>
      <c r="Y198" s="69" t="str">
        <f>IF(ISNUMBER(Y180)=TRUE,IF(Y180&gt;0,Y180/NAgni!Y$57*100,"n.a."),"n.a.")</f>
        <v>n.a.</v>
      </c>
      <c r="Z198" s="69" t="str">
        <f>IF(ISNUMBER(Z180)=TRUE,IF(Z180&gt;0,Z180/NAgni!Z$57*100,"n.a."),"n.a.")</f>
        <v>n.a.</v>
      </c>
      <c r="AA198" s="69">
        <f>IF(ISNUMBER(AA180)=TRUE,IF(AA180&gt;0,AA180/NAgni!AA$57*100,"n.a."),"n.a.")</f>
        <v>19373.19699126152</v>
      </c>
      <c r="AB198" s="69">
        <f>IF(ISNUMBER(AB180)=TRUE,IF(AB180&gt;0,AB180/NAgni!AB$57*100,"n.a."),"n.a.")</f>
        <v>21346.895003717276</v>
      </c>
    </row>
    <row r="199" spans="1:28" x14ac:dyDescent="0.25">
      <c r="A199" s="34" t="s">
        <v>376</v>
      </c>
      <c r="B199" s="152" t="s">
        <v>377</v>
      </c>
      <c r="C199" s="69">
        <f>IF(ISNUMBER(C181)=TRUE,IF(C181&gt;0,C181/NAgni!C$57*100,"n.a."),"n.a.")</f>
        <v>40568.520644044671</v>
      </c>
      <c r="D199" s="69">
        <f>IF(ISNUMBER(D181)=TRUE,IF(D181&gt;0,D181/NAgni!D$57*100,"n.a."),"n.a.")</f>
        <v>36902.621988255654</v>
      </c>
      <c r="E199" s="69">
        <f>IF(ISNUMBER(E181)=TRUE,IF(E181&gt;0,E181/NAgni!E$57*100,"n.a."),"n.a.")</f>
        <v>36045.194695473598</v>
      </c>
      <c r="F199" s="69">
        <f>IF(ISNUMBER(F181)=TRUE,IF(F181&gt;0,F181/NAgni!F$57*100,"n.a."),"n.a.")</f>
        <v>39731.825282166137</v>
      </c>
      <c r="G199" s="69">
        <f>IF(ISNUMBER(G181)=TRUE,IF(G181&gt;0,G181/NAgni!G$57*100,"n.a."),"n.a.")</f>
        <v>40885.910203551553</v>
      </c>
      <c r="H199" s="69">
        <f>IF(ISNUMBER(H181)=TRUE,IF(H181&gt;0,H181/NAgni!H$57*100,"n.a."),"n.a.")</f>
        <v>39076.989222299992</v>
      </c>
      <c r="I199" s="69">
        <f>IF(ISNUMBER(I181)=TRUE,IF(I181&gt;0,I181/NAgni!I$57*100,"n.a."),"n.a.")</f>
        <v>36281.435512624681</v>
      </c>
      <c r="J199" s="69">
        <f>IF(ISNUMBER(J181)=TRUE,IF(J181&gt;0,J181/NAgni!J$57*100,"n.a."),"n.a.")</f>
        <v>36060.626884394274</v>
      </c>
      <c r="K199" s="69">
        <f>IF(ISNUMBER(K181)=TRUE,IF(K181&gt;0,K181/NAgni!K$57*100,"n.a."),"n.a.")</f>
        <v>32403.195214144318</v>
      </c>
      <c r="L199" s="69">
        <f>IF(ISNUMBER(L181)=TRUE,IF(L181&gt;0,L181/NAgni!L$57*100,"n.a."),"n.a.")</f>
        <v>29489.859671825572</v>
      </c>
      <c r="M199" s="69">
        <f>IF(ISNUMBER(M181)=TRUE,IF(M181&gt;0,M181/NAgni!M$57*100,"n.a."),"n.a.")</f>
        <v>25298.548691833257</v>
      </c>
      <c r="N199" s="69">
        <f>IF(ISNUMBER(N181)=TRUE,IF(N181&gt;0,N181/NAgni!N$57*100,"n.a."),"n.a.")</f>
        <v>22926.062613895385</v>
      </c>
      <c r="O199" s="69">
        <f>IF(ISNUMBER(O181)=TRUE,IF(O181&gt;0,O181/NAgni!O$57*100,"n.a."),"n.a.")</f>
        <v>22882.526062856006</v>
      </c>
      <c r="P199" s="69">
        <f>IF(ISNUMBER(P181)=TRUE,IF(P181&gt;0,P181/NAgni!P$57*100,"n.a."),"n.a.")</f>
        <v>22428.500253856484</v>
      </c>
      <c r="Q199" s="69">
        <f>IF(ISNUMBER(Q181)=TRUE,IF(Q181&gt;0,Q181/NAgni!Q$57*100,"n.a."),"n.a.")</f>
        <v>25055.143348071844</v>
      </c>
      <c r="R199" s="69">
        <f>IF(ISNUMBER(R181)=TRUE,IF(R181&gt;0,R181/NAgni!R$57*100,"n.a."),"n.a.")</f>
        <v>24284.680123835598</v>
      </c>
      <c r="S199" s="69">
        <f>IF(ISNUMBER(S181)=TRUE,IF(S181&gt;0,S181/NAgni!S$57*100,"n.a."),"n.a.")</f>
        <v>25189.95973828157</v>
      </c>
      <c r="T199" s="69">
        <f>IF(ISNUMBER(T181)=TRUE,IF(T181&gt;0,T181/NAgni!T$57*100,"n.a."),"n.a.")</f>
        <v>24812.208744022802</v>
      </c>
      <c r="U199" s="69">
        <f>IF(ISNUMBER(U181)=TRUE,IF(U181&gt;0,U181/NAgni!U$57*100,"n.a."),"n.a.")</f>
        <v>24853.511300010327</v>
      </c>
      <c r="V199" s="69">
        <f>IF(ISNUMBER(V181)=TRUE,IF(V181&gt;0,V181/NAgni!V$57*100,"n.a."),"n.a.")</f>
        <v>24721.649484536083</v>
      </c>
      <c r="W199" s="69">
        <f>IF(ISNUMBER(W181)=TRUE,IF(W181&gt;0,W181/NAgni!W$57*100,"n.a."),"n.a.")</f>
        <v>24806.375379742756</v>
      </c>
      <c r="X199" s="69">
        <f>IF(ISNUMBER(X181)=TRUE,IF(X181&gt;0,X181/NAgni!X$57*100,"n.a."),"n.a.")</f>
        <v>25076.122112541987</v>
      </c>
      <c r="Y199" s="69">
        <f>IF(ISNUMBER(Y181)=TRUE,IF(Y181&gt;0,Y181/NAgni!Y$57*100,"n.a."),"n.a.")</f>
        <v>22156.830580746853</v>
      </c>
      <c r="Z199" s="69">
        <f>IF(ISNUMBER(Z181)=TRUE,IF(Z181&gt;0,Z181/NAgni!Z$57*100,"n.a."),"n.a.")</f>
        <v>22580.574566319883</v>
      </c>
      <c r="AA199" s="69">
        <f>IF(ISNUMBER(AA181)=TRUE,IF(AA181&gt;0,AA181/NAgni!AA$57*100,"n.a."),"n.a.")</f>
        <v>23090.892640527531</v>
      </c>
      <c r="AB199" s="69">
        <f>IF(ISNUMBER(AB181)=TRUE,IF(AB181&gt;0,AB181/NAgni!AB$57*100,"n.a."),"n.a.")</f>
        <v>22377.387218193468</v>
      </c>
    </row>
    <row r="200" spans="1:28" x14ac:dyDescent="0.25">
      <c r="A200" s="34" t="s">
        <v>378</v>
      </c>
      <c r="B200" s="152" t="s">
        <v>379</v>
      </c>
      <c r="C200" s="69">
        <f>IF(ISNUMBER(C182)=TRUE,IF(C182&gt;0,C182/NAgni!C$57*100,"n.a."),"n.a.")</f>
        <v>14865.48202323373</v>
      </c>
      <c r="D200" s="69">
        <f>IF(ISNUMBER(D182)=TRUE,IF(D182&gt;0,D182/NAgni!D$57*100,"n.a."),"n.a.")</f>
        <v>15497.449054997545</v>
      </c>
      <c r="E200" s="69">
        <f>IF(ISNUMBER(E182)=TRUE,IF(E182&gt;0,E182/NAgni!E$57*100,"n.a."),"n.a.")</f>
        <v>15723.042395902252</v>
      </c>
      <c r="F200" s="69">
        <f>IF(ISNUMBER(F182)=TRUE,IF(F182&gt;0,F182/NAgni!F$57*100,"n.a."),"n.a.")</f>
        <v>16376.479786785038</v>
      </c>
      <c r="G200" s="69">
        <f>IF(ISNUMBER(G182)=TRUE,IF(G182&gt;0,G182/NAgni!G$57*100,"n.a."),"n.a.")</f>
        <v>15491.840678214025</v>
      </c>
      <c r="H200" s="69">
        <f>IF(ISNUMBER(H182)=TRUE,IF(H182&gt;0,H182/NAgni!H$57*100,"n.a."),"n.a.")</f>
        <v>13663.833603725252</v>
      </c>
      <c r="I200" s="69">
        <f>IF(ISNUMBER(I182)=TRUE,IF(I182&gt;0,I182/NAgni!I$57*100,"n.a."),"n.a.")</f>
        <v>12349.548685257034</v>
      </c>
      <c r="J200" s="69">
        <f>IF(ISNUMBER(J182)=TRUE,IF(J182&gt;0,J182/NAgni!J$57*100,"n.a."),"n.a.")</f>
        <v>13306.493425511684</v>
      </c>
      <c r="K200" s="69">
        <f>IF(ISNUMBER(K182)=TRUE,IF(K182&gt;0,K182/NAgni!K$57*100,"n.a."),"n.a.")</f>
        <v>12142.296228596935</v>
      </c>
      <c r="L200" s="69">
        <f>IF(ISNUMBER(L182)=TRUE,IF(L182&gt;0,L182/NAgni!L$57*100,"n.a."),"n.a.")</f>
        <v>11897.903951334409</v>
      </c>
      <c r="M200" s="69">
        <f>IF(ISNUMBER(M182)=TRUE,IF(M182&gt;0,M182/NAgni!M$57*100,"n.a."),"n.a.")</f>
        <v>12174.452112754128</v>
      </c>
      <c r="N200" s="69">
        <f>IF(ISNUMBER(N182)=TRUE,IF(N182&gt;0,N182/NAgni!N$57*100,"n.a."),"n.a.")</f>
        <v>12206.538864611706</v>
      </c>
      <c r="O200" s="69">
        <f>IF(ISNUMBER(O182)=TRUE,IF(O182&gt;0,O182/NAgni!O$57*100,"n.a."),"n.a.")</f>
        <v>12052.219514337909</v>
      </c>
      <c r="P200" s="69">
        <f>IF(ISNUMBER(P182)=TRUE,IF(P182&gt;0,P182/NAgni!P$57*100,"n.a."),"n.a.")</f>
        <v>11727.34579998007</v>
      </c>
      <c r="Q200" s="69">
        <f>IF(ISNUMBER(Q182)=TRUE,IF(Q182&gt;0,Q182/NAgni!Q$57*100,"n.a."),"n.a.")</f>
        <v>13188.133554509841</v>
      </c>
      <c r="R200" s="69">
        <f>IF(ISNUMBER(R182)=TRUE,IF(R182&gt;0,R182/NAgni!R$57*100,"n.a."),"n.a.")</f>
        <v>15379.812850297318</v>
      </c>
      <c r="S200" s="69">
        <f>IF(ISNUMBER(S182)=TRUE,IF(S182&gt;0,S182/NAgni!S$57*100,"n.a."),"n.a.")</f>
        <v>15495.111335961705</v>
      </c>
      <c r="T200" s="69">
        <f>IF(ISNUMBER(T182)=TRUE,IF(T182&gt;0,T182/NAgni!T$57*100,"n.a."),"n.a.")</f>
        <v>15270.589308524703</v>
      </c>
      <c r="U200" s="69">
        <f>IF(ISNUMBER(U182)=TRUE,IF(U182&gt;0,U182/NAgni!U$57*100,"n.a."),"n.a.")</f>
        <v>15395.096917946395</v>
      </c>
      <c r="V200" s="69">
        <f>IF(ISNUMBER(V182)=TRUE,IF(V182&gt;0,V182/NAgni!V$57*100,"n.a."),"n.a.")</f>
        <v>15000</v>
      </c>
      <c r="W200" s="69">
        <f>IF(ISNUMBER(W182)=TRUE,IF(W182&gt;0,W182/NAgni!W$57*100,"n.a."),"n.a.")</f>
        <v>12557.527434195667</v>
      </c>
      <c r="X200" s="69">
        <f>IF(ISNUMBER(X182)=TRUE,IF(X182&gt;0,X182/NAgni!X$57*100,"n.a."),"n.a.")</f>
        <v>14545.052508986515</v>
      </c>
      <c r="Y200" s="69">
        <f>IF(ISNUMBER(Y182)=TRUE,IF(Y182&gt;0,Y182/NAgni!Y$57*100,"n.a."),"n.a.")</f>
        <v>15110.141332200445</v>
      </c>
      <c r="Z200" s="69">
        <f>IF(ISNUMBER(Z182)=TRUE,IF(Z182&gt;0,Z182/NAgni!Z$57*100,"n.a."),"n.a.")</f>
        <v>12016.604168356776</v>
      </c>
      <c r="AA200" s="69">
        <f>IF(ISNUMBER(AA182)=TRUE,IF(AA182&gt;0,AA182/NAgni!AA$57*100,"n.a."),"n.a.")</f>
        <v>11402.305978251707</v>
      </c>
      <c r="AB200" s="69">
        <f>IF(ISNUMBER(AB182)=TRUE,IF(AB182&gt;0,AB182/NAgni!AB$57*100,"n.a."),"n.a.")</f>
        <v>10267.330260362409</v>
      </c>
    </row>
    <row r="201" spans="1:28" x14ac:dyDescent="0.25">
      <c r="A201" s="34" t="s">
        <v>380</v>
      </c>
      <c r="B201" s="152" t="s">
        <v>381</v>
      </c>
      <c r="C201" s="69">
        <f>IF(ISNUMBER(C183)=TRUE,IF(C183&gt;0,C183/NAgni!C$57*100,"n.a."),"n.a.")</f>
        <v>11109.976134503835</v>
      </c>
      <c r="D201" s="69">
        <f>IF(ISNUMBER(D183)=TRUE,IF(D183&gt;0,D183/NAgni!D$57*100,"n.a."),"n.a.")</f>
        <v>8971.2470000476387</v>
      </c>
      <c r="E201" s="69">
        <f>IF(ISNUMBER(E183)=TRUE,IF(E183&gt;0,E183/NAgni!E$57*100,"n.a."),"n.a.")</f>
        <v>10675.189625890718</v>
      </c>
      <c r="F201" s="69">
        <f>IF(ISNUMBER(F183)=TRUE,IF(F183&gt;0,F183/NAgni!F$57*100,"n.a."),"n.a.")</f>
        <v>11852.169606714559</v>
      </c>
      <c r="G201" s="69">
        <f>IF(ISNUMBER(G183)=TRUE,IF(G183&gt;0,G183/NAgni!G$57*100,"n.a."),"n.a.")</f>
        <v>11090.201641584959</v>
      </c>
      <c r="H201" s="69">
        <f>IF(ISNUMBER(H183)=TRUE,IF(H183&gt;0,H183/NAgni!H$57*100,"n.a."),"n.a.")</f>
        <v>9120.4495451575731</v>
      </c>
      <c r="I201" s="69">
        <f>IF(ISNUMBER(I183)=TRUE,IF(I183&gt;0,I183/NAgni!I$57*100,"n.a."),"n.a.")</f>
        <v>8845.8034071682214</v>
      </c>
      <c r="J201" s="69">
        <f>IF(ISNUMBER(J183)=TRUE,IF(J183&gt;0,J183/NAgni!J$57*100,"n.a."),"n.a.")</f>
        <v>9937.3207675049434</v>
      </c>
      <c r="K201" s="69">
        <f>IF(ISNUMBER(K183)=TRUE,IF(K183&gt;0,K183/NAgni!K$57*100,"n.a."),"n.a.")</f>
        <v>9431.0084657807784</v>
      </c>
      <c r="L201" s="69">
        <f>IF(ISNUMBER(L183)=TRUE,IF(L183&gt;0,L183/NAgni!L$57*100,"n.a."),"n.a.")</f>
        <v>9740.8333435465647</v>
      </c>
      <c r="M201" s="69">
        <f>IF(ISNUMBER(M183)=TRUE,IF(M183&gt;0,M183/NAgni!M$57*100,"n.a."),"n.a.")</f>
        <v>9767.4045857632373</v>
      </c>
      <c r="N201" s="69">
        <f>IF(ISNUMBER(N183)=TRUE,IF(N183&gt;0,N183/NAgni!N$57*100,"n.a."),"n.a.")</f>
        <v>10534.036722264691</v>
      </c>
      <c r="O201" s="69">
        <f>IF(ISNUMBER(O183)=TRUE,IF(O183&gt;0,O183/NAgni!O$57*100,"n.a."),"n.a.")</f>
        <v>10238.794328469297</v>
      </c>
      <c r="P201" s="69">
        <f>IF(ISNUMBER(P183)=TRUE,IF(P183&gt;0,P183/NAgni!P$57*100,"n.a."),"n.a.")</f>
        <v>9938.6713703580044</v>
      </c>
      <c r="Q201" s="69">
        <f>IF(ISNUMBER(Q183)=TRUE,IF(Q183&gt;0,Q183/NAgni!Q$57*100,"n.a."),"n.a.")</f>
        <v>10365.682333178383</v>
      </c>
      <c r="R201" s="69">
        <f>IF(ISNUMBER(R183)=TRUE,IF(R183&gt;0,R183/NAgni!R$57*100,"n.a."),"n.a.")</f>
        <v>10802.609092262581</v>
      </c>
      <c r="S201" s="69">
        <f>IF(ISNUMBER(S183)=TRUE,IF(S183&gt;0,S183/NAgni!S$57*100,"n.a."),"n.a.")</f>
        <v>10817.433525136899</v>
      </c>
      <c r="T201" s="69">
        <f>IF(ISNUMBER(T183)=TRUE,IF(T183&gt;0,T183/NAgni!T$57*100,"n.a."),"n.a.")</f>
        <v>11056.234129758042</v>
      </c>
      <c r="U201" s="69">
        <f>IF(ISNUMBER(U183)=TRUE,IF(U183&gt;0,U183/NAgni!U$57*100,"n.a."),"n.a.")</f>
        <v>10900.042579643536</v>
      </c>
      <c r="V201" s="69">
        <f>IF(ISNUMBER(V183)=TRUE,IF(V183&gt;0,V183/NAgni!V$57*100,"n.a."),"n.a.")</f>
        <v>11448.598130841121</v>
      </c>
      <c r="W201" s="69">
        <f>IF(ISNUMBER(W183)=TRUE,IF(W183&gt;0,W183/NAgni!W$57*100,"n.a."),"n.a.")</f>
        <v>11738.214923281537</v>
      </c>
      <c r="X201" s="69">
        <f>IF(ISNUMBER(X183)=TRUE,IF(X183&gt;0,X183/NAgni!X$57*100,"n.a."),"n.a.")</f>
        <v>11560.875144982823</v>
      </c>
      <c r="Y201" s="69">
        <f>IF(ISNUMBER(Y183)=TRUE,IF(Y183&gt;0,Y183/NAgni!Y$57*100,"n.a."),"n.a.")</f>
        <v>9645.8594003255967</v>
      </c>
      <c r="Z201" s="69">
        <f>IF(ISNUMBER(Z183)=TRUE,IF(Z183&gt;0,Z183/NAgni!Z$57*100,"n.a."),"n.a.")</f>
        <v>8939.2730404946924</v>
      </c>
      <c r="AA201" s="69">
        <f>IF(ISNUMBER(AA183)=TRUE,IF(AA183&gt;0,AA183/NAgni!AA$57*100,"n.a."),"n.a.")</f>
        <v>9839.4862947648744</v>
      </c>
      <c r="AB201" s="69">
        <f>IF(ISNUMBER(AB183)=TRUE,IF(AB183&gt;0,AB183/NAgni!AB$57*100,"n.a."),"n.a.")</f>
        <v>10117.467278289154</v>
      </c>
    </row>
    <row r="202" spans="1:28" x14ac:dyDescent="0.25">
      <c r="A202" s="151" t="s">
        <v>382</v>
      </c>
      <c r="B202" s="152" t="s">
        <v>383</v>
      </c>
      <c r="C202" s="69" t="str">
        <f>IF(ISNUMBER(C184)=TRUE,IF(C184&gt;0,C184/NAgni!C$57*100,"n.a."),"n.a.")</f>
        <v>n.a.</v>
      </c>
      <c r="D202" s="69" t="str">
        <f>IF(ISNUMBER(D184)=TRUE,IF(D184&gt;0,D184/NAgni!D$57*100,"n.a."),"n.a.")</f>
        <v>n.a.</v>
      </c>
      <c r="E202" s="69" t="str">
        <f>IF(ISNUMBER(E184)=TRUE,IF(E184&gt;0,E184/NAgni!E$57*100,"n.a."),"n.a.")</f>
        <v>n.a.</v>
      </c>
      <c r="F202" s="69" t="str">
        <f>IF(ISNUMBER(F184)=TRUE,IF(F184&gt;0,F184/NAgni!F$57*100,"n.a."),"n.a.")</f>
        <v>n.a.</v>
      </c>
      <c r="G202" s="69" t="str">
        <f>IF(ISNUMBER(G184)=TRUE,IF(G184&gt;0,G184/NAgni!G$57*100,"n.a."),"n.a.")</f>
        <v>n.a.</v>
      </c>
      <c r="H202" s="69" t="str">
        <f>IF(ISNUMBER(H184)=TRUE,IF(H184&gt;0,H184/NAgni!H$57*100,"n.a."),"n.a.")</f>
        <v>n.a.</v>
      </c>
      <c r="I202" s="69" t="str">
        <f>IF(ISNUMBER(I184)=TRUE,IF(I184&gt;0,I184/NAgni!I$57*100,"n.a."),"n.a.")</f>
        <v>n.a.</v>
      </c>
      <c r="J202" s="69" t="str">
        <f>IF(ISNUMBER(J184)=TRUE,IF(J184&gt;0,J184/NAgni!J$57*100,"n.a."),"n.a.")</f>
        <v>n.a.</v>
      </c>
      <c r="K202" s="69" t="str">
        <f>IF(ISNUMBER(K184)=TRUE,IF(K184&gt;0,K184/NAgni!K$57*100,"n.a."),"n.a.")</f>
        <v>n.a.</v>
      </c>
      <c r="L202" s="69" t="str">
        <f>IF(ISNUMBER(L184)=TRUE,IF(L184&gt;0,L184/NAgni!L$57*100,"n.a."),"n.a.")</f>
        <v>n.a.</v>
      </c>
      <c r="M202" s="69" t="str">
        <f>IF(ISNUMBER(M184)=TRUE,IF(M184&gt;0,M184/NAgni!M$57*100,"n.a."),"n.a.")</f>
        <v>n.a.</v>
      </c>
      <c r="N202" s="69" t="str">
        <f>IF(ISNUMBER(N184)=TRUE,IF(N184&gt;0,N184/NAgni!N$57*100,"n.a."),"n.a.")</f>
        <v>n.a.</v>
      </c>
      <c r="O202" s="69" t="str">
        <f>IF(ISNUMBER(O184)=TRUE,IF(O184&gt;0,O184/NAgni!O$57*100,"n.a."),"n.a.")</f>
        <v>n.a.</v>
      </c>
      <c r="P202" s="69" t="str">
        <f>IF(ISNUMBER(P184)=TRUE,IF(P184&gt;0,P184/NAgni!P$57*100,"n.a."),"n.a.")</f>
        <v>n.a.</v>
      </c>
      <c r="Q202" s="69" t="str">
        <f>IF(ISNUMBER(Q184)=TRUE,IF(Q184&gt;0,Q184/NAgni!Q$57*100,"n.a."),"n.a.")</f>
        <v>n.a.</v>
      </c>
      <c r="R202" s="69" t="str">
        <f>IF(ISNUMBER(R184)=TRUE,IF(R184&gt;0,R184/NAgni!R$57*100,"n.a."),"n.a.")</f>
        <v>n.a.</v>
      </c>
      <c r="S202" s="69" t="str">
        <f>IF(ISNUMBER(S184)=TRUE,IF(S184&gt;0,S184/NAgni!S$57*100,"n.a."),"n.a.")</f>
        <v>n.a.</v>
      </c>
      <c r="T202" s="69" t="str">
        <f>IF(ISNUMBER(T184)=TRUE,IF(T184&gt;0,T184/NAgni!T$57*100,"n.a."),"n.a.")</f>
        <v>n.a.</v>
      </c>
      <c r="U202" s="69" t="str">
        <f>IF(ISNUMBER(U184)=TRUE,IF(U184&gt;0,U184/NAgni!U$57*100,"n.a."),"n.a.")</f>
        <v>n.a.</v>
      </c>
      <c r="V202" s="69" t="str">
        <f>IF(ISNUMBER(V184)=TRUE,IF(V184&gt;0,V184/NAgni!V$57*100,"n.a."),"n.a.")</f>
        <v>n.a.</v>
      </c>
      <c r="W202" s="69" t="str">
        <f>IF(ISNUMBER(W184)=TRUE,IF(W184&gt;0,W184/NAgni!W$57*100,"n.a."),"n.a.")</f>
        <v>n.a.</v>
      </c>
      <c r="X202" s="69" t="str">
        <f>IF(ISNUMBER(X184)=TRUE,IF(X184&gt;0,X184/NAgni!X$57*100,"n.a."),"n.a.")</f>
        <v>n.a.</v>
      </c>
      <c r="Y202" s="69" t="str">
        <f>IF(ISNUMBER(Y184)=TRUE,IF(Y184&gt;0,Y184/NAgni!Y$57*100,"n.a."),"n.a.")</f>
        <v>n.a.</v>
      </c>
      <c r="Z202" s="69" t="str">
        <f>IF(ISNUMBER(Z184)=TRUE,IF(Z184&gt;0,Z184/NAgni!Z$57*100,"n.a."),"n.a.")</f>
        <v>n.a.</v>
      </c>
      <c r="AA202" s="69" t="str">
        <f>IF(ISNUMBER(AA184)=TRUE,IF(AA184&gt;0,AA184/NAgni!AA$57*100,"n.a."),"n.a.")</f>
        <v>n.a.</v>
      </c>
      <c r="AB202" s="69" t="str">
        <f>IF(ISNUMBER(AB184)=TRUE,IF(AB184&gt;0,AB184/NAgni!AB$57*100,"n.a."),"n.a.")</f>
        <v>n.a.</v>
      </c>
    </row>
    <row r="203" spans="1:28" x14ac:dyDescent="0.25">
      <c r="A203" s="34" t="s">
        <v>384</v>
      </c>
      <c r="B203" s="152" t="s">
        <v>385</v>
      </c>
      <c r="C203" s="69">
        <f>IF(ISNUMBER(C185)=TRUE,IF(C185&gt;0,C185/NAgni!C$57*100,"n.a."),"n.a.")</f>
        <v>11654.711495541065</v>
      </c>
      <c r="D203" s="69">
        <f>IF(ISNUMBER(D185)=TRUE,IF(D185&gt;0,D185/NAgni!D$57*100,"n.a."),"n.a.")</f>
        <v>12973.707871947132</v>
      </c>
      <c r="E203" s="69">
        <f>IF(ISNUMBER(E185)=TRUE,IF(E185&gt;0,E185/NAgni!E$57*100,"n.a."),"n.a.")</f>
        <v>14953.364504912721</v>
      </c>
      <c r="F203" s="69">
        <f>IF(ISNUMBER(F185)=TRUE,IF(F185&gt;0,F185/NAgni!F$57*100,"n.a."),"n.a.")</f>
        <v>15114.555922217711</v>
      </c>
      <c r="G203" s="69">
        <f>IF(ISNUMBER(G185)=TRUE,IF(G185&gt;0,G185/NAgni!G$57*100,"n.a."),"n.a.")</f>
        <v>14085.830820633772</v>
      </c>
      <c r="H203" s="69">
        <f>IF(ISNUMBER(H185)=TRUE,IF(H185&gt;0,H185/NAgni!H$57*100,"n.a."),"n.a.")</f>
        <v>13493.221132017499</v>
      </c>
      <c r="I203" s="69">
        <f>IF(ISNUMBER(I185)=TRUE,IF(I185&gt;0,I185/NAgni!I$57*100,"n.a."),"n.a.")</f>
        <v>13824.31729014628</v>
      </c>
      <c r="J203" s="69">
        <f>IF(ISNUMBER(J185)=TRUE,IF(J185&gt;0,J185/NAgni!J$57*100,"n.a."),"n.a.")</f>
        <v>12551.69022840973</v>
      </c>
      <c r="K203" s="69">
        <f>IF(ISNUMBER(K185)=TRUE,IF(K185&gt;0,K185/NAgni!K$57*100,"n.a."),"n.a.")</f>
        <v>11310.746875008359</v>
      </c>
      <c r="L203" s="69">
        <f>IF(ISNUMBER(L185)=TRUE,IF(L185&gt;0,L185/NAgni!L$57*100,"n.a."),"n.a.")</f>
        <v>10875.564650724069</v>
      </c>
      <c r="M203" s="69">
        <f>IF(ISNUMBER(M185)=TRUE,IF(M185&gt;0,M185/NAgni!M$57*100,"n.a."),"n.a.")</f>
        <v>9766.2028873643994</v>
      </c>
      <c r="N203" s="69">
        <f>IF(ISNUMBER(N185)=TRUE,IF(N185&gt;0,N185/NAgni!N$57*100,"n.a."),"n.a.")</f>
        <v>9264.209301362358</v>
      </c>
      <c r="O203" s="69">
        <f>IF(ISNUMBER(O185)=TRUE,IF(O185&gt;0,O185/NAgni!O$57*100,"n.a."),"n.a.")</f>
        <v>10099.915756619195</v>
      </c>
      <c r="P203" s="69">
        <f>IF(ISNUMBER(P185)=TRUE,IF(P185&gt;0,P185/NAgni!P$57*100,"n.a."),"n.a.")</f>
        <v>10480.742143146235</v>
      </c>
      <c r="Q203" s="69">
        <f>IF(ISNUMBER(Q185)=TRUE,IF(Q185&gt;0,Q185/NAgni!Q$57*100,"n.a."),"n.a.")</f>
        <v>10201.266969371374</v>
      </c>
      <c r="R203" s="69">
        <f>IF(ISNUMBER(R185)=TRUE,IF(R185&gt;0,R185/NAgni!R$57*100,"n.a."),"n.a.")</f>
        <v>10148.561789563444</v>
      </c>
      <c r="S203" s="69">
        <f>IF(ISNUMBER(S185)=TRUE,IF(S185&gt;0,S185/NAgni!S$57*100,"n.a."),"n.a.")</f>
        <v>10248.181551698261</v>
      </c>
      <c r="T203" s="69">
        <f>IF(ISNUMBER(T185)=TRUE,IF(T185&gt;0,T185/NAgni!T$57*100,"n.a."),"n.a.")</f>
        <v>11936.112971233566</v>
      </c>
      <c r="U203" s="69">
        <f>IF(ISNUMBER(U185)=TRUE,IF(U185&gt;0,U185/NAgni!U$57*100,"n.a."),"n.a.")</f>
        <v>12548.607224236861</v>
      </c>
      <c r="V203" s="69">
        <f>IF(ISNUMBER(V185)=TRUE,IF(V185&gt;0,V185/NAgni!V$57*100,"n.a."),"n.a.")</f>
        <v>12175.257731958762</v>
      </c>
      <c r="W203" s="69">
        <f>IF(ISNUMBER(W185)=TRUE,IF(W185&gt;0,W185/NAgni!W$57*100,"n.a."),"n.a.")</f>
        <v>12131.922905503499</v>
      </c>
      <c r="X203" s="69">
        <f>IF(ISNUMBER(X185)=TRUE,IF(X185&gt;0,X185/NAgni!X$57*100,"n.a."),"n.a.")</f>
        <v>13044.334415353725</v>
      </c>
      <c r="Y203" s="69">
        <f>IF(ISNUMBER(Y185)=TRUE,IF(Y185&gt;0,Y185/NAgni!Y$57*100,"n.a."),"n.a.")</f>
        <v>12246.228932996515</v>
      </c>
      <c r="Z203" s="69">
        <f>IF(ISNUMBER(Z185)=TRUE,IF(Z185&gt;0,Z185/NAgni!Z$57*100,"n.a."),"n.a.")</f>
        <v>10692.133778153397</v>
      </c>
      <c r="AA203" s="69">
        <f>IF(ISNUMBER(AA185)=TRUE,IF(AA185&gt;0,AA185/NAgni!AA$57*100,"n.a."),"n.a.")</f>
        <v>10951.584043030656</v>
      </c>
      <c r="AB203" s="69">
        <f>IF(ISNUMBER(AB185)=TRUE,IF(AB185&gt;0,AB185/NAgni!AB$57*100,"n.a."),"n.a.")</f>
        <v>11776.446676532667</v>
      </c>
    </row>
    <row r="204" spans="1:28" x14ac:dyDescent="0.25">
      <c r="A204" s="34" t="s">
        <v>386</v>
      </c>
      <c r="B204" s="152" t="s">
        <v>387</v>
      </c>
      <c r="C204" s="69">
        <f>IF(ISNUMBER(C186)=TRUE,IF(C186&gt;0,C186/NAgni!C$57*100,"n.a."),"n.a.")</f>
        <v>2640.0191521662118</v>
      </c>
      <c r="D204" s="69">
        <f>IF(ISNUMBER(D186)=TRUE,IF(D186&gt;0,D186/NAgni!D$57*100,"n.a."),"n.a.")</f>
        <v>2784.8583247517458</v>
      </c>
      <c r="E204" s="69">
        <f>IF(ISNUMBER(E186)=TRUE,IF(E186&gt;0,E186/NAgni!E$57*100,"n.a."),"n.a.")</f>
        <v>2714.2690663482986</v>
      </c>
      <c r="F204" s="69">
        <f>IF(ISNUMBER(F186)=TRUE,IF(F186&gt;0,F186/NAgni!F$57*100,"n.a."),"n.a.")</f>
        <v>2631.2172162634497</v>
      </c>
      <c r="G204" s="69">
        <f>IF(ISNUMBER(G186)=TRUE,IF(G186&gt;0,G186/NAgni!G$57*100,"n.a."),"n.a.")</f>
        <v>2591.176029421702</v>
      </c>
      <c r="H204" s="69">
        <f>IF(ISNUMBER(H186)=TRUE,IF(H186&gt;0,H186/NAgni!H$57*100,"n.a."),"n.a.")</f>
        <v>2509.5012346476578</v>
      </c>
      <c r="I204" s="69">
        <f>IF(ISNUMBER(I186)=TRUE,IF(I186&gt;0,I186/NAgni!I$57*100,"n.a."),"n.a.")</f>
        <v>2391.4197449397911</v>
      </c>
      <c r="J204" s="69">
        <f>IF(ISNUMBER(J186)=TRUE,IF(J186&gt;0,J186/NAgni!J$57*100,"n.a."),"n.a.")</f>
        <v>2380.2386082492112</v>
      </c>
      <c r="K204" s="69">
        <f>IF(ISNUMBER(K186)=TRUE,IF(K186&gt;0,K186/NAgni!K$57*100,"n.a."),"n.a.")</f>
        <v>2197.3144094709028</v>
      </c>
      <c r="L204" s="69">
        <f>IF(ISNUMBER(L186)=TRUE,IF(L186&gt;0,L186/NAgni!L$57*100,"n.a."),"n.a.")</f>
        <v>2121.8083202060639</v>
      </c>
      <c r="M204" s="69">
        <f>IF(ISNUMBER(M186)=TRUE,IF(M186&gt;0,M186/NAgni!M$57*100,"n.a."),"n.a.")</f>
        <v>2129.0624381133889</v>
      </c>
      <c r="N204" s="69">
        <f>IF(ISNUMBER(N186)=TRUE,IF(N186&gt;0,N186/NAgni!N$57*100,"n.a."),"n.a.")</f>
        <v>2138.8810606886482</v>
      </c>
      <c r="O204" s="69">
        <f>IF(ISNUMBER(O186)=TRUE,IF(O186&gt;0,O186/NAgni!O$57*100,"n.a."),"n.a.")</f>
        <v>2094.7170701597001</v>
      </c>
      <c r="P204" s="69">
        <f>IF(ISNUMBER(P186)=TRUE,IF(P186&gt;0,P186/NAgni!P$57*100,"n.a."),"n.a.")</f>
        <v>2123.3050074616908</v>
      </c>
      <c r="Q204" s="69">
        <f>IF(ISNUMBER(Q186)=TRUE,IF(Q186&gt;0,Q186/NAgni!Q$57*100,"n.a."),"n.a.")</f>
        <v>2135.2599970601195</v>
      </c>
      <c r="R204" s="69">
        <f>IF(ISNUMBER(R186)=TRUE,IF(R186&gt;0,R186/NAgni!R$57*100,"n.a."),"n.a.")</f>
        <v>2274.7380454168547</v>
      </c>
      <c r="S204" s="69">
        <f>IF(ISNUMBER(S186)=TRUE,IF(S186&gt;0,S186/NAgni!S$57*100,"n.a."),"n.a.")</f>
        <v>2453.2654105310803</v>
      </c>
      <c r="T204" s="69">
        <f>IF(ISNUMBER(T186)=TRUE,IF(T186&gt;0,T186/NAgni!T$57*100,"n.a."),"n.a.")</f>
        <v>2475.7511649808043</v>
      </c>
      <c r="U204" s="69">
        <f>IF(ISNUMBER(U186)=TRUE,IF(U186&gt;0,U186/NAgni!U$57*100,"n.a."),"n.a.")</f>
        <v>2502.8558938303531</v>
      </c>
      <c r="V204" s="69">
        <f>IF(ISNUMBER(V186)=TRUE,IF(V186&gt;0,V186/NAgni!V$57*100,"n.a."),"n.a.")</f>
        <v>2469.2307692307695</v>
      </c>
      <c r="W204" s="69">
        <f>IF(ISNUMBER(W186)=TRUE,IF(W186&gt;0,W186/NAgni!W$57*100,"n.a."),"n.a.")</f>
        <v>2541.4470814272277</v>
      </c>
      <c r="X204" s="69">
        <f>IF(ISNUMBER(X186)=TRUE,IF(X186&gt;0,X186/NAgni!X$57*100,"n.a."),"n.a.")</f>
        <v>2621.0684084202881</v>
      </c>
      <c r="Y204" s="69">
        <f>IF(ISNUMBER(Y186)=TRUE,IF(Y186&gt;0,Y186/NAgni!Y$57*100,"n.a."),"n.a.")</f>
        <v>2424.0984734381432</v>
      </c>
      <c r="Z204" s="69">
        <f>IF(ISNUMBER(Z186)=TRUE,IF(Z186&gt;0,Z186/NAgni!Z$57*100,"n.a."),"n.a.")</f>
        <v>2215.4016832248803</v>
      </c>
      <c r="AA204" s="69">
        <f>IF(ISNUMBER(AA186)=TRUE,IF(AA186&gt;0,AA186/NAgni!AA$57*100,"n.a."),"n.a.")</f>
        <v>2309.1280472621384</v>
      </c>
      <c r="AB204" s="69">
        <f>IF(ISNUMBER(AB186)=TRUE,IF(AB186&gt;0,AB186/NAgni!AB$57*100,"n.a."),"n.a.")</f>
        <v>2250.6079450092761</v>
      </c>
    </row>
    <row r="205" spans="1:28" x14ac:dyDescent="0.25">
      <c r="A205" s="34">
        <v>6</v>
      </c>
      <c r="B205" s="152" t="s">
        <v>478</v>
      </c>
      <c r="C205" s="69" t="str">
        <f>IF(ISNUMBER(C187)=TRUE,IF(C187&gt;0,C187/NAgni!C$57*100,"n.a."),"n.a.")</f>
        <v>n.a.</v>
      </c>
      <c r="D205" s="69" t="str">
        <f>IF(ISNUMBER(D187)=TRUE,IF(D187&gt;0,D187/NAgni!D$57*100,"n.a."),"n.a.")</f>
        <v>n.a.</v>
      </c>
      <c r="E205" s="69" t="str">
        <f>IF(ISNUMBER(E187)=TRUE,IF(E187&gt;0,E187/NAgni!E$57*100,"n.a."),"n.a.")</f>
        <v>n.a.</v>
      </c>
      <c r="F205" s="69" t="str">
        <f>IF(ISNUMBER(F187)=TRUE,IF(F187&gt;0,F187/NAgni!F$57*100,"n.a."),"n.a.")</f>
        <v>n.a.</v>
      </c>
      <c r="G205" s="69" t="str">
        <f>IF(ISNUMBER(G187)=TRUE,IF(G187&gt;0,G187/NAgni!G$57*100,"n.a."),"n.a.")</f>
        <v>n.a.</v>
      </c>
      <c r="H205" s="69" t="str">
        <f>IF(ISNUMBER(H187)=TRUE,IF(H187&gt;0,H187/NAgni!H$57*100,"n.a."),"n.a.")</f>
        <v>n.a.</v>
      </c>
      <c r="I205" s="69" t="str">
        <f>IF(ISNUMBER(I187)=TRUE,IF(I187&gt;0,I187/NAgni!I$57*100,"n.a."),"n.a.")</f>
        <v>n.a.</v>
      </c>
      <c r="J205" s="69" t="str">
        <f>IF(ISNUMBER(J187)=TRUE,IF(J187&gt;0,J187/NAgni!J$57*100,"n.a."),"n.a.")</f>
        <v>n.a.</v>
      </c>
      <c r="K205" s="69" t="str">
        <f>IF(ISNUMBER(K187)=TRUE,IF(K187&gt;0,K187/NAgni!K$57*100,"n.a."),"n.a.")</f>
        <v>n.a.</v>
      </c>
      <c r="L205" s="69" t="str">
        <f>IF(ISNUMBER(L187)=TRUE,IF(L187&gt;0,L187/NAgni!L$57*100,"n.a."),"n.a.")</f>
        <v>n.a.</v>
      </c>
      <c r="M205" s="69" t="str">
        <f>IF(ISNUMBER(M187)=TRUE,IF(M187&gt;0,M187/NAgni!M$57*100,"n.a."),"n.a.")</f>
        <v>n.a.</v>
      </c>
      <c r="N205" s="69" t="str">
        <f>IF(ISNUMBER(N187)=TRUE,IF(N187&gt;0,N187/NAgni!N$57*100,"n.a."),"n.a.")</f>
        <v>n.a.</v>
      </c>
      <c r="O205" s="69" t="str">
        <f>IF(ISNUMBER(O187)=TRUE,IF(O187&gt;0,O187/NAgni!O$57*100,"n.a."),"n.a.")</f>
        <v>n.a.</v>
      </c>
      <c r="P205" s="69" t="str">
        <f>IF(ISNUMBER(P187)=TRUE,IF(P187&gt;0,P187/NAgni!P$57*100,"n.a."),"n.a.")</f>
        <v>n.a.</v>
      </c>
      <c r="Q205" s="69" t="str">
        <f>IF(ISNUMBER(Q187)=TRUE,IF(Q187&gt;0,Q187/NAgni!Q$57*100,"n.a."),"n.a.")</f>
        <v>n.a.</v>
      </c>
      <c r="R205" s="69" t="str">
        <f>IF(ISNUMBER(R187)=TRUE,IF(R187&gt;0,R187/NAgni!R$57*100,"n.a."),"n.a.")</f>
        <v>n.a.</v>
      </c>
      <c r="S205" s="69" t="str">
        <f>IF(ISNUMBER(S187)=TRUE,IF(S187&gt;0,S187/NAgni!S$57*100,"n.a."),"n.a.")</f>
        <v>n.a.</v>
      </c>
      <c r="T205" s="69" t="str">
        <f>IF(ISNUMBER(T187)=TRUE,IF(T187&gt;0,T187/NAgni!T$57*100,"n.a."),"n.a.")</f>
        <v>n.a.</v>
      </c>
      <c r="U205" s="69" t="str">
        <f>IF(ISNUMBER(U187)=TRUE,IF(U187&gt;0,U187/NAgni!U$57*100,"n.a."),"n.a.")</f>
        <v>n.a.</v>
      </c>
      <c r="V205" s="69" t="str">
        <f>IF(ISNUMBER(V187)=TRUE,IF(V187&gt;0,V187/NAgni!V$57*100,"n.a."),"n.a.")</f>
        <v>n.a.</v>
      </c>
      <c r="W205" s="69" t="str">
        <f>IF(ISNUMBER(W187)=TRUE,IF(W187&gt;0,W187/NAgni!W$57*100,"n.a."),"n.a.")</f>
        <v>n.a.</v>
      </c>
      <c r="X205" s="69" t="str">
        <f>IF(ISNUMBER(X187)=TRUE,IF(X187&gt;0,X187/NAgni!X$57*100,"n.a."),"n.a.")</f>
        <v>n.a.</v>
      </c>
      <c r="Y205" s="69">
        <f>IF(ISNUMBER(Y187)=TRUE,IF(Y187&gt;0,Y187/NAgni!Y$57*100,"n.a."),"n.a.")</f>
        <v>16486.873239936842</v>
      </c>
      <c r="Z205" s="69">
        <f>IF(ISNUMBER(Z187)=TRUE,IF(Z187&gt;0,Z187/NAgni!Z$57*100,"n.a."),"n.a.")</f>
        <v>11665.241473375585</v>
      </c>
      <c r="AA205" s="69">
        <f>IF(ISNUMBER(AA187)=TRUE,IF(AA187&gt;0,AA187/NAgni!AA$57*100,"n.a."),"n.a.")</f>
        <v>9573.1504465081816</v>
      </c>
      <c r="AB205" s="69">
        <f>IF(ISNUMBER(AB187)=TRUE,IF(AB187&gt;0,AB187/NAgni!AB$57*100,"n.a."),"n.a.")</f>
        <v>12638.627197084114</v>
      </c>
    </row>
    <row r="206" spans="1:28" s="43" customFormat="1" ht="20.25" customHeight="1" x14ac:dyDescent="0.25">
      <c r="A206" s="832"/>
      <c r="B206" s="433" t="s">
        <v>201</v>
      </c>
      <c r="C206" s="834">
        <f>IF(ISNUMBER(C188)=TRUE,IF(C188&gt;0,C188/NAgni!C$57*100,"n.a."),"n.a.")</f>
        <v>9092.8645868705407</v>
      </c>
      <c r="D206" s="834">
        <f>IF(ISNUMBER(D188)=TRUE,IF(D188&gt;0,D188/NAgni!D$57*100,"n.a."),"n.a.")</f>
        <v>9037.9781534495614</v>
      </c>
      <c r="E206" s="834">
        <f>IF(ISNUMBER(E188)=TRUE,IF(E188&gt;0,E188/NAgni!E$57*100,"n.a."),"n.a.")</f>
        <v>9475.0528229830888</v>
      </c>
      <c r="F206" s="834">
        <f>IF(ISNUMBER(F188)=TRUE,IF(F188&gt;0,F188/NAgni!F$57*100,"n.a."),"n.a.")</f>
        <v>9259.2155110185668</v>
      </c>
      <c r="G206" s="834">
        <f>IF(ISNUMBER(G188)=TRUE,IF(G188&gt;0,G188/NAgni!G$57*100,"n.a."),"n.a.")</f>
        <v>9620.2977463041952</v>
      </c>
      <c r="H206" s="834">
        <f>IF(ISNUMBER(H188)=TRUE,IF(H188&gt;0,H188/NAgni!H$57*100,"n.a."),"n.a.")</f>
        <v>8642.1747863053261</v>
      </c>
      <c r="I206" s="834">
        <f>IF(ISNUMBER(I188)=TRUE,IF(I188&gt;0,I188/NAgni!I$57*100,"n.a."),"n.a.")</f>
        <v>8059.9436609361774</v>
      </c>
      <c r="J206" s="834">
        <f>IF(ISNUMBER(J188)=TRUE,IF(J188&gt;0,J188/NAgni!J$57*100,"n.a."),"n.a.")</f>
        <v>7907.0582670414806</v>
      </c>
      <c r="K206" s="834">
        <f>IF(ISNUMBER(K188)=TRUE,IF(K188&gt;0,K188/NAgni!K$57*100,"n.a."),"n.a.")</f>
        <v>7253.2709429561673</v>
      </c>
      <c r="L206" s="834">
        <f>IF(ISNUMBER(L188)=TRUE,IF(L188&gt;0,L188/NAgni!L$57*100,"n.a."),"n.a.")</f>
        <v>7020.9360473412107</v>
      </c>
      <c r="M206" s="834">
        <f>IF(ISNUMBER(M188)=TRUE,IF(M188&gt;0,M188/NAgni!M$57*100,"n.a."),"n.a.")</f>
        <v>7117.949362018594</v>
      </c>
      <c r="N206" s="834">
        <f>IF(ISNUMBER(N188)=TRUE,IF(N188&gt;0,N188/NAgni!N$57*100,"n.a."),"n.a.")</f>
        <v>7332.5341688923654</v>
      </c>
      <c r="O206" s="834">
        <f>IF(ISNUMBER(O188)=TRUE,IF(O188&gt;0,O188/NAgni!O$57*100,"n.a."),"n.a.")</f>
        <v>7332.4235653466712</v>
      </c>
      <c r="P206" s="834">
        <f>IF(ISNUMBER(P188)=TRUE,IF(P188&gt;0,P188/NAgni!P$57*100,"n.a."),"n.a.")</f>
        <v>7381.9946701704794</v>
      </c>
      <c r="Q206" s="834">
        <f>IF(ISNUMBER(Q188)=TRUE,IF(Q188&gt;0,Q188/NAgni!Q$57*100,"n.a."),"n.a.")</f>
        <v>7765.09934035073</v>
      </c>
      <c r="R206" s="834">
        <f>IF(ISNUMBER(R188)=TRUE,IF(R188&gt;0,R188/NAgni!R$57*100,"n.a."),"n.a.")</f>
        <v>8203.004260806134</v>
      </c>
      <c r="S206" s="834">
        <f>IF(ISNUMBER(S188)=TRUE,IF(S188&gt;0,S188/NAgni!S$57*100,"n.a."),"n.a.")</f>
        <v>8842.3286001462984</v>
      </c>
      <c r="T206" s="834">
        <f>IF(ISNUMBER(T188)=TRUE,IF(T188&gt;0,T188/NAgni!T$57*100,"n.a."),"n.a.")</f>
        <v>8857.9948922463718</v>
      </c>
      <c r="U206" s="834">
        <f>IF(ISNUMBER(U188)=TRUE,IF(U188&gt;0,U188/NAgni!U$57*100,"n.a."),"n.a.")</f>
        <v>8936.218788570548</v>
      </c>
      <c r="V206" s="834">
        <f>IF(ISNUMBER(V188)=TRUE,IF(V188&gt;0,V188/NAgni!V$57*100,"n.a."),"n.a.")</f>
        <v>9084.084604715672</v>
      </c>
      <c r="W206" s="834">
        <f>IF(ISNUMBER(W188)=TRUE,IF(W188&gt;0,W188/NAgni!W$57*100,"n.a."),"n.a.")</f>
        <v>8794.5867390053936</v>
      </c>
      <c r="X206" s="834">
        <f>IF(ISNUMBER(X188)=TRUE,IF(X188&gt;0,X188/NAgni!X$57*100,"n.a."),"n.a.")</f>
        <v>8715.7005342810044</v>
      </c>
      <c r="Y206" s="834">
        <f>IF(ISNUMBER(Y188)=TRUE,IF(Y188&gt;0,Y188/NAgni!Y$57*100,"n.a."),"n.a.")</f>
        <v>8111.3935330498098</v>
      </c>
      <c r="Z206" s="834">
        <f>IF(ISNUMBER(Z188)=TRUE,IF(Z188&gt;0,Z188/NAgni!Z$57*100,"n.a."),"n.a.")</f>
        <v>7516.7007516241429</v>
      </c>
      <c r="AA206" s="834">
        <f>IF(ISNUMBER(AA188)=TRUE,IF(AA188&gt;0,AA188/NAgni!AA$57*100,"n.a."),"n.a.")</f>
        <v>7597.1993998392772</v>
      </c>
      <c r="AB206" s="834">
        <f>IF(ISNUMBER(AB188)=TRUE,IF(AB188&gt;0,AB188/NAgni!AB$57*100,"n.a."),"n.a.")</f>
        <v>7817.4209950437262</v>
      </c>
    </row>
    <row r="207" spans="1:28" x14ac:dyDescent="0.25">
      <c r="A207" s="63" t="s">
        <v>480</v>
      </c>
      <c r="B207" s="416"/>
    </row>
  </sheetData>
  <phoneticPr fontId="16" type="noConversion"/>
  <pageMargins left="0.74803149606299202" right="0.74803149606299202" top="0.98425196850393704" bottom="0.98425196850393704" header="0.511811023622047" footer="0.511811023622047"/>
  <pageSetup scale="44" orientation="landscape" r:id="rId1"/>
  <headerFooter alignWithMargins="0"/>
  <rowBreaks count="5" manualBreakCount="5">
    <brk id="34" max="16383" man="1"/>
    <brk id="69" max="27" man="1"/>
    <brk id="103" max="27" man="1"/>
    <brk id="138" max="27" man="1"/>
    <brk id="17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6" tint="0.39997558519241921"/>
  </sheetPr>
  <dimension ref="A1:AD323"/>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81640625" defaultRowHeight="12.5" x14ac:dyDescent="0.25"/>
  <cols>
    <col min="1" max="1" width="5.453125" style="1" customWidth="1"/>
    <col min="2" max="2" width="42.1796875" bestFit="1" customWidth="1"/>
    <col min="3" max="6" width="9.453125" customWidth="1"/>
    <col min="7" max="14" width="9.453125" bestFit="1" customWidth="1"/>
  </cols>
  <sheetData>
    <row r="1" spans="1:30" s="14" customFormat="1" ht="20.25" customHeight="1" x14ac:dyDescent="0.25">
      <c r="A1" s="92" t="str">
        <f>Index!A46</f>
        <v>Table 3m   Employment by industry, numbers, FY2000-FY2025</v>
      </c>
    </row>
    <row r="2" spans="1:30" s="14" customFormat="1" ht="20.25" customHeight="1" x14ac:dyDescent="0.25">
      <c r="A2" s="788"/>
      <c r="B2" s="788" t="s">
        <v>474</v>
      </c>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c r="AA2" s="24" t="str">
        <f>NAgni!AA2</f>
        <v>FY24</v>
      </c>
      <c r="AB2" s="24" t="str">
        <f>NAgni!AB2</f>
        <v>FY25</v>
      </c>
    </row>
    <row r="3" spans="1:30" ht="20.25" customHeight="1" x14ac:dyDescent="0.25">
      <c r="A3" s="1" t="s">
        <v>320</v>
      </c>
      <c r="B3" t="s">
        <v>321</v>
      </c>
      <c r="C3" s="69">
        <v>58.256999969482422</v>
      </c>
      <c r="D3" s="69">
        <v>81.757003784179688</v>
      </c>
      <c r="E3" s="69">
        <v>102.88200378417969</v>
      </c>
      <c r="F3" s="69">
        <v>123.13200378417969</v>
      </c>
      <c r="G3" s="69">
        <v>129.63200378417969</v>
      </c>
      <c r="H3" s="69">
        <v>140.25700378417969</v>
      </c>
      <c r="I3" s="69">
        <v>136.75700378417969</v>
      </c>
      <c r="J3" s="69">
        <v>119.38200378417969</v>
      </c>
      <c r="K3" s="69">
        <v>97.257003784179688</v>
      </c>
      <c r="L3" s="69">
        <v>92.507003784179688</v>
      </c>
      <c r="M3" s="69">
        <v>94.632003784179688</v>
      </c>
      <c r="N3" s="69">
        <v>81.507003784179688</v>
      </c>
      <c r="O3" s="69">
        <v>68.007003784179688</v>
      </c>
      <c r="P3" s="69">
        <v>63.506999969482422</v>
      </c>
      <c r="Q3" s="69">
        <v>79.757003784179688</v>
      </c>
      <c r="R3" s="69">
        <v>93.882003784179688</v>
      </c>
      <c r="S3" s="69">
        <v>115.75700378417969</v>
      </c>
      <c r="T3" s="69">
        <v>117.25700378417969</v>
      </c>
      <c r="U3" s="69">
        <v>120.38200378417969</v>
      </c>
      <c r="V3" s="69">
        <v>107.50700378417969</v>
      </c>
      <c r="W3" s="69">
        <v>96.757003784179688</v>
      </c>
      <c r="X3" s="69">
        <v>114.25700378417969</v>
      </c>
      <c r="Y3" s="69">
        <v>103.00700378417969</v>
      </c>
      <c r="Z3" s="69">
        <v>116.25700378417969</v>
      </c>
      <c r="AA3" s="69">
        <v>131.75700378417969</v>
      </c>
      <c r="AB3" s="69">
        <v>125.75700378417969</v>
      </c>
      <c r="AD3" s="591"/>
    </row>
    <row r="4" spans="1:30" x14ac:dyDescent="0.25">
      <c r="A4" s="1" t="s">
        <v>322</v>
      </c>
      <c r="B4" s="152" t="s">
        <v>323</v>
      </c>
      <c r="C4" s="69">
        <v>109.00599670410156</v>
      </c>
      <c r="D4" s="69">
        <v>143.88099670410156</v>
      </c>
      <c r="E4" s="69">
        <v>120.38099670410156</v>
      </c>
      <c r="F4" s="69">
        <v>97.755996704101563</v>
      </c>
      <c r="G4" s="69">
        <v>99.255996704101563</v>
      </c>
      <c r="H4" s="69">
        <v>103.75599670410156</v>
      </c>
      <c r="I4" s="69">
        <v>106.25599670410156</v>
      </c>
      <c r="J4" s="69">
        <v>110.75599670410156</v>
      </c>
      <c r="K4" s="69">
        <v>102.50599670410156</v>
      </c>
      <c r="L4" s="69">
        <v>94.630996704101563</v>
      </c>
      <c r="M4" s="69">
        <v>91.255996704101563</v>
      </c>
      <c r="N4" s="69">
        <v>86.505996704101563</v>
      </c>
      <c r="O4" s="69">
        <v>84.505996704101563</v>
      </c>
      <c r="P4" s="69">
        <v>81.255996704101563</v>
      </c>
      <c r="Q4" s="69">
        <v>83.005996704101563</v>
      </c>
      <c r="R4" s="69">
        <v>79.005996704101563</v>
      </c>
      <c r="S4" s="69">
        <v>86.255996704101563</v>
      </c>
      <c r="T4" s="69">
        <v>91.505996704101563</v>
      </c>
      <c r="U4" s="69">
        <v>91.005996704101563</v>
      </c>
      <c r="V4" s="69">
        <v>85.005996704101563</v>
      </c>
      <c r="W4" s="69">
        <v>60.256000518798828</v>
      </c>
      <c r="X4" s="69">
        <v>34.506000518798828</v>
      </c>
      <c r="Y4" s="69">
        <v>35.256000518798828</v>
      </c>
      <c r="Z4" s="69">
        <v>31.006000518798828</v>
      </c>
      <c r="AA4" s="69">
        <v>35.006000518798828</v>
      </c>
      <c r="AB4" s="69">
        <v>34.256000518798828</v>
      </c>
      <c r="AD4" s="591"/>
    </row>
    <row r="5" spans="1:30" x14ac:dyDescent="0.25">
      <c r="A5" s="1" t="s">
        <v>324</v>
      </c>
      <c r="B5" s="152" t="s">
        <v>325</v>
      </c>
      <c r="C5" s="69">
        <v>166.5</v>
      </c>
      <c r="D5" s="69">
        <v>158.5</v>
      </c>
      <c r="E5" s="69">
        <v>160.75</v>
      </c>
      <c r="F5" s="69">
        <v>110.5</v>
      </c>
      <c r="G5" s="69">
        <v>101.25</v>
      </c>
      <c r="H5" s="69">
        <v>128.5</v>
      </c>
      <c r="I5" s="69">
        <v>106.5</v>
      </c>
      <c r="J5" s="69">
        <v>95.25</v>
      </c>
      <c r="K5" s="69">
        <v>93</v>
      </c>
      <c r="L5" s="69">
        <v>85</v>
      </c>
      <c r="M5" s="69">
        <v>82.75</v>
      </c>
      <c r="N5" s="69">
        <v>95</v>
      </c>
      <c r="O5" s="69">
        <v>100.75</v>
      </c>
      <c r="P5" s="69">
        <v>93.5</v>
      </c>
      <c r="Q5" s="69">
        <v>70</v>
      </c>
      <c r="R5" s="69">
        <v>57.5</v>
      </c>
      <c r="S5" s="69">
        <v>51.75</v>
      </c>
      <c r="T5" s="69">
        <v>54.583332061767578</v>
      </c>
      <c r="U5" s="69">
        <v>57.083332061767578</v>
      </c>
      <c r="V5" s="69">
        <v>56.75</v>
      </c>
      <c r="W5" s="69">
        <v>48.666667938232422</v>
      </c>
      <c r="X5" s="69">
        <v>53.083332061767578</v>
      </c>
      <c r="Y5" s="69">
        <v>56.333332061767578</v>
      </c>
      <c r="Z5" s="69">
        <v>58.833332061767578</v>
      </c>
      <c r="AA5" s="69">
        <v>58.083332061767578</v>
      </c>
      <c r="AB5" s="69">
        <v>62.833332061767578</v>
      </c>
      <c r="AD5" s="591"/>
    </row>
    <row r="6" spans="1:30" x14ac:dyDescent="0.25">
      <c r="A6" s="1" t="s">
        <v>326</v>
      </c>
      <c r="B6" t="s">
        <v>327</v>
      </c>
      <c r="C6" s="69">
        <v>627.7650146484375</v>
      </c>
      <c r="D6" s="69">
        <v>561.2650146484375</v>
      </c>
      <c r="E6" s="69">
        <v>453.0150146484375</v>
      </c>
      <c r="F6" s="69">
        <v>155.76499938964844</v>
      </c>
      <c r="G6" s="69">
        <v>170.76499938964844</v>
      </c>
      <c r="H6" s="69">
        <v>254.13999938964844</v>
      </c>
      <c r="I6" s="69">
        <v>198.88999938964844</v>
      </c>
      <c r="J6" s="69">
        <v>215.63999938964844</v>
      </c>
      <c r="K6" s="69">
        <v>228.38999938964844</v>
      </c>
      <c r="L6" s="69">
        <v>174.88999938964844</v>
      </c>
      <c r="M6" s="69">
        <v>164.38999938964844</v>
      </c>
      <c r="N6" s="69">
        <v>162.38999938964844</v>
      </c>
      <c r="O6" s="69">
        <v>160.51499938964844</v>
      </c>
      <c r="P6" s="69">
        <v>157.51499938964844</v>
      </c>
      <c r="Q6" s="69">
        <v>167.01499938964844</v>
      </c>
      <c r="R6" s="69">
        <v>171.76499938964844</v>
      </c>
      <c r="S6" s="69">
        <v>165.26499938964844</v>
      </c>
      <c r="T6" s="69">
        <v>160.05667114257813</v>
      </c>
      <c r="U6" s="69">
        <v>158.09832763671875</v>
      </c>
      <c r="V6" s="69">
        <v>158.93167114257813</v>
      </c>
      <c r="W6" s="69">
        <v>149.93167114257813</v>
      </c>
      <c r="X6" s="69">
        <v>139.84832763671875</v>
      </c>
      <c r="Y6" s="69">
        <v>139.18167114257813</v>
      </c>
      <c r="Z6" s="69">
        <v>152.26499938964844</v>
      </c>
      <c r="AA6" s="69">
        <v>158.09832763671875</v>
      </c>
      <c r="AB6" s="69">
        <v>162.38999938964844</v>
      </c>
      <c r="AD6" s="591"/>
    </row>
    <row r="7" spans="1:30" x14ac:dyDescent="0.25">
      <c r="A7" s="1" t="s">
        <v>328</v>
      </c>
      <c r="B7" t="s">
        <v>329</v>
      </c>
      <c r="C7" s="69">
        <v>103</v>
      </c>
      <c r="D7" s="69">
        <v>102</v>
      </c>
      <c r="E7" s="69">
        <v>111</v>
      </c>
      <c r="F7" s="69">
        <v>114.5</v>
      </c>
      <c r="G7" s="69">
        <v>120</v>
      </c>
      <c r="H7" s="69">
        <v>129.75</v>
      </c>
      <c r="I7" s="69">
        <v>128.25</v>
      </c>
      <c r="J7" s="69">
        <v>125.75</v>
      </c>
      <c r="K7" s="69">
        <v>123</v>
      </c>
      <c r="L7" s="69">
        <v>121.75</v>
      </c>
      <c r="M7" s="69">
        <v>140.5</v>
      </c>
      <c r="N7" s="69">
        <v>144</v>
      </c>
      <c r="O7" s="69">
        <v>133</v>
      </c>
      <c r="P7" s="69">
        <v>130.25</v>
      </c>
      <c r="Q7" s="69">
        <v>244.5</v>
      </c>
      <c r="R7" s="69">
        <v>245</v>
      </c>
      <c r="S7" s="69">
        <v>244.5</v>
      </c>
      <c r="T7" s="69">
        <v>252.25</v>
      </c>
      <c r="U7" s="69">
        <v>294.75</v>
      </c>
      <c r="V7" s="69">
        <v>284</v>
      </c>
      <c r="W7" s="69">
        <v>293.25</v>
      </c>
      <c r="X7" s="69">
        <v>293.16665649414063</v>
      </c>
      <c r="Y7" s="69">
        <v>290.25</v>
      </c>
      <c r="Z7" s="69">
        <v>293.66665649414063</v>
      </c>
      <c r="AA7" s="69">
        <v>295.75</v>
      </c>
      <c r="AB7" s="69">
        <v>291.25</v>
      </c>
      <c r="AD7" s="591"/>
    </row>
    <row r="8" spans="1:30" x14ac:dyDescent="0.25">
      <c r="A8" s="1" t="s">
        <v>330</v>
      </c>
      <c r="B8" t="s">
        <v>331</v>
      </c>
      <c r="C8" s="69">
        <v>0</v>
      </c>
      <c r="D8" s="69">
        <v>0</v>
      </c>
      <c r="E8" s="69">
        <v>0</v>
      </c>
      <c r="F8" s="69">
        <v>0</v>
      </c>
      <c r="G8" s="69">
        <v>0</v>
      </c>
      <c r="H8" s="69">
        <v>0</v>
      </c>
      <c r="I8" s="69">
        <v>0</v>
      </c>
      <c r="J8" s="69">
        <v>0</v>
      </c>
      <c r="K8" s="69">
        <v>0</v>
      </c>
      <c r="L8" s="69">
        <v>0</v>
      </c>
      <c r="M8" s="69">
        <v>0</v>
      </c>
      <c r="N8" s="69">
        <v>0</v>
      </c>
      <c r="O8" s="69">
        <v>0</v>
      </c>
      <c r="P8" s="69">
        <v>0</v>
      </c>
      <c r="Q8" s="69">
        <v>0</v>
      </c>
      <c r="R8" s="69">
        <v>0</v>
      </c>
      <c r="S8" s="69">
        <v>0</v>
      </c>
      <c r="T8" s="69">
        <v>0</v>
      </c>
      <c r="U8" s="69">
        <v>0</v>
      </c>
      <c r="V8" s="69">
        <v>0</v>
      </c>
      <c r="W8" s="69">
        <v>0</v>
      </c>
      <c r="X8" s="69">
        <v>0</v>
      </c>
      <c r="Y8" s="69">
        <v>0</v>
      </c>
      <c r="Z8" s="69">
        <v>0</v>
      </c>
      <c r="AA8" s="69">
        <v>0</v>
      </c>
      <c r="AB8" s="69">
        <v>0</v>
      </c>
      <c r="AD8" s="591"/>
    </row>
    <row r="9" spans="1:30" x14ac:dyDescent="0.25">
      <c r="A9" s="1" t="s">
        <v>332</v>
      </c>
      <c r="B9" t="s">
        <v>333</v>
      </c>
      <c r="C9" s="69">
        <v>1077.7669677734375</v>
      </c>
      <c r="D9" s="69">
        <v>1446.2669677734375</v>
      </c>
      <c r="E9" s="69">
        <v>1753.7669677734375</v>
      </c>
      <c r="F9" s="69">
        <v>1870.2669677734375</v>
      </c>
      <c r="G9" s="69">
        <v>1817.0169677734375</v>
      </c>
      <c r="H9" s="69">
        <v>1893.6419677734375</v>
      </c>
      <c r="I9" s="69">
        <v>1522.2669677734375</v>
      </c>
      <c r="J9" s="69">
        <v>1248.3919677734375</v>
      </c>
      <c r="K9" s="69">
        <v>939.01702880859375</v>
      </c>
      <c r="L9" s="69">
        <v>757.51702880859375</v>
      </c>
      <c r="M9" s="69">
        <v>587.01702880859375</v>
      </c>
      <c r="N9" s="69">
        <v>523.14202880859375</v>
      </c>
      <c r="O9" s="69">
        <v>556.14202880859375</v>
      </c>
      <c r="P9" s="69">
        <v>604.01702880859375</v>
      </c>
      <c r="Q9" s="69">
        <v>719.39202880859375</v>
      </c>
      <c r="R9" s="69">
        <v>782.51702880859375</v>
      </c>
      <c r="S9" s="69">
        <v>858.01702880859375</v>
      </c>
      <c r="T9" s="69">
        <v>1064.5169677734375</v>
      </c>
      <c r="U9" s="69">
        <v>1057.1837158203125</v>
      </c>
      <c r="V9" s="69">
        <v>1085.2669677734375</v>
      </c>
      <c r="W9" s="69">
        <v>1179.6419677734375</v>
      </c>
      <c r="X9" s="69">
        <v>999.850341796875</v>
      </c>
      <c r="Y9" s="69">
        <v>914.80865478515625</v>
      </c>
      <c r="Z9" s="69">
        <v>1118.725341796875</v>
      </c>
      <c r="AA9" s="69">
        <v>1475.1837158203125</v>
      </c>
      <c r="AB9" s="69">
        <v>1495.0587158203125</v>
      </c>
      <c r="AD9" s="591"/>
    </row>
    <row r="10" spans="1:30" x14ac:dyDescent="0.25">
      <c r="A10" s="1" t="s">
        <v>334</v>
      </c>
      <c r="B10" t="s">
        <v>335</v>
      </c>
      <c r="C10" s="69">
        <v>1568.595947265625</v>
      </c>
      <c r="D10" s="69">
        <v>1650.595947265625</v>
      </c>
      <c r="E10" s="69">
        <v>1584.970947265625</v>
      </c>
      <c r="F10" s="69">
        <v>1538.970947265625</v>
      </c>
      <c r="G10" s="69">
        <v>1528.220947265625</v>
      </c>
      <c r="H10" s="69">
        <v>1615.845947265625</v>
      </c>
      <c r="I10" s="69">
        <v>1558.220947265625</v>
      </c>
      <c r="J10" s="69">
        <v>1495.595947265625</v>
      </c>
      <c r="K10" s="69">
        <v>1492.345947265625</v>
      </c>
      <c r="L10" s="69">
        <v>1434.345947265625</v>
      </c>
      <c r="M10" s="69">
        <v>1395.970947265625</v>
      </c>
      <c r="N10" s="69">
        <v>1399.470947265625</v>
      </c>
      <c r="O10" s="69">
        <v>1411.5543212890625</v>
      </c>
      <c r="P10" s="69">
        <v>1456.470947265625</v>
      </c>
      <c r="Q10" s="69">
        <v>1468.3876953125</v>
      </c>
      <c r="R10" s="69">
        <v>1521.6376953125</v>
      </c>
      <c r="S10" s="69">
        <v>1589.345947265625</v>
      </c>
      <c r="T10" s="69">
        <v>1648.595947265625</v>
      </c>
      <c r="U10" s="69">
        <v>1700.3876953125</v>
      </c>
      <c r="V10" s="69">
        <v>1644.1376953125</v>
      </c>
      <c r="W10" s="69">
        <v>1608.6793212890625</v>
      </c>
      <c r="X10" s="69">
        <v>1531.1793212890625</v>
      </c>
      <c r="Y10" s="69">
        <v>1572.345947265625</v>
      </c>
      <c r="Z10" s="69">
        <v>1942.2626953125</v>
      </c>
      <c r="AA10" s="69">
        <v>2038.1793212890625</v>
      </c>
      <c r="AB10" s="69">
        <v>2083.554443359375</v>
      </c>
      <c r="AD10" s="591"/>
    </row>
    <row r="11" spans="1:30" x14ac:dyDescent="0.25">
      <c r="A11" s="1" t="s">
        <v>336</v>
      </c>
      <c r="B11" t="s">
        <v>337</v>
      </c>
      <c r="C11" s="69">
        <v>425.02700805664063</v>
      </c>
      <c r="D11" s="69">
        <v>465.15200805664063</v>
      </c>
      <c r="E11" s="69">
        <v>439.65200805664063</v>
      </c>
      <c r="F11" s="69">
        <v>430.90200805664063</v>
      </c>
      <c r="G11" s="69">
        <v>463.40200805664063</v>
      </c>
      <c r="H11" s="69">
        <v>539.6519775390625</v>
      </c>
      <c r="I11" s="69">
        <v>540.5269775390625</v>
      </c>
      <c r="J11" s="69">
        <v>590.6519775390625</v>
      </c>
      <c r="K11" s="69">
        <v>616.7769775390625</v>
      </c>
      <c r="L11" s="69">
        <v>584.5269775390625</v>
      </c>
      <c r="M11" s="69">
        <v>579.1519775390625</v>
      </c>
      <c r="N11" s="69">
        <v>649.1519775390625</v>
      </c>
      <c r="O11" s="69">
        <v>677.0269775390625</v>
      </c>
      <c r="P11" s="69">
        <v>747.7769775390625</v>
      </c>
      <c r="Q11" s="69">
        <v>757.1519775390625</v>
      </c>
      <c r="R11" s="69">
        <v>804.0269775390625</v>
      </c>
      <c r="S11" s="69">
        <v>834.9019775390625</v>
      </c>
      <c r="T11" s="69">
        <v>785.6103515625</v>
      </c>
      <c r="U11" s="69">
        <v>740.69366455078125</v>
      </c>
      <c r="V11" s="69">
        <v>679.2769775390625</v>
      </c>
      <c r="W11" s="69">
        <v>506.94366455078125</v>
      </c>
      <c r="X11" s="69">
        <v>256.61032104492188</v>
      </c>
      <c r="Y11" s="69">
        <v>316.15200805664063</v>
      </c>
      <c r="Z11" s="69">
        <v>439.11032104492188</v>
      </c>
      <c r="AA11" s="69">
        <v>562.1103515625</v>
      </c>
      <c r="AB11" s="69">
        <v>618.4019775390625</v>
      </c>
      <c r="AD11" s="591"/>
    </row>
    <row r="12" spans="1:30" x14ac:dyDescent="0.25">
      <c r="A12" s="1" t="s">
        <v>338</v>
      </c>
      <c r="B12" t="s">
        <v>339</v>
      </c>
      <c r="C12" s="69">
        <v>1152.4019775390625</v>
      </c>
      <c r="D12" s="69">
        <v>1122.1519775390625</v>
      </c>
      <c r="E12" s="69">
        <v>1170.4019775390625</v>
      </c>
      <c r="F12" s="69">
        <v>1257.2769775390625</v>
      </c>
      <c r="G12" s="69">
        <v>1289.5269775390625</v>
      </c>
      <c r="H12" s="69">
        <v>1533.7769775390625</v>
      </c>
      <c r="I12" s="69">
        <v>1686.6519775390625</v>
      </c>
      <c r="J12" s="69">
        <v>1633.4019775390625</v>
      </c>
      <c r="K12" s="69">
        <v>1559.2769775390625</v>
      </c>
      <c r="L12" s="69">
        <v>1465.6519775390625</v>
      </c>
      <c r="M12" s="69">
        <v>1483.6519775390625</v>
      </c>
      <c r="N12" s="69">
        <v>1474.5269775390625</v>
      </c>
      <c r="O12" s="69">
        <v>1552.8187255859375</v>
      </c>
      <c r="P12" s="69">
        <v>1583.4853515625</v>
      </c>
      <c r="Q12" s="69">
        <v>1584.5269775390625</v>
      </c>
      <c r="R12" s="69">
        <v>1735.1937255859375</v>
      </c>
      <c r="S12" s="69">
        <v>1825.9019775390625</v>
      </c>
      <c r="T12" s="69">
        <v>1808.4437255859375</v>
      </c>
      <c r="U12" s="69">
        <v>1817.6937255859375</v>
      </c>
      <c r="V12" s="69">
        <v>1701.5269775390625</v>
      </c>
      <c r="W12" s="69">
        <v>1472.6937255859375</v>
      </c>
      <c r="X12" s="69">
        <v>1072.8603515625</v>
      </c>
      <c r="Y12" s="69">
        <v>1053.9019775390625</v>
      </c>
      <c r="Z12" s="69">
        <v>1110.1519775390625</v>
      </c>
      <c r="AA12" s="69">
        <v>1324.6103515625</v>
      </c>
      <c r="AB12" s="69">
        <v>1432.2769775390625</v>
      </c>
      <c r="AD12" s="591"/>
    </row>
    <row r="13" spans="1:30" x14ac:dyDescent="0.25">
      <c r="A13" s="1" t="s">
        <v>340</v>
      </c>
      <c r="B13" t="s">
        <v>341</v>
      </c>
      <c r="C13" s="69">
        <v>150.76100158691406</v>
      </c>
      <c r="D13" s="69">
        <v>159.76100158691406</v>
      </c>
      <c r="E13" s="69">
        <v>161.76100158691406</v>
      </c>
      <c r="F13" s="69">
        <v>153.76100158691406</v>
      </c>
      <c r="G13" s="69">
        <v>164.76100158691406</v>
      </c>
      <c r="H13" s="69">
        <v>153.01100158691406</v>
      </c>
      <c r="I13" s="69">
        <v>154.51100158691406</v>
      </c>
      <c r="J13" s="69">
        <v>165.26100158691406</v>
      </c>
      <c r="K13" s="69">
        <v>170.51100158691406</v>
      </c>
      <c r="L13" s="69">
        <v>235.38600158691406</v>
      </c>
      <c r="M13" s="69">
        <v>168.76100158691406</v>
      </c>
      <c r="N13" s="69">
        <v>173.92767333984375</v>
      </c>
      <c r="O13" s="69">
        <v>173.17767333984375</v>
      </c>
      <c r="P13" s="69">
        <v>163.42767333984375</v>
      </c>
      <c r="Q13" s="69">
        <v>152.01100158691406</v>
      </c>
      <c r="R13" s="69">
        <v>153.76100158691406</v>
      </c>
      <c r="S13" s="69">
        <v>152.34432983398438</v>
      </c>
      <c r="T13" s="69">
        <v>166.01100158691406</v>
      </c>
      <c r="U13" s="69">
        <v>171.51100158691406</v>
      </c>
      <c r="V13" s="69">
        <v>185.92767333984375</v>
      </c>
      <c r="W13" s="69">
        <v>185.26100158691406</v>
      </c>
      <c r="X13" s="69">
        <v>176.92767333984375</v>
      </c>
      <c r="Y13" s="69">
        <v>187.01100158691406</v>
      </c>
      <c r="Z13" s="69">
        <v>186.42767333984375</v>
      </c>
      <c r="AA13" s="69">
        <v>169.26100158691406</v>
      </c>
      <c r="AB13" s="69">
        <v>156.92767333984375</v>
      </c>
      <c r="AD13" s="591"/>
    </row>
    <row r="14" spans="1:30" x14ac:dyDescent="0.25">
      <c r="A14" s="1" t="s">
        <v>342</v>
      </c>
      <c r="B14" t="s">
        <v>482</v>
      </c>
      <c r="C14" s="69">
        <v>140.00599670410156</v>
      </c>
      <c r="D14" s="69">
        <v>162.38099670410156</v>
      </c>
      <c r="E14" s="69">
        <v>173.38099670410156</v>
      </c>
      <c r="F14" s="69">
        <v>156.75599670410156</v>
      </c>
      <c r="G14" s="69">
        <v>145.50599670410156</v>
      </c>
      <c r="H14" s="69">
        <v>147.00599670410156</v>
      </c>
      <c r="I14" s="69">
        <v>150.75599670410156</v>
      </c>
      <c r="J14" s="69">
        <v>147.50599670410156</v>
      </c>
      <c r="K14" s="69">
        <v>118.00599670410156</v>
      </c>
      <c r="L14" s="69">
        <v>111.00599670410156</v>
      </c>
      <c r="M14" s="69">
        <v>102.75599670410156</v>
      </c>
      <c r="N14" s="69">
        <v>100.00599670410156</v>
      </c>
      <c r="O14" s="69">
        <v>94.755996704101563</v>
      </c>
      <c r="P14" s="69">
        <v>92.005996704101563</v>
      </c>
      <c r="Q14" s="69">
        <v>96.255996704101563</v>
      </c>
      <c r="R14" s="69">
        <v>90.755996704101563</v>
      </c>
      <c r="S14" s="69">
        <v>91.005996704101563</v>
      </c>
      <c r="T14" s="69">
        <v>89.42266845703125</v>
      </c>
      <c r="U14" s="69">
        <v>93.67266845703125</v>
      </c>
      <c r="V14" s="69">
        <v>121.67266845703125</v>
      </c>
      <c r="W14" s="69">
        <v>95.839332580566406</v>
      </c>
      <c r="X14" s="69">
        <v>85.04766845703125</v>
      </c>
      <c r="Y14" s="69">
        <v>85.505996704101563</v>
      </c>
      <c r="Z14" s="69">
        <v>88.005996704101563</v>
      </c>
      <c r="AA14" s="69">
        <v>90.755996704101563</v>
      </c>
      <c r="AB14" s="69">
        <v>94.839332580566406</v>
      </c>
      <c r="AD14" s="591"/>
    </row>
    <row r="15" spans="1:30" x14ac:dyDescent="0.25">
      <c r="A15" s="1" t="s">
        <v>344</v>
      </c>
      <c r="B15" t="s">
        <v>345</v>
      </c>
      <c r="C15" s="69">
        <v>161.60899353027344</v>
      </c>
      <c r="D15" s="69">
        <v>158.60899353027344</v>
      </c>
      <c r="E15" s="69">
        <v>105.73400115966797</v>
      </c>
      <c r="F15" s="69">
        <v>131.73399353027344</v>
      </c>
      <c r="G15" s="69">
        <v>135.35899353027344</v>
      </c>
      <c r="H15" s="69">
        <v>132.10899353027344</v>
      </c>
      <c r="I15" s="69">
        <v>132.73399353027344</v>
      </c>
      <c r="J15" s="69">
        <v>131.23399353027344</v>
      </c>
      <c r="K15" s="69">
        <v>124.85900115966797</v>
      </c>
      <c r="L15" s="69">
        <v>113.10900115966797</v>
      </c>
      <c r="M15" s="69">
        <v>120.85900115966797</v>
      </c>
      <c r="N15" s="69">
        <v>124.85900115966797</v>
      </c>
      <c r="O15" s="69">
        <v>130.48399353027344</v>
      </c>
      <c r="P15" s="69">
        <v>137.73399353027344</v>
      </c>
      <c r="Q15" s="69">
        <v>145.10899353027344</v>
      </c>
      <c r="R15" s="69">
        <v>168.35899353027344</v>
      </c>
      <c r="S15" s="69">
        <v>178.60899353027344</v>
      </c>
      <c r="T15" s="69">
        <v>179.85899353027344</v>
      </c>
      <c r="U15" s="69">
        <v>188.44233703613281</v>
      </c>
      <c r="V15" s="69">
        <v>183.60899353027344</v>
      </c>
      <c r="W15" s="69">
        <v>185.02566528320313</v>
      </c>
      <c r="X15" s="69">
        <v>182.94233703613281</v>
      </c>
      <c r="Y15" s="69">
        <v>184.48399353027344</v>
      </c>
      <c r="Z15" s="69">
        <v>185.31733703613281</v>
      </c>
      <c r="AA15" s="69">
        <v>206.27566528320313</v>
      </c>
      <c r="AB15" s="69">
        <v>215.77566528320313</v>
      </c>
      <c r="AD15" s="591"/>
    </row>
    <row r="16" spans="1:30" x14ac:dyDescent="0.25">
      <c r="A16" s="1" t="s">
        <v>346</v>
      </c>
      <c r="B16" s="152" t="s">
        <v>347</v>
      </c>
      <c r="C16" s="69">
        <v>136.68499755859375</v>
      </c>
      <c r="D16" s="69">
        <v>121.68499755859375</v>
      </c>
      <c r="E16" s="69">
        <v>103.93499755859375</v>
      </c>
      <c r="F16" s="69">
        <v>113.05999755859375</v>
      </c>
      <c r="G16" s="69">
        <v>108.30999755859375</v>
      </c>
      <c r="H16" s="69">
        <v>102.80999755859375</v>
      </c>
      <c r="I16" s="69">
        <v>106.55999755859375</v>
      </c>
      <c r="J16" s="69">
        <v>102.80999755859375</v>
      </c>
      <c r="K16" s="69">
        <v>103.30999755859375</v>
      </c>
      <c r="L16" s="69">
        <v>88.80999755859375</v>
      </c>
      <c r="M16" s="69">
        <v>89.30999755859375</v>
      </c>
      <c r="N16" s="69">
        <v>86.05999755859375</v>
      </c>
      <c r="O16" s="69">
        <v>89.05999755859375</v>
      </c>
      <c r="P16" s="69">
        <v>86.18499755859375</v>
      </c>
      <c r="Q16" s="69">
        <v>88.476669311523438</v>
      </c>
      <c r="R16" s="69">
        <v>103.89333343505859</v>
      </c>
      <c r="S16" s="69">
        <v>115.97666931152344</v>
      </c>
      <c r="T16" s="69">
        <v>100.72666931152344</v>
      </c>
      <c r="U16" s="69">
        <v>104.47666931152344</v>
      </c>
      <c r="V16" s="69">
        <v>113.89333343505859</v>
      </c>
      <c r="W16" s="69">
        <v>121.10166931152344</v>
      </c>
      <c r="X16" s="69">
        <v>118.22666931152344</v>
      </c>
      <c r="Y16" s="69">
        <v>122.80999755859375</v>
      </c>
      <c r="Z16" s="69">
        <v>111.47666931152344</v>
      </c>
      <c r="AA16" s="69">
        <v>120.22666931152344</v>
      </c>
      <c r="AB16" s="69">
        <v>135.89332580566406</v>
      </c>
      <c r="AD16" s="591"/>
    </row>
    <row r="17" spans="1:30" x14ac:dyDescent="0.25">
      <c r="A17" s="1" t="s">
        <v>348</v>
      </c>
      <c r="B17" s="152" t="s">
        <v>349</v>
      </c>
      <c r="C17" s="69">
        <v>168.30000305175781</v>
      </c>
      <c r="D17" s="69">
        <v>198.30000305175781</v>
      </c>
      <c r="E17" s="69">
        <v>199.55000305175781</v>
      </c>
      <c r="F17" s="69">
        <v>240.67500305175781</v>
      </c>
      <c r="G17" s="69">
        <v>243.30000305175781</v>
      </c>
      <c r="H17" s="69">
        <v>233.05000305175781</v>
      </c>
      <c r="I17" s="69">
        <v>265.42498779296875</v>
      </c>
      <c r="J17" s="69">
        <v>259.67498779296875</v>
      </c>
      <c r="K17" s="69">
        <v>240.30000305175781</v>
      </c>
      <c r="L17" s="69">
        <v>207.55000305175781</v>
      </c>
      <c r="M17" s="69">
        <v>201.30000305175781</v>
      </c>
      <c r="N17" s="69">
        <v>204.30000305175781</v>
      </c>
      <c r="O17" s="69">
        <v>214.30000305175781</v>
      </c>
      <c r="P17" s="69">
        <v>225.55000305175781</v>
      </c>
      <c r="Q17" s="69">
        <v>248.55000305175781</v>
      </c>
      <c r="R17" s="69">
        <v>285.54998779296875</v>
      </c>
      <c r="S17" s="69">
        <v>415.92498779296875</v>
      </c>
      <c r="T17" s="69">
        <v>415.17498779296875</v>
      </c>
      <c r="U17" s="69">
        <v>449.17498779296875</v>
      </c>
      <c r="V17" s="69">
        <v>364.2166748046875</v>
      </c>
      <c r="W17" s="69">
        <v>266.42498779296875</v>
      </c>
      <c r="X17" s="69">
        <v>169.21665954589844</v>
      </c>
      <c r="Y17" s="69">
        <v>204.55000305175781</v>
      </c>
      <c r="Z17" s="69">
        <v>270.79998779296875</v>
      </c>
      <c r="AA17" s="69">
        <v>349.8416748046875</v>
      </c>
      <c r="AB17" s="69">
        <v>452.88333129882813</v>
      </c>
      <c r="AD17" s="591"/>
    </row>
    <row r="18" spans="1:30" x14ac:dyDescent="0.25">
      <c r="A18" s="1" t="s">
        <v>350</v>
      </c>
      <c r="B18" t="s">
        <v>483</v>
      </c>
      <c r="C18" s="69">
        <v>2848.75</v>
      </c>
      <c r="D18" s="69">
        <v>2975.375</v>
      </c>
      <c r="E18" s="69">
        <v>2999.5</v>
      </c>
      <c r="F18" s="69">
        <v>2935.625</v>
      </c>
      <c r="G18" s="69">
        <v>2951.125</v>
      </c>
      <c r="H18" s="69">
        <v>3044.25</v>
      </c>
      <c r="I18" s="69">
        <v>3063.625</v>
      </c>
      <c r="J18" s="69">
        <v>3118.5</v>
      </c>
      <c r="K18" s="69">
        <v>3107.375</v>
      </c>
      <c r="L18" s="69">
        <v>3085.75</v>
      </c>
      <c r="M18" s="69">
        <v>3085.625</v>
      </c>
      <c r="N18" s="69">
        <v>3019.166748046875</v>
      </c>
      <c r="O18" s="69">
        <v>2995.458251953125</v>
      </c>
      <c r="P18" s="69">
        <v>3068.5</v>
      </c>
      <c r="Q18" s="69">
        <v>3038.625</v>
      </c>
      <c r="R18" s="69">
        <v>3040.083251953125</v>
      </c>
      <c r="S18" s="69">
        <v>3149</v>
      </c>
      <c r="T18" s="69">
        <v>3250.083251953125</v>
      </c>
      <c r="U18" s="69">
        <v>3228</v>
      </c>
      <c r="V18" s="69">
        <v>3222.5</v>
      </c>
      <c r="W18" s="69">
        <v>3267.833251953125</v>
      </c>
      <c r="X18" s="69">
        <v>3196.702392578125</v>
      </c>
      <c r="Y18" s="69">
        <v>3166.791748046875</v>
      </c>
      <c r="Z18" s="69">
        <v>3179.791748046875</v>
      </c>
      <c r="AA18" s="69">
        <v>3160.083251953125</v>
      </c>
      <c r="AB18" s="69">
        <v>3108.708251953125</v>
      </c>
      <c r="AD18" s="591"/>
    </row>
    <row r="19" spans="1:30" x14ac:dyDescent="0.25">
      <c r="A19" s="1" t="s">
        <v>352</v>
      </c>
      <c r="B19" t="s">
        <v>353</v>
      </c>
      <c r="C19" s="69">
        <v>509</v>
      </c>
      <c r="D19" s="69">
        <v>495.25</v>
      </c>
      <c r="E19" s="69">
        <v>472.5</v>
      </c>
      <c r="F19" s="69">
        <v>478</v>
      </c>
      <c r="G19" s="69">
        <v>500</v>
      </c>
      <c r="H19" s="69">
        <v>499.5</v>
      </c>
      <c r="I19" s="69">
        <v>514.75</v>
      </c>
      <c r="J19" s="69">
        <v>525</v>
      </c>
      <c r="K19" s="69">
        <v>532.75</v>
      </c>
      <c r="L19" s="69">
        <v>525</v>
      </c>
      <c r="M19" s="69">
        <v>520.25</v>
      </c>
      <c r="N19" s="69">
        <v>481.83334350585938</v>
      </c>
      <c r="O19" s="69">
        <v>465.75</v>
      </c>
      <c r="P19" s="69">
        <v>445.5</v>
      </c>
      <c r="Q19" s="69">
        <v>398.16665649414063</v>
      </c>
      <c r="R19" s="69">
        <v>363.08334350585938</v>
      </c>
      <c r="S19" s="69">
        <v>345.66665649414063</v>
      </c>
      <c r="T19" s="69">
        <v>332</v>
      </c>
      <c r="U19" s="69">
        <v>327.83334350585938</v>
      </c>
      <c r="V19" s="69">
        <v>330.5</v>
      </c>
      <c r="W19" s="69">
        <v>327.08334350585938</v>
      </c>
      <c r="X19" s="69">
        <v>298.83334350585938</v>
      </c>
      <c r="Y19" s="69">
        <v>299.41665649414063</v>
      </c>
      <c r="Z19" s="69">
        <v>313.58334350585938</v>
      </c>
      <c r="AA19" s="69">
        <v>312.41665649414063</v>
      </c>
      <c r="AB19" s="69">
        <v>357</v>
      </c>
      <c r="AD19" s="591"/>
    </row>
    <row r="20" spans="1:30" x14ac:dyDescent="0.25">
      <c r="A20" s="1" t="s">
        <v>354</v>
      </c>
      <c r="B20" t="s">
        <v>355</v>
      </c>
      <c r="C20" s="69">
        <v>31.50200080871582</v>
      </c>
      <c r="D20" s="69">
        <v>32.501998901367188</v>
      </c>
      <c r="E20" s="69">
        <v>32.751998901367188</v>
      </c>
      <c r="F20" s="69">
        <v>26.25200080871582</v>
      </c>
      <c r="G20" s="69">
        <v>29.75200080871582</v>
      </c>
      <c r="H20" s="69">
        <v>30.00200080871582</v>
      </c>
      <c r="I20" s="69">
        <v>26.50200080871582</v>
      </c>
      <c r="J20" s="69">
        <v>28.25200080871582</v>
      </c>
      <c r="K20" s="69">
        <v>25.37700080871582</v>
      </c>
      <c r="L20" s="69">
        <v>26.50200080871582</v>
      </c>
      <c r="M20" s="69">
        <v>43.751998901367188</v>
      </c>
      <c r="N20" s="69">
        <v>45.251998901367188</v>
      </c>
      <c r="O20" s="69">
        <v>50.251998901367188</v>
      </c>
      <c r="P20" s="69">
        <v>56.501998901367188</v>
      </c>
      <c r="Q20" s="69">
        <v>64.501998901367188</v>
      </c>
      <c r="R20" s="69">
        <v>74.001998901367188</v>
      </c>
      <c r="S20" s="69">
        <v>67.251998901367188</v>
      </c>
      <c r="T20" s="69">
        <v>83.585334777832031</v>
      </c>
      <c r="U20" s="69">
        <v>76.835334777832031</v>
      </c>
      <c r="V20" s="69">
        <v>71.918663024902344</v>
      </c>
      <c r="W20" s="69">
        <v>116.58533477783203</v>
      </c>
      <c r="X20" s="69">
        <v>114.83533477783203</v>
      </c>
      <c r="Y20" s="69">
        <v>131.66867065429688</v>
      </c>
      <c r="Z20" s="69">
        <v>133.0853271484375</v>
      </c>
      <c r="AA20" s="69">
        <v>122.66866302490234</v>
      </c>
      <c r="AB20" s="69">
        <v>115.37699890136719</v>
      </c>
      <c r="AD20" s="591"/>
    </row>
    <row r="21" spans="1:30" x14ac:dyDescent="0.25">
      <c r="A21" s="1" t="s">
        <v>356</v>
      </c>
      <c r="B21" t="s">
        <v>357</v>
      </c>
      <c r="C21" s="69">
        <v>20.754999160766602</v>
      </c>
      <c r="D21" s="69">
        <v>26.754999160766602</v>
      </c>
      <c r="E21" s="69">
        <v>41.505001068115234</v>
      </c>
      <c r="F21" s="69">
        <v>60.255001068115234</v>
      </c>
      <c r="G21" s="69">
        <v>59.505001068115234</v>
      </c>
      <c r="H21" s="69">
        <v>61.505001068115234</v>
      </c>
      <c r="I21" s="69">
        <v>58.005001068115234</v>
      </c>
      <c r="J21" s="69">
        <v>58.005001068115234</v>
      </c>
      <c r="K21" s="69">
        <v>60.005001068115234</v>
      </c>
      <c r="L21" s="69">
        <v>58.005001068115234</v>
      </c>
      <c r="M21" s="69">
        <v>51.005001068115234</v>
      </c>
      <c r="N21" s="69">
        <v>58.005001068115234</v>
      </c>
      <c r="O21" s="69">
        <v>59.755001068115234</v>
      </c>
      <c r="P21" s="69">
        <v>63.630001068115234</v>
      </c>
      <c r="Q21" s="69">
        <v>69.754997253417969</v>
      </c>
      <c r="R21" s="69">
        <v>81.254997253417969</v>
      </c>
      <c r="S21" s="69">
        <v>83.254997253417969</v>
      </c>
      <c r="T21" s="69">
        <v>81.504997253417969</v>
      </c>
      <c r="U21" s="69">
        <v>77.504997253417969</v>
      </c>
      <c r="V21" s="69">
        <v>89.754997253417969</v>
      </c>
      <c r="W21" s="69">
        <v>81.254997253417969</v>
      </c>
      <c r="X21" s="69">
        <v>53.005001068115234</v>
      </c>
      <c r="Y21" s="69">
        <v>52.505001068115234</v>
      </c>
      <c r="Z21" s="69">
        <v>56.755001068115234</v>
      </c>
      <c r="AA21" s="69">
        <v>56.755001068115234</v>
      </c>
      <c r="AB21" s="69">
        <v>61.005001068115234</v>
      </c>
      <c r="AD21" s="591"/>
    </row>
    <row r="22" spans="1:30" x14ac:dyDescent="0.25">
      <c r="A22" s="1" t="s">
        <v>358</v>
      </c>
      <c r="B22" t="s">
        <v>359</v>
      </c>
      <c r="C22" s="69">
        <v>201.77400207519531</v>
      </c>
      <c r="D22" s="69">
        <v>233.64900207519531</v>
      </c>
      <c r="E22" s="69">
        <v>215.39900207519531</v>
      </c>
      <c r="F22" s="69">
        <v>246.02400207519531</v>
      </c>
      <c r="G22" s="69">
        <v>223.14900207519531</v>
      </c>
      <c r="H22" s="69">
        <v>229.27400207519531</v>
      </c>
      <c r="I22" s="69">
        <v>255.27400207519531</v>
      </c>
      <c r="J22" s="69">
        <v>261.77398681640625</v>
      </c>
      <c r="K22" s="69">
        <v>279.52398681640625</v>
      </c>
      <c r="L22" s="69">
        <v>275.14898681640625</v>
      </c>
      <c r="M22" s="69">
        <v>259.89898681640625</v>
      </c>
      <c r="N22" s="69">
        <v>268.77398681640625</v>
      </c>
      <c r="O22" s="69">
        <v>285.64898681640625</v>
      </c>
      <c r="P22" s="69">
        <v>272.64898681640625</v>
      </c>
      <c r="Q22" s="69">
        <v>266.02398681640625</v>
      </c>
      <c r="R22" s="69">
        <v>262.02398681640625</v>
      </c>
      <c r="S22" s="69">
        <v>275.27398681640625</v>
      </c>
      <c r="T22" s="69">
        <v>302.190673828125</v>
      </c>
      <c r="U22" s="69">
        <v>301.85733032226563</v>
      </c>
      <c r="V22" s="69">
        <v>281.440673828125</v>
      </c>
      <c r="W22" s="69">
        <v>289.52398681640625</v>
      </c>
      <c r="X22" s="69">
        <v>274.60733032226563</v>
      </c>
      <c r="Y22" s="69">
        <v>290.98233032226563</v>
      </c>
      <c r="Z22" s="69">
        <v>304.60733032226563</v>
      </c>
      <c r="AA22" s="69">
        <v>326.85733032226563</v>
      </c>
      <c r="AB22" s="69">
        <v>333.85733032226563</v>
      </c>
      <c r="AD22" s="591"/>
    </row>
    <row r="23" spans="1:30" x14ac:dyDescent="0.25">
      <c r="A23" s="1" t="s">
        <v>360</v>
      </c>
      <c r="B23" t="s">
        <v>484</v>
      </c>
      <c r="C23" s="69">
        <v>333.00100708007813</v>
      </c>
      <c r="D23" s="69">
        <v>414.75100708007813</v>
      </c>
      <c r="E23" s="69">
        <v>453.25100708007813</v>
      </c>
      <c r="F23" s="69">
        <v>590.7509765625</v>
      </c>
      <c r="G23" s="69">
        <v>762.5009765625</v>
      </c>
      <c r="H23" s="69">
        <v>885.7509765625</v>
      </c>
      <c r="I23" s="69">
        <v>968.0009765625</v>
      </c>
      <c r="J23" s="69">
        <v>969.2509765625</v>
      </c>
      <c r="K23" s="69">
        <v>909.5009765625</v>
      </c>
      <c r="L23" s="69">
        <v>856.2509765625</v>
      </c>
      <c r="M23" s="69">
        <v>824.2509765625</v>
      </c>
      <c r="N23" s="69">
        <v>759.2509765625</v>
      </c>
      <c r="O23" s="69">
        <v>657.7509765625</v>
      </c>
      <c r="P23" s="69">
        <v>572.2509765625</v>
      </c>
      <c r="Q23" s="69">
        <v>582.7509765625</v>
      </c>
      <c r="R23" s="69">
        <v>749.2509765625</v>
      </c>
      <c r="S23" s="69">
        <v>681.2509765625</v>
      </c>
      <c r="T23" s="69">
        <v>730.2509765625</v>
      </c>
      <c r="U23" s="69">
        <v>694.7509765625</v>
      </c>
      <c r="V23" s="69">
        <v>653.0009765625</v>
      </c>
      <c r="W23" s="69">
        <v>602.2509765625</v>
      </c>
      <c r="X23" s="69">
        <v>555.0009765625</v>
      </c>
      <c r="Y23" s="69">
        <v>500.75100708007813</v>
      </c>
      <c r="Z23" s="69">
        <v>480.50100708007813</v>
      </c>
      <c r="AA23" s="69">
        <v>599.0009765625</v>
      </c>
      <c r="AB23" s="69">
        <v>626.0009765625</v>
      </c>
      <c r="AD23" s="591"/>
    </row>
    <row r="24" spans="1:30" x14ac:dyDescent="0.25">
      <c r="A24" s="1" t="s">
        <v>485</v>
      </c>
      <c r="B24" t="s">
        <v>486</v>
      </c>
      <c r="C24" s="69">
        <v>5.75</v>
      </c>
      <c r="D24" s="69">
        <v>6.75</v>
      </c>
      <c r="E24" s="69">
        <v>8.25</v>
      </c>
      <c r="F24" s="69">
        <v>8</v>
      </c>
      <c r="G24" s="69">
        <v>8.75</v>
      </c>
      <c r="H24" s="69">
        <v>7.75</v>
      </c>
      <c r="I24" s="69">
        <v>8</v>
      </c>
      <c r="J24" s="69">
        <v>9.75</v>
      </c>
      <c r="K24" s="69">
        <v>10.5</v>
      </c>
      <c r="L24" s="69">
        <v>13.625</v>
      </c>
      <c r="M24" s="69">
        <v>17.5</v>
      </c>
      <c r="N24" s="69">
        <v>18.75</v>
      </c>
      <c r="O24" s="69">
        <v>20.75</v>
      </c>
      <c r="P24" s="69">
        <v>23.25</v>
      </c>
      <c r="Q24" s="69">
        <v>19.5</v>
      </c>
      <c r="R24" s="69">
        <v>20.75</v>
      </c>
      <c r="S24" s="69">
        <v>21.5</v>
      </c>
      <c r="T24" s="69">
        <v>24.25</v>
      </c>
      <c r="U24" s="69">
        <v>23</v>
      </c>
      <c r="V24" s="69">
        <v>23.75</v>
      </c>
      <c r="W24" s="69">
        <v>24.75</v>
      </c>
      <c r="X24" s="69">
        <v>28.25</v>
      </c>
      <c r="Y24" s="69">
        <v>35</v>
      </c>
      <c r="Z24" s="69">
        <v>48.25</v>
      </c>
      <c r="AA24" s="69">
        <v>65.5</v>
      </c>
      <c r="AB24" s="69">
        <v>62.25</v>
      </c>
      <c r="AD24" s="591"/>
    </row>
    <row r="25" spans="1:30" s="43" customFormat="1" ht="20.25" customHeight="1" x14ac:dyDescent="0.25">
      <c r="A25" s="832"/>
      <c r="B25" s="433" t="s">
        <v>201</v>
      </c>
      <c r="C25" s="833">
        <v>9996.212890625</v>
      </c>
      <c r="D25" s="833">
        <v>10717.337890625</v>
      </c>
      <c r="E25" s="833">
        <v>10864.337890625</v>
      </c>
      <c r="F25" s="833">
        <v>10839.962890625</v>
      </c>
      <c r="G25" s="833">
        <v>11051.087890625</v>
      </c>
      <c r="H25" s="833">
        <v>11865.337890625</v>
      </c>
      <c r="I25" s="833">
        <v>11688.462890625</v>
      </c>
      <c r="J25" s="833">
        <v>11411.837890625</v>
      </c>
      <c r="K25" s="833">
        <v>10933.587890625</v>
      </c>
      <c r="L25" s="833">
        <v>10406.962890625</v>
      </c>
      <c r="M25" s="833">
        <v>10104.587890625</v>
      </c>
      <c r="N25" s="833">
        <v>9955.8798828125</v>
      </c>
      <c r="O25" s="833">
        <v>9981.462890625</v>
      </c>
      <c r="P25" s="833">
        <v>10124.962890625</v>
      </c>
      <c r="Q25" s="833">
        <v>10343.462890625</v>
      </c>
      <c r="R25" s="833">
        <v>10883.2958984375</v>
      </c>
      <c r="S25" s="833">
        <v>11348.7548828125</v>
      </c>
      <c r="T25" s="833">
        <v>11737.8798828125</v>
      </c>
      <c r="U25" s="833">
        <v>11774.337890625</v>
      </c>
      <c r="V25" s="833">
        <v>11444.587890625</v>
      </c>
      <c r="W25" s="833">
        <v>10979.7548828125</v>
      </c>
      <c r="X25" s="833">
        <v>9748.95703125</v>
      </c>
      <c r="Y25" s="833">
        <v>9742.712890625</v>
      </c>
      <c r="Z25" s="833">
        <v>10620.8798828125</v>
      </c>
      <c r="AA25" s="833">
        <v>11658.4208984375</v>
      </c>
      <c r="AB25" s="833">
        <v>12026.2958984375</v>
      </c>
      <c r="AC25" s="160"/>
      <c r="AD25" s="591"/>
    </row>
    <row r="26" spans="1:30" s="23" customFormat="1" ht="15" customHeight="1" x14ac:dyDescent="0.3">
      <c r="A26" s="63" t="s">
        <v>480</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152"/>
      <c r="AD26" s="152"/>
    </row>
    <row r="27" spans="1:30" x14ac:dyDescent="0.25">
      <c r="A27"/>
    </row>
    <row r="28" spans="1:30" s="14" customFormat="1" ht="20.25" customHeight="1" x14ac:dyDescent="0.25">
      <c r="A28" s="92" t="str">
        <f>Index!A47</f>
        <v>Table 3n    Employment by industry, wage costs, FY2000-FY2025</v>
      </c>
    </row>
    <row r="29" spans="1:30" s="14" customFormat="1" ht="20.25" customHeight="1" x14ac:dyDescent="0.25">
      <c r="A29" s="788"/>
      <c r="B29" s="52" t="s">
        <v>487</v>
      </c>
      <c r="C29" s="24" t="str">
        <f>C2</f>
        <v>FY00</v>
      </c>
      <c r="D29" s="24" t="str">
        <f t="shared" ref="D29:T29" si="0">D2</f>
        <v>FY01</v>
      </c>
      <c r="E29" s="24" t="str">
        <f t="shared" si="0"/>
        <v>FY02</v>
      </c>
      <c r="F29" s="24" t="str">
        <f t="shared" si="0"/>
        <v>FY03</v>
      </c>
      <c r="G29" s="24" t="str">
        <f t="shared" si="0"/>
        <v>FY04</v>
      </c>
      <c r="H29" s="24" t="str">
        <f t="shared" si="0"/>
        <v>FY05</v>
      </c>
      <c r="I29" s="24" t="str">
        <f t="shared" si="0"/>
        <v>FY06</v>
      </c>
      <c r="J29" s="24" t="str">
        <f t="shared" si="0"/>
        <v>FY07</v>
      </c>
      <c r="K29" s="24" t="str">
        <f t="shared" si="0"/>
        <v>FY08</v>
      </c>
      <c r="L29" s="24" t="str">
        <f t="shared" si="0"/>
        <v>FY09</v>
      </c>
      <c r="M29" s="24" t="str">
        <f t="shared" si="0"/>
        <v>FY10</v>
      </c>
      <c r="N29" s="24" t="str">
        <f t="shared" si="0"/>
        <v>FY11</v>
      </c>
      <c r="O29" s="24" t="str">
        <f t="shared" si="0"/>
        <v>FY12</v>
      </c>
      <c r="P29" s="24" t="str">
        <f t="shared" si="0"/>
        <v>FY13</v>
      </c>
      <c r="Q29" s="24" t="str">
        <f t="shared" si="0"/>
        <v>FY14</v>
      </c>
      <c r="R29" s="24" t="str">
        <f t="shared" si="0"/>
        <v>FY15</v>
      </c>
      <c r="S29" s="24" t="str">
        <f t="shared" si="0"/>
        <v>FY16</v>
      </c>
      <c r="T29" s="24" t="str">
        <f t="shared" si="0"/>
        <v>FY17</v>
      </c>
      <c r="U29" s="24" t="str">
        <f t="shared" ref="U29:AB29" si="1">U2</f>
        <v>FY18</v>
      </c>
      <c r="V29" s="24" t="str">
        <f t="shared" si="1"/>
        <v>FY19</v>
      </c>
      <c r="W29" s="24" t="str">
        <f t="shared" si="1"/>
        <v>FY20</v>
      </c>
      <c r="X29" s="24" t="str">
        <f t="shared" si="1"/>
        <v>FY21</v>
      </c>
      <c r="Y29" s="24" t="str">
        <f t="shared" si="1"/>
        <v>FY22</v>
      </c>
      <c r="Z29" s="24" t="str">
        <f t="shared" si="1"/>
        <v>FY23</v>
      </c>
      <c r="AA29" s="24" t="str">
        <f t="shared" si="1"/>
        <v>FY24</v>
      </c>
      <c r="AB29" s="24" t="str">
        <f t="shared" si="1"/>
        <v>FY25</v>
      </c>
    </row>
    <row r="30" spans="1:30" ht="20.25" customHeight="1" x14ac:dyDescent="0.25">
      <c r="A30" s="1" t="s">
        <v>320</v>
      </c>
      <c r="B30" t="s">
        <v>321</v>
      </c>
      <c r="C30" s="69">
        <v>117.52999877929688</v>
      </c>
      <c r="D30" s="69">
        <v>154.47000122070313</v>
      </c>
      <c r="E30" s="69">
        <v>237.02999877929688</v>
      </c>
      <c r="F30" s="69">
        <v>242.50999450683594</v>
      </c>
      <c r="G30" s="69">
        <v>254.49000549316406</v>
      </c>
      <c r="H30" s="69">
        <v>288.35000610351563</v>
      </c>
      <c r="I30" s="69">
        <v>285.76998901367188</v>
      </c>
      <c r="J30" s="69">
        <v>232.78999328613281</v>
      </c>
      <c r="K30" s="69">
        <v>240.97999572753906</v>
      </c>
      <c r="L30" s="69">
        <v>269.45999145507813</v>
      </c>
      <c r="M30" s="69">
        <v>291.97000122070313</v>
      </c>
      <c r="N30" s="69">
        <v>252.57000732421875</v>
      </c>
      <c r="O30" s="69">
        <v>202.42999267578125</v>
      </c>
      <c r="P30" s="69">
        <v>228.61000061035156</v>
      </c>
      <c r="Q30" s="69">
        <v>296.92999267578125</v>
      </c>
      <c r="R30" s="69">
        <v>353.94000244140625</v>
      </c>
      <c r="S30" s="69">
        <v>453.70001220703125</v>
      </c>
      <c r="T30" s="69">
        <v>491.3599853515625</v>
      </c>
      <c r="U30" s="69">
        <v>539.78997802734375</v>
      </c>
      <c r="V30" s="69">
        <v>446.55999755859375</v>
      </c>
      <c r="W30" s="69">
        <v>383.92001342773438</v>
      </c>
      <c r="X30" s="69">
        <v>405.32998657226563</v>
      </c>
      <c r="Y30" s="69">
        <v>362.92001342773438</v>
      </c>
      <c r="Z30" s="69">
        <v>353.22000122070313</v>
      </c>
      <c r="AA30" s="69">
        <v>414.8800048828125</v>
      </c>
      <c r="AB30" s="69">
        <v>400.94000244140625</v>
      </c>
    </row>
    <row r="31" spans="1:30" x14ac:dyDescent="0.25">
      <c r="A31" s="1" t="s">
        <v>322</v>
      </c>
      <c r="B31" s="152" t="s">
        <v>323</v>
      </c>
      <c r="C31" s="69">
        <v>512.280029296875</v>
      </c>
      <c r="D31" s="69">
        <v>570.45001220703125</v>
      </c>
      <c r="E31" s="69">
        <v>525.469970703125</v>
      </c>
      <c r="F31" s="69">
        <v>449.83999633789063</v>
      </c>
      <c r="G31" s="69">
        <v>461.95001220703125</v>
      </c>
      <c r="H31" s="69">
        <v>452.01998901367188</v>
      </c>
      <c r="I31" s="69">
        <v>491.07000732421875</v>
      </c>
      <c r="J31" s="69">
        <v>535.46002197265625</v>
      </c>
      <c r="K31" s="69">
        <v>454.17999267578125</v>
      </c>
      <c r="L31" s="69">
        <v>392.26998901367188</v>
      </c>
      <c r="M31" s="69">
        <v>406.6400146484375</v>
      </c>
      <c r="N31" s="69">
        <v>397</v>
      </c>
      <c r="O31" s="69">
        <v>410.30999755859375</v>
      </c>
      <c r="P31" s="69">
        <v>403.1400146484375</v>
      </c>
      <c r="Q31" s="69">
        <v>455.79000854492188</v>
      </c>
      <c r="R31" s="69">
        <v>502.33999633789063</v>
      </c>
      <c r="S31" s="69">
        <v>625.41998291015625</v>
      </c>
      <c r="T31" s="69">
        <v>713.92999267578125</v>
      </c>
      <c r="U31" s="69">
        <v>723.57000732421875</v>
      </c>
      <c r="V31" s="69">
        <v>678.96002197265625</v>
      </c>
      <c r="W31" s="69">
        <v>496.8599853515625</v>
      </c>
      <c r="X31" s="69">
        <v>328.73001098632813</v>
      </c>
      <c r="Y31" s="69">
        <v>358.17999267578125</v>
      </c>
      <c r="Z31" s="69">
        <v>309.69000244140625</v>
      </c>
      <c r="AA31" s="69">
        <v>315.92001342773438</v>
      </c>
      <c r="AB31" s="69">
        <v>305.26998901367188</v>
      </c>
    </row>
    <row r="32" spans="1:30" x14ac:dyDescent="0.25">
      <c r="A32" s="1" t="s">
        <v>324</v>
      </c>
      <c r="B32" s="152" t="s">
        <v>325</v>
      </c>
      <c r="C32" s="69">
        <v>1180.93994140625</v>
      </c>
      <c r="D32" s="69">
        <v>1200.8399658203125</v>
      </c>
      <c r="E32" s="69">
        <v>1188.969970703125</v>
      </c>
      <c r="F32" s="69">
        <v>859.21002197265625</v>
      </c>
      <c r="G32" s="69">
        <v>805.4000244140625</v>
      </c>
      <c r="H32" s="69">
        <v>902.260009765625</v>
      </c>
      <c r="I32" s="69">
        <v>829.530029296875</v>
      </c>
      <c r="J32" s="69">
        <v>794.52001953125</v>
      </c>
      <c r="K32" s="69">
        <v>805.47998046875</v>
      </c>
      <c r="L32" s="69">
        <v>745.78997802734375</v>
      </c>
      <c r="M32" s="69">
        <v>716.46002197265625</v>
      </c>
      <c r="N32" s="69">
        <v>803.03997802734375</v>
      </c>
      <c r="O32" s="69">
        <v>877.45001220703125</v>
      </c>
      <c r="P32" s="69">
        <v>801.1500244140625</v>
      </c>
      <c r="Q32" s="69">
        <v>611.04998779296875</v>
      </c>
      <c r="R32" s="69">
        <v>581.97998046875</v>
      </c>
      <c r="S32" s="69">
        <v>644.1500244140625</v>
      </c>
      <c r="T32" s="69">
        <v>771.5999755859375</v>
      </c>
      <c r="U32" s="69">
        <v>603.8499755859375</v>
      </c>
      <c r="V32" s="69">
        <v>665.969970703125</v>
      </c>
      <c r="W32" s="69">
        <v>570.19000244140625</v>
      </c>
      <c r="X32" s="69">
        <v>639.95001220703125</v>
      </c>
      <c r="Y32" s="69">
        <v>776.59002685546875</v>
      </c>
      <c r="Z32" s="69">
        <v>775.92999267578125</v>
      </c>
      <c r="AA32" s="69">
        <v>826.9000244140625</v>
      </c>
      <c r="AB32" s="69">
        <v>973.5999755859375</v>
      </c>
    </row>
    <row r="33" spans="1:28" x14ac:dyDescent="0.25">
      <c r="A33" s="1" t="s">
        <v>326</v>
      </c>
      <c r="B33" t="s">
        <v>327</v>
      </c>
      <c r="C33" s="69">
        <v>1752.7900390625</v>
      </c>
      <c r="D33" s="69">
        <v>2060.9599609375</v>
      </c>
      <c r="E33" s="69">
        <v>2356.3701171875</v>
      </c>
      <c r="F33" s="69">
        <v>678.91998291015625</v>
      </c>
      <c r="G33" s="69">
        <v>752.09002685546875</v>
      </c>
      <c r="H33" s="69">
        <v>1171.489990234375</v>
      </c>
      <c r="I33" s="69">
        <v>951.280029296875</v>
      </c>
      <c r="J33" s="69">
        <v>1054.050048828125</v>
      </c>
      <c r="K33" s="69">
        <v>1213.0799560546875</v>
      </c>
      <c r="L33" s="69">
        <v>888.78997802734375</v>
      </c>
      <c r="M33" s="69">
        <v>900.15997314453125</v>
      </c>
      <c r="N33" s="69">
        <v>937.71002197265625</v>
      </c>
      <c r="O33" s="69">
        <v>933.78997802734375</v>
      </c>
      <c r="P33" s="69">
        <v>978.1099853515625</v>
      </c>
      <c r="Q33" s="69">
        <v>1099.77001953125</v>
      </c>
      <c r="R33" s="69">
        <v>1217.219970703125</v>
      </c>
      <c r="S33" s="69">
        <v>1263.6400146484375</v>
      </c>
      <c r="T33" s="69">
        <v>1287.260009765625</v>
      </c>
      <c r="U33" s="69">
        <v>1304.5</v>
      </c>
      <c r="V33" s="69">
        <v>1300.969970703125</v>
      </c>
      <c r="W33" s="69">
        <v>1170.0699462890625</v>
      </c>
      <c r="X33" s="69">
        <v>1026.7099609375</v>
      </c>
      <c r="Y33" s="69">
        <v>1070.3900146484375</v>
      </c>
      <c r="Z33" s="69">
        <v>1213.06005859375</v>
      </c>
      <c r="AA33" s="69">
        <v>1291.739990234375</v>
      </c>
      <c r="AB33" s="69">
        <v>1428.0799560546875</v>
      </c>
    </row>
    <row r="34" spans="1:28" x14ac:dyDescent="0.25">
      <c r="A34" s="1" t="s">
        <v>328</v>
      </c>
      <c r="B34" t="s">
        <v>329</v>
      </c>
      <c r="C34" s="69">
        <v>1146.989990234375</v>
      </c>
      <c r="D34" s="69">
        <v>1166.7900390625</v>
      </c>
      <c r="E34" s="69">
        <v>1259.25</v>
      </c>
      <c r="F34" s="69">
        <v>1348.1600341796875</v>
      </c>
      <c r="G34" s="69">
        <v>1438.6400146484375</v>
      </c>
      <c r="H34" s="69">
        <v>1612.550048828125</v>
      </c>
      <c r="I34" s="69">
        <v>1515.719970703125</v>
      </c>
      <c r="J34" s="69">
        <v>1493.4100341796875</v>
      </c>
      <c r="K34" s="69">
        <v>1501.530029296875</v>
      </c>
      <c r="L34" s="69">
        <v>1532.4599609375</v>
      </c>
      <c r="M34" s="69">
        <v>1810.06005859375</v>
      </c>
      <c r="N34" s="69">
        <v>1836.5799560546875</v>
      </c>
      <c r="O34" s="69">
        <v>1825.0899658203125</v>
      </c>
      <c r="P34" s="69">
        <v>1776.3199462890625</v>
      </c>
      <c r="Q34" s="69">
        <v>3197.219970703125</v>
      </c>
      <c r="R34" s="69">
        <v>3303.929931640625</v>
      </c>
      <c r="S34" s="69">
        <v>3675.050048828125</v>
      </c>
      <c r="T34" s="69">
        <v>4158.56982421875</v>
      </c>
      <c r="U34" s="69">
        <v>5148.419921875</v>
      </c>
      <c r="V34" s="69">
        <v>5048.7900390625</v>
      </c>
      <c r="W34" s="69">
        <v>5374.14990234375</v>
      </c>
      <c r="X34" s="69">
        <v>5606.7099609375</v>
      </c>
      <c r="Y34" s="69">
        <v>5775.5498046875</v>
      </c>
      <c r="Z34" s="69">
        <v>5704.81005859375</v>
      </c>
      <c r="AA34" s="69">
        <v>5982.6201171875</v>
      </c>
      <c r="AB34" s="69">
        <v>5888.77001953125</v>
      </c>
    </row>
    <row r="35" spans="1:28" x14ac:dyDescent="0.25">
      <c r="A35" s="1" t="s">
        <v>330</v>
      </c>
      <c r="B35" t="s">
        <v>331</v>
      </c>
      <c r="C35" s="69">
        <v>0</v>
      </c>
      <c r="D35" s="69">
        <v>0</v>
      </c>
      <c r="E35" s="69">
        <v>0</v>
      </c>
      <c r="F35" s="69">
        <v>0</v>
      </c>
      <c r="G35" s="69">
        <v>0</v>
      </c>
      <c r="H35" s="69">
        <v>0</v>
      </c>
      <c r="I35" s="69">
        <v>0</v>
      </c>
      <c r="J35" s="69">
        <v>0</v>
      </c>
      <c r="K35" s="69">
        <v>0</v>
      </c>
      <c r="L35" s="69">
        <v>0</v>
      </c>
      <c r="M35" s="69">
        <v>0</v>
      </c>
      <c r="N35" s="69">
        <v>0</v>
      </c>
      <c r="O35" s="69">
        <v>0</v>
      </c>
      <c r="P35" s="69">
        <v>0</v>
      </c>
      <c r="Q35" s="69">
        <v>0</v>
      </c>
      <c r="R35" s="69">
        <v>0</v>
      </c>
      <c r="S35" s="69">
        <v>0</v>
      </c>
      <c r="T35" s="69">
        <v>0</v>
      </c>
      <c r="U35" s="69">
        <v>0</v>
      </c>
      <c r="V35" s="69">
        <v>0</v>
      </c>
      <c r="W35" s="69">
        <v>0</v>
      </c>
      <c r="X35" s="69">
        <v>0</v>
      </c>
      <c r="Y35" s="69">
        <v>0</v>
      </c>
      <c r="Z35" s="69">
        <v>0</v>
      </c>
      <c r="AA35" s="69">
        <v>0</v>
      </c>
      <c r="AB35" s="69">
        <v>0</v>
      </c>
    </row>
    <row r="36" spans="1:28" x14ac:dyDescent="0.25">
      <c r="A36" s="1" t="s">
        <v>332</v>
      </c>
      <c r="B36" t="s">
        <v>333</v>
      </c>
      <c r="C36" s="69">
        <v>5709.06982421875</v>
      </c>
      <c r="D36" s="69">
        <v>8132.009765625</v>
      </c>
      <c r="E36" s="69">
        <v>11260.9296875</v>
      </c>
      <c r="F36" s="69">
        <v>11576.509765625</v>
      </c>
      <c r="G36" s="69">
        <v>13098.8095703125</v>
      </c>
      <c r="H36" s="69">
        <v>12482.6904296875</v>
      </c>
      <c r="I36" s="69">
        <v>9716.2001953125</v>
      </c>
      <c r="J36" s="69">
        <v>7843.9501953125</v>
      </c>
      <c r="K36" s="69">
        <v>5368.14990234375</v>
      </c>
      <c r="L36" s="69">
        <v>4011.889892578125</v>
      </c>
      <c r="M36" s="69">
        <v>3459.419921875</v>
      </c>
      <c r="N36" s="69">
        <v>3292.909912109375</v>
      </c>
      <c r="O36" s="69">
        <v>3538.590087890625</v>
      </c>
      <c r="P36" s="69">
        <v>3945.179931640625</v>
      </c>
      <c r="Q36" s="69">
        <v>5024.1201171875</v>
      </c>
      <c r="R36" s="69">
        <v>6436.85009765625</v>
      </c>
      <c r="S36" s="69">
        <v>7088.60009765625</v>
      </c>
      <c r="T36" s="69">
        <v>8859.080078125</v>
      </c>
      <c r="U36" s="69">
        <v>8632.330078125</v>
      </c>
      <c r="V36" s="69">
        <v>9125.1103515625</v>
      </c>
      <c r="W36" s="69">
        <v>10702.6103515625</v>
      </c>
      <c r="X36" s="69">
        <v>9530.25</v>
      </c>
      <c r="Y36" s="69">
        <v>8794.1201171875</v>
      </c>
      <c r="Z36" s="69">
        <v>11337.26953125</v>
      </c>
      <c r="AA36" s="69">
        <v>15242.9404296875</v>
      </c>
      <c r="AB36" s="69">
        <v>17262.619140625</v>
      </c>
    </row>
    <row r="37" spans="1:28" x14ac:dyDescent="0.25">
      <c r="A37" s="1" t="s">
        <v>334</v>
      </c>
      <c r="B37" t="s">
        <v>335</v>
      </c>
      <c r="C37" s="69">
        <v>9418.51953125</v>
      </c>
      <c r="D37" s="69">
        <v>10096.7001953125</v>
      </c>
      <c r="E37" s="69">
        <v>9396.6796875</v>
      </c>
      <c r="F37" s="69">
        <v>9121.08984375</v>
      </c>
      <c r="G37" s="69">
        <v>8841.91015625</v>
      </c>
      <c r="H37" s="69">
        <v>9168.8603515625</v>
      </c>
      <c r="I37" s="69">
        <v>9160.2001953125</v>
      </c>
      <c r="J37" s="69">
        <v>9318.919921875</v>
      </c>
      <c r="K37" s="69">
        <v>9821.1904296875</v>
      </c>
      <c r="L37" s="69">
        <v>9554.259765625</v>
      </c>
      <c r="M37" s="69">
        <v>9318.490234375</v>
      </c>
      <c r="N37" s="69">
        <v>9703.26953125</v>
      </c>
      <c r="O37" s="69">
        <v>9907.48046875</v>
      </c>
      <c r="P37" s="69">
        <v>10348.5400390625</v>
      </c>
      <c r="Q37" s="69">
        <v>11039.98046875</v>
      </c>
      <c r="R37" s="69">
        <v>12665.7197265625</v>
      </c>
      <c r="S37" s="69">
        <v>14007.4501953125</v>
      </c>
      <c r="T37" s="69">
        <v>15046.1904296875</v>
      </c>
      <c r="U37" s="69">
        <v>16134.650390625</v>
      </c>
      <c r="V37" s="69">
        <v>15609.4599609375</v>
      </c>
      <c r="W37" s="69">
        <v>14948.900390625</v>
      </c>
      <c r="X37" s="69">
        <v>14147.009765625</v>
      </c>
      <c r="Y37" s="69">
        <v>14822.3896484375</v>
      </c>
      <c r="Z37" s="69">
        <v>16395.48046875</v>
      </c>
      <c r="AA37" s="69">
        <v>17243.400390625</v>
      </c>
      <c r="AB37" s="69">
        <v>19480.400390625</v>
      </c>
    </row>
    <row r="38" spans="1:28" x14ac:dyDescent="0.25">
      <c r="A38" s="1" t="s">
        <v>336</v>
      </c>
      <c r="B38" t="s">
        <v>337</v>
      </c>
      <c r="C38" s="69">
        <v>3323.35009765625</v>
      </c>
      <c r="D38" s="69">
        <v>3599.330078125</v>
      </c>
      <c r="E38" s="69">
        <v>3487.75</v>
      </c>
      <c r="F38" s="69">
        <v>3524.110107421875</v>
      </c>
      <c r="G38" s="69">
        <v>4034.580078125</v>
      </c>
      <c r="H38" s="69">
        <v>4374.89990234375</v>
      </c>
      <c r="I38" s="69">
        <v>4410.31005859375</v>
      </c>
      <c r="J38" s="69">
        <v>4811.0400390625</v>
      </c>
      <c r="K38" s="69">
        <v>4958.43994140625</v>
      </c>
      <c r="L38" s="69">
        <v>4782.7001953125</v>
      </c>
      <c r="M38" s="69">
        <v>4936.93017578125</v>
      </c>
      <c r="N38" s="69">
        <v>5643.39013671875</v>
      </c>
      <c r="O38" s="69">
        <v>5955.81982421875</v>
      </c>
      <c r="P38" s="69">
        <v>6625.6201171875</v>
      </c>
      <c r="Q38" s="69">
        <v>6944.18017578125</v>
      </c>
      <c r="R38" s="69">
        <v>7634.39990234375</v>
      </c>
      <c r="S38" s="69">
        <v>8575.900390625</v>
      </c>
      <c r="T38" s="69">
        <v>8337.9599609375</v>
      </c>
      <c r="U38" s="69">
        <v>8151.18994140625</v>
      </c>
      <c r="V38" s="69">
        <v>7713.27001953125</v>
      </c>
      <c r="W38" s="69">
        <v>5424.9501953125</v>
      </c>
      <c r="X38" s="69">
        <v>2345.25</v>
      </c>
      <c r="Y38" s="69">
        <v>3239.550048828125</v>
      </c>
      <c r="Z38" s="69">
        <v>5287.1298828125</v>
      </c>
      <c r="AA38" s="69">
        <v>7265.7998046875</v>
      </c>
      <c r="AB38" s="69">
        <v>8212.9599609375</v>
      </c>
    </row>
    <row r="39" spans="1:28" x14ac:dyDescent="0.25">
      <c r="A39" s="1" t="s">
        <v>338</v>
      </c>
      <c r="B39" t="s">
        <v>339</v>
      </c>
      <c r="C39" s="69">
        <v>6997.77978515625</v>
      </c>
      <c r="D39" s="69">
        <v>6802.47998046875</v>
      </c>
      <c r="E39" s="69">
        <v>6495.2099609375</v>
      </c>
      <c r="F39" s="69">
        <v>6582.85009765625</v>
      </c>
      <c r="G39" s="69">
        <v>7233.64990234375</v>
      </c>
      <c r="H39" s="69">
        <v>8442.6396484375</v>
      </c>
      <c r="I39" s="69">
        <v>9576.51953125</v>
      </c>
      <c r="J39" s="69">
        <v>9717.8896484375</v>
      </c>
      <c r="K39" s="69">
        <v>9898.4296875</v>
      </c>
      <c r="L39" s="69">
        <v>9603.25</v>
      </c>
      <c r="M39" s="69">
        <v>9497.5302734375</v>
      </c>
      <c r="N39" s="69">
        <v>10201.0400390625</v>
      </c>
      <c r="O39" s="69">
        <v>11621.4296875</v>
      </c>
      <c r="P39" s="69">
        <v>11849.51953125</v>
      </c>
      <c r="Q39" s="69">
        <v>13136.490234375</v>
      </c>
      <c r="R39" s="69">
        <v>15980.8798828125</v>
      </c>
      <c r="S39" s="69">
        <v>17680.94921875</v>
      </c>
      <c r="T39" s="69">
        <v>17838.4609375</v>
      </c>
      <c r="U39" s="69">
        <v>17147.439453125</v>
      </c>
      <c r="V39" s="69">
        <v>15466.900390625</v>
      </c>
      <c r="W39" s="69">
        <v>11428.4296875</v>
      </c>
      <c r="X39" s="69">
        <v>6406.330078125</v>
      </c>
      <c r="Y39" s="69">
        <v>7568.02978515625</v>
      </c>
      <c r="Z39" s="69">
        <v>9681.91015625</v>
      </c>
      <c r="AA39" s="69">
        <v>13014.3896484375</v>
      </c>
      <c r="AB39" s="69">
        <v>15107.41015625</v>
      </c>
    </row>
    <row r="40" spans="1:28" x14ac:dyDescent="0.25">
      <c r="A40" s="1" t="s">
        <v>340</v>
      </c>
      <c r="B40" t="s">
        <v>341</v>
      </c>
      <c r="C40" s="69">
        <v>1635.9000244140625</v>
      </c>
      <c r="D40" s="69">
        <v>1901.5799560546875</v>
      </c>
      <c r="E40" s="69">
        <v>2028.5699462890625</v>
      </c>
      <c r="F40" s="69">
        <v>2067.030029296875</v>
      </c>
      <c r="G40" s="69">
        <v>2117.469970703125</v>
      </c>
      <c r="H40" s="69">
        <v>2094.610107421875</v>
      </c>
      <c r="I40" s="69">
        <v>2007.3399658203125</v>
      </c>
      <c r="J40" s="69">
        <v>2141.68994140625</v>
      </c>
      <c r="K40" s="69">
        <v>2164.72998046875</v>
      </c>
      <c r="L40" s="69">
        <v>2331.22998046875</v>
      </c>
      <c r="M40" s="69">
        <v>2120.760009765625</v>
      </c>
      <c r="N40" s="69">
        <v>2137.18994140625</v>
      </c>
      <c r="O40" s="69">
        <v>2159.860107421875</v>
      </c>
      <c r="P40" s="69">
        <v>2127.449951171875</v>
      </c>
      <c r="Q40" s="69">
        <v>2151.340087890625</v>
      </c>
      <c r="R40" s="69">
        <v>2210.800048828125</v>
      </c>
      <c r="S40" s="69">
        <v>2353.3798828125</v>
      </c>
      <c r="T40" s="69">
        <v>2641.699951171875</v>
      </c>
      <c r="U40" s="69">
        <v>2993.639892578125</v>
      </c>
      <c r="V40" s="69">
        <v>3316.179931640625</v>
      </c>
      <c r="W40" s="69">
        <v>3531.75</v>
      </c>
      <c r="X40" s="69">
        <v>3422.0400390625</v>
      </c>
      <c r="Y40" s="69">
        <v>3752.780029296875</v>
      </c>
      <c r="Z40" s="69">
        <v>3659.02001953125</v>
      </c>
      <c r="AA40" s="69">
        <v>3369.699951171875</v>
      </c>
      <c r="AB40" s="69">
        <v>3289.43994140625</v>
      </c>
    </row>
    <row r="41" spans="1:28" x14ac:dyDescent="0.25">
      <c r="A41" s="1" t="s">
        <v>342</v>
      </c>
      <c r="B41" t="s">
        <v>482</v>
      </c>
      <c r="C41" s="69">
        <v>2046.1099853515625</v>
      </c>
      <c r="D41" s="69">
        <v>2060.14990234375</v>
      </c>
      <c r="E41" s="69">
        <v>2024.9300537109375</v>
      </c>
      <c r="F41" s="69">
        <v>2101.530029296875</v>
      </c>
      <c r="G41" s="69">
        <v>2190.4599609375</v>
      </c>
      <c r="H41" s="69">
        <v>2322.72998046875</v>
      </c>
      <c r="I41" s="69">
        <v>2373.2099609375</v>
      </c>
      <c r="J41" s="69">
        <v>2291.68994140625</v>
      </c>
      <c r="K41" s="69">
        <v>1973.27001953125</v>
      </c>
      <c r="L41" s="69">
        <v>1884.22998046875</v>
      </c>
      <c r="M41" s="69">
        <v>1876.56005859375</v>
      </c>
      <c r="N41" s="69">
        <v>1894.1800537109375</v>
      </c>
      <c r="O41" s="69">
        <v>1832.0699462890625</v>
      </c>
      <c r="P41" s="69">
        <v>1560.4000244140625</v>
      </c>
      <c r="Q41" s="69">
        <v>1608.4300537109375</v>
      </c>
      <c r="R41" s="69">
        <v>1683.6199951171875</v>
      </c>
      <c r="S41" s="69">
        <v>1752.1199951171875</v>
      </c>
      <c r="T41" s="69">
        <v>1894.9100341796875</v>
      </c>
      <c r="U41" s="69">
        <v>2074.31005859375</v>
      </c>
      <c r="V41" s="69">
        <v>2376.39990234375</v>
      </c>
      <c r="W41" s="69">
        <v>2210.6298828125</v>
      </c>
      <c r="X41" s="69">
        <v>2182.6201171875</v>
      </c>
      <c r="Y41" s="69">
        <v>2237.489990234375</v>
      </c>
      <c r="Z41" s="69">
        <v>2391.860107421875</v>
      </c>
      <c r="AA41" s="69">
        <v>2640.989990234375</v>
      </c>
      <c r="AB41" s="69">
        <v>2781.8701171875</v>
      </c>
    </row>
    <row r="42" spans="1:28" x14ac:dyDescent="0.25">
      <c r="A42" s="1" t="s">
        <v>344</v>
      </c>
      <c r="B42" t="s">
        <v>345</v>
      </c>
      <c r="C42" s="69">
        <v>808.4000244140625</v>
      </c>
      <c r="D42" s="69">
        <v>868.8599853515625</v>
      </c>
      <c r="E42" s="69">
        <v>750.92999267578125</v>
      </c>
      <c r="F42" s="69">
        <v>881.84002685546875</v>
      </c>
      <c r="G42" s="69">
        <v>874.6199951171875</v>
      </c>
      <c r="H42" s="69">
        <v>784.260009765625</v>
      </c>
      <c r="I42" s="69">
        <v>693.92999267578125</v>
      </c>
      <c r="J42" s="69">
        <v>664.6400146484375</v>
      </c>
      <c r="K42" s="69">
        <v>743.90997314453125</v>
      </c>
      <c r="L42" s="69">
        <v>660.19000244140625</v>
      </c>
      <c r="M42" s="69">
        <v>646.65997314453125</v>
      </c>
      <c r="N42" s="69">
        <v>636.8800048828125</v>
      </c>
      <c r="O42" s="69">
        <v>694.58001708984375</v>
      </c>
      <c r="P42" s="69">
        <v>801.239990234375</v>
      </c>
      <c r="Q42" s="69">
        <v>943.19000244140625</v>
      </c>
      <c r="R42" s="69">
        <v>1142.1600341796875</v>
      </c>
      <c r="S42" s="69">
        <v>1290.7900390625</v>
      </c>
      <c r="T42" s="69">
        <v>1360.9200439453125</v>
      </c>
      <c r="U42" s="69">
        <v>1344.77001953125</v>
      </c>
      <c r="V42" s="69">
        <v>1343.1199951171875</v>
      </c>
      <c r="W42" s="69">
        <v>1396.699951171875</v>
      </c>
      <c r="X42" s="69">
        <v>1271.6700439453125</v>
      </c>
      <c r="Y42" s="69">
        <v>1283.4000244140625</v>
      </c>
      <c r="Z42" s="69">
        <v>1341.6099853515625</v>
      </c>
      <c r="AA42" s="69">
        <v>1589.5799560546875</v>
      </c>
      <c r="AB42" s="69">
        <v>1805.6199951171875</v>
      </c>
    </row>
    <row r="43" spans="1:28" x14ac:dyDescent="0.25">
      <c r="A43" s="1" t="s">
        <v>346</v>
      </c>
      <c r="B43" s="152" t="s">
        <v>347</v>
      </c>
      <c r="C43" s="69">
        <v>1230.449951171875</v>
      </c>
      <c r="D43" s="69">
        <v>1298.1600341796875</v>
      </c>
      <c r="E43" s="69">
        <v>1191.18994140625</v>
      </c>
      <c r="F43" s="69">
        <v>1435.550048828125</v>
      </c>
      <c r="G43" s="69">
        <v>1487.469970703125</v>
      </c>
      <c r="H43" s="69">
        <v>1459.8399658203125</v>
      </c>
      <c r="I43" s="69">
        <v>1635.0699462890625</v>
      </c>
      <c r="J43" s="69">
        <v>1521.2099609375</v>
      </c>
      <c r="K43" s="69">
        <v>1711.3299560546875</v>
      </c>
      <c r="L43" s="69">
        <v>1297.0400390625</v>
      </c>
      <c r="M43" s="69">
        <v>1317.6800537109375</v>
      </c>
      <c r="N43" s="69">
        <v>1303.8800048828125</v>
      </c>
      <c r="O43" s="69">
        <v>1250.8900146484375</v>
      </c>
      <c r="P43" s="69">
        <v>1226.8699951171875</v>
      </c>
      <c r="Q43" s="69">
        <v>1246.4000244140625</v>
      </c>
      <c r="R43" s="69">
        <v>1511.8699951171875</v>
      </c>
      <c r="S43" s="69">
        <v>1693.97998046875</v>
      </c>
      <c r="T43" s="69">
        <v>1529.0999755859375</v>
      </c>
      <c r="U43" s="69">
        <v>1565.8599853515625</v>
      </c>
      <c r="V43" s="69">
        <v>1610.6700439453125</v>
      </c>
      <c r="W43" s="69">
        <v>1733.47998046875</v>
      </c>
      <c r="X43" s="69">
        <v>1778.949951171875</v>
      </c>
      <c r="Y43" s="69">
        <v>1914.8900146484375</v>
      </c>
      <c r="Z43" s="69">
        <v>1995.260009765625</v>
      </c>
      <c r="AA43" s="69">
        <v>2160.090087890625</v>
      </c>
      <c r="AB43" s="69">
        <v>2522.2900390625</v>
      </c>
    </row>
    <row r="44" spans="1:28" x14ac:dyDescent="0.25">
      <c r="A44" s="1" t="s">
        <v>348</v>
      </c>
      <c r="B44" s="152" t="s">
        <v>349</v>
      </c>
      <c r="C44" s="69">
        <v>1037.27001953125</v>
      </c>
      <c r="D44" s="69">
        <v>1145.010009765625</v>
      </c>
      <c r="E44" s="69">
        <v>1183.1500244140625</v>
      </c>
      <c r="F44" s="69">
        <v>1271.31005859375</v>
      </c>
      <c r="G44" s="69">
        <v>1347.3399658203125</v>
      </c>
      <c r="H44" s="69">
        <v>1388.6800537109375</v>
      </c>
      <c r="I44" s="69">
        <v>1457.7900390625</v>
      </c>
      <c r="J44" s="69">
        <v>1469.43994140625</v>
      </c>
      <c r="K44" s="69">
        <v>1430.010009765625</v>
      </c>
      <c r="L44" s="69">
        <v>1320.989990234375</v>
      </c>
      <c r="M44" s="69">
        <v>1415.280029296875</v>
      </c>
      <c r="N44" s="69">
        <v>1627.1700439453125</v>
      </c>
      <c r="O44" s="69">
        <v>1770.6600341796875</v>
      </c>
      <c r="P44" s="69">
        <v>1865.3199462890625</v>
      </c>
      <c r="Q44" s="69">
        <v>2102.3798828125</v>
      </c>
      <c r="R44" s="69">
        <v>2284.820068359375</v>
      </c>
      <c r="S44" s="69">
        <v>3523.27001953125</v>
      </c>
      <c r="T44" s="69">
        <v>3555.2099609375</v>
      </c>
      <c r="U44" s="69">
        <v>3804.39990234375</v>
      </c>
      <c r="V44" s="69">
        <v>3166.159912109375</v>
      </c>
      <c r="W44" s="69">
        <v>2120.93994140625</v>
      </c>
      <c r="X44" s="69">
        <v>1118.4000244140625</v>
      </c>
      <c r="Y44" s="69">
        <v>1591.050048828125</v>
      </c>
      <c r="Z44" s="69">
        <v>2377.419921875</v>
      </c>
      <c r="AA44" s="69">
        <v>3190.360107421875</v>
      </c>
      <c r="AB44" s="69">
        <v>4082.06005859375</v>
      </c>
    </row>
    <row r="45" spans="1:28" x14ac:dyDescent="0.25">
      <c r="A45" s="1" t="s">
        <v>350</v>
      </c>
      <c r="B45" t="s">
        <v>483</v>
      </c>
      <c r="C45" s="69">
        <v>30873.76953125</v>
      </c>
      <c r="D45" s="69">
        <v>31976.869140625</v>
      </c>
      <c r="E45" s="69">
        <v>32680.16015625</v>
      </c>
      <c r="F45" s="69">
        <v>34336.23046875</v>
      </c>
      <c r="G45" s="69">
        <v>34505.87890625</v>
      </c>
      <c r="H45" s="69">
        <v>35464.83984375</v>
      </c>
      <c r="I45" s="69">
        <v>36285.26171875</v>
      </c>
      <c r="J45" s="69">
        <v>37744.53125</v>
      </c>
      <c r="K45" s="69">
        <v>38620.23046875</v>
      </c>
      <c r="L45" s="69">
        <v>38603.578125</v>
      </c>
      <c r="M45" s="69">
        <v>37884.0390625</v>
      </c>
      <c r="N45" s="69">
        <v>38420.1484375</v>
      </c>
      <c r="O45" s="69">
        <v>39202.98828125</v>
      </c>
      <c r="P45" s="69">
        <v>39805.87109375</v>
      </c>
      <c r="Q45" s="69">
        <v>43893.609375</v>
      </c>
      <c r="R45" s="69">
        <v>44664.671875</v>
      </c>
      <c r="S45" s="69">
        <v>48256.98046875</v>
      </c>
      <c r="T45" s="69">
        <v>51237.6484375</v>
      </c>
      <c r="U45" s="69">
        <v>52963.578125</v>
      </c>
      <c r="V45" s="69">
        <v>53902.01953125</v>
      </c>
      <c r="W45" s="69">
        <v>55512.3515625</v>
      </c>
      <c r="X45" s="69">
        <v>53999.859375</v>
      </c>
      <c r="Y45" s="69">
        <v>53444.91015625</v>
      </c>
      <c r="Z45" s="69">
        <v>59632.76171875</v>
      </c>
      <c r="AA45" s="69">
        <v>62242.078125</v>
      </c>
      <c r="AB45" s="69">
        <v>64152.0703125</v>
      </c>
    </row>
    <row r="46" spans="1:28" x14ac:dyDescent="0.25">
      <c r="A46" s="1" t="s">
        <v>352</v>
      </c>
      <c r="B46" t="s">
        <v>353</v>
      </c>
      <c r="C46" s="69">
        <v>4491.1298828125</v>
      </c>
      <c r="D46" s="69">
        <v>4347.0498046875</v>
      </c>
      <c r="E46" s="69">
        <v>4441.9501953125</v>
      </c>
      <c r="F46" s="69">
        <v>4469.2001953125</v>
      </c>
      <c r="G46" s="69">
        <v>4715.93994140625</v>
      </c>
      <c r="H46" s="69">
        <v>4549.02978515625</v>
      </c>
      <c r="I46" s="69">
        <v>4712.0400390625</v>
      </c>
      <c r="J46" s="69">
        <v>4860.85986328125</v>
      </c>
      <c r="K46" s="69">
        <v>4913.740234375</v>
      </c>
      <c r="L46" s="69">
        <v>4853.43994140625</v>
      </c>
      <c r="M46" s="69">
        <v>5092.990234375</v>
      </c>
      <c r="N46" s="69">
        <v>4942.77978515625</v>
      </c>
      <c r="O46" s="69">
        <v>5034.56982421875</v>
      </c>
      <c r="P46" s="69">
        <v>4937.72021484375</v>
      </c>
      <c r="Q46" s="69">
        <v>4679.759765625</v>
      </c>
      <c r="R46" s="69">
        <v>5249.06982421875</v>
      </c>
      <c r="S46" s="69">
        <v>5104.330078125</v>
      </c>
      <c r="T46" s="69">
        <v>5226.43017578125</v>
      </c>
      <c r="U46" s="69">
        <v>5221.8701171875</v>
      </c>
      <c r="V46" s="69">
        <v>5236.1298828125</v>
      </c>
      <c r="W46" s="69">
        <v>5198.1298828125</v>
      </c>
      <c r="X46" s="69">
        <v>5081.2900390625</v>
      </c>
      <c r="Y46" s="69">
        <v>5376.1298828125</v>
      </c>
      <c r="Z46" s="69">
        <v>5369.68994140625</v>
      </c>
      <c r="AA46" s="69">
        <v>5767.669921875</v>
      </c>
      <c r="AB46" s="69">
        <v>5720.10009765625</v>
      </c>
    </row>
    <row r="47" spans="1:28" x14ac:dyDescent="0.25">
      <c r="A47" s="1" t="s">
        <v>354</v>
      </c>
      <c r="B47" t="s">
        <v>355</v>
      </c>
      <c r="C47" s="69">
        <v>307.8800048828125</v>
      </c>
      <c r="D47" s="69">
        <v>358.17999267578125</v>
      </c>
      <c r="E47" s="69">
        <v>364.3699951171875</v>
      </c>
      <c r="F47" s="69">
        <v>270.41000366210938</v>
      </c>
      <c r="G47" s="69">
        <v>264.48001098632813</v>
      </c>
      <c r="H47" s="69">
        <v>245.72000122070313</v>
      </c>
      <c r="I47" s="69">
        <v>254.00999450683594</v>
      </c>
      <c r="J47" s="69">
        <v>269.80999755859375</v>
      </c>
      <c r="K47" s="69">
        <v>248.13999938964844</v>
      </c>
      <c r="L47" s="69">
        <v>284.489990234375</v>
      </c>
      <c r="M47" s="69">
        <v>383.3900146484375</v>
      </c>
      <c r="N47" s="69">
        <v>428.79998779296875</v>
      </c>
      <c r="O47" s="69">
        <v>447.20999145507813</v>
      </c>
      <c r="P47" s="69">
        <v>476.75</v>
      </c>
      <c r="Q47" s="69">
        <v>575.1300048828125</v>
      </c>
      <c r="R47" s="69">
        <v>733.41998291015625</v>
      </c>
      <c r="S47" s="69">
        <v>715.17999267578125</v>
      </c>
      <c r="T47" s="69">
        <v>819.70001220703125</v>
      </c>
      <c r="U47" s="69">
        <v>876.510009765625</v>
      </c>
      <c r="V47" s="69">
        <v>942.6400146484375</v>
      </c>
      <c r="W47" s="69">
        <v>1127.280029296875</v>
      </c>
      <c r="X47" s="69">
        <v>1116.5</v>
      </c>
      <c r="Y47" s="69">
        <v>1248.6300048828125</v>
      </c>
      <c r="Z47" s="69">
        <v>1167.5899658203125</v>
      </c>
      <c r="AA47" s="69">
        <v>1286.02001953125</v>
      </c>
      <c r="AB47" s="69">
        <v>1426.02001953125</v>
      </c>
    </row>
    <row r="48" spans="1:28" x14ac:dyDescent="0.25">
      <c r="A48" s="1" t="s">
        <v>356</v>
      </c>
      <c r="B48" t="s">
        <v>357</v>
      </c>
      <c r="C48" s="69">
        <v>264.75</v>
      </c>
      <c r="D48" s="69">
        <v>402.75</v>
      </c>
      <c r="E48" s="69">
        <v>626.33001708984375</v>
      </c>
      <c r="F48" s="69">
        <v>709.67999267578125</v>
      </c>
      <c r="G48" s="69">
        <v>820.469970703125</v>
      </c>
      <c r="H48" s="69">
        <v>825.34002685546875</v>
      </c>
      <c r="I48" s="69">
        <v>838.54998779296875</v>
      </c>
      <c r="J48" s="69">
        <v>959.65997314453125</v>
      </c>
      <c r="K48" s="69">
        <v>1016.3699951171875</v>
      </c>
      <c r="L48" s="69">
        <v>1011.969970703125</v>
      </c>
      <c r="M48" s="69">
        <v>844.34002685546875</v>
      </c>
      <c r="N48" s="69">
        <v>832.08001708984375</v>
      </c>
      <c r="O48" s="69">
        <v>859.4000244140625</v>
      </c>
      <c r="P48" s="69">
        <v>895.510009765625</v>
      </c>
      <c r="Q48" s="69">
        <v>969.6300048828125</v>
      </c>
      <c r="R48" s="69">
        <v>1107.6300048828125</v>
      </c>
      <c r="S48" s="69">
        <v>1309.6800537109375</v>
      </c>
      <c r="T48" s="69">
        <v>1265.5400390625</v>
      </c>
      <c r="U48" s="69">
        <v>1291.239990234375</v>
      </c>
      <c r="V48" s="69">
        <v>1393.3199462890625</v>
      </c>
      <c r="W48" s="69">
        <v>1311.6099853515625</v>
      </c>
      <c r="X48" s="69">
        <v>1056.4599609375</v>
      </c>
      <c r="Y48" s="69">
        <v>1047.5999755859375</v>
      </c>
      <c r="Z48" s="69">
        <v>1213.530029296875</v>
      </c>
      <c r="AA48" s="69">
        <v>1410.0999755859375</v>
      </c>
      <c r="AB48" s="69">
        <v>1423.68994140625</v>
      </c>
    </row>
    <row r="49" spans="1:28" x14ac:dyDescent="0.25">
      <c r="A49" s="1" t="s">
        <v>358</v>
      </c>
      <c r="B49" t="s">
        <v>359</v>
      </c>
      <c r="C49" s="69">
        <v>974.8699951171875</v>
      </c>
      <c r="D49" s="69">
        <v>1028.56005859375</v>
      </c>
      <c r="E49" s="69">
        <v>919.92999267578125</v>
      </c>
      <c r="F49" s="69">
        <v>1057.1700439453125</v>
      </c>
      <c r="G49" s="69">
        <v>860.739990234375</v>
      </c>
      <c r="H49" s="69">
        <v>942.8499755859375</v>
      </c>
      <c r="I49" s="69">
        <v>1081.949951171875</v>
      </c>
      <c r="J49" s="69">
        <v>1138.9200439453125</v>
      </c>
      <c r="K49" s="69">
        <v>1150.3399658203125</v>
      </c>
      <c r="L49" s="69">
        <v>1179.6700439453125</v>
      </c>
      <c r="M49" s="69">
        <v>1186.2900390625</v>
      </c>
      <c r="N49" s="69">
        <v>1292.0999755859375</v>
      </c>
      <c r="O49" s="69">
        <v>1388.72998046875</v>
      </c>
      <c r="P49" s="69">
        <v>1428.3599853515625</v>
      </c>
      <c r="Q49" s="69">
        <v>1612.2099609375</v>
      </c>
      <c r="R49" s="69">
        <v>1736.52001953125</v>
      </c>
      <c r="S49" s="69">
        <v>2015.199951171875</v>
      </c>
      <c r="T49" s="69">
        <v>2329.330078125</v>
      </c>
      <c r="U49" s="69">
        <v>2362.89990234375</v>
      </c>
      <c r="V49" s="69">
        <v>2271.89990234375</v>
      </c>
      <c r="W49" s="69">
        <v>2211.909912109375</v>
      </c>
      <c r="X49" s="69">
        <v>2039.6099853515625</v>
      </c>
      <c r="Y49" s="69">
        <v>2291.340087890625</v>
      </c>
      <c r="Z49" s="69">
        <v>2472.550048828125</v>
      </c>
      <c r="AA49" s="69">
        <v>2577.139892578125</v>
      </c>
      <c r="AB49" s="69">
        <v>2807.9599609375</v>
      </c>
    </row>
    <row r="50" spans="1:28" x14ac:dyDescent="0.25">
      <c r="A50" s="1" t="s">
        <v>360</v>
      </c>
      <c r="B50" t="s">
        <v>484</v>
      </c>
      <c r="C50" s="69">
        <v>547.34002685546875</v>
      </c>
      <c r="D50" s="69">
        <v>720.5999755859375</v>
      </c>
      <c r="E50" s="69">
        <v>770.25</v>
      </c>
      <c r="F50" s="69">
        <v>992.8699951171875</v>
      </c>
      <c r="G50" s="69">
        <v>1263.4100341796875</v>
      </c>
      <c r="H50" s="69">
        <v>1467.530029296875</v>
      </c>
      <c r="I50" s="69">
        <v>1594.469970703125</v>
      </c>
      <c r="J50" s="69">
        <v>1637.22998046875</v>
      </c>
      <c r="K50" s="69">
        <v>1559.6300048828125</v>
      </c>
      <c r="L50" s="69">
        <v>1485.8299560546875</v>
      </c>
      <c r="M50" s="69">
        <v>1448.8399658203125</v>
      </c>
      <c r="N50" s="69">
        <v>1375.3399658203125</v>
      </c>
      <c r="O50" s="69">
        <v>1232.280029296875</v>
      </c>
      <c r="P50" s="69">
        <v>1120.1700439453125</v>
      </c>
      <c r="Q50" s="69">
        <v>1188.8499755859375</v>
      </c>
      <c r="R50" s="69">
        <v>1663.8800048828125</v>
      </c>
      <c r="S50" s="69">
        <v>1613.300048828125</v>
      </c>
      <c r="T50" s="69">
        <v>1754.77001953125</v>
      </c>
      <c r="U50" s="69">
        <v>1731.3699951171875</v>
      </c>
      <c r="V50" s="69">
        <v>1614.5699462890625</v>
      </c>
      <c r="W50" s="69">
        <v>1541.530029296875</v>
      </c>
      <c r="X50" s="69">
        <v>1453.56005859375</v>
      </c>
      <c r="Y50" s="69">
        <v>1373.030029296875</v>
      </c>
      <c r="Z50" s="69">
        <v>1337.93994140625</v>
      </c>
      <c r="AA50" s="69">
        <v>1756.77001953125</v>
      </c>
      <c r="AB50" s="69">
        <v>1862.1199951171875</v>
      </c>
    </row>
    <row r="51" spans="1:28" x14ac:dyDescent="0.25">
      <c r="A51" s="1" t="s">
        <v>485</v>
      </c>
      <c r="B51" t="s">
        <v>486</v>
      </c>
      <c r="C51" s="69">
        <v>53.180000305175781</v>
      </c>
      <c r="D51" s="69">
        <v>62.380001068115234</v>
      </c>
      <c r="E51" s="69">
        <v>80.300003051757813</v>
      </c>
      <c r="F51" s="69">
        <v>104.69999694824219</v>
      </c>
      <c r="G51" s="69">
        <v>112.11000061035156</v>
      </c>
      <c r="H51" s="69">
        <v>109.34999847412109</v>
      </c>
      <c r="I51" s="69">
        <v>116.48999786376953</v>
      </c>
      <c r="J51" s="69">
        <v>129.33999633789063</v>
      </c>
      <c r="K51" s="69">
        <v>141.77999877929688</v>
      </c>
      <c r="L51" s="69">
        <v>205.30000305175781</v>
      </c>
      <c r="M51" s="69">
        <v>262.17999267578125</v>
      </c>
      <c r="N51" s="69">
        <v>265.989990234375</v>
      </c>
      <c r="O51" s="69">
        <v>298.01998901367188</v>
      </c>
      <c r="P51" s="69">
        <v>306.25</v>
      </c>
      <c r="Q51" s="69">
        <v>284.80999755859375</v>
      </c>
      <c r="R51" s="69">
        <v>296.55999755859375</v>
      </c>
      <c r="S51" s="69">
        <v>336.70001220703125</v>
      </c>
      <c r="T51" s="69">
        <v>363.02999877929688</v>
      </c>
      <c r="U51" s="69">
        <v>390.1199951171875</v>
      </c>
      <c r="V51" s="69">
        <v>420.1099853515625</v>
      </c>
      <c r="W51" s="69">
        <v>530.20001220703125</v>
      </c>
      <c r="X51" s="69">
        <v>566.0999755859375</v>
      </c>
      <c r="Y51" s="69">
        <v>639.75</v>
      </c>
      <c r="Z51" s="69">
        <v>726.6300048828125</v>
      </c>
      <c r="AA51" s="69">
        <v>908.3699951171875</v>
      </c>
      <c r="AB51" s="69">
        <v>1141.47998046875</v>
      </c>
    </row>
    <row r="52" spans="1:28" s="43" customFormat="1" ht="20.25" customHeight="1" x14ac:dyDescent="0.25">
      <c r="A52" s="832"/>
      <c r="B52" s="433" t="s">
        <v>201</v>
      </c>
      <c r="C52" s="833">
        <v>74430.296875</v>
      </c>
      <c r="D52" s="833">
        <v>79954.1796875</v>
      </c>
      <c r="E52" s="833">
        <v>83269.71875</v>
      </c>
      <c r="F52" s="833">
        <v>84080.71875</v>
      </c>
      <c r="G52" s="833">
        <v>87481.90625</v>
      </c>
      <c r="H52" s="833">
        <v>90550.5390625</v>
      </c>
      <c r="I52" s="833">
        <v>89986.7109375</v>
      </c>
      <c r="J52" s="833">
        <v>90631.046875</v>
      </c>
      <c r="K52" s="833">
        <v>89934.9375</v>
      </c>
      <c r="L52" s="833">
        <v>86898.828125</v>
      </c>
      <c r="M52" s="833">
        <v>85816.671875</v>
      </c>
      <c r="N52" s="833">
        <v>88224.046875</v>
      </c>
      <c r="O52" s="833">
        <v>91443.6484375</v>
      </c>
      <c r="P52" s="833">
        <v>93508.1015625</v>
      </c>
      <c r="Q52" s="833">
        <v>103061.2734375</v>
      </c>
      <c r="R52" s="833">
        <v>112962.28125</v>
      </c>
      <c r="S52" s="833">
        <v>123979.7734375</v>
      </c>
      <c r="T52" s="833">
        <v>131482.703125</v>
      </c>
      <c r="U52" s="833">
        <v>135006.3125</v>
      </c>
      <c r="V52" s="833">
        <v>133649.203125</v>
      </c>
      <c r="W52" s="833">
        <v>128926.59375</v>
      </c>
      <c r="X52" s="833">
        <v>115523.328125</v>
      </c>
      <c r="Y52" s="833">
        <v>118968.71875</v>
      </c>
      <c r="Z52" s="833">
        <v>134744.359375</v>
      </c>
      <c r="AA52" s="833">
        <v>150497.453125</v>
      </c>
      <c r="AB52" s="833">
        <v>162074.765625</v>
      </c>
    </row>
    <row r="53" spans="1:28" s="23" customFormat="1" ht="15" customHeight="1" x14ac:dyDescent="0.3">
      <c r="A53" s="63" t="s">
        <v>480</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5" spans="1:28" s="14" customFormat="1" ht="20.25" customHeight="1" x14ac:dyDescent="0.25">
      <c r="A55" s="92" t="str">
        <f>Index!A48</f>
        <v>Table 3o    Employment by industry, average wage and salary rates, FY2000-FY2025</v>
      </c>
    </row>
    <row r="56" spans="1:28" s="14" customFormat="1" ht="20.25" customHeight="1" x14ac:dyDescent="0.25">
      <c r="A56" s="788"/>
      <c r="B56" s="7"/>
      <c r="C56" s="24" t="str">
        <f>C2</f>
        <v>FY00</v>
      </c>
      <c r="D56" s="24" t="str">
        <f t="shared" ref="D56:O56" si="2">D2</f>
        <v>FY01</v>
      </c>
      <c r="E56" s="24" t="str">
        <f t="shared" si="2"/>
        <v>FY02</v>
      </c>
      <c r="F56" s="24" t="str">
        <f t="shared" si="2"/>
        <v>FY03</v>
      </c>
      <c r="G56" s="24" t="str">
        <f t="shared" si="2"/>
        <v>FY04</v>
      </c>
      <c r="H56" s="24" t="str">
        <f t="shared" si="2"/>
        <v>FY05</v>
      </c>
      <c r="I56" s="24" t="str">
        <f t="shared" si="2"/>
        <v>FY06</v>
      </c>
      <c r="J56" s="24" t="str">
        <f t="shared" si="2"/>
        <v>FY07</v>
      </c>
      <c r="K56" s="24" t="str">
        <f t="shared" si="2"/>
        <v>FY08</v>
      </c>
      <c r="L56" s="24" t="str">
        <f t="shared" si="2"/>
        <v>FY09</v>
      </c>
      <c r="M56" s="24" t="str">
        <f t="shared" si="2"/>
        <v>FY10</v>
      </c>
      <c r="N56" s="24" t="str">
        <f t="shared" si="2"/>
        <v>FY11</v>
      </c>
      <c r="O56" s="24" t="str">
        <f t="shared" si="2"/>
        <v>FY12</v>
      </c>
      <c r="P56" s="24" t="str">
        <f t="shared" ref="P56:Q56" si="3">P2</f>
        <v>FY13</v>
      </c>
      <c r="Q56" s="24" t="str">
        <f t="shared" si="3"/>
        <v>FY14</v>
      </c>
      <c r="R56" s="24" t="str">
        <f t="shared" ref="R56:S56" si="4">R2</f>
        <v>FY15</v>
      </c>
      <c r="S56" s="24" t="str">
        <f t="shared" si="4"/>
        <v>FY16</v>
      </c>
      <c r="T56" s="24" t="str">
        <f t="shared" ref="T56:U56" si="5">T2</f>
        <v>FY17</v>
      </c>
      <c r="U56" s="24" t="str">
        <f t="shared" si="5"/>
        <v>FY18</v>
      </c>
      <c r="V56" s="24" t="str">
        <f t="shared" ref="V56:W56" si="6">V2</f>
        <v>FY19</v>
      </c>
      <c r="W56" s="24" t="str">
        <f t="shared" si="6"/>
        <v>FY20</v>
      </c>
      <c r="X56" s="24" t="str">
        <f t="shared" ref="X56:Y56" si="7">X2</f>
        <v>FY21</v>
      </c>
      <c r="Y56" s="24" t="str">
        <f t="shared" si="7"/>
        <v>FY22</v>
      </c>
      <c r="Z56" s="24" t="str">
        <f t="shared" ref="Z56:AA56" si="8">Z2</f>
        <v>FY23</v>
      </c>
      <c r="AA56" s="24" t="str">
        <f t="shared" si="8"/>
        <v>FY24</v>
      </c>
      <c r="AB56" s="24" t="str">
        <f t="shared" ref="AB56" si="9">AB2</f>
        <v>FY25</v>
      </c>
    </row>
    <row r="57" spans="1:28" ht="20.25" customHeight="1" x14ac:dyDescent="0.25">
      <c r="A57" s="1" t="s">
        <v>320</v>
      </c>
      <c r="B57" t="s">
        <v>321</v>
      </c>
      <c r="C57" s="69">
        <f>IF(C3&gt;9,C30/C3*1000,"n.a.")</f>
        <v>2017.4399443992011</v>
      </c>
      <c r="D57" s="69">
        <f t="shared" ref="D57:T72" si="10">IF(D3&gt;9,D30/D3*1000,"n.a.")</f>
        <v>1889.3794301521812</v>
      </c>
      <c r="E57" s="69">
        <f t="shared" si="10"/>
        <v>2303.9014605170951</v>
      </c>
      <c r="F57" s="69">
        <f t="shared" si="10"/>
        <v>1969.5122880636029</v>
      </c>
      <c r="G57" s="69">
        <f t="shared" si="10"/>
        <v>1963.1726584806681</v>
      </c>
      <c r="H57" s="69">
        <f t="shared" si="10"/>
        <v>2055.8688573385889</v>
      </c>
      <c r="I57" s="69">
        <f t="shared" si="10"/>
        <v>2089.6186747748147</v>
      </c>
      <c r="J57" s="69">
        <f t="shared" si="10"/>
        <v>1949.9588372379269</v>
      </c>
      <c r="K57" s="69">
        <f t="shared" si="10"/>
        <v>2477.7649562625952</v>
      </c>
      <c r="L57" s="69">
        <f t="shared" si="10"/>
        <v>2912.8604368565711</v>
      </c>
      <c r="M57" s="69">
        <f t="shared" si="10"/>
        <v>3085.3198658519145</v>
      </c>
      <c r="N57" s="69">
        <f t="shared" si="10"/>
        <v>3098.7522003997647</v>
      </c>
      <c r="O57" s="69">
        <f t="shared" si="10"/>
        <v>2976.6050761211754</v>
      </c>
      <c r="P57" s="69">
        <f t="shared" si="10"/>
        <v>3599.7606676462046</v>
      </c>
      <c r="Q57" s="69">
        <f t="shared" si="10"/>
        <v>3722.9331417622689</v>
      </c>
      <c r="R57" s="69">
        <f t="shared" si="10"/>
        <v>3770.0516411543576</v>
      </c>
      <c r="S57" s="69">
        <f t="shared" si="10"/>
        <v>3919.4173775689733</v>
      </c>
      <c r="T57" s="69">
        <f t="shared" si="10"/>
        <v>4190.4531882457732</v>
      </c>
      <c r="U57" s="69">
        <f t="shared" ref="U57:V71" si="11">IF(U3&gt;9,U30/U3*1000,"n.a.")</f>
        <v>4483.9756862252998</v>
      </c>
      <c r="V57" s="69">
        <f t="shared" si="11"/>
        <v>4153.7758642689269</v>
      </c>
      <c r="W57" s="69">
        <f t="shared" ref="W57:X57" si="12">IF(W3&gt;9,W30/W3*1000,"n.a.")</f>
        <v>3967.8782766370391</v>
      </c>
      <c r="X57" s="69">
        <f t="shared" si="12"/>
        <v>3547.528581599202</v>
      </c>
      <c r="Y57" s="69">
        <f t="shared" ref="Y57:Z57" si="13">IF(Y3&gt;9,Y30/Y3*1000,"n.a.")</f>
        <v>3523.2557019921146</v>
      </c>
      <c r="Z57" s="69">
        <f t="shared" si="13"/>
        <v>3038.2685749963348</v>
      </c>
      <c r="AA57" s="69">
        <f t="shared" ref="AA57:AB57" si="14">IF(AA3&gt;9,AA30/AA3*1000,"n.a.")</f>
        <v>3148.8269539158109</v>
      </c>
      <c r="AB57" s="69">
        <f t="shared" si="14"/>
        <v>3188.2121104720909</v>
      </c>
    </row>
    <row r="58" spans="1:28" x14ac:dyDescent="0.25">
      <c r="A58" s="1" t="s">
        <v>322</v>
      </c>
      <c r="B58" s="152" t="s">
        <v>323</v>
      </c>
      <c r="C58" s="69">
        <f t="shared" ref="C58:R79" si="15">IF(C4&gt;9,C31/C4*1000,"n.a.")</f>
        <v>4699.5582333645998</v>
      </c>
      <c r="D58" s="69">
        <f t="shared" si="15"/>
        <v>3964.7349217366777</v>
      </c>
      <c r="E58" s="69">
        <f t="shared" si="15"/>
        <v>4365.0574849013647</v>
      </c>
      <c r="F58" s="69">
        <f t="shared" si="15"/>
        <v>4601.6613967889361</v>
      </c>
      <c r="G58" s="69">
        <f t="shared" si="15"/>
        <v>4654.1269801982862</v>
      </c>
      <c r="H58" s="69">
        <f t="shared" si="15"/>
        <v>4356.5673635498233</v>
      </c>
      <c r="I58" s="69">
        <f t="shared" si="15"/>
        <v>4621.5745233818234</v>
      </c>
      <c r="J58" s="69">
        <f t="shared" si="15"/>
        <v>4834.5916962239462</v>
      </c>
      <c r="K58" s="69">
        <f t="shared" si="15"/>
        <v>4430.765099400357</v>
      </c>
      <c r="L58" s="69">
        <f t="shared" si="15"/>
        <v>4145.258981475673</v>
      </c>
      <c r="M58" s="69">
        <f t="shared" si="15"/>
        <v>4456.0360889703679</v>
      </c>
      <c r="N58" s="69">
        <f t="shared" si="15"/>
        <v>4589.2772192193797</v>
      </c>
      <c r="O58" s="69">
        <f t="shared" si="15"/>
        <v>4855.3950436830837</v>
      </c>
      <c r="P58" s="69">
        <f t="shared" si="15"/>
        <v>4961.3570813301985</v>
      </c>
      <c r="Q58" s="69">
        <f t="shared" si="15"/>
        <v>5491.04916081804</v>
      </c>
      <c r="R58" s="69">
        <f t="shared" si="15"/>
        <v>6358.2514909505835</v>
      </c>
      <c r="S58" s="69">
        <f t="shared" si="10"/>
        <v>7250.742056295976</v>
      </c>
      <c r="T58" s="69">
        <f t="shared" si="10"/>
        <v>7802.0022554847583</v>
      </c>
      <c r="U58" s="69">
        <f t="shared" si="11"/>
        <v>7950.7948215417773</v>
      </c>
      <c r="V58" s="69">
        <f t="shared" si="11"/>
        <v>7987.2014716333088</v>
      </c>
      <c r="W58" s="69">
        <f t="shared" ref="W58:X58" si="16">IF(W4&gt;9,W31/W4*1000,"n.a.")</f>
        <v>8245.8175297670277</v>
      </c>
      <c r="X58" s="69">
        <f t="shared" si="16"/>
        <v>9526.7491463473543</v>
      </c>
      <c r="Y58" s="69">
        <f t="shared" ref="Y58:Z58" si="17">IF(Y4&gt;9,Y31/Y4*1000,"n.a.")</f>
        <v>10159.405134022401</v>
      </c>
      <c r="Z58" s="69">
        <f t="shared" si="17"/>
        <v>9988.0667373930519</v>
      </c>
      <c r="AA58" s="69">
        <f t="shared" ref="AA58:AB58" si="18">IF(AA4&gt;9,AA31/AA4*1000,"n.a.")</f>
        <v>9024.7388660718279</v>
      </c>
      <c r="AB58" s="69">
        <f t="shared" si="18"/>
        <v>8911.431118356837</v>
      </c>
    </row>
    <row r="59" spans="1:28" x14ac:dyDescent="0.25">
      <c r="A59" s="1" t="s">
        <v>324</v>
      </c>
      <c r="B59" s="152" t="s">
        <v>325</v>
      </c>
      <c r="C59" s="69">
        <f t="shared" si="15"/>
        <v>7092.7323808183182</v>
      </c>
      <c r="D59" s="69">
        <f t="shared" si="10"/>
        <v>7576.2773868789436</v>
      </c>
      <c r="E59" s="69">
        <f t="shared" si="10"/>
        <v>7396.3917306570766</v>
      </c>
      <c r="F59" s="69">
        <f t="shared" si="10"/>
        <v>7775.6563074448532</v>
      </c>
      <c r="G59" s="69">
        <f t="shared" si="10"/>
        <v>7954.5681423611113</v>
      </c>
      <c r="H59" s="69">
        <f t="shared" si="10"/>
        <v>7021.478675218872</v>
      </c>
      <c r="I59" s="69">
        <f t="shared" si="10"/>
        <v>7789.0143595950703</v>
      </c>
      <c r="J59" s="69">
        <f t="shared" si="10"/>
        <v>8341.4175278871389</v>
      </c>
      <c r="K59" s="69">
        <f t="shared" si="10"/>
        <v>8661.0750588037645</v>
      </c>
      <c r="L59" s="69">
        <f t="shared" si="10"/>
        <v>8773.9997414981626</v>
      </c>
      <c r="M59" s="69">
        <f t="shared" si="10"/>
        <v>8658.1271537481116</v>
      </c>
      <c r="N59" s="69">
        <f t="shared" si="10"/>
        <v>8453.0524002878283</v>
      </c>
      <c r="O59" s="69">
        <f t="shared" si="10"/>
        <v>8709.1812626008068</v>
      </c>
      <c r="P59" s="69">
        <f t="shared" si="10"/>
        <v>8568.4494589739297</v>
      </c>
      <c r="Q59" s="69">
        <f t="shared" si="10"/>
        <v>8729.2855398995544</v>
      </c>
      <c r="R59" s="69">
        <f t="shared" si="10"/>
        <v>10121.390964673912</v>
      </c>
      <c r="S59" s="69">
        <f t="shared" si="10"/>
        <v>12447.343466938406</v>
      </c>
      <c r="T59" s="69">
        <f t="shared" si="10"/>
        <v>14136.183088140895</v>
      </c>
      <c r="U59" s="69">
        <f t="shared" si="11"/>
        <v>10578.393968532457</v>
      </c>
      <c r="V59" s="69">
        <f t="shared" si="11"/>
        <v>11735.153668777533</v>
      </c>
      <c r="W59" s="69">
        <f t="shared" ref="W59:X59" si="19">IF(W5&gt;9,W32/W5*1000,"n.a.")</f>
        <v>11716.232620755742</v>
      </c>
      <c r="X59" s="69">
        <f t="shared" si="19"/>
        <v>12055.573517170846</v>
      </c>
      <c r="Y59" s="69">
        <f t="shared" ref="Y59:Z59" si="20">IF(Y5&gt;9,Y32/Y5*1000,"n.a.")</f>
        <v>13785.622089670895</v>
      </c>
      <c r="Z59" s="69">
        <f t="shared" si="20"/>
        <v>13188.612058571707</v>
      </c>
      <c r="AA59" s="69">
        <f t="shared" ref="AA59:AB59" si="21">IF(AA5&gt;9,AA32/AA5*1000,"n.a.")</f>
        <v>14236.442625824426</v>
      </c>
      <c r="AB59" s="69">
        <f t="shared" si="21"/>
        <v>15494.960137222251</v>
      </c>
    </row>
    <row r="60" spans="1:28" x14ac:dyDescent="0.25">
      <c r="A60" s="1" t="s">
        <v>326</v>
      </c>
      <c r="B60" t="s">
        <v>327</v>
      </c>
      <c r="C60" s="69">
        <f t="shared" si="15"/>
        <v>2792.1116949215493</v>
      </c>
      <c r="D60" s="69">
        <f t="shared" si="10"/>
        <v>3671.9907835845324</v>
      </c>
      <c r="E60" s="69">
        <f t="shared" si="10"/>
        <v>5201.5276337279065</v>
      </c>
      <c r="F60" s="69">
        <f t="shared" si="10"/>
        <v>4358.6170549895351</v>
      </c>
      <c r="G60" s="69">
        <f t="shared" si="10"/>
        <v>4404.2399176857289</v>
      </c>
      <c r="H60" s="69">
        <f t="shared" si="10"/>
        <v>4609.6245889976653</v>
      </c>
      <c r="I60" s="69">
        <f t="shared" si="10"/>
        <v>4782.9455086537955</v>
      </c>
      <c r="J60" s="69">
        <f t="shared" si="10"/>
        <v>4888.0080310310159</v>
      </c>
      <c r="K60" s="69">
        <f t="shared" si="10"/>
        <v>5311.4407780399042</v>
      </c>
      <c r="L60" s="69">
        <f t="shared" si="10"/>
        <v>5081.9942885765167</v>
      </c>
      <c r="M60" s="69">
        <f t="shared" si="10"/>
        <v>5475.7587230772506</v>
      </c>
      <c r="N60" s="69">
        <f t="shared" si="10"/>
        <v>5774.4320801594304</v>
      </c>
      <c r="O60" s="69">
        <f t="shared" si="10"/>
        <v>5817.4624276736822</v>
      </c>
      <c r="P60" s="69">
        <f t="shared" si="10"/>
        <v>6209.630759874427</v>
      </c>
      <c r="Q60" s="69">
        <f t="shared" si="10"/>
        <v>6584.8577885239538</v>
      </c>
      <c r="R60" s="69">
        <f t="shared" si="10"/>
        <v>7086.5425146473808</v>
      </c>
      <c r="S60" s="69">
        <f t="shared" si="10"/>
        <v>7646.1441885170698</v>
      </c>
      <c r="T60" s="69">
        <f t="shared" si="10"/>
        <v>8042.5264412686474</v>
      </c>
      <c r="U60" s="69">
        <f t="shared" si="11"/>
        <v>8251.1941745361419</v>
      </c>
      <c r="V60" s="69">
        <f t="shared" si="11"/>
        <v>8185.7188145717073</v>
      </c>
      <c r="W60" s="69">
        <f t="shared" ref="W60:X60" si="22">IF(W6&gt;9,W33/W6*1000,"n.a.")</f>
        <v>7804.0212409583555</v>
      </c>
      <c r="X60" s="69">
        <f t="shared" si="22"/>
        <v>7341.5962728175355</v>
      </c>
      <c r="Y60" s="69">
        <f t="shared" ref="Y60:Z60" si="23">IF(Y6&gt;9,Y33/Y6*1000,"n.a.")</f>
        <v>7690.5960810883407</v>
      </c>
      <c r="Z60" s="69">
        <f t="shared" si="23"/>
        <v>7966.7688796261773</v>
      </c>
      <c r="AA60" s="69">
        <f t="shared" ref="AA60:AB60" si="24">IF(AA6&gt;9,AA33/AA6*1000,"n.a.")</f>
        <v>8170.4848466364483</v>
      </c>
      <c r="AB60" s="69">
        <f t="shared" si="24"/>
        <v>8794.1373324847773</v>
      </c>
    </row>
    <row r="61" spans="1:28" x14ac:dyDescent="0.25">
      <c r="A61" s="1" t="s">
        <v>328</v>
      </c>
      <c r="B61" t="s">
        <v>329</v>
      </c>
      <c r="C61" s="69">
        <f t="shared" si="15"/>
        <v>11135.825147906553</v>
      </c>
      <c r="D61" s="69">
        <f t="shared" si="10"/>
        <v>11439.118030024511</v>
      </c>
      <c r="E61" s="69">
        <f t="shared" si="10"/>
        <v>11344.594594594595</v>
      </c>
      <c r="F61" s="69">
        <f t="shared" si="10"/>
        <v>11774.323442617359</v>
      </c>
      <c r="G61" s="69">
        <f t="shared" si="10"/>
        <v>11988.66678873698</v>
      </c>
      <c r="H61" s="69">
        <f t="shared" si="10"/>
        <v>12428.131397519268</v>
      </c>
      <c r="I61" s="69">
        <f t="shared" si="10"/>
        <v>11818.479303728071</v>
      </c>
      <c r="J61" s="69">
        <f t="shared" si="10"/>
        <v>11876.024128665507</v>
      </c>
      <c r="K61" s="69">
        <f t="shared" si="10"/>
        <v>12207.561213795732</v>
      </c>
      <c r="L61" s="69">
        <f t="shared" si="10"/>
        <v>12586.940130903491</v>
      </c>
      <c r="M61" s="69">
        <f t="shared" si="10"/>
        <v>12882.989740880783</v>
      </c>
      <c r="N61" s="69">
        <f t="shared" si="10"/>
        <v>12754.027472601998</v>
      </c>
      <c r="O61" s="69">
        <f t="shared" si="10"/>
        <v>13722.480946017387</v>
      </c>
      <c r="P61" s="69">
        <f t="shared" si="10"/>
        <v>13637.773100107966</v>
      </c>
      <c r="Q61" s="69">
        <f t="shared" si="10"/>
        <v>13076.564297354294</v>
      </c>
      <c r="R61" s="69">
        <f t="shared" si="10"/>
        <v>13485.428292410716</v>
      </c>
      <c r="S61" s="69">
        <f t="shared" si="10"/>
        <v>15030.879545309304</v>
      </c>
      <c r="T61" s="69">
        <f t="shared" si="10"/>
        <v>16485.906141600593</v>
      </c>
      <c r="U61" s="69">
        <f t="shared" si="11"/>
        <v>17467.073526293469</v>
      </c>
      <c r="V61" s="69">
        <f t="shared" si="11"/>
        <v>17777.429715008802</v>
      </c>
      <c r="W61" s="69">
        <f t="shared" ref="W61:X61" si="25">IF(W7&gt;9,W34/W7*1000,"n.a.")</f>
        <v>18326.171875</v>
      </c>
      <c r="X61" s="69">
        <f t="shared" si="25"/>
        <v>19124.650899886899</v>
      </c>
      <c r="Y61" s="69">
        <f t="shared" ref="Y61:Z61" si="26">IF(Y7&gt;9,Y34/Y7*1000,"n.a.")</f>
        <v>19898.535072136088</v>
      </c>
      <c r="Z61" s="69">
        <f t="shared" si="26"/>
        <v>19426.141621589151</v>
      </c>
      <c r="AA61" s="69">
        <f t="shared" ref="AA61:AB61" si="27">IF(AA7&gt;9,AA34/AA7*1000,"n.a.")</f>
        <v>20228.639449492814</v>
      </c>
      <c r="AB61" s="69">
        <f t="shared" si="27"/>
        <v>20218.952856759657</v>
      </c>
    </row>
    <row r="62" spans="1:28" x14ac:dyDescent="0.25">
      <c r="A62" s="1" t="s">
        <v>330</v>
      </c>
      <c r="B62" t="s">
        <v>331</v>
      </c>
      <c r="C62" s="69" t="str">
        <f t="shared" si="15"/>
        <v>n.a.</v>
      </c>
      <c r="D62" s="69" t="str">
        <f t="shared" si="10"/>
        <v>n.a.</v>
      </c>
      <c r="E62" s="69" t="str">
        <f t="shared" si="10"/>
        <v>n.a.</v>
      </c>
      <c r="F62" s="69" t="str">
        <f t="shared" si="10"/>
        <v>n.a.</v>
      </c>
      <c r="G62" s="69" t="str">
        <f t="shared" si="10"/>
        <v>n.a.</v>
      </c>
      <c r="H62" s="69" t="str">
        <f t="shared" si="10"/>
        <v>n.a.</v>
      </c>
      <c r="I62" s="69" t="str">
        <f t="shared" si="10"/>
        <v>n.a.</v>
      </c>
      <c r="J62" s="69" t="str">
        <f t="shared" si="10"/>
        <v>n.a.</v>
      </c>
      <c r="K62" s="69" t="str">
        <f t="shared" si="10"/>
        <v>n.a.</v>
      </c>
      <c r="L62" s="69" t="str">
        <f t="shared" si="10"/>
        <v>n.a.</v>
      </c>
      <c r="M62" s="69" t="str">
        <f t="shared" si="10"/>
        <v>n.a.</v>
      </c>
      <c r="N62" s="69" t="str">
        <f t="shared" si="10"/>
        <v>n.a.</v>
      </c>
      <c r="O62" s="69" t="str">
        <f t="shared" si="10"/>
        <v>n.a.</v>
      </c>
      <c r="P62" s="69" t="str">
        <f t="shared" si="10"/>
        <v>n.a.</v>
      </c>
      <c r="Q62" s="69" t="str">
        <f t="shared" si="10"/>
        <v>n.a.</v>
      </c>
      <c r="R62" s="69" t="str">
        <f t="shared" si="10"/>
        <v>n.a.</v>
      </c>
      <c r="S62" s="69" t="str">
        <f t="shared" si="10"/>
        <v>n.a.</v>
      </c>
      <c r="T62" s="69" t="str">
        <f t="shared" si="10"/>
        <v>n.a.</v>
      </c>
      <c r="U62" s="69" t="str">
        <f t="shared" si="11"/>
        <v>n.a.</v>
      </c>
      <c r="V62" s="69" t="str">
        <f t="shared" si="11"/>
        <v>n.a.</v>
      </c>
      <c r="W62" s="69" t="str">
        <f t="shared" ref="W62:X62" si="28">IF(W8&gt;9,W35/W8*1000,"n.a.")</f>
        <v>n.a.</v>
      </c>
      <c r="X62" s="69" t="str">
        <f t="shared" si="28"/>
        <v>n.a.</v>
      </c>
      <c r="Y62" s="69" t="str">
        <f t="shared" ref="Y62:Z62" si="29">IF(Y8&gt;9,Y35/Y8*1000,"n.a.")</f>
        <v>n.a.</v>
      </c>
      <c r="Z62" s="69" t="str">
        <f t="shared" si="29"/>
        <v>n.a.</v>
      </c>
      <c r="AA62" s="69" t="str">
        <f t="shared" ref="AA62:AB62" si="30">IF(AA8&gt;9,AA35/AA8*1000,"n.a.")</f>
        <v>n.a.</v>
      </c>
      <c r="AB62" s="69" t="str">
        <f t="shared" si="30"/>
        <v>n.a.</v>
      </c>
    </row>
    <row r="63" spans="1:28" x14ac:dyDescent="0.25">
      <c r="A63" s="1" t="s">
        <v>332</v>
      </c>
      <c r="B63" t="s">
        <v>333</v>
      </c>
      <c r="C63" s="69">
        <f t="shared" si="15"/>
        <v>5297.1282243072792</v>
      </c>
      <c r="D63" s="69">
        <f t="shared" si="10"/>
        <v>5622.7584165490707</v>
      </c>
      <c r="E63" s="69">
        <f t="shared" si="10"/>
        <v>6420.9954312212576</v>
      </c>
      <c r="F63" s="69">
        <f t="shared" si="10"/>
        <v>6189.7632611278459</v>
      </c>
      <c r="G63" s="69">
        <f t="shared" si="10"/>
        <v>7208.9638141154555</v>
      </c>
      <c r="H63" s="69">
        <f t="shared" si="10"/>
        <v>6591.89574487767</v>
      </c>
      <c r="I63" s="69">
        <f t="shared" si="10"/>
        <v>6382.7176185291728</v>
      </c>
      <c r="J63" s="69">
        <f t="shared" si="10"/>
        <v>6283.243082140727</v>
      </c>
      <c r="K63" s="69">
        <f t="shared" si="10"/>
        <v>5716.7758812156499</v>
      </c>
      <c r="L63" s="69">
        <f t="shared" si="10"/>
        <v>5296.1052227273858</v>
      </c>
      <c r="M63" s="69">
        <f t="shared" si="10"/>
        <v>5893.2190244910234</v>
      </c>
      <c r="N63" s="69">
        <f t="shared" si="10"/>
        <v>6294.4854949021474</v>
      </c>
      <c r="O63" s="69">
        <f t="shared" si="10"/>
        <v>6362.745314306203</v>
      </c>
      <c r="P63" s="69">
        <f t="shared" si="10"/>
        <v>6531.5707065782217</v>
      </c>
      <c r="Q63" s="69">
        <f t="shared" si="10"/>
        <v>6983.8417941717998</v>
      </c>
      <c r="R63" s="69">
        <f t="shared" si="10"/>
        <v>8225.8275036602754</v>
      </c>
      <c r="S63" s="69">
        <f t="shared" si="10"/>
        <v>8261.607706666593</v>
      </c>
      <c r="T63" s="69">
        <f t="shared" si="10"/>
        <v>8322.1595768969364</v>
      </c>
      <c r="U63" s="69">
        <f t="shared" si="11"/>
        <v>8165.4020478614912</v>
      </c>
      <c r="V63" s="69">
        <f t="shared" si="11"/>
        <v>8408.1710975538299</v>
      </c>
      <c r="W63" s="69">
        <f t="shared" ref="W63:X63" si="31">IF(W9&gt;9,W36/W9*1000,"n.a.")</f>
        <v>9072.7616038988253</v>
      </c>
      <c r="X63" s="69">
        <f t="shared" si="31"/>
        <v>9531.6764935767987</v>
      </c>
      <c r="Y63" s="69">
        <f t="shared" ref="Y63:Z63" si="32">IF(Y9&gt;9,Y36/Y9*1000,"n.a.")</f>
        <v>9613.0705270303861</v>
      </c>
      <c r="Z63" s="69">
        <f t="shared" si="32"/>
        <v>10134.095570804087</v>
      </c>
      <c r="AA63" s="69">
        <f t="shared" ref="AA63:AB63" si="33">IF(AA9&gt;9,AA36/AA9*1000,"n.a.")</f>
        <v>10332.909905537619</v>
      </c>
      <c r="AB63" s="69">
        <f t="shared" si="33"/>
        <v>11546.448950771344</v>
      </c>
    </row>
    <row r="64" spans="1:28" x14ac:dyDescent="0.25">
      <c r="A64" s="1" t="s">
        <v>334</v>
      </c>
      <c r="B64" t="s">
        <v>335</v>
      </c>
      <c r="C64" s="69">
        <f t="shared" si="15"/>
        <v>6004.4267917868556</v>
      </c>
      <c r="D64" s="69">
        <f t="shared" si="10"/>
        <v>6117.00289949135</v>
      </c>
      <c r="E64" s="69">
        <f t="shared" si="10"/>
        <v>5928.6132049997841</v>
      </c>
      <c r="F64" s="69">
        <f t="shared" si="10"/>
        <v>5926.7459596660656</v>
      </c>
      <c r="G64" s="69">
        <f t="shared" si="10"/>
        <v>5785.7538022040726</v>
      </c>
      <c r="H64" s="69">
        <f t="shared" si="10"/>
        <v>5674.3406554803541</v>
      </c>
      <c r="I64" s="69">
        <f t="shared" si="10"/>
        <v>5878.627296974073</v>
      </c>
      <c r="J64" s="69">
        <f t="shared" si="10"/>
        <v>6230.9074445625756</v>
      </c>
      <c r="K64" s="69">
        <f t="shared" si="10"/>
        <v>6581.041378296055</v>
      </c>
      <c r="L64" s="69">
        <f t="shared" si="10"/>
        <v>6661.056758196185</v>
      </c>
      <c r="M64" s="69">
        <f t="shared" si="10"/>
        <v>6675.275192959929</v>
      </c>
      <c r="N64" s="69">
        <f t="shared" si="10"/>
        <v>6933.5269518876848</v>
      </c>
      <c r="O64" s="69">
        <f t="shared" si="10"/>
        <v>7018.8446305787729</v>
      </c>
      <c r="P64" s="69">
        <f t="shared" si="10"/>
        <v>7105.2155612790102</v>
      </c>
      <c r="Q64" s="69">
        <f t="shared" si="10"/>
        <v>7518.4370612697685</v>
      </c>
      <c r="R64" s="69">
        <f t="shared" si="10"/>
        <v>8323.7420876073465</v>
      </c>
      <c r="S64" s="69">
        <f t="shared" si="10"/>
        <v>8813.3425069673995</v>
      </c>
      <c r="T64" s="69">
        <f t="shared" si="10"/>
        <v>9126.6695484986703</v>
      </c>
      <c r="U64" s="69">
        <f t="shared" si="11"/>
        <v>9488.8068380545119</v>
      </c>
      <c r="V64" s="69">
        <f t="shared" si="11"/>
        <v>9494.0101461335453</v>
      </c>
      <c r="W64" s="69">
        <f t="shared" ref="W64:X64" si="34">IF(W10&gt;9,W37/W10*1000,"n.a.")</f>
        <v>9292.6540378763548</v>
      </c>
      <c r="X64" s="69">
        <f t="shared" si="34"/>
        <v>9239.2899831712584</v>
      </c>
      <c r="Y64" s="69">
        <f t="shared" ref="Y64:Z64" si="35">IF(Y10&gt;9,Y37/Y10*1000,"n.a.")</f>
        <v>9426.926481550865</v>
      </c>
      <c r="Z64" s="69">
        <f t="shared" si="35"/>
        <v>8441.4330297952056</v>
      </c>
      <c r="AA64" s="69">
        <f t="shared" ref="AA64:AB64" si="36">IF(AA10&gt;9,AA37/AA10*1000,"n.a.")</f>
        <v>8460.197888632918</v>
      </c>
      <c r="AB64" s="69">
        <f t="shared" si="36"/>
        <v>9349.5998881681189</v>
      </c>
    </row>
    <row r="65" spans="1:28" x14ac:dyDescent="0.25">
      <c r="A65" s="1" t="s">
        <v>336</v>
      </c>
      <c r="B65" t="s">
        <v>337</v>
      </c>
      <c r="C65" s="69">
        <f t="shared" si="15"/>
        <v>7819.1503943518064</v>
      </c>
      <c r="D65" s="69">
        <f t="shared" si="10"/>
        <v>7737.9652582016088</v>
      </c>
      <c r="E65" s="69">
        <f t="shared" si="10"/>
        <v>7932.9786651416161</v>
      </c>
      <c r="F65" s="69">
        <f t="shared" si="10"/>
        <v>8178.4490244441895</v>
      </c>
      <c r="G65" s="69">
        <f t="shared" si="10"/>
        <v>8706.4363295375751</v>
      </c>
      <c r="H65" s="69">
        <f t="shared" si="10"/>
        <v>8106.891264059298</v>
      </c>
      <c r="I65" s="69">
        <f t="shared" si="10"/>
        <v>8159.2783373611137</v>
      </c>
      <c r="J65" s="69">
        <f t="shared" si="10"/>
        <v>8145.304209608481</v>
      </c>
      <c r="K65" s="69">
        <f t="shared" si="10"/>
        <v>8039.2753328608414</v>
      </c>
      <c r="L65" s="69">
        <f t="shared" si="10"/>
        <v>8182.1718741679188</v>
      </c>
      <c r="M65" s="69">
        <f t="shared" si="10"/>
        <v>8524.4121875561832</v>
      </c>
      <c r="N65" s="69">
        <f t="shared" si="10"/>
        <v>8693.4806208445389</v>
      </c>
      <c r="O65" s="69">
        <f t="shared" si="10"/>
        <v>8797.0199442681987</v>
      </c>
      <c r="P65" s="69">
        <f t="shared" si="10"/>
        <v>8860.4227145270597</v>
      </c>
      <c r="Q65" s="69">
        <f t="shared" si="10"/>
        <v>9171.4482452408174</v>
      </c>
      <c r="R65" s="69">
        <f t="shared" si="10"/>
        <v>9495.2036630796301</v>
      </c>
      <c r="S65" s="69">
        <f t="shared" si="10"/>
        <v>10271.745212417776</v>
      </c>
      <c r="T65" s="69">
        <f t="shared" si="10"/>
        <v>10613.352973715449</v>
      </c>
      <c r="U65" s="69">
        <f t="shared" si="11"/>
        <v>11004.805807742146</v>
      </c>
      <c r="V65" s="69">
        <f t="shared" si="11"/>
        <v>11355.117683327771</v>
      </c>
      <c r="W65" s="69">
        <f t="shared" ref="W65:X65" si="37">IF(W11&gt;9,W38/W11*1000,"n.a.")</f>
        <v>10701.288081230325</v>
      </c>
      <c r="X65" s="69">
        <f t="shared" si="37"/>
        <v>9139.3440078719341</v>
      </c>
      <c r="Y65" s="69">
        <f t="shared" ref="Y65:Z65" si="38">IF(Y11&gt;9,Y38/Y11*1000,"n.a.")</f>
        <v>10246.811553535157</v>
      </c>
      <c r="Z65" s="69">
        <f t="shared" si="38"/>
        <v>12040.550243116732</v>
      </c>
      <c r="AA65" s="69">
        <f t="shared" ref="AA65:AB65" si="39">IF(AA11&gt;9,AA38/AA11*1000,"n.a.")</f>
        <v>12925.931330904568</v>
      </c>
      <c r="AB65" s="69">
        <f t="shared" si="39"/>
        <v>13280.940649027456</v>
      </c>
    </row>
    <row r="66" spans="1:28" x14ac:dyDescent="0.25">
      <c r="A66" s="1" t="s">
        <v>338</v>
      </c>
      <c r="B66" t="s">
        <v>339</v>
      </c>
      <c r="C66" s="69">
        <f t="shared" si="15"/>
        <v>6072.3427428508121</v>
      </c>
      <c r="D66" s="69">
        <f t="shared" si="10"/>
        <v>6061.9952703616327</v>
      </c>
      <c r="E66" s="69">
        <f t="shared" si="10"/>
        <v>5549.5548414866898</v>
      </c>
      <c r="F66" s="69">
        <f t="shared" si="10"/>
        <v>5235.7994421732155</v>
      </c>
      <c r="G66" s="69">
        <f t="shared" si="10"/>
        <v>5609.5374725300208</v>
      </c>
      <c r="H66" s="69">
        <f t="shared" si="10"/>
        <v>5504.476708200219</v>
      </c>
      <c r="I66" s="69">
        <f t="shared" si="10"/>
        <v>5677.8278262376216</v>
      </c>
      <c r="J66" s="69">
        <f t="shared" si="10"/>
        <v>5949.4783170758701</v>
      </c>
      <c r="K66" s="69">
        <f t="shared" si="10"/>
        <v>6348.089422266884</v>
      </c>
      <c r="L66" s="69">
        <f t="shared" si="10"/>
        <v>6552.2034883919459</v>
      </c>
      <c r="M66" s="69">
        <f t="shared" si="10"/>
        <v>6401.4542609858399</v>
      </c>
      <c r="N66" s="69">
        <f t="shared" si="10"/>
        <v>6918.1779611029588</v>
      </c>
      <c r="O66" s="69">
        <f t="shared" si="10"/>
        <v>7484.0865169981726</v>
      </c>
      <c r="P66" s="69">
        <f t="shared" si="10"/>
        <v>7483.1886001076782</v>
      </c>
      <c r="Q66" s="69">
        <f t="shared" si="10"/>
        <v>8290.4806422275979</v>
      </c>
      <c r="R66" s="69">
        <f t="shared" si="10"/>
        <v>9209.8534285652186</v>
      </c>
      <c r="S66" s="69">
        <f t="shared" si="10"/>
        <v>9683.4054819198227</v>
      </c>
      <c r="T66" s="69">
        <f t="shared" si="10"/>
        <v>9863.9845327342555</v>
      </c>
      <c r="U66" s="69">
        <f t="shared" si="11"/>
        <v>9433.6241643775738</v>
      </c>
      <c r="V66" s="69">
        <f t="shared" si="11"/>
        <v>9090.0118509992426</v>
      </c>
      <c r="W66" s="69">
        <f t="shared" ref="W66:X66" si="40">IF(W12&gt;9,W39/W12*1000,"n.a.")</f>
        <v>7760.2216190287591</v>
      </c>
      <c r="X66" s="69">
        <f t="shared" si="40"/>
        <v>5971.2618411099857</v>
      </c>
      <c r="Y66" s="69">
        <f t="shared" ref="Y66:Z66" si="41">IF(Y12&gt;9,Y39/Y12*1000,"n.a.")</f>
        <v>7180.9617463932918</v>
      </c>
      <c r="Z66" s="69">
        <f t="shared" si="41"/>
        <v>8721.2474977637248</v>
      </c>
      <c r="AA66" s="69">
        <f t="shared" ref="AA66:AB66" si="42">IF(AA12&gt;9,AA39/AA12*1000,"n.a.")</f>
        <v>9825.0701673030326</v>
      </c>
      <c r="AB66" s="69">
        <f t="shared" si="42"/>
        <v>10547.827266069404</v>
      </c>
    </row>
    <row r="67" spans="1:28" x14ac:dyDescent="0.25">
      <c r="A67" s="1" t="s">
        <v>340</v>
      </c>
      <c r="B67" t="s">
        <v>341</v>
      </c>
      <c r="C67" s="69">
        <f t="shared" si="15"/>
        <v>10850.949563843023</v>
      </c>
      <c r="D67" s="69">
        <f t="shared" si="10"/>
        <v>11902.654196995501</v>
      </c>
      <c r="E67" s="69">
        <f t="shared" si="10"/>
        <v>12540.537746356085</v>
      </c>
      <c r="F67" s="69">
        <f t="shared" si="10"/>
        <v>13443.135827445021</v>
      </c>
      <c r="G67" s="69">
        <f t="shared" si="10"/>
        <v>12851.766803481865</v>
      </c>
      <c r="H67" s="69">
        <f t="shared" si="10"/>
        <v>13689.277801583987</v>
      </c>
      <c r="I67" s="69">
        <f t="shared" si="10"/>
        <v>12991.566588811234</v>
      </c>
      <c r="J67" s="69">
        <f t="shared" si="10"/>
        <v>12959.439437258236</v>
      </c>
      <c r="K67" s="69">
        <f t="shared" si="10"/>
        <v>12695.544336271631</v>
      </c>
      <c r="L67" s="69">
        <f t="shared" si="10"/>
        <v>9903.8598929085656</v>
      </c>
      <c r="M67" s="69">
        <f t="shared" si="10"/>
        <v>12566.6474471201</v>
      </c>
      <c r="N67" s="69">
        <f t="shared" si="10"/>
        <v>12287.808491695943</v>
      </c>
      <c r="O67" s="69">
        <f t="shared" si="10"/>
        <v>12471.931662826806</v>
      </c>
      <c r="P67" s="69">
        <f t="shared" si="10"/>
        <v>13017.684873649863</v>
      </c>
      <c r="Q67" s="69">
        <f t="shared" si="10"/>
        <v>14152.528865883245</v>
      </c>
      <c r="R67" s="69">
        <f t="shared" si="10"/>
        <v>14378.158479791515</v>
      </c>
      <c r="S67" s="69">
        <f t="shared" si="10"/>
        <v>15447.768127485091</v>
      </c>
      <c r="T67" s="69">
        <f t="shared" si="10"/>
        <v>15912.800512734866</v>
      </c>
      <c r="U67" s="69">
        <f t="shared" si="11"/>
        <v>17454.506503252403</v>
      </c>
      <c r="V67" s="69">
        <f t="shared" si="11"/>
        <v>17835.859891492426</v>
      </c>
      <c r="W67" s="69">
        <f t="shared" ref="W67:X67" si="43">IF(W13&gt;9,W40/W13*1000,"n.a.")</f>
        <v>19063.645180300406</v>
      </c>
      <c r="X67" s="69">
        <f t="shared" si="43"/>
        <v>19341.46295186635</v>
      </c>
      <c r="Y67" s="69">
        <f t="shared" ref="Y67:Z67" si="44">IF(Y13&gt;9,Y40/Y13*1000,"n.a.")</f>
        <v>20067.161811080707</v>
      </c>
      <c r="Z67" s="69">
        <f t="shared" si="44"/>
        <v>19627.021857753542</v>
      </c>
      <c r="AA67" s="69">
        <f t="shared" ref="AA67:AB67" si="45">IF(AA13&gt;9,AA40/AA13*1000,"n.a.")</f>
        <v>19908.306813613905</v>
      </c>
      <c r="AB67" s="69">
        <f t="shared" si="45"/>
        <v>20961.503292555761</v>
      </c>
    </row>
    <row r="68" spans="1:28" x14ac:dyDescent="0.25">
      <c r="A68" s="1" t="s">
        <v>342</v>
      </c>
      <c r="B68" t="s">
        <v>482</v>
      </c>
      <c r="C68" s="69">
        <f t="shared" si="15"/>
        <v>14614.445334623446</v>
      </c>
      <c r="D68" s="69">
        <f t="shared" si="10"/>
        <v>12687.136698008166</v>
      </c>
      <c r="E68" s="69">
        <f t="shared" si="10"/>
        <v>11679.077247241565</v>
      </c>
      <c r="F68" s="69">
        <f t="shared" si="10"/>
        <v>13406.377258177887</v>
      </c>
      <c r="G68" s="69">
        <f t="shared" si="10"/>
        <v>15054.087189217231</v>
      </c>
      <c r="H68" s="69">
        <f t="shared" si="10"/>
        <v>15800.239667392727</v>
      </c>
      <c r="I68" s="69">
        <f t="shared" si="10"/>
        <v>15742.0601025613</v>
      </c>
      <c r="J68" s="69">
        <f t="shared" si="10"/>
        <v>15536.249322821783</v>
      </c>
      <c r="K68" s="69">
        <f t="shared" si="10"/>
        <v>16721.77749135239</v>
      </c>
      <c r="L68" s="69">
        <f t="shared" si="10"/>
        <v>16974.127852672391</v>
      </c>
      <c r="M68" s="69">
        <f t="shared" si="10"/>
        <v>18262.292409050671</v>
      </c>
      <c r="N68" s="69">
        <f t="shared" si="10"/>
        <v>18940.664721491157</v>
      </c>
      <c r="O68" s="69">
        <f t="shared" si="10"/>
        <v>19334.606885199493</v>
      </c>
      <c r="P68" s="69">
        <f t="shared" si="10"/>
        <v>16959.764366581781</v>
      </c>
      <c r="Q68" s="69">
        <f t="shared" si="10"/>
        <v>16709.920511813689</v>
      </c>
      <c r="R68" s="69">
        <f t="shared" si="10"/>
        <v>18551.060604914266</v>
      </c>
      <c r="S68" s="69">
        <f t="shared" si="10"/>
        <v>19252.797162521721</v>
      </c>
      <c r="T68" s="69">
        <f t="shared" si="10"/>
        <v>21190.488573825285</v>
      </c>
      <c r="U68" s="69">
        <f t="shared" si="11"/>
        <v>22144.240073028988</v>
      </c>
      <c r="V68" s="69">
        <f t="shared" si="11"/>
        <v>19531.090527392982</v>
      </c>
      <c r="W68" s="69">
        <f t="shared" ref="W68:X68" si="46">IF(W14&gt;9,W41/W14*1000,"n.a.")</f>
        <v>23065.998304549496</v>
      </c>
      <c r="X68" s="69">
        <f t="shared" si="46"/>
        <v>25663.491507591745</v>
      </c>
      <c r="Y68" s="69">
        <f t="shared" ref="Y68:Z68" si="47">IF(Y14&gt;9,Y41/Y14*1000,"n.a.")</f>
        <v>26167.638253224955</v>
      </c>
      <c r="Z68" s="69">
        <f t="shared" si="47"/>
        <v>27178.376440231841</v>
      </c>
      <c r="AA68" s="69">
        <f t="shared" ref="AA68:AB68" si="48">IF(AA14&gt;9,AA41/AA14*1000,"n.a.")</f>
        <v>29099.895171059481</v>
      </c>
      <c r="AB68" s="69">
        <f t="shared" si="48"/>
        <v>29332.451436478528</v>
      </c>
    </row>
    <row r="69" spans="1:28" x14ac:dyDescent="0.25">
      <c r="A69" s="1" t="s">
        <v>344</v>
      </c>
      <c r="B69" t="s">
        <v>345</v>
      </c>
      <c r="C69" s="69">
        <f t="shared" si="15"/>
        <v>5002.197011162184</v>
      </c>
      <c r="D69" s="69">
        <f t="shared" si="10"/>
        <v>5477.9994880033373</v>
      </c>
      <c r="E69" s="69">
        <f t="shared" si="10"/>
        <v>7102.0673051217327</v>
      </c>
      <c r="F69" s="69">
        <f t="shared" si="10"/>
        <v>6694.0962102755611</v>
      </c>
      <c r="G69" s="69">
        <f t="shared" si="10"/>
        <v>6461.4841785269045</v>
      </c>
      <c r="H69" s="69">
        <f t="shared" si="10"/>
        <v>5936.4619229038935</v>
      </c>
      <c r="I69" s="69">
        <f t="shared" si="10"/>
        <v>5227.974946127968</v>
      </c>
      <c r="J69" s="69">
        <f t="shared" si="10"/>
        <v>5064.5415625115184</v>
      </c>
      <c r="K69" s="69">
        <f t="shared" si="10"/>
        <v>5958.000354281462</v>
      </c>
      <c r="L69" s="69">
        <f t="shared" si="10"/>
        <v>5836.7591939872473</v>
      </c>
      <c r="M69" s="69">
        <f t="shared" si="10"/>
        <v>5350.5321650823726</v>
      </c>
      <c r="N69" s="69">
        <f t="shared" si="10"/>
        <v>5100.7936870196418</v>
      </c>
      <c r="O69" s="69">
        <f t="shared" si="10"/>
        <v>5323.1051433806324</v>
      </c>
      <c r="P69" s="69">
        <f t="shared" si="10"/>
        <v>5817.3002154204241</v>
      </c>
      <c r="Q69" s="69">
        <f t="shared" si="10"/>
        <v>6499.8728162540301</v>
      </c>
      <c r="R69" s="69">
        <f t="shared" si="10"/>
        <v>6784.0749711675508</v>
      </c>
      <c r="S69" s="69">
        <f t="shared" si="10"/>
        <v>7226.9039399951425</v>
      </c>
      <c r="T69" s="69">
        <f t="shared" si="10"/>
        <v>7566.5943483456986</v>
      </c>
      <c r="U69" s="69">
        <f t="shared" si="11"/>
        <v>7136.2414661276334</v>
      </c>
      <c r="V69" s="69">
        <f t="shared" si="11"/>
        <v>7315.1100569359314</v>
      </c>
      <c r="W69" s="69">
        <f t="shared" ref="W69:X69" si="49">IF(W15&gt;9,W42/W15*1000,"n.a.")</f>
        <v>7548.682227592938</v>
      </c>
      <c r="X69" s="69">
        <f t="shared" si="49"/>
        <v>6951.2069461217488</v>
      </c>
      <c r="Y69" s="69">
        <f t="shared" ref="Y69:Z69" si="50">IF(Y15&gt;9,Y42/Y15*1000,"n.a.")</f>
        <v>6956.7012284101447</v>
      </c>
      <c r="Z69" s="69">
        <f t="shared" si="50"/>
        <v>7239.527649212755</v>
      </c>
      <c r="AA69" s="69">
        <f t="shared" ref="AA69:AB69" si="51">IF(AA15&gt;9,AA42/AA15*1000,"n.a.")</f>
        <v>7706.0954033152539</v>
      </c>
      <c r="AB69" s="69">
        <f t="shared" si="51"/>
        <v>8368.0427667658059</v>
      </c>
    </row>
    <row r="70" spans="1:28" x14ac:dyDescent="0.25">
      <c r="A70" s="1" t="s">
        <v>346</v>
      </c>
      <c r="B70" s="152" t="s">
        <v>347</v>
      </c>
      <c r="C70" s="69">
        <f t="shared" si="15"/>
        <v>9002.0848897071464</v>
      </c>
      <c r="D70" s="69">
        <f t="shared" si="10"/>
        <v>10668.201177015249</v>
      </c>
      <c r="E70" s="69">
        <f t="shared" si="10"/>
        <v>11460.912776129255</v>
      </c>
      <c r="F70" s="69">
        <f t="shared" si="10"/>
        <v>12697.241109386598</v>
      </c>
      <c r="G70" s="69">
        <f t="shared" si="10"/>
        <v>13733.450320672666</v>
      </c>
      <c r="H70" s="69">
        <f t="shared" si="10"/>
        <v>14199.396950557426</v>
      </c>
      <c r="I70" s="69">
        <f t="shared" si="10"/>
        <v>15344.125222881998</v>
      </c>
      <c r="J70" s="69">
        <f t="shared" si="10"/>
        <v>14796.323286269198</v>
      </c>
      <c r="K70" s="69">
        <f t="shared" si="10"/>
        <v>16564.998514147501</v>
      </c>
      <c r="L70" s="69">
        <f t="shared" si="10"/>
        <v>14604.662478531856</v>
      </c>
      <c r="M70" s="69">
        <f t="shared" si="10"/>
        <v>14754.003915927162</v>
      </c>
      <c r="N70" s="69">
        <f t="shared" si="10"/>
        <v>15150.825492355711</v>
      </c>
      <c r="O70" s="69">
        <f t="shared" si="10"/>
        <v>14045.475510208276</v>
      </c>
      <c r="P70" s="69">
        <f t="shared" si="10"/>
        <v>14235.308114768901</v>
      </c>
      <c r="Q70" s="69">
        <f t="shared" si="10"/>
        <v>14087.329847663332</v>
      </c>
      <c r="R70" s="69">
        <f t="shared" si="10"/>
        <v>14552.136745734737</v>
      </c>
      <c r="S70" s="69">
        <f t="shared" si="10"/>
        <v>14606.213392096752</v>
      </c>
      <c r="T70" s="69">
        <f t="shared" si="10"/>
        <v>15180.686366753554</v>
      </c>
      <c r="U70" s="69">
        <f t="shared" si="11"/>
        <v>14987.652225805146</v>
      </c>
      <c r="V70" s="69">
        <f t="shared" si="11"/>
        <v>14141.916786233222</v>
      </c>
      <c r="W70" s="69">
        <f t="shared" ref="W70:X70" si="52">IF(W16&gt;9,W43/W16*1000,"n.a.")</f>
        <v>14314.253389930775</v>
      </c>
      <c r="X70" s="69">
        <f t="shared" si="52"/>
        <v>15046.942974299645</v>
      </c>
      <c r="Y70" s="69">
        <f t="shared" ref="Y70:Z70" si="53">IF(Y16&gt;9,Y43/Y16*1000,"n.a.")</f>
        <v>15592.297473459572</v>
      </c>
      <c r="Z70" s="69">
        <f t="shared" si="53"/>
        <v>17898.453749006774</v>
      </c>
      <c r="AA70" s="69">
        <f t="shared" ref="AA70:AB70" si="54">IF(AA16&gt;9,AA43/AA16*1000,"n.a.")</f>
        <v>17966.813022937047</v>
      </c>
      <c r="AB70" s="69">
        <f t="shared" si="54"/>
        <v>18560.808811681687</v>
      </c>
    </row>
    <row r="71" spans="1:28" x14ac:dyDescent="0.25">
      <c r="A71" s="1" t="s">
        <v>348</v>
      </c>
      <c r="B71" s="152" t="s">
        <v>349</v>
      </c>
      <c r="C71" s="69">
        <f t="shared" si="15"/>
        <v>6163.2204439845145</v>
      </c>
      <c r="D71" s="69">
        <f t="shared" si="10"/>
        <v>5774.1300662853173</v>
      </c>
      <c r="E71" s="69">
        <f t="shared" si="10"/>
        <v>5929.0904851912519</v>
      </c>
      <c r="F71" s="69">
        <f t="shared" si="10"/>
        <v>5282.2687959843979</v>
      </c>
      <c r="G71" s="69">
        <f t="shared" si="10"/>
        <v>5537.7720876299763</v>
      </c>
      <c r="H71" s="69">
        <f t="shared" si="10"/>
        <v>5958.7214568820546</v>
      </c>
      <c r="I71" s="69">
        <f t="shared" si="10"/>
        <v>5492.2863562475704</v>
      </c>
      <c r="J71" s="69">
        <f t="shared" si="10"/>
        <v>5658.7658052680499</v>
      </c>
      <c r="K71" s="69">
        <f t="shared" si="10"/>
        <v>5950.9362946517213</v>
      </c>
      <c r="L71" s="69">
        <f t="shared" si="10"/>
        <v>6364.6830682288792</v>
      </c>
      <c r="M71" s="69">
        <f t="shared" si="10"/>
        <v>7030.7004860451061</v>
      </c>
      <c r="N71" s="69">
        <f t="shared" si="10"/>
        <v>7964.6109625024419</v>
      </c>
      <c r="O71" s="69">
        <f t="shared" si="10"/>
        <v>8262.5292065536596</v>
      </c>
      <c r="P71" s="69">
        <f t="shared" si="10"/>
        <v>8270.0949725148985</v>
      </c>
      <c r="Q71" s="69">
        <f t="shared" si="10"/>
        <v>8458.5791872820955</v>
      </c>
      <c r="R71" s="69">
        <f t="shared" si="10"/>
        <v>8001.4714271881876</v>
      </c>
      <c r="S71" s="69">
        <f t="shared" si="10"/>
        <v>8470.926544295522</v>
      </c>
      <c r="T71" s="69">
        <f t="shared" si="10"/>
        <v>8563.1602708936352</v>
      </c>
      <c r="U71" s="69">
        <f t="shared" si="11"/>
        <v>8469.7501101669823</v>
      </c>
      <c r="V71" s="69">
        <f t="shared" si="11"/>
        <v>8693.0668778612053</v>
      </c>
      <c r="W71" s="69">
        <f t="shared" ref="W71:X71" si="55">IF(W17&gt;9,W44/W17*1000,"n.a.")</f>
        <v>7960.7395649178816</v>
      </c>
      <c r="X71" s="69">
        <f t="shared" si="55"/>
        <v>6609.2784682982519</v>
      </c>
      <c r="Y71" s="69">
        <f t="shared" ref="Y71:Z71" si="56">IF(Y17&gt;9,Y44/Y17*1000,"n.a.")</f>
        <v>7778.2939383556868</v>
      </c>
      <c r="Z71" s="69">
        <f t="shared" si="56"/>
        <v>8779.2467837649183</v>
      </c>
      <c r="AA71" s="69">
        <f t="shared" ref="AA71:AB71" si="57">IF(AA17&gt;9,AA44/AA17*1000,"n.a.")</f>
        <v>9119.4398414740481</v>
      </c>
      <c r="AB71" s="69">
        <f t="shared" si="57"/>
        <v>9013.4915031798009</v>
      </c>
    </row>
    <row r="72" spans="1:28" x14ac:dyDescent="0.25">
      <c r="A72" s="1" t="s">
        <v>350</v>
      </c>
      <c r="B72" t="s">
        <v>483</v>
      </c>
      <c r="C72" s="69">
        <f t="shared" si="15"/>
        <v>10837.654947345327</v>
      </c>
      <c r="D72" s="69">
        <f t="shared" si="10"/>
        <v>10747.172756585303</v>
      </c>
      <c r="E72" s="69">
        <f t="shared" si="10"/>
        <v>10895.202585847641</v>
      </c>
      <c r="F72" s="69">
        <f t="shared" si="10"/>
        <v>11696.395305514159</v>
      </c>
      <c r="G72" s="69">
        <f t="shared" si="10"/>
        <v>11692.44911898005</v>
      </c>
      <c r="H72" s="69">
        <f t="shared" si="10"/>
        <v>11649.779040404041</v>
      </c>
      <c r="I72" s="69">
        <f t="shared" si="10"/>
        <v>11843.897904851279</v>
      </c>
      <c r="J72" s="69">
        <f t="shared" si="10"/>
        <v>12103.425124258458</v>
      </c>
      <c r="K72" s="69">
        <f t="shared" si="10"/>
        <v>12428.570889818577</v>
      </c>
      <c r="L72" s="69">
        <f t="shared" si="10"/>
        <v>12510.274041967106</v>
      </c>
      <c r="M72" s="69">
        <f t="shared" si="10"/>
        <v>12277.590135709945</v>
      </c>
      <c r="N72" s="69">
        <f t="shared" si="10"/>
        <v>12725.414541066448</v>
      </c>
      <c r="O72" s="69">
        <f t="shared" si="10"/>
        <v>13087.476100088701</v>
      </c>
      <c r="P72" s="69">
        <f t="shared" si="10"/>
        <v>12972.420105507577</v>
      </c>
      <c r="Q72" s="69">
        <f t="shared" si="10"/>
        <v>14445.220905837345</v>
      </c>
      <c r="R72" s="69">
        <f t="shared" si="10"/>
        <v>14691.923928828212</v>
      </c>
      <c r="S72" s="69">
        <f t="shared" ref="D72:T79" si="58">IF(S18&gt;9,S45/S18*1000,"n.a.")</f>
        <v>15324.541273023182</v>
      </c>
      <c r="T72" s="69">
        <f t="shared" si="58"/>
        <v>15765.026451771329</v>
      </c>
      <c r="U72" s="69">
        <f t="shared" ref="U72:V72" si="59">IF(U18&gt;9,U45/U18*1000,"n.a.")</f>
        <v>16407.552083333332</v>
      </c>
      <c r="V72" s="69">
        <f t="shared" si="59"/>
        <v>16726.770994957329</v>
      </c>
      <c r="W72" s="69">
        <f t="shared" ref="W72:X72" si="60">IF(W18&gt;9,W45/W18*1000,"n.a.")</f>
        <v>16987.510464103783</v>
      </c>
      <c r="X72" s="69">
        <f t="shared" si="60"/>
        <v>16892.363674633278</v>
      </c>
      <c r="Y72" s="69">
        <f t="shared" ref="Y72:Z72" si="61">IF(Y18&gt;9,Y45/Y18*1000,"n.a.")</f>
        <v>16876.673431150706</v>
      </c>
      <c r="Z72" s="69">
        <f t="shared" si="61"/>
        <v>18753.668932997974</v>
      </c>
      <c r="AA72" s="69">
        <f t="shared" ref="AA72:AB72" si="62">IF(AA18&gt;9,AA45/AA18*1000,"n.a.")</f>
        <v>19696.341255101612</v>
      </c>
      <c r="AB72" s="69">
        <f t="shared" si="62"/>
        <v>20636.246670042077</v>
      </c>
    </row>
    <row r="73" spans="1:28" x14ac:dyDescent="0.25">
      <c r="A73" s="1" t="s">
        <v>352</v>
      </c>
      <c r="B73" t="s">
        <v>353</v>
      </c>
      <c r="C73" s="69">
        <f t="shared" si="15"/>
        <v>8823.4378837180757</v>
      </c>
      <c r="D73" s="69">
        <f t="shared" si="58"/>
        <v>8777.4857237506312</v>
      </c>
      <c r="E73" s="69">
        <f t="shared" si="58"/>
        <v>9400.9527943121702</v>
      </c>
      <c r="F73" s="69">
        <f t="shared" si="58"/>
        <v>9349.7912035826375</v>
      </c>
      <c r="G73" s="69">
        <f t="shared" si="58"/>
        <v>9431.8798828125</v>
      </c>
      <c r="H73" s="69">
        <f t="shared" si="58"/>
        <v>9107.1667370495488</v>
      </c>
      <c r="I73" s="69">
        <f t="shared" si="58"/>
        <v>9154.0360156629431</v>
      </c>
      <c r="J73" s="69">
        <f t="shared" si="58"/>
        <v>9258.7806919642862</v>
      </c>
      <c r="K73" s="69">
        <f t="shared" si="58"/>
        <v>9223.3509795870486</v>
      </c>
      <c r="L73" s="69">
        <f t="shared" si="58"/>
        <v>9244.6475074404752</v>
      </c>
      <c r="M73" s="69">
        <f t="shared" si="58"/>
        <v>9789.5054961556943</v>
      </c>
      <c r="N73" s="69">
        <f t="shared" si="58"/>
        <v>10258.276750197847</v>
      </c>
      <c r="O73" s="69">
        <f t="shared" si="58"/>
        <v>10809.597046095008</v>
      </c>
      <c r="P73" s="69">
        <f t="shared" si="58"/>
        <v>11083.547059132996</v>
      </c>
      <c r="Q73" s="69">
        <f t="shared" si="58"/>
        <v>11753.268861914023</v>
      </c>
      <c r="R73" s="69">
        <f t="shared" si="58"/>
        <v>14456.928190466664</v>
      </c>
      <c r="S73" s="69">
        <f t="shared" si="58"/>
        <v>14766.62554003534</v>
      </c>
      <c r="T73" s="69">
        <f t="shared" si="58"/>
        <v>15742.259565606175</v>
      </c>
      <c r="U73" s="69">
        <f t="shared" ref="U73:V73" si="63">IF(U19&gt;9,U46/U19*1000,"n.a.")</f>
        <v>15928.428943025343</v>
      </c>
      <c r="V73" s="69">
        <f t="shared" si="63"/>
        <v>15843.055621217853</v>
      </c>
      <c r="W73" s="69">
        <f t="shared" ref="W73:X73" si="64">IF(W19&gt;9,W46/W19*1000,"n.a.")</f>
        <v>15892.371121977909</v>
      </c>
      <c r="X73" s="69">
        <f t="shared" si="64"/>
        <v>17003.758614917977</v>
      </c>
      <c r="Y73" s="69">
        <f t="shared" ref="Y73:Z73" si="65">IF(Y19&gt;9,Y46/Y19*1000,"n.a.")</f>
        <v>17955.346725734704</v>
      </c>
      <c r="Z73" s="69">
        <f t="shared" si="65"/>
        <v>17123.64528476914</v>
      </c>
      <c r="AA73" s="69">
        <f t="shared" ref="AA73:AB73" si="66">IF(AA19&gt;9,AA46/AA19*1000,"n.a.")</f>
        <v>18461.467408934939</v>
      </c>
      <c r="AB73" s="69">
        <f t="shared" si="66"/>
        <v>16022.68934917717</v>
      </c>
    </row>
    <row r="74" spans="1:28" x14ac:dyDescent="0.25">
      <c r="A74" s="1" t="s">
        <v>354</v>
      </c>
      <c r="B74" t="s">
        <v>355</v>
      </c>
      <c r="C74" s="69">
        <f t="shared" si="15"/>
        <v>9773.3476280538271</v>
      </c>
      <c r="D74" s="69">
        <f t="shared" si="58"/>
        <v>11020.245055165346</v>
      </c>
      <c r="E74" s="69">
        <f t="shared" si="58"/>
        <v>11125.122354042867</v>
      </c>
      <c r="F74" s="69">
        <f t="shared" si="58"/>
        <v>10300.548351816737</v>
      </c>
      <c r="G74" s="69">
        <f t="shared" si="58"/>
        <v>8889.4865487113366</v>
      </c>
      <c r="H74" s="69">
        <f t="shared" si="58"/>
        <v>8190.1204785422015</v>
      </c>
      <c r="I74" s="69">
        <f t="shared" si="58"/>
        <v>9584.5591561260026</v>
      </c>
      <c r="J74" s="69">
        <f t="shared" si="58"/>
        <v>9550.1199856739568</v>
      </c>
      <c r="K74" s="69">
        <f t="shared" si="58"/>
        <v>9778.1452292196755</v>
      </c>
      <c r="L74" s="69">
        <f t="shared" si="58"/>
        <v>10734.660838921023</v>
      </c>
      <c r="M74" s="69">
        <f t="shared" si="58"/>
        <v>8762.7999697279447</v>
      </c>
      <c r="N74" s="69">
        <f t="shared" si="58"/>
        <v>9475.8242332586433</v>
      </c>
      <c r="O74" s="69">
        <f t="shared" si="58"/>
        <v>8899.3473141803934</v>
      </c>
      <c r="P74" s="69">
        <f t="shared" si="58"/>
        <v>8437.754579837776</v>
      </c>
      <c r="Q74" s="69">
        <f t="shared" si="58"/>
        <v>8916.4679339979648</v>
      </c>
      <c r="R74" s="69">
        <f t="shared" si="58"/>
        <v>9910.8131374625118</v>
      </c>
      <c r="S74" s="69">
        <f t="shared" si="58"/>
        <v>10634.330642345296</v>
      </c>
      <c r="T74" s="69">
        <f t="shared" si="58"/>
        <v>9806.744381484812</v>
      </c>
      <c r="U74" s="69">
        <f t="shared" ref="U74:V74" si="67">IF(U20&gt;9,U47/U20*1000,"n.a.")</f>
        <v>11407.642229971896</v>
      </c>
      <c r="V74" s="69">
        <f t="shared" si="67"/>
        <v>13107.029177141985</v>
      </c>
      <c r="W74" s="69">
        <f t="shared" ref="W74:X74" si="68">IF(W20&gt;9,W47/W20*1000,"n.a.")</f>
        <v>9669.1409039142745</v>
      </c>
      <c r="X74" s="69">
        <f t="shared" si="68"/>
        <v>9722.617190606481</v>
      </c>
      <c r="Y74" s="69">
        <f t="shared" ref="Y74:Z74" si="69">IF(Y20&gt;9,Y47/Y20*1000,"n.a.")</f>
        <v>9483.1215252499751</v>
      </c>
      <c r="Z74" s="69">
        <f t="shared" si="69"/>
        <v>8773.2433833072701</v>
      </c>
      <c r="AA74" s="69">
        <f t="shared" ref="AA74:AB74" si="70">IF(AA20&gt;9,AA47/AA20*1000,"n.a.")</f>
        <v>10483.688236417654</v>
      </c>
      <c r="AB74" s="69">
        <f t="shared" si="70"/>
        <v>12359.656024250706</v>
      </c>
    </row>
    <row r="75" spans="1:28" x14ac:dyDescent="0.25">
      <c r="A75" s="1" t="s">
        <v>356</v>
      </c>
      <c r="B75" t="s">
        <v>357</v>
      </c>
      <c r="C75" s="69">
        <f t="shared" si="15"/>
        <v>12755.962934484709</v>
      </c>
      <c r="D75" s="69">
        <f t="shared" si="58"/>
        <v>15053.261544877587</v>
      </c>
      <c r="E75" s="69">
        <f t="shared" si="58"/>
        <v>15090.471050993416</v>
      </c>
      <c r="F75" s="69">
        <f t="shared" si="58"/>
        <v>11777.943408772393</v>
      </c>
      <c r="G75" s="69">
        <f t="shared" si="58"/>
        <v>13788.252348133477</v>
      </c>
      <c r="H75" s="69">
        <f t="shared" si="58"/>
        <v>13419.071823792434</v>
      </c>
      <c r="I75" s="69">
        <f t="shared" si="58"/>
        <v>14456.511892970402</v>
      </c>
      <c r="J75" s="69">
        <f t="shared" si="58"/>
        <v>16544.435056860068</v>
      </c>
      <c r="K75" s="69">
        <f t="shared" si="58"/>
        <v>16938.088109746815</v>
      </c>
      <c r="L75" s="69">
        <f t="shared" si="58"/>
        <v>17446.253806887606</v>
      </c>
      <c r="M75" s="69">
        <f t="shared" si="58"/>
        <v>16554.063506986007</v>
      </c>
      <c r="N75" s="69">
        <f t="shared" si="58"/>
        <v>14344.970291660416</v>
      </c>
      <c r="O75" s="69">
        <f t="shared" si="58"/>
        <v>14382.060230145842</v>
      </c>
      <c r="P75" s="69">
        <f t="shared" si="58"/>
        <v>14073.707287966114</v>
      </c>
      <c r="Q75" s="69">
        <f t="shared" si="58"/>
        <v>13900.509541419286</v>
      </c>
      <c r="R75" s="69">
        <f t="shared" si="58"/>
        <v>13631.530888227559</v>
      </c>
      <c r="S75" s="69">
        <f t="shared" si="58"/>
        <v>15730.948254366431</v>
      </c>
      <c r="T75" s="69">
        <f t="shared" si="58"/>
        <v>15527.146576395089</v>
      </c>
      <c r="U75" s="69">
        <f t="shared" ref="U75:V75" si="71">IF(U21&gt;9,U48/U21*1000,"n.a.")</f>
        <v>16660.08691042733</v>
      </c>
      <c r="V75" s="69">
        <f t="shared" si="71"/>
        <v>15523.59187706402</v>
      </c>
      <c r="W75" s="69">
        <f t="shared" ref="W75:X75" si="72">IF(W21&gt;9,W48/W21*1000,"n.a.")</f>
        <v>16141.899325415214</v>
      </c>
      <c r="X75" s="69">
        <f t="shared" si="72"/>
        <v>19931.326094680633</v>
      </c>
      <c r="Y75" s="69">
        <f t="shared" ref="Y75:Z75" si="73">IF(Y21&gt;9,Y48/Y21*1000,"n.a.")</f>
        <v>19952.384616217339</v>
      </c>
      <c r="Z75" s="69">
        <f t="shared" si="73"/>
        <v>21381.90479179873</v>
      </c>
      <c r="AA75" s="69">
        <f t="shared" ref="AA75:AB75" si="74">IF(AA21&gt;9,AA48/AA21*1000,"n.a.")</f>
        <v>24845.387173785584</v>
      </c>
      <c r="AB75" s="69">
        <f t="shared" si="74"/>
        <v>23337.266068016728</v>
      </c>
    </row>
    <row r="76" spans="1:28" x14ac:dyDescent="0.25">
      <c r="A76" s="1" t="s">
        <v>358</v>
      </c>
      <c r="B76" t="s">
        <v>359</v>
      </c>
      <c r="C76" s="69">
        <f t="shared" si="15"/>
        <v>4831.4945686307092</v>
      </c>
      <c r="D76" s="69">
        <f t="shared" si="58"/>
        <v>4402.1590054244198</v>
      </c>
      <c r="E76" s="69">
        <f t="shared" si="58"/>
        <v>4270.8182666261182</v>
      </c>
      <c r="F76" s="69">
        <f t="shared" si="58"/>
        <v>4297.0199453230452</v>
      </c>
      <c r="G76" s="69">
        <f t="shared" si="58"/>
        <v>3857.2432869062459</v>
      </c>
      <c r="H76" s="69">
        <f t="shared" si="58"/>
        <v>4112.3283366280211</v>
      </c>
      <c r="I76" s="69">
        <f t="shared" si="58"/>
        <v>4238.3867623666911</v>
      </c>
      <c r="J76" s="69">
        <f t="shared" si="58"/>
        <v>4350.7762470840462</v>
      </c>
      <c r="K76" s="69">
        <f t="shared" si="58"/>
        <v>4115.3533151910351</v>
      </c>
      <c r="L76" s="69">
        <f t="shared" si="58"/>
        <v>4287.3864723058196</v>
      </c>
      <c r="M76" s="69">
        <f t="shared" si="58"/>
        <v>4564.4273323023781</v>
      </c>
      <c r="N76" s="69">
        <f t="shared" si="58"/>
        <v>4807.3847878312099</v>
      </c>
      <c r="O76" s="69">
        <f t="shared" si="58"/>
        <v>4861.6660466620924</v>
      </c>
      <c r="P76" s="69">
        <f t="shared" si="58"/>
        <v>5238.8237419469224</v>
      </c>
      <c r="Q76" s="69">
        <f t="shared" si="58"/>
        <v>6060.3932007460298</v>
      </c>
      <c r="R76" s="69">
        <f t="shared" si="58"/>
        <v>6627.3322554548668</v>
      </c>
      <c r="S76" s="69">
        <f t="shared" si="58"/>
        <v>7320.7060880616764</v>
      </c>
      <c r="T76" s="69">
        <f t="shared" si="58"/>
        <v>7708.1468088252041</v>
      </c>
      <c r="U76" s="69">
        <f t="shared" ref="U76:V76" si="75">IF(U22&gt;9,U49/U22*1000,"n.a.")</f>
        <v>7827.8698742253391</v>
      </c>
      <c r="V76" s="69">
        <f t="shared" si="75"/>
        <v>8072.393628972025</v>
      </c>
      <c r="W76" s="69">
        <f t="shared" ref="W76:X76" si="76">IF(W22&gt;9,W49/W22*1000,"n.a.")</f>
        <v>7639.8157418024139</v>
      </c>
      <c r="X76" s="69">
        <f t="shared" si="76"/>
        <v>7427.3690471335085</v>
      </c>
      <c r="Y76" s="69">
        <f t="shared" ref="Y76:Z76" si="77">IF(Y22&gt;9,Y49/Y22*1000,"n.a.")</f>
        <v>7874.4990644378468</v>
      </c>
      <c r="Z76" s="69">
        <f t="shared" si="77"/>
        <v>8117.1718560162008</v>
      </c>
      <c r="AA76" s="69">
        <f t="shared" ref="AA76:AB76" si="78">IF(AA22&gt;9,AA49/AA22*1000,"n.a.")</f>
        <v>7884.6017925839042</v>
      </c>
      <c r="AB76" s="69">
        <f t="shared" si="78"/>
        <v>8410.658403776948</v>
      </c>
    </row>
    <row r="77" spans="1:28" x14ac:dyDescent="0.25">
      <c r="A77" s="1" t="s">
        <v>360</v>
      </c>
      <c r="B77" t="s">
        <v>484</v>
      </c>
      <c r="C77" s="69">
        <f t="shared" si="15"/>
        <v>1643.6587734518403</v>
      </c>
      <c r="D77" s="69">
        <f t="shared" si="58"/>
        <v>1737.4279104446093</v>
      </c>
      <c r="E77" s="69">
        <f t="shared" si="58"/>
        <v>1699.3894949336893</v>
      </c>
      <c r="F77" s="69">
        <f t="shared" si="58"/>
        <v>1680.6912464107359</v>
      </c>
      <c r="G77" s="69">
        <f t="shared" si="58"/>
        <v>1656.9290702752685</v>
      </c>
      <c r="H77" s="69">
        <f t="shared" si="58"/>
        <v>1656.8201087310049</v>
      </c>
      <c r="I77" s="69">
        <f t="shared" si="58"/>
        <v>1647.1780600524801</v>
      </c>
      <c r="J77" s="69">
        <f t="shared" si="58"/>
        <v>1689.1703181721548</v>
      </c>
      <c r="K77" s="69">
        <f t="shared" si="58"/>
        <v>1714.8194945073117</v>
      </c>
      <c r="L77" s="69">
        <f t="shared" si="58"/>
        <v>1735.2738819869046</v>
      </c>
      <c r="M77" s="69">
        <f t="shared" si="58"/>
        <v>1757.7655435273266</v>
      </c>
      <c r="N77" s="69">
        <f t="shared" si="58"/>
        <v>1811.4431305009948</v>
      </c>
      <c r="O77" s="69">
        <f t="shared" si="58"/>
        <v>1873.4750280979367</v>
      </c>
      <c r="P77" s="69">
        <f t="shared" si="58"/>
        <v>1957.4803535926687</v>
      </c>
      <c r="Q77" s="69">
        <f t="shared" si="58"/>
        <v>2040.0651794676717</v>
      </c>
      <c r="R77" s="69">
        <f t="shared" si="58"/>
        <v>2220.7245061148305</v>
      </c>
      <c r="S77" s="69">
        <f t="shared" si="58"/>
        <v>2368.1434659640681</v>
      </c>
      <c r="T77" s="69">
        <f t="shared" si="58"/>
        <v>2402.9683983326581</v>
      </c>
      <c r="U77" s="69">
        <f t="shared" ref="U77:V77" si="79">IF(U23&gt;9,U50/U23*1000,"n.a.")</f>
        <v>2492.0727764697613</v>
      </c>
      <c r="V77" s="69">
        <f t="shared" si="79"/>
        <v>2472.5383333856757</v>
      </c>
      <c r="W77" s="69">
        <f t="shared" ref="W77:X77" si="80">IF(W23&gt;9,W50/W23*1000,"n.a.")</f>
        <v>2559.6139969677561</v>
      </c>
      <c r="X77" s="69">
        <f t="shared" si="80"/>
        <v>2619.0225242424617</v>
      </c>
      <c r="Y77" s="69">
        <f t="shared" ref="Y77:Z77" si="81">IF(Y23&gt;9,Y50/Y23*1000,"n.a.")</f>
        <v>2741.9416234490077</v>
      </c>
      <c r="Z77" s="69">
        <f t="shared" si="81"/>
        <v>2784.4685478115448</v>
      </c>
      <c r="AA77" s="69">
        <f t="shared" ref="AA77:AB77" si="82">IF(AA23&gt;9,AA50/AA23*1000,"n.a.")</f>
        <v>2932.8333145846682</v>
      </c>
      <c r="AB77" s="69">
        <f t="shared" si="82"/>
        <v>2974.6279396279397</v>
      </c>
    </row>
    <row r="78" spans="1:28" x14ac:dyDescent="0.25">
      <c r="A78" s="1" t="s">
        <v>485</v>
      </c>
      <c r="B78" t="s">
        <v>486</v>
      </c>
      <c r="C78" s="69" t="str">
        <f t="shared" si="15"/>
        <v>n.a.</v>
      </c>
      <c r="D78" s="69" t="str">
        <f t="shared" si="58"/>
        <v>n.a.</v>
      </c>
      <c r="E78" s="69" t="str">
        <f t="shared" si="58"/>
        <v>n.a.</v>
      </c>
      <c r="F78" s="69" t="str">
        <f t="shared" si="58"/>
        <v>n.a.</v>
      </c>
      <c r="G78" s="69" t="str">
        <f t="shared" si="58"/>
        <v>n.a.</v>
      </c>
      <c r="H78" s="69" t="str">
        <f t="shared" si="58"/>
        <v>n.a.</v>
      </c>
      <c r="I78" s="69" t="str">
        <f t="shared" si="58"/>
        <v>n.a.</v>
      </c>
      <c r="J78" s="69">
        <f t="shared" si="58"/>
        <v>13265.640650040064</v>
      </c>
      <c r="K78" s="69">
        <f t="shared" si="58"/>
        <v>13502.857026599702</v>
      </c>
      <c r="L78" s="69">
        <f t="shared" si="58"/>
        <v>15067.890132239105</v>
      </c>
      <c r="M78" s="69">
        <f t="shared" si="58"/>
        <v>14981.7138671875</v>
      </c>
      <c r="N78" s="69">
        <f t="shared" si="58"/>
        <v>14186.1328125</v>
      </c>
      <c r="O78" s="69">
        <f t="shared" si="58"/>
        <v>14362.409109092621</v>
      </c>
      <c r="P78" s="69">
        <f t="shared" si="58"/>
        <v>13172.043010752688</v>
      </c>
      <c r="Q78" s="69">
        <f t="shared" si="58"/>
        <v>14605.640900440705</v>
      </c>
      <c r="R78" s="69">
        <f t="shared" si="58"/>
        <v>14292.048075112953</v>
      </c>
      <c r="S78" s="69">
        <f t="shared" si="58"/>
        <v>15660.465684047966</v>
      </c>
      <c r="T78" s="69">
        <f t="shared" si="58"/>
        <v>14970.309228012242</v>
      </c>
      <c r="U78" s="69">
        <f t="shared" ref="U78:V78" si="83">IF(U24&gt;9,U51/U24*1000,"n.a.")</f>
        <v>16961.738918138584</v>
      </c>
      <c r="V78" s="69">
        <f t="shared" si="83"/>
        <v>17688.84148848684</v>
      </c>
      <c r="W78" s="69">
        <f t="shared" ref="W78:X78" si="84">IF(W24&gt;9,W51/W24*1000,"n.a.")</f>
        <v>21422.222715435604</v>
      </c>
      <c r="X78" s="69">
        <f t="shared" si="84"/>
        <v>20038.937188882745</v>
      </c>
      <c r="Y78" s="69">
        <f t="shared" ref="Y78:Z78" si="85">IF(Y24&gt;9,Y51/Y24*1000,"n.a.")</f>
        <v>18278.571428571428</v>
      </c>
      <c r="Z78" s="69">
        <f t="shared" si="85"/>
        <v>15059.689220369171</v>
      </c>
      <c r="AA78" s="69">
        <f t="shared" ref="AA78:AB78" si="86">IF(AA24&gt;9,AA51/AA24*1000,"n.a.")</f>
        <v>13868.244200262405</v>
      </c>
      <c r="AB78" s="69">
        <f t="shared" si="86"/>
        <v>18337.02779869478</v>
      </c>
    </row>
    <row r="79" spans="1:28" s="43" customFormat="1" ht="20.25" customHeight="1" x14ac:dyDescent="0.25">
      <c r="A79" s="832"/>
      <c r="B79" s="433" t="s">
        <v>201</v>
      </c>
      <c r="C79" s="834">
        <f t="shared" si="15"/>
        <v>7445.8495121492297</v>
      </c>
      <c r="D79" s="834">
        <f t="shared" si="58"/>
        <v>7460.2649000588081</v>
      </c>
      <c r="E79" s="834">
        <f t="shared" si="58"/>
        <v>7664.5000908757347</v>
      </c>
      <c r="F79" s="834">
        <f t="shared" si="58"/>
        <v>7756.5504234998498</v>
      </c>
      <c r="G79" s="834">
        <f t="shared" si="58"/>
        <v>7916.1352362615598</v>
      </c>
      <c r="H79" s="834">
        <f t="shared" si="58"/>
        <v>7631.5179472508307</v>
      </c>
      <c r="I79" s="834">
        <f t="shared" si="58"/>
        <v>7698.7634541472435</v>
      </c>
      <c r="J79" s="834">
        <f t="shared" si="58"/>
        <v>7941.8449283664286</v>
      </c>
      <c r="K79" s="834">
        <f t="shared" si="58"/>
        <v>8225.5649654689005</v>
      </c>
      <c r="L79" s="834">
        <f t="shared" si="58"/>
        <v>8350.0661084591611</v>
      </c>
      <c r="M79" s="834">
        <f t="shared" si="58"/>
        <v>8492.8423409152965</v>
      </c>
      <c r="N79" s="834">
        <f t="shared" si="58"/>
        <v>8861.5017370094083</v>
      </c>
      <c r="O79" s="834">
        <f t="shared" si="58"/>
        <v>9161.3473335043545</v>
      </c>
      <c r="P79" s="834">
        <f t="shared" si="58"/>
        <v>9235.4019044437082</v>
      </c>
      <c r="Q79" s="834">
        <f t="shared" si="58"/>
        <v>9963.9042095768145</v>
      </c>
      <c r="R79" s="834">
        <f t="shared" si="58"/>
        <v>10379.418358570756</v>
      </c>
      <c r="S79" s="834">
        <f t="shared" si="58"/>
        <v>10924.526498080006</v>
      </c>
      <c r="T79" s="834">
        <f t="shared" si="58"/>
        <v>11201.571700995766</v>
      </c>
      <c r="U79" s="834">
        <f t="shared" ref="U79:V79" si="87">IF(U25&gt;9,U52/U25*1000,"n.a.")</f>
        <v>11466.148988937641</v>
      </c>
      <c r="V79" s="834">
        <f t="shared" si="87"/>
        <v>11677.939337115029</v>
      </c>
      <c r="W79" s="834">
        <f t="shared" ref="W79:X79" si="88">IF(W25&gt;9,W52/W25*1000,"n.a.")</f>
        <v>11742.210561714748</v>
      </c>
      <c r="X79" s="834">
        <f t="shared" si="88"/>
        <v>11849.814062642117</v>
      </c>
      <c r="Y79" s="834">
        <f t="shared" ref="Y79:Z79" si="89">IF(Y25&gt;9,Y52/Y25*1000,"n.a.")</f>
        <v>12211.046356962706</v>
      </c>
      <c r="Z79" s="834">
        <f t="shared" si="89"/>
        <v>12686.741669402869</v>
      </c>
      <c r="AA79" s="834">
        <f t="shared" ref="AA79:AB79" si="90">IF(AA25&gt;9,AA52/AA25*1000,"n.a.")</f>
        <v>12908.905454354472</v>
      </c>
      <c r="AB79" s="834">
        <f t="shared" si="90"/>
        <v>13476.698643849046</v>
      </c>
    </row>
    <row r="80" spans="1:28" s="23" customFormat="1" ht="15" customHeight="1" x14ac:dyDescent="0.3">
      <c r="A80" s="63" t="s">
        <v>480</v>
      </c>
      <c r="B80" s="42"/>
      <c r="C80" s="42"/>
      <c r="D80" s="42"/>
      <c r="E80" s="42"/>
      <c r="F80" s="42"/>
      <c r="G80" s="42"/>
      <c r="H80" s="42"/>
      <c r="I80" s="42"/>
      <c r="J80" s="42"/>
      <c r="K80" s="42"/>
      <c r="L80" s="42"/>
      <c r="M80" s="42"/>
      <c r="N80" s="42"/>
      <c r="O80" s="42"/>
      <c r="P80" s="152"/>
      <c r="Q80" s="152"/>
      <c r="R80" s="152"/>
      <c r="S80" s="152"/>
      <c r="T80" s="152"/>
      <c r="U80" s="152"/>
      <c r="V80" s="152"/>
      <c r="W80" s="152"/>
      <c r="X80" s="152"/>
      <c r="Y80" s="152"/>
      <c r="Z80" s="152"/>
      <c r="AA80" s="152"/>
      <c r="AB80" s="152"/>
    </row>
    <row r="82" spans="1:28" s="14" customFormat="1" ht="20.25" customHeight="1" x14ac:dyDescent="0.25">
      <c r="A82" s="92" t="str">
        <f>Index!A49</f>
        <v>Table 3p    Employment by industry, average real wage and salary rates, FY2000-FY2025</v>
      </c>
    </row>
    <row r="83" spans="1:28" s="14" customFormat="1" ht="20.25" customHeight="1" x14ac:dyDescent="0.25">
      <c r="A83" s="788"/>
      <c r="B83" s="237" t="s">
        <v>488</v>
      </c>
      <c r="C83" s="24" t="str">
        <f>C2</f>
        <v>FY00</v>
      </c>
      <c r="D83" s="24" t="str">
        <f t="shared" ref="D83:Q83" si="91">D2</f>
        <v>FY01</v>
      </c>
      <c r="E83" s="24" t="str">
        <f t="shared" si="91"/>
        <v>FY02</v>
      </c>
      <c r="F83" s="24" t="str">
        <f t="shared" si="91"/>
        <v>FY03</v>
      </c>
      <c r="G83" s="24" t="str">
        <f t="shared" si="91"/>
        <v>FY04</v>
      </c>
      <c r="H83" s="24" t="str">
        <f t="shared" si="91"/>
        <v>FY05</v>
      </c>
      <c r="I83" s="24" t="str">
        <f t="shared" si="91"/>
        <v>FY06</v>
      </c>
      <c r="J83" s="24" t="str">
        <f t="shared" si="91"/>
        <v>FY07</v>
      </c>
      <c r="K83" s="24" t="str">
        <f t="shared" si="91"/>
        <v>FY08</v>
      </c>
      <c r="L83" s="24" t="str">
        <f t="shared" si="91"/>
        <v>FY09</v>
      </c>
      <c r="M83" s="24" t="str">
        <f t="shared" si="91"/>
        <v>FY10</v>
      </c>
      <c r="N83" s="24" t="str">
        <f t="shared" si="91"/>
        <v>FY11</v>
      </c>
      <c r="O83" s="24" t="str">
        <f t="shared" si="91"/>
        <v>FY12</v>
      </c>
      <c r="P83" s="24" t="str">
        <f t="shared" si="91"/>
        <v>FY13</v>
      </c>
      <c r="Q83" s="24" t="str">
        <f t="shared" si="91"/>
        <v>FY14</v>
      </c>
      <c r="R83" s="24" t="str">
        <f t="shared" ref="R83:S83" si="92">R2</f>
        <v>FY15</v>
      </c>
      <c r="S83" s="24" t="str">
        <f t="shared" si="92"/>
        <v>FY16</v>
      </c>
      <c r="T83" s="24" t="str">
        <f t="shared" ref="T83:U83" si="93">T2</f>
        <v>FY17</v>
      </c>
      <c r="U83" s="24" t="str">
        <f t="shared" si="93"/>
        <v>FY18</v>
      </c>
      <c r="V83" s="24" t="str">
        <f t="shared" ref="V83:W83" si="94">V2</f>
        <v>FY19</v>
      </c>
      <c r="W83" s="24" t="str">
        <f t="shared" si="94"/>
        <v>FY20</v>
      </c>
      <c r="X83" s="24" t="str">
        <f t="shared" ref="X83:Y83" si="95">X2</f>
        <v>FY21</v>
      </c>
      <c r="Y83" s="24" t="str">
        <f t="shared" si="95"/>
        <v>FY22</v>
      </c>
      <c r="Z83" s="24" t="str">
        <f t="shared" ref="Z83:AA83" si="96">Z2</f>
        <v>FY23</v>
      </c>
      <c r="AA83" s="24" t="str">
        <f t="shared" si="96"/>
        <v>FY24</v>
      </c>
      <c r="AB83" s="24" t="str">
        <f t="shared" ref="AB83" si="97">AB2</f>
        <v>FY25</v>
      </c>
    </row>
    <row r="84" spans="1:28" ht="20.25" customHeight="1" x14ac:dyDescent="0.25">
      <c r="A84" s="1" t="s">
        <v>320</v>
      </c>
      <c r="B84" t="s">
        <v>321</v>
      </c>
      <c r="C84" s="69">
        <f>IF(ISNUMBER(C57)=TRUE,IF(C57&gt;0,C57/NAgni!C$57*100,"n.a."),"n.a.")</f>
        <v>3167.1546223468299</v>
      </c>
      <c r="D84" s="69">
        <f>IF(ISNUMBER(D57)=TRUE,IF(D57&gt;0,D57/NAgni!D$57*100,"n.a."),"n.a.")</f>
        <v>2987.8123943207884</v>
      </c>
      <c r="E84" s="69">
        <f>IF(ISNUMBER(E57)=TRUE,IF(E57&gt;0,E57/NAgni!E$57*100,"n.a."),"n.a.")</f>
        <v>3653.3070513041052</v>
      </c>
      <c r="F84" s="69">
        <f>IF(ISNUMBER(F57)=TRUE,IF(F57&gt;0,F57/NAgni!F$57*100,"n.a."),"n.a.")</f>
        <v>3102.9961388159654</v>
      </c>
      <c r="G84" s="69">
        <f>IF(ISNUMBER(G57)=TRUE,IF(G57&gt;0,G57/NAgni!G$57*100,"n.a."),"n.a.")</f>
        <v>3076.4755251887086</v>
      </c>
      <c r="H84" s="69">
        <f>IF(ISNUMBER(H57)=TRUE,IF(H57&gt;0,H57/NAgni!H$57*100,"n.a."),"n.a.")</f>
        <v>3111.0609095885288</v>
      </c>
      <c r="I84" s="69">
        <f>IF(ISNUMBER(I57)=TRUE,IF(I57&gt;0,I57/NAgni!I$57*100,"n.a."),"n.a.")</f>
        <v>3033.5376356135775</v>
      </c>
      <c r="J84" s="69">
        <f>IF(ISNUMBER(J57)=TRUE,IF(J57&gt;0,J57/NAgni!J$57*100,"n.a."),"n.a.")</f>
        <v>2747.8033454474157</v>
      </c>
      <c r="K84" s="69">
        <f>IF(ISNUMBER(K57)=TRUE,IF(K57&gt;0,K57/NAgni!K$57*100,"n.a."),"n.a.")</f>
        <v>3176.2088534192694</v>
      </c>
      <c r="L84" s="69">
        <f>IF(ISNUMBER(L57)=TRUE,IF(L57&gt;0,L57/NAgni!L$57*100,"n.a."),"n.a.")</f>
        <v>3566.9779286026419</v>
      </c>
      <c r="M84" s="69">
        <f>IF(ISNUMBER(M57)=TRUE,IF(M57&gt;0,M57/NAgni!M$57*100,"n.a."),"n.a.")</f>
        <v>3737.2849342419477</v>
      </c>
      <c r="N84" s="69">
        <f>IF(ISNUMBER(N57)=TRUE,IF(N57&gt;0,N57/NAgni!N$57*100,"n.a."),"n.a.")</f>
        <v>3657.2554425385383</v>
      </c>
      <c r="O84" s="69">
        <f>IF(ISNUMBER(O57)=TRUE,IF(O57&gt;0,O57/NAgni!O$57*100,"n.a."),"n.a.")</f>
        <v>3331.8739673003288</v>
      </c>
      <c r="P84" s="69">
        <f>IF(ISNUMBER(P57)=TRUE,IF(P57&gt;0,P57/NAgni!P$57*100,"n.a."),"n.a.")</f>
        <v>3917.9246539818259</v>
      </c>
      <c r="Q84" s="69">
        <f>IF(ISNUMBER(Q57)=TRUE,IF(Q57&gt;0,Q57/NAgni!Q$57*100,"n.a."),"n.a.")</f>
        <v>3897.5687355470391</v>
      </c>
      <c r="R84" s="69">
        <f>IF(ISNUMBER(R57)=TRUE,IF(R57&gt;0,R57/NAgni!R$57*100,"n.a."),"n.a.")</f>
        <v>3861.9856509255937</v>
      </c>
      <c r="S84" s="69">
        <f>IF(ISNUMBER(S57)=TRUE,IF(S57&gt;0,S57/NAgni!S$57*100,"n.a."),"n.a.")</f>
        <v>4068.7320072436769</v>
      </c>
      <c r="T84" s="69">
        <f>IF(ISNUMBER(T57)=TRUE,IF(T57&gt;0,T57/NAgni!T$57*100,"n.a."),"n.a.")</f>
        <v>4311.8726427213296</v>
      </c>
      <c r="U84" s="69">
        <f>IF(ISNUMBER(U57)=TRUE,IF(U57&gt;0,U57/NAgni!U$57*100,"n.a."),"n.a.")</f>
        <v>4503.4359913334183</v>
      </c>
      <c r="V84" s="69">
        <f>IF(ISNUMBER(V57)=TRUE,IF(V57&gt;0,V57/NAgni!V$57*100,"n.a."),"n.a.")</f>
        <v>4153.7758642689269</v>
      </c>
      <c r="W84" s="69">
        <f>IF(ISNUMBER(W57)=TRUE,IF(W57&gt;0,W57/NAgni!W$57*100,"n.a."),"n.a.")</f>
        <v>3940.252737576649</v>
      </c>
      <c r="X84" s="69">
        <f>IF(ISNUMBER(X57)=TRUE,IF(X57&gt;0,X57/NAgni!X$57*100,"n.a."),"n.a.")</f>
        <v>3539.7723665138842</v>
      </c>
      <c r="Y84" s="69">
        <f>IF(ISNUMBER(Y57)=TRUE,IF(Y57&gt;0,Y57/NAgni!Y$57*100,"n.a."),"n.a.")</f>
        <v>3106.2818262368282</v>
      </c>
      <c r="Z84" s="69">
        <f>IF(ISNUMBER(Z57)=TRUE,IF(Z57&gt;0,Z57/NAgni!Z$57*100,"n.a."),"n.a.")</f>
        <v>2416.5093128387034</v>
      </c>
      <c r="AA84" s="69">
        <f>IF(ISNUMBER(AA57)=TRUE,IF(AA57&gt;0,AA57/NAgni!AA$57*100,"n.a."),"n.a.")</f>
        <v>2476.1302345596114</v>
      </c>
      <c r="AB84" s="69">
        <f>IF(ISNUMBER(AB57)=TRUE,IF(AB57&gt;0,AB57/NAgni!AB$57*100,"n.a."),"n.a.")</f>
        <v>2407.2113211900432</v>
      </c>
    </row>
    <row r="85" spans="1:28" x14ac:dyDescent="0.25">
      <c r="A85" s="1" t="s">
        <v>322</v>
      </c>
      <c r="B85" s="152" t="s">
        <v>323</v>
      </c>
      <c r="C85" s="69">
        <f>IF(ISNUMBER(C58)=TRUE,IF(C58&gt;0,C58/NAgni!C$57*100,"n.a."),"n.a.")</f>
        <v>7377.7797565227429</v>
      </c>
      <c r="D85" s="69">
        <f>IF(ISNUMBER(D58)=TRUE,IF(D58&gt;0,D58/NAgni!D$57*100,"n.a."),"n.a.")</f>
        <v>6269.7221904269236</v>
      </c>
      <c r="E85" s="69">
        <f>IF(ISNUMBER(E58)=TRUE,IF(E58&gt;0,E58/NAgni!E$57*100,"n.a."),"n.a.")</f>
        <v>6921.6915576583506</v>
      </c>
      <c r="F85" s="69">
        <f>IF(ISNUMBER(F58)=TRUE,IF(F58&gt;0,F58/NAgni!F$57*100,"n.a."),"n.a.")</f>
        <v>7249.9865235232437</v>
      </c>
      <c r="G85" s="69">
        <f>IF(ISNUMBER(G58)=TRUE,IF(G58&gt;0,G58/NAgni!G$57*100,"n.a."),"n.a.")</f>
        <v>7293.4531172523748</v>
      </c>
      <c r="H85" s="69">
        <f>IF(ISNUMBER(H58)=TRUE,IF(H58&gt;0,H58/NAgni!H$57*100,"n.a."),"n.a.")</f>
        <v>6592.6123528495227</v>
      </c>
      <c r="I85" s="69">
        <f>IF(ISNUMBER(I58)=TRUE,IF(I58&gt;0,I58/NAgni!I$57*100,"n.a."),"n.a.")</f>
        <v>6709.2242339298882</v>
      </c>
      <c r="J85" s="69">
        <f>IF(ISNUMBER(J58)=TRUE,IF(J58&gt;0,J58/NAgni!J$57*100,"n.a."),"n.a.")</f>
        <v>6812.7116239918496</v>
      </c>
      <c r="K85" s="69">
        <f>IF(ISNUMBER(K58)=TRUE,IF(K58&gt;0,K58/NAgni!K$57*100,"n.a."),"n.a.")</f>
        <v>5679.729750219718</v>
      </c>
      <c r="L85" s="69">
        <f>IF(ISNUMBER(L58)=TRUE,IF(L58&gt;0,L58/NAgni!L$57*100,"n.a."),"n.a.")</f>
        <v>5076.1262394095456</v>
      </c>
      <c r="M85" s="69">
        <f>IF(ISNUMBER(M58)=TRUE,IF(M58&gt;0,M58/NAgni!M$57*100,"n.a."),"n.a.")</f>
        <v>5397.6499247506817</v>
      </c>
      <c r="N85" s="69">
        <f>IF(ISNUMBER(N58)=TRUE,IF(N58&gt;0,N58/NAgni!N$57*100,"n.a."),"n.a.")</f>
        <v>5416.4250646253386</v>
      </c>
      <c r="O85" s="69">
        <f>IF(ISNUMBER(O58)=TRUE,IF(O58&gt;0,O58/NAgni!O$57*100,"n.a."),"n.a.")</f>
        <v>5434.9045080873648</v>
      </c>
      <c r="P85" s="69">
        <f>IF(ISNUMBER(P58)=TRUE,IF(P58&gt;0,P58/NAgni!P$57*100,"n.a."),"n.a.")</f>
        <v>5399.8654412936512</v>
      </c>
      <c r="Q85" s="69">
        <f>IF(ISNUMBER(Q58)=TRUE,IF(Q58&gt;0,Q58/NAgni!Q$57*100,"n.a."),"n.a.")</f>
        <v>5748.6236576425808</v>
      </c>
      <c r="R85" s="69">
        <f>IF(ISNUMBER(R58)=TRUE,IF(R58&gt;0,R58/NAgni!R$57*100,"n.a."),"n.a.")</f>
        <v>6513.2996468739993</v>
      </c>
      <c r="S85" s="69">
        <f>IF(ISNUMBER(S58)=TRUE,IF(S58&gt;0,S58/NAgni!S$57*100,"n.a."),"n.a.")</f>
        <v>7526.9672603782583</v>
      </c>
      <c r="T85" s="69">
        <f>IF(ISNUMBER(T58)=TRUE,IF(T58&gt;0,T58/NAgni!T$57*100,"n.a."),"n.a.")</f>
        <v>8028.0672692487215</v>
      </c>
      <c r="U85" s="69">
        <f>IF(ISNUMBER(U58)=TRUE,IF(U58&gt;0,U58/NAgni!U$57*100,"n.a."),"n.a.")</f>
        <v>7985.3010062105668</v>
      </c>
      <c r="V85" s="69">
        <f>IF(ISNUMBER(V58)=TRUE,IF(V58&gt;0,V58/NAgni!V$57*100,"n.a."),"n.a.")</f>
        <v>7987.2014716333088</v>
      </c>
      <c r="W85" s="69">
        <f>IF(ISNUMBER(W58)=TRUE,IF(W58&gt;0,W58/NAgni!W$57*100,"n.a."),"n.a.")</f>
        <v>8188.4077156619196</v>
      </c>
      <c r="X85" s="69">
        <f>IF(ISNUMBER(X58)=TRUE,IF(X58&gt;0,X58/NAgni!X$57*100,"n.a."),"n.a.")</f>
        <v>9505.9201343342556</v>
      </c>
      <c r="Y85" s="69">
        <f>IF(ISNUMBER(Y58)=TRUE,IF(Y58&gt;0,Y58/NAgni!Y$57*100,"n.a."),"n.a.")</f>
        <v>8957.049445871171</v>
      </c>
      <c r="Z85" s="69">
        <f>IF(ISNUMBER(Z58)=TRUE,IF(Z58&gt;0,Z58/NAgni!Z$57*100,"n.a."),"n.a.")</f>
        <v>7944.0825234464046</v>
      </c>
      <c r="AA85" s="69">
        <f>IF(ISNUMBER(AA58)=TRUE,IF(AA58&gt;0,AA58/NAgni!AA$57*100,"n.a."),"n.a.")</f>
        <v>7096.7471672256097</v>
      </c>
      <c r="AB85" s="69">
        <f>IF(ISNUMBER(AB58)=TRUE,IF(AB58&gt;0,AB58/NAgni!AB$57*100,"n.a."),"n.a.")</f>
        <v>6728.441249455449</v>
      </c>
    </row>
    <row r="86" spans="1:28" x14ac:dyDescent="0.25">
      <c r="A86" s="1" t="s">
        <v>324</v>
      </c>
      <c r="B86" s="152" t="s">
        <v>325</v>
      </c>
      <c r="C86" s="69">
        <f>IF(ISNUMBER(C59)=TRUE,IF(C59&gt;0,C59/NAgni!C$57*100,"n.a."),"n.a.")</f>
        <v>11134.79496990308</v>
      </c>
      <c r="D86" s="69">
        <f>IF(ISNUMBER(D59)=TRUE,IF(D59&gt;0,D59/NAgni!D$57*100,"n.a."),"n.a.")</f>
        <v>11980.915594865955</v>
      </c>
      <c r="E86" s="69">
        <f>IF(ISNUMBER(E59)=TRUE,IF(E59&gt;0,E59/NAgni!E$57*100,"n.a."),"n.a.")</f>
        <v>11728.492093473533</v>
      </c>
      <c r="F86" s="69">
        <f>IF(ISNUMBER(F59)=TRUE,IF(F59&gt;0,F59/NAgni!F$57*100,"n.a."),"n.a.")</f>
        <v>12250.66309308663</v>
      </c>
      <c r="G86" s="69">
        <f>IF(ISNUMBER(G59)=TRUE,IF(G59&gt;0,G59/NAgni!G$57*100,"n.a."),"n.a.")</f>
        <v>12465.553703442001</v>
      </c>
      <c r="H86" s="69">
        <f>IF(ISNUMBER(H59)=TRUE,IF(H59&gt;0,H59/NAgni!H$57*100,"n.a."),"n.a.")</f>
        <v>10625.311899641889</v>
      </c>
      <c r="I86" s="69">
        <f>IF(ISNUMBER(I59)=TRUE,IF(I59&gt;0,I59/NAgni!I$57*100,"n.a."),"n.a.")</f>
        <v>11307.45455589523</v>
      </c>
      <c r="J86" s="69">
        <f>IF(ISNUMBER(J59)=TRUE,IF(J59&gt;0,J59/NAgni!J$57*100,"n.a."),"n.a.")</f>
        <v>11754.389144628547</v>
      </c>
      <c r="K86" s="69">
        <f>IF(ISNUMBER(K59)=TRUE,IF(K59&gt;0,K59/NAgni!K$57*100,"n.a."),"n.a.")</f>
        <v>11102.499134298787</v>
      </c>
      <c r="L86" s="69">
        <f>IF(ISNUMBER(L59)=TRUE,IF(L59&gt;0,L59/NAgni!L$57*100,"n.a."),"n.a.")</f>
        <v>10744.30584709482</v>
      </c>
      <c r="M86" s="69">
        <f>IF(ISNUMBER(M59)=TRUE,IF(M59&gt;0,M59/NAgni!M$57*100,"n.a."),"n.a.")</f>
        <v>10487.693197904237</v>
      </c>
      <c r="N86" s="69">
        <f>IF(ISNUMBER(N59)=TRUE,IF(N59&gt;0,N59/NAgni!N$57*100,"n.a."),"n.a.")</f>
        <v>9976.587315703342</v>
      </c>
      <c r="O86" s="69">
        <f>IF(ISNUMBER(O59)=TRUE,IF(O59&gt;0,O59/NAgni!O$57*100,"n.a."),"n.a.")</f>
        <v>9748.6544513902245</v>
      </c>
      <c r="P86" s="69">
        <f>IF(ISNUMBER(P59)=TRUE,IF(P59&gt;0,P59/NAgni!P$57*100,"n.a."),"n.a.")</f>
        <v>9325.7698167089948</v>
      </c>
      <c r="Q86" s="69">
        <f>IF(ISNUMBER(Q59)=TRUE,IF(Q59&gt;0,Q59/NAgni!Q$57*100,"n.a."),"n.a.")</f>
        <v>9138.7594427415388</v>
      </c>
      <c r="R86" s="69">
        <f>IF(ISNUMBER(R59)=TRUE,IF(R59&gt;0,R59/NAgni!R$57*100,"n.a."),"n.a.")</f>
        <v>10368.204574781364</v>
      </c>
      <c r="S86" s="69">
        <f>IF(ISNUMBER(S59)=TRUE,IF(S59&gt;0,S59/NAgni!S$57*100,"n.a."),"n.a.")</f>
        <v>12921.539068263348</v>
      </c>
      <c r="T86" s="69">
        <f>IF(ISNUMBER(T59)=TRUE,IF(T59&gt;0,T59/NAgni!T$57*100,"n.a."),"n.a.")</f>
        <v>14545.782613973373</v>
      </c>
      <c r="U86" s="69">
        <f>IF(ISNUMBER(U59)=TRUE,IF(U59&gt;0,U59/NAgni!U$57*100,"n.a."),"n.a.")</f>
        <v>10624.303845968661</v>
      </c>
      <c r="V86" s="69">
        <f>IF(ISNUMBER(V59)=TRUE,IF(V59&gt;0,V59/NAgni!V$57*100,"n.a."),"n.a.")</f>
        <v>11735.153668777533</v>
      </c>
      <c r="W86" s="69">
        <f>IF(ISNUMBER(W59)=TRUE,IF(W59&gt;0,W59/NAgni!W$57*100,"n.a."),"n.a.")</f>
        <v>11634.660753037151</v>
      </c>
      <c r="X86" s="69">
        <f>IF(ISNUMBER(X59)=TRUE,IF(X59&gt;0,X59/NAgni!X$57*100,"n.a."),"n.a.")</f>
        <v>12029.215555839386</v>
      </c>
      <c r="Y86" s="69">
        <f>IF(ISNUMBER(Y59)=TRUE,IF(Y59&gt;0,Y59/NAgni!Y$57*100,"n.a."),"n.a.")</f>
        <v>12154.107161822314</v>
      </c>
      <c r="Z86" s="69">
        <f>IF(ISNUMBER(Z59)=TRUE,IF(Z59&gt;0,Z59/NAgni!Z$57*100,"n.a."),"n.a.")</f>
        <v>10489.659842857638</v>
      </c>
      <c r="AA86" s="69">
        <f>IF(ISNUMBER(AA59)=TRUE,IF(AA59&gt;0,AA59/NAgni!AA$57*100,"n.a."),"n.a.")</f>
        <v>11195.053438722434</v>
      </c>
      <c r="AB86" s="69">
        <f>IF(ISNUMBER(AB59)=TRUE,IF(AB59&gt;0,AB59/NAgni!AB$57*100,"n.a."),"n.a.")</f>
        <v>11699.23523632395</v>
      </c>
    </row>
    <row r="87" spans="1:28" x14ac:dyDescent="0.25">
      <c r="A87" s="1" t="s">
        <v>326</v>
      </c>
      <c r="B87" t="s">
        <v>327</v>
      </c>
      <c r="C87" s="69">
        <f>IF(ISNUMBER(C60)=TRUE,IF(C60&gt;0,C60/NAgni!C$57*100,"n.a."),"n.a.")</f>
        <v>4383.3024547914902</v>
      </c>
      <c r="D87" s="69">
        <f>IF(ISNUMBER(D60)=TRUE,IF(D60&gt;0,D60/NAgni!D$57*100,"n.a."),"n.a.")</f>
        <v>5806.784703981818</v>
      </c>
      <c r="E87" s="69">
        <f>IF(ISNUMBER(E60)=TRUE,IF(E60&gt;0,E60/NAgni!E$57*100,"n.a."),"n.a.")</f>
        <v>8248.0860868008967</v>
      </c>
      <c r="F87" s="69">
        <f>IF(ISNUMBER(F60)=TRUE,IF(F60&gt;0,F60/NAgni!F$57*100,"n.a."),"n.a.")</f>
        <v>6867.0665190453365</v>
      </c>
      <c r="G87" s="69">
        <f>IF(ISNUMBER(G60)=TRUE,IF(G60&gt;0,G60/NAgni!G$57*100,"n.a."),"n.a.")</f>
        <v>6901.8566733226053</v>
      </c>
      <c r="H87" s="69">
        <f>IF(ISNUMBER(H60)=TRUE,IF(H60&gt;0,H60/NAgni!H$57*100,"n.a."),"n.a.")</f>
        <v>6975.5533362539181</v>
      </c>
      <c r="I87" s="69">
        <f>IF(ISNUMBER(I60)=TRUE,IF(I60&gt;0,I60/NAgni!I$57*100,"n.a."),"n.a.")</f>
        <v>6943.4894436678915</v>
      </c>
      <c r="J87" s="69">
        <f>IF(ISNUMBER(J60)=TRUE,IF(J60&gt;0,J60/NAgni!J$57*100,"n.a."),"n.a.")</f>
        <v>6887.9837685527636</v>
      </c>
      <c r="K87" s="69">
        <f>IF(ISNUMBER(K60)=TRUE,IF(K60&gt;0,K60/NAgni!K$57*100,"n.a."),"n.a.")</f>
        <v>6808.6543806274394</v>
      </c>
      <c r="L87" s="69">
        <f>IF(ISNUMBER(L60)=TRUE,IF(L60&gt;0,L60/NAgni!L$57*100,"n.a."),"n.a.")</f>
        <v>6223.2166125334033</v>
      </c>
      <c r="M87" s="69">
        <f>IF(ISNUMBER(M60)=TRUE,IF(M60&gt;0,M60/NAgni!M$57*100,"n.a."),"n.a.")</f>
        <v>6632.8521738701202</v>
      </c>
      <c r="N87" s="69">
        <f>IF(ISNUMBER(N60)=TRUE,IF(N60&gt;0,N60/NAgni!N$57*100,"n.a."),"n.a.")</f>
        <v>6815.1861739727819</v>
      </c>
      <c r="O87" s="69">
        <f>IF(ISNUMBER(O60)=TRUE,IF(O60&gt;0,O60/NAgni!O$57*100,"n.a."),"n.a.")</f>
        <v>6511.7982140149525</v>
      </c>
      <c r="P87" s="69">
        <f>IF(ISNUMBER(P60)=TRUE,IF(P60&gt;0,P60/NAgni!P$57*100,"n.a."),"n.a.")</f>
        <v>6758.4674906023592</v>
      </c>
      <c r="Q87" s="69">
        <f>IF(ISNUMBER(Q60)=TRUE,IF(Q60&gt;0,Q60/NAgni!Q$57*100,"n.a."),"n.a.")</f>
        <v>6893.7407327239171</v>
      </c>
      <c r="R87" s="69">
        <f>IF(ISNUMBER(R60)=TRUE,IF(R60&gt;0,R60/NAgni!R$57*100,"n.a."),"n.a.")</f>
        <v>7259.3502984119541</v>
      </c>
      <c r="S87" s="69">
        <f>IF(ISNUMBER(S60)=TRUE,IF(S60&gt;0,S60/NAgni!S$57*100,"n.a."),"n.a.")</f>
        <v>7937.4326832004153</v>
      </c>
      <c r="T87" s="69">
        <f>IF(ISNUMBER(T60)=TRUE,IF(T60&gt;0,T60/NAgni!T$57*100,"n.a."),"n.a.")</f>
        <v>8275.5607049237606</v>
      </c>
      <c r="U87" s="69">
        <f>IF(ISNUMBER(U60)=TRUE,IF(U60&gt;0,U60/NAgni!U$57*100,"n.a."),"n.a.")</f>
        <v>8287.0040823900308</v>
      </c>
      <c r="V87" s="69">
        <f>IF(ISNUMBER(V60)=TRUE,IF(V60&gt;0,V60/NAgni!V$57*100,"n.a."),"n.a.")</f>
        <v>8185.7188145717073</v>
      </c>
      <c r="W87" s="69">
        <f>IF(ISNUMBER(W60)=TRUE,IF(W60&gt;0,W60/NAgni!W$57*100,"n.a."),"n.a.")</f>
        <v>7749.6873429429825</v>
      </c>
      <c r="X87" s="69">
        <f>IF(ISNUMBER(X60)=TRUE,IF(X60&gt;0,X60/NAgni!X$57*100,"n.a."),"n.a.")</f>
        <v>7325.5448165849057</v>
      </c>
      <c r="Y87" s="69">
        <f>IF(ISNUMBER(Y60)=TRUE,IF(Y60&gt;0,Y60/NAgni!Y$57*100,"n.a."),"n.a.")</f>
        <v>6780.4215362812029</v>
      </c>
      <c r="Z87" s="69">
        <f>IF(ISNUMBER(Z60)=TRUE,IF(Z60&gt;0,Z60/NAgni!Z$57*100,"n.a."),"n.a.")</f>
        <v>6336.4283688690839</v>
      </c>
      <c r="AA87" s="69">
        <f>IF(ISNUMBER(AA60)=TRUE,IF(AA60&gt;0,AA60/NAgni!AA$57*100,"n.a."),"n.a.")</f>
        <v>6424.9909111736388</v>
      </c>
      <c r="AB87" s="69">
        <f>IF(ISNUMBER(AB60)=TRUE,IF(AB60&gt;0,AB60/NAgni!AB$57*100,"n.a."),"n.a.")</f>
        <v>6639.8803509101344</v>
      </c>
    </row>
    <row r="88" spans="1:28" x14ac:dyDescent="0.25">
      <c r="A88" s="1" t="s">
        <v>328</v>
      </c>
      <c r="B88" t="s">
        <v>329</v>
      </c>
      <c r="C88" s="69">
        <f>IF(ISNUMBER(C61)=TRUE,IF(C61&gt;0,C61/NAgni!C$57*100,"n.a."),"n.a.")</f>
        <v>17481.997513111339</v>
      </c>
      <c r="D88" s="69">
        <f>IF(ISNUMBER(D61)=TRUE,IF(D61&gt;0,D61/NAgni!D$57*100,"n.a."),"n.a.")</f>
        <v>18089.50499024579</v>
      </c>
      <c r="E88" s="69">
        <f>IF(ISNUMBER(E61)=TRUE,IF(E61&gt;0,E61/NAgni!E$57*100,"n.a."),"n.a.")</f>
        <v>17989.175377889973</v>
      </c>
      <c r="F88" s="69">
        <f>IF(ISNUMBER(F61)=TRUE,IF(F61&gt;0,F61/NAgni!F$57*100,"n.a."),"n.a.")</f>
        <v>18550.623116717561</v>
      </c>
      <c r="G88" s="69">
        <f>IF(ISNUMBER(G61)=TRUE,IF(G61&gt;0,G61/NAgni!G$57*100,"n.a."),"n.a.")</f>
        <v>18787.364318600623</v>
      </c>
      <c r="H88" s="69">
        <f>IF(ISNUMBER(H61)=TRUE,IF(H61&gt;0,H61/NAgni!H$57*100,"n.a."),"n.a.")</f>
        <v>18806.974789289401</v>
      </c>
      <c r="I88" s="69">
        <f>IF(ISNUMBER(I61)=TRUE,IF(I61&gt;0,I61/NAgni!I$57*100,"n.a."),"n.a.")</f>
        <v>17157.102487822463</v>
      </c>
      <c r="J88" s="69">
        <f>IF(ISNUMBER(J61)=TRUE,IF(J61&gt;0,J61/NAgni!J$57*100,"n.a."),"n.a.")</f>
        <v>16735.214204616339</v>
      </c>
      <c r="K88" s="69">
        <f>IF(ISNUMBER(K61)=TRUE,IF(K61&gt;0,K61/NAgni!K$57*100,"n.a."),"n.a.")</f>
        <v>15648.685283046845</v>
      </c>
      <c r="L88" s="69">
        <f>IF(ISNUMBER(L61)=TRUE,IF(L61&gt;0,L61/NAgni!L$57*100,"n.a."),"n.a.")</f>
        <v>15413.48739798423</v>
      </c>
      <c r="M88" s="69">
        <f>IF(ISNUMBER(M61)=TRUE,IF(M61&gt;0,M61/NAgni!M$57*100,"n.a."),"n.a.")</f>
        <v>15605.319889026458</v>
      </c>
      <c r="N88" s="69">
        <f>IF(ISNUMBER(N61)=TRUE,IF(N61&gt;0,N61/NAgni!N$57*100,"n.a."),"n.a.")</f>
        <v>15052.748129534893</v>
      </c>
      <c r="O88" s="69">
        <f>IF(ISNUMBER(O61)=TRUE,IF(O61&gt;0,O61/NAgni!O$57*100,"n.a."),"n.a.")</f>
        <v>15360.310105494435</v>
      </c>
      <c r="P88" s="69">
        <f>IF(ISNUMBER(P61)=TRUE,IF(P61&gt;0,P61/NAgni!P$57*100,"n.a."),"n.a.")</f>
        <v>14843.144416392795</v>
      </c>
      <c r="Q88" s="69">
        <f>IF(ISNUMBER(Q61)=TRUE,IF(Q61&gt;0,Q61/NAgni!Q$57*100,"n.a."),"n.a.")</f>
        <v>13689.96063937193</v>
      </c>
      <c r="R88" s="69">
        <f>IF(ISNUMBER(R61)=TRUE,IF(R61&gt;0,R61/NAgni!R$57*100,"n.a."),"n.a.")</f>
        <v>13814.27511319967</v>
      </c>
      <c r="S88" s="69">
        <f>IF(ISNUMBER(S61)=TRUE,IF(S61&gt;0,S61/NAgni!S$57*100,"n.a."),"n.a.")</f>
        <v>15603.497870123945</v>
      </c>
      <c r="T88" s="69">
        <f>IF(ISNUMBER(T61)=TRUE,IF(T61&gt;0,T61/NAgni!T$57*100,"n.a."),"n.a.")</f>
        <v>16963.589494767064</v>
      </c>
      <c r="U88" s="69">
        <f>IF(ISNUMBER(U61)=TRUE,IF(U61&gt;0,U61/NAgni!U$57*100,"n.a."),"n.a.")</f>
        <v>17542.880043534813</v>
      </c>
      <c r="V88" s="69">
        <f>IF(ISNUMBER(V61)=TRUE,IF(V61&gt;0,V61/NAgni!V$57*100,"n.a."),"n.a.")</f>
        <v>17777.429715008802</v>
      </c>
      <c r="W88" s="69">
        <f>IF(ISNUMBER(W61)=TRUE,IF(W61&gt;0,W61/NAgni!W$57*100,"n.a."),"n.a.")</f>
        <v>18198.579660304007</v>
      </c>
      <c r="X88" s="69">
        <f>IF(ISNUMBER(X61)=TRUE,IF(X61&gt;0,X61/NAgni!X$57*100,"n.a."),"n.a.")</f>
        <v>19082.837309834224</v>
      </c>
      <c r="Y88" s="69">
        <f>IF(ISNUMBER(Y61)=TRUE,IF(Y61&gt;0,Y61/NAgni!Y$57*100,"n.a."),"n.a.")</f>
        <v>17543.562855333967</v>
      </c>
      <c r="Z88" s="69">
        <f>IF(ISNUMBER(Z61)=TRUE,IF(Z61&gt;0,Z61/NAgni!Z$57*100,"n.a."),"n.a.")</f>
        <v>15450.724971261096</v>
      </c>
      <c r="AA88" s="69">
        <f>IF(ISNUMBER(AA61)=TRUE,IF(AA61&gt;0,AA61/NAgni!AA$57*100,"n.a."),"n.a.")</f>
        <v>15907.112863920705</v>
      </c>
      <c r="AB88" s="69">
        <f>IF(ISNUMBER(AB61)=TRUE,IF(AB61&gt;0,AB61/NAgni!AB$57*100,"n.a."),"n.a.")</f>
        <v>15266.014472353496</v>
      </c>
    </row>
    <row r="89" spans="1:28" x14ac:dyDescent="0.25">
      <c r="A89" s="1" t="s">
        <v>330</v>
      </c>
      <c r="B89" t="s">
        <v>331</v>
      </c>
      <c r="C89" s="69" t="str">
        <f>IF(ISNUMBER(C62)=TRUE,IF(C62&gt;0,C62/NAgni!C$57*100,"n.a."),"n.a.")</f>
        <v>n.a.</v>
      </c>
      <c r="D89" s="69" t="str">
        <f>IF(ISNUMBER(D62)=TRUE,IF(D62&gt;0,D62/NAgni!D$57*100,"n.a."),"n.a.")</f>
        <v>n.a.</v>
      </c>
      <c r="E89" s="69" t="str">
        <f>IF(ISNUMBER(E62)=TRUE,IF(E62&gt;0,E62/NAgni!E$57*100,"n.a."),"n.a.")</f>
        <v>n.a.</v>
      </c>
      <c r="F89" s="69" t="str">
        <f>IF(ISNUMBER(F62)=TRUE,IF(F62&gt;0,F62/NAgni!F$57*100,"n.a."),"n.a.")</f>
        <v>n.a.</v>
      </c>
      <c r="G89" s="69" t="str">
        <f>IF(ISNUMBER(G62)=TRUE,IF(G62&gt;0,G62/NAgni!G$57*100,"n.a."),"n.a.")</f>
        <v>n.a.</v>
      </c>
      <c r="H89" s="69" t="str">
        <f>IF(ISNUMBER(H62)=TRUE,IF(H62&gt;0,H62/NAgni!H$57*100,"n.a."),"n.a.")</f>
        <v>n.a.</v>
      </c>
      <c r="I89" s="69" t="str">
        <f>IF(ISNUMBER(I62)=TRUE,IF(I62&gt;0,I62/NAgni!I$57*100,"n.a."),"n.a.")</f>
        <v>n.a.</v>
      </c>
      <c r="J89" s="69" t="str">
        <f>IF(ISNUMBER(J62)=TRUE,IF(J62&gt;0,J62/NAgni!J$57*100,"n.a."),"n.a.")</f>
        <v>n.a.</v>
      </c>
      <c r="K89" s="69" t="str">
        <f>IF(ISNUMBER(K62)=TRUE,IF(K62&gt;0,K62/NAgni!K$57*100,"n.a."),"n.a.")</f>
        <v>n.a.</v>
      </c>
      <c r="L89" s="69" t="str">
        <f>IF(ISNUMBER(L62)=TRUE,IF(L62&gt;0,L62/NAgni!L$57*100,"n.a."),"n.a.")</f>
        <v>n.a.</v>
      </c>
      <c r="M89" s="69" t="str">
        <f>IF(ISNUMBER(M62)=TRUE,IF(M62&gt;0,M62/NAgni!M$57*100,"n.a."),"n.a.")</f>
        <v>n.a.</v>
      </c>
      <c r="N89" s="69" t="str">
        <f>IF(ISNUMBER(N62)=TRUE,IF(N62&gt;0,N62/NAgni!N$57*100,"n.a."),"n.a.")</f>
        <v>n.a.</v>
      </c>
      <c r="O89" s="69" t="str">
        <f>IF(ISNUMBER(O62)=TRUE,IF(O62&gt;0,O62/NAgni!O$57*100,"n.a."),"n.a.")</f>
        <v>n.a.</v>
      </c>
      <c r="P89" s="69" t="str">
        <f>IF(ISNUMBER(P62)=TRUE,IF(P62&gt;0,P62/NAgni!P$57*100,"n.a."),"n.a.")</f>
        <v>n.a.</v>
      </c>
      <c r="Q89" s="69" t="str">
        <f>IF(ISNUMBER(Q62)=TRUE,IF(Q62&gt;0,Q62/NAgni!Q$57*100,"n.a."),"n.a.")</f>
        <v>n.a.</v>
      </c>
      <c r="R89" s="69" t="str">
        <f>IF(ISNUMBER(R62)=TRUE,IF(R62&gt;0,R62/NAgni!R$57*100,"n.a."),"n.a.")</f>
        <v>n.a.</v>
      </c>
      <c r="S89" s="69" t="str">
        <f>IF(ISNUMBER(S62)=TRUE,IF(S62&gt;0,S62/NAgni!S$57*100,"n.a."),"n.a.")</f>
        <v>n.a.</v>
      </c>
      <c r="T89" s="69" t="str">
        <f>IF(ISNUMBER(T62)=TRUE,IF(T62&gt;0,T62/NAgni!T$57*100,"n.a."),"n.a.")</f>
        <v>n.a.</v>
      </c>
      <c r="U89" s="69" t="str">
        <f>IF(ISNUMBER(U62)=TRUE,IF(U62&gt;0,U62/NAgni!U$57*100,"n.a."),"n.a.")</f>
        <v>n.a.</v>
      </c>
      <c r="V89" s="69" t="str">
        <f>IF(ISNUMBER(V62)=TRUE,IF(V62&gt;0,V62/NAgni!V$57*100,"n.a."),"n.a.")</f>
        <v>n.a.</v>
      </c>
      <c r="W89" s="69" t="str">
        <f>IF(ISNUMBER(W62)=TRUE,IF(W62&gt;0,W62/NAgni!W$57*100,"n.a."),"n.a.")</f>
        <v>n.a.</v>
      </c>
      <c r="X89" s="69" t="str">
        <f>IF(ISNUMBER(X62)=TRUE,IF(X62&gt;0,X62/NAgni!X$57*100,"n.a."),"n.a.")</f>
        <v>n.a.</v>
      </c>
      <c r="Y89" s="69" t="str">
        <f>IF(ISNUMBER(Y62)=TRUE,IF(Y62&gt;0,Y62/NAgni!Y$57*100,"n.a."),"n.a.")</f>
        <v>n.a.</v>
      </c>
      <c r="Z89" s="69" t="str">
        <f>IF(ISNUMBER(Z62)=TRUE,IF(Z62&gt;0,Z62/NAgni!Z$57*100,"n.a."),"n.a.")</f>
        <v>n.a.</v>
      </c>
      <c r="AA89" s="69" t="str">
        <f>IF(ISNUMBER(AA62)=TRUE,IF(AA62&gt;0,AA62/NAgni!AA$57*100,"n.a."),"n.a.")</f>
        <v>n.a.</v>
      </c>
      <c r="AB89" s="69" t="str">
        <f>IF(ISNUMBER(AB62)=TRUE,IF(AB62&gt;0,AB62/NAgni!AB$57*100,"n.a."),"n.a.")</f>
        <v>n.a.</v>
      </c>
    </row>
    <row r="90" spans="1:28" x14ac:dyDescent="0.25">
      <c r="A90" s="1" t="s">
        <v>332</v>
      </c>
      <c r="B90" t="s">
        <v>333</v>
      </c>
      <c r="C90" s="69">
        <f>IF(ISNUMBER(C63)=TRUE,IF(C63&gt;0,C63/NAgni!C$57*100,"n.a."),"n.a.")</f>
        <v>8315.8976738585588</v>
      </c>
      <c r="D90" s="69">
        <f>IF(ISNUMBER(D63)=TRUE,IF(D63&gt;0,D63/NAgni!D$57*100,"n.a."),"n.a.")</f>
        <v>8891.6747050028462</v>
      </c>
      <c r="E90" s="69">
        <f>IF(ISNUMBER(E63)=TRUE,IF(E63&gt;0,E63/NAgni!E$57*100,"n.a."),"n.a.")</f>
        <v>10181.801733832446</v>
      </c>
      <c r="F90" s="69">
        <f>IF(ISNUMBER(F63)=TRUE,IF(F63&gt;0,F63/NAgni!F$57*100,"n.a."),"n.a.")</f>
        <v>9752.0648212601373</v>
      </c>
      <c r="G90" s="69">
        <f>IF(ISNUMBER(G63)=TRUE,IF(G63&gt;0,G63/NAgni!G$57*100,"n.a."),"n.a.")</f>
        <v>11297.121850332473</v>
      </c>
      <c r="H90" s="69">
        <f>IF(ISNUMBER(H63)=TRUE,IF(H63&gt;0,H63/NAgni!H$57*100,"n.a."),"n.a.")</f>
        <v>9975.2419025988347</v>
      </c>
      <c r="I90" s="69">
        <f>IF(ISNUMBER(I63)=TRUE,IF(I63&gt;0,I63/NAgni!I$57*100,"n.a."),"n.a.")</f>
        <v>9265.9078649307412</v>
      </c>
      <c r="J90" s="69">
        <f>IF(ISNUMBER(J63)=TRUE,IF(J63&gt;0,J63/NAgni!J$57*100,"n.a."),"n.a.")</f>
        <v>8854.0927283476776</v>
      </c>
      <c r="K90" s="69">
        <f>IF(ISNUMBER(K63)=TRUE,IF(K63&gt;0,K63/NAgni!K$57*100,"n.a."),"n.a.")</f>
        <v>7328.2472258060825</v>
      </c>
      <c r="L90" s="69">
        <f>IF(ISNUMBER(L63)=TRUE,IF(L63&gt;0,L63/NAgni!L$57*100,"n.a."),"n.a.")</f>
        <v>6485.4087061624496</v>
      </c>
      <c r="M90" s="69">
        <f>IF(ISNUMBER(M63)=TRUE,IF(M63&gt;0,M63/NAgni!M$57*100,"n.a."),"n.a.")</f>
        <v>7138.5268406641899</v>
      </c>
      <c r="N90" s="69">
        <f>IF(ISNUMBER(N63)=TRUE,IF(N63&gt;0,N63/NAgni!N$57*100,"n.a."),"n.a.")</f>
        <v>7428.9713553865085</v>
      </c>
      <c r="O90" s="69">
        <f>IF(ISNUMBER(O63)=TRUE,IF(O63&gt;0,O63/NAgni!O$57*100,"n.a."),"n.a.")</f>
        <v>7122.1626420541497</v>
      </c>
      <c r="P90" s="69">
        <f>IF(ISNUMBER(P63)=TRUE,IF(P63&gt;0,P63/NAgni!P$57*100,"n.a."),"n.a.")</f>
        <v>7108.8620225580489</v>
      </c>
      <c r="Q90" s="69">
        <f>IF(ISNUMBER(Q63)=TRUE,IF(Q63&gt;0,Q63/NAgni!Q$57*100,"n.a."),"n.a.")</f>
        <v>7311.4403064692224</v>
      </c>
      <c r="R90" s="69">
        <f>IF(ISNUMBER(R63)=TRUE,IF(R63&gt;0,R63/NAgni!R$57*100,"n.a."),"n.a.")</f>
        <v>8426.4171448850466</v>
      </c>
      <c r="S90" s="69">
        <f>IF(ISNUMBER(S63)=TRUE,IF(S63&gt;0,S63/NAgni!S$57*100,"n.a."),"n.a.")</f>
        <v>8576.342978877823</v>
      </c>
      <c r="T90" s="69">
        <f>IF(ISNUMBER(T63)=TRUE,IF(T63&gt;0,T63/NAgni!T$57*100,"n.a."),"n.a.")</f>
        <v>8563.2962822823411</v>
      </c>
      <c r="U90" s="69">
        <f>IF(ISNUMBER(U63)=TRUE,IF(U63&gt;0,U63/NAgni!U$57*100,"n.a."),"n.a.")</f>
        <v>8200.8396207435162</v>
      </c>
      <c r="V90" s="69">
        <f>IF(ISNUMBER(V63)=TRUE,IF(V63&gt;0,V63/NAgni!V$57*100,"n.a."),"n.a.")</f>
        <v>8408.1710975538299</v>
      </c>
      <c r="W90" s="69">
        <f>IF(ISNUMBER(W63)=TRUE,IF(W63&gt;0,W63/NAgni!W$57*100,"n.a."),"n.a.")</f>
        <v>9009.5943612064566</v>
      </c>
      <c r="X90" s="69">
        <f>IF(ISNUMBER(X63)=TRUE,IF(X63&gt;0,X63/NAgni!X$57*100,"n.a."),"n.a.")</f>
        <v>9510.8367085525661</v>
      </c>
      <c r="Y90" s="69">
        <f>IF(ISNUMBER(Y63)=TRUE,IF(Y63&gt;0,Y63/NAgni!Y$57*100,"n.a."),"n.a.")</f>
        <v>8475.3730067231463</v>
      </c>
      <c r="Z90" s="69">
        <f>IF(ISNUMBER(Z63)=TRUE,IF(Z63&gt;0,Z63/NAgni!Z$57*100,"n.a."),"n.a.")</f>
        <v>8060.2276327974305</v>
      </c>
      <c r="AA90" s="69">
        <f>IF(ISNUMBER(AA63)=TRUE,IF(AA63&gt;0,AA63/NAgni!AA$57*100,"n.a."),"n.a.")</f>
        <v>8125.4483026653716</v>
      </c>
      <c r="AB90" s="69">
        <f>IF(ISNUMBER(AB63)=TRUE,IF(AB63&gt;0,AB63/NAgni!AB$57*100,"n.a."),"n.a.")</f>
        <v>8717.9715999899399</v>
      </c>
    </row>
    <row r="91" spans="1:28" x14ac:dyDescent="0.25">
      <c r="A91" s="1" t="s">
        <v>334</v>
      </c>
      <c r="B91" t="s">
        <v>335</v>
      </c>
      <c r="C91" s="69">
        <f>IF(ISNUMBER(C64)=TRUE,IF(C64&gt;0,C64/NAgni!C$57*100,"n.a."),"n.a.")</f>
        <v>9426.2771593006128</v>
      </c>
      <c r="D91" s="69">
        <f>IF(ISNUMBER(D64)=TRUE,IF(D64&gt;0,D64/NAgni!D$57*100,"n.a."),"n.a.")</f>
        <v>9673.2592657285186</v>
      </c>
      <c r="E91" s="69">
        <f>IF(ISNUMBER(E64)=TRUE,IF(E64&gt;0,E64/NAgni!E$57*100,"n.a."),"n.a.")</f>
        <v>9401.0289925416855</v>
      </c>
      <c r="F91" s="69">
        <f>IF(ISNUMBER(F64)=TRUE,IF(F64&gt;0,F64/NAgni!F$57*100,"n.a."),"n.a.")</f>
        <v>9337.6771193788154</v>
      </c>
      <c r="G91" s="69">
        <f>IF(ISNUMBER(G64)=TRUE,IF(G64&gt;0,G64/NAgni!G$57*100,"n.a."),"n.a.")</f>
        <v>9066.8183923383731</v>
      </c>
      <c r="H91" s="69">
        <f>IF(ISNUMBER(H64)=TRUE,IF(H64&gt;0,H64/NAgni!H$57*100,"n.a."),"n.a.")</f>
        <v>8586.743915079649</v>
      </c>
      <c r="I91" s="69">
        <f>IF(ISNUMBER(I64)=TRUE,IF(I64&gt;0,I64/NAgni!I$57*100,"n.a."),"n.a.")</f>
        <v>8534.1107286179486</v>
      </c>
      <c r="J91" s="69">
        <f>IF(ISNUMBER(J64)=TRUE,IF(J64&gt;0,J64/NAgni!J$57*100,"n.a."),"n.a.")</f>
        <v>8780.3434587338288</v>
      </c>
      <c r="K91" s="69">
        <f>IF(ISNUMBER(K64)=TRUE,IF(K64&gt;0,K64/NAgni!K$57*100,"n.a."),"n.a.")</f>
        <v>8436.135896437785</v>
      </c>
      <c r="L91" s="69">
        <f>IF(ISNUMBER(L64)=TRUE,IF(L64&gt;0,L64/NAgni!L$57*100,"n.a."),"n.a.")</f>
        <v>8156.8763600963375</v>
      </c>
      <c r="M91" s="69">
        <f>IF(ISNUMBER(M64)=TRUE,IF(M64&gt;0,M64/NAgni!M$57*100,"n.a."),"n.a.")</f>
        <v>8085.840851279032</v>
      </c>
      <c r="N91" s="69">
        <f>IF(ISNUMBER(N64)=TRUE,IF(N64&gt;0,N64/NAgni!N$57*100,"n.a."),"n.a.")</f>
        <v>8183.1903749862686</v>
      </c>
      <c r="O91" s="69">
        <f>IF(ISNUMBER(O64)=TRUE,IF(O64&gt;0,O64/NAgni!O$57*100,"n.a."),"n.a.")</f>
        <v>7856.5698529364072</v>
      </c>
      <c r="P91" s="69">
        <f>IF(ISNUMBER(P64)=TRUE,IF(P64&gt;0,P64/NAgni!P$57*100,"n.a."),"n.a.")</f>
        <v>7733.208340651363</v>
      </c>
      <c r="Q91" s="69">
        <f>IF(ISNUMBER(Q64)=TRUE,IF(Q64&gt;0,Q64/NAgni!Q$57*100,"n.a."),"n.a.")</f>
        <v>7871.1124036764713</v>
      </c>
      <c r="R91" s="69">
        <f>IF(ISNUMBER(R64)=TRUE,IF(R64&gt;0,R64/NAgni!R$57*100,"n.a."),"n.a.")</f>
        <v>8526.7194097378833</v>
      </c>
      <c r="S91" s="69">
        <f>IF(ISNUMBER(S64)=TRUE,IF(S64&gt;0,S64/NAgni!S$57*100,"n.a."),"n.a.")</f>
        <v>9149.0967392559724</v>
      </c>
      <c r="T91" s="69">
        <f>IF(ISNUMBER(T64)=TRUE,IF(T64&gt;0,T64/NAgni!T$57*100,"n.a."),"n.a.")</f>
        <v>9391.1171363790836</v>
      </c>
      <c r="U91" s="69">
        <f>IF(ISNUMBER(U64)=TRUE,IF(U64&gt;0,U64/NAgni!U$57*100,"n.a."),"n.a.")</f>
        <v>9529.9879436407446</v>
      </c>
      <c r="V91" s="69">
        <f>IF(ISNUMBER(V64)=TRUE,IF(V64&gt;0,V64/NAgni!V$57*100,"n.a."),"n.a.")</f>
        <v>9494.0101461335453</v>
      </c>
      <c r="W91" s="69">
        <f>IF(ISNUMBER(W64)=TRUE,IF(W64&gt;0,W64/NAgni!W$57*100,"n.a."),"n.a.")</f>
        <v>9227.9558391917872</v>
      </c>
      <c r="X91" s="69">
        <f>IF(ISNUMBER(X64)=TRUE,IF(X64&gt;0,X64/NAgni!X$57*100,"n.a."),"n.a.")</f>
        <v>9219.0894636555586</v>
      </c>
      <c r="Y91" s="69">
        <f>IF(ISNUMBER(Y64)=TRUE,IF(Y64&gt;0,Y64/NAgni!Y$57*100,"n.a."),"n.a.")</f>
        <v>8311.2589274616548</v>
      </c>
      <c r="Z91" s="69">
        <f>IF(ISNUMBER(Z64)=TRUE,IF(Z64&gt;0,Z64/NAgni!Z$57*100,"n.a."),"n.a.")</f>
        <v>6713.9560004924688</v>
      </c>
      <c r="AA91" s="69">
        <f>IF(ISNUMBER(AA64)=TRUE,IF(AA64&gt;0,AA64/NAgni!AA$57*100,"n.a."),"n.a.")</f>
        <v>6652.8113767414898</v>
      </c>
      <c r="AB91" s="69">
        <f>IF(ISNUMBER(AB64)=TRUE,IF(AB64&gt;0,AB64/NAgni!AB$57*100,"n.a."),"n.a.")</f>
        <v>7059.2739502714085</v>
      </c>
    </row>
    <row r="92" spans="1:28" x14ac:dyDescent="0.25">
      <c r="A92" s="1" t="s">
        <v>336</v>
      </c>
      <c r="B92" t="s">
        <v>337</v>
      </c>
      <c r="C92" s="69">
        <f>IF(ISNUMBER(C65)=TRUE,IF(C65&gt;0,C65/NAgni!C$57*100,"n.a."),"n.a.")</f>
        <v>12275.189842972639</v>
      </c>
      <c r="D92" s="69">
        <f>IF(ISNUMBER(D65)=TRUE,IF(D65&gt;0,D65/NAgni!D$57*100,"n.a."),"n.a.")</f>
        <v>12236.604324318405</v>
      </c>
      <c r="E92" s="69">
        <f>IF(ISNUMBER(E65)=TRUE,IF(E65&gt;0,E65/NAgni!E$57*100,"n.a."),"n.a.")</f>
        <v>12579.360442222287</v>
      </c>
      <c r="F92" s="69">
        <f>IF(ISNUMBER(F65)=TRUE,IF(F65&gt;0,F65/NAgni!F$57*100,"n.a."),"n.a.")</f>
        <v>12885.269057805432</v>
      </c>
      <c r="G92" s="69">
        <f>IF(ISNUMBER(G65)=TRUE,IF(G65&gt;0,G65/NAgni!G$57*100,"n.a."),"n.a.")</f>
        <v>13643.80161048373</v>
      </c>
      <c r="H92" s="69">
        <f>IF(ISNUMBER(H65)=TRUE,IF(H65&gt;0,H65/NAgni!H$57*100,"n.a."),"n.a.")</f>
        <v>12267.821665701642</v>
      </c>
      <c r="I92" s="69">
        <f>IF(ISNUMBER(I65)=TRUE,IF(I65&gt;0,I65/NAgni!I$57*100,"n.a."),"n.a.")</f>
        <v>11844.973542121903</v>
      </c>
      <c r="J92" s="69">
        <f>IF(ISNUMBER(J65)=TRUE,IF(J65&gt;0,J65/NAgni!J$57*100,"n.a."),"n.a.")</f>
        <v>11478.034166378748</v>
      </c>
      <c r="K92" s="69">
        <f>IF(ISNUMBER(K65)=TRUE,IF(K65&gt;0,K65/NAgni!K$57*100,"n.a."),"n.a.")</f>
        <v>10305.42361282859</v>
      </c>
      <c r="L92" s="69">
        <f>IF(ISNUMBER(L65)=TRUE,IF(L65&gt;0,L65/NAgni!L$57*100,"n.a."),"n.a.")</f>
        <v>10019.575985825844</v>
      </c>
      <c r="M92" s="69">
        <f>IF(ISNUMBER(M65)=TRUE,IF(M65&gt;0,M65/NAgni!M$57*100,"n.a."),"n.a.")</f>
        <v>10325.722656644399</v>
      </c>
      <c r="N92" s="69">
        <f>IF(ISNUMBER(N65)=TRUE,IF(N65&gt;0,N65/NAgni!N$57*100,"n.a."),"n.a.")</f>
        <v>10260.349088605819</v>
      </c>
      <c r="O92" s="69">
        <f>IF(ISNUMBER(O65)=TRUE,IF(O65&gt;0,O65/NAgni!O$57*100,"n.a."),"n.a.")</f>
        <v>9846.9770065445482</v>
      </c>
      <c r="P92" s="69">
        <f>IF(ISNUMBER(P65)=TRUE,IF(P65&gt;0,P65/NAgni!P$57*100,"n.a."),"n.a.")</f>
        <v>9643.549058678138</v>
      </c>
      <c r="Q92" s="69">
        <f>IF(ISNUMBER(Q65)=TRUE,IF(Q65&gt;0,Q65/NAgni!Q$57*100,"n.a."),"n.a.")</f>
        <v>9601.66314547826</v>
      </c>
      <c r="R92" s="69">
        <f>IF(ISNUMBER(R65)=TRUE,IF(R65&gt;0,R65/NAgni!R$57*100,"n.a."),"n.a.")</f>
        <v>9726.7474798306812</v>
      </c>
      <c r="S92" s="69">
        <f>IF(ISNUMBER(S65)=TRUE,IF(S65&gt;0,S65/NAgni!S$57*100,"n.a."),"n.a.")</f>
        <v>10663.058942178388</v>
      </c>
      <c r="T92" s="69">
        <f>IF(ISNUMBER(T65)=TRUE,IF(T65&gt;0,T65/NAgni!T$57*100,"n.a."),"n.a.")</f>
        <v>10920.877594641837</v>
      </c>
      <c r="U92" s="69">
        <f>IF(ISNUMBER(U65)=TRUE,IF(U65&gt;0,U65/NAgni!U$57*100,"n.a."),"n.a.")</f>
        <v>11052.5662983559</v>
      </c>
      <c r="V92" s="69">
        <f>IF(ISNUMBER(V65)=TRUE,IF(V65&gt;0,V65/NAgni!V$57*100,"n.a."),"n.a.")</f>
        <v>11355.117683327771</v>
      </c>
      <c r="W92" s="69">
        <f>IF(ISNUMBER(W65)=TRUE,IF(W65&gt;0,W65/NAgni!W$57*100,"n.a."),"n.a.")</f>
        <v>10626.782556797989</v>
      </c>
      <c r="X92" s="69">
        <f>IF(ISNUMBER(X65)=TRUE,IF(X65&gt;0,X65/NAgni!X$57*100,"n.a."),"n.a.")</f>
        <v>9119.3620073796901</v>
      </c>
      <c r="Y92" s="69">
        <f>IF(ISNUMBER(Y65)=TRUE,IF(Y65&gt;0,Y65/NAgni!Y$57*100,"n.a."),"n.a.")</f>
        <v>9034.1114008906115</v>
      </c>
      <c r="Z92" s="69">
        <f>IF(ISNUMBER(Z65)=TRUE,IF(Z65&gt;0,Z65/NAgni!Z$57*100,"n.a."),"n.a.")</f>
        <v>9576.5404130637125</v>
      </c>
      <c r="AA92" s="69">
        <f>IF(ISNUMBER(AA65)=TRUE,IF(AA65&gt;0,AA65/NAgni!AA$57*100,"n.a."),"n.a.")</f>
        <v>10164.512006127186</v>
      </c>
      <c r="AB92" s="69">
        <f>IF(ISNUMBER(AB65)=TRUE,IF(AB65&gt;0,AB65/NAgni!AB$57*100,"n.a."),"n.a.")</f>
        <v>10027.573316525044</v>
      </c>
    </row>
    <row r="93" spans="1:28" x14ac:dyDescent="0.25">
      <c r="A93" s="1" t="s">
        <v>338</v>
      </c>
      <c r="B93" t="s">
        <v>339</v>
      </c>
      <c r="C93" s="69">
        <f>IF(ISNUMBER(C66)=TRUE,IF(C66&gt;0,C66/NAgni!C$57*100,"n.a."),"n.a.")</f>
        <v>9532.8975912695787</v>
      </c>
      <c r="D93" s="69">
        <f>IF(ISNUMBER(D66)=TRUE,IF(D66&gt;0,D66/NAgni!D$57*100,"n.a."),"n.a.")</f>
        <v>9586.2717218434173</v>
      </c>
      <c r="E93" s="69">
        <f>IF(ISNUMBER(E66)=TRUE,IF(E66&gt;0,E66/NAgni!E$57*100,"n.a."),"n.a.")</f>
        <v>8799.954417083336</v>
      </c>
      <c r="F93" s="69">
        <f>IF(ISNUMBER(F66)=TRUE,IF(F66&gt;0,F66/NAgni!F$57*100,"n.a."),"n.a.")</f>
        <v>8249.0805216817243</v>
      </c>
      <c r="G93" s="69">
        <f>IF(ISNUMBER(G66)=TRUE,IF(G66&gt;0,G66/NAgni!G$57*100,"n.a."),"n.a.")</f>
        <v>8790.6708904674142</v>
      </c>
      <c r="H93" s="69">
        <f>IF(ISNUMBER(H66)=TRUE,IF(H66&gt;0,H66/NAgni!H$57*100,"n.a."),"n.a.")</f>
        <v>8329.6958624058298</v>
      </c>
      <c r="I93" s="69">
        <f>IF(ISNUMBER(I66)=TRUE,IF(I66&gt;0,I66/NAgni!I$57*100,"n.a."),"n.a.")</f>
        <v>8242.6064656423332</v>
      </c>
      <c r="J93" s="69">
        <f>IF(ISNUMBER(J66)=TRUE,IF(J66&gt;0,J66/NAgni!J$57*100,"n.a."),"n.a.")</f>
        <v>8383.7648832036411</v>
      </c>
      <c r="K93" s="69">
        <f>IF(ISNUMBER(K66)=TRUE,IF(K66&gt;0,K66/NAgni!K$57*100,"n.a."),"n.a.")</f>
        <v>8137.5183607869285</v>
      </c>
      <c r="L93" s="69">
        <f>IF(ISNUMBER(L66)=TRUE,IF(L66&gt;0,L66/NAgni!L$57*100,"n.a."),"n.a.")</f>
        <v>8023.5787925455352</v>
      </c>
      <c r="M93" s="69">
        <f>IF(ISNUMBER(M66)=TRUE,IF(M66&gt;0,M66/NAgni!M$57*100,"n.a."),"n.a.")</f>
        <v>7754.1582743529971</v>
      </c>
      <c r="N93" s="69">
        <f>IF(ISNUMBER(N66)=TRUE,IF(N66&gt;0,N66/NAgni!N$57*100,"n.a."),"n.a.")</f>
        <v>8165.0749606341078</v>
      </c>
      <c r="O93" s="69">
        <f>IF(ISNUMBER(O66)=TRUE,IF(O66&gt;0,O66/NAgni!O$57*100,"n.a."),"n.a.")</f>
        <v>8377.3400895707109</v>
      </c>
      <c r="P93" s="69">
        <f>IF(ISNUMBER(P66)=TRUE,IF(P66&gt;0,P66/NAgni!P$57*100,"n.a."),"n.a.")</f>
        <v>8144.5884361885401</v>
      </c>
      <c r="Q93" s="69">
        <f>IF(ISNUMBER(Q66)=TRUE,IF(Q66&gt;0,Q66/NAgni!Q$57*100,"n.a."),"n.a.")</f>
        <v>8679.3710559381252</v>
      </c>
      <c r="R93" s="69">
        <f>IF(ISNUMBER(R66)=TRUE,IF(R66&gt;0,R66/NAgni!R$57*100,"n.a."),"n.a.")</f>
        <v>9434.4388814143786</v>
      </c>
      <c r="S93" s="69">
        <f>IF(ISNUMBER(S66)=TRUE,IF(S66&gt;0,S66/NAgni!S$57*100,"n.a."),"n.a.")</f>
        <v>10052.305745463496</v>
      </c>
      <c r="T93" s="69">
        <f>IF(ISNUMBER(T66)=TRUE,IF(T66&gt;0,T66/NAgni!T$57*100,"n.a."),"n.a.")</f>
        <v>10149.796011139364</v>
      </c>
      <c r="U93" s="69">
        <f>IF(ISNUMBER(U66)=TRUE,IF(U66&gt;0,U66/NAgni!U$57*100,"n.a."),"n.a.")</f>
        <v>9474.5657789982924</v>
      </c>
      <c r="V93" s="69">
        <f>IF(ISNUMBER(V66)=TRUE,IF(V66&gt;0,V66/NAgni!V$57*100,"n.a."),"n.a.")</f>
        <v>9090.0118509992426</v>
      </c>
      <c r="W93" s="69">
        <f>IF(ISNUMBER(W66)=TRUE,IF(W66&gt;0,W66/NAgni!W$57*100,"n.a."),"n.a.")</f>
        <v>7706.1926669018658</v>
      </c>
      <c r="X93" s="69">
        <f>IF(ISNUMBER(X66)=TRUE,IF(X66&gt;0,X66/NAgni!X$57*100,"n.a."),"n.a.")</f>
        <v>5958.206444908069</v>
      </c>
      <c r="Y93" s="69">
        <f>IF(ISNUMBER(Y66)=TRUE,IF(Y66&gt;0,Y66/NAgni!Y$57*100,"n.a."),"n.a.")</f>
        <v>6331.1019280011596</v>
      </c>
      <c r="Z93" s="69">
        <f>IF(ISNUMBER(Z66)=TRUE,IF(Z66&gt;0,Z66/NAgni!Z$57*100,"n.a."),"n.a.")</f>
        <v>6936.5085007149846</v>
      </c>
      <c r="AA93" s="69">
        <f>IF(ISNUMBER(AA66)=TRUE,IF(AA66&gt;0,AA66/NAgni!AA$57*100,"n.a."),"n.a.")</f>
        <v>7726.1004348539218</v>
      </c>
      <c r="AB93" s="69">
        <f>IF(ISNUMBER(AB66)=TRUE,IF(AB66&gt;0,AB66/NAgni!AB$57*100,"n.a."),"n.a.")</f>
        <v>7963.9774045898012</v>
      </c>
    </row>
    <row r="94" spans="1:28" x14ac:dyDescent="0.25">
      <c r="A94" s="1" t="s">
        <v>340</v>
      </c>
      <c r="B94" t="s">
        <v>341</v>
      </c>
      <c r="C94" s="69">
        <f>IF(ISNUMBER(C67)=TRUE,IF(C67&gt;0,C67/NAgni!C$57*100,"n.a."),"n.a.")</f>
        <v>17034.774771554461</v>
      </c>
      <c r="D94" s="69">
        <f>IF(ISNUMBER(D67)=TRUE,IF(D67&gt;0,D67/NAgni!D$57*100,"n.a."),"n.a.")</f>
        <v>18822.528269101073</v>
      </c>
      <c r="E94" s="69">
        <f>IF(ISNUMBER(E67)=TRUE,IF(E67&gt;0,E67/NAgni!E$57*100,"n.a."),"n.a.")</f>
        <v>19885.587886916503</v>
      </c>
      <c r="F94" s="69">
        <f>IF(ISNUMBER(F67)=TRUE,IF(F67&gt;0,F67/NAgni!F$57*100,"n.a."),"n.a.")</f>
        <v>21179.862049580352</v>
      </c>
      <c r="G94" s="69">
        <f>IF(ISNUMBER(G67)=TRUE,IF(G67&gt;0,G67/NAgni!G$57*100,"n.a."),"n.a.")</f>
        <v>20139.922923001541</v>
      </c>
      <c r="H94" s="69">
        <f>IF(ISNUMBER(H67)=TRUE,IF(H67&gt;0,H67/NAgni!H$57*100,"n.a."),"n.a.")</f>
        <v>20715.415235258813</v>
      </c>
      <c r="I94" s="69">
        <f>IF(ISNUMBER(I67)=TRUE,IF(I67&gt;0,I67/NAgni!I$57*100,"n.a."),"n.a.")</f>
        <v>18860.094747662893</v>
      </c>
      <c r="J94" s="69">
        <f>IF(ISNUMBER(J67)=TRUE,IF(J67&gt;0,J67/NAgni!J$57*100,"n.a."),"n.a.")</f>
        <v>18261.919359929725</v>
      </c>
      <c r="K94" s="69">
        <f>IF(ISNUMBER(K67)=TRUE,IF(K67&gt;0,K67/NAgni!K$57*100,"n.a."),"n.a.")</f>
        <v>16274.223355174967</v>
      </c>
      <c r="L94" s="69">
        <f>IF(ISNUMBER(L67)=TRUE,IF(L67&gt;0,L67/NAgni!L$57*100,"n.a."),"n.a.")</f>
        <v>12127.8895476712</v>
      </c>
      <c r="M94" s="69">
        <f>IF(ISNUMBER(M67)=TRUE,IF(M67&gt;0,M67/NAgni!M$57*100,"n.a."),"n.a.")</f>
        <v>15222.130676906016</v>
      </c>
      <c r="N94" s="69">
        <f>IF(ISNUMBER(N67)=TRUE,IF(N67&gt;0,N67/NAgni!N$57*100,"n.a."),"n.a.")</f>
        <v>14502.500224873958</v>
      </c>
      <c r="O94" s="69">
        <f>IF(ISNUMBER(O67)=TRUE,IF(O67&gt;0,O67/NAgni!O$57*100,"n.a."),"n.a.")</f>
        <v>13960.503112314676</v>
      </c>
      <c r="P94" s="69">
        <f>IF(ISNUMBER(P67)=TRUE,IF(P67&gt;0,P67/NAgni!P$57*100,"n.a."),"n.a.")</f>
        <v>14168.249840228475</v>
      </c>
      <c r="Q94" s="69">
        <f>IF(ISNUMBER(Q67)=TRUE,IF(Q67&gt;0,Q67/NAgni!Q$57*100,"n.a."),"n.a.")</f>
        <v>14816.396624969488</v>
      </c>
      <c r="R94" s="69">
        <f>IF(ISNUMBER(R67)=TRUE,IF(R67&gt;0,R67/NAgni!R$57*100,"n.a."),"n.a.")</f>
        <v>14728.774834152327</v>
      </c>
      <c r="S94" s="69">
        <f>IF(ISNUMBER(S67)=TRUE,IF(S67&gt;0,S67/NAgni!S$57*100,"n.a."),"n.a.")</f>
        <v>16036.268293468123</v>
      </c>
      <c r="T94" s="69">
        <f>IF(ISNUMBER(T67)=TRUE,IF(T67&gt;0,T67/NAgni!T$57*100,"n.a."),"n.a.")</f>
        <v>16373.877983509206</v>
      </c>
      <c r="U94" s="69">
        <f>IF(ISNUMBER(U67)=TRUE,IF(U67&gt;0,U67/NAgni!U$57*100,"n.a."),"n.a.")</f>
        <v>17530.258480032386</v>
      </c>
      <c r="V94" s="69">
        <f>IF(ISNUMBER(V67)=TRUE,IF(V67&gt;0,V67/NAgni!V$57*100,"n.a."),"n.a.")</f>
        <v>17835.859891492426</v>
      </c>
      <c r="W94" s="69">
        <f>IF(ISNUMBER(W67)=TRUE,IF(W67&gt;0,W67/NAgni!W$57*100,"n.a."),"n.a.")</f>
        <v>18930.918458903052</v>
      </c>
      <c r="X94" s="69">
        <f>IF(ISNUMBER(X67)=TRUE,IF(X67&gt;0,X67/NAgni!X$57*100,"n.a."),"n.a.")</f>
        <v>19299.175330140763</v>
      </c>
      <c r="Y94" s="69">
        <f>IF(ISNUMBER(Y67)=TRUE,IF(Y67&gt;0,Y67/NAgni!Y$57*100,"n.a."),"n.a.")</f>
        <v>17692.232784202621</v>
      </c>
      <c r="Z94" s="69">
        <f>IF(ISNUMBER(Z67)=TRUE,IF(Z67&gt;0,Z67/NAgni!Z$57*100,"n.a."),"n.a.")</f>
        <v>15610.496548221528</v>
      </c>
      <c r="AA94" s="69">
        <f>IF(ISNUMBER(AA67)=TRUE,IF(AA67&gt;0,AA67/NAgni!AA$57*100,"n.a."),"n.a.")</f>
        <v>15655.21419294752</v>
      </c>
      <c r="AB94" s="69">
        <f>IF(ISNUMBER(AB67)=TRUE,IF(AB67&gt;0,AB67/NAgni!AB$57*100,"n.a."),"n.a.")</f>
        <v>15826.665945237557</v>
      </c>
    </row>
    <row r="95" spans="1:28" x14ac:dyDescent="0.25">
      <c r="A95" s="1" t="s">
        <v>342</v>
      </c>
      <c r="B95" t="s">
        <v>482</v>
      </c>
      <c r="C95" s="69">
        <f>IF(ISNUMBER(C68)=TRUE,IF(C68&gt;0,C68/NAgni!C$57*100,"n.a."),"n.a.")</f>
        <v>22943.04136442181</v>
      </c>
      <c r="D95" s="69">
        <f>IF(ISNUMBER(D68)=TRUE,IF(D68&gt;0,D68/NAgni!D$57*100,"n.a."),"n.a.")</f>
        <v>20063.087207262382</v>
      </c>
      <c r="E95" s="69">
        <f>IF(ISNUMBER(E68)=TRUE,IF(E68&gt;0,E68/NAgni!E$57*100,"n.a."),"n.a.")</f>
        <v>18519.566045370957</v>
      </c>
      <c r="F95" s="69">
        <f>IF(ISNUMBER(F68)=TRUE,IF(F68&gt;0,F68/NAgni!F$57*100,"n.a."),"n.a.")</f>
        <v>21121.948372577372</v>
      </c>
      <c r="G95" s="69">
        <f>IF(ISNUMBER(G68)=TRUE,IF(G68&gt;0,G68/NAgni!G$57*100,"n.a."),"n.a.")</f>
        <v>23591.165347385442</v>
      </c>
      <c r="H95" s="69">
        <f>IF(ISNUMBER(H68)=TRUE,IF(H68&gt;0,H68/NAgni!H$57*100,"n.a."),"n.a.")</f>
        <v>23909.846105159402</v>
      </c>
      <c r="I95" s="69">
        <f>IF(ISNUMBER(I68)=TRUE,IF(I68&gt;0,I68/NAgni!I$57*100,"n.a."),"n.a.")</f>
        <v>22853.036470090316</v>
      </c>
      <c r="J95" s="69">
        <f>IF(ISNUMBER(J68)=TRUE,IF(J68&gt;0,J68/NAgni!J$57*100,"n.a."),"n.a.")</f>
        <v>21893.055919798317</v>
      </c>
      <c r="K95" s="69">
        <f>IF(ISNUMBER(K68)=TRUE,IF(K68&gt;0,K68/NAgni!K$57*100,"n.a."),"n.a.")</f>
        <v>21435.389817221905</v>
      </c>
      <c r="L95" s="69">
        <f>IF(ISNUMBER(L68)=TRUE,IF(L68&gt;0,L68/NAgni!L$57*100,"n.a."),"n.a.")</f>
        <v>20785.870356734522</v>
      </c>
      <c r="M95" s="69">
        <f>IF(ISNUMBER(M68)=TRUE,IF(M68&gt;0,M68/NAgni!M$57*100,"n.a."),"n.a.")</f>
        <v>22121.333687462153</v>
      </c>
      <c r="N95" s="69">
        <f>IF(ISNUMBER(N68)=TRUE,IF(N68&gt;0,N68/NAgni!N$57*100,"n.a."),"n.a.")</f>
        <v>22354.433222841992</v>
      </c>
      <c r="O95" s="69">
        <f>IF(ISNUMBER(O68)=TRUE,IF(O68&gt;0,O68/NAgni!O$57*100,"n.a."),"n.a.")</f>
        <v>21642.26415710089</v>
      </c>
      <c r="P95" s="69">
        <f>IF(ISNUMBER(P68)=TRUE,IF(P68&gt;0,P68/NAgni!P$57*100,"n.a."),"n.a.")</f>
        <v>18458.749087061209</v>
      </c>
      <c r="Q95" s="69">
        <f>IF(ISNUMBER(Q68)=TRUE,IF(Q68&gt;0,Q68/NAgni!Q$57*100,"n.a."),"n.a.")</f>
        <v>17493.750567191903</v>
      </c>
      <c r="R95" s="69">
        <f>IF(ISNUMBER(R68)=TRUE,IF(R68&gt;0,R68/NAgni!R$57*100,"n.a."),"n.a.")</f>
        <v>19003.434617063551</v>
      </c>
      <c r="S95" s="69">
        <f>IF(ISNUMBER(S68)=TRUE,IF(S68&gt;0,S68/NAgni!S$57*100,"n.a."),"n.a.")</f>
        <v>19986.254205136349</v>
      </c>
      <c r="T95" s="69">
        <f>IF(ISNUMBER(T68)=TRUE,IF(T68&gt;0,T68/NAgni!T$57*100,"n.a."),"n.a.")</f>
        <v>21804.488408001092</v>
      </c>
      <c r="U95" s="69">
        <f>IF(ISNUMBER(U68)=TRUE,IF(U68&gt;0,U68/NAgni!U$57*100,"n.a."),"n.a.")</f>
        <v>22240.345337277497</v>
      </c>
      <c r="V95" s="69">
        <f>IF(ISNUMBER(V68)=TRUE,IF(V68&gt;0,V68/NAgni!V$57*100,"n.a."),"n.a.")</f>
        <v>19531.090527392982</v>
      </c>
      <c r="W95" s="69">
        <f>IF(ISNUMBER(W68)=TRUE,IF(W68&gt;0,W68/NAgni!W$57*100,"n.a."),"n.a.")</f>
        <v>22905.406020032824</v>
      </c>
      <c r="X95" s="69">
        <f>IF(ISNUMBER(X68)=TRUE,IF(X68&gt;0,X68/NAgni!X$57*100,"n.a."),"n.a.")</f>
        <v>25607.38158334601</v>
      </c>
      <c r="Y95" s="69">
        <f>IF(ISNUMBER(Y68)=TRUE,IF(Y68&gt;0,Y68/NAgni!Y$57*100,"n.a."),"n.a.")</f>
        <v>23070.723789809737</v>
      </c>
      <c r="Z95" s="69">
        <f>IF(ISNUMBER(Z68)=TRUE,IF(Z68&gt;0,Z68/NAgni!Z$57*100,"n.a."),"n.a.")</f>
        <v>21616.522092927706</v>
      </c>
      <c r="AA95" s="69">
        <f>IF(ISNUMBER(AA68)=TRUE,IF(AA68&gt;0,AA68/NAgni!AA$57*100,"n.a."),"n.a.")</f>
        <v>22883.166115549622</v>
      </c>
      <c r="AB95" s="69">
        <f>IF(ISNUMBER(AB68)=TRUE,IF(AB68&gt;0,AB68/NAgni!AB$57*100,"n.a."),"n.a.")</f>
        <v>22147.023701535611</v>
      </c>
    </row>
    <row r="96" spans="1:28" x14ac:dyDescent="0.25">
      <c r="A96" s="1" t="s">
        <v>344</v>
      </c>
      <c r="B96" t="s">
        <v>345</v>
      </c>
      <c r="C96" s="69">
        <f>IF(ISNUMBER(C69)=TRUE,IF(C69&gt;0,C69/NAgni!C$57*100,"n.a."),"n.a.")</f>
        <v>7852.8887215573659</v>
      </c>
      <c r="D96" s="69">
        <f>IF(ISNUMBER(D69)=TRUE,IF(D69&gt;0,D69/NAgni!D$57*100,"n.a."),"n.a.")</f>
        <v>8662.7569376157517</v>
      </c>
      <c r="E96" s="69">
        <f>IF(ISNUMBER(E69)=TRUE,IF(E69&gt;0,E69/NAgni!E$57*100,"n.a."),"n.a.")</f>
        <v>11261.780509837499</v>
      </c>
      <c r="F96" s="69">
        <f>IF(ISNUMBER(F69)=TRUE,IF(F69&gt;0,F69/NAgni!F$57*100,"n.a."),"n.a.")</f>
        <v>10546.648944125223</v>
      </c>
      <c r="G96" s="69">
        <f>IF(ISNUMBER(G69)=TRUE,IF(G69&gt;0,G69/NAgni!G$57*100,"n.a."),"n.a.")</f>
        <v>10125.751214881155</v>
      </c>
      <c r="H96" s="69">
        <f>IF(ISNUMBER(H69)=TRUE,IF(H69&gt;0,H69/NAgni!H$57*100,"n.a."),"n.a.")</f>
        <v>8983.401136546996</v>
      </c>
      <c r="I96" s="69">
        <f>IF(ISNUMBER(I69)=TRUE,IF(I69&gt;0,I69/NAgni!I$57*100,"n.a."),"n.a.")</f>
        <v>7589.5468147235579</v>
      </c>
      <c r="J96" s="69">
        <f>IF(ISNUMBER(J69)=TRUE,IF(J69&gt;0,J69/NAgni!J$57*100,"n.a."),"n.a.")</f>
        <v>7136.7477009611393</v>
      </c>
      <c r="K96" s="69">
        <f>IF(ISNUMBER(K69)=TRUE,IF(K69&gt;0,K69/NAgni!K$57*100,"n.a."),"n.a.")</f>
        <v>7637.4691740286107</v>
      </c>
      <c r="L96" s="69">
        <f>IF(ISNUMBER(L69)=TRUE,IF(L69&gt;0,L69/NAgni!L$57*100,"n.a."),"n.a.")</f>
        <v>7147.472963719686</v>
      </c>
      <c r="M96" s="69">
        <f>IF(ISNUMBER(M69)=TRUE,IF(M69&gt;0,M69/NAgni!M$57*100,"n.a."),"n.a.")</f>
        <v>6481.1637432016805</v>
      </c>
      <c r="N96" s="69">
        <f>IF(ISNUMBER(N69)=TRUE,IF(N69&gt;0,N69/NAgni!N$57*100,"n.a."),"n.a.")</f>
        <v>6020.1346434581519</v>
      </c>
      <c r="O96" s="69">
        <f>IF(ISNUMBER(O69)=TRUE,IF(O69&gt;0,O69/NAgni!O$57*100,"n.a."),"n.a.")</f>
        <v>5958.4375484382854</v>
      </c>
      <c r="P96" s="69">
        <f>IF(ISNUMBER(P69)=TRUE,IF(P69&gt;0,P69/NAgni!P$57*100,"n.a."),"n.a.")</f>
        <v>6331.4609047363228</v>
      </c>
      <c r="Q96" s="69">
        <f>IF(ISNUMBER(Q69)=TRUE,IF(Q69&gt;0,Q69/NAgni!Q$57*100,"n.a."),"n.a.")</f>
        <v>6804.7692797598729</v>
      </c>
      <c r="R96" s="69">
        <f>IF(ISNUMBER(R69)=TRUE,IF(R69&gt;0,R69/NAgni!R$57*100,"n.a."),"n.a.")</f>
        <v>6949.5069795463933</v>
      </c>
      <c r="S96" s="69">
        <f>IF(ISNUMBER(S69)=TRUE,IF(S69&gt;0,S69/NAgni!S$57*100,"n.a."),"n.a.")</f>
        <v>7502.2210041258149</v>
      </c>
      <c r="T96" s="69">
        <f>IF(ISNUMBER(T69)=TRUE,IF(T69&gt;0,T69/NAgni!T$57*100,"n.a."),"n.a.")</f>
        <v>7785.8383577027307</v>
      </c>
      <c r="U96" s="69">
        <f>IF(ISNUMBER(U69)=TRUE,IF(U69&gt;0,U69/NAgni!U$57*100,"n.a."),"n.a.")</f>
        <v>7167.2125163683095</v>
      </c>
      <c r="V96" s="69">
        <f>IF(ISNUMBER(V69)=TRUE,IF(V69&gt;0,V69/NAgni!V$57*100,"n.a."),"n.a.")</f>
        <v>7315.1100569359314</v>
      </c>
      <c r="W96" s="69">
        <f>IF(ISNUMBER(W69)=TRUE,IF(W69&gt;0,W69/NAgni!W$57*100,"n.a."),"n.a.")</f>
        <v>7496.1260751119735</v>
      </c>
      <c r="X96" s="69">
        <f>IF(ISNUMBER(X69)=TRUE,IF(X69&gt;0,X69/NAgni!X$57*100,"n.a."),"n.a.")</f>
        <v>6936.0090259537956</v>
      </c>
      <c r="Y96" s="69">
        <f>IF(ISNUMBER(Y69)=TRUE,IF(Y69&gt;0,Y69/NAgni!Y$57*100,"n.a."),"n.a.")</f>
        <v>6133.3824235781267</v>
      </c>
      <c r="Z96" s="69">
        <f>IF(ISNUMBER(Z69)=TRUE,IF(Z69&gt;0,Z69/NAgni!Z$57*100,"n.a."),"n.a.")</f>
        <v>5758.0116941758552</v>
      </c>
      <c r="AA96" s="69">
        <f>IF(ISNUMBER(AA69)=TRUE,IF(AA69&gt;0,AA69/NAgni!AA$57*100,"n.a."),"n.a.")</f>
        <v>6059.8108749103121</v>
      </c>
      <c r="AB96" s="69">
        <f>IF(ISNUMBER(AB69)=TRUE,IF(AB69&gt;0,AB69/NAgni!AB$57*100,"n.a."),"n.a.")</f>
        <v>6318.1640952296466</v>
      </c>
    </row>
    <row r="97" spans="1:28" x14ac:dyDescent="0.25">
      <c r="A97" s="1" t="s">
        <v>346</v>
      </c>
      <c r="B97" s="152" t="s">
        <v>347</v>
      </c>
      <c r="C97" s="69">
        <f>IF(ISNUMBER(C70)=TRUE,IF(C70&gt;0,C70/NAgni!C$57*100,"n.a."),"n.a.")</f>
        <v>14132.264431636</v>
      </c>
      <c r="D97" s="69">
        <f>IF(ISNUMBER(D70)=TRUE,IF(D70&gt;0,D70/NAgni!D$57*100,"n.a."),"n.a.")</f>
        <v>16870.398392781499</v>
      </c>
      <c r="E97" s="69">
        <f>IF(ISNUMBER(E70)=TRUE,IF(E70&gt;0,E70/NAgni!E$57*100,"n.a."),"n.a.")</f>
        <v>18173.621648738757</v>
      </c>
      <c r="F97" s="69">
        <f>IF(ISNUMBER(F70)=TRUE,IF(F70&gt;0,F70/NAgni!F$57*100,"n.a."),"n.a.")</f>
        <v>20004.693738051763</v>
      </c>
      <c r="G97" s="69">
        <f>IF(ISNUMBER(G70)=TRUE,IF(G70&gt;0,G70/NAgni!G$57*100,"n.a."),"n.a.")</f>
        <v>21521.603617199387</v>
      </c>
      <c r="H97" s="69">
        <f>IF(ISNUMBER(H70)=TRUE,IF(H70&gt;0,H70/NAgni!H$57*100,"n.a."),"n.a.")</f>
        <v>21487.357345252294</v>
      </c>
      <c r="I97" s="69">
        <f>IF(ISNUMBER(I70)=TRUE,IF(I70&gt;0,I70/NAgni!I$57*100,"n.a."),"n.a.")</f>
        <v>22275.347129636553</v>
      </c>
      <c r="J97" s="69">
        <f>IF(ISNUMBER(J70)=TRUE,IF(J70&gt;0,J70/NAgni!J$57*100,"n.a."),"n.a.")</f>
        <v>20850.381992638511</v>
      </c>
      <c r="K97" s="69">
        <f>IF(ISNUMBER(K70)=TRUE,IF(K70&gt;0,K70/NAgni!K$57*100,"n.a."),"n.a.")</f>
        <v>21234.417253553358</v>
      </c>
      <c r="L97" s="69">
        <f>IF(ISNUMBER(L70)=TRUE,IF(L70&gt;0,L70/NAgni!L$57*100,"n.a."),"n.a.")</f>
        <v>17884.313321867336</v>
      </c>
      <c r="M97" s="69">
        <f>IF(ISNUMBER(M70)=TRUE,IF(M70&gt;0,M70/NAgni!M$57*100,"n.a."),"n.a.")</f>
        <v>17871.701785291596</v>
      </c>
      <c r="N97" s="69">
        <f>IF(ISNUMBER(N70)=TRUE,IF(N70&gt;0,N70/NAgni!N$57*100,"n.a."),"n.a.")</f>
        <v>17881.532761387356</v>
      </c>
      <c r="O97" s="69">
        <f>IF(ISNUMBER(O70)=TRUE,IF(O70&gt;0,O70/NAgni!O$57*100,"n.a."),"n.a.")</f>
        <v>15721.855272718803</v>
      </c>
      <c r="P97" s="69">
        <f>IF(ISNUMBER(P70)=TRUE,IF(P70&gt;0,P70/NAgni!P$57*100,"n.a."),"n.a.")</f>
        <v>15493.492420525039</v>
      </c>
      <c r="Q97" s="69">
        <f>IF(ISNUMBER(Q70)=TRUE,IF(Q70&gt;0,Q70/NAgni!Q$57*100,"n.a."),"n.a.")</f>
        <v>14748.139246895273</v>
      </c>
      <c r="R97" s="69">
        <f>IF(ISNUMBER(R70)=TRUE,IF(R70&gt;0,R70/NAgni!R$57*100,"n.a."),"n.a.")</f>
        <v>14906.995620125408</v>
      </c>
      <c r="S97" s="69">
        <f>IF(ISNUMBER(S70)=TRUE,IF(S70&gt;0,S70/NAgni!S$57*100,"n.a."),"n.a.")</f>
        <v>15162.653580394161</v>
      </c>
      <c r="T97" s="69">
        <f>IF(ISNUMBER(T70)=TRUE,IF(T70&gt;0,T70/NAgni!T$57*100,"n.a."),"n.a.")</f>
        <v>15620.550642623763</v>
      </c>
      <c r="U97" s="69">
        <f>IF(ISNUMBER(U70)=TRUE,IF(U70&gt;0,U70/NAgni!U$57*100,"n.a."),"n.a.")</f>
        <v>15052.6981371968</v>
      </c>
      <c r="V97" s="69">
        <f>IF(ISNUMBER(V70)=TRUE,IF(V70&gt;0,V70/NAgni!V$57*100,"n.a."),"n.a.")</f>
        <v>14141.916786233222</v>
      </c>
      <c r="W97" s="69">
        <f>IF(ISNUMBER(W70)=TRUE,IF(W70&gt;0,W70/NAgni!W$57*100,"n.a."),"n.a.")</f>
        <v>14214.593335217856</v>
      </c>
      <c r="X97" s="69">
        <f>IF(ISNUMBER(X70)=TRUE,IF(X70&gt;0,X70/NAgni!X$57*100,"n.a."),"n.a.")</f>
        <v>15014.044768294898</v>
      </c>
      <c r="Y97" s="69">
        <f>IF(ISNUMBER(Y70)=TRUE,IF(Y70&gt;0,Y70/NAgni!Y$57*100,"n.a."),"n.a.")</f>
        <v>13746.9642761666</v>
      </c>
      <c r="Z97" s="69">
        <f>IF(ISNUMBER(Z70)=TRUE,IF(Z70&gt;0,Z70/NAgni!Z$57*100,"n.a."),"n.a.")</f>
        <v>14235.667157877855</v>
      </c>
      <c r="AA97" s="69">
        <f>IF(ISNUMBER(AA70)=TRUE,IF(AA70&gt;0,AA70/NAgni!AA$57*100,"n.a."),"n.a.")</f>
        <v>14128.489623556257</v>
      </c>
      <c r="AB97" s="69">
        <f>IF(ISNUMBER(AB70)=TRUE,IF(AB70&gt;0,AB70/NAgni!AB$57*100,"n.a."),"n.a.")</f>
        <v>14014.057896326154</v>
      </c>
    </row>
    <row r="98" spans="1:28" x14ac:dyDescent="0.25">
      <c r="A98" s="1" t="s">
        <v>348</v>
      </c>
      <c r="B98" s="152" t="s">
        <v>349</v>
      </c>
      <c r="C98" s="69">
        <f>IF(ISNUMBER(C71)=TRUE,IF(C71&gt;0,C71/NAgni!C$57*100,"n.a."),"n.a.")</f>
        <v>9675.5653975717742</v>
      </c>
      <c r="D98" s="69">
        <f>IF(ISNUMBER(D71)=TRUE,IF(D71&gt;0,D71/NAgni!D$57*100,"n.a."),"n.a.")</f>
        <v>9131.0496468557467</v>
      </c>
      <c r="E98" s="69">
        <f>IF(ISNUMBER(E71)=TRUE,IF(E71&gt;0,E71/NAgni!E$57*100,"n.a."),"n.a.")</f>
        <v>9401.7858179176037</v>
      </c>
      <c r="F98" s="69">
        <f>IF(ISNUMBER(F71)=TRUE,IF(F71&gt;0,F71/NAgni!F$57*100,"n.a."),"n.a.")</f>
        <v>8322.2936853280098</v>
      </c>
      <c r="G98" s="69">
        <f>IF(ISNUMBER(G71)=TRUE,IF(G71&gt;0,G71/NAgni!G$57*100,"n.a."),"n.a.")</f>
        <v>8678.2078071787546</v>
      </c>
      <c r="H98" s="69">
        <f>IF(ISNUMBER(H71)=TRUE,IF(H71&gt;0,H71/NAgni!H$57*100,"n.a."),"n.a.")</f>
        <v>9017.0855643148079</v>
      </c>
      <c r="I98" s="69">
        <f>IF(ISNUMBER(I71)=TRUE,IF(I71&gt;0,I71/NAgni!I$57*100,"n.a."),"n.a.")</f>
        <v>7973.2525213191948</v>
      </c>
      <c r="J98" s="69">
        <f>IF(ISNUMBER(J71)=TRUE,IF(J71&gt;0,J71/NAgni!J$57*100,"n.a."),"n.a.")</f>
        <v>7974.1045369163003</v>
      </c>
      <c r="K98" s="69">
        <f>IF(ISNUMBER(K71)=TRUE,IF(K71&gt;0,K71/NAgni!K$57*100,"n.a."),"n.a.")</f>
        <v>7628.413864451988</v>
      </c>
      <c r="L98" s="69">
        <f>IF(ISNUMBER(L71)=TRUE,IF(L71&gt;0,L71/NAgni!L$57*100,"n.a."),"n.a.")</f>
        <v>7793.9484294081312</v>
      </c>
      <c r="M98" s="69">
        <f>IF(ISNUMBER(M71)=TRUE,IF(M71&gt;0,M71/NAgni!M$57*100,"n.a."),"n.a.")</f>
        <v>8516.3717689312234</v>
      </c>
      <c r="N98" s="69">
        <f>IF(ISNUMBER(N71)=TRUE,IF(N71&gt;0,N71/NAgni!N$57*100,"n.a."),"n.a.")</f>
        <v>9400.1116922341607</v>
      </c>
      <c r="O98" s="69">
        <f>IF(ISNUMBER(O71)=TRUE,IF(O71&gt;0,O71/NAgni!O$57*100,"n.a."),"n.a.")</f>
        <v>9248.692810552091</v>
      </c>
      <c r="P98" s="69">
        <f>IF(ISNUMBER(P71)=TRUE,IF(P71&gt;0,P71/NAgni!P$57*100,"n.a."),"n.a.")</f>
        <v>9001.0453402653275</v>
      </c>
      <c r="Q98" s="69">
        <f>IF(ISNUMBER(Q71)=TRUE,IF(Q71&gt;0,Q71/NAgni!Q$57*100,"n.a."),"n.a.")</f>
        <v>8855.3547786501658</v>
      </c>
      <c r="R98" s="69">
        <f>IF(ISNUMBER(R71)=TRUE,IF(R71&gt;0,R71/NAgni!R$57*100,"n.a."),"n.a.")</f>
        <v>8196.5900680952254</v>
      </c>
      <c r="S98" s="69">
        <f>IF(ISNUMBER(S71)=TRUE,IF(S71&gt;0,S71/NAgni!S$57*100,"n.a."),"n.a.")</f>
        <v>8793.6360539287161</v>
      </c>
      <c r="T98" s="69">
        <f>IF(ISNUMBER(T71)=TRUE,IF(T71&gt;0,T71/NAgni!T$57*100,"n.a."),"n.a.")</f>
        <v>8811.2800331177114</v>
      </c>
      <c r="U98" s="69">
        <f>IF(ISNUMBER(U71)=TRUE,IF(U71&gt;0,U71/NAgni!U$57*100,"n.a."),"n.a.")</f>
        <v>8506.5085435009769</v>
      </c>
      <c r="V98" s="69">
        <f>IF(ISNUMBER(V71)=TRUE,IF(V71&gt;0,V71/NAgni!V$57*100,"n.a."),"n.a.")</f>
        <v>8693.0668778612053</v>
      </c>
      <c r="W98" s="69">
        <f>IF(ISNUMBER(W71)=TRUE,IF(W71&gt;0,W71/NAgni!W$57*100,"n.a."),"n.a.")</f>
        <v>7905.3145477002108</v>
      </c>
      <c r="X98" s="69">
        <f>IF(ISNUMBER(X71)=TRUE,IF(X71&gt;0,X71/NAgni!X$57*100,"n.a."),"n.a.")</f>
        <v>6594.8281307802463</v>
      </c>
      <c r="Y98" s="69">
        <f>IF(ISNUMBER(Y71)=TRUE,IF(Y71&gt;0,Y71/NAgni!Y$57*100,"n.a."),"n.a.")</f>
        <v>6857.7404376812465</v>
      </c>
      <c r="Z98" s="69">
        <f>IF(ISNUMBER(Z71)=TRUE,IF(Z71&gt;0,Z71/NAgni!Z$57*100,"n.a."),"n.a.")</f>
        <v>6982.6386604754834</v>
      </c>
      <c r="AA98" s="69">
        <f>IF(ISNUMBER(AA71)=TRUE,IF(AA71&gt;0,AA71/NAgni!AA$57*100,"n.a."),"n.a.")</f>
        <v>7171.2167877756101</v>
      </c>
      <c r="AB98" s="69">
        <f>IF(ISNUMBER(AB71)=TRUE,IF(AB71&gt;0,AB71/NAgni!AB$57*100,"n.a."),"n.a.")</f>
        <v>6805.5003989969364</v>
      </c>
    </row>
    <row r="99" spans="1:28" x14ac:dyDescent="0.25">
      <c r="A99" s="1" t="s">
        <v>350</v>
      </c>
      <c r="B99" t="s">
        <v>483</v>
      </c>
      <c r="C99" s="69">
        <f>IF(ISNUMBER(C72)=TRUE,IF(C72&gt;0,C72/NAgni!C$57*100,"n.a."),"n.a.")</f>
        <v>17013.903713553504</v>
      </c>
      <c r="D99" s="69">
        <f>IF(ISNUMBER(D72)=TRUE,IF(D72&gt;0,D72/NAgni!D$57*100,"n.a."),"n.a.")</f>
        <v>16995.281865350844</v>
      </c>
      <c r="E99" s="69">
        <f>IF(ISNUMBER(E72)=TRUE,IF(E72&gt;0,E72/NAgni!E$57*100,"n.a."),"n.a.")</f>
        <v>17276.572420475954</v>
      </c>
      <c r="F99" s="69">
        <f>IF(ISNUMBER(F72)=TRUE,IF(F72&gt;0,F72/NAgni!F$57*100,"n.a."),"n.a.")</f>
        <v>18427.84616833198</v>
      </c>
      <c r="G99" s="69">
        <f>IF(ISNUMBER(G72)=TRUE,IF(G72&gt;0,G72/NAgni!G$57*100,"n.a."),"n.a.")</f>
        <v>18323.163471467338</v>
      </c>
      <c r="H99" s="69">
        <f>IF(ISNUMBER(H72)=TRUE,IF(H72&gt;0,H72/NAgni!H$57*100,"n.a."),"n.a.")</f>
        <v>17629.126511923103</v>
      </c>
      <c r="I99" s="69">
        <f>IF(ISNUMBER(I72)=TRUE,IF(I72&gt;0,I72/NAgni!I$57*100,"n.a."),"n.a.")</f>
        <v>17194.0031358128</v>
      </c>
      <c r="J99" s="69">
        <f>IF(ISNUMBER(J72)=TRUE,IF(J72&gt;0,J72/NAgni!J$57*100,"n.a."),"n.a.")</f>
        <v>17055.658515806757</v>
      </c>
      <c r="K99" s="69">
        <f>IF(ISNUMBER(K72)=TRUE,IF(K72&gt;0,K72/NAgni!K$57*100,"n.a."),"n.a.")</f>
        <v>15931.994193321338</v>
      </c>
      <c r="L99" s="69">
        <f>IF(ISNUMBER(L72)=TRUE,IF(L72&gt;0,L72/NAgni!L$57*100,"n.a."),"n.a.")</f>
        <v>15319.60502598721</v>
      </c>
      <c r="M99" s="69">
        <f>IF(ISNUMBER(M72)=TRUE,IF(M72&gt;0,M72/NAgni!M$57*100,"n.a."),"n.a.")</f>
        <v>14871.992090945378</v>
      </c>
      <c r="N99" s="69">
        <f>IF(ISNUMBER(N72)=TRUE,IF(N72&gt;0,N72/NAgni!N$57*100,"n.a."),"n.a.")</f>
        <v>15018.978149614632</v>
      </c>
      <c r="O99" s="69">
        <f>IF(ISNUMBER(O72)=TRUE,IF(O72&gt;0,O72/NAgni!O$57*100,"n.a."),"n.a.")</f>
        <v>14649.515068479852</v>
      </c>
      <c r="P99" s="69">
        <f>IF(ISNUMBER(P72)=TRUE,IF(P72&gt;0,P72/NAgni!P$57*100,"n.a."),"n.a.")</f>
        <v>14118.984356371351</v>
      </c>
      <c r="Q99" s="69">
        <f>IF(ISNUMBER(Q72)=TRUE,IF(Q72&gt;0,Q72/NAgni!Q$57*100,"n.a."),"n.a.")</f>
        <v>15122.818282471668</v>
      </c>
      <c r="R99" s="69">
        <f>IF(ISNUMBER(R72)=TRUE,IF(R72&gt;0,R72/NAgni!R$57*100,"n.a."),"n.a.")</f>
        <v>15050.191561899039</v>
      </c>
      <c r="S99" s="69">
        <f>IF(ISNUMBER(S72)=TRUE,IF(S72&gt;0,S72/NAgni!S$57*100,"n.a."),"n.a.")</f>
        <v>15908.346972873249</v>
      </c>
      <c r="T99" s="69">
        <f>IF(ISNUMBER(T72)=TRUE,IF(T72&gt;0,T72/NAgni!T$57*100,"n.a."),"n.a.")</f>
        <v>16221.822131278279</v>
      </c>
      <c r="U99" s="69">
        <f>IF(ISNUMBER(U72)=TRUE,IF(U72&gt;0,U72/NAgni!U$57*100,"n.a."),"n.a.")</f>
        <v>16478.760312806986</v>
      </c>
      <c r="V99" s="69">
        <f>IF(ISNUMBER(V72)=TRUE,IF(V72&gt;0,V72/NAgni!V$57*100,"n.a."),"n.a.")</f>
        <v>16726.770994957329</v>
      </c>
      <c r="W99" s="69">
        <f>IF(ISNUMBER(W72)=TRUE,IF(W72&gt;0,W72/NAgni!W$57*100,"n.a."),"n.a.")</f>
        <v>16869.238405046915</v>
      </c>
      <c r="X99" s="69">
        <f>IF(ISNUMBER(X72)=TRUE,IF(X72&gt;0,X72/NAgni!X$57*100,"n.a."),"n.a.")</f>
        <v>16855.430693560349</v>
      </c>
      <c r="Y99" s="69">
        <f>IF(ISNUMBER(Y72)=TRUE,IF(Y72&gt;0,Y72/NAgni!Y$57*100,"n.a."),"n.a.")</f>
        <v>14879.335592042335</v>
      </c>
      <c r="Z99" s="69">
        <f>IF(ISNUMBER(Z72)=TRUE,IF(Z72&gt;0,Z72/NAgni!Z$57*100,"n.a."),"n.a.")</f>
        <v>14915.868860124767</v>
      </c>
      <c r="AA99" s="69">
        <f>IF(ISNUMBER(AA72)=TRUE,IF(AA72&gt;0,AA72/NAgni!AA$57*100,"n.a."),"n.a.")</f>
        <v>15488.531699498679</v>
      </c>
      <c r="AB99" s="69">
        <f>IF(ISNUMBER(AB72)=TRUE,IF(AB72&gt;0,AB72/NAgni!AB$57*100,"n.a."),"n.a.")</f>
        <v>15581.085853048822</v>
      </c>
    </row>
    <row r="100" spans="1:28" x14ac:dyDescent="0.25">
      <c r="A100" s="1" t="s">
        <v>352</v>
      </c>
      <c r="B100" t="s">
        <v>353</v>
      </c>
      <c r="C100" s="69">
        <f>IF(ISNUMBER(C73)=TRUE,IF(C73&gt;0,C73/NAgni!C$57*100,"n.a."),"n.a.")</f>
        <v>13851.808652836991</v>
      </c>
      <c r="D100" s="69">
        <f>IF(ISNUMBER(D73)=TRUE,IF(D73&gt;0,D73/NAgni!D$57*100,"n.a."),"n.a.")</f>
        <v>13880.473248448334</v>
      </c>
      <c r="E100" s="69">
        <f>IF(ISNUMBER(E73)=TRUE,IF(E73&gt;0,E73/NAgni!E$57*100,"n.a."),"n.a.")</f>
        <v>14907.13371253703</v>
      </c>
      <c r="F100" s="69">
        <f>IF(ISNUMBER(F73)=TRUE,IF(F73&gt;0,F73/NAgni!F$57*100,"n.a."),"n.a.")</f>
        <v>14730.736223015372</v>
      </c>
      <c r="G100" s="69">
        <f>IF(ISNUMBER(G73)=TRUE,IF(G73&gt;0,G73/NAgni!G$57*100,"n.a."),"n.a.")</f>
        <v>14780.639639943385</v>
      </c>
      <c r="H100" s="69">
        <f>IF(ISNUMBER(H73)=TRUE,IF(H73&gt;0,H73/NAgni!H$57*100,"n.a."),"n.a.")</f>
        <v>13781.496972242672</v>
      </c>
      <c r="I100" s="69">
        <f>IF(ISNUMBER(I73)=TRUE,IF(I73&gt;0,I73/NAgni!I$57*100,"n.a."),"n.a.")</f>
        <v>13289.081451317046</v>
      </c>
      <c r="J100" s="69">
        <f>IF(ISNUMBER(J73)=TRUE,IF(J73&gt;0,J73/NAgni!J$57*100,"n.a."),"n.a.")</f>
        <v>13047.100315297141</v>
      </c>
      <c r="K100" s="69">
        <f>IF(ISNUMBER(K73)=TRUE,IF(K73&gt;0,K73/NAgni!K$57*100,"n.a."),"n.a.")</f>
        <v>11823.272003873211</v>
      </c>
      <c r="L100" s="69">
        <f>IF(ISNUMBER(L73)=TRUE,IF(L73&gt;0,L73/NAgni!L$57*100,"n.a."),"n.a.")</f>
        <v>11320.643172433362</v>
      </c>
      <c r="M100" s="69">
        <f>IF(ISNUMBER(M73)=TRUE,IF(M73&gt;0,M73/NAgni!M$57*100,"n.a."),"n.a.")</f>
        <v>11858.145344796949</v>
      </c>
      <c r="N100" s="69">
        <f>IF(ISNUMBER(N73)=TRUE,IF(N73&gt;0,N73/NAgni!N$57*100,"n.a."),"n.a.")</f>
        <v>12107.176066188062</v>
      </c>
      <c r="O100" s="69">
        <f>IF(ISNUMBER(O73)=TRUE,IF(O73&gt;0,O73/NAgni!O$57*100,"n.a."),"n.a.")</f>
        <v>12099.762673865807</v>
      </c>
      <c r="P100" s="69">
        <f>IF(ISNUMBER(P73)=TRUE,IF(P73&gt;0,P73/NAgni!P$57*100,"n.a."),"n.a.")</f>
        <v>12063.163717197662</v>
      </c>
      <c r="Q100" s="69">
        <f>IF(ISNUMBER(Q73)=TRUE,IF(Q73&gt;0,Q73/NAgni!Q$57*100,"n.a."),"n.a.")</f>
        <v>12304.591974217035</v>
      </c>
      <c r="R100" s="69">
        <f>IF(ISNUMBER(R73)=TRUE,IF(R73&gt;0,R73/NAgni!R$57*100,"n.a."),"n.a.")</f>
        <v>14809.46537139437</v>
      </c>
      <c r="S100" s="69">
        <f>IF(ISNUMBER(S73)=TRUE,IF(S73&gt;0,S73/NAgni!S$57*100,"n.a."),"n.a.")</f>
        <v>15329.176810199624</v>
      </c>
      <c r="T100" s="69">
        <f>IF(ISNUMBER(T73)=TRUE,IF(T73&gt;0,T73/NAgni!T$57*100,"n.a."),"n.a.")</f>
        <v>16198.395568754961</v>
      </c>
      <c r="U100" s="69">
        <f>IF(ISNUMBER(U73)=TRUE,IF(U73&gt;0,U73/NAgni!U$57*100,"n.a."),"n.a.")</f>
        <v>15997.557794030598</v>
      </c>
      <c r="V100" s="69">
        <f>IF(ISNUMBER(V73)=TRUE,IF(V73&gt;0,V73/NAgni!V$57*100,"n.a."),"n.a.")</f>
        <v>15843.055621217851</v>
      </c>
      <c r="W100" s="69">
        <f>IF(ISNUMBER(W73)=TRUE,IF(W73&gt;0,W73/NAgni!W$57*100,"n.a."),"n.a.")</f>
        <v>15781.723746079948</v>
      </c>
      <c r="X100" s="69">
        <f>IF(ISNUMBER(X73)=TRUE,IF(X73&gt;0,X73/NAgni!X$57*100,"n.a."),"n.a.")</f>
        <v>16966.582083131816</v>
      </c>
      <c r="Y100" s="69">
        <f>IF(ISNUMBER(Y73)=TRUE,IF(Y73&gt;0,Y73/NAgni!Y$57*100,"n.a."),"n.a.")</f>
        <v>15830.348954347759</v>
      </c>
      <c r="Z100" s="69">
        <f>IF(ISNUMBER(Z73)=TRUE,IF(Z73&gt;0,Z73/NAgni!Z$57*100,"n.a."),"n.a.")</f>
        <v>13619.417533040538</v>
      </c>
      <c r="AA100" s="69">
        <f>IF(ISNUMBER(AA73)=TRUE,IF(AA73&gt;0,AA73/NAgni!AA$57*100,"n.a."),"n.a.")</f>
        <v>14517.468979599857</v>
      </c>
      <c r="AB100" s="69">
        <f>IF(ISNUMBER(AB73)=TRUE,IF(AB73&gt;0,AB73/NAgni!AB$57*100,"n.a."),"n.a.")</f>
        <v>12097.689194066577</v>
      </c>
    </row>
    <row r="101" spans="1:28" x14ac:dyDescent="0.25">
      <c r="A101" s="1" t="s">
        <v>354</v>
      </c>
      <c r="B101" t="s">
        <v>355</v>
      </c>
      <c r="C101" s="69">
        <f>IF(ISNUMBER(C74)=TRUE,IF(C74&gt;0,C74/NAgni!C$57*100,"n.a."),"n.a.")</f>
        <v>15343.06049700587</v>
      </c>
      <c r="D101" s="69">
        <f>IF(ISNUMBER(D74)=TRUE,IF(D74&gt;0,D74/NAgni!D$57*100,"n.a."),"n.a.")</f>
        <v>17427.110848572811</v>
      </c>
      <c r="E101" s="69">
        <f>IF(ISNUMBER(E74)=TRUE,IF(E74&gt;0,E74/NAgni!E$57*100,"n.a."),"n.a.")</f>
        <v>17641.157245294504</v>
      </c>
      <c r="F101" s="69">
        <f>IF(ISNUMBER(F74)=TRUE,IF(F74&gt;0,F74/NAgni!F$57*100,"n.a."),"n.a.")</f>
        <v>16228.668364795851</v>
      </c>
      <c r="G101" s="69">
        <f>IF(ISNUMBER(G74)=TRUE,IF(G74&gt;0,G74/NAgni!G$57*100,"n.a."),"n.a.")</f>
        <v>13930.658457606049</v>
      </c>
      <c r="H101" s="69">
        <f>IF(ISNUMBER(H74)=TRUE,IF(H74&gt;0,H74/NAgni!H$57*100,"n.a."),"n.a.")</f>
        <v>12393.768977364662</v>
      </c>
      <c r="I101" s="69">
        <f>IF(ISNUMBER(I74)=TRUE,IF(I74&gt;0,I74/NAgni!I$57*100,"n.a."),"n.a.")</f>
        <v>13914.079765776492</v>
      </c>
      <c r="J101" s="69">
        <f>IF(ISNUMBER(J74)=TRUE,IF(J74&gt;0,J74/NAgni!J$57*100,"n.a."),"n.a.")</f>
        <v>13457.643897360482</v>
      </c>
      <c r="K101" s="69">
        <f>IF(ISNUMBER(K74)=TRUE,IF(K74&gt;0,K74/NAgni!K$57*100,"n.a."),"n.a.")</f>
        <v>12534.454234074425</v>
      </c>
      <c r="L101" s="69">
        <f>IF(ISNUMBER(L74)=TRUE,IF(L74&gt;0,L74/NAgni!L$57*100,"n.a."),"n.a.")</f>
        <v>13145.256737664915</v>
      </c>
      <c r="M101" s="69">
        <f>IF(ISNUMBER(M74)=TRUE,IF(M74&gt;0,M74/NAgni!M$57*100,"n.a."),"n.a.")</f>
        <v>10614.484634512088</v>
      </c>
      <c r="N101" s="69">
        <f>IF(ISNUMBER(N74)=TRUE,IF(N74&gt;0,N74/NAgni!N$57*100,"n.a."),"n.a.")</f>
        <v>11183.698310937189</v>
      </c>
      <c r="O101" s="69">
        <f>IF(ISNUMBER(O74)=TRUE,IF(O74&gt;0,O74/NAgni!O$57*100,"n.a."),"n.a.")</f>
        <v>9961.5175287951643</v>
      </c>
      <c r="P101" s="69">
        <f>IF(ISNUMBER(P74)=TRUE,IF(P74&gt;0,P74/NAgni!P$57*100,"n.a."),"n.a.")</f>
        <v>9183.5235019139818</v>
      </c>
      <c r="Q101" s="69">
        <f>IF(ISNUMBER(Q74)=TRUE,IF(Q74&gt;0,Q74/NAgni!Q$57*100,"n.a."),"n.a.")</f>
        <v>9334.722200949298</v>
      </c>
      <c r="R101" s="69">
        <f>IF(ISNUMBER(R74)=TRUE,IF(R74&gt;0,R74/NAgni!R$57*100,"n.a."),"n.a.")</f>
        <v>10152.491734613344</v>
      </c>
      <c r="S101" s="69">
        <f>IF(ISNUMBER(S74)=TRUE,IF(S74&gt;0,S74/NAgni!S$57*100,"n.a."),"n.a.")</f>
        <v>11039.457473385937</v>
      </c>
      <c r="T101" s="69">
        <f>IF(ISNUMBER(T74)=TRUE,IF(T74&gt;0,T74/NAgni!T$57*100,"n.a."),"n.a.")</f>
        <v>10090.897311845927</v>
      </c>
      <c r="U101" s="69">
        <f>IF(ISNUMBER(U74)=TRUE,IF(U74&gt;0,U74/NAgni!U$57*100,"n.a."),"n.a.")</f>
        <v>11457.151017238848</v>
      </c>
      <c r="V101" s="69">
        <f>IF(ISNUMBER(V74)=TRUE,IF(V74&gt;0,V74/NAgni!V$57*100,"n.a."),"n.a.")</f>
        <v>13107.029177141985</v>
      </c>
      <c r="W101" s="69">
        <f>IF(ISNUMBER(W74)=TRUE,IF(W74&gt;0,W74/NAgni!W$57*100,"n.a."),"n.a.")</f>
        <v>9601.8214926071596</v>
      </c>
      <c r="X101" s="69">
        <f>IF(ISNUMBER(X74)=TRUE,IF(X74&gt;0,X74/NAgni!X$57*100,"n.a."),"n.a.")</f>
        <v>9701.3599383002693</v>
      </c>
      <c r="Y101" s="69">
        <f>IF(ISNUMBER(Y74)=TRUE,IF(Y74&gt;0,Y74/NAgni!Y$57*100,"n.a."),"n.a.")</f>
        <v>8360.8033425514895</v>
      </c>
      <c r="Z101" s="69">
        <f>IF(ISNUMBER(Z74)=TRUE,IF(Z74&gt;0,Z74/NAgni!Z$57*100,"n.a."),"n.a.")</f>
        <v>6977.863811657312</v>
      </c>
      <c r="AA101" s="69">
        <f>IF(ISNUMBER(AA74)=TRUE,IF(AA74&gt;0,AA74/NAgni!AA$57*100,"n.a."),"n.a.")</f>
        <v>8244.015244981525</v>
      </c>
      <c r="AB101" s="69">
        <f>IF(ISNUMBER(AB74)=TRUE,IF(AB74&gt;0,AB74/NAgni!AB$57*100,"n.a."),"n.a.")</f>
        <v>9331.9712982288002</v>
      </c>
    </row>
    <row r="102" spans="1:28" x14ac:dyDescent="0.25">
      <c r="A102" s="1" t="s">
        <v>356</v>
      </c>
      <c r="B102" t="s">
        <v>357</v>
      </c>
      <c r="C102" s="69">
        <f>IF(ISNUMBER(C75)=TRUE,IF(C75&gt;0,C75/NAgni!C$57*100,"n.a."),"n.a.")</f>
        <v>20025.432272517701</v>
      </c>
      <c r="D102" s="69">
        <f>IF(ISNUMBER(D75)=TRUE,IF(D75&gt;0,D75/NAgni!D$57*100,"n.a."),"n.a.")</f>
        <v>23804.81162278511</v>
      </c>
      <c r="E102" s="69">
        <f>IF(ISNUMBER(E75)=TRUE,IF(E75&gt;0,E75/NAgni!E$57*100,"n.a."),"n.a.")</f>
        <v>23929.028755301515</v>
      </c>
      <c r="F102" s="69">
        <f>IF(ISNUMBER(F75)=TRUE,IF(F75&gt;0,F75/NAgni!F$57*100,"n.a."),"n.a.")</f>
        <v>18556.326427669104</v>
      </c>
      <c r="G102" s="69">
        <f>IF(ISNUMBER(G75)=TRUE,IF(G75&gt;0,G75/NAgni!G$57*100,"n.a."),"n.a.")</f>
        <v>21607.483529740744</v>
      </c>
      <c r="H102" s="69">
        <f>IF(ISNUMBER(H75)=TRUE,IF(H75&gt;0,H75/NAgni!H$57*100,"n.a."),"n.a.")</f>
        <v>20306.52375755402</v>
      </c>
      <c r="I102" s="69">
        <f>IF(ISNUMBER(I75)=TRUE,IF(I75&gt;0,I75/NAgni!I$57*100,"n.a."),"n.a.")</f>
        <v>20986.782629968078</v>
      </c>
      <c r="J102" s="69">
        <f>IF(ISNUMBER(J75)=TRUE,IF(J75&gt;0,J75/NAgni!J$57*100,"n.a."),"n.a.")</f>
        <v>23313.750592895529</v>
      </c>
      <c r="K102" s="69">
        <f>IF(ISNUMBER(K75)=TRUE,IF(K75&gt;0,K75/NAgni!K$57*100,"n.a."),"n.a.")</f>
        <v>21712.67507767264</v>
      </c>
      <c r="L102" s="69">
        <f>IF(ISNUMBER(L75)=TRUE,IF(L75&gt;0,L75/NAgni!L$57*100,"n.a."),"n.a.")</f>
        <v>21364.017815122024</v>
      </c>
      <c r="M102" s="69">
        <f>IF(ISNUMBER(M75)=TRUE,IF(M75&gt;0,M75/NAgni!M$57*100,"n.a."),"n.a.")</f>
        <v>20052.135543508881</v>
      </c>
      <c r="N102" s="69">
        <f>IF(ISNUMBER(N75)=TRUE,IF(N75&gt;0,N75/NAgni!N$57*100,"n.a."),"n.a.")</f>
        <v>16930.43434239773</v>
      </c>
      <c r="O102" s="69">
        <f>IF(ISNUMBER(O75)=TRUE,IF(O75&gt;0,O75/NAgni!O$57*100,"n.a."),"n.a.")</f>
        <v>16098.612631344431</v>
      </c>
      <c r="P102" s="69">
        <f>IF(ISNUMBER(P75)=TRUE,IF(P75&gt;0,P75/NAgni!P$57*100,"n.a."),"n.a.")</f>
        <v>15317.608543264809</v>
      </c>
      <c r="Q102" s="69">
        <f>IF(ISNUMBER(Q75)=TRUE,IF(Q75&gt;0,Q75/NAgni!Q$57*100,"n.a."),"n.a.")</f>
        <v>14552.555561382875</v>
      </c>
      <c r="R102" s="69">
        <f>IF(ISNUMBER(R75)=TRUE,IF(R75&gt;0,R75/NAgni!R$57*100,"n.a."),"n.a.")</f>
        <v>13963.940471214466</v>
      </c>
      <c r="S102" s="69">
        <f>IF(ISNUMBER(S75)=TRUE,IF(S75&gt;0,S75/NAgni!S$57*100,"n.a."),"n.a.")</f>
        <v>16330.236486968372</v>
      </c>
      <c r="T102" s="69">
        <f>IF(ISNUMBER(T75)=TRUE,IF(T75&gt;0,T75/NAgni!T$57*100,"n.a."),"n.a.")</f>
        <v>15977.049625582265</v>
      </c>
      <c r="U102" s="69">
        <f>IF(ISNUMBER(U75)=TRUE,IF(U75&gt;0,U75/NAgni!U$57*100,"n.a."),"n.a.")</f>
        <v>16732.391132638135</v>
      </c>
      <c r="V102" s="69">
        <f>IF(ISNUMBER(V75)=TRUE,IF(V75&gt;0,V75/NAgni!V$57*100,"n.a."),"n.a.")</f>
        <v>15523.591877064022</v>
      </c>
      <c r="W102" s="69">
        <f>IF(ISNUMBER(W75)=TRUE,IF(W75&gt;0,W75/NAgni!W$57*100,"n.a."),"n.a.")</f>
        <v>16029.514660555713</v>
      </c>
      <c r="X102" s="69">
        <f>IF(ISNUMBER(X75)=TRUE,IF(X75&gt;0,X75/NAgni!X$57*100,"n.a."),"n.a.")</f>
        <v>19887.748813040729</v>
      </c>
      <c r="Y102" s="69">
        <f>IF(ISNUMBER(Y75)=TRUE,IF(Y75&gt;0,Y75/NAgni!Y$57*100,"n.a."),"n.a.")</f>
        <v>17591.03935839792</v>
      </c>
      <c r="Z102" s="69">
        <f>IF(ISNUMBER(Z75)=TRUE,IF(Z75&gt;0,Z75/NAgni!Z$57*100,"n.a."),"n.a.")</f>
        <v>17006.255628890365</v>
      </c>
      <c r="AA102" s="69">
        <f>IF(ISNUMBER(AA75)=TRUE,IF(AA75&gt;0,AA75/NAgni!AA$57*100,"n.a."),"n.a.")</f>
        <v>19537.565979560939</v>
      </c>
      <c r="AB102" s="69">
        <f>IF(ISNUMBER(AB75)=TRUE,IF(AB75&gt;0,AB75/NAgni!AB$57*100,"n.a."),"n.a.")</f>
        <v>17620.449687155746</v>
      </c>
    </row>
    <row r="103" spans="1:28" x14ac:dyDescent="0.25">
      <c r="A103" s="1" t="s">
        <v>358</v>
      </c>
      <c r="B103" t="s">
        <v>359</v>
      </c>
      <c r="C103" s="69">
        <f>IF(ISNUMBER(C76)=TRUE,IF(C76&gt;0,C76/NAgni!C$57*100,"n.a."),"n.a.")</f>
        <v>7584.9050170558385</v>
      </c>
      <c r="D103" s="69">
        <f>IF(ISNUMBER(D76)=TRUE,IF(D76&gt;0,D76/NAgni!D$57*100,"n.a."),"n.a.")</f>
        <v>6961.4525427105737</v>
      </c>
      <c r="E103" s="69">
        <f>IF(ISNUMBER(E76)=TRUE,IF(E76&gt;0,E76/NAgni!E$57*100,"n.a."),"n.a.")</f>
        <v>6772.2559995259844</v>
      </c>
      <c r="F103" s="69">
        <f>IF(ISNUMBER(F76)=TRUE,IF(F76&gt;0,F76/NAgni!F$57*100,"n.a."),"n.a.")</f>
        <v>6770.0193492380013</v>
      </c>
      <c r="G103" s="69">
        <f>IF(ISNUMBER(G76)=TRUE,IF(G76&gt;0,G76/NAgni!G$57*100,"n.a."),"n.a.")</f>
        <v>6044.6616937143781</v>
      </c>
      <c r="H103" s="69">
        <f>IF(ISNUMBER(H76)=TRUE,IF(H76&gt;0,H76/NAgni!H$57*100,"n.a."),"n.a.")</f>
        <v>6223.0155828318038</v>
      </c>
      <c r="I103" s="69">
        <f>IF(ISNUMBER(I76)=TRUE,IF(I76&gt;0,I76/NAgni!I$57*100,"n.a."),"n.a.")</f>
        <v>6152.9435552691402</v>
      </c>
      <c r="J103" s="69">
        <f>IF(ISNUMBER(J76)=TRUE,IF(J76&gt;0,J76/NAgni!J$57*100,"n.a."),"n.a.")</f>
        <v>6130.9384068664722</v>
      </c>
      <c r="K103" s="69">
        <f>IF(ISNUMBER(K76)=TRUE,IF(K76&gt;0,K76/NAgni!K$57*100,"n.a."),"n.a.")</f>
        <v>5275.4082269265937</v>
      </c>
      <c r="L103" s="69">
        <f>IF(ISNUMBER(L76)=TRUE,IF(L76&gt;0,L76/NAgni!L$57*100,"n.a."),"n.a.")</f>
        <v>5250.1701504820248</v>
      </c>
      <c r="M103" s="69">
        <f>IF(ISNUMBER(M76)=TRUE,IF(M76&gt;0,M76/NAgni!M$57*100,"n.a."),"n.a.")</f>
        <v>5528.9455369794059</v>
      </c>
      <c r="N103" s="69">
        <f>IF(ISNUMBER(N76)=TRUE,IF(N76&gt;0,N76/NAgni!N$57*100,"n.a."),"n.a.")</f>
        <v>5673.8432254778127</v>
      </c>
      <c r="O103" s="69">
        <f>IF(ISNUMBER(O76)=TRUE,IF(O76&gt;0,O76/NAgni!O$57*100,"n.a."),"n.a.")</f>
        <v>5441.9239786050484</v>
      </c>
      <c r="P103" s="69">
        <f>IF(ISNUMBER(P76)=TRUE,IF(P76&gt;0,P76/NAgni!P$57*100,"n.a."),"n.a.")</f>
        <v>5701.8559263997322</v>
      </c>
      <c r="Q103" s="69">
        <f>IF(ISNUMBER(Q76)=TRUE,IF(Q76&gt;0,Q76/NAgni!Q$57*100,"n.a."),"n.a.")</f>
        <v>6344.6745254115831</v>
      </c>
      <c r="R103" s="69">
        <f>IF(ISNUMBER(R76)=TRUE,IF(R76&gt;0,R76/NAgni!R$57*100,"n.a."),"n.a.")</f>
        <v>6788.942038641726</v>
      </c>
      <c r="S103" s="69">
        <f>IF(ISNUMBER(S76)=TRUE,IF(S76&gt;0,S76/NAgni!S$57*100,"n.a."),"n.a.")</f>
        <v>7599.5966509172886</v>
      </c>
      <c r="T103" s="69">
        <f>IF(ISNUMBER(T76)=TRUE,IF(T76&gt;0,T76/NAgni!T$57*100,"n.a."),"n.a.")</f>
        <v>7931.4923369819953</v>
      </c>
      <c r="U103" s="69">
        <f>IF(ISNUMBER(U76)=TRUE,IF(U76&gt;0,U76/NAgni!U$57*100,"n.a."),"n.a.")</f>
        <v>7861.8425687176486</v>
      </c>
      <c r="V103" s="69">
        <f>IF(ISNUMBER(V76)=TRUE,IF(V76&gt;0,V76/NAgni!V$57*100,"n.a."),"n.a.")</f>
        <v>8072.3936289720259</v>
      </c>
      <c r="W103" s="69">
        <f>IF(ISNUMBER(W76)=TRUE,IF(W76&gt;0,W76/NAgni!W$57*100,"n.a."),"n.a.")</f>
        <v>7586.6250909117252</v>
      </c>
      <c r="X103" s="69">
        <f>IF(ISNUMBER(X76)=TRUE,IF(X76&gt;0,X76/NAgni!X$57*100,"n.a."),"n.a.")</f>
        <v>7411.1300597589152</v>
      </c>
      <c r="Y103" s="69">
        <f>IF(ISNUMBER(Y76)=TRUE,IF(Y76&gt;0,Y76/NAgni!Y$57*100,"n.a."),"n.a.")</f>
        <v>6942.5597809298406</v>
      </c>
      <c r="Z103" s="69">
        <f>IF(ISNUMBER(Z76)=TRUE,IF(Z76&gt;0,Z76/NAgni!Z$57*100,"n.a."),"n.a.")</f>
        <v>6456.0524850898137</v>
      </c>
      <c r="AA103" s="69">
        <f>IF(ISNUMBER(AA76)=TRUE,IF(AA76&gt;0,AA76/NAgni!AA$57*100,"n.a."),"n.a.")</f>
        <v>6200.182217635419</v>
      </c>
      <c r="AB103" s="69">
        <f>IF(ISNUMBER(AB76)=TRUE,IF(AB76&gt;0,AB76/NAgni!AB$57*100,"n.a."),"n.a.")</f>
        <v>6350.3403872448471</v>
      </c>
    </row>
    <row r="104" spans="1:28" x14ac:dyDescent="0.25">
      <c r="A104" s="1" t="s">
        <v>360</v>
      </c>
      <c r="B104" t="s">
        <v>484</v>
      </c>
      <c r="C104" s="69">
        <f>IF(ISNUMBER(C77)=TRUE,IF(C77&gt;0,C77/NAgni!C$57*100,"n.a."),"n.a.")</f>
        <v>2580.3600728492534</v>
      </c>
      <c r="D104" s="69">
        <f>IF(ISNUMBER(D77)=TRUE,IF(D77&gt;0,D77/NAgni!D$57*100,"n.a."),"n.a.")</f>
        <v>2747.5204621271605</v>
      </c>
      <c r="E104" s="69">
        <f>IF(ISNUMBER(E77)=TRUE,IF(E77&gt;0,E77/NAgni!E$57*100,"n.a."),"n.a.")</f>
        <v>2694.7296710163714</v>
      </c>
      <c r="F104" s="69">
        <f>IF(ISNUMBER(F77)=TRUE,IF(F77&gt;0,F77/NAgni!F$57*100,"n.a."),"n.a.")</f>
        <v>2647.9542573871404</v>
      </c>
      <c r="G104" s="69">
        <f>IF(ISNUMBER(G77)=TRUE,IF(G77&gt;0,G77/NAgni!G$57*100,"n.a."),"n.a.")</f>
        <v>2596.5631243156099</v>
      </c>
      <c r="H104" s="69">
        <f>IF(ISNUMBER(H77)=TRUE,IF(H77&gt;0,H77/NAgni!H$57*100,"n.a."),"n.a.")</f>
        <v>2507.1970209062497</v>
      </c>
      <c r="I104" s="69">
        <f>IF(ISNUMBER(I77)=TRUE,IF(I77&gt;0,I77/NAgni!I$57*100,"n.a."),"n.a.")</f>
        <v>2391.2385058793711</v>
      </c>
      <c r="J104" s="69">
        <f>IF(ISNUMBER(J77)=TRUE,IF(J77&gt;0,J77/NAgni!J$57*100,"n.a."),"n.a.")</f>
        <v>2380.3106828031891</v>
      </c>
      <c r="K104" s="69">
        <f>IF(ISNUMBER(K77)=TRUE,IF(K77&gt;0,K77/NAgni!K$57*100,"n.a."),"n.a.")</f>
        <v>2198.2007803862257</v>
      </c>
      <c r="L104" s="69">
        <f>IF(ISNUMBER(L77)=TRUE,IF(L77&gt;0,L77/NAgni!L$57*100,"n.a."),"n.a.")</f>
        <v>2124.9502924374719</v>
      </c>
      <c r="M104" s="69">
        <f>IF(ISNUMBER(M77)=TRUE,IF(M77&gt;0,M77/NAgni!M$57*100,"n.a."),"n.a.")</f>
        <v>2129.2024715046482</v>
      </c>
      <c r="N104" s="69">
        <f>IF(ISNUMBER(N77)=TRUE,IF(N77&gt;0,N77/NAgni!N$57*100,"n.a."),"n.a.")</f>
        <v>2137.9283722716332</v>
      </c>
      <c r="O104" s="69">
        <f>IF(ISNUMBER(O77)=TRUE,IF(O77&gt;0,O77/NAgni!O$57*100,"n.a."),"n.a.")</f>
        <v>2097.0812435222269</v>
      </c>
      <c r="P104" s="69">
        <f>IF(ISNUMBER(P77)=TRUE,IF(P77&gt;0,P77/NAgni!P$57*100,"n.a."),"n.a.")</f>
        <v>2130.4917868444072</v>
      </c>
      <c r="Q104" s="69">
        <f>IF(ISNUMBER(Q77)=TRUE,IF(Q77&gt;0,Q77/NAgni!Q$57*100,"n.a."),"n.a.")</f>
        <v>2135.7606916914901</v>
      </c>
      <c r="R104" s="69">
        <f>IF(ISNUMBER(R77)=TRUE,IF(R77&gt;0,R77/NAgni!R$57*100,"n.a."),"n.a.")</f>
        <v>2274.8776392485383</v>
      </c>
      <c r="S104" s="69">
        <f>IF(ISNUMBER(S77)=TRUE,IF(S77&gt;0,S77/NAgni!S$57*100,"n.a."),"n.a.")</f>
        <v>2458.3605647248828</v>
      </c>
      <c r="T104" s="69">
        <f>IF(ISNUMBER(T77)=TRUE,IF(T77&gt;0,T77/NAgni!T$57*100,"n.a."),"n.a.")</f>
        <v>2472.5950231726538</v>
      </c>
      <c r="U104" s="69">
        <f>IF(ISNUMBER(U77)=TRUE,IF(U77&gt;0,U77/NAgni!U$57*100,"n.a."),"n.a.")</f>
        <v>2502.8882893037667</v>
      </c>
      <c r="V104" s="69">
        <f>IF(ISNUMBER(V77)=TRUE,IF(V77&gt;0,V77/NAgni!V$57*100,"n.a."),"n.a.")</f>
        <v>2472.5383333856757</v>
      </c>
      <c r="W104" s="69">
        <f>IF(ISNUMBER(W77)=TRUE,IF(W77&gt;0,W77/NAgni!W$57*100,"n.a."),"n.a.")</f>
        <v>2541.7932092512833</v>
      </c>
      <c r="X104" s="69">
        <f>IF(ISNUMBER(X77)=TRUE,IF(X77&gt;0,X77/NAgni!X$57*100,"n.a."),"n.a.")</f>
        <v>2613.2963682597638</v>
      </c>
      <c r="Y104" s="69">
        <f>IF(ISNUMBER(Y77)=TRUE,IF(Y77&gt;0,Y77/NAgni!Y$57*100,"n.a."),"n.a.")</f>
        <v>2417.4355067973488</v>
      </c>
      <c r="Z104" s="69">
        <f>IF(ISNUMBER(Z77)=TRUE,IF(Z77&gt;0,Z77/NAgni!Z$57*100,"n.a."),"n.a.")</f>
        <v>2214.6475899028037</v>
      </c>
      <c r="AA104" s="69">
        <f>IF(ISNUMBER(AA77)=TRUE,IF(AA77&gt;0,AA77/NAgni!AA$57*100,"n.a."),"n.a.")</f>
        <v>2306.280195593416</v>
      </c>
      <c r="AB104" s="69">
        <f>IF(ISNUMBER(AB77)=TRUE,IF(AB77&gt;0,AB77/NAgni!AB$57*100,"n.a."),"n.a.")</f>
        <v>2245.9478241992811</v>
      </c>
    </row>
    <row r="105" spans="1:28" x14ac:dyDescent="0.25">
      <c r="A105" s="1" t="s">
        <v>485</v>
      </c>
      <c r="B105" t="s">
        <v>486</v>
      </c>
      <c r="C105" s="69" t="str">
        <f>IF(ISNUMBER(C78)=TRUE,IF(C78&gt;0,C78/NAgni!C$57*100,"n.a."),"n.a.")</f>
        <v>n.a.</v>
      </c>
      <c r="D105" s="69" t="str">
        <f>IF(ISNUMBER(D78)=TRUE,IF(D78&gt;0,D78/NAgni!D$57*100,"n.a."),"n.a.")</f>
        <v>n.a.</v>
      </c>
      <c r="E105" s="69" t="str">
        <f>IF(ISNUMBER(E78)=TRUE,IF(E78&gt;0,E78/NAgni!E$57*100,"n.a."),"n.a.")</f>
        <v>n.a.</v>
      </c>
      <c r="F105" s="69" t="str">
        <f>IF(ISNUMBER(F78)=TRUE,IF(F78&gt;0,F78/NAgni!F$57*100,"n.a."),"n.a.")</f>
        <v>n.a.</v>
      </c>
      <c r="G105" s="69" t="str">
        <f>IF(ISNUMBER(G78)=TRUE,IF(G78&gt;0,G78/NAgni!G$57*100,"n.a."),"n.a.")</f>
        <v>n.a.</v>
      </c>
      <c r="H105" s="69" t="str">
        <f>IF(ISNUMBER(H78)=TRUE,IF(H78&gt;0,H78/NAgni!H$57*100,"n.a."),"n.a.")</f>
        <v>n.a.</v>
      </c>
      <c r="I105" s="69" t="str">
        <f>IF(ISNUMBER(I78)=TRUE,IF(I78&gt;0,I78/NAgni!I$57*100,"n.a."),"n.a.")</f>
        <v>n.a.</v>
      </c>
      <c r="J105" s="69">
        <f>IF(ISNUMBER(J78)=TRUE,IF(J78&gt;0,J78/NAgni!J$57*100,"n.a."),"n.a.")</f>
        <v>18693.40575892149</v>
      </c>
      <c r="K105" s="69">
        <f>IF(ISNUMBER(K78)=TRUE,IF(K78&gt;0,K78/NAgni!K$57*100,"n.a."),"n.a.")</f>
        <v>17309.10509729369</v>
      </c>
      <c r="L105" s="69">
        <f>IF(ISNUMBER(L78)=TRUE,IF(L78&gt;0,L78/NAgni!L$57*100,"n.a."),"n.a.")</f>
        <v>18451.564260424235</v>
      </c>
      <c r="M105" s="69">
        <f>IF(ISNUMBER(M78)=TRUE,IF(M78&gt;0,M78/NAgni!M$57*100,"n.a."),"n.a.")</f>
        <v>18147.529578591479</v>
      </c>
      <c r="N105" s="69">
        <f>IF(ISNUMBER(N78)=TRUE,IF(N78&gt;0,N78/NAgni!N$57*100,"n.a."),"n.a.")</f>
        <v>16742.968808669797</v>
      </c>
      <c r="O105" s="69">
        <f>IF(ISNUMBER(O78)=TRUE,IF(O78&gt;0,O78/NAgni!O$57*100,"n.a."),"n.a.")</f>
        <v>16076.616075875671</v>
      </c>
      <c r="P105" s="69">
        <f>IF(ISNUMBER(P78)=TRUE,IF(P78&gt;0,P78/NAgni!P$57*100,"n.a."),"n.a.")</f>
        <v>14336.250884390478</v>
      </c>
      <c r="Q105" s="69">
        <f>IF(ISNUMBER(Q78)=TRUE,IF(Q78&gt;0,Q78/NAgni!Q$57*100,"n.a."),"n.a.")</f>
        <v>15290.763268780691</v>
      </c>
      <c r="R105" s="69">
        <f>IF(ISNUMBER(R78)=TRUE,IF(R78&gt;0,R78/NAgni!R$57*100,"n.a."),"n.a.")</f>
        <v>14640.564597551383</v>
      </c>
      <c r="S105" s="69">
        <f>IF(ISNUMBER(S78)=TRUE,IF(S78&gt;0,S78/NAgni!S$57*100,"n.a."),"n.a.")</f>
        <v>16257.068803565026</v>
      </c>
      <c r="T105" s="69">
        <f>IF(ISNUMBER(T78)=TRUE,IF(T78&gt;0,T78/NAgni!T$57*100,"n.a."),"n.a.")</f>
        <v>15404.077772401248</v>
      </c>
      <c r="U105" s="69">
        <f>IF(ISNUMBER(U78)=TRUE,IF(U78&gt;0,U78/NAgni!U$57*100,"n.a."),"n.a.")</f>
        <v>17035.352300014234</v>
      </c>
      <c r="V105" s="69">
        <f>IF(ISNUMBER(V78)=TRUE,IF(V78&gt;0,V78/NAgni!V$57*100,"n.a."),"n.a.")</f>
        <v>17688.84148848684</v>
      </c>
      <c r="W105" s="69">
        <f>IF(ISNUMBER(W78)=TRUE,IF(W78&gt;0,W78/NAgni!W$57*100,"n.a."),"n.a.")</f>
        <v>21273.074881473516</v>
      </c>
      <c r="X105" s="69">
        <f>IF(ISNUMBER(X78)=TRUE,IF(X78&gt;0,X78/NAgni!X$57*100,"n.a."),"n.a.")</f>
        <v>19995.124629422524</v>
      </c>
      <c r="Y105" s="69">
        <f>IF(ISNUMBER(Y78)=TRUE,IF(Y78&gt;0,Y78/NAgni!Y$57*100,"n.a."),"n.a.")</f>
        <v>16115.320328876385</v>
      </c>
      <c r="Z105" s="69">
        <f>IF(ISNUMBER(Z78)=TRUE,IF(Z78&gt;0,Z78/NAgni!Z$57*100,"n.a."),"n.a.")</f>
        <v>11977.834859290751</v>
      </c>
      <c r="AA105" s="69">
        <f>IF(ISNUMBER(AA78)=TRUE,IF(AA78&gt;0,AA78/NAgni!AA$57*100,"n.a."),"n.a.")</f>
        <v>10905.514741552179</v>
      </c>
      <c r="AB105" s="69">
        <f>IF(ISNUMBER(AB78)=TRUE,IF(AB78&gt;0,AB78/NAgni!AB$57*100,"n.a."),"n.a.")</f>
        <v>13845.095427938284</v>
      </c>
    </row>
    <row r="106" spans="1:28" s="43" customFormat="1" ht="20.25" customHeight="1" x14ac:dyDescent="0.25">
      <c r="A106" s="832"/>
      <c r="B106" s="433" t="s">
        <v>201</v>
      </c>
      <c r="C106" s="834">
        <f>IF(ISNUMBER(C79)=TRUE,IF(C79&gt;0,C79/NAgni!C$57*100,"n.a."),"n.a.")</f>
        <v>11689.1492929794</v>
      </c>
      <c r="D106" s="834">
        <f>IF(ISNUMBER(D79)=TRUE,IF(D79&gt;0,D79/NAgni!D$57*100,"n.a."),"n.a.")</f>
        <v>11797.456655657934</v>
      </c>
      <c r="E106" s="834">
        <f>IF(ISNUMBER(E79)=TRUE,IF(E79&gt;0,E79/NAgni!E$57*100,"n.a."),"n.a.")</f>
        <v>12153.632742796515</v>
      </c>
      <c r="F106" s="834">
        <f>IF(ISNUMBER(F79)=TRUE,IF(F79&gt;0,F79/NAgni!F$57*100,"n.a."),"n.a.")</f>
        <v>12220.561486476043</v>
      </c>
      <c r="G106" s="834">
        <f>IF(ISNUMBER(G79)=TRUE,IF(G79&gt;0,G79/NAgni!G$57*100,"n.a."),"n.a.")</f>
        <v>12405.325738027766</v>
      </c>
      <c r="H106" s="834">
        <f>IF(ISNUMBER(H79)=TRUE,IF(H79&gt;0,H79/NAgni!H$57*100,"n.a."),"n.a.")</f>
        <v>11548.458979650361</v>
      </c>
      <c r="I106" s="834">
        <f>IF(ISNUMBER(I79)=TRUE,IF(I79&gt;0,I79/NAgni!I$57*100,"n.a."),"n.a.")</f>
        <v>11176.435666358511</v>
      </c>
      <c r="J106" s="834">
        <f>IF(ISNUMBER(J79)=TRUE,IF(J79&gt;0,J79/NAgni!J$57*100,"n.a."),"n.a.")</f>
        <v>11191.327553406783</v>
      </c>
      <c r="K106" s="834">
        <f>IF(ISNUMBER(K79)=TRUE,IF(K79&gt;0,K79/NAgni!K$57*100,"n.a."),"n.a.")</f>
        <v>10544.225432546969</v>
      </c>
      <c r="L106" s="834">
        <f>IF(ISNUMBER(L79)=TRUE,IF(L79&gt;0,L79/NAgni!L$57*100,"n.a."),"n.a.")</f>
        <v>10225.172869383638</v>
      </c>
      <c r="M106" s="834">
        <f>IF(ISNUMBER(M79)=TRUE,IF(M79&gt;0,M79/NAgni!M$57*100,"n.a."),"n.a.")</f>
        <v>10287.481723011173</v>
      </c>
      <c r="N106" s="834">
        <f>IF(ISNUMBER(N79)=TRUE,IF(N79&gt;0,N79/NAgni!N$57*100,"n.a."),"n.a.")</f>
        <v>10458.653471084706</v>
      </c>
      <c r="O106" s="834">
        <f>IF(ISNUMBER(O79)=TRUE,IF(O79&gt;0,O79/NAgni!O$57*100,"n.a."),"n.a.")</f>
        <v>10254.7882252744</v>
      </c>
      <c r="P106" s="834">
        <f>IF(ISNUMBER(P79)=TRUE,IF(P79&gt;0,P79/NAgni!P$57*100,"n.a."),"n.a.")</f>
        <v>10051.67069468268</v>
      </c>
      <c r="Q106" s="834">
        <f>IF(ISNUMBER(Q79)=TRUE,IF(Q79&gt;0,Q79/NAgni!Q$57*100,"n.a."),"n.a.")</f>
        <v>10431.291686546212</v>
      </c>
      <c r="R106" s="834">
        <f>IF(ISNUMBER(R79)=TRUE,IF(R79&gt;0,R79/NAgni!R$57*100,"n.a."),"n.a.")</f>
        <v>10632.524055686465</v>
      </c>
      <c r="S106" s="834">
        <f>IF(ISNUMBER(S79)=TRUE,IF(S79&gt;0,S79/NAgni!S$57*100,"n.a."),"n.a.")</f>
        <v>11340.708667850364</v>
      </c>
      <c r="T106" s="834">
        <f>IF(ISNUMBER(T79)=TRUE,IF(T79&gt;0,T79/NAgni!T$57*100,"n.a."),"n.a.")</f>
        <v>11526.140110211931</v>
      </c>
      <c r="U106" s="834">
        <f>IF(ISNUMBER(U79)=TRUE,IF(U79&gt;0,U79/NAgni!U$57*100,"n.a."),"n.a.")</f>
        <v>11515.911693589529</v>
      </c>
      <c r="V106" s="834">
        <f>IF(ISNUMBER(V79)=TRUE,IF(V79&gt;0,V79/NAgni!V$57*100,"n.a."),"n.a.")</f>
        <v>11677.939337115029</v>
      </c>
      <c r="W106" s="834">
        <f>IF(ISNUMBER(W79)=TRUE,IF(W79&gt;0,W79/NAgni!W$57*100,"n.a."),"n.a.")</f>
        <v>11660.457827907876</v>
      </c>
      <c r="X106" s="834">
        <f>IF(ISNUMBER(X79)=TRUE,IF(X79&gt;0,X79/NAgni!X$57*100,"n.a."),"n.a.")</f>
        <v>11823.905967900442</v>
      </c>
      <c r="Y106" s="834">
        <f>IF(ISNUMBER(Y79)=TRUE,IF(Y79&gt;0,Y79/NAgni!Y$57*100,"n.a."),"n.a.")</f>
        <v>10765.880931242604</v>
      </c>
      <c r="Z106" s="834">
        <f>IF(ISNUMBER(Z79)=TRUE,IF(Z79&gt;0,Z79/NAgni!Z$57*100,"n.a."),"n.a.")</f>
        <v>10090.493528449129</v>
      </c>
      <c r="AA106" s="834">
        <f>IF(ISNUMBER(AA79)=TRUE,IF(AA79&gt;0,AA79/NAgni!AA$57*100,"n.a."),"n.a.")</f>
        <v>10151.123436887729</v>
      </c>
      <c r="AB106" s="834">
        <f>IF(ISNUMBER(AB79)=TRUE,IF(AB79&gt;0,AB79/NAgni!AB$57*100,"n.a."),"n.a.")</f>
        <v>10175.377428993024</v>
      </c>
    </row>
    <row r="107" spans="1:28" s="23" customFormat="1" ht="15" customHeight="1" x14ac:dyDescent="0.3">
      <c r="A107" s="63" t="s">
        <v>480</v>
      </c>
      <c r="B107" s="42"/>
      <c r="C107" s="42"/>
      <c r="D107" s="42"/>
      <c r="E107" s="42"/>
      <c r="F107" s="42"/>
      <c r="G107" s="42"/>
      <c r="H107" s="42"/>
      <c r="I107" s="42"/>
      <c r="J107" s="42"/>
      <c r="K107" s="42"/>
      <c r="L107" s="42"/>
      <c r="M107" s="42"/>
      <c r="N107" s="42"/>
      <c r="O107" s="42"/>
      <c r="P107" s="152"/>
      <c r="Q107" s="152"/>
      <c r="R107" s="152"/>
      <c r="S107" s="152"/>
      <c r="T107" s="152"/>
      <c r="U107" s="152"/>
      <c r="V107" s="152"/>
      <c r="W107" s="152"/>
      <c r="X107" s="152"/>
      <c r="Y107" s="152"/>
      <c r="Z107" s="152"/>
      <c r="AA107" s="152"/>
      <c r="AB107" s="152"/>
    </row>
    <row r="109" spans="1:28" s="14" customFormat="1" ht="20.25" customHeight="1" x14ac:dyDescent="0.25">
      <c r="A109" s="92" t="str">
        <f>Index!A50</f>
        <v>Table 3q    Employment, by industry, numbers, Palau citizens, FY2000-FY2025</v>
      </c>
    </row>
    <row r="110" spans="1:28" s="14" customFormat="1" ht="20.25" customHeight="1" x14ac:dyDescent="0.25">
      <c r="A110" s="788"/>
      <c r="B110" s="788" t="s">
        <v>474</v>
      </c>
      <c r="C110" s="24" t="str">
        <f>NAgni!C2</f>
        <v>FY00</v>
      </c>
      <c r="D110" s="24" t="str">
        <f>NAgni!D2</f>
        <v>FY01</v>
      </c>
      <c r="E110" s="24" t="str">
        <f>NAgni!E2</f>
        <v>FY02</v>
      </c>
      <c r="F110" s="24" t="str">
        <f>NAgni!F2</f>
        <v>FY03</v>
      </c>
      <c r="G110" s="24" t="str">
        <f>NAgni!G2</f>
        <v>FY04</v>
      </c>
      <c r="H110" s="24" t="str">
        <f>NAgni!H2</f>
        <v>FY05</v>
      </c>
      <c r="I110" s="24" t="str">
        <f>NAgni!I2</f>
        <v>FY06</v>
      </c>
      <c r="J110" s="24" t="str">
        <f>NAgni!J2</f>
        <v>FY07</v>
      </c>
      <c r="K110" s="24" t="str">
        <f>NAgni!K2</f>
        <v>FY08</v>
      </c>
      <c r="L110" s="24" t="str">
        <f>NAgni!L2</f>
        <v>FY09</v>
      </c>
      <c r="M110" s="24" t="str">
        <f>NAgni!M2</f>
        <v>FY10</v>
      </c>
      <c r="N110" s="24" t="str">
        <f>NAgni!N2</f>
        <v>FY11</v>
      </c>
      <c r="O110" s="24" t="str">
        <f>NAgni!O2</f>
        <v>FY12</v>
      </c>
      <c r="P110" s="24" t="str">
        <f>NAgni!P2</f>
        <v>FY13</v>
      </c>
      <c r="Q110" s="24" t="str">
        <f>NAgni!Q2</f>
        <v>FY14</v>
      </c>
      <c r="R110" s="24" t="str">
        <f>NAgni!R2</f>
        <v>FY15</v>
      </c>
      <c r="S110" s="24" t="str">
        <f>NAgni!S2</f>
        <v>FY16</v>
      </c>
      <c r="T110" s="24" t="str">
        <f>NAgni!T2</f>
        <v>FY17</v>
      </c>
      <c r="U110" s="24" t="str">
        <f>NAgni!U2</f>
        <v>FY18</v>
      </c>
      <c r="V110" s="24" t="str">
        <f>NAgni!V2</f>
        <v>FY19</v>
      </c>
      <c r="W110" s="24" t="str">
        <f>NAgni!W2</f>
        <v>FY20</v>
      </c>
      <c r="X110" s="24" t="str">
        <f>NAgni!X2</f>
        <v>FY21</v>
      </c>
      <c r="Y110" s="24" t="str">
        <f>NAgni!Y2</f>
        <v>FY22</v>
      </c>
      <c r="Z110" s="24" t="str">
        <f>NAgni!Z2</f>
        <v>FY23</v>
      </c>
      <c r="AA110" s="24" t="str">
        <f>NAgni!AA2</f>
        <v>FY24</v>
      </c>
      <c r="AB110" s="24" t="str">
        <f>NAgni!AB2</f>
        <v>FY25</v>
      </c>
    </row>
    <row r="111" spans="1:28" x14ac:dyDescent="0.25">
      <c r="A111" s="1" t="s">
        <v>320</v>
      </c>
      <c r="B111" t="s">
        <v>321</v>
      </c>
      <c r="C111" s="69">
        <v>7.2934341430664063</v>
      </c>
      <c r="D111" s="69">
        <v>14.125923156738281</v>
      </c>
      <c r="E111" s="69">
        <v>25.270708084106445</v>
      </c>
      <c r="F111" s="69">
        <v>19.870292663574219</v>
      </c>
      <c r="G111" s="69">
        <v>39.876449584960938</v>
      </c>
      <c r="H111" s="69">
        <v>48.478511810302734</v>
      </c>
      <c r="I111" s="69">
        <v>58.398509979248047</v>
      </c>
      <c r="J111" s="69">
        <v>46.391387939453125</v>
      </c>
      <c r="K111" s="69">
        <v>41.919414520263672</v>
      </c>
      <c r="L111" s="69">
        <v>43.937232971191406</v>
      </c>
      <c r="M111" s="69">
        <v>45.312820434570313</v>
      </c>
      <c r="N111" s="69">
        <v>42.710147857666016</v>
      </c>
      <c r="O111" s="69">
        <v>36.985630035400391</v>
      </c>
      <c r="P111" s="69">
        <v>33.122814178466797</v>
      </c>
      <c r="Q111" s="69">
        <v>40.075481414794922</v>
      </c>
      <c r="R111" s="69">
        <v>36.499301910400391</v>
      </c>
      <c r="S111" s="69">
        <v>41.950199127197266</v>
      </c>
      <c r="T111" s="69">
        <v>33.432243347167969</v>
      </c>
      <c r="U111" s="69">
        <v>42.436229705810547</v>
      </c>
      <c r="V111" s="69">
        <v>41.672904968261719</v>
      </c>
      <c r="W111" s="69">
        <v>38.514743804931641</v>
      </c>
      <c r="X111" s="69">
        <v>46.337444305419922</v>
      </c>
      <c r="Y111" s="69">
        <v>41.684417724609375</v>
      </c>
      <c r="Z111" s="69">
        <v>48.968555450439453</v>
      </c>
      <c r="AA111" s="69">
        <v>52.420200347900391</v>
      </c>
      <c r="AB111" s="69">
        <v>48.344970703125</v>
      </c>
    </row>
    <row r="112" spans="1:28" x14ac:dyDescent="0.25">
      <c r="A112" s="1" t="s">
        <v>322</v>
      </c>
      <c r="B112" s="152" t="s">
        <v>323</v>
      </c>
      <c r="C112" s="69">
        <v>24.974250793457031</v>
      </c>
      <c r="D112" s="69">
        <v>20.778114318847656</v>
      </c>
      <c r="E112" s="69">
        <v>22.677219390869141</v>
      </c>
      <c r="F112" s="69">
        <v>17.801059722900391</v>
      </c>
      <c r="G112" s="69">
        <v>16.785476684570313</v>
      </c>
      <c r="H112" s="69">
        <v>16.644079208374023</v>
      </c>
      <c r="I112" s="69">
        <v>17.081541061401367</v>
      </c>
      <c r="J112" s="69">
        <v>18.745018005371094</v>
      </c>
      <c r="K112" s="69">
        <v>20.522499084472656</v>
      </c>
      <c r="L112" s="69">
        <v>22.30189323425293</v>
      </c>
      <c r="M112" s="69">
        <v>22.490514755249023</v>
      </c>
      <c r="N112" s="69">
        <v>19.281913757324219</v>
      </c>
      <c r="O112" s="69">
        <v>19.287424087524414</v>
      </c>
      <c r="P112" s="69">
        <v>14.805325508117676</v>
      </c>
      <c r="Q112" s="69">
        <v>17.491533279418945</v>
      </c>
      <c r="R112" s="69">
        <v>19.155977249145508</v>
      </c>
      <c r="S112" s="69">
        <v>24.312360763549805</v>
      </c>
      <c r="T112" s="69">
        <v>26.662286758422852</v>
      </c>
      <c r="U112" s="69">
        <v>26.240835189819336</v>
      </c>
      <c r="V112" s="69">
        <v>21.478546142578125</v>
      </c>
      <c r="W112" s="69">
        <v>18.22944450378418</v>
      </c>
      <c r="X112" s="69">
        <v>15.551857948303223</v>
      </c>
      <c r="Y112" s="69">
        <v>16.516605377197266</v>
      </c>
      <c r="Z112" s="69">
        <v>15.392168998718262</v>
      </c>
      <c r="AA112" s="69">
        <v>18.546070098876953</v>
      </c>
      <c r="AB112" s="69">
        <v>16.342422485351563</v>
      </c>
    </row>
    <row r="113" spans="1:28" x14ac:dyDescent="0.25">
      <c r="A113" s="1" t="s">
        <v>324</v>
      </c>
      <c r="B113" s="152" t="s">
        <v>325</v>
      </c>
      <c r="C113" s="69">
        <v>53.076511383056641</v>
      </c>
      <c r="D113" s="69">
        <v>55.495262145996094</v>
      </c>
      <c r="E113" s="69">
        <v>55.649131774902344</v>
      </c>
      <c r="F113" s="69">
        <v>43.19696044921875</v>
      </c>
      <c r="G113" s="69">
        <v>46.294673919677734</v>
      </c>
      <c r="H113" s="69">
        <v>48.286365509033203</v>
      </c>
      <c r="I113" s="69">
        <v>47.048812866210938</v>
      </c>
      <c r="J113" s="69">
        <v>43.966880798339844</v>
      </c>
      <c r="K113" s="69">
        <v>43.437671661376953</v>
      </c>
      <c r="L113" s="69">
        <v>35.887184143066406</v>
      </c>
      <c r="M113" s="69">
        <v>31.489498138427734</v>
      </c>
      <c r="N113" s="69">
        <v>34.205257415771484</v>
      </c>
      <c r="O113" s="69">
        <v>39.956352233886719</v>
      </c>
      <c r="P113" s="69">
        <v>37.711917877197266</v>
      </c>
      <c r="Q113" s="69">
        <v>37.200035095214844</v>
      </c>
      <c r="R113" s="69">
        <v>30.600860595703125</v>
      </c>
      <c r="S113" s="69">
        <v>21.961811065673828</v>
      </c>
      <c r="T113" s="69">
        <v>20.658256530761719</v>
      </c>
      <c r="U113" s="69">
        <v>17.424764633178711</v>
      </c>
      <c r="V113" s="69">
        <v>22.691287994384766</v>
      </c>
      <c r="W113" s="69">
        <v>18.286384582519531</v>
      </c>
      <c r="X113" s="69">
        <v>22.241548538208008</v>
      </c>
      <c r="Y113" s="69">
        <v>24.317861557006836</v>
      </c>
      <c r="Z113" s="69">
        <v>23.365093231201172</v>
      </c>
      <c r="AA113" s="69">
        <v>22.074726104736328</v>
      </c>
      <c r="AB113" s="69">
        <v>22.222274780273438</v>
      </c>
    </row>
    <row r="114" spans="1:28" x14ac:dyDescent="0.25">
      <c r="A114" s="1" t="s">
        <v>326</v>
      </c>
      <c r="B114" t="s">
        <v>327</v>
      </c>
      <c r="C114" s="69">
        <v>79.98291015625</v>
      </c>
      <c r="D114" s="69">
        <v>48.184024810791016</v>
      </c>
      <c r="E114" s="69">
        <v>39.623989105224609</v>
      </c>
      <c r="F114" s="69">
        <v>40.099002838134766</v>
      </c>
      <c r="G114" s="69">
        <v>39.27227783203125</v>
      </c>
      <c r="H114" s="69">
        <v>84.59576416015625</v>
      </c>
      <c r="I114" s="69">
        <v>35.914562225341797</v>
      </c>
      <c r="J114" s="69">
        <v>43.562274932861328</v>
      </c>
      <c r="K114" s="69">
        <v>69.873443603515625</v>
      </c>
      <c r="L114" s="69">
        <v>29.765695571899414</v>
      </c>
      <c r="M114" s="69">
        <v>30.896080017089844</v>
      </c>
      <c r="N114" s="69">
        <v>32.863056182861328</v>
      </c>
      <c r="O114" s="69">
        <v>38.590267181396484</v>
      </c>
      <c r="P114" s="69">
        <v>36.884479522705078</v>
      </c>
      <c r="Q114" s="69">
        <v>37.123588562011719</v>
      </c>
      <c r="R114" s="69">
        <v>32.007976531982422</v>
      </c>
      <c r="S114" s="69">
        <v>26.844781875610352</v>
      </c>
      <c r="T114" s="69">
        <v>24.639551162719727</v>
      </c>
      <c r="U114" s="69">
        <v>28.568470001220703</v>
      </c>
      <c r="V114" s="69">
        <v>27.025959014892578</v>
      </c>
      <c r="W114" s="69">
        <v>25.16362190246582</v>
      </c>
      <c r="X114" s="69">
        <v>24.73956298828125</v>
      </c>
      <c r="Y114" s="69">
        <v>18.749757766723633</v>
      </c>
      <c r="Z114" s="69">
        <v>21.364830017089844</v>
      </c>
      <c r="AA114" s="69">
        <v>20.864999771118164</v>
      </c>
      <c r="AB114" s="69">
        <v>20.623939514160156</v>
      </c>
    </row>
    <row r="115" spans="1:28" x14ac:dyDescent="0.25">
      <c r="A115" s="1" t="s">
        <v>328</v>
      </c>
      <c r="B115" t="s">
        <v>329</v>
      </c>
      <c r="C115" s="69">
        <v>97.348861694335938</v>
      </c>
      <c r="D115" s="69">
        <v>95.991806030273438</v>
      </c>
      <c r="E115" s="69">
        <v>106.05776214599609</v>
      </c>
      <c r="F115" s="69">
        <v>109.11602020263672</v>
      </c>
      <c r="G115" s="69">
        <v>111.75434875488281</v>
      </c>
      <c r="H115" s="69">
        <v>118.97362518310547</v>
      </c>
      <c r="I115" s="69">
        <v>121.72946929931641</v>
      </c>
      <c r="J115" s="69">
        <v>121.15873718261719</v>
      </c>
      <c r="K115" s="69">
        <v>116.83235931396484</v>
      </c>
      <c r="L115" s="69">
        <v>114.88883209228516</v>
      </c>
      <c r="M115" s="69">
        <v>131.20623779296875</v>
      </c>
      <c r="N115" s="69">
        <v>133.32559204101563</v>
      </c>
      <c r="O115" s="69">
        <v>122.61605834960938</v>
      </c>
      <c r="P115" s="69">
        <v>120.12868499755859</v>
      </c>
      <c r="Q115" s="69">
        <v>227.69418334960938</v>
      </c>
      <c r="R115" s="69">
        <v>227.75938415527344</v>
      </c>
      <c r="S115" s="69">
        <v>226.10684204101563</v>
      </c>
      <c r="T115" s="69">
        <v>232.27796936035156</v>
      </c>
      <c r="U115" s="69">
        <v>264.67010498046875</v>
      </c>
      <c r="V115" s="69">
        <v>252.94258117675781</v>
      </c>
      <c r="W115" s="69">
        <v>261.1732177734375</v>
      </c>
      <c r="X115" s="69">
        <v>261.552001953125</v>
      </c>
      <c r="Y115" s="69">
        <v>258.387451171875</v>
      </c>
      <c r="Z115" s="69">
        <v>259.41085815429688</v>
      </c>
      <c r="AA115" s="69">
        <v>255.92280578613281</v>
      </c>
      <c r="AB115" s="69">
        <v>242.27113342285156</v>
      </c>
    </row>
    <row r="116" spans="1:28" x14ac:dyDescent="0.25">
      <c r="A116" s="1" t="s">
        <v>330</v>
      </c>
      <c r="B116" t="s">
        <v>331</v>
      </c>
      <c r="C116" s="69">
        <v>0</v>
      </c>
      <c r="D116" s="69">
        <v>0</v>
      </c>
      <c r="E116" s="69">
        <v>0</v>
      </c>
      <c r="F116" s="69">
        <v>0</v>
      </c>
      <c r="G116" s="69">
        <v>0</v>
      </c>
      <c r="H116" s="69">
        <v>0</v>
      </c>
      <c r="I116" s="69">
        <v>0</v>
      </c>
      <c r="J116" s="69">
        <v>0</v>
      </c>
      <c r="K116" s="69">
        <v>0</v>
      </c>
      <c r="L116" s="69">
        <v>0</v>
      </c>
      <c r="M116" s="69">
        <v>0</v>
      </c>
      <c r="N116" s="69">
        <v>0</v>
      </c>
      <c r="O116" s="69">
        <v>0</v>
      </c>
      <c r="P116" s="69">
        <v>0</v>
      </c>
      <c r="Q116" s="69">
        <v>0</v>
      </c>
      <c r="R116" s="69">
        <v>0</v>
      </c>
      <c r="S116" s="69">
        <v>0</v>
      </c>
      <c r="T116" s="69">
        <v>0</v>
      </c>
      <c r="U116" s="69">
        <v>0</v>
      </c>
      <c r="V116" s="69">
        <v>0</v>
      </c>
      <c r="W116" s="69">
        <v>0</v>
      </c>
      <c r="X116" s="69">
        <v>0</v>
      </c>
      <c r="Y116" s="69">
        <v>0</v>
      </c>
      <c r="Z116" s="69">
        <v>0</v>
      </c>
      <c r="AA116" s="69">
        <v>0</v>
      </c>
      <c r="AB116" s="69">
        <v>0</v>
      </c>
    </row>
    <row r="117" spans="1:28" x14ac:dyDescent="0.25">
      <c r="A117" s="1" t="s">
        <v>332</v>
      </c>
      <c r="B117" t="s">
        <v>333</v>
      </c>
      <c r="C117" s="69">
        <v>117.04288482666016</v>
      </c>
      <c r="D117" s="69">
        <v>110.46561431884766</v>
      </c>
      <c r="E117" s="69">
        <v>133.02857971191406</v>
      </c>
      <c r="F117" s="69">
        <v>124.61846160888672</v>
      </c>
      <c r="G117" s="69">
        <v>106.24533843994141</v>
      </c>
      <c r="H117" s="69">
        <v>107.97328948974609</v>
      </c>
      <c r="I117" s="69">
        <v>106.23101043701172</v>
      </c>
      <c r="J117" s="69">
        <v>100.18191528320313</v>
      </c>
      <c r="K117" s="69">
        <v>103.60861206054688</v>
      </c>
      <c r="L117" s="69">
        <v>90.092994689941406</v>
      </c>
      <c r="M117" s="69">
        <v>98.627731323242188</v>
      </c>
      <c r="N117" s="69">
        <v>88.650100708007813</v>
      </c>
      <c r="O117" s="69">
        <v>104.77880859375</v>
      </c>
      <c r="P117" s="69">
        <v>124.49197387695313</v>
      </c>
      <c r="Q117" s="69">
        <v>134.43196105957031</v>
      </c>
      <c r="R117" s="69">
        <v>126.0792236328125</v>
      </c>
      <c r="S117" s="69">
        <v>136.35879516601563</v>
      </c>
      <c r="T117" s="69">
        <v>181.6339111328125</v>
      </c>
      <c r="U117" s="69">
        <v>168.29177856445313</v>
      </c>
      <c r="V117" s="69">
        <v>158.47169494628906</v>
      </c>
      <c r="W117" s="69">
        <v>168.34452819824219</v>
      </c>
      <c r="X117" s="69">
        <v>165.30427551269531</v>
      </c>
      <c r="Y117" s="69">
        <v>173.6585693359375</v>
      </c>
      <c r="Z117" s="69">
        <v>190.83677673339844</v>
      </c>
      <c r="AA117" s="69">
        <v>191.55075073242188</v>
      </c>
      <c r="AB117" s="69">
        <v>193.07789611816406</v>
      </c>
    </row>
    <row r="118" spans="1:28" x14ac:dyDescent="0.25">
      <c r="A118" s="1" t="s">
        <v>334</v>
      </c>
      <c r="B118" t="s">
        <v>335</v>
      </c>
      <c r="C118" s="69">
        <v>702.017333984375</v>
      </c>
      <c r="D118" s="69">
        <v>698.47735595703125</v>
      </c>
      <c r="E118" s="69">
        <v>671.830810546875</v>
      </c>
      <c r="F118" s="69">
        <v>678.31549072265625</v>
      </c>
      <c r="G118" s="69">
        <v>704.98944091796875</v>
      </c>
      <c r="H118" s="69">
        <v>731.7900390625</v>
      </c>
      <c r="I118" s="69">
        <v>704.0987548828125</v>
      </c>
      <c r="J118" s="69">
        <v>689.02728271484375</v>
      </c>
      <c r="K118" s="69">
        <v>689.0618896484375</v>
      </c>
      <c r="L118" s="69">
        <v>640.66748046875</v>
      </c>
      <c r="M118" s="69">
        <v>638.59075927734375</v>
      </c>
      <c r="N118" s="69">
        <v>652.031494140625</v>
      </c>
      <c r="O118" s="69">
        <v>649.106201171875</v>
      </c>
      <c r="P118" s="69">
        <v>675.8701171875</v>
      </c>
      <c r="Q118" s="69">
        <v>674.61785888671875</v>
      </c>
      <c r="R118" s="69">
        <v>673.29083251953125</v>
      </c>
      <c r="S118" s="69">
        <v>677.2203369140625</v>
      </c>
      <c r="T118" s="69">
        <v>666.62066650390625</v>
      </c>
      <c r="U118" s="69">
        <v>743.66815185546875</v>
      </c>
      <c r="V118" s="69">
        <v>718.17059326171875</v>
      </c>
      <c r="W118" s="69">
        <v>684.03436279296875</v>
      </c>
      <c r="X118" s="69">
        <v>675.95037841796875</v>
      </c>
      <c r="Y118" s="69">
        <v>726.45904541015625</v>
      </c>
      <c r="Z118" s="69">
        <v>884.587646484375</v>
      </c>
      <c r="AA118" s="69">
        <v>853.71142578125</v>
      </c>
      <c r="AB118" s="69">
        <v>828.16748046875</v>
      </c>
    </row>
    <row r="119" spans="1:28" x14ac:dyDescent="0.25">
      <c r="A119" s="1" t="s">
        <v>336</v>
      </c>
      <c r="B119" t="s">
        <v>337</v>
      </c>
      <c r="C119" s="69">
        <v>166.2401123046875</v>
      </c>
      <c r="D119" s="69">
        <v>156.650634765625</v>
      </c>
      <c r="E119" s="69">
        <v>155.31549072265625</v>
      </c>
      <c r="F119" s="69">
        <v>159.625732421875</v>
      </c>
      <c r="G119" s="69">
        <v>173.79481506347656</v>
      </c>
      <c r="H119" s="69">
        <v>207.57182312011719</v>
      </c>
      <c r="I119" s="69">
        <v>193.66056823730469</v>
      </c>
      <c r="J119" s="69">
        <v>210.36587524414063</v>
      </c>
      <c r="K119" s="69">
        <v>228.21273803710938</v>
      </c>
      <c r="L119" s="69">
        <v>199.88241577148438</v>
      </c>
      <c r="M119" s="69">
        <v>208.44581604003906</v>
      </c>
      <c r="N119" s="69">
        <v>238.94267272949219</v>
      </c>
      <c r="O119" s="69">
        <v>244.27127075195313</v>
      </c>
      <c r="P119" s="69">
        <v>275.67184448242188</v>
      </c>
      <c r="Q119" s="69">
        <v>246.85038757324219</v>
      </c>
      <c r="R119" s="69">
        <v>263.88360595703125</v>
      </c>
      <c r="S119" s="69">
        <v>246.50361633300781</v>
      </c>
      <c r="T119" s="69">
        <v>222.44403076171875</v>
      </c>
      <c r="U119" s="69">
        <v>228.78694152832031</v>
      </c>
      <c r="V119" s="69">
        <v>206.1734619140625</v>
      </c>
      <c r="W119" s="69">
        <v>155.60655212402344</v>
      </c>
      <c r="X119" s="69">
        <v>92.937423706054688</v>
      </c>
      <c r="Y119" s="69">
        <v>125.43125152587891</v>
      </c>
      <c r="Z119" s="69">
        <v>156.02079772949219</v>
      </c>
      <c r="AA119" s="69">
        <v>166.95651245117188</v>
      </c>
      <c r="AB119" s="69">
        <v>176.08197021484375</v>
      </c>
    </row>
    <row r="120" spans="1:28" x14ac:dyDescent="0.25">
      <c r="A120" s="1" t="s">
        <v>338</v>
      </c>
      <c r="B120" t="s">
        <v>339</v>
      </c>
      <c r="C120" s="69">
        <v>512.092529296875</v>
      </c>
      <c r="D120" s="69">
        <v>451.77456665039063</v>
      </c>
      <c r="E120" s="69">
        <v>445.83111572265625</v>
      </c>
      <c r="F120" s="69">
        <v>415.79025268554688</v>
      </c>
      <c r="G120" s="69">
        <v>404.48068237304688</v>
      </c>
      <c r="H120" s="69">
        <v>436.29171752929688</v>
      </c>
      <c r="I120" s="69">
        <v>462.24197387695313</v>
      </c>
      <c r="J120" s="69">
        <v>433.48028564453125</v>
      </c>
      <c r="K120" s="69">
        <v>410.43173217773438</v>
      </c>
      <c r="L120" s="69">
        <v>398.9117431640625</v>
      </c>
      <c r="M120" s="69">
        <v>424.710205078125</v>
      </c>
      <c r="N120" s="69">
        <v>442.36227416992188</v>
      </c>
      <c r="O120" s="69">
        <v>492.99493408203125</v>
      </c>
      <c r="P120" s="69">
        <v>479.71597290039063</v>
      </c>
      <c r="Q120" s="69">
        <v>488.23825073242188</v>
      </c>
      <c r="R120" s="69">
        <v>506.617431640625</v>
      </c>
      <c r="S120" s="69">
        <v>467.28414916992188</v>
      </c>
      <c r="T120" s="69">
        <v>410.42086791992188</v>
      </c>
      <c r="U120" s="69">
        <v>415.88067626953125</v>
      </c>
      <c r="V120" s="69">
        <v>394.91293334960938</v>
      </c>
      <c r="W120" s="69">
        <v>336.5223388671875</v>
      </c>
      <c r="X120" s="69">
        <v>222.1632080078125</v>
      </c>
      <c r="Y120" s="69">
        <v>270.42620849609375</v>
      </c>
      <c r="Z120" s="69">
        <v>251.96562194824219</v>
      </c>
      <c r="AA120" s="69">
        <v>256.83306884765625</v>
      </c>
      <c r="AB120" s="69">
        <v>243.39329528808594</v>
      </c>
    </row>
    <row r="121" spans="1:28" x14ac:dyDescent="0.25">
      <c r="A121" s="1" t="s">
        <v>340</v>
      </c>
      <c r="B121" t="s">
        <v>341</v>
      </c>
      <c r="C121" s="69">
        <v>99.116928100585938</v>
      </c>
      <c r="D121" s="69">
        <v>106.99823760986328</v>
      </c>
      <c r="E121" s="69">
        <v>114.309326171875</v>
      </c>
      <c r="F121" s="69">
        <v>114.852294921875</v>
      </c>
      <c r="G121" s="69">
        <v>120.09593963623047</v>
      </c>
      <c r="H121" s="69">
        <v>114.25276184082031</v>
      </c>
      <c r="I121" s="69">
        <v>110.04587554931641</v>
      </c>
      <c r="J121" s="69">
        <v>116.10746765136719</v>
      </c>
      <c r="K121" s="69">
        <v>115.04505920410156</v>
      </c>
      <c r="L121" s="69">
        <v>170.36112976074219</v>
      </c>
      <c r="M121" s="69">
        <v>109.87178802490234</v>
      </c>
      <c r="N121" s="69">
        <v>115.01432800292969</v>
      </c>
      <c r="O121" s="69">
        <v>118.38832092285156</v>
      </c>
      <c r="P121" s="69">
        <v>111.43333435058594</v>
      </c>
      <c r="Q121" s="69">
        <v>103.35802459716797</v>
      </c>
      <c r="R121" s="69">
        <v>100.48748779296875</v>
      </c>
      <c r="S121" s="69">
        <v>101.05634307861328</v>
      </c>
      <c r="T121" s="69">
        <v>114.47358703613281</v>
      </c>
      <c r="U121" s="69">
        <v>118.09076690673828</v>
      </c>
      <c r="V121" s="69">
        <v>131.9420166015625</v>
      </c>
      <c r="W121" s="69">
        <v>135.67890930175781</v>
      </c>
      <c r="X121" s="69">
        <v>137.42984008789063</v>
      </c>
      <c r="Y121" s="69">
        <v>148.83035278320313</v>
      </c>
      <c r="Z121" s="69">
        <v>137.47100830078125</v>
      </c>
      <c r="AA121" s="69">
        <v>120.74530792236328</v>
      </c>
      <c r="AB121" s="69">
        <v>114.10790252685547</v>
      </c>
    </row>
    <row r="122" spans="1:28" x14ac:dyDescent="0.25">
      <c r="A122" s="1" t="s">
        <v>342</v>
      </c>
      <c r="B122" t="s">
        <v>482</v>
      </c>
      <c r="C122" s="69">
        <v>102.47688293457031</v>
      </c>
      <c r="D122" s="69">
        <v>114.70989227294922</v>
      </c>
      <c r="E122" s="69">
        <v>102.40037536621094</v>
      </c>
      <c r="F122" s="69">
        <v>95.140579223632813</v>
      </c>
      <c r="G122" s="69">
        <v>92.324974060058594</v>
      </c>
      <c r="H122" s="69">
        <v>91.50653076171875</v>
      </c>
      <c r="I122" s="69">
        <v>91.240829467773438</v>
      </c>
      <c r="J122" s="69">
        <v>86.93804931640625</v>
      </c>
      <c r="K122" s="69">
        <v>78.890823364257813</v>
      </c>
      <c r="L122" s="69">
        <v>79.434051513671875</v>
      </c>
      <c r="M122" s="69">
        <v>75.229301452636719</v>
      </c>
      <c r="N122" s="69">
        <v>75.344566345214844</v>
      </c>
      <c r="O122" s="69">
        <v>70.737716674804688</v>
      </c>
      <c r="P122" s="69">
        <v>71.546058654785156</v>
      </c>
      <c r="Q122" s="69">
        <v>76.077568054199219</v>
      </c>
      <c r="R122" s="69">
        <v>71.864814758300781</v>
      </c>
      <c r="S122" s="69">
        <v>70.57403564453125</v>
      </c>
      <c r="T122" s="69">
        <v>70.7109375</v>
      </c>
      <c r="U122" s="69">
        <v>73.338272094726563</v>
      </c>
      <c r="V122" s="69">
        <v>71.434089660644531</v>
      </c>
      <c r="W122" s="69">
        <v>67.933403015136719</v>
      </c>
      <c r="X122" s="69">
        <v>67.849296569824219</v>
      </c>
      <c r="Y122" s="69">
        <v>68.179580688476563</v>
      </c>
      <c r="Z122" s="69">
        <v>68.902885437011719</v>
      </c>
      <c r="AA122" s="69">
        <v>69.041175842285156</v>
      </c>
      <c r="AB122" s="69">
        <v>71.1793212890625</v>
      </c>
    </row>
    <row r="123" spans="1:28" x14ac:dyDescent="0.25">
      <c r="A123" s="1" t="s">
        <v>344</v>
      </c>
      <c r="B123" t="s">
        <v>345</v>
      </c>
      <c r="C123" s="69">
        <v>50.075969696044922</v>
      </c>
      <c r="D123" s="69">
        <v>48.107292175292969</v>
      </c>
      <c r="E123" s="69">
        <v>49.2935791015625</v>
      </c>
      <c r="F123" s="69">
        <v>47.691505432128906</v>
      </c>
      <c r="G123" s="69">
        <v>48.737785339355469</v>
      </c>
      <c r="H123" s="69">
        <v>40.158882141113281</v>
      </c>
      <c r="I123" s="69">
        <v>33.804187774658203</v>
      </c>
      <c r="J123" s="69">
        <v>39.993522644042969</v>
      </c>
      <c r="K123" s="69">
        <v>39.315971374511719</v>
      </c>
      <c r="L123" s="69">
        <v>35.336948394775391</v>
      </c>
      <c r="M123" s="69">
        <v>40.892482757568359</v>
      </c>
      <c r="N123" s="69">
        <v>46.392230987548828</v>
      </c>
      <c r="O123" s="69">
        <v>57.656356811523438</v>
      </c>
      <c r="P123" s="69">
        <v>64.429428100585938</v>
      </c>
      <c r="Q123" s="69">
        <v>67.37005615234375</v>
      </c>
      <c r="R123" s="69">
        <v>78.467185974121094</v>
      </c>
      <c r="S123" s="69">
        <v>82.708045959472656</v>
      </c>
      <c r="T123" s="69">
        <v>72.905029296875</v>
      </c>
      <c r="U123" s="69">
        <v>83.127738952636719</v>
      </c>
      <c r="V123" s="69">
        <v>80.617546081542969</v>
      </c>
      <c r="W123" s="69">
        <v>85.343963623046875</v>
      </c>
      <c r="X123" s="69">
        <v>85.49835205078125</v>
      </c>
      <c r="Y123" s="69">
        <v>86.522171020507813</v>
      </c>
      <c r="Z123" s="69">
        <v>83.517921447753906</v>
      </c>
      <c r="AA123" s="69">
        <v>85.734298706054688</v>
      </c>
      <c r="AB123" s="69">
        <v>84.278160095214844</v>
      </c>
    </row>
    <row r="124" spans="1:28" x14ac:dyDescent="0.25">
      <c r="A124" s="1" t="s">
        <v>346</v>
      </c>
      <c r="B124" s="152" t="s">
        <v>347</v>
      </c>
      <c r="C124" s="69">
        <v>56.083358764648438</v>
      </c>
      <c r="D124" s="69">
        <v>56.491786956787109</v>
      </c>
      <c r="E124" s="69">
        <v>62.780208587646484</v>
      </c>
      <c r="F124" s="69">
        <v>81.426277160644531</v>
      </c>
      <c r="G124" s="69">
        <v>78.638267517089844</v>
      </c>
      <c r="H124" s="69">
        <v>73.487174987792969</v>
      </c>
      <c r="I124" s="69">
        <v>72.264228820800781</v>
      </c>
      <c r="J124" s="69">
        <v>72.768936157226563</v>
      </c>
      <c r="K124" s="69">
        <v>76.040771484375</v>
      </c>
      <c r="L124" s="69">
        <v>66.525238037109375</v>
      </c>
      <c r="M124" s="69">
        <v>64.201507568359375</v>
      </c>
      <c r="N124" s="69">
        <v>58.214488983154297</v>
      </c>
      <c r="O124" s="69">
        <v>58.890880584716797</v>
      </c>
      <c r="P124" s="69">
        <v>57.062053680419922</v>
      </c>
      <c r="Q124" s="69">
        <v>58.821174621582031</v>
      </c>
      <c r="R124" s="69">
        <v>64.542098999023438</v>
      </c>
      <c r="S124" s="69">
        <v>75.78973388671875</v>
      </c>
      <c r="T124" s="69">
        <v>70.31005859375</v>
      </c>
      <c r="U124" s="69">
        <v>68.758834838867188</v>
      </c>
      <c r="V124" s="69">
        <v>73.680274963378906</v>
      </c>
      <c r="W124" s="69">
        <v>76.793869018554688</v>
      </c>
      <c r="X124" s="69">
        <v>80.047355651855469</v>
      </c>
      <c r="Y124" s="69">
        <v>77.69073486328125</v>
      </c>
      <c r="Z124" s="69">
        <v>67.207931518554688</v>
      </c>
      <c r="AA124" s="69">
        <v>68.535476684570313</v>
      </c>
      <c r="AB124" s="69">
        <v>74.228187561035156</v>
      </c>
    </row>
    <row r="125" spans="1:28" x14ac:dyDescent="0.25">
      <c r="A125" s="1" t="s">
        <v>348</v>
      </c>
      <c r="B125" s="152" t="s">
        <v>349</v>
      </c>
      <c r="C125" s="69">
        <v>72.003578186035156</v>
      </c>
      <c r="D125" s="69">
        <v>72.027091979980469</v>
      </c>
      <c r="E125" s="69">
        <v>65.873512268066406</v>
      </c>
      <c r="F125" s="69">
        <v>90.731605529785156</v>
      </c>
      <c r="G125" s="69">
        <v>92.235397338867188</v>
      </c>
      <c r="H125" s="69">
        <v>88.209671020507813</v>
      </c>
      <c r="I125" s="69">
        <v>91.475547790527344</v>
      </c>
      <c r="J125" s="69">
        <v>98.901107788085938</v>
      </c>
      <c r="K125" s="69">
        <v>111.02845001220703</v>
      </c>
      <c r="L125" s="69">
        <v>101.36130523681641</v>
      </c>
      <c r="M125" s="69">
        <v>99.328323364257813</v>
      </c>
      <c r="N125" s="69">
        <v>111.31640625</v>
      </c>
      <c r="O125" s="69">
        <v>113.77320098876953</v>
      </c>
      <c r="P125" s="69">
        <v>122.16905212402344</v>
      </c>
      <c r="Q125" s="69">
        <v>132.43423461914063</v>
      </c>
      <c r="R125" s="69">
        <v>126.74873352050781</v>
      </c>
      <c r="S125" s="69">
        <v>140.43632507324219</v>
      </c>
      <c r="T125" s="69">
        <v>135.35205078125</v>
      </c>
      <c r="U125" s="69">
        <v>167.84246826171875</v>
      </c>
      <c r="V125" s="69">
        <v>135.8045654296875</v>
      </c>
      <c r="W125" s="69">
        <v>105.81243896484375</v>
      </c>
      <c r="X125" s="69">
        <v>69.309310913085938</v>
      </c>
      <c r="Y125" s="69">
        <v>83.597335815429688</v>
      </c>
      <c r="Z125" s="69">
        <v>112.00431060791016</v>
      </c>
      <c r="AA125" s="69">
        <v>123.69693756103516</v>
      </c>
      <c r="AB125" s="69">
        <v>124.48902130126953</v>
      </c>
    </row>
    <row r="126" spans="1:28" x14ac:dyDescent="0.25">
      <c r="A126" s="1" t="s">
        <v>350</v>
      </c>
      <c r="B126" t="s">
        <v>483</v>
      </c>
      <c r="C126" s="69">
        <v>2697.113525390625</v>
      </c>
      <c r="D126" s="69">
        <v>2783.936279296875</v>
      </c>
      <c r="E126" s="69">
        <v>2795.89111328125</v>
      </c>
      <c r="F126" s="69">
        <v>2732.422119140625</v>
      </c>
      <c r="G126" s="69">
        <v>2729.3056640625</v>
      </c>
      <c r="H126" s="69">
        <v>2813.773681640625</v>
      </c>
      <c r="I126" s="69">
        <v>2831.50048828125</v>
      </c>
      <c r="J126" s="69">
        <v>2899.959716796875</v>
      </c>
      <c r="K126" s="69">
        <v>2888.519775390625</v>
      </c>
      <c r="L126" s="69">
        <v>2866.15966796875</v>
      </c>
      <c r="M126" s="69">
        <v>2878.2216796875</v>
      </c>
      <c r="N126" s="69">
        <v>2809.42822265625</v>
      </c>
      <c r="O126" s="69">
        <v>2783.22265625</v>
      </c>
      <c r="P126" s="69">
        <v>2829.21826171875</v>
      </c>
      <c r="Q126" s="69">
        <v>2769.845458984375</v>
      </c>
      <c r="R126" s="69">
        <v>2771.916259765625</v>
      </c>
      <c r="S126" s="69">
        <v>2854.75244140625</v>
      </c>
      <c r="T126" s="69">
        <v>2939.34814453125</v>
      </c>
      <c r="U126" s="69">
        <v>2910.863037109375</v>
      </c>
      <c r="V126" s="69">
        <v>2902.095947265625</v>
      </c>
      <c r="W126" s="69">
        <v>2909.51513671875</v>
      </c>
      <c r="X126" s="69">
        <v>2816.311279296875</v>
      </c>
      <c r="Y126" s="69">
        <v>2820.458984375</v>
      </c>
      <c r="Z126" s="69">
        <v>2791.677490234375</v>
      </c>
      <c r="AA126" s="69">
        <v>2745.1689453125</v>
      </c>
      <c r="AB126" s="69">
        <v>2681.99462890625</v>
      </c>
    </row>
    <row r="127" spans="1:28" x14ac:dyDescent="0.25">
      <c r="A127" s="1" t="s">
        <v>352</v>
      </c>
      <c r="B127" t="s">
        <v>353</v>
      </c>
      <c r="C127" s="69">
        <v>395.48703002929688</v>
      </c>
      <c r="D127" s="69">
        <v>390.41378784179688</v>
      </c>
      <c r="E127" s="69">
        <v>371.97012329101563</v>
      </c>
      <c r="F127" s="69">
        <v>384.479248046875</v>
      </c>
      <c r="G127" s="69">
        <v>396.24258422851563</v>
      </c>
      <c r="H127" s="69">
        <v>402.71823120117188</v>
      </c>
      <c r="I127" s="69">
        <v>416.22021484375</v>
      </c>
      <c r="J127" s="69">
        <v>421.1827392578125</v>
      </c>
      <c r="K127" s="69">
        <v>426.13983154296875</v>
      </c>
      <c r="L127" s="69">
        <v>414.29132080078125</v>
      </c>
      <c r="M127" s="69">
        <v>414.11187744140625</v>
      </c>
      <c r="N127" s="69">
        <v>382.98422241210938</v>
      </c>
      <c r="O127" s="69">
        <v>377.68356323242188</v>
      </c>
      <c r="P127" s="69">
        <v>358.06768798828125</v>
      </c>
      <c r="Q127" s="69">
        <v>316.45199584960938</v>
      </c>
      <c r="R127" s="69">
        <v>279.27322387695313</v>
      </c>
      <c r="S127" s="69">
        <v>266.05422973632813</v>
      </c>
      <c r="T127" s="69">
        <v>258.96310424804688</v>
      </c>
      <c r="U127" s="69">
        <v>255.29264831542969</v>
      </c>
      <c r="V127" s="69">
        <v>249.92823791503906</v>
      </c>
      <c r="W127" s="69">
        <v>248.66398620605469</v>
      </c>
      <c r="X127" s="69">
        <v>233.18527221679688</v>
      </c>
      <c r="Y127" s="69">
        <v>234.58729553222656</v>
      </c>
      <c r="Z127" s="69">
        <v>251.31558227539063</v>
      </c>
      <c r="AA127" s="69">
        <v>238.48741149902344</v>
      </c>
      <c r="AB127" s="69">
        <v>269.92254638671875</v>
      </c>
    </row>
    <row r="128" spans="1:28" x14ac:dyDescent="0.25">
      <c r="A128" s="1" t="s">
        <v>354</v>
      </c>
      <c r="B128" t="s">
        <v>355</v>
      </c>
      <c r="C128" s="69">
        <v>19.370384216308594</v>
      </c>
      <c r="D128" s="69">
        <v>19.999523162841797</v>
      </c>
      <c r="E128" s="69">
        <v>19.715471267700195</v>
      </c>
      <c r="F128" s="69">
        <v>15.232458114624023</v>
      </c>
      <c r="G128" s="69">
        <v>19.917318344116211</v>
      </c>
      <c r="H128" s="69">
        <v>18.917568206787109</v>
      </c>
      <c r="I128" s="69">
        <v>17.675756454467773</v>
      </c>
      <c r="J128" s="69">
        <v>14.989770889282227</v>
      </c>
      <c r="K128" s="69">
        <v>13.297563552856445</v>
      </c>
      <c r="L128" s="69">
        <v>17.9449462890625</v>
      </c>
      <c r="M128" s="69">
        <v>33.990219116210938</v>
      </c>
      <c r="N128" s="69">
        <v>33.457714080810547</v>
      </c>
      <c r="O128" s="69">
        <v>35.212936401367188</v>
      </c>
      <c r="P128" s="69">
        <v>35.215682983398438</v>
      </c>
      <c r="Q128" s="69">
        <v>41.695293426513672</v>
      </c>
      <c r="R128" s="69">
        <v>48.450126647949219</v>
      </c>
      <c r="S128" s="69">
        <v>44.424076080322266</v>
      </c>
      <c r="T128" s="69">
        <v>54.385444641113281</v>
      </c>
      <c r="U128" s="69">
        <v>49.902805328369141</v>
      </c>
      <c r="V128" s="69">
        <v>44.351234436035156</v>
      </c>
      <c r="W128" s="69">
        <v>76.202781677246094</v>
      </c>
      <c r="X128" s="69">
        <v>76.393798828125</v>
      </c>
      <c r="Y128" s="69">
        <v>85.333946228027344</v>
      </c>
      <c r="Z128" s="69">
        <v>84.085212707519531</v>
      </c>
      <c r="AA128" s="69">
        <v>77.605087280273438</v>
      </c>
      <c r="AB128" s="69">
        <v>68.608406066894531</v>
      </c>
    </row>
    <row r="129" spans="1:28" x14ac:dyDescent="0.25">
      <c r="A129" s="1" t="s">
        <v>356</v>
      </c>
      <c r="B129" t="s">
        <v>357</v>
      </c>
      <c r="C129" s="69">
        <v>11.070755004882813</v>
      </c>
      <c r="D129" s="69">
        <v>13.751396179199219</v>
      </c>
      <c r="E129" s="69">
        <v>21.962841033935547</v>
      </c>
      <c r="F129" s="69">
        <v>40.873001098632813</v>
      </c>
      <c r="G129" s="69">
        <v>36.147811889648438</v>
      </c>
      <c r="H129" s="69">
        <v>35.097583770751953</v>
      </c>
      <c r="I129" s="69">
        <v>30.123794555664063</v>
      </c>
      <c r="J129" s="69">
        <v>32.728172302246094</v>
      </c>
      <c r="K129" s="69">
        <v>36.700401306152344</v>
      </c>
      <c r="L129" s="69">
        <v>34.794059753417969</v>
      </c>
      <c r="M129" s="69">
        <v>32.309223175048828</v>
      </c>
      <c r="N129" s="69">
        <v>40.802322387695313</v>
      </c>
      <c r="O129" s="69">
        <v>37.752521514892578</v>
      </c>
      <c r="P129" s="69">
        <v>42.963451385498047</v>
      </c>
      <c r="Q129" s="69">
        <v>44.693180084228516</v>
      </c>
      <c r="R129" s="69">
        <v>52.269981384277344</v>
      </c>
      <c r="S129" s="69">
        <v>49.866291046142578</v>
      </c>
      <c r="T129" s="69">
        <v>47.205158233642578</v>
      </c>
      <c r="U129" s="69">
        <v>47.167961120605469</v>
      </c>
      <c r="V129" s="69">
        <v>58.939952850341797</v>
      </c>
      <c r="W129" s="69">
        <v>53.761669158935547</v>
      </c>
      <c r="X129" s="69">
        <v>45.678863525390625</v>
      </c>
      <c r="Y129" s="69">
        <v>46.723346710205078</v>
      </c>
      <c r="Z129" s="69">
        <v>46.911453247070313</v>
      </c>
      <c r="AA129" s="69">
        <v>48.347965240478516</v>
      </c>
      <c r="AB129" s="69">
        <v>51.055999755859375</v>
      </c>
    </row>
    <row r="130" spans="1:28" x14ac:dyDescent="0.25">
      <c r="A130" s="1" t="s">
        <v>358</v>
      </c>
      <c r="B130" t="s">
        <v>359</v>
      </c>
      <c r="C130" s="69">
        <v>65.859291076660156</v>
      </c>
      <c r="D130" s="69">
        <v>61.888492584228516</v>
      </c>
      <c r="E130" s="69">
        <v>65.840164184570313</v>
      </c>
      <c r="F130" s="69">
        <v>73.06719970703125</v>
      </c>
      <c r="G130" s="69">
        <v>52.757240295410156</v>
      </c>
      <c r="H130" s="69">
        <v>41.050930023193359</v>
      </c>
      <c r="I130" s="69">
        <v>46.600963592529297</v>
      </c>
      <c r="J130" s="69">
        <v>45.207607269287109</v>
      </c>
      <c r="K130" s="69">
        <v>41.62139892578125</v>
      </c>
      <c r="L130" s="69">
        <v>35.798927307128906</v>
      </c>
      <c r="M130" s="69">
        <v>32.955547332763672</v>
      </c>
      <c r="N130" s="69">
        <v>37.677944183349609</v>
      </c>
      <c r="O130" s="69">
        <v>44.551765441894531</v>
      </c>
      <c r="P130" s="69">
        <v>46.125766754150391</v>
      </c>
      <c r="Q130" s="69">
        <v>48.142723083496094</v>
      </c>
      <c r="R130" s="69">
        <v>53.904434204101563</v>
      </c>
      <c r="S130" s="69">
        <v>57.702022552490234</v>
      </c>
      <c r="T130" s="69">
        <v>61.918613433837891</v>
      </c>
      <c r="U130" s="69">
        <v>75.441177368164063</v>
      </c>
      <c r="V130" s="69">
        <v>66.71417236328125</v>
      </c>
      <c r="W130" s="69">
        <v>74.954696655273438</v>
      </c>
      <c r="X130" s="69">
        <v>84.213050842285156</v>
      </c>
      <c r="Y130" s="69">
        <v>97.631484985351563</v>
      </c>
      <c r="Z130" s="69">
        <v>98.222747802734375</v>
      </c>
      <c r="AA130" s="69">
        <v>97.453361511230469</v>
      </c>
      <c r="AB130" s="69">
        <v>101.49623107910156</v>
      </c>
    </row>
    <row r="131" spans="1:28" x14ac:dyDescent="0.25">
      <c r="A131" s="1" t="s">
        <v>360</v>
      </c>
      <c r="B131" t="s">
        <v>484</v>
      </c>
      <c r="C131" s="69">
        <v>57.743148803710938</v>
      </c>
      <c r="D131" s="69">
        <v>44.47894287109375</v>
      </c>
      <c r="E131" s="69">
        <v>25.609298706054688</v>
      </c>
      <c r="F131" s="69">
        <v>19.80964469909668</v>
      </c>
      <c r="G131" s="69">
        <v>4.7775912284851074</v>
      </c>
      <c r="H131" s="69">
        <v>4.278378963470459</v>
      </c>
      <c r="I131" s="69">
        <v>3.5279245376586914</v>
      </c>
      <c r="J131" s="69">
        <v>3.5532758235931396</v>
      </c>
      <c r="K131" s="69">
        <v>3.8106203079223633</v>
      </c>
      <c r="L131" s="69">
        <v>3.7857820987701416</v>
      </c>
      <c r="M131" s="69">
        <v>6.3188357353210449</v>
      </c>
      <c r="N131" s="69">
        <v>7.840571403503418</v>
      </c>
      <c r="O131" s="69">
        <v>4.806943416595459</v>
      </c>
      <c r="P131" s="69">
        <v>2.5250604152679443</v>
      </c>
      <c r="Q131" s="69">
        <v>1.2607654333114624</v>
      </c>
      <c r="R131" s="69">
        <v>1.2660019397735596</v>
      </c>
      <c r="S131" s="69">
        <v>1.0165448188781738</v>
      </c>
      <c r="T131" s="69">
        <v>0.77443015575408936</v>
      </c>
      <c r="U131" s="69">
        <v>2.58990478515625</v>
      </c>
      <c r="V131" s="69">
        <v>1.8583924770355225</v>
      </c>
      <c r="W131" s="69">
        <v>1.6259220838546753</v>
      </c>
      <c r="X131" s="69">
        <v>1.0887801647186279</v>
      </c>
      <c r="Y131" s="69">
        <v>1.0611566305160522</v>
      </c>
      <c r="Z131" s="69">
        <v>0.51714462041854858</v>
      </c>
      <c r="AA131" s="69">
        <v>0</v>
      </c>
      <c r="AB131" s="69">
        <v>0</v>
      </c>
    </row>
    <row r="132" spans="1:28" x14ac:dyDescent="0.25">
      <c r="A132" s="1" t="s">
        <v>485</v>
      </c>
      <c r="B132" t="s">
        <v>486</v>
      </c>
      <c r="C132" s="69">
        <v>5.7855916023254395</v>
      </c>
      <c r="D132" s="69">
        <v>6.7494239807128906</v>
      </c>
      <c r="E132" s="69">
        <v>8.2350730895996094</v>
      </c>
      <c r="F132" s="69">
        <v>7.9901890754699707</v>
      </c>
      <c r="G132" s="69">
        <v>7.9646749496459961</v>
      </c>
      <c r="H132" s="69">
        <v>6.7202672958374023</v>
      </c>
      <c r="I132" s="69">
        <v>6.9701948165893555</v>
      </c>
      <c r="J132" s="69">
        <v>8.7434139251708984</v>
      </c>
      <c r="K132" s="69">
        <v>9.4863882064819336</v>
      </c>
      <c r="L132" s="69">
        <v>12.557222366333008</v>
      </c>
      <c r="M132" s="69">
        <v>15.244915008544922</v>
      </c>
      <c r="N132" s="69">
        <v>15.729424476623535</v>
      </c>
      <c r="O132" s="69">
        <v>16.731721878051758</v>
      </c>
      <c r="P132" s="69">
        <v>18.802440643310547</v>
      </c>
      <c r="Q132" s="69">
        <v>15.479208946228027</v>
      </c>
      <c r="R132" s="69">
        <v>14.984170913696289</v>
      </c>
      <c r="S132" s="69">
        <v>15.473094940185547</v>
      </c>
      <c r="T132" s="69">
        <v>17.893835067749023</v>
      </c>
      <c r="U132" s="69">
        <v>17.009284973144531</v>
      </c>
      <c r="V132" s="69">
        <v>17.030021667480469</v>
      </c>
      <c r="W132" s="69">
        <v>17.874313354492188</v>
      </c>
      <c r="X132" s="69">
        <v>19.966663360595703</v>
      </c>
      <c r="Y132" s="69">
        <v>25.473598480224609</v>
      </c>
      <c r="Z132" s="69">
        <v>35.366153717041016</v>
      </c>
      <c r="AA132" s="69">
        <v>42.657695770263672</v>
      </c>
      <c r="AB132" s="69">
        <v>38.416267395019531</v>
      </c>
    </row>
    <row r="133" spans="1:28" s="43" customFormat="1" ht="20.25" customHeight="1" x14ac:dyDescent="0.25">
      <c r="A133" s="832"/>
      <c r="B133" s="433" t="s">
        <v>201</v>
      </c>
      <c r="C133" s="833">
        <v>5392.25537109375</v>
      </c>
      <c r="D133" s="833">
        <v>5371.49560546875</v>
      </c>
      <c r="E133" s="833">
        <v>5359.166015625</v>
      </c>
      <c r="F133" s="833">
        <v>5312.1494140625</v>
      </c>
      <c r="G133" s="833">
        <v>5322.638671875</v>
      </c>
      <c r="H133" s="833">
        <v>5530.77685546875</v>
      </c>
      <c r="I133" s="833">
        <v>5497.85498046875</v>
      </c>
      <c r="J133" s="833">
        <v>5547.95361328125</v>
      </c>
      <c r="K133" s="833">
        <v>5563.79736328125</v>
      </c>
      <c r="L133" s="833">
        <v>5414.68603515625</v>
      </c>
      <c r="M133" s="833">
        <v>5434.4453125</v>
      </c>
      <c r="N133" s="833">
        <v>5418.5751953125</v>
      </c>
      <c r="O133" s="833">
        <v>5467.99560546875</v>
      </c>
      <c r="P133" s="833">
        <v>5557.96142578125</v>
      </c>
      <c r="Q133" s="833">
        <v>5579.35302734375</v>
      </c>
      <c r="R133" s="833">
        <v>5580.06884765625</v>
      </c>
      <c r="S133" s="833">
        <v>5628.39599609375</v>
      </c>
      <c r="T133" s="833">
        <v>5663.0302734375</v>
      </c>
      <c r="U133" s="833">
        <v>5805.392578125</v>
      </c>
      <c r="V133" s="833">
        <v>5677.9365234375</v>
      </c>
      <c r="W133" s="833">
        <v>5560.03662109375</v>
      </c>
      <c r="X133" s="833">
        <v>5243.74951171875</v>
      </c>
      <c r="Y133" s="833">
        <v>5431.72119140625</v>
      </c>
      <c r="Z133" s="833">
        <v>5629.11181640625</v>
      </c>
      <c r="AA133" s="833">
        <v>5556.35400390625</v>
      </c>
      <c r="AB133" s="833">
        <v>5470.30224609375</v>
      </c>
    </row>
    <row r="134" spans="1:28" ht="13" x14ac:dyDescent="0.3">
      <c r="A134" s="63" t="s">
        <v>480</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row>
    <row r="135" spans="1:28" x14ac:dyDescent="0.25">
      <c r="A135"/>
    </row>
    <row r="136" spans="1:28" s="14" customFormat="1" ht="20.25" customHeight="1" x14ac:dyDescent="0.25">
      <c r="A136" s="92" t="str">
        <f>Index!A51</f>
        <v>Table 3r     Employment by industry, wage costs, Palau citizens, FY2000-FY2025</v>
      </c>
    </row>
    <row r="137" spans="1:28" s="14" customFormat="1" ht="20.25" customHeight="1" x14ac:dyDescent="0.25">
      <c r="A137" s="788"/>
      <c r="B137" s="788" t="s">
        <v>487</v>
      </c>
      <c r="C137" s="24" t="str">
        <f t="shared" ref="C137:Q137" si="98">C110</f>
        <v>FY00</v>
      </c>
      <c r="D137" s="24" t="str">
        <f t="shared" si="98"/>
        <v>FY01</v>
      </c>
      <c r="E137" s="24" t="str">
        <f t="shared" si="98"/>
        <v>FY02</v>
      </c>
      <c r="F137" s="24" t="str">
        <f t="shared" si="98"/>
        <v>FY03</v>
      </c>
      <c r="G137" s="24" t="str">
        <f t="shared" si="98"/>
        <v>FY04</v>
      </c>
      <c r="H137" s="24" t="str">
        <f t="shared" si="98"/>
        <v>FY05</v>
      </c>
      <c r="I137" s="24" t="str">
        <f t="shared" si="98"/>
        <v>FY06</v>
      </c>
      <c r="J137" s="24" t="str">
        <f t="shared" si="98"/>
        <v>FY07</v>
      </c>
      <c r="K137" s="24" t="str">
        <f t="shared" si="98"/>
        <v>FY08</v>
      </c>
      <c r="L137" s="24" t="str">
        <f t="shared" si="98"/>
        <v>FY09</v>
      </c>
      <c r="M137" s="24" t="str">
        <f t="shared" si="98"/>
        <v>FY10</v>
      </c>
      <c r="N137" s="24" t="str">
        <f t="shared" si="98"/>
        <v>FY11</v>
      </c>
      <c r="O137" s="24" t="str">
        <f t="shared" si="98"/>
        <v>FY12</v>
      </c>
      <c r="P137" s="24" t="str">
        <f t="shared" si="98"/>
        <v>FY13</v>
      </c>
      <c r="Q137" s="24" t="str">
        <f t="shared" si="98"/>
        <v>FY14</v>
      </c>
      <c r="R137" s="24" t="str">
        <f t="shared" ref="R137:S137" si="99">R110</f>
        <v>FY15</v>
      </c>
      <c r="S137" s="24" t="str">
        <f t="shared" si="99"/>
        <v>FY16</v>
      </c>
      <c r="T137" s="24" t="str">
        <f t="shared" ref="T137:AB137" si="100">T110</f>
        <v>FY17</v>
      </c>
      <c r="U137" s="24" t="str">
        <f t="shared" si="100"/>
        <v>FY18</v>
      </c>
      <c r="V137" s="24" t="str">
        <f t="shared" si="100"/>
        <v>FY19</v>
      </c>
      <c r="W137" s="24" t="str">
        <f t="shared" si="100"/>
        <v>FY20</v>
      </c>
      <c r="X137" s="24" t="str">
        <f t="shared" si="100"/>
        <v>FY21</v>
      </c>
      <c r="Y137" s="24" t="str">
        <f t="shared" si="100"/>
        <v>FY22</v>
      </c>
      <c r="Z137" s="24" t="str">
        <f t="shared" si="100"/>
        <v>FY23</v>
      </c>
      <c r="AA137" s="24" t="str">
        <f t="shared" si="100"/>
        <v>FY24</v>
      </c>
      <c r="AB137" s="24" t="str">
        <f t="shared" si="100"/>
        <v>FY25</v>
      </c>
    </row>
    <row r="138" spans="1:28" x14ac:dyDescent="0.25">
      <c r="A138" s="1" t="s">
        <v>320</v>
      </c>
      <c r="B138" t="s">
        <v>321</v>
      </c>
      <c r="C138" s="69">
        <v>16.562929153442383</v>
      </c>
      <c r="D138" s="69">
        <v>37.850723266601563</v>
      </c>
      <c r="E138" s="69">
        <v>86.399162292480469</v>
      </c>
      <c r="F138" s="69">
        <v>27.842996597290039</v>
      </c>
      <c r="G138" s="69">
        <v>71.67974853515625</v>
      </c>
      <c r="H138" s="69">
        <v>95.885467529296875</v>
      </c>
      <c r="I138" s="69">
        <v>108.19792175292969</v>
      </c>
      <c r="J138" s="69">
        <v>78.257888793945313</v>
      </c>
      <c r="K138" s="69">
        <v>113.02214813232422</v>
      </c>
      <c r="L138" s="69">
        <v>150.58224487304688</v>
      </c>
      <c r="M138" s="69">
        <v>162.63229370117188</v>
      </c>
      <c r="N138" s="69">
        <v>130.673583984375</v>
      </c>
      <c r="O138" s="69">
        <v>96.056243896484375</v>
      </c>
      <c r="P138" s="69">
        <v>95.464996337890625</v>
      </c>
      <c r="Q138" s="69">
        <v>109.41304016113281</v>
      </c>
      <c r="R138" s="69">
        <v>108.07363891601563</v>
      </c>
      <c r="S138" s="69">
        <v>115.77701568603516</v>
      </c>
      <c r="T138" s="69">
        <v>115.0601806640625</v>
      </c>
      <c r="U138" s="69">
        <v>171.30233764648438</v>
      </c>
      <c r="V138" s="69">
        <v>139.15289306640625</v>
      </c>
      <c r="W138" s="69">
        <v>128.61988830566406</v>
      </c>
      <c r="X138" s="69">
        <v>123.4437255859375</v>
      </c>
      <c r="Y138" s="69">
        <v>109.68134307861328</v>
      </c>
      <c r="Z138" s="69">
        <v>122.38353729248047</v>
      </c>
      <c r="AA138" s="69">
        <v>125.30293273925781</v>
      </c>
      <c r="AB138" s="69">
        <v>107.12030029296875</v>
      </c>
    </row>
    <row r="139" spans="1:28" x14ac:dyDescent="0.25">
      <c r="A139" s="1" t="s">
        <v>322</v>
      </c>
      <c r="B139" s="152" t="s">
        <v>323</v>
      </c>
      <c r="C139" s="69">
        <v>115.49611663818359</v>
      </c>
      <c r="D139" s="69">
        <v>96.568939208984375</v>
      </c>
      <c r="E139" s="69">
        <v>99.091018676757813</v>
      </c>
      <c r="F139" s="69">
        <v>84.676155090332031</v>
      </c>
      <c r="G139" s="69">
        <v>81.875053405761719</v>
      </c>
      <c r="H139" s="69">
        <v>82.970405578613281</v>
      </c>
      <c r="I139" s="69">
        <v>86.864700317382813</v>
      </c>
      <c r="J139" s="69">
        <v>98.650680541992188</v>
      </c>
      <c r="K139" s="69">
        <v>101.50381469726563</v>
      </c>
      <c r="L139" s="69">
        <v>97.189407348632813</v>
      </c>
      <c r="M139" s="69">
        <v>92.404998779296875</v>
      </c>
      <c r="N139" s="69">
        <v>91.265365600585938</v>
      </c>
      <c r="O139" s="69">
        <v>99.487998962402344</v>
      </c>
      <c r="P139" s="69">
        <v>81.730880737304688</v>
      </c>
      <c r="Q139" s="69">
        <v>103.47245025634766</v>
      </c>
      <c r="R139" s="69">
        <v>113.30802154541016</v>
      </c>
      <c r="S139" s="69">
        <v>149.94363403320313</v>
      </c>
      <c r="T139" s="69">
        <v>172.0072021484375</v>
      </c>
      <c r="U139" s="69">
        <v>154.98298645019531</v>
      </c>
      <c r="V139" s="69">
        <v>133.90090942382813</v>
      </c>
      <c r="W139" s="69">
        <v>86.590370178222656</v>
      </c>
      <c r="X139" s="69">
        <v>80.192352294921875</v>
      </c>
      <c r="Y139" s="69">
        <v>80.921646118164063</v>
      </c>
      <c r="Z139" s="69">
        <v>89.788253784179688</v>
      </c>
      <c r="AA139" s="69">
        <v>86.116081237792969</v>
      </c>
      <c r="AB139" s="69">
        <v>57.152935028076172</v>
      </c>
    </row>
    <row r="140" spans="1:28" x14ac:dyDescent="0.25">
      <c r="A140" s="1" t="s">
        <v>324</v>
      </c>
      <c r="B140" s="152" t="s">
        <v>325</v>
      </c>
      <c r="C140" s="69">
        <v>446.85220336914063</v>
      </c>
      <c r="D140" s="69">
        <v>478.56253051757813</v>
      </c>
      <c r="E140" s="69">
        <v>472.96612548828125</v>
      </c>
      <c r="F140" s="69">
        <v>335.30337524414063</v>
      </c>
      <c r="G140" s="69">
        <v>353.158203125</v>
      </c>
      <c r="H140" s="69">
        <v>369.49246215820313</v>
      </c>
      <c r="I140" s="69">
        <v>370.52682495117188</v>
      </c>
      <c r="J140" s="69">
        <v>385.59890747070313</v>
      </c>
      <c r="K140" s="69">
        <v>356.54269409179688</v>
      </c>
      <c r="L140" s="69">
        <v>293.80337524414063</v>
      </c>
      <c r="M140" s="69">
        <v>256.12078857421875</v>
      </c>
      <c r="N140" s="69">
        <v>278.67059326171875</v>
      </c>
      <c r="O140" s="69">
        <v>289.03646850585938</v>
      </c>
      <c r="P140" s="69">
        <v>258.31072998046875</v>
      </c>
      <c r="Q140" s="69">
        <v>263.6005859375</v>
      </c>
      <c r="R140" s="69">
        <v>243.71234130859375</v>
      </c>
      <c r="S140" s="69">
        <v>226.10862731933594</v>
      </c>
      <c r="T140" s="69">
        <v>294.04574584960938</v>
      </c>
      <c r="U140" s="69">
        <v>221.32792663574219</v>
      </c>
      <c r="V140" s="69">
        <v>259.96636962890625</v>
      </c>
      <c r="W140" s="69">
        <v>216.44442749023438</v>
      </c>
      <c r="X140" s="69">
        <v>278.29302978515625</v>
      </c>
      <c r="Y140" s="69">
        <v>360.86801147460938</v>
      </c>
      <c r="Z140" s="69">
        <v>350.07803344726563</v>
      </c>
      <c r="AA140" s="69">
        <v>364.28384399414063</v>
      </c>
      <c r="AB140" s="69">
        <v>431.5858154296875</v>
      </c>
    </row>
    <row r="141" spans="1:28" x14ac:dyDescent="0.25">
      <c r="A141" s="1" t="s">
        <v>326</v>
      </c>
      <c r="B141" t="s">
        <v>327</v>
      </c>
      <c r="C141" s="69">
        <v>331.44473266601563</v>
      </c>
      <c r="D141" s="69">
        <v>332.56689453125</v>
      </c>
      <c r="E141" s="69">
        <v>265.48150634765625</v>
      </c>
      <c r="F141" s="69">
        <v>233.25025939941406</v>
      </c>
      <c r="G141" s="69">
        <v>216.65444946289063</v>
      </c>
      <c r="H141" s="69">
        <v>485.8651123046875</v>
      </c>
      <c r="I141" s="69">
        <v>276.37567138671875</v>
      </c>
      <c r="J141" s="69">
        <v>297.53530883789063</v>
      </c>
      <c r="K141" s="69">
        <v>505.44973754882813</v>
      </c>
      <c r="L141" s="69">
        <v>257.59469604492188</v>
      </c>
      <c r="M141" s="69">
        <v>275.51516723632813</v>
      </c>
      <c r="N141" s="69">
        <v>301.20062255859375</v>
      </c>
      <c r="O141" s="69">
        <v>289.0091552734375</v>
      </c>
      <c r="P141" s="69">
        <v>281.23101806640625</v>
      </c>
      <c r="Q141" s="69">
        <v>282.92214965820313</v>
      </c>
      <c r="R141" s="69">
        <v>249.40328979492188</v>
      </c>
      <c r="S141" s="69">
        <v>238.3953857421875</v>
      </c>
      <c r="T141" s="69">
        <v>233.52957153320313</v>
      </c>
      <c r="U141" s="69">
        <v>256.85650634765625</v>
      </c>
      <c r="V141" s="69">
        <v>225.23239135742188</v>
      </c>
      <c r="W141" s="69">
        <v>192.08383178710938</v>
      </c>
      <c r="X141" s="69">
        <v>179.77049255371094</v>
      </c>
      <c r="Y141" s="69">
        <v>142.20510864257813</v>
      </c>
      <c r="Z141" s="69">
        <v>163.89024353027344</v>
      </c>
      <c r="AA141" s="69">
        <v>162.78958129882813</v>
      </c>
      <c r="AB141" s="69">
        <v>179.46282958984375</v>
      </c>
    </row>
    <row r="142" spans="1:28" x14ac:dyDescent="0.25">
      <c r="A142" s="1" t="s">
        <v>328</v>
      </c>
      <c r="B142" t="s">
        <v>329</v>
      </c>
      <c r="C142" s="69">
        <v>997.9093017578125</v>
      </c>
      <c r="D142" s="69">
        <v>1022.658203125</v>
      </c>
      <c r="E142" s="69">
        <v>1120.9124755859375</v>
      </c>
      <c r="F142" s="69">
        <v>1219.404052734375</v>
      </c>
      <c r="G142" s="69">
        <v>1253.4073486328125</v>
      </c>
      <c r="H142" s="69">
        <v>1288.2137451171875</v>
      </c>
      <c r="I142" s="69">
        <v>1402.4974365234375</v>
      </c>
      <c r="J142" s="69">
        <v>1418.0858154296875</v>
      </c>
      <c r="K142" s="69">
        <v>1424.0457763671875</v>
      </c>
      <c r="L142" s="69">
        <v>1442.82470703125</v>
      </c>
      <c r="M142" s="69">
        <v>1670.580810546875</v>
      </c>
      <c r="N142" s="69">
        <v>1690.4591064453125</v>
      </c>
      <c r="O142" s="69">
        <v>1680.8524169921875</v>
      </c>
      <c r="P142" s="69">
        <v>1631.8411865234375</v>
      </c>
      <c r="Q142" s="69">
        <v>2917.5751953125</v>
      </c>
      <c r="R142" s="69">
        <v>3003.55810546875</v>
      </c>
      <c r="S142" s="69">
        <v>3358.379638671875</v>
      </c>
      <c r="T142" s="69">
        <v>3793.0732421875</v>
      </c>
      <c r="U142" s="69">
        <v>4571.28173828125</v>
      </c>
      <c r="V142" s="69">
        <v>4416.0341796875</v>
      </c>
      <c r="W142" s="69">
        <v>4667.93408203125</v>
      </c>
      <c r="X142" s="69">
        <v>4863.990234375</v>
      </c>
      <c r="Y142" s="69">
        <v>5034.37890625</v>
      </c>
      <c r="Z142" s="69">
        <v>4969.029296875</v>
      </c>
      <c r="AA142" s="69">
        <v>5153.6435546875</v>
      </c>
      <c r="AB142" s="69">
        <v>4931.5390625</v>
      </c>
    </row>
    <row r="143" spans="1:28" x14ac:dyDescent="0.25">
      <c r="A143" s="1" t="s">
        <v>330</v>
      </c>
      <c r="B143" t="s">
        <v>331</v>
      </c>
      <c r="C143" s="69">
        <v>0</v>
      </c>
      <c r="D143" s="69">
        <v>0</v>
      </c>
      <c r="E143" s="69">
        <v>0</v>
      </c>
      <c r="F143" s="69">
        <v>0</v>
      </c>
      <c r="G143" s="69">
        <v>0</v>
      </c>
      <c r="H143" s="69">
        <v>0</v>
      </c>
      <c r="I143" s="69">
        <v>0</v>
      </c>
      <c r="J143" s="69">
        <v>0</v>
      </c>
      <c r="K143" s="69">
        <v>0</v>
      </c>
      <c r="L143" s="69">
        <v>0</v>
      </c>
      <c r="M143" s="69">
        <v>0</v>
      </c>
      <c r="N143" s="69">
        <v>0</v>
      </c>
      <c r="O143" s="69">
        <v>0</v>
      </c>
      <c r="P143" s="69">
        <v>0</v>
      </c>
      <c r="Q143" s="69">
        <v>0</v>
      </c>
      <c r="R143" s="69">
        <v>0</v>
      </c>
      <c r="S143" s="69">
        <v>0</v>
      </c>
      <c r="T143" s="69">
        <v>0</v>
      </c>
      <c r="U143" s="69">
        <v>0</v>
      </c>
      <c r="V143" s="69">
        <v>0</v>
      </c>
      <c r="W143" s="69">
        <v>0</v>
      </c>
      <c r="X143" s="69">
        <v>0</v>
      </c>
      <c r="Y143" s="69">
        <v>0</v>
      </c>
      <c r="Z143" s="69">
        <v>0</v>
      </c>
      <c r="AA143" s="69">
        <v>0</v>
      </c>
      <c r="AB143" s="69">
        <v>0</v>
      </c>
    </row>
    <row r="144" spans="1:28" x14ac:dyDescent="0.25">
      <c r="A144" s="1" t="s">
        <v>332</v>
      </c>
      <c r="B144" t="s">
        <v>333</v>
      </c>
      <c r="C144" s="69">
        <v>699.13787841796875</v>
      </c>
      <c r="D144" s="69">
        <v>860.42401123046875</v>
      </c>
      <c r="E144" s="69">
        <v>1215.7470703125</v>
      </c>
      <c r="F144" s="69">
        <v>1128.969970703125</v>
      </c>
      <c r="G144" s="69">
        <v>940.63897705078125</v>
      </c>
      <c r="H144" s="69">
        <v>903.39678955078125</v>
      </c>
      <c r="I144" s="69">
        <v>957.16265869140625</v>
      </c>
      <c r="J144" s="69">
        <v>957.02276611328125</v>
      </c>
      <c r="K144" s="69">
        <v>979.026611328125</v>
      </c>
      <c r="L144" s="69">
        <v>854.79638671875</v>
      </c>
      <c r="M144" s="69">
        <v>906.985595703125</v>
      </c>
      <c r="N144" s="69">
        <v>816.88665771484375</v>
      </c>
      <c r="O144" s="69">
        <v>948.4893798828125</v>
      </c>
      <c r="P144" s="69">
        <v>1152.0709228515625</v>
      </c>
      <c r="Q144" s="69">
        <v>1318.5897216796875</v>
      </c>
      <c r="R144" s="69">
        <v>1366.6805419921875</v>
      </c>
      <c r="S144" s="69">
        <v>1435.9248046875</v>
      </c>
      <c r="T144" s="69">
        <v>1998.982421875</v>
      </c>
      <c r="U144" s="69">
        <v>1616.20849609375</v>
      </c>
      <c r="V144" s="69">
        <v>1499.5714111328125</v>
      </c>
      <c r="W144" s="69">
        <v>1745.8653564453125</v>
      </c>
      <c r="X144" s="69">
        <v>1795.0616455078125</v>
      </c>
      <c r="Y144" s="69">
        <v>2097.552978515625</v>
      </c>
      <c r="Z144" s="69">
        <v>2626.949951171875</v>
      </c>
      <c r="AA144" s="69">
        <v>2573.182861328125</v>
      </c>
      <c r="AB144" s="69">
        <v>2689.33349609375</v>
      </c>
    </row>
    <row r="145" spans="1:28" x14ac:dyDescent="0.25">
      <c r="A145" s="1" t="s">
        <v>334</v>
      </c>
      <c r="B145" t="s">
        <v>335</v>
      </c>
      <c r="C145" s="69">
        <v>4472.26318359375</v>
      </c>
      <c r="D145" s="69">
        <v>4661.0146484375</v>
      </c>
      <c r="E145" s="69">
        <v>4405.26025390625</v>
      </c>
      <c r="F145" s="69">
        <v>4355.1669921875</v>
      </c>
      <c r="G145" s="69">
        <v>4456.9208984375</v>
      </c>
      <c r="H145" s="69">
        <v>4633.85400390625</v>
      </c>
      <c r="I145" s="69">
        <v>4754.8056640625</v>
      </c>
      <c r="J145" s="69">
        <v>5063.98388671875</v>
      </c>
      <c r="K145" s="69">
        <v>5331.86669921875</v>
      </c>
      <c r="L145" s="69">
        <v>4934.27099609375</v>
      </c>
      <c r="M145" s="69">
        <v>4825.1083984375</v>
      </c>
      <c r="N145" s="69">
        <v>5048.8095703125</v>
      </c>
      <c r="O145" s="69">
        <v>5122.38134765625</v>
      </c>
      <c r="P145" s="69">
        <v>5295.677734375</v>
      </c>
      <c r="Q145" s="69">
        <v>5592.40771484375</v>
      </c>
      <c r="R145" s="69">
        <v>6090.0078125</v>
      </c>
      <c r="S145" s="69">
        <v>6456.3037109375</v>
      </c>
      <c r="T145" s="69">
        <v>6546.77783203125</v>
      </c>
      <c r="U145" s="69">
        <v>7430.45703125</v>
      </c>
      <c r="V145" s="69">
        <v>7143.05859375</v>
      </c>
      <c r="W145" s="69">
        <v>6791.0576171875</v>
      </c>
      <c r="X145" s="69">
        <v>6539.41845703125</v>
      </c>
      <c r="Y145" s="69">
        <v>7020.89111328125</v>
      </c>
      <c r="Z145" s="69">
        <v>7934.607421875</v>
      </c>
      <c r="AA145" s="69">
        <v>7845.099609375</v>
      </c>
      <c r="AB145" s="69">
        <v>8500.763671875</v>
      </c>
    </row>
    <row r="146" spans="1:28" x14ac:dyDescent="0.25">
      <c r="A146" s="1" t="s">
        <v>336</v>
      </c>
      <c r="B146" t="s">
        <v>337</v>
      </c>
      <c r="C146" s="69">
        <v>1325.094482421875</v>
      </c>
      <c r="D146" s="69">
        <v>1316.1851806640625</v>
      </c>
      <c r="E146" s="69">
        <v>1285.43505859375</v>
      </c>
      <c r="F146" s="69">
        <v>1292.8115234375</v>
      </c>
      <c r="G146" s="69">
        <v>1514.4490966796875</v>
      </c>
      <c r="H146" s="69">
        <v>1645.951904296875</v>
      </c>
      <c r="I146" s="69">
        <v>1598.411865234375</v>
      </c>
      <c r="J146" s="69">
        <v>1796.8795166015625</v>
      </c>
      <c r="K146" s="69">
        <v>1848.433349609375</v>
      </c>
      <c r="L146" s="69">
        <v>1671.434326171875</v>
      </c>
      <c r="M146" s="69">
        <v>1783.29296875</v>
      </c>
      <c r="N146" s="69">
        <v>2004.5157470703125</v>
      </c>
      <c r="O146" s="69">
        <v>2169.20947265625</v>
      </c>
      <c r="P146" s="69">
        <v>2334.01416015625</v>
      </c>
      <c r="Q146" s="69">
        <v>2220.226318359375</v>
      </c>
      <c r="R146" s="69">
        <v>2390.919921875</v>
      </c>
      <c r="S146" s="69">
        <v>2413.63623046875</v>
      </c>
      <c r="T146" s="69">
        <v>2294.656494140625</v>
      </c>
      <c r="U146" s="69">
        <v>2256.000244140625</v>
      </c>
      <c r="V146" s="69">
        <v>2088.064697265625</v>
      </c>
      <c r="W146" s="69">
        <v>1565.7740478515625</v>
      </c>
      <c r="X146" s="69">
        <v>860.95556640625</v>
      </c>
      <c r="Y146" s="69">
        <v>1236.736083984375</v>
      </c>
      <c r="Z146" s="69">
        <v>1907.3768310546875</v>
      </c>
      <c r="AA146" s="69">
        <v>2504.380859375</v>
      </c>
      <c r="AB146" s="69">
        <v>2750.0556640625</v>
      </c>
    </row>
    <row r="147" spans="1:28" x14ac:dyDescent="0.25">
      <c r="A147" s="1" t="s">
        <v>338</v>
      </c>
      <c r="B147" t="s">
        <v>339</v>
      </c>
      <c r="C147" s="69">
        <v>3274.687255859375</v>
      </c>
      <c r="D147" s="69">
        <v>3101.13037109375</v>
      </c>
      <c r="E147" s="69">
        <v>2886.883056640625</v>
      </c>
      <c r="F147" s="69">
        <v>2679.38525390625</v>
      </c>
      <c r="G147" s="69">
        <v>2863.200927734375</v>
      </c>
      <c r="H147" s="69">
        <v>3087.1943359375</v>
      </c>
      <c r="I147" s="69">
        <v>3210.194091796875</v>
      </c>
      <c r="J147" s="69">
        <v>3225.671142578125</v>
      </c>
      <c r="K147" s="69">
        <v>3268.36474609375</v>
      </c>
      <c r="L147" s="69">
        <v>3121.0400390625</v>
      </c>
      <c r="M147" s="69">
        <v>3055.723876953125</v>
      </c>
      <c r="N147" s="69">
        <v>3473.823486328125</v>
      </c>
      <c r="O147" s="69">
        <v>4285.04150390625</v>
      </c>
      <c r="P147" s="69">
        <v>4229.89404296875</v>
      </c>
      <c r="Q147" s="69">
        <v>4766.26708984375</v>
      </c>
      <c r="R147" s="69">
        <v>5325.15478515625</v>
      </c>
      <c r="S147" s="69">
        <v>5274.82958984375</v>
      </c>
      <c r="T147" s="69">
        <v>4930.7412109375</v>
      </c>
      <c r="U147" s="69">
        <v>4496.89501953125</v>
      </c>
      <c r="V147" s="69">
        <v>3808.18896484375</v>
      </c>
      <c r="W147" s="69">
        <v>2676.9169921875</v>
      </c>
      <c r="X147" s="69">
        <v>969.6131591796875</v>
      </c>
      <c r="Y147" s="69">
        <v>1650.17578125</v>
      </c>
      <c r="Z147" s="69">
        <v>1976.1282958984375</v>
      </c>
      <c r="AA147" s="69">
        <v>2467.175537109375</v>
      </c>
      <c r="AB147" s="69">
        <v>2550.332763671875</v>
      </c>
    </row>
    <row r="148" spans="1:28" x14ac:dyDescent="0.25">
      <c r="A148" s="1" t="s">
        <v>340</v>
      </c>
      <c r="B148" t="s">
        <v>341</v>
      </c>
      <c r="C148" s="69">
        <v>1190.383056640625</v>
      </c>
      <c r="D148" s="69">
        <v>1435.2537841796875</v>
      </c>
      <c r="E148" s="69">
        <v>1581.548583984375</v>
      </c>
      <c r="F148" s="69">
        <v>1617.5721435546875</v>
      </c>
      <c r="G148" s="69">
        <v>1621.8443603515625</v>
      </c>
      <c r="H148" s="69">
        <v>1711.0604248046875</v>
      </c>
      <c r="I148" s="69">
        <v>1580.55615234375</v>
      </c>
      <c r="J148" s="69">
        <v>1697.69384765625</v>
      </c>
      <c r="K148" s="69">
        <v>1749.335693359375</v>
      </c>
      <c r="L148" s="69">
        <v>1938.281494140625</v>
      </c>
      <c r="M148" s="69">
        <v>1740.1240234375</v>
      </c>
      <c r="N148" s="69">
        <v>1755.3560791015625</v>
      </c>
      <c r="O148" s="69">
        <v>1778.0196533203125</v>
      </c>
      <c r="P148" s="69">
        <v>1748.0057373046875</v>
      </c>
      <c r="Q148" s="69">
        <v>1750.560302734375</v>
      </c>
      <c r="R148" s="69">
        <v>1719.991943359375</v>
      </c>
      <c r="S148" s="69">
        <v>1820.2752685546875</v>
      </c>
      <c r="T148" s="69">
        <v>1974.413818359375</v>
      </c>
      <c r="U148" s="69">
        <v>2189.15625</v>
      </c>
      <c r="V148" s="69">
        <v>2450.337646484375</v>
      </c>
      <c r="W148" s="69">
        <v>2704.70458984375</v>
      </c>
      <c r="X148" s="69">
        <v>2645.01416015625</v>
      </c>
      <c r="Y148" s="69">
        <v>3047.1513671875</v>
      </c>
      <c r="Z148" s="69">
        <v>2759.439697265625</v>
      </c>
      <c r="AA148" s="69">
        <v>2611.158447265625</v>
      </c>
      <c r="AB148" s="69">
        <v>2593.073974609375</v>
      </c>
    </row>
    <row r="149" spans="1:28" x14ac:dyDescent="0.25">
      <c r="A149" s="1" t="s">
        <v>342</v>
      </c>
      <c r="B149" t="s">
        <v>482</v>
      </c>
      <c r="C149" s="69">
        <v>1370.27880859375</v>
      </c>
      <c r="D149" s="69">
        <v>1371.069091796875</v>
      </c>
      <c r="E149" s="69">
        <v>1340.5625</v>
      </c>
      <c r="F149" s="69">
        <v>1370.9669189453125</v>
      </c>
      <c r="G149" s="69">
        <v>1477.141357421875</v>
      </c>
      <c r="H149" s="69">
        <v>1518.9466552734375</v>
      </c>
      <c r="I149" s="69">
        <v>1495.98876953125</v>
      </c>
      <c r="J149" s="69">
        <v>1405.4541015625</v>
      </c>
      <c r="K149" s="69">
        <v>1272.1004638671875</v>
      </c>
      <c r="L149" s="69">
        <v>1278.35595703125</v>
      </c>
      <c r="M149" s="69">
        <v>1272.32421875</v>
      </c>
      <c r="N149" s="69">
        <v>1292.6058349609375</v>
      </c>
      <c r="O149" s="69">
        <v>1206.7911376953125</v>
      </c>
      <c r="P149" s="69">
        <v>1247.8619384765625</v>
      </c>
      <c r="Q149" s="69">
        <v>1267.1715087890625</v>
      </c>
      <c r="R149" s="69">
        <v>1313.952392578125</v>
      </c>
      <c r="S149" s="69">
        <v>1316.0723876953125</v>
      </c>
      <c r="T149" s="69">
        <v>1424.193603515625</v>
      </c>
      <c r="U149" s="69">
        <v>1629.8453369140625</v>
      </c>
      <c r="V149" s="69">
        <v>1697.14111328125</v>
      </c>
      <c r="W149" s="69">
        <v>1568.90625</v>
      </c>
      <c r="X149" s="69">
        <v>1627.695068359375</v>
      </c>
      <c r="Y149" s="69">
        <v>1674.771240234375</v>
      </c>
      <c r="Z149" s="69">
        <v>1742.0897216796875</v>
      </c>
      <c r="AA149" s="69">
        <v>1889.5003662109375</v>
      </c>
      <c r="AB149" s="69">
        <v>2058.62255859375</v>
      </c>
    </row>
    <row r="150" spans="1:28" x14ac:dyDescent="0.25">
      <c r="A150" s="1" t="s">
        <v>344</v>
      </c>
      <c r="B150" t="s">
        <v>345</v>
      </c>
      <c r="C150" s="69">
        <v>298.56912231445313</v>
      </c>
      <c r="D150" s="69">
        <v>313.8533935546875</v>
      </c>
      <c r="E150" s="69">
        <v>486.58560180664063</v>
      </c>
      <c r="F150" s="69">
        <v>469.82235717773438</v>
      </c>
      <c r="G150" s="69">
        <v>445.53799438476563</v>
      </c>
      <c r="H150" s="69">
        <v>344.80606079101563</v>
      </c>
      <c r="I150" s="69">
        <v>241.83163452148438</v>
      </c>
      <c r="J150" s="69">
        <v>236.3331298828125</v>
      </c>
      <c r="K150" s="69">
        <v>272.75485229492188</v>
      </c>
      <c r="L150" s="69">
        <v>236.58387756347656</v>
      </c>
      <c r="M150" s="69">
        <v>217.63322448730469</v>
      </c>
      <c r="N150" s="69">
        <v>201.24580383300781</v>
      </c>
      <c r="O150" s="69">
        <v>269.61788940429688</v>
      </c>
      <c r="P150" s="69">
        <v>385.6387939453125</v>
      </c>
      <c r="Q150" s="69">
        <v>478.1795654296875</v>
      </c>
      <c r="R150" s="69">
        <v>585.31671142578125</v>
      </c>
      <c r="S150" s="69">
        <v>627.82568359375</v>
      </c>
      <c r="T150" s="69">
        <v>573.3243408203125</v>
      </c>
      <c r="U150" s="69">
        <v>548.86749267578125</v>
      </c>
      <c r="V150" s="69">
        <v>502.77374267578125</v>
      </c>
      <c r="W150" s="69">
        <v>596.9052734375</v>
      </c>
      <c r="X150" s="69">
        <v>527.873779296875</v>
      </c>
      <c r="Y150" s="69">
        <v>532.88836669921875</v>
      </c>
      <c r="Z150" s="69">
        <v>542.19091796875</v>
      </c>
      <c r="AA150" s="69">
        <v>619.10980224609375</v>
      </c>
      <c r="AB150" s="69">
        <v>659.50616455078125</v>
      </c>
    </row>
    <row r="151" spans="1:28" x14ac:dyDescent="0.25">
      <c r="A151" s="1" t="s">
        <v>346</v>
      </c>
      <c r="B151" s="152" t="s">
        <v>347</v>
      </c>
      <c r="C151" s="69">
        <v>691.76788330078125</v>
      </c>
      <c r="D151" s="69">
        <v>827.44927978515625</v>
      </c>
      <c r="E151" s="69">
        <v>837.7847900390625</v>
      </c>
      <c r="F151" s="69">
        <v>1075.858642578125</v>
      </c>
      <c r="G151" s="69">
        <v>1153.804931640625</v>
      </c>
      <c r="H151" s="69">
        <v>1093.1934814453125</v>
      </c>
      <c r="I151" s="69">
        <v>1247.4022216796875</v>
      </c>
      <c r="J151" s="69">
        <v>1174.7354736328125</v>
      </c>
      <c r="K151" s="69">
        <v>1398.3515625</v>
      </c>
      <c r="L151" s="69">
        <v>992.61444091796875</v>
      </c>
      <c r="M151" s="69">
        <v>988.01531982421875</v>
      </c>
      <c r="N151" s="69">
        <v>954.8125</v>
      </c>
      <c r="O151" s="69">
        <v>878.830078125</v>
      </c>
      <c r="P151" s="69">
        <v>857.3087158203125</v>
      </c>
      <c r="Q151" s="69">
        <v>883.4454345703125</v>
      </c>
      <c r="R151" s="69">
        <v>959.924560546875</v>
      </c>
      <c r="S151" s="69">
        <v>1173.3641357421875</v>
      </c>
      <c r="T151" s="69">
        <v>1101.1875</v>
      </c>
      <c r="U151" s="69">
        <v>1042.71337890625</v>
      </c>
      <c r="V151" s="69">
        <v>1105.3590087890625</v>
      </c>
      <c r="W151" s="69">
        <v>1174.4482421875</v>
      </c>
      <c r="X151" s="69">
        <v>1262.05859375</v>
      </c>
      <c r="Y151" s="69">
        <v>1373.85595703125</v>
      </c>
      <c r="Z151" s="69">
        <v>1382.2078857421875</v>
      </c>
      <c r="AA151" s="69">
        <v>1335.98095703125</v>
      </c>
      <c r="AB151" s="69">
        <v>1448.2325439453125</v>
      </c>
    </row>
    <row r="152" spans="1:28" x14ac:dyDescent="0.25">
      <c r="A152" s="1" t="s">
        <v>348</v>
      </c>
      <c r="B152" s="152" t="s">
        <v>349</v>
      </c>
      <c r="C152" s="69">
        <v>629.86798095703125</v>
      </c>
      <c r="D152" s="69">
        <v>672.52532958984375</v>
      </c>
      <c r="E152" s="69">
        <v>646.62823486328125</v>
      </c>
      <c r="F152" s="69">
        <v>722.7637939453125</v>
      </c>
      <c r="G152" s="69">
        <v>808.31103515625</v>
      </c>
      <c r="H152" s="69">
        <v>861.3289794921875</v>
      </c>
      <c r="I152" s="69">
        <v>855.98822021484375</v>
      </c>
      <c r="J152" s="69">
        <v>886.14208984375</v>
      </c>
      <c r="K152" s="69">
        <v>1014.1956176757813</v>
      </c>
      <c r="L152" s="69">
        <v>977.54058837890625</v>
      </c>
      <c r="M152" s="69">
        <v>1049.902099609375</v>
      </c>
      <c r="N152" s="69">
        <v>1228.933837890625</v>
      </c>
      <c r="O152" s="69">
        <v>1220.823974609375</v>
      </c>
      <c r="P152" s="69">
        <v>1303.1812744140625</v>
      </c>
      <c r="Q152" s="69">
        <v>1441.4595947265625</v>
      </c>
      <c r="R152" s="69">
        <v>1326.211181640625</v>
      </c>
      <c r="S152" s="69">
        <v>1622.373779296875</v>
      </c>
      <c r="T152" s="69">
        <v>1678.816162109375</v>
      </c>
      <c r="U152" s="69">
        <v>1770.5423583984375</v>
      </c>
      <c r="V152" s="69">
        <v>1460.1815185546875</v>
      </c>
      <c r="W152" s="69">
        <v>1045.3907470703125</v>
      </c>
      <c r="X152" s="69">
        <v>509.15255737304688</v>
      </c>
      <c r="Y152" s="69">
        <v>828.85748291015625</v>
      </c>
      <c r="Z152" s="69">
        <v>1270.430908203125</v>
      </c>
      <c r="AA152" s="69">
        <v>1593.241943359375</v>
      </c>
      <c r="AB152" s="69">
        <v>1609.0084228515625</v>
      </c>
    </row>
    <row r="153" spans="1:28" x14ac:dyDescent="0.25">
      <c r="A153" s="1" t="s">
        <v>350</v>
      </c>
      <c r="B153" t="s">
        <v>483</v>
      </c>
      <c r="C153" s="69">
        <v>27492.720703125</v>
      </c>
      <c r="D153" s="69">
        <v>28558.876953125</v>
      </c>
      <c r="E153" s="69">
        <v>29202.041015625</v>
      </c>
      <c r="F153" s="69">
        <v>30347.7734375</v>
      </c>
      <c r="G153" s="69">
        <v>30280.310546875</v>
      </c>
      <c r="H153" s="69">
        <v>31562.302734375</v>
      </c>
      <c r="I153" s="69">
        <v>32567.671875</v>
      </c>
      <c r="J153" s="69">
        <v>33987.93359375</v>
      </c>
      <c r="K153" s="69">
        <v>34816.46875</v>
      </c>
      <c r="L153" s="69">
        <v>34969.1796875</v>
      </c>
      <c r="M153" s="69">
        <v>34671.19921875</v>
      </c>
      <c r="N153" s="69">
        <v>35324.5</v>
      </c>
      <c r="O153" s="69">
        <v>35931.44921875</v>
      </c>
      <c r="P153" s="69">
        <v>36079.70703125</v>
      </c>
      <c r="Q153" s="69">
        <v>38988.5</v>
      </c>
      <c r="R153" s="69">
        <v>39693.80859375</v>
      </c>
      <c r="S153" s="69">
        <v>42787.0859375</v>
      </c>
      <c r="T153" s="69">
        <v>45462.3203125</v>
      </c>
      <c r="U153" s="69">
        <v>46844.1328125</v>
      </c>
      <c r="V153" s="69">
        <v>47651.51953125</v>
      </c>
      <c r="W153" s="69">
        <v>48909.1875</v>
      </c>
      <c r="X153" s="69">
        <v>47113.0078125</v>
      </c>
      <c r="Y153" s="69">
        <v>46768.23828125</v>
      </c>
      <c r="Z153" s="69">
        <v>51972.2265625</v>
      </c>
      <c r="AA153" s="69">
        <v>53871.26953125</v>
      </c>
      <c r="AB153" s="69">
        <v>55105.56640625</v>
      </c>
    </row>
    <row r="154" spans="1:28" x14ac:dyDescent="0.25">
      <c r="A154" s="1" t="s">
        <v>352</v>
      </c>
      <c r="B154" t="s">
        <v>353</v>
      </c>
      <c r="C154" s="69">
        <v>3537.4189453125</v>
      </c>
      <c r="D154" s="69">
        <v>3479.77978515625</v>
      </c>
      <c r="E154" s="69">
        <v>3542.39501953125</v>
      </c>
      <c r="F154" s="69">
        <v>3597.14599609375</v>
      </c>
      <c r="G154" s="69">
        <v>3828.0146484375</v>
      </c>
      <c r="H154" s="69">
        <v>3804.242919921875</v>
      </c>
      <c r="I154" s="69">
        <v>3940.243896484375</v>
      </c>
      <c r="J154" s="69">
        <v>3998.458251953125</v>
      </c>
      <c r="K154" s="69">
        <v>4038.230712890625</v>
      </c>
      <c r="L154" s="69">
        <v>3899.20947265625</v>
      </c>
      <c r="M154" s="69">
        <v>4136.0537109375</v>
      </c>
      <c r="N154" s="69">
        <v>4031.175048828125</v>
      </c>
      <c r="O154" s="69">
        <v>4163.884765625</v>
      </c>
      <c r="P154" s="69">
        <v>4069.454345703125</v>
      </c>
      <c r="Q154" s="69">
        <v>3769.452392578125</v>
      </c>
      <c r="R154" s="69">
        <v>4148.7939453125</v>
      </c>
      <c r="S154" s="69">
        <v>4069.784912109375</v>
      </c>
      <c r="T154" s="69">
        <v>4238.001953125</v>
      </c>
      <c r="U154" s="69">
        <v>4187.78759765625</v>
      </c>
      <c r="V154" s="69">
        <v>4143.0771484375</v>
      </c>
      <c r="W154" s="69">
        <v>4125.287109375</v>
      </c>
      <c r="X154" s="69">
        <v>4061.46435546875</v>
      </c>
      <c r="Y154" s="69">
        <v>4321.5771484375</v>
      </c>
      <c r="Z154" s="69">
        <v>4452.50048828125</v>
      </c>
      <c r="AA154" s="69">
        <v>4707.47900390625</v>
      </c>
      <c r="AB154" s="69">
        <v>4690.80712890625</v>
      </c>
    </row>
    <row r="155" spans="1:28" x14ac:dyDescent="0.25">
      <c r="A155" s="1" t="s">
        <v>354</v>
      </c>
      <c r="B155" t="s">
        <v>355</v>
      </c>
      <c r="C155" s="69">
        <v>178.82371520996094</v>
      </c>
      <c r="D155" s="69">
        <v>175.66322326660156</v>
      </c>
      <c r="E155" s="69">
        <v>188.78269958496094</v>
      </c>
      <c r="F155" s="69">
        <v>156.67634582519531</v>
      </c>
      <c r="G155" s="69">
        <v>182.30950927734375</v>
      </c>
      <c r="H155" s="69">
        <v>184.988525390625</v>
      </c>
      <c r="I155" s="69">
        <v>192.97740173339844</v>
      </c>
      <c r="J155" s="69">
        <v>182.9974365234375</v>
      </c>
      <c r="K155" s="69">
        <v>170.55961608886719</v>
      </c>
      <c r="L155" s="69">
        <v>215.31352233886719</v>
      </c>
      <c r="M155" s="69">
        <v>290.3790283203125</v>
      </c>
      <c r="N155" s="69">
        <v>305.478515625</v>
      </c>
      <c r="O155" s="69">
        <v>305.29656982421875</v>
      </c>
      <c r="P155" s="69">
        <v>308.56167602539063</v>
      </c>
      <c r="Q155" s="69">
        <v>358.21994018554688</v>
      </c>
      <c r="R155" s="69">
        <v>460.01419067382813</v>
      </c>
      <c r="S155" s="69">
        <v>479.29583740234375</v>
      </c>
      <c r="T155" s="69">
        <v>561.9210205078125</v>
      </c>
      <c r="U155" s="69">
        <v>558.4786376953125</v>
      </c>
      <c r="V155" s="69">
        <v>567.5001220703125</v>
      </c>
      <c r="W155" s="69">
        <v>713.75</v>
      </c>
      <c r="X155" s="69">
        <v>715.224609375</v>
      </c>
      <c r="Y155" s="69">
        <v>797.42535400390625</v>
      </c>
      <c r="Z155" s="69">
        <v>737.2491455078125</v>
      </c>
      <c r="AA155" s="69">
        <v>816.86590576171875</v>
      </c>
      <c r="AB155" s="69">
        <v>855.53448486328125</v>
      </c>
    </row>
    <row r="156" spans="1:28" x14ac:dyDescent="0.25">
      <c r="A156" s="1" t="s">
        <v>356</v>
      </c>
      <c r="B156" t="s">
        <v>357</v>
      </c>
      <c r="C156" s="69">
        <v>139.29183959960938</v>
      </c>
      <c r="D156" s="69">
        <v>157.84715270996094</v>
      </c>
      <c r="E156" s="69">
        <v>211.09547424316406</v>
      </c>
      <c r="F156" s="69">
        <v>323.78909301757813</v>
      </c>
      <c r="G156" s="69">
        <v>357.02362060546875</v>
      </c>
      <c r="H156" s="69">
        <v>350.212158203125</v>
      </c>
      <c r="I156" s="69">
        <v>354.89334106445313</v>
      </c>
      <c r="J156" s="69">
        <v>449.12884521484375</v>
      </c>
      <c r="K156" s="69">
        <v>515.85357666015625</v>
      </c>
      <c r="L156" s="69">
        <v>521.37200927734375</v>
      </c>
      <c r="M156" s="69">
        <v>515.4942626953125</v>
      </c>
      <c r="N156" s="69">
        <v>566.11785888671875</v>
      </c>
      <c r="O156" s="69">
        <v>570.28466796875</v>
      </c>
      <c r="P156" s="69">
        <v>599.9134521484375</v>
      </c>
      <c r="Q156" s="69">
        <v>627.51458740234375</v>
      </c>
      <c r="R156" s="69">
        <v>758.93023681640625</v>
      </c>
      <c r="S156" s="69">
        <v>915.53466796875</v>
      </c>
      <c r="T156" s="69">
        <v>868.91357421875</v>
      </c>
      <c r="U156" s="69">
        <v>925.00372314453125</v>
      </c>
      <c r="V156" s="69">
        <v>1021.0365600585938</v>
      </c>
      <c r="W156" s="69">
        <v>1039.7100830078125</v>
      </c>
      <c r="X156" s="69">
        <v>978.89862060546875</v>
      </c>
      <c r="Y156" s="69">
        <v>992.58489990234375</v>
      </c>
      <c r="Z156" s="69">
        <v>1130.801025390625</v>
      </c>
      <c r="AA156" s="69">
        <v>1328.012939453125</v>
      </c>
      <c r="AB156" s="69">
        <v>1302.7109375</v>
      </c>
    </row>
    <row r="157" spans="1:28" x14ac:dyDescent="0.25">
      <c r="A157" s="1" t="s">
        <v>358</v>
      </c>
      <c r="B157" t="s">
        <v>359</v>
      </c>
      <c r="C157" s="69">
        <v>429.42556762695313</v>
      </c>
      <c r="D157" s="69">
        <v>391.47381591796875</v>
      </c>
      <c r="E157" s="69">
        <v>378.088623046875</v>
      </c>
      <c r="F157" s="69">
        <v>420.17605590820313</v>
      </c>
      <c r="G157" s="69">
        <v>291.46051025390625</v>
      </c>
      <c r="H157" s="69">
        <v>244.24160766601563</v>
      </c>
      <c r="I157" s="69">
        <v>258.39950561523438</v>
      </c>
      <c r="J157" s="69">
        <v>269.12753295898438</v>
      </c>
      <c r="K157" s="69">
        <v>246.05680847167969</v>
      </c>
      <c r="L157" s="69">
        <v>223.2078857421875</v>
      </c>
      <c r="M157" s="69">
        <v>220.19625854492188</v>
      </c>
      <c r="N157" s="69">
        <v>281.25448608398438</v>
      </c>
      <c r="O157" s="69">
        <v>303.71066284179688</v>
      </c>
      <c r="P157" s="69">
        <v>327.35452270507813</v>
      </c>
      <c r="Q157" s="69">
        <v>370.60760498046875</v>
      </c>
      <c r="R157" s="69">
        <v>427.708984375</v>
      </c>
      <c r="S157" s="69">
        <v>526.96575927734375</v>
      </c>
      <c r="T157" s="69">
        <v>659.13885498046875</v>
      </c>
      <c r="U157" s="69">
        <v>753.958740234375</v>
      </c>
      <c r="V157" s="69">
        <v>638.81024169921875</v>
      </c>
      <c r="W157" s="69">
        <v>620.46148681640625</v>
      </c>
      <c r="X157" s="69">
        <v>644.0355224609375</v>
      </c>
      <c r="Y157" s="69">
        <v>791.74725341796875</v>
      </c>
      <c r="Z157" s="69">
        <v>884.62451171875</v>
      </c>
      <c r="AA157" s="69">
        <v>850.29376220703125</v>
      </c>
      <c r="AB157" s="69">
        <v>917.53265380859375</v>
      </c>
    </row>
    <row r="158" spans="1:28" x14ac:dyDescent="0.25">
      <c r="A158" s="1" t="s">
        <v>360</v>
      </c>
      <c r="B158" t="s">
        <v>484</v>
      </c>
      <c r="C158" s="69">
        <v>85.420814514160156</v>
      </c>
      <c r="D158" s="69">
        <v>70.432220458984375</v>
      </c>
      <c r="E158" s="69">
        <v>41.236698150634766</v>
      </c>
      <c r="F158" s="69">
        <v>42.158294677734375</v>
      </c>
      <c r="G158" s="69">
        <v>9.9499502182006836</v>
      </c>
      <c r="H158" s="69">
        <v>6.7270822525024414</v>
      </c>
      <c r="I158" s="69">
        <v>6.5078825950622559</v>
      </c>
      <c r="J158" s="69">
        <v>6.1838059425354004</v>
      </c>
      <c r="K158" s="69">
        <v>6.7012848854064941</v>
      </c>
      <c r="L158" s="69">
        <v>8.0757665634155273</v>
      </c>
      <c r="M158" s="69">
        <v>12.905610084533691</v>
      </c>
      <c r="N158" s="69">
        <v>14.599906921386719</v>
      </c>
      <c r="O158" s="69">
        <v>10.321681022644043</v>
      </c>
      <c r="P158" s="69">
        <v>7.3538851737976074</v>
      </c>
      <c r="Q158" s="69">
        <v>3.1652467250823975</v>
      </c>
      <c r="R158" s="69">
        <v>3.2857775688171387</v>
      </c>
      <c r="S158" s="69">
        <v>6.0769033432006836</v>
      </c>
      <c r="T158" s="69">
        <v>0.75968396663665771</v>
      </c>
      <c r="U158" s="69">
        <v>8.3580350875854492</v>
      </c>
      <c r="V158" s="69">
        <v>8.989959716796875</v>
      </c>
      <c r="W158" s="69">
        <v>6.3564667701721191</v>
      </c>
      <c r="X158" s="69">
        <v>1.2562383413314819</v>
      </c>
      <c r="Y158" s="69">
        <v>1.1257315874099731</v>
      </c>
      <c r="Z158" s="69">
        <v>0.60833364725112915</v>
      </c>
      <c r="AA158" s="69">
        <v>0</v>
      </c>
      <c r="AB158" s="69">
        <v>0</v>
      </c>
    </row>
    <row r="159" spans="1:28" x14ac:dyDescent="0.25">
      <c r="A159" s="1" t="s">
        <v>485</v>
      </c>
      <c r="B159" t="s">
        <v>486</v>
      </c>
      <c r="C159" s="69">
        <v>53.215087890625</v>
      </c>
      <c r="D159" s="69">
        <v>62.418418884277344</v>
      </c>
      <c r="E159" s="69">
        <v>80.250137329101563</v>
      </c>
      <c r="F159" s="69">
        <v>104.64799499511719</v>
      </c>
      <c r="G159" s="69">
        <v>103.54672241210938</v>
      </c>
      <c r="H159" s="69">
        <v>93.484481811523438</v>
      </c>
      <c r="I159" s="69">
        <v>100.53153991699219</v>
      </c>
      <c r="J159" s="69">
        <v>112.75213623046875</v>
      </c>
      <c r="K159" s="69">
        <v>124.79319763183594</v>
      </c>
      <c r="L159" s="69">
        <v>187.38737487792969</v>
      </c>
      <c r="M159" s="69">
        <v>231.1597900390625</v>
      </c>
      <c r="N159" s="69">
        <v>227.44563293457031</v>
      </c>
      <c r="O159" s="69">
        <v>234.66163635253906</v>
      </c>
      <c r="P159" s="69">
        <v>241.32489013671875</v>
      </c>
      <c r="Q159" s="69">
        <v>222.23370361328125</v>
      </c>
      <c r="R159" s="69">
        <v>217.23245239257813</v>
      </c>
      <c r="S159" s="69">
        <v>243.80233764648438</v>
      </c>
      <c r="T159" s="69">
        <v>266.90310668945313</v>
      </c>
      <c r="U159" s="69">
        <v>279.92755126953125</v>
      </c>
      <c r="V159" s="69">
        <v>291.41152954101563</v>
      </c>
      <c r="W159" s="69">
        <v>358.54257202148438</v>
      </c>
      <c r="X159" s="69">
        <v>387.63705444335938</v>
      </c>
      <c r="Y159" s="69">
        <v>453.68765258789063</v>
      </c>
      <c r="Z159" s="69">
        <v>551.7462158203125</v>
      </c>
      <c r="AA159" s="69">
        <v>628.5833740234375</v>
      </c>
      <c r="AB159" s="69">
        <v>756.4134521484375</v>
      </c>
    </row>
    <row r="160" spans="1:28" s="43" customFormat="1" ht="20.25" customHeight="1" x14ac:dyDescent="0.25">
      <c r="A160" s="832"/>
      <c r="B160" s="433" t="s">
        <v>201</v>
      </c>
      <c r="C160" s="833">
        <v>47776.6328125</v>
      </c>
      <c r="D160" s="833">
        <v>49423.6015625</v>
      </c>
      <c r="E160" s="833">
        <v>50375.17578125</v>
      </c>
      <c r="F160" s="833">
        <v>51606.16015625</v>
      </c>
      <c r="G160" s="833">
        <v>52311.23828125</v>
      </c>
      <c r="H160" s="833">
        <v>54368.359375</v>
      </c>
      <c r="I160" s="833">
        <v>55608.03125</v>
      </c>
      <c r="J160" s="833">
        <v>57728.625</v>
      </c>
      <c r="K160" s="833">
        <v>59553.65625</v>
      </c>
      <c r="L160" s="833">
        <v>58270.65625</v>
      </c>
      <c r="M160" s="833">
        <v>58373.75390625</v>
      </c>
      <c r="N160" s="833">
        <v>60019.828125</v>
      </c>
      <c r="O160" s="833">
        <v>61853.2578125</v>
      </c>
      <c r="P160" s="833">
        <v>62535.8984375</v>
      </c>
      <c r="Q160" s="833">
        <v>67734.984375</v>
      </c>
      <c r="R160" s="833">
        <v>70505.9921875</v>
      </c>
      <c r="S160" s="833">
        <v>75257.7578125</v>
      </c>
      <c r="T160" s="833">
        <v>79188.7734375</v>
      </c>
      <c r="U160" s="833">
        <v>81914.0859375</v>
      </c>
      <c r="V160" s="833">
        <v>81251.3125</v>
      </c>
      <c r="W160" s="833">
        <v>80934.9375</v>
      </c>
      <c r="X160" s="833">
        <v>76164.0546875</v>
      </c>
      <c r="Y160" s="833">
        <v>79317.3203125</v>
      </c>
      <c r="Z160" s="833">
        <v>87566.3515625</v>
      </c>
      <c r="AA160" s="833">
        <v>91533.46875</v>
      </c>
      <c r="AB160" s="833">
        <v>94194.3515625</v>
      </c>
    </row>
    <row r="161" spans="1:28" ht="13" x14ac:dyDescent="0.3">
      <c r="A161" s="63" t="s">
        <v>480</v>
      </c>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row>
    <row r="163" spans="1:28" s="14" customFormat="1" ht="20.25" customHeight="1" x14ac:dyDescent="0.25">
      <c r="A163" s="92" t="str">
        <f>Index!A52</f>
        <v>Table 3s    Employment by industry, average wage and salary rates, Palau Citizens, FY2000-FY2025</v>
      </c>
    </row>
    <row r="164" spans="1:28" s="14" customFormat="1" ht="20.25" customHeight="1" x14ac:dyDescent="0.25">
      <c r="A164" s="788"/>
      <c r="B164" s="788"/>
      <c r="C164" s="24" t="str">
        <f t="shared" ref="C164:Q164" si="101">C110</f>
        <v>FY00</v>
      </c>
      <c r="D164" s="24" t="str">
        <f t="shared" si="101"/>
        <v>FY01</v>
      </c>
      <c r="E164" s="24" t="str">
        <f t="shared" si="101"/>
        <v>FY02</v>
      </c>
      <c r="F164" s="24" t="str">
        <f t="shared" si="101"/>
        <v>FY03</v>
      </c>
      <c r="G164" s="24" t="str">
        <f t="shared" si="101"/>
        <v>FY04</v>
      </c>
      <c r="H164" s="24" t="str">
        <f t="shared" si="101"/>
        <v>FY05</v>
      </c>
      <c r="I164" s="24" t="str">
        <f t="shared" si="101"/>
        <v>FY06</v>
      </c>
      <c r="J164" s="24" t="str">
        <f t="shared" si="101"/>
        <v>FY07</v>
      </c>
      <c r="K164" s="24" t="str">
        <f t="shared" si="101"/>
        <v>FY08</v>
      </c>
      <c r="L164" s="24" t="str">
        <f t="shared" si="101"/>
        <v>FY09</v>
      </c>
      <c r="M164" s="24" t="str">
        <f t="shared" si="101"/>
        <v>FY10</v>
      </c>
      <c r="N164" s="24" t="str">
        <f t="shared" si="101"/>
        <v>FY11</v>
      </c>
      <c r="O164" s="24" t="str">
        <f t="shared" si="101"/>
        <v>FY12</v>
      </c>
      <c r="P164" s="24" t="str">
        <f t="shared" si="101"/>
        <v>FY13</v>
      </c>
      <c r="Q164" s="24" t="str">
        <f t="shared" si="101"/>
        <v>FY14</v>
      </c>
      <c r="R164" s="24" t="str">
        <f t="shared" ref="R164:S164" si="102">R110</f>
        <v>FY15</v>
      </c>
      <c r="S164" s="24" t="str">
        <f t="shared" si="102"/>
        <v>FY16</v>
      </c>
      <c r="T164" s="24" t="str">
        <f t="shared" ref="T164:U164" si="103">T110</f>
        <v>FY17</v>
      </c>
      <c r="U164" s="24" t="str">
        <f t="shared" si="103"/>
        <v>FY18</v>
      </c>
      <c r="V164" s="24" t="str">
        <f t="shared" ref="V164:W164" si="104">V110</f>
        <v>FY19</v>
      </c>
      <c r="W164" s="24" t="str">
        <f t="shared" si="104"/>
        <v>FY20</v>
      </c>
      <c r="X164" s="24" t="str">
        <f t="shared" ref="X164:Y164" si="105">X110</f>
        <v>FY21</v>
      </c>
      <c r="Y164" s="24" t="str">
        <f t="shared" si="105"/>
        <v>FY22</v>
      </c>
      <c r="Z164" s="24" t="str">
        <f t="shared" ref="Z164:AB164" si="106">Z110</f>
        <v>FY23</v>
      </c>
      <c r="AA164" s="24" t="str">
        <f t="shared" si="106"/>
        <v>FY24</v>
      </c>
      <c r="AB164" s="24" t="str">
        <f t="shared" si="106"/>
        <v>FY25</v>
      </c>
    </row>
    <row r="165" spans="1:28" x14ac:dyDescent="0.25">
      <c r="A165" s="1" t="s">
        <v>320</v>
      </c>
      <c r="B165" t="s">
        <v>321</v>
      </c>
      <c r="C165" s="156" t="str">
        <f t="shared" ref="C165:Q165" si="107">IF(C111&gt;9,C138/C111*1000,"n.a.")</f>
        <v>n.a.</v>
      </c>
      <c r="D165" s="156">
        <f t="shared" si="107"/>
        <v>2679.5220989536665</v>
      </c>
      <c r="E165" s="156">
        <f t="shared" si="107"/>
        <v>3418.9450491424759</v>
      </c>
      <c r="F165" s="156">
        <f t="shared" si="107"/>
        <v>1401.2373682009832</v>
      </c>
      <c r="G165" s="156">
        <f t="shared" si="107"/>
        <v>1797.5459019348013</v>
      </c>
      <c r="H165" s="156">
        <f t="shared" si="107"/>
        <v>1977.8962667933865</v>
      </c>
      <c r="I165" s="156">
        <f t="shared" si="107"/>
        <v>1852.751410804452</v>
      </c>
      <c r="J165" s="156">
        <f t="shared" si="107"/>
        <v>1686.9055285882409</v>
      </c>
      <c r="K165" s="156">
        <f t="shared" si="107"/>
        <v>2696.1766862867271</v>
      </c>
      <c r="L165" s="156">
        <f t="shared" si="107"/>
        <v>3427.2127462323369</v>
      </c>
      <c r="M165" s="156">
        <f t="shared" si="107"/>
        <v>3589.1011007802003</v>
      </c>
      <c r="N165" s="156">
        <f t="shared" si="107"/>
        <v>3059.5441724962443</v>
      </c>
      <c r="O165" s="156">
        <f t="shared" si="107"/>
        <v>2597.1233639806915</v>
      </c>
      <c r="P165" s="156">
        <f t="shared" si="107"/>
        <v>2882.1523383708318</v>
      </c>
      <c r="Q165" s="156">
        <f t="shared" si="107"/>
        <v>2730.174068994218</v>
      </c>
      <c r="R165" s="156">
        <f t="shared" ref="R165:S165" si="108">IF(R111&gt;9,R138/R111*1000,"n.a.")</f>
        <v>2960.9782450447437</v>
      </c>
      <c r="S165" s="156">
        <f t="shared" si="108"/>
        <v>2759.8680839389458</v>
      </c>
      <c r="T165" s="156">
        <f t="shared" ref="T165:U165" si="109">IF(T111&gt;9,T138/T111*1000,"n.a.")</f>
        <v>3441.5931790532745</v>
      </c>
      <c r="U165" s="156">
        <f t="shared" si="109"/>
        <v>4036.7002166318498</v>
      </c>
      <c r="V165" s="156">
        <f t="shared" ref="V165:W165" si="110">IF(V111&gt;9,V138/V111*1000,"n.a.")</f>
        <v>3339.1694956803649</v>
      </c>
      <c r="W165" s="156">
        <f t="shared" si="110"/>
        <v>3339.4974391390047</v>
      </c>
      <c r="X165" s="156">
        <f t="shared" ref="X165:Y165" si="111">IF(X111&gt;9,X138/X111*1000,"n.a.")</f>
        <v>2664.0167026108243</v>
      </c>
      <c r="Y165" s="156">
        <f t="shared" si="111"/>
        <v>2631.2312625602617</v>
      </c>
      <c r="Z165" s="156">
        <f t="shared" ref="Z165:AB165" si="112">IF(Z111&gt;9,Z138/Z111*1000,"n.a.")</f>
        <v>2499.2270277677176</v>
      </c>
      <c r="AA165" s="156">
        <f t="shared" si="112"/>
        <v>2390.3558534239105</v>
      </c>
      <c r="AB165" s="156">
        <f t="shared" si="112"/>
        <v>2215.7485822210774</v>
      </c>
    </row>
    <row r="166" spans="1:28" x14ac:dyDescent="0.25">
      <c r="A166" s="1" t="s">
        <v>322</v>
      </c>
      <c r="B166" s="152" t="s">
        <v>323</v>
      </c>
      <c r="C166" s="156">
        <f t="shared" ref="C166:Q166" si="113">IF(C112&gt;9,C139/C112*1000,"n.a.")</f>
        <v>4624.6078648510356</v>
      </c>
      <c r="D166" s="156">
        <f t="shared" si="113"/>
        <v>4647.627678195392</v>
      </c>
      <c r="E166" s="156">
        <f t="shared" si="113"/>
        <v>4369.6282585975368</v>
      </c>
      <c r="F166" s="156">
        <f t="shared" si="113"/>
        <v>4756.8041683158535</v>
      </c>
      <c r="G166" s="156">
        <f t="shared" si="113"/>
        <v>4877.7318001950816</v>
      </c>
      <c r="H166" s="156">
        <f t="shared" si="113"/>
        <v>4984.9802166808322</v>
      </c>
      <c r="I166" s="156">
        <f t="shared" si="113"/>
        <v>5085.2964615510191</v>
      </c>
      <c r="J166" s="156">
        <f t="shared" si="113"/>
        <v>5262.7679799360749</v>
      </c>
      <c r="K166" s="156">
        <f t="shared" si="113"/>
        <v>4945.9773041999315</v>
      </c>
      <c r="L166" s="156">
        <f t="shared" si="113"/>
        <v>4357.8994091569766</v>
      </c>
      <c r="M166" s="156">
        <f t="shared" si="113"/>
        <v>4108.620891290655</v>
      </c>
      <c r="N166" s="156">
        <f t="shared" si="113"/>
        <v>4733.2109638712009</v>
      </c>
      <c r="O166" s="156">
        <f t="shared" si="113"/>
        <v>5158.1796776456868</v>
      </c>
      <c r="P166" s="156">
        <f t="shared" si="113"/>
        <v>5520.3704026967935</v>
      </c>
      <c r="Q166" s="156">
        <f t="shared" si="113"/>
        <v>5915.5734722293555</v>
      </c>
      <c r="R166" s="156">
        <f t="shared" ref="R166:S166" si="114">IF(R112&gt;9,R139/R112*1000,"n.a.")</f>
        <v>5915.0217225521337</v>
      </c>
      <c r="S166" s="156">
        <f t="shared" si="114"/>
        <v>6167.3827355344874</v>
      </c>
      <c r="T166" s="156">
        <f t="shared" ref="T166:U166" si="115">IF(T112&gt;9,T139/T112*1000,"n.a.")</f>
        <v>6451.3296892697663</v>
      </c>
      <c r="U166" s="156">
        <f t="shared" si="115"/>
        <v>5906.1758259250873</v>
      </c>
      <c r="V166" s="156">
        <f t="shared" ref="V166:W166" si="116">IF(V112&gt;9,V139/V112*1000,"n.a.")</f>
        <v>6234.1700660264369</v>
      </c>
      <c r="W166" s="156">
        <f t="shared" si="116"/>
        <v>4750.0279100796351</v>
      </c>
      <c r="X166" s="156">
        <f t="shared" ref="X166:Y166" si="117">IF(X112&gt;9,X139/X112*1000,"n.a.")</f>
        <v>5156.4483524408233</v>
      </c>
      <c r="Y166" s="156">
        <f t="shared" si="117"/>
        <v>4899.4114874164179</v>
      </c>
      <c r="Z166" s="156">
        <f t="shared" ref="Z166:AB166" si="118">IF(Z112&gt;9,Z139/Z112*1000,"n.a.")</f>
        <v>5833.3723981107887</v>
      </c>
      <c r="AA166" s="156">
        <f t="shared" si="118"/>
        <v>4643.3600638125317</v>
      </c>
      <c r="AB166" s="156">
        <f t="shared" si="118"/>
        <v>3497.2131628162765</v>
      </c>
    </row>
    <row r="167" spans="1:28" x14ac:dyDescent="0.25">
      <c r="A167" s="1" t="s">
        <v>324</v>
      </c>
      <c r="B167" s="152" t="s">
        <v>325</v>
      </c>
      <c r="C167" s="156">
        <f t="shared" ref="C167:Q167" si="119">IF(C113&gt;9,C140/C113*1000,"n.a.")</f>
        <v>8419.0198587879895</v>
      </c>
      <c r="D167" s="156">
        <f t="shared" si="119"/>
        <v>8623.4844563592305</v>
      </c>
      <c r="E167" s="156">
        <f t="shared" si="119"/>
        <v>8499.074655852728</v>
      </c>
      <c r="F167" s="156">
        <f t="shared" si="119"/>
        <v>7762.1983527825942</v>
      </c>
      <c r="G167" s="156">
        <f t="shared" si="119"/>
        <v>7628.4845150381052</v>
      </c>
      <c r="H167" s="156">
        <f t="shared" si="119"/>
        <v>7652.1075517493673</v>
      </c>
      <c r="I167" s="156">
        <f t="shared" si="119"/>
        <v>7875.3703309116481</v>
      </c>
      <c r="J167" s="156">
        <f t="shared" si="119"/>
        <v>8770.2129527747402</v>
      </c>
      <c r="K167" s="156">
        <f t="shared" si="119"/>
        <v>8208.144692267666</v>
      </c>
      <c r="L167" s="156">
        <f t="shared" si="119"/>
        <v>8186.8606372925751</v>
      </c>
      <c r="M167" s="156">
        <f t="shared" si="119"/>
        <v>8133.5303423481873</v>
      </c>
      <c r="N167" s="156">
        <f t="shared" si="119"/>
        <v>8147.010556723023</v>
      </c>
      <c r="O167" s="156">
        <f t="shared" si="119"/>
        <v>7233.8051985819029</v>
      </c>
      <c r="P167" s="156">
        <f t="shared" si="119"/>
        <v>6849.5781843186987</v>
      </c>
      <c r="Q167" s="156">
        <f t="shared" si="119"/>
        <v>7086.0305712831914</v>
      </c>
      <c r="R167" s="156">
        <f t="shared" ref="R167:S167" si="120">IF(R113&gt;9,R140/R113*1000,"n.a.")</f>
        <v>7964.2316119310399</v>
      </c>
      <c r="S167" s="156">
        <f t="shared" si="120"/>
        <v>10295.536494835906</v>
      </c>
      <c r="T167" s="156">
        <f t="shared" ref="T167:U167" si="121">IF(T113&gt;9,T140/T113*1000,"n.a.")</f>
        <v>14233.812297361728</v>
      </c>
      <c r="U167" s="156">
        <f t="shared" si="121"/>
        <v>12701.917718550352</v>
      </c>
      <c r="V167" s="156">
        <f t="shared" ref="V167:W167" si="122">IF(V113&gt;9,V140/V113*1000,"n.a.")</f>
        <v>11456.659916935438</v>
      </c>
      <c r="W167" s="156">
        <f t="shared" si="122"/>
        <v>11836.370744227905</v>
      </c>
      <c r="X167" s="156">
        <f t="shared" ref="X167:Y167" si="123">IF(X113&gt;9,X140/X113*1000,"n.a.")</f>
        <v>12512.304586485336</v>
      </c>
      <c r="Y167" s="156">
        <f t="shared" si="123"/>
        <v>14839.627679787927</v>
      </c>
      <c r="Z167" s="156">
        <f t="shared" ref="Z167:AB167" si="124">IF(Z113&gt;9,Z140/Z113*1000,"n.a.")</f>
        <v>14982.950420235431</v>
      </c>
      <c r="AA167" s="156">
        <f t="shared" si="124"/>
        <v>16502.304140298271</v>
      </c>
      <c r="AB167" s="156">
        <f t="shared" si="124"/>
        <v>19421.315760743058</v>
      </c>
    </row>
    <row r="168" spans="1:28" x14ac:dyDescent="0.25">
      <c r="A168" s="1" t="s">
        <v>326</v>
      </c>
      <c r="B168" t="s">
        <v>327</v>
      </c>
      <c r="C168" s="156">
        <f t="shared" ref="C168:Q168" si="125">IF(C114&gt;9,C141/C114*1000,"n.a.")</f>
        <v>4143.9444003540802</v>
      </c>
      <c r="D168" s="156">
        <f t="shared" si="125"/>
        <v>6902.0156750535762</v>
      </c>
      <c r="E168" s="156">
        <f t="shared" si="125"/>
        <v>6700.0196684551192</v>
      </c>
      <c r="F168" s="156">
        <f t="shared" si="125"/>
        <v>5816.8593453797685</v>
      </c>
      <c r="G168" s="156">
        <f t="shared" si="125"/>
        <v>5516.7273563689996</v>
      </c>
      <c r="H168" s="156">
        <f t="shared" si="125"/>
        <v>5743.3739990202139</v>
      </c>
      <c r="I168" s="156">
        <f t="shared" si="125"/>
        <v>7695.3651739545467</v>
      </c>
      <c r="J168" s="156">
        <f t="shared" si="125"/>
        <v>6830.1141135639818</v>
      </c>
      <c r="K168" s="156">
        <f t="shared" si="125"/>
        <v>7233.7888542736255</v>
      </c>
      <c r="L168" s="156">
        <f t="shared" si="125"/>
        <v>8654.0795064808281</v>
      </c>
      <c r="M168" s="156">
        <f t="shared" si="125"/>
        <v>8917.4797282998297</v>
      </c>
      <c r="N168" s="156">
        <f t="shared" si="125"/>
        <v>9165.3259782842488</v>
      </c>
      <c r="O168" s="156">
        <f t="shared" si="125"/>
        <v>7489.1721768840835</v>
      </c>
      <c r="P168" s="156">
        <f t="shared" si="125"/>
        <v>7624.6437988446633</v>
      </c>
      <c r="Q168" s="156">
        <f t="shared" si="125"/>
        <v>7621.0883865821952</v>
      </c>
      <c r="R168" s="156">
        <f t="shared" ref="R168:S168" si="126">IF(R114&gt;9,R141/R114*1000,"n.a.")</f>
        <v>7791.9105428522707</v>
      </c>
      <c r="S168" s="156">
        <f t="shared" si="126"/>
        <v>8880.5111863762268</v>
      </c>
      <c r="T168" s="156">
        <f t="shared" ref="T168:U168" si="127">IF(T114&gt;9,T141/T114*1000,"n.a.")</f>
        <v>9477.8338286672752</v>
      </c>
      <c r="U168" s="156">
        <f t="shared" si="127"/>
        <v>8990.9087303828655</v>
      </c>
      <c r="V168" s="156">
        <f t="shared" ref="V168:W168" si="128">IF(V114&gt;9,V141/V114*1000,"n.a.")</f>
        <v>8333.9278074575705</v>
      </c>
      <c r="W168" s="156">
        <f t="shared" si="128"/>
        <v>7633.3936557951065</v>
      </c>
      <c r="X168" s="156">
        <f t="shared" ref="X168:Y168" si="129">IF(X114&gt;9,X141/X114*1000,"n.a.")</f>
        <v>7266.5185168737808</v>
      </c>
      <c r="Y168" s="156">
        <f t="shared" si="129"/>
        <v>7584.3704442389344</v>
      </c>
      <c r="Z168" s="156">
        <f t="shared" ref="Z168:AB168" si="130">IF(Z114&gt;9,Z141/Z114*1000,"n.a.")</f>
        <v>7671.0296032861825</v>
      </c>
      <c r="AA168" s="156">
        <f t="shared" si="130"/>
        <v>7802.0408859129438</v>
      </c>
      <c r="AB168" s="156">
        <f t="shared" si="130"/>
        <v>8701.6755196855902</v>
      </c>
    </row>
    <row r="169" spans="1:28" x14ac:dyDescent="0.25">
      <c r="A169" s="1" t="s">
        <v>328</v>
      </c>
      <c r="B169" t="s">
        <v>329</v>
      </c>
      <c r="C169" s="156">
        <f t="shared" ref="C169:Q169" si="131">IF(C115&gt;9,C142/C115*1000,"n.a.")</f>
        <v>10250.857425443055</v>
      </c>
      <c r="D169" s="156">
        <f t="shared" si="131"/>
        <v>10653.598941585482</v>
      </c>
      <c r="E169" s="156">
        <f t="shared" si="131"/>
        <v>10568.886735917748</v>
      </c>
      <c r="F169" s="156">
        <f t="shared" si="131"/>
        <v>11175.298095273722</v>
      </c>
      <c r="G169" s="156">
        <f t="shared" si="131"/>
        <v>11215.736681370516</v>
      </c>
      <c r="H169" s="156">
        <f t="shared" si="131"/>
        <v>10827.725415062136</v>
      </c>
      <c r="I169" s="156">
        <f t="shared" si="131"/>
        <v>11521.428990008038</v>
      </c>
      <c r="J169" s="156">
        <f t="shared" si="131"/>
        <v>11704.362792196074</v>
      </c>
      <c r="K169" s="156">
        <f t="shared" si="131"/>
        <v>12188.795850132017</v>
      </c>
      <c r="L169" s="156">
        <f t="shared" si="131"/>
        <v>12558.441762836375</v>
      </c>
      <c r="M169" s="156">
        <f t="shared" si="131"/>
        <v>12732.480091250663</v>
      </c>
      <c r="N169" s="156">
        <f t="shared" si="131"/>
        <v>12679.179447598237</v>
      </c>
      <c r="O169" s="156">
        <f t="shared" si="131"/>
        <v>13708.256810862835</v>
      </c>
      <c r="P169" s="156">
        <f t="shared" si="131"/>
        <v>13584.10929543266</v>
      </c>
      <c r="Q169" s="156">
        <f t="shared" si="131"/>
        <v>12813.569290141928</v>
      </c>
      <c r="R169" s="156">
        <f t="shared" ref="R169:S169" si="132">IF(R115&gt;9,R142/R115*1000,"n.a.")</f>
        <v>13187.41757494872</v>
      </c>
      <c r="S169" s="156">
        <f t="shared" si="132"/>
        <v>14853.065074707767</v>
      </c>
      <c r="T169" s="156">
        <f t="shared" ref="T169:U169" si="133">IF(T115&gt;9,T142/T115*1000,"n.a.")</f>
        <v>16329.88807605339</v>
      </c>
      <c r="U169" s="156">
        <f t="shared" si="133"/>
        <v>17271.62098121579</v>
      </c>
      <c r="V169" s="156">
        <f t="shared" ref="V169:W169" si="134">IF(V115&gt;9,V142/V115*1000,"n.a.")</f>
        <v>17458.642823770144</v>
      </c>
      <c r="W169" s="156">
        <f t="shared" si="134"/>
        <v>17872.943182407733</v>
      </c>
      <c r="X169" s="156">
        <f t="shared" ref="X169:Y169" si="135">IF(X115&gt;9,X142/X115*1000,"n.a.")</f>
        <v>18596.646930833733</v>
      </c>
      <c r="Y169" s="156">
        <f t="shared" si="135"/>
        <v>19483.836708854778</v>
      </c>
      <c r="Z169" s="156">
        <f t="shared" ref="Z169:AB169" si="136">IF(Z115&gt;9,Z142/Z115*1000,"n.a.")</f>
        <v>19155.055159331205</v>
      </c>
      <c r="AA169" s="156">
        <f t="shared" si="136"/>
        <v>20137.492392898541</v>
      </c>
      <c r="AB169" s="156">
        <f t="shared" si="136"/>
        <v>20355.454621548597</v>
      </c>
    </row>
    <row r="170" spans="1:28" x14ac:dyDescent="0.25">
      <c r="A170" s="1" t="s">
        <v>330</v>
      </c>
      <c r="B170" t="s">
        <v>331</v>
      </c>
      <c r="C170" s="156" t="str">
        <f t="shared" ref="C170:Q170" si="137">IF(C116&gt;9,C143/C116*1000,"n.a.")</f>
        <v>n.a.</v>
      </c>
      <c r="D170" s="156" t="str">
        <f t="shared" si="137"/>
        <v>n.a.</v>
      </c>
      <c r="E170" s="156" t="str">
        <f t="shared" si="137"/>
        <v>n.a.</v>
      </c>
      <c r="F170" s="156" t="str">
        <f t="shared" si="137"/>
        <v>n.a.</v>
      </c>
      <c r="G170" s="156" t="str">
        <f t="shared" si="137"/>
        <v>n.a.</v>
      </c>
      <c r="H170" s="156" t="str">
        <f t="shared" si="137"/>
        <v>n.a.</v>
      </c>
      <c r="I170" s="156" t="str">
        <f t="shared" si="137"/>
        <v>n.a.</v>
      </c>
      <c r="J170" s="156" t="str">
        <f t="shared" si="137"/>
        <v>n.a.</v>
      </c>
      <c r="K170" s="156" t="str">
        <f t="shared" si="137"/>
        <v>n.a.</v>
      </c>
      <c r="L170" s="156" t="str">
        <f t="shared" si="137"/>
        <v>n.a.</v>
      </c>
      <c r="M170" s="156" t="str">
        <f t="shared" si="137"/>
        <v>n.a.</v>
      </c>
      <c r="N170" s="156" t="str">
        <f t="shared" si="137"/>
        <v>n.a.</v>
      </c>
      <c r="O170" s="156" t="str">
        <f t="shared" si="137"/>
        <v>n.a.</v>
      </c>
      <c r="P170" s="156" t="str">
        <f t="shared" si="137"/>
        <v>n.a.</v>
      </c>
      <c r="Q170" s="156" t="str">
        <f t="shared" si="137"/>
        <v>n.a.</v>
      </c>
      <c r="R170" s="156" t="str">
        <f t="shared" ref="R170:S170" si="138">IF(R116&gt;9,R143/R116*1000,"n.a.")</f>
        <v>n.a.</v>
      </c>
      <c r="S170" s="156" t="str">
        <f t="shared" si="138"/>
        <v>n.a.</v>
      </c>
      <c r="T170" s="156" t="str">
        <f t="shared" ref="T170:U170" si="139">IF(T116&gt;9,T143/T116*1000,"n.a.")</f>
        <v>n.a.</v>
      </c>
      <c r="U170" s="156" t="str">
        <f t="shared" si="139"/>
        <v>n.a.</v>
      </c>
      <c r="V170" s="156" t="str">
        <f t="shared" ref="V170:W170" si="140">IF(V116&gt;9,V143/V116*1000,"n.a.")</f>
        <v>n.a.</v>
      </c>
      <c r="W170" s="156" t="str">
        <f t="shared" si="140"/>
        <v>n.a.</v>
      </c>
      <c r="X170" s="156" t="str">
        <f t="shared" ref="X170:Y170" si="141">IF(X116&gt;9,X143/X116*1000,"n.a.")</f>
        <v>n.a.</v>
      </c>
      <c r="Y170" s="156" t="str">
        <f t="shared" si="141"/>
        <v>n.a.</v>
      </c>
      <c r="Z170" s="156" t="str">
        <f t="shared" ref="Z170:AB170" si="142">IF(Z116&gt;9,Z143/Z116*1000,"n.a.")</f>
        <v>n.a.</v>
      </c>
      <c r="AA170" s="156" t="str">
        <f t="shared" si="142"/>
        <v>n.a.</v>
      </c>
      <c r="AB170" s="156" t="str">
        <f t="shared" si="142"/>
        <v>n.a.</v>
      </c>
    </row>
    <row r="171" spans="1:28" x14ac:dyDescent="0.25">
      <c r="A171" s="1" t="s">
        <v>332</v>
      </c>
      <c r="B171" t="s">
        <v>333</v>
      </c>
      <c r="C171" s="156">
        <f t="shared" ref="C171:Q171" si="143">IF(C117&gt;9,C144/C117*1000,"n.a.")</f>
        <v>5973.3479694505813</v>
      </c>
      <c r="D171" s="156">
        <f t="shared" si="143"/>
        <v>7789.0664577933112</v>
      </c>
      <c r="E171" s="156">
        <f t="shared" si="143"/>
        <v>9138.9915832020088</v>
      </c>
      <c r="F171" s="156">
        <f t="shared" si="143"/>
        <v>9059.411873068866</v>
      </c>
      <c r="G171" s="156">
        <f t="shared" si="143"/>
        <v>8853.4611575688814</v>
      </c>
      <c r="H171" s="156">
        <f t="shared" si="143"/>
        <v>8366.8543750033114</v>
      </c>
      <c r="I171" s="156">
        <f t="shared" si="143"/>
        <v>9010.2000795609802</v>
      </c>
      <c r="J171" s="156">
        <f t="shared" si="143"/>
        <v>9552.8495677876035</v>
      </c>
      <c r="K171" s="156">
        <f t="shared" si="143"/>
        <v>9449.2783163237509</v>
      </c>
      <c r="L171" s="156">
        <f t="shared" si="143"/>
        <v>9487.9339915446872</v>
      </c>
      <c r="M171" s="156">
        <f t="shared" si="143"/>
        <v>9196.0504772291024</v>
      </c>
      <c r="N171" s="156">
        <f t="shared" si="143"/>
        <v>9214.7290436304484</v>
      </c>
      <c r="O171" s="156">
        <f t="shared" si="143"/>
        <v>9052.3016305740803</v>
      </c>
      <c r="P171" s="156">
        <f t="shared" si="143"/>
        <v>9254.178297391767</v>
      </c>
      <c r="Q171" s="156">
        <f t="shared" si="143"/>
        <v>9808.6028894228948</v>
      </c>
      <c r="R171" s="156">
        <f t="shared" ref="R171:S171" si="144">IF(R117&gt;9,R144/R117*1000,"n.a.")</f>
        <v>10839.855311708192</v>
      </c>
      <c r="S171" s="156">
        <f t="shared" si="144"/>
        <v>10530.489089018969</v>
      </c>
      <c r="T171" s="156">
        <f t="shared" ref="T171:U171" si="145">IF(T117&gt;9,T144/T117*1000,"n.a.")</f>
        <v>11005.557329067942</v>
      </c>
      <c r="U171" s="156">
        <f t="shared" si="145"/>
        <v>9603.6093377833495</v>
      </c>
      <c r="V171" s="156">
        <f t="shared" ref="V171:W171" si="146">IF(V117&gt;9,V144/V117*1000,"n.a.")</f>
        <v>9462.7082245890233</v>
      </c>
      <c r="W171" s="156">
        <f t="shared" si="146"/>
        <v>10370.787664624209</v>
      </c>
      <c r="X171" s="156">
        <f t="shared" ref="X171:Y171" si="147">IF(X117&gt;9,X144/X117*1000,"n.a.")</f>
        <v>10859.136219800632</v>
      </c>
      <c r="Y171" s="156">
        <f t="shared" si="147"/>
        <v>12078.603356785516</v>
      </c>
      <c r="Z171" s="156">
        <f t="shared" ref="Z171:AB171" si="148">IF(Z117&gt;9,Z144/Z117*1000,"n.a.")</f>
        <v>13765.428216395416</v>
      </c>
      <c r="AA171" s="156">
        <f t="shared" si="148"/>
        <v>13433.42613635911</v>
      </c>
      <c r="AB171" s="156">
        <f t="shared" si="148"/>
        <v>13928.748707971588</v>
      </c>
    </row>
    <row r="172" spans="1:28" x14ac:dyDescent="0.25">
      <c r="A172" s="1" t="s">
        <v>334</v>
      </c>
      <c r="B172" t="s">
        <v>335</v>
      </c>
      <c r="C172" s="156">
        <f t="shared" ref="C172:Q172" si="149">IF(C118&gt;9,C145/C118*1000,"n.a.")</f>
        <v>6370.5879713979975</v>
      </c>
      <c r="D172" s="156">
        <f t="shared" si="149"/>
        <v>6673.1077374027791</v>
      </c>
      <c r="E172" s="156">
        <f t="shared" si="149"/>
        <v>6557.0976870208397</v>
      </c>
      <c r="F172" s="156">
        <f t="shared" si="149"/>
        <v>6420.562484202801</v>
      </c>
      <c r="G172" s="156">
        <f t="shared" si="149"/>
        <v>6321.9683015877945</v>
      </c>
      <c r="H172" s="156">
        <f t="shared" si="149"/>
        <v>6332.2179266647363</v>
      </c>
      <c r="I172" s="156">
        <f t="shared" si="149"/>
        <v>6753.0380235566126</v>
      </c>
      <c r="J172" s="156">
        <f t="shared" si="149"/>
        <v>7349.4678857506096</v>
      </c>
      <c r="K172" s="156">
        <f t="shared" si="149"/>
        <v>7737.8632882150723</v>
      </c>
      <c r="L172" s="156">
        <f t="shared" si="149"/>
        <v>7701.7659652141965</v>
      </c>
      <c r="M172" s="156">
        <f t="shared" si="149"/>
        <v>7555.8694333406829</v>
      </c>
      <c r="N172" s="156">
        <f t="shared" si="149"/>
        <v>7743.1989339208394</v>
      </c>
      <c r="O172" s="156">
        <f t="shared" si="149"/>
        <v>7891.438008770323</v>
      </c>
      <c r="P172" s="156">
        <f t="shared" si="149"/>
        <v>7835.3482417774539</v>
      </c>
      <c r="Q172" s="156">
        <f t="shared" si="149"/>
        <v>8289.7415791401727</v>
      </c>
      <c r="R172" s="156">
        <f t="shared" ref="R172:S172" si="150">IF(R118&gt;9,R145/R118*1000,"n.a.")</f>
        <v>9045.1369874003703</v>
      </c>
      <c r="S172" s="156">
        <f t="shared" si="150"/>
        <v>9533.5348911070705</v>
      </c>
      <c r="T172" s="156">
        <f t="shared" ref="T172:U172" si="151">IF(T118&gt;9,T145/T118*1000,"n.a.")</f>
        <v>9820.8443887073627</v>
      </c>
      <c r="U172" s="156">
        <f t="shared" si="151"/>
        <v>9991.6300203401788</v>
      </c>
      <c r="V172" s="156">
        <f t="shared" ref="V172:W172" si="152">IF(V118&gt;9,V145/V118*1000,"n.a.")</f>
        <v>9946.1864085917769</v>
      </c>
      <c r="W172" s="156">
        <f t="shared" si="152"/>
        <v>9927.9480484855339</v>
      </c>
      <c r="X172" s="156">
        <f t="shared" ref="X172:Y172" si="153">IF(X118&gt;9,X145/X118*1000,"n.a.")</f>
        <v>9674.406089299724</v>
      </c>
      <c r="Y172" s="156">
        <f t="shared" si="153"/>
        <v>9664.5380873704726</v>
      </c>
      <c r="Z172" s="156">
        <f t="shared" ref="Z172:AB172" si="154">IF(Z118&gt;9,Z145/Z118*1000,"n.a.")</f>
        <v>8969.8374755849072</v>
      </c>
      <c r="AA172" s="156">
        <f t="shared" si="154"/>
        <v>9189.4044901598663</v>
      </c>
      <c r="AB172" s="156">
        <f t="shared" si="154"/>
        <v>10264.546571019057</v>
      </c>
    </row>
    <row r="173" spans="1:28" x14ac:dyDescent="0.25">
      <c r="A173" s="1" t="s">
        <v>336</v>
      </c>
      <c r="B173" t="s">
        <v>337</v>
      </c>
      <c r="C173" s="156">
        <f t="shared" ref="C173:Q173" si="155">IF(C119&gt;9,C146/C119*1000,"n.a.")</f>
        <v>7970.9671995000872</v>
      </c>
      <c r="D173" s="156">
        <f t="shared" si="155"/>
        <v>8402.0417959575534</v>
      </c>
      <c r="E173" s="156">
        <f t="shared" si="155"/>
        <v>8276.2836637404416</v>
      </c>
      <c r="F173" s="156">
        <f t="shared" si="155"/>
        <v>8099.0170182632419</v>
      </c>
      <c r="G173" s="156">
        <f t="shared" si="155"/>
        <v>8714.0062039627155</v>
      </c>
      <c r="H173" s="156">
        <f t="shared" si="155"/>
        <v>7929.5536338012471</v>
      </c>
      <c r="I173" s="156">
        <f t="shared" si="155"/>
        <v>8253.6774511357344</v>
      </c>
      <c r="J173" s="156">
        <f t="shared" si="155"/>
        <v>8541.6872604275286</v>
      </c>
      <c r="K173" s="156">
        <f t="shared" si="155"/>
        <v>8099.6063826586387</v>
      </c>
      <c r="L173" s="156">
        <f t="shared" si="155"/>
        <v>8362.0878791196064</v>
      </c>
      <c r="M173" s="156">
        <f t="shared" si="155"/>
        <v>8555.1871590814681</v>
      </c>
      <c r="N173" s="156">
        <f t="shared" si="155"/>
        <v>8389.1074129719455</v>
      </c>
      <c r="O173" s="156">
        <f t="shared" si="155"/>
        <v>8880.3299134550616</v>
      </c>
      <c r="P173" s="156">
        <f t="shared" si="155"/>
        <v>8466.6396183418638</v>
      </c>
      <c r="Q173" s="156">
        <f t="shared" si="155"/>
        <v>8994.2184826451557</v>
      </c>
      <c r="R173" s="156">
        <f t="shared" ref="R173:S173" si="156">IF(R119&gt;9,R146/R119*1000,"n.a.")</f>
        <v>9060.5095121533195</v>
      </c>
      <c r="S173" s="156">
        <f t="shared" si="156"/>
        <v>9791.484061670355</v>
      </c>
      <c r="T173" s="156">
        <f t="shared" ref="T173:U173" si="157">IF(T119&gt;9,T146/T119*1000,"n.a.")</f>
        <v>10315.657769206011</v>
      </c>
      <c r="U173" s="156">
        <f t="shared" si="157"/>
        <v>9860.7037144266687</v>
      </c>
      <c r="V173" s="156">
        <f t="shared" ref="V173:W173" si="158">IF(V119&gt;9,V146/V119*1000,"n.a.")</f>
        <v>10127.708376628874</v>
      </c>
      <c r="W173" s="156">
        <f t="shared" si="158"/>
        <v>10062.391502663655</v>
      </c>
      <c r="X173" s="156">
        <f t="shared" ref="X173:Y173" si="159">IF(X119&gt;9,X146/X119*1000,"n.a.")</f>
        <v>9263.8200207626414</v>
      </c>
      <c r="Y173" s="156">
        <f t="shared" si="159"/>
        <v>9859.8719931389041</v>
      </c>
      <c r="Z173" s="156">
        <f t="shared" ref="Z173:AB173" si="160">IF(Z119&gt;9,Z146/Z119*1000,"n.a.")</f>
        <v>12225.144716678635</v>
      </c>
      <c r="AA173" s="156">
        <f t="shared" si="160"/>
        <v>15000.198690107591</v>
      </c>
      <c r="AB173" s="156">
        <f t="shared" si="160"/>
        <v>15618.042328280751</v>
      </c>
    </row>
    <row r="174" spans="1:28" x14ac:dyDescent="0.25">
      <c r="A174" s="1" t="s">
        <v>338</v>
      </c>
      <c r="B174" t="s">
        <v>339</v>
      </c>
      <c r="C174" s="156">
        <f t="shared" ref="C174:Q174" si="161">IF(C120&gt;9,C147/C120*1000,"n.a.")</f>
        <v>6394.7178849800075</v>
      </c>
      <c r="D174" s="156">
        <f t="shared" si="161"/>
        <v>6864.3314609022345</v>
      </c>
      <c r="E174" s="156">
        <f t="shared" si="161"/>
        <v>6475.2839244098541</v>
      </c>
      <c r="F174" s="156">
        <f t="shared" si="161"/>
        <v>6444.0790437014175</v>
      </c>
      <c r="G174" s="156">
        <f t="shared" si="161"/>
        <v>7078.7087060283511</v>
      </c>
      <c r="H174" s="156">
        <f t="shared" si="161"/>
        <v>7075.9865748086213</v>
      </c>
      <c r="I174" s="156">
        <f t="shared" si="161"/>
        <v>6944.8346823030297</v>
      </c>
      <c r="J174" s="156">
        <f t="shared" si="161"/>
        <v>7441.3329726909105</v>
      </c>
      <c r="K174" s="156">
        <f t="shared" si="161"/>
        <v>7963.2360021286295</v>
      </c>
      <c r="L174" s="156">
        <f t="shared" si="161"/>
        <v>7823.8860914628267</v>
      </c>
      <c r="M174" s="156">
        <f t="shared" si="161"/>
        <v>7194.8444855263788</v>
      </c>
      <c r="N174" s="156">
        <f t="shared" si="161"/>
        <v>7852.8927288083951</v>
      </c>
      <c r="O174" s="156">
        <f t="shared" si="161"/>
        <v>8691.857071280263</v>
      </c>
      <c r="P174" s="156">
        <f t="shared" si="161"/>
        <v>8817.4967729228702</v>
      </c>
      <c r="Q174" s="156">
        <f t="shared" si="161"/>
        <v>9762.1746815078895</v>
      </c>
      <c r="R174" s="156">
        <f t="shared" ref="R174:S174" si="162">IF(R120&gt;9,R147/R120*1000,"n.a.")</f>
        <v>10511.195337103423</v>
      </c>
      <c r="S174" s="156">
        <f t="shared" si="162"/>
        <v>11288.269887206523</v>
      </c>
      <c r="T174" s="156">
        <f t="shared" ref="T174:U174" si="163">IF(T120&gt;9,T147/T120*1000,"n.a.")</f>
        <v>12013.865756698189</v>
      </c>
      <c r="U174" s="156">
        <f t="shared" si="163"/>
        <v>10812.945337755542</v>
      </c>
      <c r="V174" s="156">
        <f t="shared" ref="V174:W174" si="164">IF(V120&gt;9,V147/V120*1000,"n.a.")</f>
        <v>9643.1102738092104</v>
      </c>
      <c r="W174" s="156">
        <f t="shared" si="164"/>
        <v>7954.6487201967793</v>
      </c>
      <c r="X174" s="156">
        <f t="shared" ref="X174:Y174" si="165">IF(X120&gt;9,X147/X120*1000,"n.a.")</f>
        <v>4364.4182485229076</v>
      </c>
      <c r="Y174" s="156">
        <f t="shared" si="165"/>
        <v>6102.1296361289496</v>
      </c>
      <c r="Z174" s="156">
        <f t="shared" ref="Z174:AB174" si="166">IF(Z120&gt;9,Z147/Z120*1000,"n.a.")</f>
        <v>7842.8488800125524</v>
      </c>
      <c r="AA174" s="156">
        <f t="shared" si="166"/>
        <v>9606.1443652055987</v>
      </c>
      <c r="AB174" s="156">
        <f t="shared" si="166"/>
        <v>10478.237539999785</v>
      </c>
    </row>
    <row r="175" spans="1:28" x14ac:dyDescent="0.25">
      <c r="A175" s="1" t="s">
        <v>340</v>
      </c>
      <c r="B175" t="s">
        <v>341</v>
      </c>
      <c r="C175" s="156">
        <f t="shared" ref="C175:Q175" si="167">IF(C121&gt;9,C148/C121*1000,"n.a.")</f>
        <v>12009.886499232494</v>
      </c>
      <c r="D175" s="156">
        <f t="shared" si="167"/>
        <v>13413.807706000789</v>
      </c>
      <c r="E175" s="156">
        <f t="shared" si="167"/>
        <v>13835.691600581789</v>
      </c>
      <c r="F175" s="156">
        <f t="shared" si="167"/>
        <v>14083.934018514778</v>
      </c>
      <c r="G175" s="156">
        <f t="shared" si="167"/>
        <v>13504.572804577028</v>
      </c>
      <c r="H175" s="156">
        <f t="shared" si="167"/>
        <v>14976.096833340256</v>
      </c>
      <c r="I175" s="156">
        <f t="shared" si="167"/>
        <v>14362.702322591209</v>
      </c>
      <c r="J175" s="156">
        <f t="shared" si="167"/>
        <v>14621.745543136554</v>
      </c>
      <c r="K175" s="156">
        <f t="shared" si="167"/>
        <v>15205.65685707438</v>
      </c>
      <c r="L175" s="156">
        <f t="shared" si="167"/>
        <v>11377.486735752325</v>
      </c>
      <c r="M175" s="156">
        <f t="shared" si="167"/>
        <v>15837.76922828545</v>
      </c>
      <c r="N175" s="156">
        <f t="shared" si="167"/>
        <v>15262.064384333484</v>
      </c>
      <c r="O175" s="156">
        <f t="shared" si="167"/>
        <v>15018.539324322113</v>
      </c>
      <c r="P175" s="156">
        <f t="shared" si="167"/>
        <v>15686.560466773793</v>
      </c>
      <c r="Q175" s="156">
        <f t="shared" si="167"/>
        <v>16936.859131713136</v>
      </c>
      <c r="R175" s="156">
        <f t="shared" ref="R175:S175" si="168">IF(R121&gt;9,R148/R121*1000,"n.a.")</f>
        <v>17116.478689396841</v>
      </c>
      <c r="S175" s="156">
        <f t="shared" si="168"/>
        <v>18012.479109190281</v>
      </c>
      <c r="T175" s="156">
        <f t="shared" ref="T175:U175" si="169">IF(T121&gt;9,T148/T121*1000,"n.a.")</f>
        <v>17247.767537293686</v>
      </c>
      <c r="U175" s="156">
        <f t="shared" si="169"/>
        <v>18537.912042936241</v>
      </c>
      <c r="V175" s="156">
        <f t="shared" ref="V175:W175" si="170">IF(V121&gt;9,V148/V121*1000,"n.a.")</f>
        <v>18571.321779050006</v>
      </c>
      <c r="W175" s="156">
        <f t="shared" si="170"/>
        <v>19934.598558928046</v>
      </c>
      <c r="X175" s="156">
        <f t="shared" ref="X175:Y175" si="171">IF(X121&gt;9,X148/X121*1000,"n.a.")</f>
        <v>19246.287112498143</v>
      </c>
      <c r="Y175" s="156">
        <f t="shared" si="171"/>
        <v>20473.991428523972</v>
      </c>
      <c r="Z175" s="156">
        <f t="shared" ref="Z175:AB175" si="172">IF(Z121&gt;9,Z148/Z121*1000,"n.a.")</f>
        <v>20072.884685824647</v>
      </c>
      <c r="AA175" s="156">
        <f t="shared" si="172"/>
        <v>21625.340911338317</v>
      </c>
      <c r="AB175" s="156">
        <f t="shared" si="172"/>
        <v>22724.753651475548</v>
      </c>
    </row>
    <row r="176" spans="1:28" x14ac:dyDescent="0.25">
      <c r="A176" s="1" t="s">
        <v>342</v>
      </c>
      <c r="B176" t="s">
        <v>482</v>
      </c>
      <c r="C176" s="156">
        <f t="shared" ref="C176:Q176" si="173">IF(C122&gt;9,C149/C122*1000,"n.a.")</f>
        <v>13371.58946831598</v>
      </c>
      <c r="D176" s="156">
        <f t="shared" si="173"/>
        <v>11952.492192516855</v>
      </c>
      <c r="E176" s="156">
        <f t="shared" si="173"/>
        <v>13091.382675168841</v>
      </c>
      <c r="F176" s="156">
        <f t="shared" si="173"/>
        <v>14409.907214489251</v>
      </c>
      <c r="G176" s="156">
        <f t="shared" si="173"/>
        <v>15999.369319735475</v>
      </c>
      <c r="H176" s="156">
        <f t="shared" si="173"/>
        <v>16599.325126080294</v>
      </c>
      <c r="I176" s="156">
        <f t="shared" si="173"/>
        <v>16396.045260193936</v>
      </c>
      <c r="J176" s="156">
        <f t="shared" si="173"/>
        <v>16166.156390827531</v>
      </c>
      <c r="K176" s="156">
        <f t="shared" si="173"/>
        <v>16124.821742493359</v>
      </c>
      <c r="L176" s="156">
        <f t="shared" si="173"/>
        <v>16093.29919186137</v>
      </c>
      <c r="M176" s="156">
        <f t="shared" si="173"/>
        <v>16912.615087234819</v>
      </c>
      <c r="N176" s="156">
        <f t="shared" si="173"/>
        <v>17155.926401360608</v>
      </c>
      <c r="O176" s="156">
        <f t="shared" si="173"/>
        <v>17060.080455284846</v>
      </c>
      <c r="P176" s="156">
        <f t="shared" si="173"/>
        <v>17441.379189000269</v>
      </c>
      <c r="Q176" s="156">
        <f t="shared" si="173"/>
        <v>16656.309358972983</v>
      </c>
      <c r="R176" s="156">
        <f t="shared" ref="R176:S176" si="174">IF(R122&gt;9,R149/R122*1000,"n.a.")</f>
        <v>18283.66770299587</v>
      </c>
      <c r="S176" s="156">
        <f t="shared" si="174"/>
        <v>18648.1101112615</v>
      </c>
      <c r="T176" s="156">
        <f t="shared" ref="T176:U176" si="175">IF(T122&gt;9,T149/T122*1000,"n.a.")</f>
        <v>20141.065213788534</v>
      </c>
      <c r="U176" s="156">
        <f t="shared" si="175"/>
        <v>22223.666993529529</v>
      </c>
      <c r="V176" s="156">
        <f t="shared" ref="V176:W176" si="176">IF(V122&gt;9,V149/V122*1000,"n.a.")</f>
        <v>23758.140144904271</v>
      </c>
      <c r="W176" s="156">
        <f t="shared" si="176"/>
        <v>23094.768999727879</v>
      </c>
      <c r="X176" s="156">
        <f t="shared" ref="X176:Y176" si="177">IF(X122&gt;9,X149/X122*1000,"n.a.")</f>
        <v>23989.859153282476</v>
      </c>
      <c r="Y176" s="156">
        <f t="shared" si="177"/>
        <v>24564.117633498998</v>
      </c>
      <c r="Z176" s="156">
        <f t="shared" ref="Z176:AB176" si="178">IF(Z122&gt;9,Z149/Z122*1000,"n.a.")</f>
        <v>25283.262241205222</v>
      </c>
      <c r="AA176" s="156">
        <f t="shared" si="178"/>
        <v>27367.731548014697</v>
      </c>
      <c r="AB176" s="156">
        <f t="shared" si="178"/>
        <v>28921.637932365062</v>
      </c>
    </row>
    <row r="177" spans="1:28" x14ac:dyDescent="0.25">
      <c r="A177" s="1" t="s">
        <v>344</v>
      </c>
      <c r="B177" t="s">
        <v>345</v>
      </c>
      <c r="C177" s="156">
        <f t="shared" ref="C177:Q177" si="179">IF(C123&gt;9,C150/C123*1000,"n.a.")</f>
        <v>5962.3233284693551</v>
      </c>
      <c r="D177" s="156">
        <f t="shared" si="179"/>
        <v>6524.0295049463812</v>
      </c>
      <c r="E177" s="156">
        <f t="shared" si="179"/>
        <v>9871.1761384601286</v>
      </c>
      <c r="F177" s="156">
        <f t="shared" si="179"/>
        <v>9851.2796549555678</v>
      </c>
      <c r="G177" s="156">
        <f t="shared" si="179"/>
        <v>9141.5313864291729</v>
      </c>
      <c r="H177" s="156">
        <f t="shared" si="179"/>
        <v>8586.0472803852044</v>
      </c>
      <c r="I177" s="156">
        <f t="shared" si="179"/>
        <v>7153.8957283504669</v>
      </c>
      <c r="J177" s="156">
        <f t="shared" si="179"/>
        <v>5909.2851606562417</v>
      </c>
      <c r="K177" s="156">
        <f t="shared" si="179"/>
        <v>6937.5076529775633</v>
      </c>
      <c r="L177" s="156">
        <f t="shared" si="179"/>
        <v>6695.0851250770638</v>
      </c>
      <c r="M177" s="156">
        <f t="shared" si="179"/>
        <v>5322.0839091024682</v>
      </c>
      <c r="N177" s="156">
        <f t="shared" si="179"/>
        <v>4337.9203704822903</v>
      </c>
      <c r="O177" s="156">
        <f t="shared" si="179"/>
        <v>4676.2907737245368</v>
      </c>
      <c r="P177" s="156">
        <f t="shared" si="179"/>
        <v>5985.4449327605535</v>
      </c>
      <c r="Q177" s="156">
        <f t="shared" si="179"/>
        <v>7097.8056534253319</v>
      </c>
      <c r="R177" s="156">
        <f t="shared" ref="R177:S177" si="180">IF(R123&gt;9,R150/R123*1000,"n.a.")</f>
        <v>7459.3819589608056</v>
      </c>
      <c r="S177" s="156">
        <f t="shared" si="180"/>
        <v>7590.8658741785248</v>
      </c>
      <c r="T177" s="156">
        <f t="shared" ref="T177:U177" si="181">IF(T123&gt;9,T150/T123*1000,"n.a.")</f>
        <v>7863.9888955491779</v>
      </c>
      <c r="U177" s="156">
        <f t="shared" si="181"/>
        <v>6602.6996474486905</v>
      </c>
      <c r="V177" s="156">
        <f t="shared" ref="V177:W177" si="182">IF(V123&gt;9,V150/V123*1000,"n.a.")</f>
        <v>6236.5299753385707</v>
      </c>
      <c r="W177" s="156">
        <f t="shared" si="182"/>
        <v>6994.1123905839722</v>
      </c>
      <c r="X177" s="156">
        <f t="shared" ref="X177:Y177" si="183">IF(X123&gt;9,X150/X123*1000,"n.a.")</f>
        <v>6174.0813318056398</v>
      </c>
      <c r="Y177" s="156">
        <f t="shared" si="183"/>
        <v>6158.9805296599825</v>
      </c>
      <c r="Z177" s="156">
        <f t="shared" ref="Z177:AB177" si="184">IF(Z123&gt;9,Z150/Z123*1000,"n.a.")</f>
        <v>6491.9110601660141</v>
      </c>
      <c r="AA177" s="156">
        <f t="shared" si="184"/>
        <v>7221.2616372911589</v>
      </c>
      <c r="AB177" s="156">
        <f t="shared" si="184"/>
        <v>7825.3507647258994</v>
      </c>
    </row>
    <row r="178" spans="1:28" x14ac:dyDescent="0.25">
      <c r="A178" s="1" t="s">
        <v>346</v>
      </c>
      <c r="B178" s="152" t="s">
        <v>347</v>
      </c>
      <c r="C178" s="156">
        <f t="shared" ref="C178:Q178" si="185">IF(C124&gt;9,C151/C124*1000,"n.a.")</f>
        <v>12334.637199668396</v>
      </c>
      <c r="D178" s="156">
        <f t="shared" si="185"/>
        <v>14647.249173018836</v>
      </c>
      <c r="E178" s="156">
        <f t="shared" si="185"/>
        <v>13344.727723697253</v>
      </c>
      <c r="F178" s="156">
        <f t="shared" si="185"/>
        <v>13212.671389305709</v>
      </c>
      <c r="G178" s="156">
        <f t="shared" si="185"/>
        <v>14672.308636375763</v>
      </c>
      <c r="H178" s="156">
        <f t="shared" si="185"/>
        <v>14875.976408494464</v>
      </c>
      <c r="I178" s="156">
        <f t="shared" si="185"/>
        <v>17261.683159630302</v>
      </c>
      <c r="J178" s="156">
        <f t="shared" si="185"/>
        <v>16143.364678228178</v>
      </c>
      <c r="K178" s="156">
        <f t="shared" si="185"/>
        <v>18389.497307866426</v>
      </c>
      <c r="L178" s="156">
        <f t="shared" si="185"/>
        <v>14920.870187105</v>
      </c>
      <c r="M178" s="156">
        <f t="shared" si="185"/>
        <v>15389.285349292099</v>
      </c>
      <c r="N178" s="156">
        <f t="shared" si="185"/>
        <v>16401.629846416708</v>
      </c>
      <c r="O178" s="156">
        <f t="shared" si="185"/>
        <v>14923.024913182766</v>
      </c>
      <c r="P178" s="156">
        <f t="shared" si="185"/>
        <v>15024.147581889198</v>
      </c>
      <c r="Q178" s="156">
        <f t="shared" si="185"/>
        <v>15019.17362673965</v>
      </c>
      <c r="R178" s="156">
        <f t="shared" ref="R178:S178" si="186">IF(R124&gt;9,R151/R124*1000,"n.a.")</f>
        <v>14872.84385593656</v>
      </c>
      <c r="S178" s="156">
        <f t="shared" si="186"/>
        <v>15481.834749492446</v>
      </c>
      <c r="T178" s="156">
        <f t="shared" ref="T178:U178" si="187">IF(T124&gt;9,T151/T124*1000,"n.a.")</f>
        <v>15661.877148512101</v>
      </c>
      <c r="U178" s="156">
        <f t="shared" si="187"/>
        <v>15164.791278819594</v>
      </c>
      <c r="V178" s="156">
        <f t="shared" ref="V178:W178" si="188">IF(V124&gt;9,V151/V124*1000,"n.a.")</f>
        <v>15002.102114011597</v>
      </c>
      <c r="W178" s="156">
        <f t="shared" si="188"/>
        <v>15293.515708965433</v>
      </c>
      <c r="X178" s="156">
        <f t="shared" ref="X178:Y178" si="189">IF(X124&gt;9,X151/X124*1000,"n.a.")</f>
        <v>15766.399570261707</v>
      </c>
      <c r="Y178" s="156">
        <f t="shared" si="189"/>
        <v>17683.652490209246</v>
      </c>
      <c r="Z178" s="156">
        <f t="shared" ref="Z178:AB178" si="190">IF(Z124&gt;9,Z151/Z124*1000,"n.a.")</f>
        <v>20566.142336348934</v>
      </c>
      <c r="AA178" s="156">
        <f t="shared" si="190"/>
        <v>19493.27591577145</v>
      </c>
      <c r="AB178" s="156">
        <f t="shared" si="190"/>
        <v>19510.547024396674</v>
      </c>
    </row>
    <row r="179" spans="1:28" x14ac:dyDescent="0.25">
      <c r="A179" s="1" t="s">
        <v>348</v>
      </c>
      <c r="B179" s="152" t="s">
        <v>349</v>
      </c>
      <c r="C179" s="156">
        <f t="shared" ref="C179:Q179" si="191">IF(C125&gt;9,C152/C125*1000,"n.a.")</f>
        <v>8747.7316659131247</v>
      </c>
      <c r="D179" s="156">
        <f t="shared" si="191"/>
        <v>9337.1162308866842</v>
      </c>
      <c r="E179" s="156">
        <f t="shared" si="191"/>
        <v>9816.210075938945</v>
      </c>
      <c r="F179" s="156">
        <f t="shared" si="191"/>
        <v>7965.9539773937458</v>
      </c>
      <c r="G179" s="156">
        <f t="shared" si="191"/>
        <v>8763.5664666414868</v>
      </c>
      <c r="H179" s="156">
        <f t="shared" si="191"/>
        <v>9764.5640157975158</v>
      </c>
      <c r="I179" s="156">
        <f t="shared" si="191"/>
        <v>9357.5632055792375</v>
      </c>
      <c r="J179" s="156">
        <f t="shared" si="191"/>
        <v>8959.880325531587</v>
      </c>
      <c r="K179" s="156">
        <f t="shared" si="191"/>
        <v>9134.5562111717809</v>
      </c>
      <c r="L179" s="156">
        <f t="shared" si="191"/>
        <v>9644.1199735443461</v>
      </c>
      <c r="M179" s="156">
        <f t="shared" si="191"/>
        <v>10570.017332912825</v>
      </c>
      <c r="N179" s="156">
        <f t="shared" si="191"/>
        <v>11040.006404182897</v>
      </c>
      <c r="O179" s="156">
        <f t="shared" si="191"/>
        <v>10730.329849204838</v>
      </c>
      <c r="P179" s="156">
        <f t="shared" si="191"/>
        <v>10667.032703921615</v>
      </c>
      <c r="Q179" s="156">
        <f t="shared" si="191"/>
        <v>10884.342699393148</v>
      </c>
      <c r="R179" s="156">
        <f t="shared" ref="R179:S179" si="192">IF(R125&gt;9,R152/R125*1000,"n.a.")</f>
        <v>10463.309137728351</v>
      </c>
      <c r="S179" s="156">
        <f t="shared" si="192"/>
        <v>11552.379902071301</v>
      </c>
      <c r="T179" s="156">
        <f t="shared" ref="T179:U179" si="193">IF(T125&gt;9,T152/T125*1000,"n.a.")</f>
        <v>12403.330074566831</v>
      </c>
      <c r="U179" s="156">
        <f t="shared" si="193"/>
        <v>10548.834134383735</v>
      </c>
      <c r="V179" s="156">
        <f t="shared" ref="V179:W179" si="194">IF(V125&gt;9,V152/V125*1000,"n.a.")</f>
        <v>10752.079754717031</v>
      </c>
      <c r="W179" s="156">
        <f t="shared" si="194"/>
        <v>9879.6583586703273</v>
      </c>
      <c r="X179" s="156">
        <f t="shared" ref="X179:Y179" si="195">IF(X125&gt;9,X152/X125*1000,"n.a.")</f>
        <v>7346.0917539856309</v>
      </c>
      <c r="Y179" s="156">
        <f t="shared" si="195"/>
        <v>9914.8791624191072</v>
      </c>
      <c r="Z179" s="156">
        <f t="shared" ref="Z179:AB179" si="196">IF(Z125&gt;9,Z152/Z125*1000,"n.a.")</f>
        <v>11342.696556121675</v>
      </c>
      <c r="AA179" s="156">
        <f t="shared" si="196"/>
        <v>12880.205240111378</v>
      </c>
      <c r="AB179" s="156">
        <f t="shared" si="196"/>
        <v>12924.90218039134</v>
      </c>
    </row>
    <row r="180" spans="1:28" x14ac:dyDescent="0.25">
      <c r="A180" s="1" t="s">
        <v>350</v>
      </c>
      <c r="B180" t="s">
        <v>483</v>
      </c>
      <c r="C180" s="156">
        <f t="shared" ref="C180:Q180" si="197">IF(C126&gt;9,C153/C126*1000,"n.a.")</f>
        <v>10193.386538723173</v>
      </c>
      <c r="D180" s="156">
        <f t="shared" si="197"/>
        <v>10258.452093716014</v>
      </c>
      <c r="E180" s="156">
        <f t="shared" si="197"/>
        <v>10444.627430913632</v>
      </c>
      <c r="F180" s="156">
        <f t="shared" si="197"/>
        <v>11106.54654158805</v>
      </c>
      <c r="G180" s="156">
        <f t="shared" si="197"/>
        <v>11094.510572994433</v>
      </c>
      <c r="H180" s="156">
        <f t="shared" si="197"/>
        <v>11217.072268574206</v>
      </c>
      <c r="I180" s="156">
        <f t="shared" si="197"/>
        <v>11501.912858496065</v>
      </c>
      <c r="J180" s="156">
        <f t="shared" si="197"/>
        <v>11720.139902940125</v>
      </c>
      <c r="K180" s="156">
        <f t="shared" si="197"/>
        <v>12053.394630227742</v>
      </c>
      <c r="L180" s="156">
        <f t="shared" si="197"/>
        <v>12200.708871283046</v>
      </c>
      <c r="M180" s="156">
        <f t="shared" si="197"/>
        <v>12046.048941759896</v>
      </c>
      <c r="N180" s="156">
        <f t="shared" si="197"/>
        <v>12573.554901716439</v>
      </c>
      <c r="O180" s="156">
        <f t="shared" si="197"/>
        <v>12910.016070062666</v>
      </c>
      <c r="P180" s="156">
        <f t="shared" si="197"/>
        <v>12752.535751459338</v>
      </c>
      <c r="Q180" s="156">
        <f t="shared" si="197"/>
        <v>14076.056075090915</v>
      </c>
      <c r="R180" s="156">
        <f t="shared" ref="R180:S180" si="198">IF(R126&gt;9,R153/R126*1000,"n.a.")</f>
        <v>14319.988366858617</v>
      </c>
      <c r="S180" s="156">
        <f t="shared" si="198"/>
        <v>14988.019737509392</v>
      </c>
      <c r="T180" s="156">
        <f t="shared" ref="T180:U180" si="199">IF(T126&gt;9,T153/T126*1000,"n.a.")</f>
        <v>15466.80354863172</v>
      </c>
      <c r="U180" s="156">
        <f t="shared" si="199"/>
        <v>16092.86737826677</v>
      </c>
      <c r="V180" s="156">
        <f t="shared" ref="V180:W180" si="200">IF(V126&gt;9,V153/V126*1000,"n.a.")</f>
        <v>16419.691284207056</v>
      </c>
      <c r="W180" s="156">
        <f t="shared" si="200"/>
        <v>16810.081818360319</v>
      </c>
      <c r="X180" s="156">
        <f t="shared" ref="X180:Y180" si="201">IF(X126&gt;9,X153/X126*1000,"n.a.")</f>
        <v>16728.622350389589</v>
      </c>
      <c r="Y180" s="156">
        <f t="shared" si="201"/>
        <v>16581.782802139776</v>
      </c>
      <c r="Z180" s="156">
        <f t="shared" ref="Z180:AB180" si="202">IF(Z126&gt;9,Z153/Z126*1000,"n.a.")</f>
        <v>18616.844798263814</v>
      </c>
      <c r="AA180" s="156">
        <f t="shared" si="202"/>
        <v>19624.027010518832</v>
      </c>
      <c r="AB180" s="156">
        <f t="shared" si="202"/>
        <v>20546.486488946743</v>
      </c>
    </row>
    <row r="181" spans="1:28" x14ac:dyDescent="0.25">
      <c r="A181" s="1" t="s">
        <v>352</v>
      </c>
      <c r="B181" t="s">
        <v>353</v>
      </c>
      <c r="C181" s="156">
        <f t="shared" ref="C181:Q181" si="203">IF(C127&gt;9,C154/C127*1000,"n.a.")</f>
        <v>8944.462590974108</v>
      </c>
      <c r="D181" s="156">
        <f t="shared" si="203"/>
        <v>8913.0555669983751</v>
      </c>
      <c r="E181" s="156">
        <f t="shared" si="203"/>
        <v>9523.3321111647765</v>
      </c>
      <c r="F181" s="156">
        <f t="shared" si="203"/>
        <v>9355.8911550284574</v>
      </c>
      <c r="G181" s="156">
        <f t="shared" si="203"/>
        <v>9660.7855914594475</v>
      </c>
      <c r="H181" s="156">
        <f t="shared" si="203"/>
        <v>9446.4134602873801</v>
      </c>
      <c r="I181" s="156">
        <f t="shared" si="203"/>
        <v>9466.7288035578749</v>
      </c>
      <c r="J181" s="156">
        <f t="shared" si="203"/>
        <v>9493.4048318290806</v>
      </c>
      <c r="K181" s="156">
        <f t="shared" si="203"/>
        <v>9476.3042878882825</v>
      </c>
      <c r="L181" s="156">
        <f t="shared" si="203"/>
        <v>9411.7575649895134</v>
      </c>
      <c r="M181" s="156">
        <f t="shared" si="203"/>
        <v>9987.7688524466939</v>
      </c>
      <c r="N181" s="156">
        <f t="shared" si="203"/>
        <v>10525.694827423955</v>
      </c>
      <c r="O181" s="156">
        <f t="shared" si="203"/>
        <v>11024.797399146004</v>
      </c>
      <c r="P181" s="156">
        <f t="shared" si="203"/>
        <v>11365.042091807818</v>
      </c>
      <c r="Q181" s="156">
        <f t="shared" si="203"/>
        <v>11911.608844361719</v>
      </c>
      <c r="R181" s="156">
        <f t="shared" ref="R181:S181" si="204">IF(R127&gt;9,R154/R127*1000,"n.a.")</f>
        <v>14855.681070020679</v>
      </c>
      <c r="S181" s="156">
        <f t="shared" si="204"/>
        <v>15296.824696764706</v>
      </c>
      <c r="T181" s="156">
        <f t="shared" ref="T181:U181" si="205">IF(T127&gt;9,T154/T127*1000,"n.a.")</f>
        <v>16365.273213073802</v>
      </c>
      <c r="U181" s="156">
        <f t="shared" si="205"/>
        <v>16403.870715783331</v>
      </c>
      <c r="V181" s="156">
        <f t="shared" ref="V181:W181" si="206">IF(V127&gt;9,V154/V127*1000,"n.a.")</f>
        <v>16577.067013315653</v>
      </c>
      <c r="W181" s="156">
        <f t="shared" si="206"/>
        <v>16589.805272230264</v>
      </c>
      <c r="X181" s="156">
        <f t="shared" ref="X181:Y181" si="207">IF(X127&gt;9,X154/X127*1000,"n.a.")</f>
        <v>17417.327933527155</v>
      </c>
      <c r="Y181" s="156">
        <f t="shared" si="207"/>
        <v>18422.04258603519</v>
      </c>
      <c r="Z181" s="156">
        <f t="shared" ref="Z181:AB181" si="208">IF(Z127&gt;9,Z154/Z127*1000,"n.a.")</f>
        <v>17716.770476262063</v>
      </c>
      <c r="AA181" s="156">
        <f t="shared" si="208"/>
        <v>19738.899316811639</v>
      </c>
      <c r="AB181" s="156">
        <f t="shared" si="208"/>
        <v>17378.344979695466</v>
      </c>
    </row>
    <row r="182" spans="1:28" x14ac:dyDescent="0.25">
      <c r="A182" s="1" t="s">
        <v>354</v>
      </c>
      <c r="B182" t="s">
        <v>355</v>
      </c>
      <c r="C182" s="156">
        <f t="shared" ref="C182:Q182" si="209">IF(C128&gt;9,C155/C128*1000,"n.a.")</f>
        <v>9231.8104387110234</v>
      </c>
      <c r="D182" s="156">
        <f t="shared" si="209"/>
        <v>8783.3705752033056</v>
      </c>
      <c r="E182" s="156">
        <f t="shared" si="209"/>
        <v>9575.3582058291013</v>
      </c>
      <c r="F182" s="156">
        <f t="shared" si="209"/>
        <v>10285.690244227695</v>
      </c>
      <c r="G182" s="156">
        <f t="shared" si="209"/>
        <v>9153.3160301773223</v>
      </c>
      <c r="H182" s="156">
        <f t="shared" si="209"/>
        <v>9778.6630590424484</v>
      </c>
      <c r="I182" s="156">
        <f t="shared" si="209"/>
        <v>10917.63185527604</v>
      </c>
      <c r="J182" s="156">
        <f t="shared" si="209"/>
        <v>12208.154339055423</v>
      </c>
      <c r="K182" s="156">
        <f t="shared" si="209"/>
        <v>12826.380969033184</v>
      </c>
      <c r="L182" s="156">
        <f t="shared" si="209"/>
        <v>11998.560423114859</v>
      </c>
      <c r="M182" s="156">
        <f t="shared" si="209"/>
        <v>8543.0172523313395</v>
      </c>
      <c r="N182" s="156">
        <f t="shared" si="209"/>
        <v>9130.2865129152742</v>
      </c>
      <c r="O182" s="156">
        <f t="shared" si="209"/>
        <v>8670.0116782184978</v>
      </c>
      <c r="P182" s="156">
        <f t="shared" si="209"/>
        <v>8762.052866356571</v>
      </c>
      <c r="Q182" s="156">
        <f t="shared" si="209"/>
        <v>8591.3759263235679</v>
      </c>
      <c r="R182" s="156">
        <f t="shared" ref="R182:S182" si="210">IF(R128&gt;9,R155/R128*1000,"n.a.")</f>
        <v>9494.5921197772441</v>
      </c>
      <c r="S182" s="156">
        <f t="shared" si="210"/>
        <v>10789.100859086831</v>
      </c>
      <c r="T182" s="156">
        <f t="shared" ref="T182:U182" si="211">IF(T128&gt;9,T155/T128*1000,"n.a.")</f>
        <v>10332.195024163175</v>
      </c>
      <c r="U182" s="156">
        <f t="shared" si="211"/>
        <v>11191.327501939539</v>
      </c>
      <c r="V182" s="156">
        <f t="shared" ref="V182:W182" si="212">IF(V128&gt;9,V155/V128*1000,"n.a.")</f>
        <v>12795.58797599603</v>
      </c>
      <c r="W182" s="156">
        <f t="shared" si="212"/>
        <v>9366.4559782484084</v>
      </c>
      <c r="X182" s="156">
        <f t="shared" ref="X182:Y182" si="213">IF(X128&gt;9,X155/X128*1000,"n.a.")</f>
        <v>9362.3385712779109</v>
      </c>
      <c r="Y182" s="156">
        <f t="shared" si="213"/>
        <v>9344.7612497967129</v>
      </c>
      <c r="Z182" s="156">
        <f t="shared" ref="Z182:AB182" si="214">IF(Z128&gt;9,Z155/Z128*1000,"n.a.")</f>
        <v>8767.8810788318569</v>
      </c>
      <c r="AA182" s="156">
        <f t="shared" si="214"/>
        <v>10525.932440634715</v>
      </c>
      <c r="AB182" s="156">
        <f t="shared" si="214"/>
        <v>12469.820156281119</v>
      </c>
    </row>
    <row r="183" spans="1:28" x14ac:dyDescent="0.25">
      <c r="A183" s="1" t="s">
        <v>356</v>
      </c>
      <c r="B183" t="s">
        <v>357</v>
      </c>
      <c r="C183" s="156">
        <f t="shared" ref="C183:Q183" si="215">IF(C129&gt;9,C156/C129*1000,"n.a.")</f>
        <v>12581.963880347275</v>
      </c>
      <c r="D183" s="156">
        <f t="shared" si="215"/>
        <v>11478.627381030979</v>
      </c>
      <c r="E183" s="156">
        <f t="shared" si="215"/>
        <v>9611.4830461593338</v>
      </c>
      <c r="F183" s="156">
        <f t="shared" si="215"/>
        <v>7921.8331004426473</v>
      </c>
      <c r="G183" s="156">
        <f t="shared" si="215"/>
        <v>9876.7699050605261</v>
      </c>
      <c r="H183" s="156">
        <f t="shared" si="215"/>
        <v>9978.2412513242307</v>
      </c>
      <c r="I183" s="156">
        <f t="shared" si="215"/>
        <v>11781.163239865606</v>
      </c>
      <c r="J183" s="156">
        <f t="shared" si="215"/>
        <v>13723.004177169423</v>
      </c>
      <c r="K183" s="156">
        <f t="shared" si="215"/>
        <v>14055.802070308157</v>
      </c>
      <c r="L183" s="156">
        <f t="shared" si="215"/>
        <v>14984.512096957216</v>
      </c>
      <c r="M183" s="156">
        <f t="shared" si="215"/>
        <v>15955.018785267759</v>
      </c>
      <c r="N183" s="156">
        <f t="shared" si="215"/>
        <v>13874.647955270359</v>
      </c>
      <c r="O183" s="156">
        <f t="shared" si="215"/>
        <v>15105.869623669632</v>
      </c>
      <c r="P183" s="156">
        <f t="shared" si="215"/>
        <v>13963.344023868</v>
      </c>
      <c r="Q183" s="156">
        <f t="shared" si="215"/>
        <v>14040.499830616958</v>
      </c>
      <c r="R183" s="156">
        <f t="shared" ref="R183:S183" si="216">IF(R129&gt;9,R156/R129*1000,"n.a.")</f>
        <v>14519.428106103942</v>
      </c>
      <c r="S183" s="156">
        <f t="shared" si="216"/>
        <v>18359.790727599571</v>
      </c>
      <c r="T183" s="156">
        <f t="shared" ref="T183:U183" si="217">IF(T129&gt;9,T156/T129*1000,"n.a.")</f>
        <v>18407.174273583627</v>
      </c>
      <c r="U183" s="156">
        <f t="shared" si="217"/>
        <v>19610.848151340604</v>
      </c>
      <c r="V183" s="156">
        <f t="shared" ref="V183:W183" si="218">IF(V129&gt;9,V156/V129*1000,"n.a.")</f>
        <v>17323.335202713395</v>
      </c>
      <c r="W183" s="156">
        <f t="shared" si="218"/>
        <v>19339.244842531192</v>
      </c>
      <c r="X183" s="156">
        <f t="shared" ref="X183:Y183" si="219">IF(X129&gt;9,X156/X129*1000,"n.a.")</f>
        <v>21430.012593490799</v>
      </c>
      <c r="Y183" s="156">
        <f t="shared" si="219"/>
        <v>21243.874204018615</v>
      </c>
      <c r="Z183" s="156">
        <f t="shared" ref="Z183:AB183" si="220">IF(Z129&gt;9,Z156/Z129*1000,"n.a.")</f>
        <v>24105.009483185113</v>
      </c>
      <c r="AA183" s="156">
        <f t="shared" si="220"/>
        <v>27467.814474667255</v>
      </c>
      <c r="AB183" s="156">
        <f t="shared" si="220"/>
        <v>25515.334999399282</v>
      </c>
    </row>
    <row r="184" spans="1:28" x14ac:dyDescent="0.25">
      <c r="A184" s="1" t="s">
        <v>358</v>
      </c>
      <c r="B184" t="s">
        <v>359</v>
      </c>
      <c r="C184" s="156">
        <f t="shared" ref="C184:Q184" si="221">IF(C130&gt;9,C157/C130*1000,"n.a.")</f>
        <v>6520.3490746218658</v>
      </c>
      <c r="D184" s="156">
        <f t="shared" si="221"/>
        <v>6325.4702057120521</v>
      </c>
      <c r="E184" s="156">
        <f t="shared" si="221"/>
        <v>5742.5224819758314</v>
      </c>
      <c r="F184" s="156">
        <f t="shared" si="221"/>
        <v>5750.5427550656441</v>
      </c>
      <c r="G184" s="156">
        <f t="shared" si="221"/>
        <v>5524.5594466635348</v>
      </c>
      <c r="H184" s="156">
        <f t="shared" si="221"/>
        <v>5949.7216635048608</v>
      </c>
      <c r="I184" s="156">
        <f t="shared" si="221"/>
        <v>5544.9391105865234</v>
      </c>
      <c r="J184" s="156">
        <f t="shared" si="221"/>
        <v>5953.1470302305233</v>
      </c>
      <c r="K184" s="156">
        <f t="shared" si="221"/>
        <v>5911.7861201745063</v>
      </c>
      <c r="L184" s="156">
        <f t="shared" si="221"/>
        <v>6235.0439673017363</v>
      </c>
      <c r="M184" s="156">
        <f t="shared" si="221"/>
        <v>6681.6143674241957</v>
      </c>
      <c r="N184" s="156">
        <f t="shared" si="221"/>
        <v>7464.6983050703311</v>
      </c>
      <c r="O184" s="156">
        <f t="shared" si="221"/>
        <v>6817.0286817904789</v>
      </c>
      <c r="P184" s="156">
        <f t="shared" si="221"/>
        <v>7096.9990471892334</v>
      </c>
      <c r="Q184" s="156">
        <f t="shared" si="221"/>
        <v>7698.1022518752688</v>
      </c>
      <c r="R184" s="156">
        <f t="shared" ref="R184:S184" si="222">IF(R130&gt;9,R157/R130*1000,"n.a.")</f>
        <v>7934.5788651735047</v>
      </c>
      <c r="S184" s="156">
        <f t="shared" si="222"/>
        <v>9132.5353248748743</v>
      </c>
      <c r="T184" s="156">
        <f t="shared" ref="T184:U184" si="223">IF(T130&gt;9,T157/T130*1000,"n.a.")</f>
        <v>10645.245725419556</v>
      </c>
      <c r="U184" s="156">
        <f t="shared" si="223"/>
        <v>9993.9948783533055</v>
      </c>
      <c r="V184" s="156">
        <f t="shared" ref="V184:W184" si="224">IF(V130&gt;9,V157/V130*1000,"n.a.")</f>
        <v>9575.330384384908</v>
      </c>
      <c r="W184" s="156">
        <f t="shared" si="224"/>
        <v>8277.8199966573229</v>
      </c>
      <c r="X184" s="156">
        <f t="shared" ref="X184:Y184" si="225">IF(X130&gt;9,X157/X130*1000,"n.a.")</f>
        <v>7647.692560943934</v>
      </c>
      <c r="Y184" s="156">
        <f t="shared" si="225"/>
        <v>8109.5484057910307</v>
      </c>
      <c r="Z184" s="156">
        <f t="shared" ref="Z184:AB184" si="226">IF(Z130&gt;9,Z157/Z130*1000,"n.a.")</f>
        <v>9006.3099588232399</v>
      </c>
      <c r="AA184" s="156">
        <f t="shared" si="226"/>
        <v>8725.1352751853901</v>
      </c>
      <c r="AB184" s="156">
        <f t="shared" si="226"/>
        <v>9040.0662571747162</v>
      </c>
    </row>
    <row r="185" spans="1:28" x14ac:dyDescent="0.25">
      <c r="A185" s="1" t="s">
        <v>360</v>
      </c>
      <c r="B185" t="s">
        <v>484</v>
      </c>
      <c r="C185" s="156">
        <f t="shared" ref="C185:Q185" si="227">IF(C131&gt;9,C158/C131*1000,"n.a.")</f>
        <v>1479.323803496329</v>
      </c>
      <c r="D185" s="156">
        <f t="shared" si="227"/>
        <v>1583.4958277472304</v>
      </c>
      <c r="E185" s="156">
        <f t="shared" si="227"/>
        <v>1610.2236388412059</v>
      </c>
      <c r="F185" s="156">
        <f t="shared" si="227"/>
        <v>2128.1701574211875</v>
      </c>
      <c r="G185" s="156" t="str">
        <f t="shared" si="227"/>
        <v>n.a.</v>
      </c>
      <c r="H185" s="156" t="str">
        <f t="shared" si="227"/>
        <v>n.a.</v>
      </c>
      <c r="I185" s="156" t="str">
        <f t="shared" si="227"/>
        <v>n.a.</v>
      </c>
      <c r="J185" s="156" t="str">
        <f t="shared" si="227"/>
        <v>n.a.</v>
      </c>
      <c r="K185" s="156" t="str">
        <f t="shared" si="227"/>
        <v>n.a.</v>
      </c>
      <c r="L185" s="156" t="str">
        <f t="shared" si="227"/>
        <v>n.a.</v>
      </c>
      <c r="M185" s="156" t="str">
        <f t="shared" si="227"/>
        <v>n.a.</v>
      </c>
      <c r="N185" s="156" t="str">
        <f t="shared" si="227"/>
        <v>n.a.</v>
      </c>
      <c r="O185" s="156" t="str">
        <f t="shared" si="227"/>
        <v>n.a.</v>
      </c>
      <c r="P185" s="156" t="str">
        <f t="shared" si="227"/>
        <v>n.a.</v>
      </c>
      <c r="Q185" s="156" t="str">
        <f t="shared" si="227"/>
        <v>n.a.</v>
      </c>
      <c r="R185" s="156" t="str">
        <f t="shared" ref="R185:S185" si="228">IF(R131&gt;9,R158/R131*1000,"n.a.")</f>
        <v>n.a.</v>
      </c>
      <c r="S185" s="156" t="str">
        <f t="shared" si="228"/>
        <v>n.a.</v>
      </c>
      <c r="T185" s="156" t="str">
        <f t="shared" ref="T185:U185" si="229">IF(T131&gt;9,T158/T131*1000,"n.a.")</f>
        <v>n.a.</v>
      </c>
      <c r="U185" s="156" t="str">
        <f t="shared" si="229"/>
        <v>n.a.</v>
      </c>
      <c r="V185" s="156" t="str">
        <f t="shared" ref="V185:W185" si="230">IF(V131&gt;9,V158/V131*1000,"n.a.")</f>
        <v>n.a.</v>
      </c>
      <c r="W185" s="156" t="str">
        <f t="shared" si="230"/>
        <v>n.a.</v>
      </c>
      <c r="X185" s="156" t="str">
        <f t="shared" ref="X185:Y185" si="231">IF(X131&gt;9,X158/X131*1000,"n.a.")</f>
        <v>n.a.</v>
      </c>
      <c r="Y185" s="156" t="str">
        <f t="shared" si="231"/>
        <v>n.a.</v>
      </c>
      <c r="Z185" s="156" t="str">
        <f t="shared" ref="Z185:AB185" si="232">IF(Z131&gt;9,Z158/Z131*1000,"n.a.")</f>
        <v>n.a.</v>
      </c>
      <c r="AA185" s="156" t="str">
        <f t="shared" si="232"/>
        <v>n.a.</v>
      </c>
      <c r="AB185" s="156" t="str">
        <f t="shared" si="232"/>
        <v>n.a.</v>
      </c>
    </row>
    <row r="186" spans="1:28" x14ac:dyDescent="0.25">
      <c r="A186" s="1" t="s">
        <v>485</v>
      </c>
      <c r="B186" t="s">
        <v>486</v>
      </c>
      <c r="C186" s="156" t="str">
        <f t="shared" ref="C186:Q186" si="233">IF(C132&gt;9,C159/C132*1000,"n.a.")</f>
        <v>n.a.</v>
      </c>
      <c r="D186" s="156" t="str">
        <f t="shared" si="233"/>
        <v>n.a.</v>
      </c>
      <c r="E186" s="156" t="str">
        <f t="shared" si="233"/>
        <v>n.a.</v>
      </c>
      <c r="F186" s="156" t="str">
        <f t="shared" si="233"/>
        <v>n.a.</v>
      </c>
      <c r="G186" s="156" t="str">
        <f t="shared" si="233"/>
        <v>n.a.</v>
      </c>
      <c r="H186" s="156" t="str">
        <f t="shared" si="233"/>
        <v>n.a.</v>
      </c>
      <c r="I186" s="156" t="str">
        <f t="shared" si="233"/>
        <v>n.a.</v>
      </c>
      <c r="J186" s="156" t="str">
        <f t="shared" si="233"/>
        <v>n.a.</v>
      </c>
      <c r="K186" s="156">
        <f t="shared" si="233"/>
        <v>13154.974782348278</v>
      </c>
      <c r="L186" s="156">
        <f t="shared" si="233"/>
        <v>14922.677118494878</v>
      </c>
      <c r="M186" s="156">
        <f t="shared" si="233"/>
        <v>15163.07502596736</v>
      </c>
      <c r="N186" s="156">
        <f t="shared" si="233"/>
        <v>14459.882704074218</v>
      </c>
      <c r="O186" s="156">
        <f t="shared" si="233"/>
        <v>14024.954398767659</v>
      </c>
      <c r="P186" s="156">
        <f t="shared" si="233"/>
        <v>12834.764098701002</v>
      </c>
      <c r="Q186" s="156">
        <f t="shared" si="233"/>
        <v>14356.916066271922</v>
      </c>
      <c r="R186" s="156">
        <f t="shared" ref="R186:S186" si="234">IF(R132&gt;9,R159/R132*1000,"n.a.")</f>
        <v>14497.4622649303</v>
      </c>
      <c r="S186" s="156">
        <f t="shared" si="234"/>
        <v>15756.533427149048</v>
      </c>
      <c r="T186" s="156">
        <f t="shared" ref="T186:U186" si="235">IF(T132&gt;9,T159/T132*1000,"n.a.")</f>
        <v>14915.925271408492</v>
      </c>
      <c r="U186" s="156">
        <f t="shared" si="235"/>
        <v>16457.337960502209</v>
      </c>
      <c r="V186" s="156">
        <f t="shared" ref="V186:W186" si="236">IF(V132&gt;9,V159/V132*1000,"n.a.")</f>
        <v>17111.635864649426</v>
      </c>
      <c r="W186" s="156">
        <f t="shared" si="236"/>
        <v>20059.096252297444</v>
      </c>
      <c r="X186" s="156">
        <f t="shared" ref="X186:Y186" si="237">IF(X132&gt;9,X159/X132*1000,"n.a.")</f>
        <v>19414.212952994578</v>
      </c>
      <c r="Y186" s="156">
        <f t="shared" si="237"/>
        <v>17810.112416590557</v>
      </c>
      <c r="Z186" s="156">
        <f t="shared" ref="Z186:AB186" si="238">IF(Z132&gt;9,Z159/Z132*1000,"n.a.")</f>
        <v>15600.967530558919</v>
      </c>
      <c r="AA186" s="156">
        <f t="shared" si="238"/>
        <v>14735.521051317961</v>
      </c>
      <c r="AB186" s="156">
        <f t="shared" si="238"/>
        <v>19689.925738243444</v>
      </c>
    </row>
    <row r="187" spans="1:28" s="43" customFormat="1" ht="20.25" customHeight="1" x14ac:dyDescent="0.25">
      <c r="A187" s="832"/>
      <c r="B187" s="433" t="s">
        <v>201</v>
      </c>
      <c r="C187" s="834">
        <f t="shared" ref="C187:Q187" si="239">IF(C133&gt;9,C160/C133*1000,"n.a.")</f>
        <v>8860.2318556009195</v>
      </c>
      <c r="D187" s="834">
        <f t="shared" si="239"/>
        <v>9201.0875913556647</v>
      </c>
      <c r="E187" s="834">
        <f t="shared" si="239"/>
        <v>9399.8162464789984</v>
      </c>
      <c r="F187" s="834">
        <f t="shared" si="239"/>
        <v>9714.741836823423</v>
      </c>
      <c r="G187" s="834">
        <f t="shared" si="239"/>
        <v>9828.0648952678912</v>
      </c>
      <c r="H187" s="834">
        <f t="shared" si="239"/>
        <v>9830.1487830306105</v>
      </c>
      <c r="I187" s="834">
        <f t="shared" si="239"/>
        <v>10114.495825653596</v>
      </c>
      <c r="J187" s="834">
        <f t="shared" si="239"/>
        <v>10405.390712316592</v>
      </c>
      <c r="K187" s="834">
        <f t="shared" si="239"/>
        <v>10703.778797378456</v>
      </c>
      <c r="L187" s="834">
        <f t="shared" si="239"/>
        <v>10761.594646792571</v>
      </c>
      <c r="M187" s="834">
        <f t="shared" si="239"/>
        <v>10741.437359206106</v>
      </c>
      <c r="N187" s="834">
        <f t="shared" si="239"/>
        <v>11076.6808545763</v>
      </c>
      <c r="O187" s="834">
        <f t="shared" si="239"/>
        <v>11311.870432126576</v>
      </c>
      <c r="P187" s="834">
        <f t="shared" si="239"/>
        <v>11251.589143353885</v>
      </c>
      <c r="Q187" s="834">
        <f t="shared" si="239"/>
        <v>12140.293694096581</v>
      </c>
      <c r="R187" s="834">
        <f t="shared" ref="R187:S187" si="240">IF(R133&gt;9,R160/R133*1000,"n.a.")</f>
        <v>12635.326572559055</v>
      </c>
      <c r="S187" s="834">
        <f t="shared" si="240"/>
        <v>13371.084384384254</v>
      </c>
      <c r="T187" s="834">
        <f t="shared" ref="T187:U187" si="241">IF(T133&gt;9,T160/T133*1000,"n.a.")</f>
        <v>13983.462848315632</v>
      </c>
      <c r="U187" s="834">
        <f t="shared" si="241"/>
        <v>14109.999424699758</v>
      </c>
      <c r="V187" s="834">
        <f t="shared" ref="V187:W187" si="242">IF(V133&gt;9,V160/V133*1000,"n.a.")</f>
        <v>14310.007194446292</v>
      </c>
      <c r="W187" s="834">
        <f t="shared" si="242"/>
        <v>14556.547558148777</v>
      </c>
      <c r="X187" s="834">
        <f t="shared" ref="X187:Y187" si="243">IF(X133&gt;9,X160/X133*1000,"n.a.")</f>
        <v>14524.731686227251</v>
      </c>
      <c r="Y187" s="834">
        <f t="shared" si="243"/>
        <v>14602.612600586202</v>
      </c>
      <c r="Z187" s="834">
        <f t="shared" ref="Z187:AB187" si="244">IF(Z133&gt;9,Z160/Z133*1000,"n.a.")</f>
        <v>15555.980129455716</v>
      </c>
      <c r="AA187" s="834">
        <f t="shared" si="244"/>
        <v>16473.656769466055</v>
      </c>
      <c r="AB187" s="834">
        <f t="shared" si="244"/>
        <v>17219.22250818272</v>
      </c>
    </row>
    <row r="188" spans="1:28" ht="13" x14ac:dyDescent="0.3">
      <c r="A188" s="63" t="s">
        <v>480</v>
      </c>
      <c r="B188" s="42"/>
      <c r="C188" s="42"/>
      <c r="D188" s="42"/>
      <c r="E188" s="42"/>
      <c r="F188" s="42"/>
      <c r="G188" s="42"/>
      <c r="H188" s="42"/>
      <c r="I188" s="42"/>
      <c r="J188" s="42"/>
      <c r="K188" s="42"/>
      <c r="L188" s="42"/>
      <c r="M188" s="42"/>
      <c r="N188" s="42"/>
      <c r="O188" s="42"/>
      <c r="P188" s="152"/>
      <c r="Q188" s="152"/>
      <c r="R188" s="152"/>
      <c r="S188" s="152"/>
      <c r="T188" s="152"/>
      <c r="U188" s="152"/>
      <c r="V188" s="152"/>
      <c r="W188" s="152"/>
      <c r="X188" s="152"/>
      <c r="Y188" s="152"/>
      <c r="Z188" s="152"/>
      <c r="AA188" s="152"/>
      <c r="AB188" s="152"/>
    </row>
    <row r="190" spans="1:28" s="14" customFormat="1" ht="20.25" customHeight="1" x14ac:dyDescent="0.25">
      <c r="A190" s="92" t="str">
        <f>Index!A53</f>
        <v>Table 3t     Employment by industry, average real wage and salary rates, Palau citizens, FY2000-FY2025</v>
      </c>
    </row>
    <row r="191" spans="1:28" s="14" customFormat="1" ht="20.25" customHeight="1" x14ac:dyDescent="0.25">
      <c r="A191" s="788"/>
      <c r="B191" s="237" t="s">
        <v>481</v>
      </c>
      <c r="C191" s="24" t="str">
        <f t="shared" ref="C191:Q191" si="245">C110</f>
        <v>FY00</v>
      </c>
      <c r="D191" s="24" t="str">
        <f t="shared" si="245"/>
        <v>FY01</v>
      </c>
      <c r="E191" s="24" t="str">
        <f t="shared" si="245"/>
        <v>FY02</v>
      </c>
      <c r="F191" s="24" t="str">
        <f t="shared" si="245"/>
        <v>FY03</v>
      </c>
      <c r="G191" s="24" t="str">
        <f t="shared" si="245"/>
        <v>FY04</v>
      </c>
      <c r="H191" s="24" t="str">
        <f t="shared" si="245"/>
        <v>FY05</v>
      </c>
      <c r="I191" s="24" t="str">
        <f t="shared" si="245"/>
        <v>FY06</v>
      </c>
      <c r="J191" s="24" t="str">
        <f t="shared" si="245"/>
        <v>FY07</v>
      </c>
      <c r="K191" s="24" t="str">
        <f t="shared" si="245"/>
        <v>FY08</v>
      </c>
      <c r="L191" s="24" t="str">
        <f t="shared" si="245"/>
        <v>FY09</v>
      </c>
      <c r="M191" s="24" t="str">
        <f t="shared" si="245"/>
        <v>FY10</v>
      </c>
      <c r="N191" s="24" t="str">
        <f t="shared" si="245"/>
        <v>FY11</v>
      </c>
      <c r="O191" s="24" t="str">
        <f t="shared" si="245"/>
        <v>FY12</v>
      </c>
      <c r="P191" s="24" t="str">
        <f t="shared" si="245"/>
        <v>FY13</v>
      </c>
      <c r="Q191" s="24" t="str">
        <f t="shared" si="245"/>
        <v>FY14</v>
      </c>
      <c r="R191" s="24" t="str">
        <f t="shared" ref="R191:S191" si="246">R110</f>
        <v>FY15</v>
      </c>
      <c r="S191" s="24" t="str">
        <f t="shared" si="246"/>
        <v>FY16</v>
      </c>
      <c r="T191" s="24" t="str">
        <f t="shared" ref="T191:U191" si="247">T110</f>
        <v>FY17</v>
      </c>
      <c r="U191" s="24" t="str">
        <f t="shared" si="247"/>
        <v>FY18</v>
      </c>
      <c r="V191" s="24" t="str">
        <f t="shared" ref="V191:W191" si="248">V110</f>
        <v>FY19</v>
      </c>
      <c r="W191" s="24" t="str">
        <f t="shared" si="248"/>
        <v>FY20</v>
      </c>
      <c r="X191" s="24" t="str">
        <f t="shared" ref="X191:Y191" si="249">X110</f>
        <v>FY21</v>
      </c>
      <c r="Y191" s="24" t="str">
        <f t="shared" si="249"/>
        <v>FY22</v>
      </c>
      <c r="Z191" s="24" t="str">
        <f t="shared" ref="Z191:AB191" si="250">Z110</f>
        <v>FY23</v>
      </c>
      <c r="AA191" s="24" t="str">
        <f t="shared" si="250"/>
        <v>FY24</v>
      </c>
      <c r="AB191" s="24" t="str">
        <f t="shared" si="250"/>
        <v>FY25</v>
      </c>
    </row>
    <row r="192" spans="1:28" x14ac:dyDescent="0.25">
      <c r="A192" s="1" t="s">
        <v>320</v>
      </c>
      <c r="B192" t="s">
        <v>321</v>
      </c>
      <c r="C192" s="156" t="str">
        <f>IF(ISNUMBER(C165)=TRUE,IF(C165&gt;0,C165/NAgni!C$57*100,"n.a."),"n.a.")</f>
        <v>n.a.</v>
      </c>
      <c r="D192" s="156">
        <f>IF(ISNUMBER(D165)=TRUE,IF(D165&gt;0,D165/NAgni!D$57*100,"n.a."),"n.a.")</f>
        <v>4237.322165334137</v>
      </c>
      <c r="E192" s="156">
        <f>IF(ISNUMBER(E165)=TRUE,IF(E165&gt;0,E165/NAgni!E$57*100,"n.a."),"n.a.")</f>
        <v>5421.4367541787442</v>
      </c>
      <c r="F192" s="156">
        <f>IF(ISNUMBER(F165)=TRUE,IF(F165&gt;0,F165/NAgni!F$57*100,"n.a."),"n.a.")</f>
        <v>2207.6704824051758</v>
      </c>
      <c r="G192" s="156">
        <f>IF(ISNUMBER(G165)=TRUE,IF(G165&gt;0,G165/NAgni!G$57*100,"n.a."),"n.a.")</f>
        <v>2816.9228767608856</v>
      </c>
      <c r="H192" s="156">
        <f>IF(ISNUMBER(H165)=TRUE,IF(H165&gt;0,H165/NAgni!H$57*100,"n.a."),"n.a.")</f>
        <v>2993.0682284899112</v>
      </c>
      <c r="I192" s="156">
        <f>IF(ISNUMBER(I165)=TRUE,IF(I165&gt;0,I165/NAgni!I$57*100,"n.a."),"n.a.")</f>
        <v>2689.6730977565235</v>
      </c>
      <c r="J192" s="156">
        <f>IF(ISNUMBER(J165)=TRUE,IF(J165&gt;0,J165/NAgni!J$57*100,"n.a."),"n.a.")</f>
        <v>2377.1192326676428</v>
      </c>
      <c r="K192" s="156">
        <f>IF(ISNUMBER(K165)=TRUE,IF(K165&gt;0,K165/NAgni!K$57*100,"n.a."),"n.a.")</f>
        <v>3456.1874966073055</v>
      </c>
      <c r="L192" s="156">
        <f>IF(ISNUMBER(L165)=TRUE,IF(L165&gt;0,L165/NAgni!L$57*100,"n.a."),"n.a.")</f>
        <v>4196.8341729509166</v>
      </c>
      <c r="M192" s="156">
        <f>IF(ISNUMBER(M165)=TRUE,IF(M165&gt;0,M165/NAgni!M$57*100,"n.a."),"n.a.")</f>
        <v>4347.5211824474218</v>
      </c>
      <c r="N192" s="156">
        <f>IF(ISNUMBER(N165)=TRUE,IF(N165&gt;0,N165/NAgni!N$57*100,"n.a."),"n.a.")</f>
        <v>3610.9807602897113</v>
      </c>
      <c r="O192" s="156">
        <f>IF(ISNUMBER(O165)=TRUE,IF(O165&gt;0,O165/NAgni!O$57*100,"n.a."),"n.a.")</f>
        <v>2907.0997008413533</v>
      </c>
      <c r="P192" s="156">
        <f>IF(ISNUMBER(P165)=TRUE,IF(P165&gt;0,P165/NAgni!P$57*100,"n.a."),"n.a.")</f>
        <v>3136.8906840181821</v>
      </c>
      <c r="Q192" s="156">
        <f>IF(ISNUMBER(Q165)=TRUE,IF(Q165&gt;0,Q165/NAgni!Q$57*100,"n.a."),"n.a.")</f>
        <v>2858.2412546028481</v>
      </c>
      <c r="R192" s="156">
        <f>IF(ISNUMBER(R165)=TRUE,IF(R165&gt;0,R165/NAgni!R$57*100,"n.a."),"n.a.")</f>
        <v>3033.1827209571779</v>
      </c>
      <c r="S192" s="156">
        <f>IF(ISNUMBER(S165)=TRUE,IF(S165&gt;0,S165/NAgni!S$57*100,"n.a."),"n.a.")</f>
        <v>2865.0083742440261</v>
      </c>
      <c r="T192" s="156">
        <f>IF(ISNUMBER(T165)=TRUE,IF(T165&gt;0,T165/NAgni!T$57*100,"n.a."),"n.a.")</f>
        <v>3541.3142229488585</v>
      </c>
      <c r="U192" s="156">
        <f>IF(ISNUMBER(U165)=TRUE,IF(U165&gt;0,U165/NAgni!U$57*100,"n.a."),"n.a.")</f>
        <v>4054.2193611015632</v>
      </c>
      <c r="V192" s="156">
        <f>IF(ISNUMBER(V165)=TRUE,IF(V165&gt;0,V165/NAgni!V$57*100,"n.a."),"n.a.")</f>
        <v>3339.1694956803649</v>
      </c>
      <c r="W192" s="156">
        <f>IF(ISNUMBER(W165)=TRUE,IF(W165&gt;0,W165/NAgni!W$57*100,"n.a."),"n.a.")</f>
        <v>3316.2468728375616</v>
      </c>
      <c r="X192" s="156">
        <f>IF(ISNUMBER(X165)=TRUE,IF(X165&gt;0,X165/NAgni!X$57*100,"n.a."),"n.a.")</f>
        <v>2658.1921726426922</v>
      </c>
      <c r="Y192" s="156">
        <f>IF(ISNUMBER(Y165)=TRUE,IF(Y165&gt;0,Y165/NAgni!Y$57*100,"n.a."),"n.a.")</f>
        <v>2319.8276091331554</v>
      </c>
      <c r="Z192" s="156">
        <f>IF(ISNUMBER(Z165)=TRUE,IF(Z165&gt;0,Z165/NAgni!Z$57*100,"n.a."),"n.a.")</f>
        <v>1987.7786437975346</v>
      </c>
      <c r="AA192" s="156">
        <f>IF(ISNUMBER(AA165)=TRUE,IF(AA165&gt;0,AA165/NAgni!AA$57*100,"n.a."),"n.a.")</f>
        <v>1879.6944025961668</v>
      </c>
      <c r="AB192" s="156">
        <f>IF(ISNUMBER(AB165)=TRUE,IF(AB165&gt;0,AB165/NAgni!AB$57*100,"n.a."),"n.a.")</f>
        <v>1672.9674460848755</v>
      </c>
    </row>
    <row r="193" spans="1:28" x14ac:dyDescent="0.25">
      <c r="A193" s="1" t="s">
        <v>322</v>
      </c>
      <c r="B193" s="152" t="s">
        <v>323</v>
      </c>
      <c r="C193" s="156">
        <f>IF(ISNUMBER(C166)=TRUE,IF(C166&gt;0,C166/NAgni!C$57*100,"n.a."),"n.a.")</f>
        <v>7260.1160774906393</v>
      </c>
      <c r="D193" s="156">
        <f>IF(ISNUMBER(D166)=TRUE,IF(D166&gt;0,D166/NAgni!D$57*100,"n.a."),"n.a.")</f>
        <v>7349.6299152479214</v>
      </c>
      <c r="E193" s="156">
        <f>IF(ISNUMBER(E166)=TRUE,IF(E166&gt;0,E166/NAgni!E$57*100,"n.a."),"n.a.")</f>
        <v>6928.9394543502485</v>
      </c>
      <c r="F193" s="156">
        <f>IF(ISNUMBER(F166)=TRUE,IF(F166&gt;0,F166/NAgni!F$57*100,"n.a."),"n.a.")</f>
        <v>7494.4162861253062</v>
      </c>
      <c r="G193" s="156">
        <f>IF(ISNUMBER(G166)=TRUE,IF(G166&gt;0,G166/NAgni!G$57*100,"n.a."),"n.a.")</f>
        <v>7643.8628242451141</v>
      </c>
      <c r="H193" s="156">
        <f>IF(ISNUMBER(H166)=TRUE,IF(H166&gt;0,H166/NAgni!H$57*100,"n.a."),"n.a.")</f>
        <v>7543.5634096157355</v>
      </c>
      <c r="I193" s="156">
        <f>IF(ISNUMBER(I166)=TRUE,IF(I166&gt;0,I166/NAgni!I$57*100,"n.a."),"n.a.")</f>
        <v>7382.4178500079597</v>
      </c>
      <c r="J193" s="156">
        <f>IF(ISNUMBER(J166)=TRUE,IF(J166&gt;0,J166/NAgni!J$57*100,"n.a."),"n.a.")</f>
        <v>7416.0803732993872</v>
      </c>
      <c r="K193" s="156">
        <f>IF(ISNUMBER(K166)=TRUE,IF(K166&gt;0,K166/NAgni!K$57*100,"n.a."),"n.a.")</f>
        <v>6340.1723648987199</v>
      </c>
      <c r="L193" s="156">
        <f>IF(ISNUMBER(L166)=TRUE,IF(L166&gt;0,L166/NAgni!L$57*100,"n.a."),"n.a.")</f>
        <v>5336.5176068333685</v>
      </c>
      <c r="M193" s="156">
        <f>IF(ISNUMBER(M166)=TRUE,IF(M166&gt;0,M166/NAgni!M$57*100,"n.a."),"n.a.")</f>
        <v>4976.8217316723703</v>
      </c>
      <c r="N193" s="156">
        <f>IF(ISNUMBER(N166)=TRUE,IF(N166&gt;0,N166/NAgni!N$57*100,"n.a."),"n.a.")</f>
        <v>5586.3006909903361</v>
      </c>
      <c r="O193" s="156">
        <f>IF(ISNUMBER(O166)=TRUE,IF(O166&gt;0,O166/NAgni!O$57*100,"n.a."),"n.a.")</f>
        <v>5773.8276147136485</v>
      </c>
      <c r="P193" s="156">
        <f>IF(ISNUMBER(P166)=TRUE,IF(P166&gt;0,P166/NAgni!P$57*100,"n.a."),"n.a.")</f>
        <v>6008.2870214756877</v>
      </c>
      <c r="Q193" s="156">
        <f>IF(ISNUMBER(Q166)=TRUE,IF(Q166&gt;0,Q166/NAgni!Q$57*100,"n.a."),"n.a.")</f>
        <v>6193.0615835015342</v>
      </c>
      <c r="R193" s="156">
        <f>IF(ISNUMBER(R166)=TRUE,IF(R166&gt;0,R166/NAgni!R$57*100,"n.a."),"n.a.")</f>
        <v>6059.2615676784144</v>
      </c>
      <c r="S193" s="156">
        <f>IF(ISNUMBER(S166)=TRUE,IF(S166&gt;0,S166/NAgni!S$57*100,"n.a."),"n.a.")</f>
        <v>6402.3361432753263</v>
      </c>
      <c r="T193" s="156">
        <f>IF(ISNUMBER(T166)=TRUE,IF(T166&gt;0,T166/NAgni!T$57*100,"n.a."),"n.a.")</f>
        <v>6638.2586194652649</v>
      </c>
      <c r="U193" s="156">
        <f>IF(ISNUMBER(U166)=TRUE,IF(U166&gt;0,U166/NAgni!U$57*100,"n.a."),"n.a.")</f>
        <v>5931.808432263203</v>
      </c>
      <c r="V193" s="156">
        <f>IF(ISNUMBER(V166)=TRUE,IF(V166&gt;0,V166/NAgni!V$57*100,"n.a."),"n.a.")</f>
        <v>6234.1700660264369</v>
      </c>
      <c r="W193" s="156">
        <f>IF(ISNUMBER(W166)=TRUE,IF(W166&gt;0,W166/NAgni!W$57*100,"n.a."),"n.a.")</f>
        <v>4716.9568145421317</v>
      </c>
      <c r="X193" s="156">
        <f>IF(ISNUMBER(X166)=TRUE,IF(X166&gt;0,X166/NAgni!X$57*100,"n.a."),"n.a.")</f>
        <v>5145.1744411592308</v>
      </c>
      <c r="Y193" s="156">
        <f>IF(ISNUMBER(Y166)=TRUE,IF(Y166&gt;0,Y166/NAgni!Y$57*100,"n.a."),"n.a.")</f>
        <v>4319.5709167553414</v>
      </c>
      <c r="Z193" s="156">
        <f>IF(ISNUMBER(Z166)=TRUE,IF(Z166&gt;0,Z166/NAgni!Z$57*100,"n.a."),"n.a.")</f>
        <v>4639.6157473695248</v>
      </c>
      <c r="AA193" s="156">
        <f>IF(ISNUMBER(AA166)=TRUE,IF(AA166&gt;0,AA166/NAgni!AA$57*100,"n.a."),"n.a.")</f>
        <v>3651.3801527437836</v>
      </c>
      <c r="AB193" s="156">
        <f>IF(ISNUMBER(AB166)=TRUE,IF(AB166&gt;0,AB166/NAgni!AB$57*100,"n.a."),"n.a.")</f>
        <v>2640.5178910444624</v>
      </c>
    </row>
    <row r="194" spans="1:28" x14ac:dyDescent="0.25">
      <c r="A194" s="1" t="s">
        <v>324</v>
      </c>
      <c r="B194" s="152" t="s">
        <v>325</v>
      </c>
      <c r="C194" s="156">
        <f>IF(ISNUMBER(C167)=TRUE,IF(C167&gt;0,C167/NAgni!C$57*100,"n.a."),"n.a.")</f>
        <v>13216.917675995972</v>
      </c>
      <c r="D194" s="156">
        <f>IF(ISNUMBER(D167)=TRUE,IF(D167&gt;0,D167/NAgni!D$57*100,"n.a."),"n.a.")</f>
        <v>13636.939901937794</v>
      </c>
      <c r="E194" s="156">
        <f>IF(ISNUMBER(E167)=TRUE,IF(E167&gt;0,E167/NAgni!E$57*100,"n.a."),"n.a.")</f>
        <v>13477.021435985323</v>
      </c>
      <c r="F194" s="156">
        <f>IF(ISNUMBER(F167)=TRUE,IF(F167&gt;0,F167/NAgni!F$57*100,"n.a."),"n.a.")</f>
        <v>12229.459883740621</v>
      </c>
      <c r="G194" s="156">
        <f>IF(ISNUMBER(G167)=TRUE,IF(G167&gt;0,G167/NAgni!G$57*100,"n.a."),"n.a.")</f>
        <v>11954.550102057105</v>
      </c>
      <c r="H194" s="156">
        <f>IF(ISNUMBER(H167)=TRUE,IF(H167&gt;0,H167/NAgni!H$57*100,"n.a."),"n.a.")</f>
        <v>11579.616372531056</v>
      </c>
      <c r="I194" s="156">
        <f>IF(ISNUMBER(I167)=TRUE,IF(I167&gt;0,I167/NAgni!I$57*100,"n.a."),"n.a.")</f>
        <v>11432.819098340773</v>
      </c>
      <c r="J194" s="156">
        <f>IF(ISNUMBER(J167)=TRUE,IF(J167&gt;0,J167/NAgni!J$57*100,"n.a."),"n.a.")</f>
        <v>12358.630362708645</v>
      </c>
      <c r="K194" s="156">
        <f>IF(ISNUMBER(K167)=TRUE,IF(K167&gt;0,K167/NAgni!K$57*100,"n.a."),"n.a.")</f>
        <v>10521.894651804068</v>
      </c>
      <c r="L194" s="156">
        <f>IF(ISNUMBER(L167)=TRUE,IF(L167&gt;0,L167/NAgni!L$57*100,"n.a."),"n.a.")</f>
        <v>10025.317666534771</v>
      </c>
      <c r="M194" s="156">
        <f>IF(ISNUMBER(M167)=TRUE,IF(M167&gt;0,M167/NAgni!M$57*100,"n.a."),"n.a.")</f>
        <v>9852.2427924225503</v>
      </c>
      <c r="N194" s="156">
        <f>IF(ISNUMBER(N167)=TRUE,IF(N167&gt;0,N167/NAgni!N$57*100,"n.a."),"n.a.")</f>
        <v>9615.3860560874509</v>
      </c>
      <c r="O194" s="156">
        <f>IF(ISNUMBER(O167)=TRUE,IF(O167&gt;0,O167/NAgni!O$57*100,"n.a."),"n.a.")</f>
        <v>8097.1867645554084</v>
      </c>
      <c r="P194" s="156">
        <f>IF(ISNUMBER(P167)=TRUE,IF(P167&gt;0,P167/NAgni!P$57*100,"n.a."),"n.a.")</f>
        <v>7454.9765152208838</v>
      </c>
      <c r="Q194" s="156">
        <f>IF(ISNUMBER(Q167)=TRUE,IF(Q167&gt;0,Q167/NAgni!Q$57*100,"n.a."),"n.a.")</f>
        <v>7418.4225614888801</v>
      </c>
      <c r="R194" s="156">
        <f>IF(ISNUMBER(R167)=TRUE,IF(R167&gt;0,R167/NAgni!R$57*100,"n.a."),"n.a.")</f>
        <v>8158.4421470969373</v>
      </c>
      <c r="S194" s="156">
        <f>IF(ISNUMBER(S167)=TRUE,IF(S167&gt;0,S167/NAgni!S$57*100,"n.a."),"n.a.")</f>
        <v>10687.756580358493</v>
      </c>
      <c r="T194" s="156">
        <f>IF(ISNUMBER(T167)=TRUE,IF(T167&gt;0,T167/NAgni!T$57*100,"n.a."),"n.a.")</f>
        <v>14646.240654538204</v>
      </c>
      <c r="U194" s="156">
        <f>IF(ISNUMBER(U167)=TRUE,IF(U167&gt;0,U167/NAgni!U$57*100,"n.a."),"n.a.")</f>
        <v>12757.043618322858</v>
      </c>
      <c r="V194" s="156">
        <f>IF(ISNUMBER(V167)=TRUE,IF(V167&gt;0,V167/NAgni!V$57*100,"n.a."),"n.a.")</f>
        <v>11456.659916935438</v>
      </c>
      <c r="W194" s="156">
        <f>IF(ISNUMBER(W167)=TRUE,IF(W167&gt;0,W167/NAgni!W$57*100,"n.a."),"n.a.")</f>
        <v>11753.962439453731</v>
      </c>
      <c r="X194" s="156">
        <f>IF(ISNUMBER(X167)=TRUE,IF(X167&gt;0,X167/NAgni!X$57*100,"n.a."),"n.a.")</f>
        <v>12484.948041399506</v>
      </c>
      <c r="Y194" s="156">
        <f>IF(ISNUMBER(Y167)=TRUE,IF(Y167&gt;0,Y167/NAgni!Y$57*100,"n.a."),"n.a.")</f>
        <v>13083.372218423616</v>
      </c>
      <c r="Z194" s="156">
        <f>IF(ISNUMBER(Z167)=TRUE,IF(Z167&gt;0,Z167/NAgni!Z$57*100,"n.a."),"n.a.")</f>
        <v>11916.800088795035</v>
      </c>
      <c r="AA194" s="156">
        <f>IF(ISNUMBER(AA167)=TRUE,IF(AA167&gt;0,AA167/NAgni!AA$57*100,"n.a."),"n.a.")</f>
        <v>12976.849734748335</v>
      </c>
      <c r="AB194" s="156">
        <f>IF(ISNUMBER(AB167)=TRUE,IF(AB167&gt;0,AB167/NAgni!AB$57*100,"n.a."),"n.a.")</f>
        <v>14663.770650047709</v>
      </c>
    </row>
    <row r="195" spans="1:28" x14ac:dyDescent="0.25">
      <c r="A195" s="1" t="s">
        <v>326</v>
      </c>
      <c r="B195" t="s">
        <v>327</v>
      </c>
      <c r="C195" s="156">
        <f>IF(ISNUMBER(C168)=TRUE,IF(C168&gt;0,C168/NAgni!C$57*100,"n.a."),"n.a.")</f>
        <v>6505.5283051997858</v>
      </c>
      <c r="D195" s="156">
        <f>IF(ISNUMBER(D168)=TRUE,IF(D168&gt;0,D168/NAgni!D$57*100,"n.a."),"n.a.")</f>
        <v>10914.656765401764</v>
      </c>
      <c r="E195" s="156">
        <f>IF(ISNUMBER(E168)=TRUE,IF(E168&gt;0,E168/NAgni!E$57*100,"n.a."),"n.a.")</f>
        <v>10624.251739112806</v>
      </c>
      <c r="F195" s="156">
        <f>IF(ISNUMBER(F168)=TRUE,IF(F168&gt;0,F168/NAgni!F$57*100,"n.a."),"n.a.")</f>
        <v>9164.5491110366165</v>
      </c>
      <c r="G195" s="156">
        <f>IF(ISNUMBER(G168)=TRUE,IF(G168&gt;0,G168/NAgni!G$57*100,"n.a."),"n.a.")</f>
        <v>8645.2287411863235</v>
      </c>
      <c r="H195" s="156">
        <f>IF(ISNUMBER(H168)=TRUE,IF(H168&gt;0,H168/NAgni!H$57*100,"n.a."),"n.a.")</f>
        <v>8691.2092051580621</v>
      </c>
      <c r="I195" s="156">
        <f>IF(ISNUMBER(I168)=TRUE,IF(I168&gt;0,I168/NAgni!I$57*100,"n.a."),"n.a.")</f>
        <v>11171.502320870481</v>
      </c>
      <c r="J195" s="156">
        <f>IF(ISNUMBER(J168)=TRUE,IF(J168&gt;0,J168/NAgni!J$57*100,"n.a."),"n.a.")</f>
        <v>9624.7213287963059</v>
      </c>
      <c r="K195" s="156">
        <f>IF(ISNUMBER(K168)=TRUE,IF(K168&gt;0,K168/NAgni!K$57*100,"n.a."),"n.a.")</f>
        <v>9272.8828635005138</v>
      </c>
      <c r="L195" s="156">
        <f>IF(ISNUMBER(L168)=TRUE,IF(L168&gt;0,L168/NAgni!L$57*100,"n.a."),"n.a.")</f>
        <v>10597.456095528525</v>
      </c>
      <c r="M195" s="156">
        <f>IF(ISNUMBER(M168)=TRUE,IF(M168&gt;0,M168/NAgni!M$57*100,"n.a."),"n.a.")</f>
        <v>10801.850080066393</v>
      </c>
      <c r="N195" s="156">
        <f>IF(ISNUMBER(N168)=TRUE,IF(N168&gt;0,N168/NAgni!N$57*100,"n.a."),"n.a.")</f>
        <v>10817.237439120036</v>
      </c>
      <c r="O195" s="156">
        <f>IF(ISNUMBER(O168)=TRUE,IF(O168&gt;0,O168/NAgni!O$57*100,"n.a."),"n.a.")</f>
        <v>8383.0327418867146</v>
      </c>
      <c r="P195" s="156">
        <f>IF(ISNUMBER(P168)=TRUE,IF(P168&gt;0,P168/NAgni!P$57*100,"n.a."),"n.a.")</f>
        <v>8298.5461188607951</v>
      </c>
      <c r="Q195" s="156">
        <f>IF(ISNUMBER(Q168)=TRUE,IF(Q168&gt;0,Q168/NAgni!Q$57*100,"n.a."),"n.a.")</f>
        <v>7978.5789041387379</v>
      </c>
      <c r="R195" s="156">
        <f>IF(ISNUMBER(R168)=TRUE,IF(R168&gt;0,R168/NAgni!R$57*100,"n.a."),"n.a.")</f>
        <v>7981.9189693055068</v>
      </c>
      <c r="S195" s="156">
        <f>IF(ISNUMBER(S168)=TRUE,IF(S168&gt;0,S168/NAgni!S$57*100,"n.a."),"n.a.")</f>
        <v>9218.8242853343872</v>
      </c>
      <c r="T195" s="156">
        <f>IF(ISNUMBER(T168)=TRUE,IF(T168&gt;0,T168/NAgni!T$57*100,"n.a."),"n.a.")</f>
        <v>9752.4564915130832</v>
      </c>
      <c r="U195" s="156">
        <f>IF(ISNUMBER(U168)=TRUE,IF(U168&gt;0,U168/NAgni!U$57*100,"n.a."),"n.a.")</f>
        <v>9029.928974767774</v>
      </c>
      <c r="V195" s="156">
        <f>IF(ISNUMBER(V168)=TRUE,IF(V168&gt;0,V168/NAgni!V$57*100,"n.a."),"n.a.")</f>
        <v>8333.9278074575705</v>
      </c>
      <c r="W195" s="156">
        <f>IF(ISNUMBER(W168)=TRUE,IF(W168&gt;0,W168/NAgni!W$57*100,"n.a."),"n.a.")</f>
        <v>7580.2477173616753</v>
      </c>
      <c r="X195" s="156">
        <f>IF(ISNUMBER(X168)=TRUE,IF(X168&gt;0,X168/NAgni!X$57*100,"n.a."),"n.a.")</f>
        <v>7250.631208500663</v>
      </c>
      <c r="Y195" s="156">
        <f>IF(ISNUMBER(Y168)=TRUE,IF(Y168&gt;0,Y168/NAgni!Y$57*100,"n.a."),"n.a.")</f>
        <v>6686.7675999406829</v>
      </c>
      <c r="Z195" s="156">
        <f>IF(ISNUMBER(Z168)=TRUE,IF(Z168&gt;0,Z168/NAgni!Z$57*100,"n.a."),"n.a.")</f>
        <v>6101.2099548917622</v>
      </c>
      <c r="AA195" s="156">
        <f>IF(ISNUMBER(AA168)=TRUE,IF(AA168&gt;0,AA168/NAgni!AA$57*100,"n.a."),"n.a.")</f>
        <v>6135.2591335178904</v>
      </c>
      <c r="AB195" s="156">
        <f>IF(ISNUMBER(AB168)=TRUE,IF(AB168&gt;0,AB168/NAgni!AB$57*100,"n.a."),"n.a.")</f>
        <v>6570.0684579633371</v>
      </c>
    </row>
    <row r="196" spans="1:28" x14ac:dyDescent="0.25">
      <c r="A196" s="1" t="s">
        <v>328</v>
      </c>
      <c r="B196" t="s">
        <v>329</v>
      </c>
      <c r="C196" s="156">
        <f>IF(ISNUMBER(C169)=TRUE,IF(C169&gt;0,C169/NAgni!C$57*100,"n.a."),"n.a.")</f>
        <v>16092.697365362599</v>
      </c>
      <c r="D196" s="156">
        <f>IF(ISNUMBER(D169)=TRUE,IF(D169&gt;0,D169/NAgni!D$57*100,"n.a."),"n.a.")</f>
        <v>16847.306821387428</v>
      </c>
      <c r="E196" s="156">
        <f>IF(ISNUMBER(E169)=TRUE,IF(E169&gt;0,E169/NAgni!E$57*100,"n.a."),"n.a.")</f>
        <v>16759.131889302538</v>
      </c>
      <c r="F196" s="156">
        <f>IF(ISNUMBER(F169)=TRUE,IF(F169&gt;0,F169/NAgni!F$57*100,"n.a."),"n.a.")</f>
        <v>17606.849700768114</v>
      </c>
      <c r="G196" s="156">
        <f>IF(ISNUMBER(G169)=TRUE,IF(G169&gt;0,G169/NAgni!G$57*100,"n.a."),"n.a.")</f>
        <v>17576.110408903907</v>
      </c>
      <c r="H196" s="156">
        <f>IF(ISNUMBER(H169)=TRUE,IF(H169&gt;0,H169/NAgni!H$57*100,"n.a."),"n.a.")</f>
        <v>16385.146921368152</v>
      </c>
      <c r="I196" s="156">
        <f>IF(ISNUMBER(I169)=TRUE,IF(I169&gt;0,I169/NAgni!I$57*100,"n.a."),"n.a.")</f>
        <v>16725.869116289905</v>
      </c>
      <c r="J196" s="156">
        <f>IF(ISNUMBER(J169)=TRUE,IF(J169&gt;0,J169/NAgni!J$57*100,"n.a."),"n.a.")</f>
        <v>16493.315972906574</v>
      </c>
      <c r="K196" s="156">
        <f>IF(ISNUMBER(K169)=TRUE,IF(K169&gt;0,K169/NAgni!K$57*100,"n.a."),"n.a.")</f>
        <v>15624.630251492832</v>
      </c>
      <c r="L196" s="156">
        <f>IF(ISNUMBER(L169)=TRUE,IF(L169&gt;0,L169/NAgni!L$57*100,"n.a."),"n.a.")</f>
        <v>15378.589382064765</v>
      </c>
      <c r="M196" s="156">
        <f>IF(ISNUMBER(M169)=TRUE,IF(M169&gt;0,M169/NAgni!M$57*100,"n.a."),"n.a.")</f>
        <v>15423.005746416366</v>
      </c>
      <c r="N196" s="156">
        <f>IF(ISNUMBER(N169)=TRUE,IF(N169&gt;0,N169/NAgni!N$57*100,"n.a."),"n.a.")</f>
        <v>14964.409879457022</v>
      </c>
      <c r="O196" s="156">
        <f>IF(ISNUMBER(O169)=TRUE,IF(O169&gt;0,O169/NAgni!O$57*100,"n.a."),"n.a.")</f>
        <v>15344.388266884062</v>
      </c>
      <c r="P196" s="156">
        <f>IF(ISNUMBER(P169)=TRUE,IF(P169&gt;0,P169/NAgni!P$57*100,"n.a."),"n.a.")</f>
        <v>14784.737549165888</v>
      </c>
      <c r="Q196" s="156">
        <f>IF(ISNUMBER(Q169)=TRUE,IF(Q169&gt;0,Q169/NAgni!Q$57*100,"n.a."),"n.a.")</f>
        <v>13414.629044985391</v>
      </c>
      <c r="R196" s="156">
        <f>IF(ISNUMBER(R169)=TRUE,IF(R169&gt;0,R169/NAgni!R$57*100,"n.a."),"n.a.")</f>
        <v>13508.997301591799</v>
      </c>
      <c r="S196" s="156">
        <f>IF(ISNUMBER(S169)=TRUE,IF(S169&gt;0,S169/NAgni!S$57*100,"n.a."),"n.a.")</f>
        <v>15418.909356528002</v>
      </c>
      <c r="T196" s="156">
        <f>IF(ISNUMBER(T169)=TRUE,IF(T169&gt;0,T169/NAgni!T$57*100,"n.a."),"n.a.")</f>
        <v>16803.050765808035</v>
      </c>
      <c r="U196" s="156">
        <f>IF(ISNUMBER(U169)=TRUE,IF(U169&gt;0,U169/NAgni!U$57*100,"n.a."),"n.a.")</f>
        <v>17346.579240922409</v>
      </c>
      <c r="V196" s="156">
        <f>IF(ISNUMBER(V169)=TRUE,IF(V169&gt;0,V169/NAgni!V$57*100,"n.a."),"n.a.")</f>
        <v>17458.642823770144</v>
      </c>
      <c r="W196" s="156">
        <f>IF(ISNUMBER(W169)=TRUE,IF(W169&gt;0,W169/NAgni!W$57*100,"n.a."),"n.a.")</f>
        <v>17748.506479569103</v>
      </c>
      <c r="X196" s="156">
        <f>IF(ISNUMBER(X169)=TRUE,IF(X169&gt;0,X169/NAgni!X$57*100,"n.a."),"n.a.")</f>
        <v>18555.987753566093</v>
      </c>
      <c r="Y196" s="156">
        <f>IF(ISNUMBER(Y169)=TRUE,IF(Y169&gt;0,Y169/NAgni!Y$57*100,"n.a."),"n.a.")</f>
        <v>17177.943638851171</v>
      </c>
      <c r="Z196" s="156">
        <f>IF(ISNUMBER(Z169)=TRUE,IF(Z169&gt;0,Z169/NAgni!Z$57*100,"n.a."),"n.a.")</f>
        <v>15235.114354733681</v>
      </c>
      <c r="AA196" s="156">
        <f>IF(ISNUMBER(AA169)=TRUE,IF(AA169&gt;0,AA169/NAgni!AA$57*100,"n.a."),"n.a.")</f>
        <v>15835.437924037609</v>
      </c>
      <c r="AB196" s="156">
        <f>IF(ISNUMBER(AB169)=TRUE,IF(AB169&gt;0,AB169/NAgni!AB$57*100,"n.a."),"n.a.")</f>
        <v>15369.078064792362</v>
      </c>
    </row>
    <row r="197" spans="1:28" x14ac:dyDescent="0.25">
      <c r="A197" s="1" t="s">
        <v>330</v>
      </c>
      <c r="B197" t="s">
        <v>331</v>
      </c>
      <c r="C197" s="156" t="str">
        <f>IF(ISNUMBER(C170)=TRUE,IF(C170&gt;0,C170/NAgni!C$57*100,"n.a."),"n.a.")</f>
        <v>n.a.</v>
      </c>
      <c r="D197" s="156" t="str">
        <f>IF(ISNUMBER(D170)=TRUE,IF(D170&gt;0,D170/NAgni!D$57*100,"n.a."),"n.a.")</f>
        <v>n.a.</v>
      </c>
      <c r="E197" s="156" t="str">
        <f>IF(ISNUMBER(E170)=TRUE,IF(E170&gt;0,E170/NAgni!E$57*100,"n.a."),"n.a.")</f>
        <v>n.a.</v>
      </c>
      <c r="F197" s="156" t="str">
        <f>IF(ISNUMBER(F170)=TRUE,IF(F170&gt;0,F170/NAgni!F$57*100,"n.a."),"n.a.")</f>
        <v>n.a.</v>
      </c>
      <c r="G197" s="156" t="str">
        <f>IF(ISNUMBER(G170)=TRUE,IF(G170&gt;0,G170/NAgni!G$57*100,"n.a."),"n.a.")</f>
        <v>n.a.</v>
      </c>
      <c r="H197" s="156" t="str">
        <f>IF(ISNUMBER(H170)=TRUE,IF(H170&gt;0,H170/NAgni!H$57*100,"n.a."),"n.a.")</f>
        <v>n.a.</v>
      </c>
      <c r="I197" s="156" t="str">
        <f>IF(ISNUMBER(I170)=TRUE,IF(I170&gt;0,I170/NAgni!I$57*100,"n.a."),"n.a.")</f>
        <v>n.a.</v>
      </c>
      <c r="J197" s="156" t="str">
        <f>IF(ISNUMBER(J170)=TRUE,IF(J170&gt;0,J170/NAgni!J$57*100,"n.a."),"n.a.")</f>
        <v>n.a.</v>
      </c>
      <c r="K197" s="156" t="str">
        <f>IF(ISNUMBER(K170)=TRUE,IF(K170&gt;0,K170/NAgni!K$57*100,"n.a."),"n.a.")</f>
        <v>n.a.</v>
      </c>
      <c r="L197" s="156" t="str">
        <f>IF(ISNUMBER(L170)=TRUE,IF(L170&gt;0,L170/NAgni!L$57*100,"n.a."),"n.a.")</f>
        <v>n.a.</v>
      </c>
      <c r="M197" s="156" t="str">
        <f>IF(ISNUMBER(M170)=TRUE,IF(M170&gt;0,M170/NAgni!M$57*100,"n.a."),"n.a.")</f>
        <v>n.a.</v>
      </c>
      <c r="N197" s="156" t="str">
        <f>IF(ISNUMBER(N170)=TRUE,IF(N170&gt;0,N170/NAgni!N$57*100,"n.a."),"n.a.")</f>
        <v>n.a.</v>
      </c>
      <c r="O197" s="156" t="str">
        <f>IF(ISNUMBER(O170)=TRUE,IF(O170&gt;0,O170/NAgni!O$57*100,"n.a."),"n.a.")</f>
        <v>n.a.</v>
      </c>
      <c r="P197" s="156" t="str">
        <f>IF(ISNUMBER(P170)=TRUE,IF(P170&gt;0,P170/NAgni!P$57*100,"n.a."),"n.a.")</f>
        <v>n.a.</v>
      </c>
      <c r="Q197" s="156" t="str">
        <f>IF(ISNUMBER(Q170)=TRUE,IF(Q170&gt;0,Q170/NAgni!Q$57*100,"n.a."),"n.a.")</f>
        <v>n.a.</v>
      </c>
      <c r="R197" s="156" t="str">
        <f>IF(ISNUMBER(R170)=TRUE,IF(R170&gt;0,R170/NAgni!R$57*100,"n.a."),"n.a.")</f>
        <v>n.a.</v>
      </c>
      <c r="S197" s="156" t="str">
        <f>IF(ISNUMBER(S170)=TRUE,IF(S170&gt;0,S170/NAgni!S$57*100,"n.a."),"n.a.")</f>
        <v>n.a.</v>
      </c>
      <c r="T197" s="156" t="str">
        <f>IF(ISNUMBER(T170)=TRUE,IF(T170&gt;0,T170/NAgni!T$57*100,"n.a."),"n.a.")</f>
        <v>n.a.</v>
      </c>
      <c r="U197" s="156" t="str">
        <f>IF(ISNUMBER(U170)=TRUE,IF(U170&gt;0,U170/NAgni!U$57*100,"n.a."),"n.a.")</f>
        <v>n.a.</v>
      </c>
      <c r="V197" s="156" t="str">
        <f>IF(ISNUMBER(V170)=TRUE,IF(V170&gt;0,V170/NAgni!V$57*100,"n.a."),"n.a.")</f>
        <v>n.a.</v>
      </c>
      <c r="W197" s="156" t="str">
        <f>IF(ISNUMBER(W170)=TRUE,IF(W170&gt;0,W170/NAgni!W$57*100,"n.a."),"n.a.")</f>
        <v>n.a.</v>
      </c>
      <c r="X197" s="156" t="str">
        <f>IF(ISNUMBER(X170)=TRUE,IF(X170&gt;0,X170/NAgni!X$57*100,"n.a."),"n.a.")</f>
        <v>n.a.</v>
      </c>
      <c r="Y197" s="156" t="str">
        <f>IF(ISNUMBER(Y170)=TRUE,IF(Y170&gt;0,Y170/NAgni!Y$57*100,"n.a."),"n.a.")</f>
        <v>n.a.</v>
      </c>
      <c r="Z197" s="156" t="str">
        <f>IF(ISNUMBER(Z170)=TRUE,IF(Z170&gt;0,Z170/NAgni!Z$57*100,"n.a."),"n.a.")</f>
        <v>n.a.</v>
      </c>
      <c r="AA197" s="156" t="str">
        <f>IF(ISNUMBER(AA170)=TRUE,IF(AA170&gt;0,AA170/NAgni!AA$57*100,"n.a."),"n.a.")</f>
        <v>n.a.</v>
      </c>
      <c r="AB197" s="156" t="str">
        <f>IF(ISNUMBER(AB170)=TRUE,IF(AB170&gt;0,AB170/NAgni!AB$57*100,"n.a."),"n.a.")</f>
        <v>n.a.</v>
      </c>
    </row>
    <row r="198" spans="1:28" x14ac:dyDescent="0.25">
      <c r="A198" s="1" t="s">
        <v>332</v>
      </c>
      <c r="B198" t="s">
        <v>333</v>
      </c>
      <c r="C198" s="156">
        <f>IF(ISNUMBER(C171)=TRUE,IF(C171&gt;0,C171/NAgni!C$57*100,"n.a."),"n.a.")</f>
        <v>9377.4868911725862</v>
      </c>
      <c r="D198" s="156">
        <f>IF(ISNUMBER(D171)=TRUE,IF(D171&gt;0,D171/NAgni!D$57*100,"n.a."),"n.a.")</f>
        <v>12317.414348534901</v>
      </c>
      <c r="E198" s="156">
        <f>IF(ISNUMBER(E171)=TRUE,IF(E171&gt;0,E171/NAgni!E$57*100,"n.a."),"n.a.")</f>
        <v>14491.740625585246</v>
      </c>
      <c r="F198" s="156">
        <f>IF(ISNUMBER(F171)=TRUE,IF(F171&gt;0,F171/NAgni!F$57*100,"n.a."),"n.a.")</f>
        <v>14273.23923412271</v>
      </c>
      <c r="G198" s="156">
        <f>IF(ISNUMBER(G171)=TRUE,IF(G171&gt;0,G171/NAgni!G$57*100,"n.a."),"n.a.")</f>
        <v>13874.20329373835</v>
      </c>
      <c r="H198" s="156">
        <f>IF(ISNUMBER(H171)=TRUE,IF(H171&gt;0,H171/NAgni!H$57*100,"n.a."),"n.a.")</f>
        <v>12661.213038651336</v>
      </c>
      <c r="I198" s="156">
        <f>IF(ISNUMBER(I171)=TRUE,IF(I171&gt;0,I171/NAgni!I$57*100,"n.a."),"n.a.")</f>
        <v>13080.272193060375</v>
      </c>
      <c r="J198" s="156">
        <f>IF(ISNUMBER(J171)=TRUE,IF(J171&gt;0,J171/NAgni!J$57*100,"n.a."),"n.a.")</f>
        <v>13461.490314382376</v>
      </c>
      <c r="K198" s="156">
        <f>IF(ISNUMBER(K171)=TRUE,IF(K171&gt;0,K171/NAgni!K$57*100,"n.a."),"n.a.")</f>
        <v>12112.884787910221</v>
      </c>
      <c r="L198" s="156">
        <f>IF(ISNUMBER(L171)=TRUE,IF(L171&gt;0,L171/NAgni!L$57*100,"n.a."),"n.a.")</f>
        <v>11618.56253312321</v>
      </c>
      <c r="M198" s="156">
        <f>IF(ISNUMBER(M171)=TRUE,IF(M171&gt;0,M171/NAgni!M$57*100,"n.a."),"n.a.")</f>
        <v>11139.286167201688</v>
      </c>
      <c r="N198" s="156">
        <f>IF(ISNUMBER(N171)=TRUE,IF(N171&gt;0,N171/NAgni!N$57*100,"n.a."),"n.a.")</f>
        <v>10875.5446601983</v>
      </c>
      <c r="O198" s="156">
        <f>IF(ISNUMBER(O171)=TRUE,IF(O171&gt;0,O171/NAgni!O$57*100,"n.a."),"n.a.")</f>
        <v>10132.727511962443</v>
      </c>
      <c r="P198" s="156">
        <f>IF(ISNUMBER(P171)=TRUE,IF(P171&gt;0,P171/NAgni!P$57*100,"n.a."),"n.a.")</f>
        <v>10072.106634634252</v>
      </c>
      <c r="Q198" s="156">
        <f>IF(ISNUMBER(Q171)=TRUE,IF(Q171&gt;0,Q171/NAgni!Q$57*100,"n.a."),"n.a.")</f>
        <v>10268.705481805888</v>
      </c>
      <c r="R198" s="156">
        <f>IF(ISNUMBER(R171)=TRUE,IF(R171&gt;0,R171/NAgni!R$57*100,"n.a."),"n.a.")</f>
        <v>11104.188922756615</v>
      </c>
      <c r="S198" s="156">
        <f>IF(ISNUMBER(S171)=TRUE,IF(S171&gt;0,S171/NAgni!S$57*100,"n.a."),"n.a.")</f>
        <v>10931.659958857697</v>
      </c>
      <c r="T198" s="156">
        <f>IF(ISNUMBER(T171)=TRUE,IF(T171&gt;0,T171/NAgni!T$57*100,"n.a."),"n.a.")</f>
        <v>11324.446171650216</v>
      </c>
      <c r="U198" s="156">
        <f>IF(ISNUMBER(U171)=TRUE,IF(U171&gt;0,U171/NAgni!U$57*100,"n.a."),"n.a.")</f>
        <v>9645.288682394108</v>
      </c>
      <c r="V198" s="156">
        <f>IF(ISNUMBER(V171)=TRUE,IF(V171&gt;0,V171/NAgni!V$57*100,"n.a."),"n.a.")</f>
        <v>9462.7082245890233</v>
      </c>
      <c r="W198" s="156">
        <f>IF(ISNUMBER(W171)=TRUE,IF(W171&gt;0,W171/NAgni!W$57*100,"n.a."),"n.a.")</f>
        <v>10298.583181587772</v>
      </c>
      <c r="X198" s="156">
        <f>IF(ISNUMBER(X171)=TRUE,IF(X171&gt;0,X171/NAgni!X$57*100,"n.a."),"n.a.")</f>
        <v>10835.394114776189</v>
      </c>
      <c r="Y198" s="156">
        <f>IF(ISNUMBER(Y171)=TRUE,IF(Y171&gt;0,Y171/NAgni!Y$57*100,"n.a."),"n.a.")</f>
        <v>10649.112430951787</v>
      </c>
      <c r="Z198" s="156">
        <f>IF(ISNUMBER(Z171)=TRUE,IF(Z171&gt;0,Z171/NAgni!Z$57*100,"n.a."),"n.a.")</f>
        <v>10948.434826954794</v>
      </c>
      <c r="AA198" s="156">
        <f>IF(ISNUMBER(AA171)=TRUE,IF(AA171&gt;0,AA171/NAgni!AA$57*100,"n.a."),"n.a.")</f>
        <v>10563.588630552429</v>
      </c>
      <c r="AB198" s="156">
        <f>IF(ISNUMBER(AB171)=TRUE,IF(AB171&gt;0,AB171/NAgni!AB$57*100,"n.a."),"n.a.")</f>
        <v>10516.690991075735</v>
      </c>
    </row>
    <row r="199" spans="1:28" x14ac:dyDescent="0.25">
      <c r="A199" s="1" t="s">
        <v>334</v>
      </c>
      <c r="B199" t="s">
        <v>335</v>
      </c>
      <c r="C199" s="156">
        <f>IF(ISNUMBER(C172)=TRUE,IF(C172&gt;0,C172/NAgni!C$57*100,"n.a."),"n.a.")</f>
        <v>10001.109176357135</v>
      </c>
      <c r="D199" s="156">
        <f>IF(ISNUMBER(D172)=TRUE,IF(D172&gt;0,D172/NAgni!D$57*100,"n.a."),"n.a.")</f>
        <v>10552.668081521379</v>
      </c>
      <c r="E199" s="156">
        <f>IF(ISNUMBER(E172)=TRUE,IF(E172&gt;0,E172/NAgni!E$57*100,"n.a."),"n.a.")</f>
        <v>10397.619701454816</v>
      </c>
      <c r="F199" s="156">
        <f>IF(ISNUMBER(F172)=TRUE,IF(F172&gt;0,F172/NAgni!F$57*100,"n.a."),"n.a.")</f>
        <v>10115.692457596155</v>
      </c>
      <c r="G199" s="156">
        <f>IF(ISNUMBER(G172)=TRUE,IF(G172&gt;0,G172/NAgni!G$57*100,"n.a."),"n.a.")</f>
        <v>9907.1167616534949</v>
      </c>
      <c r="H199" s="156">
        <f>IF(ISNUMBER(H172)=TRUE,IF(H172&gt;0,H172/NAgni!H$57*100,"n.a."),"n.a.")</f>
        <v>9582.2822512836628</v>
      </c>
      <c r="I199" s="156">
        <f>IF(ISNUMBER(I172)=TRUE,IF(I172&gt;0,I172/NAgni!I$57*100,"n.a."),"n.a.")</f>
        <v>9803.5087676444691</v>
      </c>
      <c r="J199" s="156">
        <f>IF(ISNUMBER(J172)=TRUE,IF(J172&gt;0,J172/NAgni!J$57*100,"n.a."),"n.a.")</f>
        <v>10356.573717386509</v>
      </c>
      <c r="K199" s="156">
        <f>IF(ISNUMBER(K172)=TRUE,IF(K172&gt;0,K172/NAgni!K$57*100,"n.a."),"n.a.")</f>
        <v>9919.0481407276602</v>
      </c>
      <c r="L199" s="156">
        <f>IF(ISNUMBER(L172)=TRUE,IF(L172&gt;0,L172/NAgni!L$57*100,"n.a."),"n.a.")</f>
        <v>9431.2892102817823</v>
      </c>
      <c r="M199" s="156">
        <f>IF(ISNUMBER(M172)=TRUE,IF(M172&gt;0,M172/NAgni!M$57*100,"n.a."),"n.a.")</f>
        <v>9152.5152094809528</v>
      </c>
      <c r="N199" s="156">
        <f>IF(ISNUMBER(N172)=TRUE,IF(N172&gt;0,N172/NAgni!N$57*100,"n.a."),"n.a.")</f>
        <v>9138.7934924539077</v>
      </c>
      <c r="O199" s="156">
        <f>IF(ISNUMBER(O172)=TRUE,IF(O172&gt;0,O172/NAgni!O$57*100,"n.a."),"n.a.")</f>
        <v>8833.3104975581937</v>
      </c>
      <c r="P199" s="156">
        <f>IF(ISNUMBER(P172)=TRUE,IF(P172&gt;0,P172/NAgni!P$57*100,"n.a."),"n.a.")</f>
        <v>8527.8736236278473</v>
      </c>
      <c r="Q199" s="156">
        <f>IF(ISNUMBER(Q172)=TRUE,IF(Q172&gt;0,Q172/NAgni!Q$57*100,"n.a."),"n.a.")</f>
        <v>8678.5973248305654</v>
      </c>
      <c r="R199" s="156">
        <f>IF(ISNUMBER(R172)=TRUE,IF(R172&gt;0,R172/NAgni!R$57*100,"n.a."),"n.a.")</f>
        <v>9265.7057730118104</v>
      </c>
      <c r="S199" s="156">
        <f>IF(ISNUMBER(S172)=TRUE,IF(S172&gt;0,S172/NAgni!S$57*100,"n.a."),"n.a.")</f>
        <v>9896.7256653030672</v>
      </c>
      <c r="T199" s="156">
        <f>IF(ISNUMBER(T172)=TRUE,IF(T172&gt;0,T172/NAgni!T$57*100,"n.a."),"n.a.")</f>
        <v>10105.405870389339</v>
      </c>
      <c r="U199" s="156">
        <f>IF(ISNUMBER(U172)=TRUE,IF(U172&gt;0,U172/NAgni!U$57*100,"n.a."),"n.a.")</f>
        <v>10034.993361787496</v>
      </c>
      <c r="V199" s="156">
        <f>IF(ISNUMBER(V172)=TRUE,IF(V172&gt;0,V172/NAgni!V$57*100,"n.a."),"n.a.")</f>
        <v>9946.1864085917769</v>
      </c>
      <c r="W199" s="156">
        <f>IF(ISNUMBER(W172)=TRUE,IF(W172&gt;0,W172/NAgni!W$57*100,"n.a."),"n.a.")</f>
        <v>9858.8267454914785</v>
      </c>
      <c r="X199" s="156">
        <f>IF(ISNUMBER(X172)=TRUE,IF(X172&gt;0,X172/NAgni!X$57*100,"n.a."),"n.a.")</f>
        <v>9653.2542443673028</v>
      </c>
      <c r="Y199" s="156">
        <f>IF(ISNUMBER(Y172)=TRUE,IF(Y172&gt;0,Y172/NAgni!Y$57*100,"n.a."),"n.a.")</f>
        <v>8520.7494314983214</v>
      </c>
      <c r="Z199" s="156">
        <f>IF(ISNUMBER(Z172)=TRUE,IF(Z172&gt;0,Z172/NAgni!Z$57*100,"n.a."),"n.a.")</f>
        <v>7134.2263724748836</v>
      </c>
      <c r="AA199" s="156">
        <f>IF(ISNUMBER(AA172)=TRUE,IF(AA172&gt;0,AA172/NAgni!AA$57*100,"n.a."),"n.a.")</f>
        <v>7226.2346037739944</v>
      </c>
      <c r="AB199" s="156">
        <f>IF(ISNUMBER(AB172)=TRUE,IF(AB172&gt;0,AB172/NAgni!AB$57*100,"n.a."),"n.a.")</f>
        <v>7750.090601400032</v>
      </c>
    </row>
    <row r="200" spans="1:28" x14ac:dyDescent="0.25">
      <c r="A200" s="1" t="s">
        <v>336</v>
      </c>
      <c r="B200" t="s">
        <v>337</v>
      </c>
      <c r="C200" s="156">
        <f>IF(ISNUMBER(C173)=TRUE,IF(C173&gt;0,C173/NAgni!C$57*100,"n.a."),"n.a.")</f>
        <v>12513.52521325723</v>
      </c>
      <c r="D200" s="156">
        <f>IF(ISNUMBER(D173)=TRUE,IF(D173&gt;0,D173/NAgni!D$57*100,"n.a."),"n.a.")</f>
        <v>13286.756601103292</v>
      </c>
      <c r="E200" s="156">
        <f>IF(ISNUMBER(E173)=TRUE,IF(E173&gt;0,E173/NAgni!E$57*100,"n.a."),"n.a.")</f>
        <v>13123.740743907385</v>
      </c>
      <c r="F200" s="156">
        <f>IF(ISNUMBER(F173)=TRUE,IF(F173&gt;0,F173/NAgni!F$57*100,"n.a."),"n.a.")</f>
        <v>12760.122741140292</v>
      </c>
      <c r="G200" s="156">
        <f>IF(ISNUMBER(G173)=TRUE,IF(G173&gt;0,G173/NAgni!G$57*100,"n.a."),"n.a.")</f>
        <v>13655.664313082554</v>
      </c>
      <c r="H200" s="156">
        <f>IF(ISNUMBER(H173)=TRUE,IF(H173&gt;0,H173/NAgni!H$57*100,"n.a."),"n.a.")</f>
        <v>11999.463999148389</v>
      </c>
      <c r="I200" s="156">
        <f>IF(ISNUMBER(I173)=TRUE,IF(I173&gt;0,I173/NAgni!I$57*100,"n.a."),"n.a.")</f>
        <v>11982.014461530196</v>
      </c>
      <c r="J200" s="156">
        <f>IF(ISNUMBER(J173)=TRUE,IF(J173&gt;0,J173/NAgni!J$57*100,"n.a."),"n.a.")</f>
        <v>12036.601174214686</v>
      </c>
      <c r="K200" s="156">
        <f>IF(ISNUMBER(K173)=TRUE,IF(K173&gt;0,K173/NAgni!K$57*100,"n.a."),"n.a.")</f>
        <v>10382.761059231449</v>
      </c>
      <c r="L200" s="156">
        <f>IF(ISNUMBER(L173)=TRUE,IF(L173&gt;0,L173/NAgni!L$57*100,"n.a."),"n.a.")</f>
        <v>10239.894271777637</v>
      </c>
      <c r="M200" s="156">
        <f>IF(ISNUMBER(M173)=TRUE,IF(M173&gt;0,M173/NAgni!M$57*100,"n.a."),"n.a.")</f>
        <v>10363.000748522698</v>
      </c>
      <c r="N200" s="156">
        <f>IF(ISNUMBER(N173)=TRUE,IF(N173&gt;0,N173/NAgni!N$57*100,"n.a."),"n.a.")</f>
        <v>9901.117211041892</v>
      </c>
      <c r="O200" s="156">
        <f>IF(ISNUMBER(O173)=TRUE,IF(O173&gt;0,O173/NAgni!O$57*100,"n.a."),"n.a.")</f>
        <v>9940.2303305333699</v>
      </c>
      <c r="P200" s="156">
        <f>IF(ISNUMBER(P173)=TRUE,IF(P173&gt;0,P173/NAgni!P$57*100,"n.a."),"n.a.")</f>
        <v>9214.9615376432794</v>
      </c>
      <c r="Q200" s="156">
        <f>IF(ISNUMBER(Q173)=TRUE,IF(Q173&gt;0,Q173/NAgni!Q$57*100,"n.a."),"n.a.")</f>
        <v>9416.1198774693439</v>
      </c>
      <c r="R200" s="156">
        <f>IF(ISNUMBER(R173)=TRUE,IF(R173&gt;0,R173/NAgni!R$57*100,"n.a."),"n.a.")</f>
        <v>9281.4531620837042</v>
      </c>
      <c r="S200" s="156">
        <f>IF(ISNUMBER(S173)=TRUE,IF(S173&gt;0,S173/NAgni!S$57*100,"n.a."),"n.a.")</f>
        <v>10164.501700720801</v>
      </c>
      <c r="T200" s="156">
        <f>IF(ISNUMBER(T173)=TRUE,IF(T173&gt;0,T173/NAgni!T$57*100,"n.a."),"n.a.")</f>
        <v>10614.556595329843</v>
      </c>
      <c r="U200" s="156">
        <f>IF(ISNUMBER(U173)=TRUE,IF(U173&gt;0,U173/NAgni!U$57*100,"n.a."),"n.a.")</f>
        <v>9903.4988400677357</v>
      </c>
      <c r="V200" s="156">
        <f>IF(ISNUMBER(V173)=TRUE,IF(V173&gt;0,V173/NAgni!V$57*100,"n.a."),"n.a.")</f>
        <v>10127.708376628874</v>
      </c>
      <c r="W200" s="156">
        <f>IF(ISNUMBER(W173)=TRUE,IF(W173&gt;0,W173/NAgni!W$57*100,"n.a."),"n.a.")</f>
        <v>9992.3341646816607</v>
      </c>
      <c r="X200" s="156">
        <f>IF(ISNUMBER(X173)=TRUE,IF(X173&gt;0,X173/NAgni!X$57*100,"n.a."),"n.a.")</f>
        <v>9243.5658694739395</v>
      </c>
      <c r="Y200" s="156">
        <f>IF(ISNUMBER(Y173)=TRUE,IF(Y173&gt;0,Y173/NAgni!Y$57*100,"n.a."),"n.a.")</f>
        <v>8692.9657600473001</v>
      </c>
      <c r="Z200" s="156">
        <f>IF(ISNUMBER(Z173)=TRUE,IF(Z173&gt;0,Z173/NAgni!Z$57*100,"n.a."),"n.a.")</f>
        <v>9723.3589886603204</v>
      </c>
      <c r="AA200" s="156">
        <f>IF(ISNUMBER(AA173)=TRUE,IF(AA173&gt;0,AA173/NAgni!AA$57*100,"n.a."),"n.a.")</f>
        <v>11795.645186150152</v>
      </c>
      <c r="AB200" s="156">
        <f>IF(ISNUMBER(AB173)=TRUE,IF(AB173&gt;0,AB173/NAgni!AB$57*100,"n.a."),"n.a.")</f>
        <v>11792.166582635482</v>
      </c>
    </row>
    <row r="201" spans="1:28" x14ac:dyDescent="0.25">
      <c r="A201" s="1" t="s">
        <v>338</v>
      </c>
      <c r="B201" t="s">
        <v>339</v>
      </c>
      <c r="C201" s="156">
        <f>IF(ISNUMBER(C174)=TRUE,IF(C174&gt;0,C174/NAgni!C$57*100,"n.a."),"n.a.")</f>
        <v>10038.990436490931</v>
      </c>
      <c r="D201" s="156">
        <f>IF(ISNUMBER(D174)=TRUE,IF(D174&gt;0,D174/NAgni!D$57*100,"n.a."),"n.a.")</f>
        <v>10855.063991015231</v>
      </c>
      <c r="E201" s="156">
        <f>IF(ISNUMBER(E174)=TRUE,IF(E174&gt;0,E174/NAgni!E$57*100,"n.a."),"n.a.")</f>
        <v>10267.887245027036</v>
      </c>
      <c r="F201" s="156">
        <f>IF(ISNUMBER(F174)=TRUE,IF(F174&gt;0,F174/NAgni!F$57*100,"n.a."),"n.a.")</f>
        <v>10152.743149670885</v>
      </c>
      <c r="G201" s="156">
        <f>IF(ISNUMBER(G174)=TRUE,IF(G174&gt;0,G174/NAgni!G$57*100,"n.a."),"n.a.")</f>
        <v>11092.999889724628</v>
      </c>
      <c r="H201" s="156">
        <f>IF(ISNUMBER(H174)=TRUE,IF(H174&gt;0,H174/NAgni!H$57*100,"n.a."),"n.a.")</f>
        <v>10707.796438999603</v>
      </c>
      <c r="I201" s="156">
        <f>IF(ISNUMBER(I174)=TRUE,IF(I174&gt;0,I174/NAgni!I$57*100,"n.a."),"n.a.")</f>
        <v>10081.943483851668</v>
      </c>
      <c r="J201" s="156">
        <f>IF(ISNUMBER(J174)=TRUE,IF(J174&gt;0,J174/NAgni!J$57*100,"n.a."),"n.a.")</f>
        <v>10486.026292694167</v>
      </c>
      <c r="K201" s="156">
        <f>IF(ISNUMBER(K174)=TRUE,IF(K174&gt;0,K174/NAgni!K$57*100,"n.a."),"n.a.")</f>
        <v>10207.949962283452</v>
      </c>
      <c r="L201" s="156">
        <f>IF(ISNUMBER(L174)=TRUE,IF(L174&gt;0,L174/NAgni!L$57*100,"n.a."),"n.a.")</f>
        <v>9580.8328648473653</v>
      </c>
      <c r="M201" s="156">
        <f>IF(ISNUMBER(M174)=TRUE,IF(M174&gt;0,M174/NAgni!M$57*100,"n.a."),"n.a.")</f>
        <v>8715.2013629377416</v>
      </c>
      <c r="N201" s="156">
        <f>IF(ISNUMBER(N174)=TRUE,IF(N174&gt;0,N174/NAgni!N$57*100,"n.a."),"n.a.")</f>
        <v>9268.257935694468</v>
      </c>
      <c r="O201" s="156">
        <f>IF(ISNUMBER(O174)=TRUE,IF(O174&gt;0,O174/NAgni!O$57*100,"n.a."),"n.a.")</f>
        <v>9729.2625533757709</v>
      </c>
      <c r="P201" s="156">
        <f>IF(ISNUMBER(P174)=TRUE,IF(P174&gt;0,P174/NAgni!P$57*100,"n.a."),"n.a.")</f>
        <v>9596.8291179837452</v>
      </c>
      <c r="Q201" s="156">
        <f>IF(ISNUMBER(Q174)=TRUE,IF(Q174&gt;0,Q174/NAgni!Q$57*100,"n.a."),"n.a.")</f>
        <v>10220.099416446534</v>
      </c>
      <c r="R201" s="156">
        <f>IF(ISNUMBER(R174)=TRUE,IF(R174&gt;0,R174/NAgni!R$57*100,"n.a."),"n.a.")</f>
        <v>10767.514461297902</v>
      </c>
      <c r="S201" s="156">
        <f>IF(ISNUMBER(S174)=TRUE,IF(S174&gt;0,S174/NAgni!S$57*100,"n.a."),"n.a.")</f>
        <v>11718.309272019831</v>
      </c>
      <c r="T201" s="156">
        <f>IF(ISNUMBER(T174)=TRUE,IF(T174&gt;0,T174/NAgni!T$57*100,"n.a."),"n.a.")</f>
        <v>12361.970594240001</v>
      </c>
      <c r="U201" s="156">
        <f>IF(ISNUMBER(U174)=TRUE,IF(U174&gt;0,U174/NAgni!U$57*100,"n.a."),"n.a.")</f>
        <v>10859.873160320805</v>
      </c>
      <c r="V201" s="156">
        <f>IF(ISNUMBER(V174)=TRUE,IF(V174&gt;0,V174/NAgni!V$57*100,"n.a."),"n.a.")</f>
        <v>9643.1102738092104</v>
      </c>
      <c r="W201" s="156">
        <f>IF(ISNUMBER(W174)=TRUE,IF(W174&gt;0,W174/NAgni!W$57*100,"n.a."),"n.a.")</f>
        <v>7899.2661092368162</v>
      </c>
      <c r="X201" s="156">
        <f>IF(ISNUMBER(X174)=TRUE,IF(X174&gt;0,X174/NAgni!X$57*100,"n.a."),"n.a.")</f>
        <v>4354.8760092204775</v>
      </c>
      <c r="Y201" s="156">
        <f>IF(ISNUMBER(Y174)=TRUE,IF(Y174&gt;0,Y174/NAgni!Y$57*100,"n.a."),"n.a.")</f>
        <v>5379.948545696252</v>
      </c>
      <c r="Z201" s="156">
        <f>IF(ISNUMBER(Z174)=TRUE,IF(Z174&gt;0,Z174/NAgni!Z$57*100,"n.a."),"n.a.")</f>
        <v>6237.8676834913422</v>
      </c>
      <c r="AA201" s="156">
        <f>IF(ISNUMBER(AA174)=TRUE,IF(AA174&gt;0,AA174/NAgni!AA$57*100,"n.a."),"n.a.")</f>
        <v>7553.9446429884647</v>
      </c>
      <c r="AB201" s="156">
        <f>IF(ISNUMBER(AB174)=TRUE,IF(AB174&gt;0,AB174/NAgni!AB$57*100,"n.a."),"n.a.")</f>
        <v>7911.4347347081239</v>
      </c>
    </row>
    <row r="202" spans="1:28" x14ac:dyDescent="0.25">
      <c r="A202" s="1" t="s">
        <v>340</v>
      </c>
      <c r="B202" t="s">
        <v>341</v>
      </c>
      <c r="C202" s="156">
        <f>IF(ISNUMBER(C175)=TRUE,IF(C175&gt;0,C175/NAgni!C$57*100,"n.a."),"n.a.")</f>
        <v>18854.175880428771</v>
      </c>
      <c r="D202" s="156">
        <f>IF(ISNUMBER(D175)=TRUE,IF(D175&gt;0,D175/NAgni!D$57*100,"n.a."),"n.a.")</f>
        <v>21212.224648702115</v>
      </c>
      <c r="E202" s="156">
        <f>IF(ISNUMBER(E175)=TRUE,IF(E175&gt;0,E175/NAgni!E$57*100,"n.a."),"n.a.")</f>
        <v>21939.319259222884</v>
      </c>
      <c r="F202" s="156">
        <f>IF(ISNUMBER(F175)=TRUE,IF(F175&gt;0,F175/NAgni!F$57*100,"n.a."),"n.a.")</f>
        <v>22189.449207122114</v>
      </c>
      <c r="G202" s="156">
        <f>IF(ISNUMBER(G175)=TRUE,IF(G175&gt;0,G175/NAgni!G$57*100,"n.a."),"n.a.")</f>
        <v>21162.931101314229</v>
      </c>
      <c r="H202" s="156">
        <f>IF(ISNUMBER(H175)=TRUE,IF(H175&gt;0,H175/NAgni!H$57*100,"n.a."),"n.a.")</f>
        <v>22662.705001880418</v>
      </c>
      <c r="I202" s="156">
        <f>IF(ISNUMBER(I175)=TRUE,IF(I175&gt;0,I175/NAgni!I$57*100,"n.a."),"n.a.")</f>
        <v>20850.597561485814</v>
      </c>
      <c r="J202" s="156">
        <f>IF(ISNUMBER(J175)=TRUE,IF(J175&gt;0,J175/NAgni!J$57*100,"n.a."),"n.a.")</f>
        <v>20604.374078286826</v>
      </c>
      <c r="K202" s="156">
        <f>IF(ISNUMBER(K175)=TRUE,IF(K175&gt;0,K175/NAgni!K$57*100,"n.a."),"n.a.")</f>
        <v>19491.898054908397</v>
      </c>
      <c r="L202" s="156">
        <f>IF(ISNUMBER(L175)=TRUE,IF(L175&gt;0,L175/NAgni!L$57*100,"n.a."),"n.a.")</f>
        <v>13932.436843144287</v>
      </c>
      <c r="M202" s="156">
        <f>IF(ISNUMBER(M175)=TRUE,IF(M175&gt;0,M175/NAgni!M$57*100,"n.a."),"n.a.")</f>
        <v>19184.479698194402</v>
      </c>
      <c r="N202" s="156">
        <f>IF(ISNUMBER(N175)=TRUE,IF(N175&gt;0,N175/NAgni!N$57*100,"n.a."),"n.a.")</f>
        <v>18012.82078211234</v>
      </c>
      <c r="O202" s="156">
        <f>IF(ISNUMBER(O175)=TRUE,IF(O175&gt;0,O175/NAgni!O$57*100,"n.a."),"n.a.")</f>
        <v>16811.057873620324</v>
      </c>
      <c r="P202" s="156">
        <f>IF(ISNUMBER(P175)=TRUE,IF(P175&gt;0,P175/NAgni!P$57*100,"n.a."),"n.a.")</f>
        <v>17073.013364840193</v>
      </c>
      <c r="Q202" s="156">
        <f>IF(ISNUMBER(Q175)=TRUE,IF(Q175&gt;0,Q175/NAgni!Q$57*100,"n.a."),"n.a.")</f>
        <v>17731.33443886723</v>
      </c>
      <c r="R202" s="156">
        <f>IF(ISNUMBER(R175)=TRUE,IF(R175&gt;0,R175/NAgni!R$57*100,"n.a."),"n.a.")</f>
        <v>17533.869926668685</v>
      </c>
      <c r="S202" s="156">
        <f>IF(ISNUMBER(S175)=TRUE,IF(S175&gt;0,S175/NAgni!S$57*100,"n.a."),"n.a.")</f>
        <v>18698.684835353659</v>
      </c>
      <c r="T202" s="156">
        <f>IF(ISNUMBER(T175)=TRUE,IF(T175&gt;0,T175/NAgni!T$57*100,"n.a."),"n.a.")</f>
        <v>17747.52601954417</v>
      </c>
      <c r="U202" s="156">
        <f>IF(ISNUMBER(U175)=TRUE,IF(U175&gt;0,U175/NAgni!U$57*100,"n.a."),"n.a.")</f>
        <v>18618.365963668068</v>
      </c>
      <c r="V202" s="156">
        <f>IF(ISNUMBER(V175)=TRUE,IF(V175&gt;0,V175/NAgni!V$57*100,"n.a."),"n.a.")</f>
        <v>18571.321779050006</v>
      </c>
      <c r="W202" s="156">
        <f>IF(ISNUMBER(W175)=TRUE,IF(W175&gt;0,W175/NAgni!W$57*100,"n.a."),"n.a.")</f>
        <v>19795.808003183072</v>
      </c>
      <c r="X202" s="156">
        <f>IF(ISNUMBER(X175)=TRUE,IF(X175&gt;0,X175/NAgni!X$57*100,"n.a."),"n.a.")</f>
        <v>19204.207580507165</v>
      </c>
      <c r="Y202" s="156">
        <f>IF(ISNUMBER(Y175)=TRUE,IF(Y175&gt;0,Y175/NAgni!Y$57*100,"n.a."),"n.a.")</f>
        <v>18050.914513242144</v>
      </c>
      <c r="Z202" s="156">
        <f>IF(ISNUMBER(Z175)=TRUE,IF(Z175&gt;0,Z175/NAgni!Z$57*100,"n.a."),"n.a.")</f>
        <v>15965.116835956864</v>
      </c>
      <c r="AA202" s="156">
        <f>IF(ISNUMBER(AA175)=TRUE,IF(AA175&gt;0,AA175/NAgni!AA$57*100,"n.a."),"n.a.")</f>
        <v>17005.431307247181</v>
      </c>
      <c r="AB202" s="156">
        <f>IF(ISNUMBER(AB175)=TRUE,IF(AB175&gt;0,AB175/NAgni!AB$57*100,"n.a."),"n.a.")</f>
        <v>17157.981453431777</v>
      </c>
    </row>
    <row r="203" spans="1:28" x14ac:dyDescent="0.25">
      <c r="A203" s="1" t="s">
        <v>342</v>
      </c>
      <c r="B203" t="s">
        <v>482</v>
      </c>
      <c r="C203" s="156">
        <f>IF(ISNUMBER(C176)=TRUE,IF(C176&gt;0,C176/NAgni!C$57*100,"n.a."),"n.a.")</f>
        <v>20991.896938628848</v>
      </c>
      <c r="D203" s="156">
        <f>IF(ISNUMBER(D176)=TRUE,IF(D176&gt;0,D176/NAgni!D$57*100,"n.a."),"n.a.")</f>
        <v>18901.340697325089</v>
      </c>
      <c r="E203" s="156">
        <f>IF(ISNUMBER(E176)=TRUE,IF(E176&gt;0,E176/NAgni!E$57*100,"n.a."),"n.a.")</f>
        <v>20759.06520228531</v>
      </c>
      <c r="F203" s="156">
        <f>IF(ISNUMBER(F176)=TRUE,IF(F176&gt;0,F176/NAgni!F$57*100,"n.a."),"n.a.")</f>
        <v>22703.024864708277</v>
      </c>
      <c r="G203" s="156">
        <f>IF(ISNUMBER(G176)=TRUE,IF(G176&gt;0,G176/NAgni!G$57*100,"n.a."),"n.a.")</f>
        <v>25072.511028507688</v>
      </c>
      <c r="H203" s="156">
        <f>IF(ISNUMBER(H176)=TRUE,IF(H176&gt;0,H176/NAgni!H$57*100,"n.a."),"n.a.")</f>
        <v>25119.068923565119</v>
      </c>
      <c r="I203" s="156">
        <f>IF(ISNUMBER(I176)=TRUE,IF(I176&gt;0,I176/NAgni!I$57*100,"n.a."),"n.a.")</f>
        <v>23802.438680531926</v>
      </c>
      <c r="J203" s="156">
        <f>IF(ISNUMBER(J176)=TRUE,IF(J176&gt;0,J176/NAgni!J$57*100,"n.a."),"n.a.")</f>
        <v>22780.69555389382</v>
      </c>
      <c r="K203" s="156">
        <f>IF(ISNUMBER(K176)=TRUE,IF(K176&gt;0,K176/NAgni!K$57*100,"n.a."),"n.a.")</f>
        <v>20670.161408517008</v>
      </c>
      <c r="L203" s="156">
        <f>IF(ISNUMBER(L176)=TRUE,IF(L176&gt;0,L176/NAgni!L$57*100,"n.a."),"n.a.")</f>
        <v>19707.24113295196</v>
      </c>
      <c r="M203" s="156">
        <f>IF(ISNUMBER(M176)=TRUE,IF(M176&gt;0,M176/NAgni!M$57*100,"n.a."),"n.a.")</f>
        <v>20486.453370274154</v>
      </c>
      <c r="N203" s="156">
        <f>IF(ISNUMBER(N176)=TRUE,IF(N176&gt;0,N176/NAgni!N$57*100,"n.a."),"n.a.")</f>
        <v>20248.022799329432</v>
      </c>
      <c r="O203" s="156">
        <f>IF(ISNUMBER(O176)=TRUE,IF(O176&gt;0,O176/NAgni!O$57*100,"n.a."),"n.a.")</f>
        <v>19096.264534724163</v>
      </c>
      <c r="P203" s="156">
        <f>IF(ISNUMBER(P176)=TRUE,IF(P176&gt;0,P176/NAgni!P$57*100,"n.a."),"n.a.")</f>
        <v>18982.93132046238</v>
      </c>
      <c r="Q203" s="156">
        <f>IF(ISNUMBER(Q176)=TRUE,IF(Q176&gt;0,Q176/NAgni!Q$57*100,"n.a."),"n.a.")</f>
        <v>17437.6246188517</v>
      </c>
      <c r="R203" s="156">
        <f>IF(ISNUMBER(R176)=TRUE,IF(R176&gt;0,R176/NAgni!R$57*100,"n.a."),"n.a.")</f>
        <v>18729.521246993103</v>
      </c>
      <c r="S203" s="156">
        <f>IF(ISNUMBER(S176)=TRUE,IF(S176&gt;0,S176/NAgni!S$57*100,"n.a."),"n.a.")</f>
        <v>19358.530918020067</v>
      </c>
      <c r="T203" s="156">
        <f>IF(ISNUMBER(T176)=TRUE,IF(T176&gt;0,T176/NAgni!T$57*100,"n.a."),"n.a.")</f>
        <v>20724.657737307109</v>
      </c>
      <c r="U203" s="156">
        <f>IF(ISNUMBER(U176)=TRUE,IF(U176&gt;0,U176/NAgni!U$57*100,"n.a."),"n.a.")</f>
        <v>22320.11696796714</v>
      </c>
      <c r="V203" s="156">
        <f>IF(ISNUMBER(V176)=TRUE,IF(V176&gt;0,V176/NAgni!V$57*100,"n.a."),"n.a.")</f>
        <v>23758.140144904271</v>
      </c>
      <c r="W203" s="156">
        <f>IF(ISNUMBER(W176)=TRUE,IF(W176&gt;0,W176/NAgni!W$57*100,"n.a."),"n.a.")</f>
        <v>22933.976405144203</v>
      </c>
      <c r="X203" s="156">
        <f>IF(ISNUMBER(X176)=TRUE,IF(X176&gt;0,X176/NAgni!X$57*100,"n.a."),"n.a.")</f>
        <v>23937.408410975713</v>
      </c>
      <c r="Y203" s="156">
        <f>IF(ISNUMBER(Y176)=TRUE,IF(Y176&gt;0,Y176/NAgni!Y$57*100,"n.a."),"n.a.")</f>
        <v>21656.978271358039</v>
      </c>
      <c r="Z203" s="156">
        <f>IF(ISNUMBER(Z176)=TRUE,IF(Z176&gt;0,Z176/NAgni!Z$57*100,"n.a."),"n.a.")</f>
        <v>20109.229041704872</v>
      </c>
      <c r="AA203" s="156">
        <f>IF(ISNUMBER(AA176)=TRUE,IF(AA176&gt;0,AA176/NAgni!AA$57*100,"n.a."),"n.a.")</f>
        <v>21521.051658007989</v>
      </c>
      <c r="AB203" s="156">
        <f>IF(ISNUMBER(AB176)=TRUE,IF(AB176&gt;0,AB176/NAgni!AB$57*100,"n.a."),"n.a.")</f>
        <v>21836.845180241035</v>
      </c>
    </row>
    <row r="204" spans="1:28" x14ac:dyDescent="0.25">
      <c r="A204" s="1" t="s">
        <v>344</v>
      </c>
      <c r="B204" t="s">
        <v>345</v>
      </c>
      <c r="C204" s="156">
        <f>IF(ISNUMBER(C177)=TRUE,IF(C177&gt;0,C177/NAgni!C$57*100,"n.a."),"n.a.")</f>
        <v>9360.1794403409804</v>
      </c>
      <c r="D204" s="156">
        <f>IF(ISNUMBER(D177)=TRUE,IF(D177&gt;0,D177/NAgni!D$57*100,"n.a."),"n.a.")</f>
        <v>10316.919886347696</v>
      </c>
      <c r="E204" s="156">
        <f>IF(ISNUMBER(E177)=TRUE,IF(E177&gt;0,E177/NAgni!E$57*100,"n.a."),"n.a.")</f>
        <v>15652.769013483436</v>
      </c>
      <c r="F204" s="156">
        <f>IF(ISNUMBER(F177)=TRUE,IF(F177&gt;0,F177/NAgni!F$57*100,"n.a."),"n.a.")</f>
        <v>15520.838796988624</v>
      </c>
      <c r="G204" s="156">
        <f>IF(ISNUMBER(G177)=TRUE,IF(G177&gt;0,G177/NAgni!G$57*100,"n.a."),"n.a.")</f>
        <v>14325.636337488089</v>
      </c>
      <c r="H204" s="156">
        <f>IF(ISNUMBER(H177)=TRUE,IF(H177&gt;0,H177/NAgni!H$57*100,"n.a."),"n.a.")</f>
        <v>12992.908553741498</v>
      </c>
      <c r="I204" s="156">
        <f>IF(ISNUMBER(I177)=TRUE,IF(I177&gt;0,I177/NAgni!I$57*100,"n.a."),"n.a.")</f>
        <v>10385.441226756357</v>
      </c>
      <c r="J204" s="156">
        <f>IF(ISNUMBER(J177)=TRUE,IF(J177&gt;0,J177/NAgni!J$57*100,"n.a."),"n.a.")</f>
        <v>8327.1263082938312</v>
      </c>
      <c r="K204" s="156">
        <f>IF(ISNUMBER(K177)=TRUE,IF(K177&gt;0,K177/NAgni!K$57*100,"n.a."),"n.a.")</f>
        <v>8893.0845407097568</v>
      </c>
      <c r="L204" s="156">
        <f>IF(ISNUMBER(L177)=TRUE,IF(L177&gt;0,L177/NAgni!L$57*100,"n.a."),"n.a.")</f>
        <v>8198.5462019036131</v>
      </c>
      <c r="M204" s="156">
        <f>IF(ISNUMBER(M177)=TRUE,IF(M177&gt;0,M177/NAgni!M$57*100,"n.a."),"n.a.")</f>
        <v>6446.7040297515823</v>
      </c>
      <c r="N204" s="156">
        <f>IF(ISNUMBER(N177)=TRUE,IF(N177&gt;0,N177/NAgni!N$57*100,"n.a."),"n.a.")</f>
        <v>5119.7649435145049</v>
      </c>
      <c r="O204" s="156">
        <f>IF(ISNUMBER(O177)=TRUE,IF(O177&gt;0,O177/NAgni!O$57*100,"n.a."),"n.a.")</f>
        <v>5234.4234770985831</v>
      </c>
      <c r="P204" s="156">
        <f>IF(ISNUMBER(P177)=TRUE,IF(P177&gt;0,P177/NAgni!P$57*100,"n.a."),"n.a.")</f>
        <v>6514.4670527351718</v>
      </c>
      <c r="Q204" s="156">
        <f>IF(ISNUMBER(Q177)=TRUE,IF(Q177&gt;0,Q177/NAgni!Q$57*100,"n.a."),"n.a.")</f>
        <v>7430.7499899621134</v>
      </c>
      <c r="R204" s="156">
        <f>IF(ISNUMBER(R177)=TRUE,IF(R177&gt;0,R177/NAgni!R$57*100,"n.a."),"n.a.")</f>
        <v>7641.2815611881397</v>
      </c>
      <c r="S204" s="156">
        <f>IF(ISNUMBER(S177)=TRUE,IF(S177&gt;0,S177/NAgni!S$57*100,"n.a."),"n.a.")</f>
        <v>7880.048479072806</v>
      </c>
      <c r="T204" s="156">
        <f>IF(ISNUMBER(T177)=TRUE,IF(T177&gt;0,T177/NAgni!T$57*100,"n.a."),"n.a.")</f>
        <v>8091.8499880863164</v>
      </c>
      <c r="U204" s="156">
        <f>IF(ISNUMBER(U177)=TRUE,IF(U177&gt;0,U177/NAgni!U$57*100,"n.a."),"n.a.")</f>
        <v>6631.355143969633</v>
      </c>
      <c r="V204" s="156">
        <f>IF(ISNUMBER(V177)=TRUE,IF(V177&gt;0,V177/NAgni!V$57*100,"n.a."),"n.a.")</f>
        <v>6236.5299753385707</v>
      </c>
      <c r="W204" s="156">
        <f>IF(ISNUMBER(W177)=TRUE,IF(W177&gt;0,W177/NAgni!W$57*100,"n.a."),"n.a.")</f>
        <v>6945.4173169027827</v>
      </c>
      <c r="X204" s="156">
        <f>IF(ISNUMBER(X177)=TRUE,IF(X177&gt;0,X177/NAgni!X$57*100,"n.a."),"n.a.")</f>
        <v>6160.5824968668267</v>
      </c>
      <c r="Y204" s="156">
        <f>IF(ISNUMBER(Y177)=TRUE,IF(Y177&gt;0,Y177/NAgni!Y$57*100,"n.a."),"n.a.")</f>
        <v>5430.0711914301173</v>
      </c>
      <c r="Z204" s="156">
        <f>IF(ISNUMBER(Z177)=TRUE,IF(Z177&gt;0,Z177/NAgni!Z$57*100,"n.a."),"n.a.")</f>
        <v>5163.3893277623347</v>
      </c>
      <c r="AA204" s="156">
        <f>IF(ISNUMBER(AA177)=TRUE,IF(AA177&gt;0,AA177/NAgni!AA$57*100,"n.a."),"n.a.")</f>
        <v>5678.554119821013</v>
      </c>
      <c r="AB204" s="156">
        <f>IF(ISNUMBER(AB177)=TRUE,IF(AB177&gt;0,AB177/NAgni!AB$57*100,"n.a."),"n.a.")</f>
        <v>5908.412709197708</v>
      </c>
    </row>
    <row r="205" spans="1:28" x14ac:dyDescent="0.25">
      <c r="A205" s="1" t="s">
        <v>346</v>
      </c>
      <c r="B205" s="152" t="s">
        <v>347</v>
      </c>
      <c r="C205" s="156">
        <f>IF(ISNUMBER(C178)=TRUE,IF(C178&gt;0,C178/NAgni!C$57*100,"n.a."),"n.a.")</f>
        <v>19363.998085967698</v>
      </c>
      <c r="D205" s="156">
        <f>IF(ISNUMBER(D178)=TRUE,IF(D178&gt;0,D178/NAgni!D$57*100,"n.a."),"n.a.")</f>
        <v>23162.754883134119</v>
      </c>
      <c r="E205" s="156">
        <f>IF(ISNUMBER(E178)=TRUE,IF(E178&gt;0,E178/NAgni!E$57*100,"n.a."),"n.a.")</f>
        <v>21160.795600943111</v>
      </c>
      <c r="F205" s="156">
        <f>IF(ISNUMBER(F178)=TRUE,IF(F178&gt;0,F178/NAgni!F$57*100,"n.a."),"n.a.")</f>
        <v>20816.761871929881</v>
      </c>
      <c r="G205" s="156">
        <f>IF(ISNUMBER(G178)=TRUE,IF(G178&gt;0,G178/NAgni!G$57*100,"n.a."),"n.a.")</f>
        <v>22992.88257852917</v>
      </c>
      <c r="H205" s="156">
        <f>IF(ISNUMBER(H178)=TRUE,IF(H178&gt;0,H178/NAgni!H$57*100,"n.a."),"n.a.")</f>
        <v>22511.196923494346</v>
      </c>
      <c r="I205" s="156">
        <f>IF(ISNUMBER(I178)=TRUE,IF(I178&gt;0,I178/NAgni!I$57*100,"n.a."),"n.a.")</f>
        <v>25059.101045992782</v>
      </c>
      <c r="J205" s="156">
        <f>IF(ISNUMBER(J178)=TRUE,IF(J178&gt;0,J178/NAgni!J$57*100,"n.a."),"n.a.")</f>
        <v>22748.578391760446</v>
      </c>
      <c r="K205" s="156">
        <f>IF(ISNUMBER(K178)=TRUE,IF(K178&gt;0,K178/NAgni!K$57*100,"n.a."),"n.a.")</f>
        <v>23573.214243564813</v>
      </c>
      <c r="L205" s="156">
        <f>IF(ISNUMBER(L178)=TRUE,IF(L178&gt;0,L178/NAgni!L$57*100,"n.a."),"n.a.")</f>
        <v>18271.529236184058</v>
      </c>
      <c r="M205" s="156">
        <f>IF(ISNUMBER(M178)=TRUE,IF(M178&gt;0,M178/NAgni!M$57*100,"n.a."),"n.a.")</f>
        <v>18641.225800028667</v>
      </c>
      <c r="N205" s="156">
        <f>IF(ISNUMBER(N178)=TRUE,IF(N178&gt;0,N178/NAgni!N$57*100,"n.a."),"n.a.")</f>
        <v>19357.775692606683</v>
      </c>
      <c r="O205" s="156">
        <f>IF(ISNUMBER(O178)=TRUE,IF(O178&gt;0,O178/NAgni!O$57*100,"n.a."),"n.a.")</f>
        <v>16704.143462121734</v>
      </c>
      <c r="P205" s="156">
        <f>IF(ISNUMBER(P178)=TRUE,IF(P178&gt;0,P178/NAgni!P$57*100,"n.a."),"n.a.")</f>
        <v>16352.053275429142</v>
      </c>
      <c r="Q205" s="156">
        <f>IF(ISNUMBER(Q178)=TRUE,IF(Q178&gt;0,Q178/NAgni!Q$57*100,"n.a."),"n.a.")</f>
        <v>15723.694015526618</v>
      </c>
      <c r="R205" s="156">
        <f>IF(ISNUMBER(R178)=TRUE,IF(R178&gt;0,R178/NAgni!R$57*100,"n.a."),"n.a.")</f>
        <v>15235.523283839324</v>
      </c>
      <c r="S205" s="156">
        <f>IF(ISNUMBER(S178)=TRUE,IF(S178&gt;0,S178/NAgni!S$57*100,"n.a."),"n.a.")</f>
        <v>16071.632721899059</v>
      </c>
      <c r="T205" s="156">
        <f>IF(ISNUMBER(T178)=TRUE,IF(T178&gt;0,T178/NAgni!T$57*100,"n.a."),"n.a.")</f>
        <v>16115.684050536367</v>
      </c>
      <c r="U205" s="156">
        <f>IF(ISNUMBER(U178)=TRUE,IF(U178&gt;0,U178/NAgni!U$57*100,"n.a."),"n.a.")</f>
        <v>15230.605967800477</v>
      </c>
      <c r="V205" s="156">
        <f>IF(ISNUMBER(V178)=TRUE,IF(V178&gt;0,V178/NAgni!V$57*100,"n.a."),"n.a.")</f>
        <v>15002.102114011597</v>
      </c>
      <c r="W205" s="156">
        <f>IF(ISNUMBER(W178)=TRUE,IF(W178&gt;0,W178/NAgni!W$57*100,"n.a."),"n.a.")</f>
        <v>15187.03774111134</v>
      </c>
      <c r="X205" s="156">
        <f>IF(ISNUMBER(X178)=TRUE,IF(X178&gt;0,X178/NAgni!X$57*100,"n.a."),"n.a.")</f>
        <v>15731.928364921088</v>
      </c>
      <c r="Y205" s="156">
        <f>IF(ISNUMBER(Y178)=TRUE,IF(Y178&gt;0,Y178/NAgni!Y$57*100,"n.a."),"n.a.")</f>
        <v>15590.809466586808</v>
      </c>
      <c r="Z205" s="156">
        <f>IF(ISNUMBER(Z178)=TRUE,IF(Z178&gt;0,Z178/NAgni!Z$57*100,"n.a."),"n.a.")</f>
        <v>16357.432945181117</v>
      </c>
      <c r="AA205" s="156">
        <f>IF(ISNUMBER(AA178)=TRUE,IF(AA178&gt;0,AA178/NAgni!AA$57*100,"n.a."),"n.a.")</f>
        <v>15328.848035180055</v>
      </c>
      <c r="AB205" s="156">
        <f>IF(ISNUMBER(AB178)=TRUE,IF(AB178&gt;0,AB178/NAgni!AB$57*100,"n.a."),"n.a.")</f>
        <v>14731.143365735459</v>
      </c>
    </row>
    <row r="206" spans="1:28" x14ac:dyDescent="0.25">
      <c r="A206" s="1" t="s">
        <v>348</v>
      </c>
      <c r="B206" s="152" t="s">
        <v>349</v>
      </c>
      <c r="C206" s="156">
        <f>IF(ISNUMBER(C179)=TRUE,IF(C179&gt;0,C179/NAgni!C$57*100,"n.a."),"n.a.")</f>
        <v>13732.958375123892</v>
      </c>
      <c r="D206" s="156">
        <f>IF(ISNUMBER(D179)=TRUE,IF(D179&gt;0,D179/NAgni!D$57*100,"n.a."),"n.a.")</f>
        <v>14765.457460077254</v>
      </c>
      <c r="E206" s="156">
        <f>IF(ISNUMBER(E179)=TRUE,IF(E179&gt;0,E179/NAgni!E$57*100,"n.a."),"n.a.")</f>
        <v>15565.609077508574</v>
      </c>
      <c r="F206" s="156">
        <f>IF(ISNUMBER(F179)=TRUE,IF(F179&gt;0,F179/NAgni!F$57*100,"n.a."),"n.a.")</f>
        <v>12550.47992523123</v>
      </c>
      <c r="G206" s="156">
        <f>IF(ISNUMBER(G179)=TRUE,IF(G179&gt;0,G179/NAgni!G$57*100,"n.a."),"n.a.")</f>
        <v>13733.329889003502</v>
      </c>
      <c r="H206" s="156">
        <f>IF(ISNUMBER(H179)=TRUE,IF(H179&gt;0,H179/NAgni!H$57*100,"n.a."),"n.a.")</f>
        <v>14776.30895583888</v>
      </c>
      <c r="I206" s="156">
        <f>IF(ISNUMBER(I179)=TRUE,IF(I179&gt;0,I179/NAgni!I$57*100,"n.a."),"n.a.")</f>
        <v>13584.545594098163</v>
      </c>
      <c r="J206" s="156">
        <f>IF(ISNUMBER(J179)=TRUE,IF(J179&gt;0,J179/NAgni!J$57*100,"n.a."),"n.a.")</f>
        <v>12625.901974514416</v>
      </c>
      <c r="K206" s="156">
        <f>IF(ISNUMBER(K179)=TRUE,IF(K179&gt;0,K179/NAgni!K$57*100,"n.a."),"n.a.")</f>
        <v>11709.447353611267</v>
      </c>
      <c r="L206" s="156">
        <f>IF(ISNUMBER(L179)=TRUE,IF(L179&gt;0,L179/NAgni!L$57*100,"n.a."),"n.a.")</f>
        <v>11809.821936938355</v>
      </c>
      <c r="M206" s="156">
        <f>IF(ISNUMBER(M179)=TRUE,IF(M179&gt;0,M179/NAgni!M$57*100,"n.a."),"n.a.")</f>
        <v>12803.588687898911</v>
      </c>
      <c r="N206" s="156">
        <f>IF(ISNUMBER(N179)=TRUE,IF(N179&gt;0,N179/NAgni!N$57*100,"n.a."),"n.a.")</f>
        <v>13029.800673364383</v>
      </c>
      <c r="O206" s="156">
        <f>IF(ISNUMBER(O179)=TRUE,IF(O179&gt;0,O179/NAgni!O$57*100,"n.a."),"n.a.")</f>
        <v>12011.034642089624</v>
      </c>
      <c r="P206" s="156">
        <f>IF(ISNUMBER(P179)=TRUE,IF(P179&gt;0,P179/NAgni!P$57*100,"n.a."),"n.a.")</f>
        <v>11609.835840239926</v>
      </c>
      <c r="Q206" s="156">
        <f>IF(ISNUMBER(Q179)=TRUE,IF(Q179&gt;0,Q179/NAgni!Q$57*100,"n.a."),"n.a.")</f>
        <v>11394.906165855429</v>
      </c>
      <c r="R206" s="156">
        <f>IF(ISNUMBER(R179)=TRUE,IF(R179&gt;0,R179/NAgni!R$57*100,"n.a."),"n.a.")</f>
        <v>10718.460540432439</v>
      </c>
      <c r="S206" s="156">
        <f>IF(ISNUMBER(S179)=TRUE,IF(S179&gt;0,S179/NAgni!S$57*100,"n.a."),"n.a.")</f>
        <v>11992.480856057775</v>
      </c>
      <c r="T206" s="156">
        <f>IF(ISNUMBER(T179)=TRUE,IF(T179&gt;0,T179/NAgni!T$57*100,"n.a."),"n.a.")</f>
        <v>12762.719740476599</v>
      </c>
      <c r="U206" s="156">
        <f>IF(ISNUMBER(U179)=TRUE,IF(U179&gt;0,U179/NAgni!U$57*100,"n.a."),"n.a.")</f>
        <v>10594.615723124431</v>
      </c>
      <c r="V206" s="156">
        <f>IF(ISNUMBER(V179)=TRUE,IF(V179&gt;0,V179/NAgni!V$57*100,"n.a."),"n.a.")</f>
        <v>10752.079754717031</v>
      </c>
      <c r="W206" s="156">
        <f>IF(ISNUMBER(W179)=TRUE,IF(W179&gt;0,W179/NAgni!W$57*100,"n.a."),"n.a.")</f>
        <v>9810.8732627419122</v>
      </c>
      <c r="X206" s="156">
        <f>IF(ISNUMBER(X179)=TRUE,IF(X179&gt;0,X179/NAgni!X$57*100,"n.a."),"n.a.")</f>
        <v>7330.0304689614777</v>
      </c>
      <c r="Y206" s="156">
        <f>IF(ISNUMBER(Y179)=TRUE,IF(Y179&gt;0,Y179/NAgni!Y$57*100,"n.a."),"n.a.")</f>
        <v>8741.4628844970575</v>
      </c>
      <c r="Z206" s="156">
        <f>IF(ISNUMBER(Z179)=TRUE,IF(Z179&gt;0,Z179/NAgni!Z$57*100,"n.a."),"n.a.")</f>
        <v>9021.497337708066</v>
      </c>
      <c r="AA206" s="156">
        <f>IF(ISNUMBER(AA179)=TRUE,IF(AA179&gt;0,AA179/NAgni!AA$57*100,"n.a."),"n.a.")</f>
        <v>10128.554566236617</v>
      </c>
      <c r="AB206" s="156">
        <f>IF(ISNUMBER(AB179)=TRUE,IF(AB179&gt;0,AB179/NAgni!AB$57*100,"n.a."),"n.a.")</f>
        <v>9758.7518571042929</v>
      </c>
    </row>
    <row r="207" spans="1:28" x14ac:dyDescent="0.25">
      <c r="A207" s="1" t="s">
        <v>350</v>
      </c>
      <c r="B207" t="s">
        <v>483</v>
      </c>
      <c r="C207" s="156">
        <f>IF(ISNUMBER(C180)=TRUE,IF(C180&gt;0,C180/NAgni!C$57*100,"n.a."),"n.a.")</f>
        <v>16002.474513856876</v>
      </c>
      <c r="D207" s="156">
        <f>IF(ISNUMBER(D180)=TRUE,IF(D180&gt;0,D180/NAgni!D$57*100,"n.a."),"n.a.")</f>
        <v>16222.432520969065</v>
      </c>
      <c r="E207" s="156">
        <f>IF(ISNUMBER(E180)=TRUE,IF(E180&gt;0,E180/NAgni!E$57*100,"n.a."),"n.a.")</f>
        <v>16562.093342758191</v>
      </c>
      <c r="F207" s="156">
        <f>IF(ISNUMBER(F180)=TRUE,IF(F180&gt;0,F180/NAgni!F$57*100,"n.a."),"n.a.")</f>
        <v>17498.530597141707</v>
      </c>
      <c r="G207" s="156">
        <f>IF(ISNUMBER(G180)=TRUE,IF(G180&gt;0,G180/NAgni!G$57*100,"n.a."),"n.a.")</f>
        <v>17386.13773695282</v>
      </c>
      <c r="H207" s="156">
        <f>IF(ISNUMBER(H180)=TRUE,IF(H180&gt;0,H180/NAgni!H$57*100,"n.a."),"n.a.")</f>
        <v>16974.329335367431</v>
      </c>
      <c r="I207" s="156">
        <f>IF(ISNUMBER(I180)=TRUE,IF(I180&gt;0,I180/NAgni!I$57*100,"n.a."),"n.a.")</f>
        <v>16697.537191351716</v>
      </c>
      <c r="J207" s="156">
        <f>IF(ISNUMBER(J180)=TRUE,IF(J180&gt;0,J180/NAgni!J$57*100,"n.a."),"n.a.")</f>
        <v>16515.548441026469</v>
      </c>
      <c r="K207" s="156">
        <f>IF(ISNUMBER(K180)=TRUE,IF(K180&gt;0,K180/NAgni!K$57*100,"n.a."),"n.a.")</f>
        <v>15451.06150667031</v>
      </c>
      <c r="L207" s="156">
        <f>IF(ISNUMBER(L180)=TRUE,IF(L180&gt;0,L180/NAgni!L$57*100,"n.a."),"n.a.")</f>
        <v>14940.523310528928</v>
      </c>
      <c r="M207" s="156">
        <f>IF(ISNUMBER(M180)=TRUE,IF(M180&gt;0,M180/NAgni!M$57*100,"n.a."),"n.a.")</f>
        <v>14591.523467454059</v>
      </c>
      <c r="N207" s="156">
        <f>IF(ISNUMBER(N180)=TRUE,IF(N180&gt;0,N180/NAgni!N$57*100,"n.a."),"n.a.")</f>
        <v>14839.748105843106</v>
      </c>
      <c r="O207" s="156">
        <f>IF(ISNUMBER(O180)=TRUE,IF(O180&gt;0,O180/NAgni!O$57*100,"n.a."),"n.a.")</f>
        <v>14450.874523577411</v>
      </c>
      <c r="P207" s="156">
        <f>IF(ISNUMBER(P180)=TRUE,IF(P180&gt;0,P180/NAgni!P$57*100,"n.a."),"n.a.")</f>
        <v>13879.665576238736</v>
      </c>
      <c r="Q207" s="156">
        <f>IF(ISNUMBER(Q180)=TRUE,IF(Q180&gt;0,Q180/NAgni!Q$57*100,"n.a."),"n.a.")</f>
        <v>14736.33664345418</v>
      </c>
      <c r="R207" s="156">
        <f>IF(ISNUMBER(R180)=TRUE,IF(R180&gt;0,R180/NAgni!R$57*100,"n.a."),"n.a.")</f>
        <v>14669.186222949435</v>
      </c>
      <c r="S207" s="156">
        <f>IF(ISNUMBER(S180)=TRUE,IF(S180&gt;0,S180/NAgni!S$57*100,"n.a."),"n.a.")</f>
        <v>15559.005269560956</v>
      </c>
      <c r="T207" s="156">
        <f>IF(ISNUMBER(T180)=TRUE,IF(T180&gt;0,T180/NAgni!T$57*100,"n.a."),"n.a.")</f>
        <v>15914.958143133139</v>
      </c>
      <c r="U207" s="156">
        <f>IF(ISNUMBER(U180)=TRUE,IF(U180&gt;0,U180/NAgni!U$57*100,"n.a."),"n.a.")</f>
        <v>16162.709886603205</v>
      </c>
      <c r="V207" s="156">
        <f>IF(ISNUMBER(V180)=TRUE,IF(V180&gt;0,V180/NAgni!V$57*100,"n.a."),"n.a.")</f>
        <v>16419.691284207056</v>
      </c>
      <c r="W207" s="156">
        <f>IF(ISNUMBER(W180)=TRUE,IF(W180&gt;0,W180/NAgni!W$57*100,"n.a."),"n.a.")</f>
        <v>16693.045069875418</v>
      </c>
      <c r="X207" s="156">
        <f>IF(ISNUMBER(X180)=TRUE,IF(X180&gt;0,X180/NAgni!X$57*100,"n.a."),"n.a.")</f>
        <v>16692.04736866747</v>
      </c>
      <c r="Y207" s="156">
        <f>IF(ISNUMBER(Y180)=TRUE,IF(Y180&gt;0,Y180/NAgni!Y$57*100,"n.a."),"n.a.")</f>
        <v>14619.344981339207</v>
      </c>
      <c r="Z207" s="156">
        <f>IF(ISNUMBER(Z180)=TRUE,IF(Z180&gt;0,Z180/NAgni!Z$57*100,"n.a."),"n.a.")</f>
        <v>14807.044775734335</v>
      </c>
      <c r="AA207" s="156">
        <f>IF(ISNUMBER(AA180)=TRUE,IF(AA180&gt;0,AA180/NAgni!AA$57*100,"n.a."),"n.a.")</f>
        <v>15431.666241338749</v>
      </c>
      <c r="AB207" s="156">
        <f>IF(ISNUMBER(AB180)=TRUE,IF(AB180&gt;0,AB180/NAgni!AB$57*100,"n.a."),"n.a.")</f>
        <v>15513.313786248424</v>
      </c>
    </row>
    <row r="208" spans="1:28" x14ac:dyDescent="0.25">
      <c r="A208" s="1" t="s">
        <v>352</v>
      </c>
      <c r="B208" t="s">
        <v>353</v>
      </c>
      <c r="C208" s="156">
        <f>IF(ISNUMBER(C181)=TRUE,IF(C181&gt;0,C181/NAgni!C$57*100,"n.a."),"n.a.")</f>
        <v>14041.803880238054</v>
      </c>
      <c r="D208" s="156">
        <f>IF(ISNUMBER(D181)=TRUE,IF(D181&gt;0,D181/NAgni!D$57*100,"n.a."),"n.a.")</f>
        <v>14094.859650399956</v>
      </c>
      <c r="E208" s="156">
        <f>IF(ISNUMBER(E181)=TRUE,IF(E181&gt;0,E181/NAgni!E$57*100,"n.a."),"n.a.")</f>
        <v>15101.191153297128</v>
      </c>
      <c r="F208" s="156">
        <f>IF(ISNUMBER(F181)=TRUE,IF(F181&gt;0,F181/NAgni!F$57*100,"n.a."),"n.a.")</f>
        <v>14740.346787975062</v>
      </c>
      <c r="G208" s="156">
        <f>IF(ISNUMBER(G181)=TRUE,IF(G181&gt;0,G181/NAgni!G$57*100,"n.a."),"n.a.")</f>
        <v>15139.356336198376</v>
      </c>
      <c r="H208" s="156">
        <f>IF(ISNUMBER(H181)=TRUE,IF(H181&gt;0,H181/NAgni!H$57*100,"n.a."),"n.a.")</f>
        <v>14294.864941023277</v>
      </c>
      <c r="I208" s="156">
        <f>IF(ISNUMBER(I181)=TRUE,IF(I181&gt;0,I181/NAgni!I$57*100,"n.a."),"n.a.")</f>
        <v>13743.023288607734</v>
      </c>
      <c r="J208" s="156">
        <f>IF(ISNUMBER(J181)=TRUE,IF(J181&gt;0,J181/NAgni!J$57*100,"n.a."),"n.a.")</f>
        <v>13377.723190063261</v>
      </c>
      <c r="K208" s="156">
        <f>IF(ISNUMBER(K181)=TRUE,IF(K181&gt;0,K181/NAgni!K$57*100,"n.a."),"n.a.")</f>
        <v>12147.528965897547</v>
      </c>
      <c r="L208" s="156">
        <f>IF(ISNUMBER(L181)=TRUE,IF(L181&gt;0,L181/NAgni!L$57*100,"n.a."),"n.a.")</f>
        <v>11525.279783025044</v>
      </c>
      <c r="M208" s="156">
        <f>IF(ISNUMBER(M181)=TRUE,IF(M181&gt;0,M181/NAgni!M$57*100,"n.a."),"n.a.")</f>
        <v>12098.304124662711</v>
      </c>
      <c r="N208" s="156">
        <f>IF(ISNUMBER(N181)=TRUE,IF(N181&gt;0,N181/NAgni!N$57*100,"n.a."),"n.a.")</f>
        <v>12422.792209435078</v>
      </c>
      <c r="O208" s="156">
        <f>IF(ISNUMBER(O181)=TRUE,IF(O181&gt;0,O181/NAgni!O$57*100,"n.a."),"n.a.")</f>
        <v>12340.647989770328</v>
      </c>
      <c r="P208" s="156">
        <f>IF(ISNUMBER(P181)=TRUE,IF(P181&gt;0,P181/NAgni!P$57*100,"n.a."),"n.a.")</f>
        <v>12369.538621063492</v>
      </c>
      <c r="Q208" s="156">
        <f>IF(ISNUMBER(Q181)=TRUE,IF(Q181&gt;0,Q181/NAgni!Q$57*100,"n.a."),"n.a.")</f>
        <v>12470.359379022775</v>
      </c>
      <c r="R208" s="156">
        <f>IF(ISNUMBER(R181)=TRUE,IF(R181&gt;0,R181/NAgni!R$57*100,"n.a."),"n.a.")</f>
        <v>15217.941977468481</v>
      </c>
      <c r="S208" s="156">
        <f>IF(ISNUMBER(S181)=TRUE,IF(S181&gt;0,S181/NAgni!S$57*100,"n.a."),"n.a.")</f>
        <v>15879.57450235264</v>
      </c>
      <c r="T208" s="156">
        <f>IF(ISNUMBER(T181)=TRUE,IF(T181&gt;0,T181/NAgni!T$57*100,"n.a."),"n.a.")</f>
        <v>16839.461196237193</v>
      </c>
      <c r="U208" s="156">
        <f>IF(ISNUMBER(U181)=TRUE,IF(U181&gt;0,U181/NAgni!U$57*100,"n.a."),"n.a.")</f>
        <v>16475.062968244449</v>
      </c>
      <c r="V208" s="156">
        <f>IF(ISNUMBER(V181)=TRUE,IF(V181&gt;0,V181/NAgni!V$57*100,"n.a."),"n.a.")</f>
        <v>16577.067013315653</v>
      </c>
      <c r="W208" s="156">
        <f>IF(ISNUMBER(W181)=TRUE,IF(W181&gt;0,W181/NAgni!W$57*100,"n.a."),"n.a.")</f>
        <v>16474.30215403968</v>
      </c>
      <c r="X208" s="156">
        <f>IF(ISNUMBER(X181)=TRUE,IF(X181&gt;0,X181/NAgni!X$57*100,"n.a."),"n.a.")</f>
        <v>17379.247185604596</v>
      </c>
      <c r="Y208" s="156">
        <f>IF(ISNUMBER(Y181)=TRUE,IF(Y181&gt;0,Y181/NAgni!Y$57*100,"n.a."),"n.a.")</f>
        <v>16241.811814795747</v>
      </c>
      <c r="Z208" s="156">
        <f>IF(ISNUMBER(Z181)=TRUE,IF(Z181&gt;0,Z181/NAgni!Z$57*100,"n.a."),"n.a.")</f>
        <v>14091.164027316023</v>
      </c>
      <c r="AA208" s="156">
        <f>IF(ISNUMBER(AA181)=TRUE,IF(AA181&gt;0,AA181/NAgni!AA$57*100,"n.a."),"n.a.")</f>
        <v>15521.997909254475</v>
      </c>
      <c r="AB208" s="156">
        <f>IF(ISNUMBER(AB181)=TRUE,IF(AB181&gt;0,AB181/NAgni!AB$57*100,"n.a."),"n.a.")</f>
        <v>13121.256468872347</v>
      </c>
    </row>
    <row r="209" spans="1:28" x14ac:dyDescent="0.25">
      <c r="A209" s="1" t="s">
        <v>354</v>
      </c>
      <c r="B209" t="s">
        <v>355</v>
      </c>
      <c r="C209" s="156">
        <f>IF(ISNUMBER(C182)=TRUE,IF(C182&gt;0,C182/NAgni!C$57*100,"n.a."),"n.a.")</f>
        <v>14492.907798700622</v>
      </c>
      <c r="D209" s="156">
        <f>IF(ISNUMBER(D182)=TRUE,IF(D182&gt;0,D182/NAgni!D$57*100,"n.a."),"n.a.")</f>
        <v>13889.779389834461</v>
      </c>
      <c r="E209" s="156">
        <f>IF(ISNUMBER(E182)=TRUE,IF(E182&gt;0,E182/NAgni!E$57*100,"n.a."),"n.a.")</f>
        <v>15183.689168835665</v>
      </c>
      <c r="F209" s="156">
        <f>IF(ISNUMBER(F182)=TRUE,IF(F182&gt;0,F182/NAgni!F$57*100,"n.a."),"n.a.")</f>
        <v>16205.259193521153</v>
      </c>
      <c r="G209" s="156">
        <f>IF(ISNUMBER(G182)=TRUE,IF(G182&gt;0,G182/NAgni!G$57*100,"n.a."),"n.a.")</f>
        <v>14344.103978583043</v>
      </c>
      <c r="H209" s="156">
        <f>IF(ISNUMBER(H182)=TRUE,IF(H182&gt;0,H182/NAgni!H$57*100,"n.a."),"n.a.")</f>
        <v>14797.644452091638</v>
      </c>
      <c r="I209" s="156">
        <f>IF(ISNUMBER(I182)=TRUE,IF(I182&gt;0,I182/NAgni!I$57*100,"n.a."),"n.a.")</f>
        <v>15849.325776303462</v>
      </c>
      <c r="J209" s="156">
        <f>IF(ISNUMBER(J182)=TRUE,IF(J182&gt;0,J182/NAgni!J$57*100,"n.a."),"n.a.")</f>
        <v>17203.238701239188</v>
      </c>
      <c r="K209" s="156">
        <f>IF(ISNUMBER(K182)=TRUE,IF(K182&gt;0,K182/NAgni!K$57*100,"n.a."),"n.a.")</f>
        <v>16441.940825824662</v>
      </c>
      <c r="L209" s="156">
        <f>IF(ISNUMBER(L182)=TRUE,IF(L182&gt;0,L182/NAgni!L$57*100,"n.a."),"n.a.")</f>
        <v>14692.980021535879</v>
      </c>
      <c r="M209" s="156">
        <f>IF(ISNUMBER(M182)=TRUE,IF(M182&gt;0,M182/NAgni!M$57*100,"n.a."),"n.a.")</f>
        <v>10348.259194607404</v>
      </c>
      <c r="N209" s="156">
        <f>IF(ISNUMBER(N182)=TRUE,IF(N182&gt;0,N182/NAgni!N$57*100,"n.a."),"n.a.")</f>
        <v>10775.882639788939</v>
      </c>
      <c r="O209" s="156">
        <f>IF(ISNUMBER(O182)=TRUE,IF(O182&gt;0,O182/NAgni!O$57*100,"n.a."),"n.a.")</f>
        <v>9704.8098313698029</v>
      </c>
      <c r="P209" s="156">
        <f>IF(ISNUMBER(P182)=TRUE,IF(P182&gt;0,P182/NAgni!P$57*100,"n.a."),"n.a.")</f>
        <v>9536.4848149856207</v>
      </c>
      <c r="Q209" s="156">
        <f>IF(ISNUMBER(Q182)=TRUE,IF(Q182&gt;0,Q182/NAgni!Q$57*100,"n.a."),"n.a.")</f>
        <v>8994.3807559003617</v>
      </c>
      <c r="R209" s="156">
        <f>IF(ISNUMBER(R182)=TRUE,IF(R182&gt;0,R182/NAgni!R$57*100,"n.a."),"n.a.")</f>
        <v>9726.1210238339099</v>
      </c>
      <c r="S209" s="156">
        <f>IF(ISNUMBER(S182)=TRUE,IF(S182&gt;0,S182/NAgni!S$57*100,"n.a."),"n.a.")</f>
        <v>11200.123836256154</v>
      </c>
      <c r="T209" s="156">
        <f>IF(ISNUMBER(T182)=TRUE,IF(T182&gt;0,T182/NAgni!T$57*100,"n.a."),"n.a.")</f>
        <v>10631.573021485256</v>
      </c>
      <c r="U209" s="156">
        <f>IF(ISNUMBER(U182)=TRUE,IF(U182&gt;0,U182/NAgni!U$57*100,"n.a."),"n.a.")</f>
        <v>11239.897490492702</v>
      </c>
      <c r="V209" s="156">
        <f>IF(ISNUMBER(V182)=TRUE,IF(V182&gt;0,V182/NAgni!V$57*100,"n.a."),"n.a.")</f>
        <v>12795.58797599603</v>
      </c>
      <c r="W209" s="156">
        <f>IF(ISNUMBER(W182)=TRUE,IF(W182&gt;0,W182/NAgni!W$57*100,"n.a."),"n.a.")</f>
        <v>9301.2439486838739</v>
      </c>
      <c r="X209" s="156">
        <f>IF(ISNUMBER(X182)=TRUE,IF(X182&gt;0,X182/NAgni!X$57*100,"n.a."),"n.a.")</f>
        <v>9341.8690218464981</v>
      </c>
      <c r="Y209" s="156">
        <f>IF(ISNUMBER(Y182)=TRUE,IF(Y182&gt;0,Y182/NAgni!Y$57*100,"n.a."),"n.a.")</f>
        <v>8238.8178707418283</v>
      </c>
      <c r="Z209" s="156">
        <f>IF(ISNUMBER(Z182)=TRUE,IF(Z182&gt;0,Z182/NAgni!Z$57*100,"n.a."),"n.a.")</f>
        <v>6973.5988632555309</v>
      </c>
      <c r="AA209" s="156">
        <f>IF(ISNUMBER(AA182)=TRUE,IF(AA182&gt;0,AA182/NAgni!AA$57*100,"n.a."),"n.a.")</f>
        <v>8277.2346478981235</v>
      </c>
      <c r="AB209" s="156">
        <f>IF(ISNUMBER(AB182)=TRUE,IF(AB182&gt;0,AB182/NAgni!AB$57*100,"n.a."),"n.a.")</f>
        <v>9415.1490595018477</v>
      </c>
    </row>
    <row r="210" spans="1:28" x14ac:dyDescent="0.25">
      <c r="A210" s="1" t="s">
        <v>356</v>
      </c>
      <c r="B210" t="s">
        <v>357</v>
      </c>
      <c r="C210" s="156">
        <f>IF(ISNUMBER(C183)=TRUE,IF(C183&gt;0,C183/NAgni!C$57*100,"n.a."),"n.a.")</f>
        <v>19752.273257239325</v>
      </c>
      <c r="D210" s="156">
        <f>IF(ISNUMBER(D183)=TRUE,IF(D183&gt;0,D183/NAgni!D$57*100,"n.a."),"n.a.")</f>
        <v>18151.983985594645</v>
      </c>
      <c r="E210" s="156">
        <f>IF(ISNUMBER(E183)=TRUE,IF(E183&gt;0,E183/NAgni!E$57*100,"n.a."),"n.a.")</f>
        <v>15240.972492869867</v>
      </c>
      <c r="F210" s="156">
        <f>IF(ISNUMBER(F183)=TRUE,IF(F183&gt;0,F183/NAgni!F$57*100,"n.a."),"n.a.")</f>
        <v>12480.966822088807</v>
      </c>
      <c r="G210" s="156">
        <f>IF(ISNUMBER(G183)=TRUE,IF(G183&gt;0,G183/NAgni!G$57*100,"n.a."),"n.a.")</f>
        <v>15477.823995549667</v>
      </c>
      <c r="H210" s="156">
        <f>IF(ISNUMBER(H183)=TRUE,IF(H183&gt;0,H183/NAgni!H$57*100,"n.a."),"n.a.")</f>
        <v>15099.65783694245</v>
      </c>
      <c r="I210" s="156">
        <f>IF(ISNUMBER(I183)=TRUE,IF(I183&gt;0,I183/NAgni!I$57*100,"n.a."),"n.a.")</f>
        <v>17102.930075646855</v>
      </c>
      <c r="J210" s="156">
        <f>IF(ISNUMBER(J183)=TRUE,IF(J183&gt;0,J183/NAgni!J$57*100,"n.a."),"n.a.")</f>
        <v>19337.903994439035</v>
      </c>
      <c r="K210" s="156">
        <f>IF(ISNUMBER(K183)=TRUE,IF(K183&gt;0,K183/NAgni!K$57*100,"n.a."),"n.a.")</f>
        <v>18017.916858813722</v>
      </c>
      <c r="L210" s="156">
        <f>IF(ISNUMBER(L183)=TRUE,IF(L183&gt;0,L183/NAgni!L$57*100,"n.a."),"n.a.")</f>
        <v>18349.462694617087</v>
      </c>
      <c r="M210" s="156">
        <f>IF(ISNUMBER(M183)=TRUE,IF(M183&gt;0,M183/NAgni!M$57*100,"n.a."),"n.a.")</f>
        <v>19326.505491923745</v>
      </c>
      <c r="N210" s="156">
        <f>IF(ISNUMBER(N183)=TRUE,IF(N183&gt;0,N183/NAgni!N$57*100,"n.a."),"n.a.")</f>
        <v>16375.343514454766</v>
      </c>
      <c r="O210" s="156">
        <f>IF(ISNUMBER(O183)=TRUE,IF(O183&gt;0,O183/NAgni!O$57*100,"n.a."),"n.a.")</f>
        <v>16908.811369133313</v>
      </c>
      <c r="P210" s="156">
        <f>IF(ISNUMBER(P183)=TRUE,IF(P183&gt;0,P183/NAgni!P$57*100,"n.a."),"n.a.")</f>
        <v>15197.490848444102</v>
      </c>
      <c r="Q210" s="156">
        <f>IF(ISNUMBER(Q183)=TRUE,IF(Q183&gt;0,Q183/NAgni!Q$57*100,"n.a."),"n.a.")</f>
        <v>14699.112524315267</v>
      </c>
      <c r="R210" s="156">
        <f>IF(ISNUMBER(R183)=TRUE,IF(R183&gt;0,R183/NAgni!R$57*100,"n.a."),"n.a.")</f>
        <v>14873.489369034178</v>
      </c>
      <c r="S210" s="156">
        <f>IF(ISNUMBER(S183)=TRUE,IF(S183&gt;0,S183/NAgni!S$57*100,"n.a."),"n.a.")</f>
        <v>19059.227681950408</v>
      </c>
      <c r="T210" s="156">
        <f>IF(ISNUMBER(T183)=TRUE,IF(T183&gt;0,T183/NAgni!T$57*100,"n.a."),"n.a.")</f>
        <v>18940.526862989511</v>
      </c>
      <c r="U210" s="156">
        <f>IF(ISNUMBER(U183)=TRUE,IF(U183&gt;0,U183/NAgni!U$57*100,"n.a."),"n.a.")</f>
        <v>19695.958579041282</v>
      </c>
      <c r="V210" s="156">
        <f>IF(ISNUMBER(V183)=TRUE,IF(V183&gt;0,V183/NAgni!V$57*100,"n.a."),"n.a.")</f>
        <v>17323.335202713395</v>
      </c>
      <c r="W210" s="156">
        <f>IF(ISNUMBER(W183)=TRUE,IF(W183&gt;0,W183/NAgni!W$57*100,"n.a."),"n.a.")</f>
        <v>19204.599314985269</v>
      </c>
      <c r="X210" s="156">
        <f>IF(ISNUMBER(X183)=TRUE,IF(X183&gt;0,X183/NAgni!X$57*100,"n.a."),"n.a.")</f>
        <v>21383.158626529592</v>
      </c>
      <c r="Y210" s="156">
        <f>IF(ISNUMBER(Y183)=TRUE,IF(Y183&gt;0,Y183/NAgni!Y$57*100,"n.a."),"n.a.")</f>
        <v>18729.68241319888</v>
      </c>
      <c r="Z210" s="156">
        <f>IF(ISNUMBER(Z183)=TRUE,IF(Z183&gt;0,Z183/NAgni!Z$57*100,"n.a."),"n.a.")</f>
        <v>19172.097023138369</v>
      </c>
      <c r="AA210" s="156">
        <f>IF(ISNUMBER(AA183)=TRUE,IF(AA183&gt;0,AA183/NAgni!AA$57*100,"n.a."),"n.a.")</f>
        <v>21599.75346165567</v>
      </c>
      <c r="AB210" s="156">
        <f>IF(ISNUMBER(AB183)=TRUE,IF(AB183&gt;0,AB183/NAgni!AB$57*100,"n.a."),"n.a.")</f>
        <v>19264.967682911061</v>
      </c>
    </row>
    <row r="211" spans="1:28" x14ac:dyDescent="0.25">
      <c r="A211" s="1" t="s">
        <v>358</v>
      </c>
      <c r="B211" t="s">
        <v>359</v>
      </c>
      <c r="C211" s="156">
        <f>IF(ISNUMBER(C184)=TRUE,IF(C184&gt;0,C184/NAgni!C$57*100,"n.a."),"n.a.")</f>
        <v>10236.217324998699</v>
      </c>
      <c r="D211" s="156">
        <f>IF(ISNUMBER(D184)=TRUE,IF(D184&gt;0,D184/NAgni!D$57*100,"n.a."),"n.a.")</f>
        <v>10002.92370019667</v>
      </c>
      <c r="E211" s="156">
        <f>IF(ISNUMBER(E184)=TRUE,IF(E184&gt;0,E184/NAgni!E$57*100,"n.a."),"n.a.")</f>
        <v>9105.9440845035188</v>
      </c>
      <c r="F211" s="156">
        <f>IF(ISNUMBER(F184)=TRUE,IF(F184&gt;0,F184/NAgni!F$57*100,"n.a."),"n.a.")</f>
        <v>9060.0663287095831</v>
      </c>
      <c r="G211" s="156">
        <f>IF(ISNUMBER(G184)=TRUE,IF(G184&gt;0,G184/NAgni!G$57*100,"n.a."),"n.a.")</f>
        <v>8657.502360624796</v>
      </c>
      <c r="H211" s="156">
        <f>IF(ISNUMBER(H184)=TRUE,IF(H184&gt;0,H184/NAgni!H$57*100,"n.a."),"n.a.")</f>
        <v>9003.4665509861043</v>
      </c>
      <c r="I211" s="156">
        <f>IF(ISNUMBER(I184)=TRUE,IF(I184&gt;0,I184/NAgni!I$57*100,"n.a."),"n.a.")</f>
        <v>8049.6894874671652</v>
      </c>
      <c r="J211" s="156">
        <f>IF(ISNUMBER(J184)=TRUE,IF(J184&gt;0,J184/NAgni!J$57*100,"n.a."),"n.a.")</f>
        <v>8388.9346858104091</v>
      </c>
      <c r="K211" s="156">
        <f>IF(ISNUMBER(K184)=TRUE,IF(K184&gt;0,K184/NAgni!K$57*100,"n.a."),"n.a.")</f>
        <v>7578.2278569079135</v>
      </c>
      <c r="L211" s="156">
        <f>IF(ISNUMBER(L184)=TRUE,IF(L184&gt;0,L184/NAgni!L$57*100,"n.a."),"n.a.")</f>
        <v>7635.1973248787172</v>
      </c>
      <c r="M211" s="156">
        <f>IF(ISNUMBER(M184)=TRUE,IF(M184&gt;0,M184/NAgni!M$57*100,"n.a."),"n.a.")</f>
        <v>8093.519569289133</v>
      </c>
      <c r="N211" s="156">
        <f>IF(ISNUMBER(N184)=TRUE,IF(N184&gt;0,N184/NAgni!N$57*100,"n.a."),"n.a.")</f>
        <v>8810.0973351804987</v>
      </c>
      <c r="O211" s="156">
        <f>IF(ISNUMBER(O184)=TRUE,IF(O184&gt;0,O184/NAgni!O$57*100,"n.a."),"n.a.")</f>
        <v>7630.6664197439959</v>
      </c>
      <c r="P211" s="156">
        <f>IF(ISNUMBER(P184)=TRUE,IF(P184&gt;0,P184/NAgni!P$57*100,"n.a."),"n.a.")</f>
        <v>7724.2656119273515</v>
      </c>
      <c r="Q211" s="156">
        <f>IF(ISNUMBER(Q184)=TRUE,IF(Q184&gt;0,Q184/NAgni!Q$57*100,"n.a."),"n.a.")</f>
        <v>8059.2053409132195</v>
      </c>
      <c r="R211" s="156">
        <f>IF(ISNUMBER(R184)=TRUE,IF(R184&gt;0,R184/NAgni!R$57*100,"n.a."),"n.a.")</f>
        <v>8128.0663078808284</v>
      </c>
      <c r="S211" s="156">
        <f>IF(ISNUMBER(S184)=TRUE,IF(S184&gt;0,S184/NAgni!S$57*100,"n.a."),"n.a.")</f>
        <v>9480.4495679021456</v>
      </c>
      <c r="T211" s="156">
        <f>IF(ISNUMBER(T184)=TRUE,IF(T184&gt;0,T184/NAgni!T$57*100,"n.a."),"n.a.")</f>
        <v>10953.694446995607</v>
      </c>
      <c r="U211" s="156">
        <f>IF(ISNUMBER(U184)=TRUE,IF(U184&gt;0,U184/NAgni!U$57*100,"n.a."),"n.a.")</f>
        <v>10037.368483205621</v>
      </c>
      <c r="V211" s="156">
        <f>IF(ISNUMBER(V184)=TRUE,IF(V184&gt;0,V184/NAgni!V$57*100,"n.a."),"n.a.")</f>
        <v>9575.330384384908</v>
      </c>
      <c r="W211" s="156">
        <f>IF(ISNUMBER(W184)=TRUE,IF(W184&gt;0,W184/NAgni!W$57*100,"n.a."),"n.a.")</f>
        <v>8220.1873719372052</v>
      </c>
      <c r="X211" s="156">
        <f>IF(ISNUMBER(X184)=TRUE,IF(X184&gt;0,X184/NAgni!X$57*100,"n.a."),"n.a.")</f>
        <v>7630.9718645366547</v>
      </c>
      <c r="Y211" s="156">
        <f>IF(ISNUMBER(Y184)=TRUE,IF(Y184&gt;0,Y184/NAgni!Y$57*100,"n.a."),"n.a.")</f>
        <v>7149.7912620004608</v>
      </c>
      <c r="Z211" s="156">
        <f>IF(ISNUMBER(Z184)=TRUE,IF(Z184&gt;0,Z184/NAgni!Z$57*100,"n.a."),"n.a.")</f>
        <v>7163.2350309368467</v>
      </c>
      <c r="AA211" s="156">
        <f>IF(ISNUMBER(AA184)=TRUE,IF(AA184&gt;0,AA184/NAgni!AA$57*100,"n.a."),"n.a.")</f>
        <v>6861.1491109862909</v>
      </c>
      <c r="AB211" s="156">
        <f>IF(ISNUMBER(AB184)=TRUE,IF(AB184&gt;0,AB184/NAgni!AB$57*100,"n.a."),"n.a.")</f>
        <v>6825.5652649650056</v>
      </c>
    </row>
    <row r="212" spans="1:28" x14ac:dyDescent="0.25">
      <c r="A212" s="1" t="s">
        <v>360</v>
      </c>
      <c r="B212" t="s">
        <v>484</v>
      </c>
      <c r="C212" s="156">
        <f>IF(ISNUMBER(C185)=TRUE,IF(C185&gt;0,C185/NAgni!C$57*100,"n.a."),"n.a.")</f>
        <v>2322.3725867023868</v>
      </c>
      <c r="D212" s="156">
        <f>IF(ISNUMBER(D185)=TRUE,IF(D185&gt;0,D185/NAgni!D$57*100,"n.a."),"n.a.")</f>
        <v>2504.0965223789667</v>
      </c>
      <c r="E212" s="156">
        <f>IF(ISNUMBER(E185)=TRUE,IF(E185&gt;0,E185/NAgni!E$57*100,"n.a."),"n.a.")</f>
        <v>2553.3389664308011</v>
      </c>
      <c r="F212" s="156">
        <f>IF(ISNUMBER(F185)=TRUE,IF(F185&gt;0,F185/NAgni!F$57*100,"n.a."),"n.a.")</f>
        <v>3352.9639907522378</v>
      </c>
      <c r="G212" s="156" t="str">
        <f>IF(ISNUMBER(G185)=TRUE,IF(G185&gt;0,G185/NAgni!G$57*100,"n.a."),"n.a.")</f>
        <v>n.a.</v>
      </c>
      <c r="H212" s="156" t="str">
        <f>IF(ISNUMBER(H185)=TRUE,IF(H185&gt;0,H185/NAgni!H$57*100,"n.a."),"n.a.")</f>
        <v>n.a.</v>
      </c>
      <c r="I212" s="156" t="str">
        <f>IF(ISNUMBER(I185)=TRUE,IF(I185&gt;0,I185/NAgni!I$57*100,"n.a."),"n.a.")</f>
        <v>n.a.</v>
      </c>
      <c r="J212" s="156" t="str">
        <f>IF(ISNUMBER(J185)=TRUE,IF(J185&gt;0,J185/NAgni!J$57*100,"n.a."),"n.a.")</f>
        <v>n.a.</v>
      </c>
      <c r="K212" s="156" t="str">
        <f>IF(ISNUMBER(K185)=TRUE,IF(K185&gt;0,K185/NAgni!K$57*100,"n.a."),"n.a.")</f>
        <v>n.a.</v>
      </c>
      <c r="L212" s="156" t="str">
        <f>IF(ISNUMBER(L185)=TRUE,IF(L185&gt;0,L185/NAgni!L$57*100,"n.a."),"n.a.")</f>
        <v>n.a.</v>
      </c>
      <c r="M212" s="156" t="str">
        <f>IF(ISNUMBER(M185)=TRUE,IF(M185&gt;0,M185/NAgni!M$57*100,"n.a."),"n.a.")</f>
        <v>n.a.</v>
      </c>
      <c r="N212" s="156" t="str">
        <f>IF(ISNUMBER(N185)=TRUE,IF(N185&gt;0,N185/NAgni!N$57*100,"n.a."),"n.a.")</f>
        <v>n.a.</v>
      </c>
      <c r="O212" s="156" t="str">
        <f>IF(ISNUMBER(O185)=TRUE,IF(O185&gt;0,O185/NAgni!O$57*100,"n.a."),"n.a.")</f>
        <v>n.a.</v>
      </c>
      <c r="P212" s="156" t="str">
        <f>IF(ISNUMBER(P185)=TRUE,IF(P185&gt;0,P185/NAgni!P$57*100,"n.a."),"n.a.")</f>
        <v>n.a.</v>
      </c>
      <c r="Q212" s="156" t="str">
        <f>IF(ISNUMBER(Q185)=TRUE,IF(Q185&gt;0,Q185/NAgni!Q$57*100,"n.a."),"n.a.")</f>
        <v>n.a.</v>
      </c>
      <c r="R212" s="156" t="str">
        <f>IF(ISNUMBER(R185)=TRUE,IF(R185&gt;0,R185/NAgni!R$57*100,"n.a."),"n.a.")</f>
        <v>n.a.</v>
      </c>
      <c r="S212" s="156" t="str">
        <f>IF(ISNUMBER(S185)=TRUE,IF(S185&gt;0,S185/NAgni!S$57*100,"n.a."),"n.a.")</f>
        <v>n.a.</v>
      </c>
      <c r="T212" s="156" t="str">
        <f>IF(ISNUMBER(T185)=TRUE,IF(T185&gt;0,T185/NAgni!T$57*100,"n.a."),"n.a.")</f>
        <v>n.a.</v>
      </c>
      <c r="U212" s="156" t="str">
        <f>IF(ISNUMBER(U185)=TRUE,IF(U185&gt;0,U185/NAgni!U$57*100,"n.a."),"n.a.")</f>
        <v>n.a.</v>
      </c>
      <c r="V212" s="156" t="str">
        <f>IF(ISNUMBER(V185)=TRUE,IF(V185&gt;0,V185/NAgni!V$57*100,"n.a."),"n.a.")</f>
        <v>n.a.</v>
      </c>
      <c r="W212" s="156" t="str">
        <f>IF(ISNUMBER(W185)=TRUE,IF(W185&gt;0,W185/NAgni!W$57*100,"n.a."),"n.a.")</f>
        <v>n.a.</v>
      </c>
      <c r="X212" s="156" t="str">
        <f>IF(ISNUMBER(X185)=TRUE,IF(X185&gt;0,X185/NAgni!X$57*100,"n.a."),"n.a.")</f>
        <v>n.a.</v>
      </c>
      <c r="Y212" s="156" t="str">
        <f>IF(ISNUMBER(Y185)=TRUE,IF(Y185&gt;0,Y185/NAgni!Y$57*100,"n.a."),"n.a.")</f>
        <v>n.a.</v>
      </c>
      <c r="Z212" s="156" t="str">
        <f>IF(ISNUMBER(Z185)=TRUE,IF(Z185&gt;0,Z185/NAgni!Z$57*100,"n.a."),"n.a.")</f>
        <v>n.a.</v>
      </c>
      <c r="AA212" s="156" t="str">
        <f>IF(ISNUMBER(AA185)=TRUE,IF(AA185&gt;0,AA185/NAgni!AA$57*100,"n.a."),"n.a.")</f>
        <v>n.a.</v>
      </c>
      <c r="AB212" s="156" t="str">
        <f>IF(ISNUMBER(AB185)=TRUE,IF(AB185&gt;0,AB185/NAgni!AB$57*100,"n.a."),"n.a.")</f>
        <v>n.a.</v>
      </c>
    </row>
    <row r="213" spans="1:28" x14ac:dyDescent="0.25">
      <c r="A213" s="1" t="s">
        <v>485</v>
      </c>
      <c r="B213" t="s">
        <v>486</v>
      </c>
      <c r="C213" s="156" t="str">
        <f>IF(ISNUMBER(C186)=TRUE,IF(C186&gt;0,C186/NAgni!C$57*100,"n.a."),"n.a.")</f>
        <v>n.a.</v>
      </c>
      <c r="D213" s="156" t="str">
        <f>IF(ISNUMBER(D186)=TRUE,IF(D186&gt;0,D186/NAgni!D$57*100,"n.a."),"n.a.")</f>
        <v>n.a.</v>
      </c>
      <c r="E213" s="156" t="str">
        <f>IF(ISNUMBER(E186)=TRUE,IF(E186&gt;0,E186/NAgni!E$57*100,"n.a."),"n.a.")</f>
        <v>n.a.</v>
      </c>
      <c r="F213" s="156" t="str">
        <f>IF(ISNUMBER(F186)=TRUE,IF(F186&gt;0,F186/NAgni!F$57*100,"n.a."),"n.a.")</f>
        <v>n.a.</v>
      </c>
      <c r="G213" s="156" t="str">
        <f>IF(ISNUMBER(G186)=TRUE,IF(G186&gt;0,G186/NAgni!G$57*100,"n.a."),"n.a.")</f>
        <v>n.a.</v>
      </c>
      <c r="H213" s="156" t="str">
        <f>IF(ISNUMBER(H186)=TRUE,IF(H186&gt;0,H186/NAgni!H$57*100,"n.a."),"n.a.")</f>
        <v>n.a.</v>
      </c>
      <c r="I213" s="156" t="str">
        <f>IF(ISNUMBER(I186)=TRUE,IF(I186&gt;0,I186/NAgni!I$57*100,"n.a."),"n.a.")</f>
        <v>n.a.</v>
      </c>
      <c r="J213" s="156" t="str">
        <f>IF(ISNUMBER(J186)=TRUE,IF(J186&gt;0,J186/NAgni!J$57*100,"n.a."),"n.a.")</f>
        <v>n.a.</v>
      </c>
      <c r="K213" s="156">
        <f>IF(ISNUMBER(K186)=TRUE,IF(K186&gt;0,K186/NAgni!K$57*100,"n.a."),"n.a.")</f>
        <v>16863.160189829418</v>
      </c>
      <c r="L213" s="156">
        <f>IF(ISNUMBER(L186)=TRUE,IF(L186&gt;0,L186/NAgni!L$57*100,"n.a."),"n.a.")</f>
        <v>18273.741935530939</v>
      </c>
      <c r="M213" s="156">
        <f>IF(ISNUMBER(M186)=TRUE,IF(M186&gt;0,M186/NAgni!M$57*100,"n.a."),"n.a.")</f>
        <v>18367.214524021758</v>
      </c>
      <c r="N213" s="156">
        <f>IF(ISNUMBER(N186)=TRUE,IF(N186&gt;0,N186/NAgni!N$57*100,"n.a."),"n.a.")</f>
        <v>17066.05798008692</v>
      </c>
      <c r="O213" s="156">
        <f>IF(ISNUMBER(O186)=TRUE,IF(O186&gt;0,O186/NAgni!O$57*100,"n.a."),"n.a.")</f>
        <v>15698.884890272853</v>
      </c>
      <c r="P213" s="156">
        <f>IF(ISNUMBER(P186)=TRUE,IF(P186&gt;0,P186/NAgni!P$57*100,"n.a."),"n.a.")</f>
        <v>13969.161656300344</v>
      </c>
      <c r="Q213" s="156">
        <f>IF(ISNUMBER(Q186)=TRUE,IF(Q186&gt;0,Q186/NAgni!Q$57*100,"n.a."),"n.a.")</f>
        <v>15030.371233657683</v>
      </c>
      <c r="R213" s="156">
        <f>IF(ISNUMBER(R186)=TRUE,IF(R186&gt;0,R186/NAgni!R$57*100,"n.a."),"n.a.")</f>
        <v>14850.987883246271</v>
      </c>
      <c r="S213" s="156">
        <f>IF(ISNUMBER(S186)=TRUE,IF(S186&gt;0,S186/NAgni!S$57*100,"n.a."),"n.a.")</f>
        <v>16356.796355791545</v>
      </c>
      <c r="T213" s="156">
        <f>IF(ISNUMBER(T186)=TRUE,IF(T186&gt;0,T186/NAgni!T$57*100,"n.a."),"n.a.")</f>
        <v>15348.118026724953</v>
      </c>
      <c r="U213" s="156">
        <f>IF(ISNUMBER(U186)=TRUE,IF(U186&gt;0,U186/NAgni!U$57*100,"n.a."),"n.a.")</f>
        <v>16528.762259024312</v>
      </c>
      <c r="V213" s="156">
        <f>IF(ISNUMBER(V186)=TRUE,IF(V186&gt;0,V186/NAgni!V$57*100,"n.a."),"n.a.")</f>
        <v>17111.635864649426</v>
      </c>
      <c r="W213" s="156">
        <f>IF(ISNUMBER(W186)=TRUE,IF(W186&gt;0,W186/NAgni!W$57*100,"n.a."),"n.a.")</f>
        <v>19919.438906885218</v>
      </c>
      <c r="X213" s="156">
        <f>IF(ISNUMBER(X186)=TRUE,IF(X186&gt;0,X186/NAgni!X$57*100,"n.a."),"n.a.")</f>
        <v>19371.76627274607</v>
      </c>
      <c r="Y213" s="156">
        <f>IF(ISNUMBER(Y186)=TRUE,IF(Y186&gt;0,Y186/NAgni!Y$57*100,"n.a."),"n.a.")</f>
        <v>15702.302984029611</v>
      </c>
      <c r="Z213" s="156">
        <f>IF(ISNUMBER(Z186)=TRUE,IF(Z186&gt;0,Z186/NAgni!Z$57*100,"n.a."),"n.a.")</f>
        <v>12408.344554245121</v>
      </c>
      <c r="AA213" s="156">
        <f>IF(ISNUMBER(AA186)=TRUE,IF(AA186&gt;0,AA186/NAgni!AA$57*100,"n.a."),"n.a.")</f>
        <v>11587.511708696322</v>
      </c>
      <c r="AB213" s="156">
        <f>IF(ISNUMBER(AB186)=TRUE,IF(AB186&gt;0,AB186/NAgni!AB$57*100,"n.a."),"n.a.")</f>
        <v>14866.580549897122</v>
      </c>
    </row>
    <row r="214" spans="1:28" s="43" customFormat="1" ht="20.25" customHeight="1" x14ac:dyDescent="0.25">
      <c r="A214" s="832"/>
      <c r="B214" s="433" t="s">
        <v>201</v>
      </c>
      <c r="C214" s="834">
        <f>IF(ISNUMBER(C187)=TRUE,IF(C187&gt;0,C187/NAgni!C$57*100,"n.a."),"n.a.")</f>
        <v>13909.571065268034</v>
      </c>
      <c r="D214" s="834">
        <f>IF(ISNUMBER(D187)=TRUE,IF(D187&gt;0,D187/NAgni!D$57*100,"n.a."),"n.a.")</f>
        <v>14550.345530367807</v>
      </c>
      <c r="E214" s="834">
        <f>IF(ISNUMBER(E187)=TRUE,IF(E187&gt;0,E187/NAgni!E$57*100,"n.a."),"n.a.")</f>
        <v>14905.33148345552</v>
      </c>
      <c r="F214" s="834">
        <f>IF(ISNUMBER(F187)=TRUE,IF(F187&gt;0,F187/NAgni!F$57*100,"n.a."),"n.a.")</f>
        <v>15305.721417404791</v>
      </c>
      <c r="G214" s="834">
        <f>IF(ISNUMBER(G187)=TRUE,IF(G187&gt;0,G187/NAgni!G$57*100,"n.a."),"n.a.")</f>
        <v>15401.498681047233</v>
      </c>
      <c r="H214" s="834">
        <f>IF(ISNUMBER(H187)=TRUE,IF(H187&gt;0,H187/NAgni!H$57*100,"n.a."),"n.a.")</f>
        <v>14875.55565869885</v>
      </c>
      <c r="I214" s="834">
        <f>IF(ISNUMBER(I187)=TRUE,IF(I187&gt;0,I187/NAgni!I$57*100,"n.a."),"n.a.")</f>
        <v>14683.398518001419</v>
      </c>
      <c r="J214" s="834">
        <f>IF(ISNUMBER(J187)=TRUE,IF(J187&gt;0,J187/NAgni!J$57*100,"n.a."),"n.a.")</f>
        <v>14662.856909580143</v>
      </c>
      <c r="K214" s="834">
        <f>IF(ISNUMBER(K187)=TRUE,IF(K187&gt;0,K187/NAgni!K$57*100,"n.a."),"n.a.")</f>
        <v>13721.009692765967</v>
      </c>
      <c r="L214" s="834">
        <f>IF(ISNUMBER(L187)=TRUE,IF(L187&gt;0,L187/NAgni!L$57*100,"n.a."),"n.a.")</f>
        <v>13178.238852769169</v>
      </c>
      <c r="M214" s="834">
        <f>IF(ISNUMBER(M187)=TRUE,IF(M187&gt;0,M187/NAgni!M$57*100,"n.a."),"n.a.")</f>
        <v>13011.231820393488</v>
      </c>
      <c r="N214" s="834">
        <f>IF(ISNUMBER(N187)=TRUE,IF(N187&gt;0,N187/NAgni!N$57*100,"n.a."),"n.a.")</f>
        <v>13073.085139055471</v>
      </c>
      <c r="O214" s="834">
        <f>IF(ISNUMBER(O187)=TRUE,IF(O187&gt;0,O187/NAgni!O$57*100,"n.a."),"n.a.")</f>
        <v>12661.984257377695</v>
      </c>
      <c r="P214" s="834">
        <f>IF(ISNUMBER(P187)=TRUE,IF(P187&gt;0,P187/NAgni!P$57*100,"n.a."),"n.a.")</f>
        <v>12246.058160873556</v>
      </c>
      <c r="Q214" s="834">
        <f>IF(ISNUMBER(Q187)=TRUE,IF(Q187&gt;0,Q187/NAgni!Q$57*100,"n.a."),"n.a.")</f>
        <v>12709.771392798011</v>
      </c>
      <c r="R214" s="834">
        <f>IF(ISNUMBER(R187)=TRUE,IF(R187&gt;0,R187/NAgni!R$57*100,"n.a."),"n.a.")</f>
        <v>12943.443369661796</v>
      </c>
      <c r="S214" s="834">
        <f>IF(ISNUMBER(S187)=TRUE,IF(S187&gt;0,S187/NAgni!S$57*100,"n.a."),"n.a.")</f>
        <v>13880.470938781244</v>
      </c>
      <c r="T214" s="834">
        <f>IF(ISNUMBER(T187)=TRUE,IF(T187&gt;0,T187/NAgni!T$57*100,"n.a."),"n.a.")</f>
        <v>14388.637266081283</v>
      </c>
      <c r="U214" s="834">
        <f>IF(ISNUMBER(U187)=TRUE,IF(U187&gt;0,U187/NAgni!U$57*100,"n.a."),"n.a.")</f>
        <v>14171.236352170965</v>
      </c>
      <c r="V214" s="834">
        <f>IF(ISNUMBER(V187)=TRUE,IF(V187&gt;0,V187/NAgni!V$57*100,"n.a."),"n.a.")</f>
        <v>14310.007194446291</v>
      </c>
      <c r="W214" s="834">
        <f>IF(ISNUMBER(W187)=TRUE,IF(W187&gt;0,W187/NAgni!W$57*100,"n.a."),"n.a.")</f>
        <v>14455.200579961511</v>
      </c>
      <c r="X214" s="834">
        <f>IF(ISNUMBER(X187)=TRUE,IF(X187&gt;0,X187/NAgni!X$57*100,"n.a."),"n.a.")</f>
        <v>14492.975228055426</v>
      </c>
      <c r="Y214" s="834">
        <f>IF(ISNUMBER(Y187)=TRUE,IF(Y187&gt;0,Y187/NAgni!Y$57*100,"n.a."),"n.a.")</f>
        <v>12874.407642661452</v>
      </c>
      <c r="Z214" s="834">
        <f>IF(ISNUMBER(Z187)=TRUE,IF(Z187&gt;0,Z187/NAgni!Z$57*100,"n.a."),"n.a.")</f>
        <v>12372.563493077272</v>
      </c>
      <c r="AA214" s="834">
        <f>IF(ISNUMBER(AA187)=TRUE,IF(AA187&gt;0,AA187/NAgni!AA$57*100,"n.a."),"n.a.")</f>
        <v>12954.322418355139</v>
      </c>
      <c r="AB214" s="834">
        <f>IF(ISNUMBER(AB187)=TRUE,IF(AB187&gt;0,AB187/NAgni!AB$57*100,"n.a."),"n.a.")</f>
        <v>13001.113454038714</v>
      </c>
    </row>
    <row r="215" spans="1:28" ht="13" x14ac:dyDescent="0.3">
      <c r="A215" s="63" t="s">
        <v>480</v>
      </c>
      <c r="B215" s="42"/>
      <c r="C215" s="42"/>
      <c r="D215" s="42"/>
      <c r="E215" s="42"/>
      <c r="F215" s="42"/>
      <c r="G215" s="42"/>
      <c r="H215" s="42"/>
      <c r="I215" s="42"/>
      <c r="J215" s="42"/>
      <c r="K215" s="42"/>
      <c r="L215" s="42"/>
      <c r="M215" s="42"/>
      <c r="N215" s="42"/>
      <c r="O215" s="42"/>
      <c r="P215" s="152"/>
      <c r="Q215" s="152"/>
      <c r="R215" s="152"/>
      <c r="S215" s="152"/>
      <c r="T215" s="152"/>
      <c r="U215" s="152"/>
      <c r="V215" s="152"/>
      <c r="W215" s="152"/>
      <c r="X215" s="152"/>
      <c r="Y215" s="152"/>
      <c r="Z215" s="152"/>
      <c r="AA215" s="152"/>
      <c r="AB215" s="152"/>
    </row>
    <row r="217" spans="1:28" s="14" customFormat="1" ht="20.25" customHeight="1" x14ac:dyDescent="0.25">
      <c r="A217" s="92" t="str">
        <f>Index!A54</f>
        <v>Table 3u    Employment, by industry, numbers, Foreign citizens, FY2000-FY2025</v>
      </c>
    </row>
    <row r="218" spans="1:28" s="14" customFormat="1" ht="20.25" customHeight="1" x14ac:dyDescent="0.25">
      <c r="A218" s="788"/>
      <c r="B218" s="788" t="s">
        <v>474</v>
      </c>
      <c r="C218" s="24" t="str">
        <f>C$2</f>
        <v>FY00</v>
      </c>
      <c r="D218" s="24" t="str">
        <f t="shared" ref="D218:AB218" si="251">D$2</f>
        <v>FY01</v>
      </c>
      <c r="E218" s="24" t="str">
        <f t="shared" si="251"/>
        <v>FY02</v>
      </c>
      <c r="F218" s="24" t="str">
        <f t="shared" si="251"/>
        <v>FY03</v>
      </c>
      <c r="G218" s="24" t="str">
        <f t="shared" si="251"/>
        <v>FY04</v>
      </c>
      <c r="H218" s="24" t="str">
        <f t="shared" si="251"/>
        <v>FY05</v>
      </c>
      <c r="I218" s="24" t="str">
        <f t="shared" si="251"/>
        <v>FY06</v>
      </c>
      <c r="J218" s="24" t="str">
        <f t="shared" si="251"/>
        <v>FY07</v>
      </c>
      <c r="K218" s="24" t="str">
        <f t="shared" si="251"/>
        <v>FY08</v>
      </c>
      <c r="L218" s="24" t="str">
        <f t="shared" si="251"/>
        <v>FY09</v>
      </c>
      <c r="M218" s="24" t="str">
        <f t="shared" si="251"/>
        <v>FY10</v>
      </c>
      <c r="N218" s="24" t="str">
        <f t="shared" si="251"/>
        <v>FY11</v>
      </c>
      <c r="O218" s="24" t="str">
        <f t="shared" si="251"/>
        <v>FY12</v>
      </c>
      <c r="P218" s="24" t="str">
        <f t="shared" si="251"/>
        <v>FY13</v>
      </c>
      <c r="Q218" s="24" t="str">
        <f t="shared" si="251"/>
        <v>FY14</v>
      </c>
      <c r="R218" s="24" t="str">
        <f t="shared" si="251"/>
        <v>FY15</v>
      </c>
      <c r="S218" s="24" t="str">
        <f t="shared" si="251"/>
        <v>FY16</v>
      </c>
      <c r="T218" s="24" t="str">
        <f t="shared" si="251"/>
        <v>FY17</v>
      </c>
      <c r="U218" s="24" t="str">
        <f t="shared" si="251"/>
        <v>FY18</v>
      </c>
      <c r="V218" s="24" t="str">
        <f t="shared" si="251"/>
        <v>FY19</v>
      </c>
      <c r="W218" s="24" t="str">
        <f t="shared" si="251"/>
        <v>FY20</v>
      </c>
      <c r="X218" s="24" t="str">
        <f t="shared" si="251"/>
        <v>FY21</v>
      </c>
      <c r="Y218" s="24" t="str">
        <f t="shared" si="251"/>
        <v>FY22</v>
      </c>
      <c r="Z218" s="24" t="str">
        <f t="shared" si="251"/>
        <v>FY23</v>
      </c>
      <c r="AA218" s="24" t="str">
        <f t="shared" si="251"/>
        <v>FY24</v>
      </c>
      <c r="AB218" s="24" t="str">
        <f t="shared" si="251"/>
        <v>FY25</v>
      </c>
    </row>
    <row r="219" spans="1:28" x14ac:dyDescent="0.25">
      <c r="A219" s="1" t="s">
        <v>320</v>
      </c>
      <c r="B219" t="s">
        <v>321</v>
      </c>
      <c r="C219" s="69">
        <f>C3-C111</f>
        <v>50.963565826416016</v>
      </c>
      <c r="D219" s="69">
        <f t="shared" ref="D219:Q219" si="252">D3-D111</f>
        <v>67.631080627441406</v>
      </c>
      <c r="E219" s="69">
        <f t="shared" si="252"/>
        <v>77.611295700073242</v>
      </c>
      <c r="F219" s="69">
        <f t="shared" si="252"/>
        <v>103.26171112060547</v>
      </c>
      <c r="G219" s="69">
        <f t="shared" si="252"/>
        <v>89.75555419921875</v>
      </c>
      <c r="H219" s="69">
        <f t="shared" si="252"/>
        <v>91.778491973876953</v>
      </c>
      <c r="I219" s="69">
        <f t="shared" si="252"/>
        <v>78.358493804931641</v>
      </c>
      <c r="J219" s="69">
        <f t="shared" si="252"/>
        <v>72.990615844726563</v>
      </c>
      <c r="K219" s="69">
        <f t="shared" si="252"/>
        <v>55.337589263916016</v>
      </c>
      <c r="L219" s="69">
        <f t="shared" si="252"/>
        <v>48.569770812988281</v>
      </c>
      <c r="M219" s="69">
        <f t="shared" si="252"/>
        <v>49.319183349609375</v>
      </c>
      <c r="N219" s="69">
        <f t="shared" si="252"/>
        <v>38.796855926513672</v>
      </c>
      <c r="O219" s="69">
        <f t="shared" si="252"/>
        <v>31.021373748779297</v>
      </c>
      <c r="P219" s="69">
        <f t="shared" si="252"/>
        <v>30.384185791015625</v>
      </c>
      <c r="Q219" s="69">
        <f t="shared" si="252"/>
        <v>39.681522369384766</v>
      </c>
      <c r="R219" s="69">
        <f t="shared" ref="R219:S235" si="253">R3-R111</f>
        <v>57.382701873779297</v>
      </c>
      <c r="S219" s="69">
        <f t="shared" si="253"/>
        <v>73.806804656982422</v>
      </c>
      <c r="T219" s="69">
        <f t="shared" ref="T219:U219" si="254">T3-T111</f>
        <v>83.824760437011719</v>
      </c>
      <c r="U219" s="69">
        <f t="shared" si="254"/>
        <v>77.945774078369141</v>
      </c>
      <c r="V219" s="69">
        <f t="shared" ref="V219:W219" si="255">V3-V111</f>
        <v>65.834098815917969</v>
      </c>
      <c r="W219" s="69">
        <f t="shared" si="255"/>
        <v>58.242259979248047</v>
      </c>
      <c r="X219" s="69">
        <f t="shared" ref="X219:Y219" si="256">X3-X111</f>
        <v>67.919559478759766</v>
      </c>
      <c r="Y219" s="69">
        <f t="shared" si="256"/>
        <v>61.322586059570313</v>
      </c>
      <c r="Z219" s="69">
        <f t="shared" ref="Z219:AB219" si="257">Z3-Z111</f>
        <v>67.288448333740234</v>
      </c>
      <c r="AA219" s="69">
        <f t="shared" si="257"/>
        <v>79.336803436279297</v>
      </c>
      <c r="AB219" s="69">
        <f t="shared" si="257"/>
        <v>77.412033081054688</v>
      </c>
    </row>
    <row r="220" spans="1:28" x14ac:dyDescent="0.25">
      <c r="A220" s="1" t="s">
        <v>322</v>
      </c>
      <c r="B220" s="152" t="s">
        <v>323</v>
      </c>
      <c r="C220" s="69">
        <f t="shared" ref="C220:Q240" si="258">C4-C112</f>
        <v>84.031745910644531</v>
      </c>
      <c r="D220" s="69">
        <f t="shared" si="258"/>
        <v>123.10288238525391</v>
      </c>
      <c r="E220" s="69">
        <f t="shared" si="258"/>
        <v>97.703777313232422</v>
      </c>
      <c r="F220" s="69">
        <f t="shared" si="258"/>
        <v>79.954936981201172</v>
      </c>
      <c r="G220" s="69">
        <f t="shared" si="258"/>
        <v>82.47052001953125</v>
      </c>
      <c r="H220" s="69">
        <f t="shared" si="258"/>
        <v>87.111917495727539</v>
      </c>
      <c r="I220" s="69">
        <f t="shared" si="258"/>
        <v>89.174455642700195</v>
      </c>
      <c r="J220" s="69">
        <f t="shared" si="258"/>
        <v>92.010978698730469</v>
      </c>
      <c r="K220" s="69">
        <f t="shared" si="258"/>
        <v>81.983497619628906</v>
      </c>
      <c r="L220" s="69">
        <f t="shared" si="258"/>
        <v>72.329103469848633</v>
      </c>
      <c r="M220" s="69">
        <f t="shared" si="258"/>
        <v>68.765481948852539</v>
      </c>
      <c r="N220" s="69">
        <f t="shared" si="258"/>
        <v>67.224082946777344</v>
      </c>
      <c r="O220" s="69">
        <f t="shared" si="258"/>
        <v>65.218572616577148</v>
      </c>
      <c r="P220" s="69">
        <f t="shared" si="258"/>
        <v>66.450671195983887</v>
      </c>
      <c r="Q220" s="69">
        <f t="shared" si="258"/>
        <v>65.514463424682617</v>
      </c>
      <c r="R220" s="69">
        <f t="shared" si="253"/>
        <v>59.850019454956055</v>
      </c>
      <c r="S220" s="69">
        <f t="shared" si="253"/>
        <v>61.943635940551758</v>
      </c>
      <c r="T220" s="69">
        <f t="shared" ref="T220:U220" si="259">T4-T112</f>
        <v>64.843709945678711</v>
      </c>
      <c r="U220" s="69">
        <f t="shared" si="259"/>
        <v>64.765161514282227</v>
      </c>
      <c r="V220" s="69">
        <f t="shared" ref="V220:W220" si="260">V4-V112</f>
        <v>63.527450561523438</v>
      </c>
      <c r="W220" s="69">
        <f t="shared" si="260"/>
        <v>42.026556015014648</v>
      </c>
      <c r="X220" s="69">
        <f t="shared" ref="X220:Y220" si="261">X4-X112</f>
        <v>18.954142570495605</v>
      </c>
      <c r="Y220" s="69">
        <f t="shared" si="261"/>
        <v>18.739395141601563</v>
      </c>
      <c r="Z220" s="69">
        <f t="shared" ref="Z220:AB220" si="262">Z4-Z112</f>
        <v>15.613831520080566</v>
      </c>
      <c r="AA220" s="69">
        <f t="shared" si="262"/>
        <v>16.459930419921875</v>
      </c>
      <c r="AB220" s="69">
        <f t="shared" si="262"/>
        <v>17.913578033447266</v>
      </c>
    </row>
    <row r="221" spans="1:28" x14ac:dyDescent="0.25">
      <c r="A221" s="1" t="s">
        <v>324</v>
      </c>
      <c r="B221" s="152" t="s">
        <v>325</v>
      </c>
      <c r="C221" s="69">
        <f t="shared" si="258"/>
        <v>113.42348861694336</v>
      </c>
      <c r="D221" s="69">
        <f t="shared" si="258"/>
        <v>103.00473785400391</v>
      </c>
      <c r="E221" s="69">
        <f t="shared" si="258"/>
        <v>105.10086822509766</v>
      </c>
      <c r="F221" s="69">
        <f t="shared" si="258"/>
        <v>67.30303955078125</v>
      </c>
      <c r="G221" s="69">
        <f t="shared" si="258"/>
        <v>54.955326080322266</v>
      </c>
      <c r="H221" s="69">
        <f t="shared" si="258"/>
        <v>80.213634490966797</v>
      </c>
      <c r="I221" s="69">
        <f t="shared" si="258"/>
        <v>59.451187133789063</v>
      </c>
      <c r="J221" s="69">
        <f t="shared" si="258"/>
        <v>51.283119201660156</v>
      </c>
      <c r="K221" s="69">
        <f t="shared" si="258"/>
        <v>49.562328338623047</v>
      </c>
      <c r="L221" s="69">
        <f t="shared" si="258"/>
        <v>49.112815856933594</v>
      </c>
      <c r="M221" s="69">
        <f t="shared" si="258"/>
        <v>51.260501861572266</v>
      </c>
      <c r="N221" s="69">
        <f t="shared" si="258"/>
        <v>60.794742584228516</v>
      </c>
      <c r="O221" s="69">
        <f t="shared" si="258"/>
        <v>60.793647766113281</v>
      </c>
      <c r="P221" s="69">
        <f t="shared" si="258"/>
        <v>55.788082122802734</v>
      </c>
      <c r="Q221" s="69">
        <f t="shared" si="258"/>
        <v>32.799964904785156</v>
      </c>
      <c r="R221" s="69">
        <f t="shared" si="253"/>
        <v>26.899139404296875</v>
      </c>
      <c r="S221" s="69">
        <f t="shared" si="253"/>
        <v>29.788188934326172</v>
      </c>
      <c r="T221" s="69">
        <f t="shared" ref="T221:U221" si="263">T5-T113</f>
        <v>33.925075531005859</v>
      </c>
      <c r="U221" s="69">
        <f t="shared" si="263"/>
        <v>39.658567428588867</v>
      </c>
      <c r="V221" s="69">
        <f t="shared" ref="V221:W221" si="264">V5-V113</f>
        <v>34.058712005615234</v>
      </c>
      <c r="W221" s="69">
        <f t="shared" si="264"/>
        <v>30.380283355712891</v>
      </c>
      <c r="X221" s="69">
        <f t="shared" ref="X221:Y221" si="265">X5-X113</f>
        <v>30.84178352355957</v>
      </c>
      <c r="Y221" s="69">
        <f t="shared" si="265"/>
        <v>32.015470504760742</v>
      </c>
      <c r="Z221" s="69">
        <f t="shared" ref="Z221:AB221" si="266">Z5-Z113</f>
        <v>35.468238830566406</v>
      </c>
      <c r="AA221" s="69">
        <f t="shared" si="266"/>
        <v>36.00860595703125</v>
      </c>
      <c r="AB221" s="69">
        <f t="shared" si="266"/>
        <v>40.611057281494141</v>
      </c>
    </row>
    <row r="222" spans="1:28" x14ac:dyDescent="0.25">
      <c r="A222" s="1" t="s">
        <v>326</v>
      </c>
      <c r="B222" t="s">
        <v>327</v>
      </c>
      <c r="C222" s="69">
        <f t="shared" si="258"/>
        <v>547.7821044921875</v>
      </c>
      <c r="D222" s="69">
        <f t="shared" si="258"/>
        <v>513.08098983764648</v>
      </c>
      <c r="E222" s="69">
        <f t="shared" si="258"/>
        <v>413.39102554321289</v>
      </c>
      <c r="F222" s="69">
        <f t="shared" si="258"/>
        <v>115.66599655151367</v>
      </c>
      <c r="G222" s="69">
        <f t="shared" si="258"/>
        <v>131.49272155761719</v>
      </c>
      <c r="H222" s="69">
        <f t="shared" si="258"/>
        <v>169.54423522949219</v>
      </c>
      <c r="I222" s="69">
        <f t="shared" si="258"/>
        <v>162.97543716430664</v>
      </c>
      <c r="J222" s="69">
        <f t="shared" si="258"/>
        <v>172.07772445678711</v>
      </c>
      <c r="K222" s="69">
        <f t="shared" si="258"/>
        <v>158.51655578613281</v>
      </c>
      <c r="L222" s="69">
        <f t="shared" si="258"/>
        <v>145.12430381774902</v>
      </c>
      <c r="M222" s="69">
        <f t="shared" si="258"/>
        <v>133.49391937255859</v>
      </c>
      <c r="N222" s="69">
        <f t="shared" si="258"/>
        <v>129.52694320678711</v>
      </c>
      <c r="O222" s="69">
        <f t="shared" si="258"/>
        <v>121.92473220825195</v>
      </c>
      <c r="P222" s="69">
        <f t="shared" si="258"/>
        <v>120.63051986694336</v>
      </c>
      <c r="Q222" s="69">
        <f t="shared" si="258"/>
        <v>129.89141082763672</v>
      </c>
      <c r="R222" s="69">
        <f t="shared" si="253"/>
        <v>139.75702285766602</v>
      </c>
      <c r="S222" s="69">
        <f t="shared" si="253"/>
        <v>138.42021751403809</v>
      </c>
      <c r="T222" s="69">
        <f t="shared" ref="T222:U222" si="267">T6-T114</f>
        <v>135.4171199798584</v>
      </c>
      <c r="U222" s="69">
        <f t="shared" si="267"/>
        <v>129.52985763549805</v>
      </c>
      <c r="V222" s="69">
        <f t="shared" ref="V222:W222" si="268">V6-V114</f>
        <v>131.90571212768555</v>
      </c>
      <c r="W222" s="69">
        <f t="shared" si="268"/>
        <v>124.7680492401123</v>
      </c>
      <c r="X222" s="69">
        <f t="shared" ref="X222:Y222" si="269">X6-X114</f>
        <v>115.1087646484375</v>
      </c>
      <c r="Y222" s="69">
        <f t="shared" si="269"/>
        <v>120.43191337585449</v>
      </c>
      <c r="Z222" s="69">
        <f t="shared" ref="Z222:AB222" si="270">Z6-Z114</f>
        <v>130.90016937255859</v>
      </c>
      <c r="AA222" s="69">
        <f t="shared" si="270"/>
        <v>137.23332786560059</v>
      </c>
      <c r="AB222" s="69">
        <f t="shared" si="270"/>
        <v>141.76605987548828</v>
      </c>
    </row>
    <row r="223" spans="1:28" x14ac:dyDescent="0.25">
      <c r="A223" s="1" t="s">
        <v>328</v>
      </c>
      <c r="B223" t="s">
        <v>329</v>
      </c>
      <c r="C223" s="69">
        <f t="shared" si="258"/>
        <v>5.6511383056640625</v>
      </c>
      <c r="D223" s="69">
        <f t="shared" si="258"/>
        <v>6.0081939697265625</v>
      </c>
      <c r="E223" s="69">
        <f t="shared" si="258"/>
        <v>4.9422378540039063</v>
      </c>
      <c r="F223" s="69">
        <f t="shared" si="258"/>
        <v>5.3839797973632813</v>
      </c>
      <c r="G223" s="69">
        <f t="shared" si="258"/>
        <v>8.2456512451171875</v>
      </c>
      <c r="H223" s="69">
        <f t="shared" si="258"/>
        <v>10.776374816894531</v>
      </c>
      <c r="I223" s="69">
        <f t="shared" si="258"/>
        <v>6.5205307006835938</v>
      </c>
      <c r="J223" s="69">
        <f t="shared" si="258"/>
        <v>4.5912628173828125</v>
      </c>
      <c r="K223" s="69">
        <f t="shared" si="258"/>
        <v>6.1676406860351563</v>
      </c>
      <c r="L223" s="69">
        <f t="shared" si="258"/>
        <v>6.8611679077148438</v>
      </c>
      <c r="M223" s="69">
        <f t="shared" si="258"/>
        <v>9.29376220703125</v>
      </c>
      <c r="N223" s="69">
        <f t="shared" si="258"/>
        <v>10.674407958984375</v>
      </c>
      <c r="O223" s="69">
        <f t="shared" si="258"/>
        <v>10.383941650390625</v>
      </c>
      <c r="P223" s="69">
        <f t="shared" si="258"/>
        <v>10.121315002441406</v>
      </c>
      <c r="Q223" s="69">
        <f t="shared" si="258"/>
        <v>16.805816650390625</v>
      </c>
      <c r="R223" s="69">
        <f t="shared" si="253"/>
        <v>17.240615844726563</v>
      </c>
      <c r="S223" s="69">
        <f t="shared" si="253"/>
        <v>18.393157958984375</v>
      </c>
      <c r="T223" s="69">
        <f t="shared" ref="T223:U223" si="271">T7-T115</f>
        <v>19.972030639648438</v>
      </c>
      <c r="U223" s="69">
        <f t="shared" si="271"/>
        <v>30.07989501953125</v>
      </c>
      <c r="V223" s="69">
        <f t="shared" ref="V223:W223" si="272">V7-V115</f>
        <v>31.057418823242188</v>
      </c>
      <c r="W223" s="69">
        <f t="shared" si="272"/>
        <v>32.0767822265625</v>
      </c>
      <c r="X223" s="69">
        <f t="shared" ref="X223:Y223" si="273">X7-X115</f>
        <v>31.614654541015625</v>
      </c>
      <c r="Y223" s="69">
        <f t="shared" si="273"/>
        <v>31.862548828125</v>
      </c>
      <c r="Z223" s="69">
        <f t="shared" ref="Z223:AB223" si="274">Z7-Z115</f>
        <v>34.25579833984375</v>
      </c>
      <c r="AA223" s="69">
        <f t="shared" si="274"/>
        <v>39.827194213867188</v>
      </c>
      <c r="AB223" s="69">
        <f t="shared" si="274"/>
        <v>48.978866577148438</v>
      </c>
    </row>
    <row r="224" spans="1:28" x14ac:dyDescent="0.25">
      <c r="A224" s="1" t="s">
        <v>330</v>
      </c>
      <c r="B224" t="s">
        <v>331</v>
      </c>
      <c r="C224" s="69">
        <f t="shared" si="258"/>
        <v>0</v>
      </c>
      <c r="D224" s="69">
        <f t="shared" si="258"/>
        <v>0</v>
      </c>
      <c r="E224" s="69">
        <f t="shared" si="258"/>
        <v>0</v>
      </c>
      <c r="F224" s="69">
        <f t="shared" si="258"/>
        <v>0</v>
      </c>
      <c r="G224" s="69">
        <f t="shared" si="258"/>
        <v>0</v>
      </c>
      <c r="H224" s="69">
        <f t="shared" si="258"/>
        <v>0</v>
      </c>
      <c r="I224" s="69">
        <f t="shared" si="258"/>
        <v>0</v>
      </c>
      <c r="J224" s="69">
        <f t="shared" si="258"/>
        <v>0</v>
      </c>
      <c r="K224" s="69">
        <f t="shared" si="258"/>
        <v>0</v>
      </c>
      <c r="L224" s="69">
        <f t="shared" si="258"/>
        <v>0</v>
      </c>
      <c r="M224" s="69">
        <f t="shared" si="258"/>
        <v>0</v>
      </c>
      <c r="N224" s="69">
        <f t="shared" si="258"/>
        <v>0</v>
      </c>
      <c r="O224" s="69">
        <f t="shared" si="258"/>
        <v>0</v>
      </c>
      <c r="P224" s="69">
        <f t="shared" si="258"/>
        <v>0</v>
      </c>
      <c r="Q224" s="69">
        <f t="shared" si="258"/>
        <v>0</v>
      </c>
      <c r="R224" s="69">
        <f t="shared" si="253"/>
        <v>0</v>
      </c>
      <c r="S224" s="69">
        <f t="shared" si="253"/>
        <v>0</v>
      </c>
      <c r="T224" s="69">
        <f t="shared" ref="T224:U224" si="275">T8-T116</f>
        <v>0</v>
      </c>
      <c r="U224" s="69">
        <f t="shared" si="275"/>
        <v>0</v>
      </c>
      <c r="V224" s="69">
        <f t="shared" ref="V224:W224" si="276">V8-V116</f>
        <v>0</v>
      </c>
      <c r="W224" s="69">
        <f t="shared" si="276"/>
        <v>0</v>
      </c>
      <c r="X224" s="69">
        <f t="shared" ref="X224:Y224" si="277">X8-X116</f>
        <v>0</v>
      </c>
      <c r="Y224" s="69">
        <f t="shared" si="277"/>
        <v>0</v>
      </c>
      <c r="Z224" s="69">
        <f t="shared" ref="Z224:AB224" si="278">Z8-Z116</f>
        <v>0</v>
      </c>
      <c r="AA224" s="69">
        <f t="shared" si="278"/>
        <v>0</v>
      </c>
      <c r="AB224" s="69">
        <f t="shared" si="278"/>
        <v>0</v>
      </c>
    </row>
    <row r="225" spans="1:28" x14ac:dyDescent="0.25">
      <c r="A225" s="1" t="s">
        <v>332</v>
      </c>
      <c r="B225" t="s">
        <v>333</v>
      </c>
      <c r="C225" s="69">
        <f t="shared" si="258"/>
        <v>960.72408294677734</v>
      </c>
      <c r="D225" s="69">
        <f t="shared" si="258"/>
        <v>1335.8013534545898</v>
      </c>
      <c r="E225" s="69">
        <f t="shared" si="258"/>
        <v>1620.7383880615234</v>
      </c>
      <c r="F225" s="69">
        <f t="shared" si="258"/>
        <v>1745.6485061645508</v>
      </c>
      <c r="G225" s="69">
        <f t="shared" si="258"/>
        <v>1710.7716293334961</v>
      </c>
      <c r="H225" s="69">
        <f t="shared" si="258"/>
        <v>1785.6686782836914</v>
      </c>
      <c r="I225" s="69">
        <f t="shared" si="258"/>
        <v>1416.0359573364258</v>
      </c>
      <c r="J225" s="69">
        <f t="shared" si="258"/>
        <v>1148.2100524902344</v>
      </c>
      <c r="K225" s="69">
        <f t="shared" si="258"/>
        <v>835.40841674804688</v>
      </c>
      <c r="L225" s="69">
        <f t="shared" si="258"/>
        <v>667.42403411865234</v>
      </c>
      <c r="M225" s="69">
        <f t="shared" si="258"/>
        <v>488.38929748535156</v>
      </c>
      <c r="N225" s="69">
        <f t="shared" si="258"/>
        <v>434.49192810058594</v>
      </c>
      <c r="O225" s="69">
        <f t="shared" si="258"/>
        <v>451.36322021484375</v>
      </c>
      <c r="P225" s="69">
        <f t="shared" si="258"/>
        <v>479.52505493164063</v>
      </c>
      <c r="Q225" s="69">
        <f t="shared" si="258"/>
        <v>584.96006774902344</v>
      </c>
      <c r="R225" s="69">
        <f t="shared" si="253"/>
        <v>656.43780517578125</v>
      </c>
      <c r="S225" s="69">
        <f t="shared" si="253"/>
        <v>721.65823364257813</v>
      </c>
      <c r="T225" s="69">
        <f t="shared" ref="T225:U225" si="279">T9-T117</f>
        <v>882.883056640625</v>
      </c>
      <c r="U225" s="69">
        <f t="shared" si="279"/>
        <v>888.89193725585938</v>
      </c>
      <c r="V225" s="69">
        <f t="shared" ref="V225:W225" si="280">V9-V117</f>
        <v>926.79527282714844</v>
      </c>
      <c r="W225" s="69">
        <f t="shared" si="280"/>
        <v>1011.2974395751953</v>
      </c>
      <c r="X225" s="69">
        <f t="shared" ref="X225:Y225" si="281">X9-X117</f>
        <v>834.54606628417969</v>
      </c>
      <c r="Y225" s="69">
        <f t="shared" si="281"/>
        <v>741.15008544921875</v>
      </c>
      <c r="Z225" s="69">
        <f t="shared" ref="Z225:AB225" si="282">Z9-Z117</f>
        <v>927.88856506347656</v>
      </c>
      <c r="AA225" s="69">
        <f t="shared" si="282"/>
        <v>1283.6329650878906</v>
      </c>
      <c r="AB225" s="69">
        <f t="shared" si="282"/>
        <v>1301.9808197021484</v>
      </c>
    </row>
    <row r="226" spans="1:28" x14ac:dyDescent="0.25">
      <c r="A226" s="1" t="s">
        <v>334</v>
      </c>
      <c r="B226" t="s">
        <v>335</v>
      </c>
      <c r="C226" s="69">
        <f t="shared" si="258"/>
        <v>866.57861328125</v>
      </c>
      <c r="D226" s="69">
        <f t="shared" si="258"/>
        <v>952.11859130859375</v>
      </c>
      <c r="E226" s="69">
        <f t="shared" si="258"/>
        <v>913.14013671875</v>
      </c>
      <c r="F226" s="69">
        <f t="shared" si="258"/>
        <v>860.65545654296875</v>
      </c>
      <c r="G226" s="69">
        <f t="shared" si="258"/>
        <v>823.23150634765625</v>
      </c>
      <c r="H226" s="69">
        <f t="shared" si="258"/>
        <v>884.055908203125</v>
      </c>
      <c r="I226" s="69">
        <f t="shared" si="258"/>
        <v>854.1221923828125</v>
      </c>
      <c r="J226" s="69">
        <f t="shared" si="258"/>
        <v>806.56866455078125</v>
      </c>
      <c r="K226" s="69">
        <f t="shared" si="258"/>
        <v>803.2840576171875</v>
      </c>
      <c r="L226" s="69">
        <f t="shared" si="258"/>
        <v>793.678466796875</v>
      </c>
      <c r="M226" s="69">
        <f t="shared" si="258"/>
        <v>757.38018798828125</v>
      </c>
      <c r="N226" s="69">
        <f t="shared" si="258"/>
        <v>747.439453125</v>
      </c>
      <c r="O226" s="69">
        <f t="shared" si="258"/>
        <v>762.4481201171875</v>
      </c>
      <c r="P226" s="69">
        <f t="shared" si="258"/>
        <v>780.600830078125</v>
      </c>
      <c r="Q226" s="69">
        <f t="shared" si="258"/>
        <v>793.76983642578125</v>
      </c>
      <c r="R226" s="69">
        <f t="shared" si="253"/>
        <v>848.34686279296875</v>
      </c>
      <c r="S226" s="69">
        <f t="shared" si="253"/>
        <v>912.1256103515625</v>
      </c>
      <c r="T226" s="69">
        <f t="shared" ref="T226:U226" si="283">T10-T118</f>
        <v>981.97528076171875</v>
      </c>
      <c r="U226" s="69">
        <f t="shared" si="283"/>
        <v>956.71954345703125</v>
      </c>
      <c r="V226" s="69">
        <f t="shared" ref="V226:W226" si="284">V10-V118</f>
        <v>925.96710205078125</v>
      </c>
      <c r="W226" s="69">
        <f t="shared" si="284"/>
        <v>924.64495849609375</v>
      </c>
      <c r="X226" s="69">
        <f t="shared" ref="X226:Y226" si="285">X10-X118</f>
        <v>855.22894287109375</v>
      </c>
      <c r="Y226" s="69">
        <f t="shared" si="285"/>
        <v>845.88690185546875</v>
      </c>
      <c r="Z226" s="69">
        <f t="shared" ref="Z226:AB226" si="286">Z10-Z118</f>
        <v>1057.675048828125</v>
      </c>
      <c r="AA226" s="69">
        <f t="shared" si="286"/>
        <v>1184.4678955078125</v>
      </c>
      <c r="AB226" s="69">
        <f t="shared" si="286"/>
        <v>1255.386962890625</v>
      </c>
    </row>
    <row r="227" spans="1:28" x14ac:dyDescent="0.25">
      <c r="A227" s="1" t="s">
        <v>336</v>
      </c>
      <c r="B227" t="s">
        <v>337</v>
      </c>
      <c r="C227" s="69">
        <f t="shared" si="258"/>
        <v>258.78689575195313</v>
      </c>
      <c r="D227" s="69">
        <f t="shared" si="258"/>
        <v>308.50137329101563</v>
      </c>
      <c r="E227" s="69">
        <f t="shared" si="258"/>
        <v>284.33651733398438</v>
      </c>
      <c r="F227" s="69">
        <f t="shared" si="258"/>
        <v>271.27627563476563</v>
      </c>
      <c r="G227" s="69">
        <f t="shared" si="258"/>
        <v>289.60719299316406</v>
      </c>
      <c r="H227" s="69">
        <f t="shared" si="258"/>
        <v>332.08015441894531</v>
      </c>
      <c r="I227" s="69">
        <f t="shared" si="258"/>
        <v>346.86640930175781</v>
      </c>
      <c r="J227" s="69">
        <f t="shared" si="258"/>
        <v>380.28610229492188</v>
      </c>
      <c r="K227" s="69">
        <f t="shared" si="258"/>
        <v>388.56423950195313</v>
      </c>
      <c r="L227" s="69">
        <f t="shared" si="258"/>
        <v>384.64456176757813</v>
      </c>
      <c r="M227" s="69">
        <f t="shared" si="258"/>
        <v>370.70616149902344</v>
      </c>
      <c r="N227" s="69">
        <f t="shared" si="258"/>
        <v>410.20930480957031</v>
      </c>
      <c r="O227" s="69">
        <f t="shared" si="258"/>
        <v>432.75570678710938</v>
      </c>
      <c r="P227" s="69">
        <f t="shared" si="258"/>
        <v>472.10513305664063</v>
      </c>
      <c r="Q227" s="69">
        <f t="shared" si="258"/>
        <v>510.30158996582031</v>
      </c>
      <c r="R227" s="69">
        <f t="shared" si="253"/>
        <v>540.14337158203125</v>
      </c>
      <c r="S227" s="69">
        <f t="shared" si="253"/>
        <v>588.39836120605469</v>
      </c>
      <c r="T227" s="69">
        <f t="shared" ref="T227:U227" si="287">T11-T119</f>
        <v>563.16632080078125</v>
      </c>
      <c r="U227" s="69">
        <f t="shared" si="287"/>
        <v>511.90672302246094</v>
      </c>
      <c r="V227" s="69">
        <f t="shared" ref="V227:W227" si="288">V11-V119</f>
        <v>473.103515625</v>
      </c>
      <c r="W227" s="69">
        <f t="shared" si="288"/>
        <v>351.33711242675781</v>
      </c>
      <c r="X227" s="69">
        <f t="shared" ref="X227:Y227" si="289">X11-X119</f>
        <v>163.67289733886719</v>
      </c>
      <c r="Y227" s="69">
        <f t="shared" si="289"/>
        <v>190.72075653076172</v>
      </c>
      <c r="Z227" s="69">
        <f t="shared" ref="Z227:AB227" si="290">Z11-Z119</f>
        <v>283.08952331542969</v>
      </c>
      <c r="AA227" s="69">
        <f t="shared" si="290"/>
        <v>395.15383911132813</v>
      </c>
      <c r="AB227" s="69">
        <f t="shared" si="290"/>
        <v>442.32000732421875</v>
      </c>
    </row>
    <row r="228" spans="1:28" x14ac:dyDescent="0.25">
      <c r="A228" s="1" t="s">
        <v>338</v>
      </c>
      <c r="B228" t="s">
        <v>339</v>
      </c>
      <c r="C228" s="69">
        <f t="shared" si="258"/>
        <v>640.3094482421875</v>
      </c>
      <c r="D228" s="69">
        <f t="shared" si="258"/>
        <v>670.37741088867188</v>
      </c>
      <c r="E228" s="69">
        <f t="shared" si="258"/>
        <v>724.57086181640625</v>
      </c>
      <c r="F228" s="69">
        <f t="shared" si="258"/>
        <v>841.48672485351563</v>
      </c>
      <c r="G228" s="69">
        <f t="shared" si="258"/>
        <v>885.04629516601563</v>
      </c>
      <c r="H228" s="69">
        <f t="shared" si="258"/>
        <v>1097.4852600097656</v>
      </c>
      <c r="I228" s="69">
        <f t="shared" si="258"/>
        <v>1224.4100036621094</v>
      </c>
      <c r="J228" s="69">
        <f t="shared" si="258"/>
        <v>1199.9216918945313</v>
      </c>
      <c r="K228" s="69">
        <f t="shared" si="258"/>
        <v>1148.8452453613281</v>
      </c>
      <c r="L228" s="69">
        <f t="shared" si="258"/>
        <v>1066.740234375</v>
      </c>
      <c r="M228" s="69">
        <f t="shared" si="258"/>
        <v>1058.9417724609375</v>
      </c>
      <c r="N228" s="69">
        <f t="shared" si="258"/>
        <v>1032.1647033691406</v>
      </c>
      <c r="O228" s="69">
        <f t="shared" si="258"/>
        <v>1059.8237915039063</v>
      </c>
      <c r="P228" s="69">
        <f t="shared" si="258"/>
        <v>1103.7693786621094</v>
      </c>
      <c r="Q228" s="69">
        <f t="shared" si="258"/>
        <v>1096.2887268066406</v>
      </c>
      <c r="R228" s="69">
        <f t="shared" si="253"/>
        <v>1228.5762939453125</v>
      </c>
      <c r="S228" s="69">
        <f t="shared" si="253"/>
        <v>1358.6178283691406</v>
      </c>
      <c r="T228" s="69">
        <f t="shared" ref="T228:U228" si="291">T12-T120</f>
        <v>1398.0228576660156</v>
      </c>
      <c r="U228" s="69">
        <f t="shared" si="291"/>
        <v>1401.8130493164063</v>
      </c>
      <c r="V228" s="69">
        <f t="shared" ref="V228:W228" si="292">V12-V120</f>
        <v>1306.6140441894531</v>
      </c>
      <c r="W228" s="69">
        <f t="shared" si="292"/>
        <v>1136.17138671875</v>
      </c>
      <c r="X228" s="69">
        <f t="shared" ref="X228:Y228" si="293">X12-X120</f>
        <v>850.6971435546875</v>
      </c>
      <c r="Y228" s="69">
        <f t="shared" si="293"/>
        <v>783.47576904296875</v>
      </c>
      <c r="Z228" s="69">
        <f t="shared" ref="Z228:AB228" si="294">Z12-Z120</f>
        <v>858.18635559082031</v>
      </c>
      <c r="AA228" s="69">
        <f t="shared" si="294"/>
        <v>1067.7772827148438</v>
      </c>
      <c r="AB228" s="69">
        <f t="shared" si="294"/>
        <v>1188.8836822509766</v>
      </c>
    </row>
    <row r="229" spans="1:28" x14ac:dyDescent="0.25">
      <c r="A229" s="1" t="s">
        <v>340</v>
      </c>
      <c r="B229" t="s">
        <v>341</v>
      </c>
      <c r="C229" s="69">
        <f t="shared" si="258"/>
        <v>51.644073486328125</v>
      </c>
      <c r="D229" s="69">
        <f t="shared" si="258"/>
        <v>52.762763977050781</v>
      </c>
      <c r="E229" s="69">
        <f t="shared" si="258"/>
        <v>47.451675415039063</v>
      </c>
      <c r="F229" s="69">
        <f t="shared" si="258"/>
        <v>38.908706665039063</v>
      </c>
      <c r="G229" s="69">
        <f t="shared" si="258"/>
        <v>44.665061950683594</v>
      </c>
      <c r="H229" s="69">
        <f t="shared" si="258"/>
        <v>38.75823974609375</v>
      </c>
      <c r="I229" s="69">
        <f t="shared" si="258"/>
        <v>44.465126037597656</v>
      </c>
      <c r="J229" s="69">
        <f t="shared" si="258"/>
        <v>49.153533935546875</v>
      </c>
      <c r="K229" s="69">
        <f t="shared" si="258"/>
        <v>55.4659423828125</v>
      </c>
      <c r="L229" s="69">
        <f t="shared" si="258"/>
        <v>65.024871826171875</v>
      </c>
      <c r="M229" s="69">
        <f t="shared" si="258"/>
        <v>58.889213562011719</v>
      </c>
      <c r="N229" s="69">
        <f t="shared" si="258"/>
        <v>58.913345336914063</v>
      </c>
      <c r="O229" s="69">
        <f t="shared" si="258"/>
        <v>54.789352416992188</v>
      </c>
      <c r="P229" s="69">
        <f t="shared" si="258"/>
        <v>51.994338989257813</v>
      </c>
      <c r="Q229" s="69">
        <f t="shared" si="258"/>
        <v>48.652976989746094</v>
      </c>
      <c r="R229" s="69">
        <f t="shared" si="253"/>
        <v>53.273513793945313</v>
      </c>
      <c r="S229" s="69">
        <f t="shared" si="253"/>
        <v>51.287986755371094</v>
      </c>
      <c r="T229" s="69">
        <f t="shared" ref="T229:U229" si="295">T13-T121</f>
        <v>51.53741455078125</v>
      </c>
      <c r="U229" s="69">
        <f t="shared" si="295"/>
        <v>53.420234680175781</v>
      </c>
      <c r="V229" s="69">
        <f t="shared" ref="V229:W229" si="296">V13-V121</f>
        <v>53.98565673828125</v>
      </c>
      <c r="W229" s="69">
        <f t="shared" si="296"/>
        <v>49.58209228515625</v>
      </c>
      <c r="X229" s="69">
        <f t="shared" ref="X229:Y229" si="297">X13-X121</f>
        <v>39.497833251953125</v>
      </c>
      <c r="Y229" s="69">
        <f t="shared" si="297"/>
        <v>38.180648803710938</v>
      </c>
      <c r="Z229" s="69">
        <f t="shared" ref="Z229:AB229" si="298">Z13-Z121</f>
        <v>48.9566650390625</v>
      </c>
      <c r="AA229" s="69">
        <f t="shared" si="298"/>
        <v>48.515693664550781</v>
      </c>
      <c r="AB229" s="69">
        <f t="shared" si="298"/>
        <v>42.819770812988281</v>
      </c>
    </row>
    <row r="230" spans="1:28" x14ac:dyDescent="0.25">
      <c r="A230" s="1" t="s">
        <v>342</v>
      </c>
      <c r="B230" t="s">
        <v>482</v>
      </c>
      <c r="C230" s="69">
        <f t="shared" si="258"/>
        <v>37.52911376953125</v>
      </c>
      <c r="D230" s="69">
        <f t="shared" si="258"/>
        <v>47.671104431152344</v>
      </c>
      <c r="E230" s="69">
        <f t="shared" si="258"/>
        <v>70.980621337890625</v>
      </c>
      <c r="F230" s="69">
        <f t="shared" si="258"/>
        <v>61.61541748046875</v>
      </c>
      <c r="G230" s="69">
        <f t="shared" si="258"/>
        <v>53.181022644042969</v>
      </c>
      <c r="H230" s="69">
        <f t="shared" si="258"/>
        <v>55.499465942382813</v>
      </c>
      <c r="I230" s="69">
        <f t="shared" si="258"/>
        <v>59.515167236328125</v>
      </c>
      <c r="J230" s="69">
        <f t="shared" si="258"/>
        <v>60.567947387695313</v>
      </c>
      <c r="K230" s="69">
        <f t="shared" si="258"/>
        <v>39.11517333984375</v>
      </c>
      <c r="L230" s="69">
        <f t="shared" si="258"/>
        <v>31.571945190429688</v>
      </c>
      <c r="M230" s="69">
        <f t="shared" si="258"/>
        <v>27.526695251464844</v>
      </c>
      <c r="N230" s="69">
        <f t="shared" si="258"/>
        <v>24.661430358886719</v>
      </c>
      <c r="O230" s="69">
        <f t="shared" si="258"/>
        <v>24.018280029296875</v>
      </c>
      <c r="P230" s="69">
        <f t="shared" si="258"/>
        <v>20.459938049316406</v>
      </c>
      <c r="Q230" s="69">
        <f t="shared" si="258"/>
        <v>20.178428649902344</v>
      </c>
      <c r="R230" s="69">
        <f t="shared" si="253"/>
        <v>18.891181945800781</v>
      </c>
      <c r="S230" s="69">
        <f t="shared" si="253"/>
        <v>20.431961059570313</v>
      </c>
      <c r="T230" s="69">
        <f t="shared" ref="T230:U230" si="299">T14-T122</f>
        <v>18.71173095703125</v>
      </c>
      <c r="U230" s="69">
        <f t="shared" si="299"/>
        <v>20.334396362304688</v>
      </c>
      <c r="V230" s="69">
        <f t="shared" ref="V230:W230" si="300">V14-V122</f>
        <v>50.238578796386719</v>
      </c>
      <c r="W230" s="69">
        <f t="shared" si="300"/>
        <v>27.905929565429688</v>
      </c>
      <c r="X230" s="69">
        <f t="shared" ref="X230:Y230" si="301">X14-X122</f>
        <v>17.198371887207031</v>
      </c>
      <c r="Y230" s="69">
        <f t="shared" si="301"/>
        <v>17.326416015625</v>
      </c>
      <c r="Z230" s="69">
        <f t="shared" ref="Z230:AB230" si="302">Z14-Z122</f>
        <v>19.103111267089844</v>
      </c>
      <c r="AA230" s="69">
        <f t="shared" si="302"/>
        <v>21.714820861816406</v>
      </c>
      <c r="AB230" s="69">
        <f t="shared" si="302"/>
        <v>23.660011291503906</v>
      </c>
    </row>
    <row r="231" spans="1:28" x14ac:dyDescent="0.25">
      <c r="A231" s="1" t="s">
        <v>344</v>
      </c>
      <c r="B231" t="s">
        <v>345</v>
      </c>
      <c r="C231" s="69">
        <f t="shared" si="258"/>
        <v>111.53302383422852</v>
      </c>
      <c r="D231" s="69">
        <f t="shared" si="258"/>
        <v>110.50170135498047</v>
      </c>
      <c r="E231" s="69">
        <f t="shared" si="258"/>
        <v>56.440422058105469</v>
      </c>
      <c r="F231" s="69">
        <f t="shared" si="258"/>
        <v>84.042488098144531</v>
      </c>
      <c r="G231" s="69">
        <f t="shared" si="258"/>
        <v>86.621208190917969</v>
      </c>
      <c r="H231" s="69">
        <f t="shared" si="258"/>
        <v>91.950111389160156</v>
      </c>
      <c r="I231" s="69">
        <f t="shared" si="258"/>
        <v>98.929805755615234</v>
      </c>
      <c r="J231" s="69">
        <f t="shared" si="258"/>
        <v>91.240470886230469</v>
      </c>
      <c r="K231" s="69">
        <f t="shared" si="258"/>
        <v>85.54302978515625</v>
      </c>
      <c r="L231" s="69">
        <f t="shared" si="258"/>
        <v>77.772052764892578</v>
      </c>
      <c r="M231" s="69">
        <f t="shared" si="258"/>
        <v>79.966518402099609</v>
      </c>
      <c r="N231" s="69">
        <f t="shared" si="258"/>
        <v>78.466770172119141</v>
      </c>
      <c r="O231" s="69">
        <f t="shared" si="258"/>
        <v>72.82763671875</v>
      </c>
      <c r="P231" s="69">
        <f t="shared" si="258"/>
        <v>73.3045654296875</v>
      </c>
      <c r="Q231" s="69">
        <f t="shared" si="258"/>
        <v>77.738937377929688</v>
      </c>
      <c r="R231" s="69">
        <f t="shared" si="253"/>
        <v>89.891807556152344</v>
      </c>
      <c r="S231" s="69">
        <f t="shared" si="253"/>
        <v>95.900947570800781</v>
      </c>
      <c r="T231" s="69">
        <f t="shared" ref="T231:U231" si="303">T15-T123</f>
        <v>106.95396423339844</v>
      </c>
      <c r="U231" s="69">
        <f t="shared" si="303"/>
        <v>105.31459808349609</v>
      </c>
      <c r="V231" s="69">
        <f t="shared" ref="V231:W231" si="304">V15-V123</f>
        <v>102.99144744873047</v>
      </c>
      <c r="W231" s="69">
        <f t="shared" si="304"/>
        <v>99.68170166015625</v>
      </c>
      <c r="X231" s="69">
        <f t="shared" ref="X231:Y231" si="305">X15-X123</f>
        <v>97.443984985351563</v>
      </c>
      <c r="Y231" s="69">
        <f t="shared" si="305"/>
        <v>97.961822509765625</v>
      </c>
      <c r="Z231" s="69">
        <f t="shared" ref="Z231:AB231" si="306">Z15-Z123</f>
        <v>101.79941558837891</v>
      </c>
      <c r="AA231" s="69">
        <f t="shared" si="306"/>
        <v>120.54136657714844</v>
      </c>
      <c r="AB231" s="69">
        <f t="shared" si="306"/>
        <v>131.49750518798828</v>
      </c>
    </row>
    <row r="232" spans="1:28" x14ac:dyDescent="0.25">
      <c r="A232" s="1" t="s">
        <v>346</v>
      </c>
      <c r="B232" s="152" t="s">
        <v>347</v>
      </c>
      <c r="C232" s="69">
        <f t="shared" si="258"/>
        <v>80.601638793945313</v>
      </c>
      <c r="D232" s="69">
        <f t="shared" si="258"/>
        <v>65.193210601806641</v>
      </c>
      <c r="E232" s="69">
        <f t="shared" si="258"/>
        <v>41.154788970947266</v>
      </c>
      <c r="F232" s="69">
        <f t="shared" si="258"/>
        <v>31.633720397949219</v>
      </c>
      <c r="G232" s="69">
        <f t="shared" si="258"/>
        <v>29.671730041503906</v>
      </c>
      <c r="H232" s="69">
        <f t="shared" si="258"/>
        <v>29.322822570800781</v>
      </c>
      <c r="I232" s="69">
        <f t="shared" si="258"/>
        <v>34.295768737792969</v>
      </c>
      <c r="J232" s="69">
        <f t="shared" si="258"/>
        <v>30.041061401367188</v>
      </c>
      <c r="K232" s="69">
        <f t="shared" si="258"/>
        <v>27.26922607421875</v>
      </c>
      <c r="L232" s="69">
        <f t="shared" si="258"/>
        <v>22.284759521484375</v>
      </c>
      <c r="M232" s="69">
        <f t="shared" si="258"/>
        <v>25.108489990234375</v>
      </c>
      <c r="N232" s="69">
        <f t="shared" si="258"/>
        <v>27.845508575439453</v>
      </c>
      <c r="O232" s="69">
        <f t="shared" si="258"/>
        <v>30.169116973876953</v>
      </c>
      <c r="P232" s="69">
        <f t="shared" si="258"/>
        <v>29.122943878173828</v>
      </c>
      <c r="Q232" s="69">
        <f t="shared" si="258"/>
        <v>29.655494689941406</v>
      </c>
      <c r="R232" s="69">
        <f t="shared" si="253"/>
        <v>39.351234436035156</v>
      </c>
      <c r="S232" s="69">
        <f t="shared" si="253"/>
        <v>40.186935424804688</v>
      </c>
      <c r="T232" s="69">
        <f t="shared" ref="T232:U232" si="307">T16-T124</f>
        <v>30.416610717773438</v>
      </c>
      <c r="U232" s="69">
        <f t="shared" si="307"/>
        <v>35.71783447265625</v>
      </c>
      <c r="V232" s="69">
        <f t="shared" ref="V232:W232" si="308">V16-V124</f>
        <v>40.213058471679688</v>
      </c>
      <c r="W232" s="69">
        <f t="shared" si="308"/>
        <v>44.30780029296875</v>
      </c>
      <c r="X232" s="69">
        <f t="shared" ref="X232:Y232" si="309">X16-X124</f>
        <v>38.179313659667969</v>
      </c>
      <c r="Y232" s="69">
        <f t="shared" si="309"/>
        <v>45.1192626953125</v>
      </c>
      <c r="Z232" s="69">
        <f t="shared" ref="Z232:AB232" si="310">Z16-Z124</f>
        <v>44.26873779296875</v>
      </c>
      <c r="AA232" s="69">
        <f t="shared" si="310"/>
        <v>51.691192626953125</v>
      </c>
      <c r="AB232" s="69">
        <f t="shared" si="310"/>
        <v>61.665138244628906</v>
      </c>
    </row>
    <row r="233" spans="1:28" x14ac:dyDescent="0.25">
      <c r="A233" s="1" t="s">
        <v>348</v>
      </c>
      <c r="B233" s="152" t="s">
        <v>349</v>
      </c>
      <c r="C233" s="69">
        <f t="shared" si="258"/>
        <v>96.296424865722656</v>
      </c>
      <c r="D233" s="69">
        <f t="shared" si="258"/>
        <v>126.27291107177734</v>
      </c>
      <c r="E233" s="69">
        <f t="shared" si="258"/>
        <v>133.67649078369141</v>
      </c>
      <c r="F233" s="69">
        <f t="shared" si="258"/>
        <v>149.94339752197266</v>
      </c>
      <c r="G233" s="69">
        <f t="shared" si="258"/>
        <v>151.06460571289063</v>
      </c>
      <c r="H233" s="69">
        <f t="shared" si="258"/>
        <v>144.84033203125</v>
      </c>
      <c r="I233" s="69">
        <f t="shared" si="258"/>
        <v>173.94944000244141</v>
      </c>
      <c r="J233" s="69">
        <f t="shared" si="258"/>
        <v>160.77388000488281</v>
      </c>
      <c r="K233" s="69">
        <f t="shared" si="258"/>
        <v>129.27155303955078</v>
      </c>
      <c r="L233" s="69">
        <f t="shared" si="258"/>
        <v>106.18869781494141</v>
      </c>
      <c r="M233" s="69">
        <f t="shared" si="258"/>
        <v>101.9716796875</v>
      </c>
      <c r="N233" s="69">
        <f t="shared" si="258"/>
        <v>92.983596801757813</v>
      </c>
      <c r="O233" s="69">
        <f t="shared" si="258"/>
        <v>100.52680206298828</v>
      </c>
      <c r="P233" s="69">
        <f t="shared" si="258"/>
        <v>103.38095092773438</v>
      </c>
      <c r="Q233" s="69">
        <f t="shared" si="258"/>
        <v>116.11576843261719</v>
      </c>
      <c r="R233" s="69">
        <f t="shared" si="253"/>
        <v>158.80125427246094</v>
      </c>
      <c r="S233" s="69">
        <f t="shared" si="253"/>
        <v>275.48866271972656</v>
      </c>
      <c r="T233" s="69">
        <f t="shared" ref="T233:U233" si="311">T17-T125</f>
        <v>279.82293701171875</v>
      </c>
      <c r="U233" s="69">
        <f t="shared" si="311"/>
        <v>281.33251953125</v>
      </c>
      <c r="V233" s="69">
        <f t="shared" ref="V233:W233" si="312">V17-V125</f>
        <v>228.412109375</v>
      </c>
      <c r="W233" s="69">
        <f t="shared" si="312"/>
        <v>160.612548828125</v>
      </c>
      <c r="X233" s="69">
        <f t="shared" ref="X233:Y233" si="313">X17-X125</f>
        <v>99.9073486328125</v>
      </c>
      <c r="Y233" s="69">
        <f t="shared" si="313"/>
        <v>120.95266723632813</v>
      </c>
      <c r="Z233" s="69">
        <f t="shared" ref="Z233:AB233" si="314">Z17-Z125</f>
        <v>158.79567718505859</v>
      </c>
      <c r="AA233" s="69">
        <f t="shared" si="314"/>
        <v>226.14473724365234</v>
      </c>
      <c r="AB233" s="69">
        <f t="shared" si="314"/>
        <v>328.39430999755859</v>
      </c>
    </row>
    <row r="234" spans="1:28" x14ac:dyDescent="0.25">
      <c r="A234" s="1" t="s">
        <v>350</v>
      </c>
      <c r="B234" t="s">
        <v>483</v>
      </c>
      <c r="C234" s="69">
        <f t="shared" si="258"/>
        <v>151.636474609375</v>
      </c>
      <c r="D234" s="69">
        <f t="shared" si="258"/>
        <v>191.438720703125</v>
      </c>
      <c r="E234" s="69">
        <f t="shared" si="258"/>
        <v>203.60888671875</v>
      </c>
      <c r="F234" s="69">
        <f t="shared" si="258"/>
        <v>203.202880859375</v>
      </c>
      <c r="G234" s="69">
        <f t="shared" si="258"/>
        <v>221.8193359375</v>
      </c>
      <c r="H234" s="69">
        <f t="shared" si="258"/>
        <v>230.476318359375</v>
      </c>
      <c r="I234" s="69">
        <f t="shared" si="258"/>
        <v>232.12451171875</v>
      </c>
      <c r="J234" s="69">
        <f t="shared" si="258"/>
        <v>218.540283203125</v>
      </c>
      <c r="K234" s="69">
        <f t="shared" si="258"/>
        <v>218.855224609375</v>
      </c>
      <c r="L234" s="69">
        <f t="shared" si="258"/>
        <v>219.59033203125</v>
      </c>
      <c r="M234" s="69">
        <f t="shared" si="258"/>
        <v>207.4033203125</v>
      </c>
      <c r="N234" s="69">
        <f t="shared" si="258"/>
        <v>209.738525390625</v>
      </c>
      <c r="O234" s="69">
        <f t="shared" si="258"/>
        <v>212.235595703125</v>
      </c>
      <c r="P234" s="69">
        <f t="shared" si="258"/>
        <v>239.28173828125</v>
      </c>
      <c r="Q234" s="69">
        <f t="shared" si="258"/>
        <v>268.779541015625</v>
      </c>
      <c r="R234" s="69">
        <f t="shared" si="253"/>
        <v>268.1669921875</v>
      </c>
      <c r="S234" s="69">
        <f t="shared" si="253"/>
        <v>294.24755859375</v>
      </c>
      <c r="T234" s="69">
        <f t="shared" ref="T234:U234" si="315">T18-T126</f>
        <v>310.735107421875</v>
      </c>
      <c r="U234" s="69">
        <f t="shared" si="315"/>
        <v>317.136962890625</v>
      </c>
      <c r="V234" s="69">
        <f t="shared" ref="V234:W234" si="316">V18-V126</f>
        <v>320.404052734375</v>
      </c>
      <c r="W234" s="69">
        <f t="shared" si="316"/>
        <v>358.318115234375</v>
      </c>
      <c r="X234" s="69">
        <f t="shared" ref="X234:Y234" si="317">X18-X126</f>
        <v>380.39111328125</v>
      </c>
      <c r="Y234" s="69">
        <f t="shared" si="317"/>
        <v>346.332763671875</v>
      </c>
      <c r="Z234" s="69">
        <f t="shared" ref="Z234:AB234" si="318">Z18-Z126</f>
        <v>388.1142578125</v>
      </c>
      <c r="AA234" s="69">
        <f t="shared" si="318"/>
        <v>414.914306640625</v>
      </c>
      <c r="AB234" s="69">
        <f t="shared" si="318"/>
        <v>426.713623046875</v>
      </c>
    </row>
    <row r="235" spans="1:28" x14ac:dyDescent="0.25">
      <c r="A235" s="1" t="s">
        <v>352</v>
      </c>
      <c r="B235" t="s">
        <v>353</v>
      </c>
      <c r="C235" s="69">
        <f t="shared" si="258"/>
        <v>113.51296997070313</v>
      </c>
      <c r="D235" s="69">
        <f t="shared" si="258"/>
        <v>104.83621215820313</v>
      </c>
      <c r="E235" s="69">
        <f t="shared" si="258"/>
        <v>100.52987670898438</v>
      </c>
      <c r="F235" s="69">
        <f t="shared" si="258"/>
        <v>93.520751953125</v>
      </c>
      <c r="G235" s="69">
        <f t="shared" si="258"/>
        <v>103.75741577148438</v>
      </c>
      <c r="H235" s="69">
        <f t="shared" si="258"/>
        <v>96.781768798828125</v>
      </c>
      <c r="I235" s="69">
        <f t="shared" si="258"/>
        <v>98.52978515625</v>
      </c>
      <c r="J235" s="69">
        <f t="shared" si="258"/>
        <v>103.8172607421875</v>
      </c>
      <c r="K235" s="69">
        <f t="shared" si="258"/>
        <v>106.61016845703125</v>
      </c>
      <c r="L235" s="69">
        <f t="shared" si="258"/>
        <v>110.70867919921875</v>
      </c>
      <c r="M235" s="69">
        <f t="shared" si="258"/>
        <v>106.13812255859375</v>
      </c>
      <c r="N235" s="69">
        <f t="shared" si="258"/>
        <v>98.84912109375</v>
      </c>
      <c r="O235" s="69">
        <f t="shared" si="258"/>
        <v>88.066436767578125</v>
      </c>
      <c r="P235" s="69">
        <f t="shared" si="258"/>
        <v>87.43231201171875</v>
      </c>
      <c r="Q235" s="69">
        <f t="shared" si="258"/>
        <v>81.71466064453125</v>
      </c>
      <c r="R235" s="69">
        <f t="shared" si="253"/>
        <v>83.81011962890625</v>
      </c>
      <c r="S235" s="69">
        <f t="shared" si="253"/>
        <v>79.6124267578125</v>
      </c>
      <c r="T235" s="69">
        <f t="shared" ref="T235:U235" si="319">T19-T127</f>
        <v>73.036895751953125</v>
      </c>
      <c r="U235" s="69">
        <f t="shared" si="319"/>
        <v>72.540695190429688</v>
      </c>
      <c r="V235" s="69">
        <f t="shared" ref="V235:W235" si="320">V19-V127</f>
        <v>80.571762084960938</v>
      </c>
      <c r="W235" s="69">
        <f t="shared" si="320"/>
        <v>78.419357299804688</v>
      </c>
      <c r="X235" s="69">
        <f t="shared" ref="X235:Y235" si="321">X19-X127</f>
        <v>65.6480712890625</v>
      </c>
      <c r="Y235" s="69">
        <f t="shared" si="321"/>
        <v>64.829360961914063</v>
      </c>
      <c r="Z235" s="69">
        <f t="shared" ref="Z235:AB235" si="322">Z19-Z127</f>
        <v>62.26776123046875</v>
      </c>
      <c r="AA235" s="69">
        <f t="shared" si="322"/>
        <v>73.929244995117188</v>
      </c>
      <c r="AB235" s="69">
        <f t="shared" si="322"/>
        <v>87.07745361328125</v>
      </c>
    </row>
    <row r="236" spans="1:28" x14ac:dyDescent="0.25">
      <c r="A236" s="1" t="s">
        <v>354</v>
      </c>
      <c r="B236" t="s">
        <v>355</v>
      </c>
      <c r="C236" s="69">
        <f t="shared" si="258"/>
        <v>12.131616592407227</v>
      </c>
      <c r="D236" s="69">
        <f t="shared" si="258"/>
        <v>12.502475738525391</v>
      </c>
      <c r="E236" s="69">
        <f t="shared" si="258"/>
        <v>13.036527633666992</v>
      </c>
      <c r="F236" s="69">
        <f t="shared" si="258"/>
        <v>11.019542694091797</v>
      </c>
      <c r="G236" s="69">
        <f t="shared" si="258"/>
        <v>9.8346824645996094</v>
      </c>
      <c r="H236" s="69">
        <f t="shared" si="258"/>
        <v>11.084432601928711</v>
      </c>
      <c r="I236" s="69">
        <f t="shared" si="258"/>
        <v>8.8262443542480469</v>
      </c>
      <c r="J236" s="69">
        <f t="shared" si="258"/>
        <v>13.262229919433594</v>
      </c>
      <c r="K236" s="69">
        <f t="shared" si="258"/>
        <v>12.079437255859375</v>
      </c>
      <c r="L236" s="69">
        <f t="shared" si="258"/>
        <v>8.5570545196533203</v>
      </c>
      <c r="M236" s="69">
        <f t="shared" si="258"/>
        <v>9.76177978515625</v>
      </c>
      <c r="N236" s="69">
        <f t="shared" ref="D236:Q240" si="323">N20-N128</f>
        <v>11.794284820556641</v>
      </c>
      <c r="O236" s="69">
        <f t="shared" si="323"/>
        <v>15.0390625</v>
      </c>
      <c r="P236" s="69">
        <f t="shared" si="323"/>
        <v>21.28631591796875</v>
      </c>
      <c r="Q236" s="69">
        <f t="shared" si="323"/>
        <v>22.806705474853516</v>
      </c>
      <c r="R236" s="69">
        <f t="shared" ref="R236:S236" si="324">R20-R128</f>
        <v>25.551872253417969</v>
      </c>
      <c r="S236" s="69">
        <f t="shared" si="324"/>
        <v>22.827922821044922</v>
      </c>
      <c r="T236" s="69">
        <f t="shared" ref="T236:U236" si="325">T20-T128</f>
        <v>29.19989013671875</v>
      </c>
      <c r="U236" s="69">
        <f t="shared" si="325"/>
        <v>26.932529449462891</v>
      </c>
      <c r="V236" s="69">
        <f t="shared" ref="V236:W236" si="326">V20-V128</f>
        <v>27.567428588867188</v>
      </c>
      <c r="W236" s="69">
        <f t="shared" si="326"/>
        <v>40.382553100585938</v>
      </c>
      <c r="X236" s="69">
        <f t="shared" ref="X236:Y236" si="327">X20-X128</f>
        <v>38.441535949707031</v>
      </c>
      <c r="Y236" s="69">
        <f t="shared" si="327"/>
        <v>46.334724426269531</v>
      </c>
      <c r="Z236" s="69">
        <f t="shared" ref="Z236:AB236" si="328">Z20-Z128</f>
        <v>49.000114440917969</v>
      </c>
      <c r="AA236" s="69">
        <f t="shared" si="328"/>
        <v>45.063575744628906</v>
      </c>
      <c r="AB236" s="69">
        <f t="shared" si="328"/>
        <v>46.768592834472656</v>
      </c>
    </row>
    <row r="237" spans="1:28" x14ac:dyDescent="0.25">
      <c r="A237" s="1" t="s">
        <v>356</v>
      </c>
      <c r="B237" t="s">
        <v>357</v>
      </c>
      <c r="C237" s="69">
        <f t="shared" si="258"/>
        <v>9.6842441558837891</v>
      </c>
      <c r="D237" s="69">
        <f t="shared" si="323"/>
        <v>13.003602981567383</v>
      </c>
      <c r="E237" s="69">
        <f t="shared" si="323"/>
        <v>19.542160034179688</v>
      </c>
      <c r="F237" s="69">
        <f t="shared" si="323"/>
        <v>19.381999969482422</v>
      </c>
      <c r="G237" s="69">
        <f t="shared" si="323"/>
        <v>23.357189178466797</v>
      </c>
      <c r="H237" s="69">
        <f t="shared" si="323"/>
        <v>26.407417297363281</v>
      </c>
      <c r="I237" s="69">
        <f t="shared" si="323"/>
        <v>27.881206512451172</v>
      </c>
      <c r="J237" s="69">
        <f t="shared" si="323"/>
        <v>25.276828765869141</v>
      </c>
      <c r="K237" s="69">
        <f t="shared" si="323"/>
        <v>23.304599761962891</v>
      </c>
      <c r="L237" s="69">
        <f t="shared" si="323"/>
        <v>23.210941314697266</v>
      </c>
      <c r="M237" s="69">
        <f t="shared" si="323"/>
        <v>18.695777893066406</v>
      </c>
      <c r="N237" s="69">
        <f t="shared" si="323"/>
        <v>17.202678680419922</v>
      </c>
      <c r="O237" s="69">
        <f t="shared" si="323"/>
        <v>22.002479553222656</v>
      </c>
      <c r="P237" s="69">
        <f t="shared" si="323"/>
        <v>20.666549682617188</v>
      </c>
      <c r="Q237" s="69">
        <f t="shared" si="323"/>
        <v>25.061817169189453</v>
      </c>
      <c r="R237" s="69">
        <f t="shared" ref="R237:S237" si="329">R21-R129</f>
        <v>28.985015869140625</v>
      </c>
      <c r="S237" s="69">
        <f t="shared" si="329"/>
        <v>33.388706207275391</v>
      </c>
      <c r="T237" s="69">
        <f t="shared" ref="T237:U237" si="330">T21-T129</f>
        <v>34.299839019775391</v>
      </c>
      <c r="U237" s="69">
        <f t="shared" si="330"/>
        <v>30.3370361328125</v>
      </c>
      <c r="V237" s="69">
        <f t="shared" ref="V237:W237" si="331">V21-V129</f>
        <v>30.815044403076172</v>
      </c>
      <c r="W237" s="69">
        <f t="shared" si="331"/>
        <v>27.493328094482422</v>
      </c>
      <c r="X237" s="69">
        <f t="shared" ref="X237:Y237" si="332">X21-X129</f>
        <v>7.3261375427246094</v>
      </c>
      <c r="Y237" s="69">
        <f t="shared" si="332"/>
        <v>5.7816543579101563</v>
      </c>
      <c r="Z237" s="69">
        <f t="shared" ref="Z237:AB237" si="333">Z21-Z129</f>
        <v>9.8435478210449219</v>
      </c>
      <c r="AA237" s="69">
        <f t="shared" si="333"/>
        <v>8.4070358276367188</v>
      </c>
      <c r="AB237" s="69">
        <f t="shared" si="333"/>
        <v>9.9490013122558594</v>
      </c>
    </row>
    <row r="238" spans="1:28" x14ac:dyDescent="0.25">
      <c r="A238" s="1" t="s">
        <v>358</v>
      </c>
      <c r="B238" t="s">
        <v>359</v>
      </c>
      <c r="C238" s="69">
        <f t="shared" si="258"/>
        <v>135.91471099853516</v>
      </c>
      <c r="D238" s="69">
        <f t="shared" si="323"/>
        <v>171.7605094909668</v>
      </c>
      <c r="E238" s="69">
        <f t="shared" si="323"/>
        <v>149.558837890625</v>
      </c>
      <c r="F238" s="69">
        <f t="shared" si="323"/>
        <v>172.95680236816406</v>
      </c>
      <c r="G238" s="69">
        <f t="shared" si="323"/>
        <v>170.39176177978516</v>
      </c>
      <c r="H238" s="69">
        <f t="shared" si="323"/>
        <v>188.22307205200195</v>
      </c>
      <c r="I238" s="69">
        <f t="shared" si="323"/>
        <v>208.67303848266602</v>
      </c>
      <c r="J238" s="69">
        <f t="shared" si="323"/>
        <v>216.56637954711914</v>
      </c>
      <c r="K238" s="69">
        <f t="shared" si="323"/>
        <v>237.902587890625</v>
      </c>
      <c r="L238" s="69">
        <f t="shared" si="323"/>
        <v>239.35005950927734</v>
      </c>
      <c r="M238" s="69">
        <f t="shared" si="323"/>
        <v>226.94343948364258</v>
      </c>
      <c r="N238" s="69">
        <f t="shared" si="323"/>
        <v>231.09604263305664</v>
      </c>
      <c r="O238" s="69">
        <f t="shared" si="323"/>
        <v>241.09722137451172</v>
      </c>
      <c r="P238" s="69">
        <f t="shared" si="323"/>
        <v>226.52322006225586</v>
      </c>
      <c r="Q238" s="69">
        <f t="shared" si="323"/>
        <v>217.88126373291016</v>
      </c>
      <c r="R238" s="69">
        <f t="shared" ref="R238:S238" si="334">R22-R130</f>
        <v>208.11955261230469</v>
      </c>
      <c r="S238" s="69">
        <f t="shared" si="334"/>
        <v>217.57196426391602</v>
      </c>
      <c r="T238" s="69">
        <f t="shared" ref="T238:U238" si="335">T22-T130</f>
        <v>240.27206039428711</v>
      </c>
      <c r="U238" s="69">
        <f t="shared" si="335"/>
        <v>226.41615295410156</v>
      </c>
      <c r="V238" s="69">
        <f t="shared" ref="V238:W238" si="336">V22-V130</f>
        <v>214.72650146484375</v>
      </c>
      <c r="W238" s="69">
        <f t="shared" si="336"/>
        <v>214.56929016113281</v>
      </c>
      <c r="X238" s="69">
        <f t="shared" ref="X238:Y238" si="337">X22-X130</f>
        <v>190.39427947998047</v>
      </c>
      <c r="Y238" s="69">
        <f t="shared" si="337"/>
        <v>193.35084533691406</v>
      </c>
      <c r="Z238" s="69">
        <f t="shared" ref="Z238:AB238" si="338">Z22-Z130</f>
        <v>206.38458251953125</v>
      </c>
      <c r="AA238" s="69">
        <f t="shared" si="338"/>
        <v>229.40396881103516</v>
      </c>
      <c r="AB238" s="69">
        <f t="shared" si="338"/>
        <v>232.36109924316406</v>
      </c>
    </row>
    <row r="239" spans="1:28" x14ac:dyDescent="0.25">
      <c r="A239" s="1" t="s">
        <v>360</v>
      </c>
      <c r="B239" t="s">
        <v>484</v>
      </c>
      <c r="C239" s="69">
        <f t="shared" si="258"/>
        <v>275.25785827636719</v>
      </c>
      <c r="D239" s="69">
        <f t="shared" si="323"/>
        <v>370.27206420898438</v>
      </c>
      <c r="E239" s="69">
        <f t="shared" si="323"/>
        <v>427.64170837402344</v>
      </c>
      <c r="F239" s="69">
        <f t="shared" si="323"/>
        <v>570.94133186340332</v>
      </c>
      <c r="G239" s="69">
        <f t="shared" si="323"/>
        <v>757.72338533401489</v>
      </c>
      <c r="H239" s="69">
        <f t="shared" si="323"/>
        <v>881.47259759902954</v>
      </c>
      <c r="I239" s="69">
        <f t="shared" si="323"/>
        <v>964.47305202484131</v>
      </c>
      <c r="J239" s="69">
        <f t="shared" si="323"/>
        <v>965.69770073890686</v>
      </c>
      <c r="K239" s="69">
        <f t="shared" si="323"/>
        <v>905.69035625457764</v>
      </c>
      <c r="L239" s="69">
        <f t="shared" si="323"/>
        <v>852.46519446372986</v>
      </c>
      <c r="M239" s="69">
        <f t="shared" si="323"/>
        <v>817.93214082717896</v>
      </c>
      <c r="N239" s="69">
        <f t="shared" si="323"/>
        <v>751.41040515899658</v>
      </c>
      <c r="O239" s="69">
        <f t="shared" si="323"/>
        <v>652.94403314590454</v>
      </c>
      <c r="P239" s="69">
        <f t="shared" si="323"/>
        <v>569.72591614723206</v>
      </c>
      <c r="Q239" s="69">
        <f t="shared" si="323"/>
        <v>581.49021112918854</v>
      </c>
      <c r="R239" s="69">
        <f t="shared" ref="R239:S239" si="339">R23-R131</f>
        <v>747.98497462272644</v>
      </c>
      <c r="S239" s="69">
        <f t="shared" si="339"/>
        <v>680.23443174362183</v>
      </c>
      <c r="T239" s="69">
        <f t="shared" ref="T239:U239" si="340">T23-T131</f>
        <v>729.47654640674591</v>
      </c>
      <c r="U239" s="69">
        <f t="shared" si="340"/>
        <v>692.16107177734375</v>
      </c>
      <c r="V239" s="69">
        <f t="shared" ref="V239:W239" si="341">V23-V131</f>
        <v>651.14258408546448</v>
      </c>
      <c r="W239" s="69">
        <f t="shared" si="341"/>
        <v>600.62505447864532</v>
      </c>
      <c r="X239" s="69">
        <f t="shared" ref="X239:Y239" si="342">X23-X131</f>
        <v>553.91219639778137</v>
      </c>
      <c r="Y239" s="69">
        <f t="shared" si="342"/>
        <v>499.68985044956207</v>
      </c>
      <c r="Z239" s="69">
        <f t="shared" ref="Z239:AB239" si="343">Z23-Z131</f>
        <v>479.98386245965958</v>
      </c>
      <c r="AA239" s="69">
        <f t="shared" si="343"/>
        <v>599.0009765625</v>
      </c>
      <c r="AB239" s="69">
        <f t="shared" si="343"/>
        <v>626.0009765625</v>
      </c>
    </row>
    <row r="240" spans="1:28" x14ac:dyDescent="0.25">
      <c r="A240" s="1" t="s">
        <v>485</v>
      </c>
      <c r="B240" t="s">
        <v>486</v>
      </c>
      <c r="C240" s="69">
        <f t="shared" si="258"/>
        <v>-3.5591602325439453E-2</v>
      </c>
      <c r="D240" s="69">
        <f t="shared" si="323"/>
        <v>5.76019287109375E-4</v>
      </c>
      <c r="E240" s="69">
        <f t="shared" si="323"/>
        <v>1.4926910400390625E-2</v>
      </c>
      <c r="F240" s="69">
        <f t="shared" si="323"/>
        <v>9.8109245300292969E-3</v>
      </c>
      <c r="G240" s="69">
        <f t="shared" si="323"/>
        <v>0.78532505035400391</v>
      </c>
      <c r="H240" s="69">
        <f t="shared" si="323"/>
        <v>1.0297327041625977</v>
      </c>
      <c r="I240" s="69">
        <f t="shared" si="323"/>
        <v>1.0298051834106445</v>
      </c>
      <c r="J240" s="69">
        <f t="shared" si="323"/>
        <v>1.0065860748291016</v>
      </c>
      <c r="K240" s="69">
        <f t="shared" si="323"/>
        <v>1.0136117935180664</v>
      </c>
      <c r="L240" s="69">
        <f t="shared" si="323"/>
        <v>1.0677776336669922</v>
      </c>
      <c r="M240" s="69">
        <f t="shared" si="323"/>
        <v>2.2550849914550781</v>
      </c>
      <c r="N240" s="69">
        <f t="shared" si="323"/>
        <v>3.0205755233764648</v>
      </c>
      <c r="O240" s="69">
        <f t="shared" si="323"/>
        <v>4.0182781219482422</v>
      </c>
      <c r="P240" s="69">
        <f t="shared" si="323"/>
        <v>4.4475593566894531</v>
      </c>
      <c r="Q240" s="69">
        <f t="shared" si="323"/>
        <v>4.0207910537719727</v>
      </c>
      <c r="R240" s="69">
        <f t="shared" ref="R240:S240" si="344">R24-R132</f>
        <v>5.7658290863037109</v>
      </c>
      <c r="S240" s="69">
        <f t="shared" si="344"/>
        <v>6.0269050598144531</v>
      </c>
      <c r="T240" s="69">
        <f t="shared" ref="T240:U240" si="345">T24-T132</f>
        <v>6.3561649322509766</v>
      </c>
      <c r="U240" s="69">
        <f t="shared" si="345"/>
        <v>5.9907150268554688</v>
      </c>
      <c r="V240" s="69">
        <f t="shared" ref="V240:W240" si="346">V24-V132</f>
        <v>6.7199783325195313</v>
      </c>
      <c r="W240" s="69">
        <f t="shared" si="346"/>
        <v>6.8756866455078125</v>
      </c>
      <c r="X240" s="69">
        <f t="shared" ref="X240:Y240" si="347">X24-X132</f>
        <v>8.2833366394042969</v>
      </c>
      <c r="Y240" s="69">
        <f t="shared" si="347"/>
        <v>9.5264015197753906</v>
      </c>
      <c r="Z240" s="69">
        <f t="shared" ref="Z240:AB240" si="348">Z24-Z132</f>
        <v>12.883846282958984</v>
      </c>
      <c r="AA240" s="69">
        <f t="shared" si="348"/>
        <v>22.842304229736328</v>
      </c>
      <c r="AB240" s="69">
        <f t="shared" si="348"/>
        <v>23.833732604980469</v>
      </c>
    </row>
    <row r="241" spans="1:28" s="43" customFormat="1" ht="20.25" customHeight="1" x14ac:dyDescent="0.25">
      <c r="A241" s="832"/>
      <c r="B241" s="433" t="s">
        <v>201</v>
      </c>
      <c r="C241" s="834">
        <f>SUM(C219:C240)</f>
        <v>4603.9576411247253</v>
      </c>
      <c r="D241" s="834">
        <f t="shared" ref="D241:Q241" si="349">SUM(D219:D240)</f>
        <v>5345.8424663543701</v>
      </c>
      <c r="E241" s="834">
        <f t="shared" si="349"/>
        <v>5505.1720314025879</v>
      </c>
      <c r="F241" s="834">
        <f t="shared" si="349"/>
        <v>5527.8134779930115</v>
      </c>
      <c r="G241" s="834">
        <f t="shared" si="349"/>
        <v>5728.4491209983826</v>
      </c>
      <c r="H241" s="834">
        <f t="shared" si="349"/>
        <v>6334.5609660148621</v>
      </c>
      <c r="I241" s="834">
        <f t="shared" si="349"/>
        <v>6190.6076183319092</v>
      </c>
      <c r="J241" s="834">
        <f t="shared" si="349"/>
        <v>5863.8843748569489</v>
      </c>
      <c r="K241" s="834">
        <f t="shared" si="349"/>
        <v>5369.7904815673828</v>
      </c>
      <c r="L241" s="834">
        <f t="shared" si="349"/>
        <v>4992.2768247127533</v>
      </c>
      <c r="M241" s="834">
        <f t="shared" si="349"/>
        <v>4670.1425309181213</v>
      </c>
      <c r="N241" s="834">
        <f t="shared" si="349"/>
        <v>4537.3047065734863</v>
      </c>
      <c r="O241" s="834">
        <f t="shared" si="349"/>
        <v>4513.4674019813538</v>
      </c>
      <c r="P241" s="834">
        <f t="shared" si="349"/>
        <v>4567.0015194416046</v>
      </c>
      <c r="Q241" s="834">
        <f t="shared" si="349"/>
        <v>4764.1099954843521</v>
      </c>
      <c r="R241" s="834">
        <f t="shared" ref="R241:S241" si="350">SUM(R219:R240)</f>
        <v>5303.2271811962128</v>
      </c>
      <c r="S241" s="834">
        <f t="shared" si="350"/>
        <v>5720.3584475517273</v>
      </c>
      <c r="T241" s="834">
        <f t="shared" ref="T241:U241" si="351">SUM(T219:T240)</f>
        <v>6074.8493739366531</v>
      </c>
      <c r="U241" s="834">
        <f t="shared" si="351"/>
        <v>5968.945255279541</v>
      </c>
      <c r="V241" s="834">
        <f t="shared" ref="V241:W241" si="352">SUM(V219:V240)</f>
        <v>5766.6515295505524</v>
      </c>
      <c r="W241" s="834">
        <f t="shared" si="352"/>
        <v>5419.7182856798172</v>
      </c>
      <c r="X241" s="834">
        <f t="shared" ref="X241:Y241" si="353">SUM(X219:X240)</f>
        <v>4505.2074778079987</v>
      </c>
      <c r="Y241" s="834">
        <f t="shared" si="353"/>
        <v>4310.9918447732925</v>
      </c>
      <c r="Z241" s="834">
        <f t="shared" ref="Z241:AB241" si="354">SUM(Z219:Z240)</f>
        <v>4991.7675586342812</v>
      </c>
      <c r="AA241" s="834">
        <f t="shared" si="354"/>
        <v>6102.0670680999756</v>
      </c>
      <c r="AB241" s="834">
        <f t="shared" si="354"/>
        <v>6555.9942817687988</v>
      </c>
    </row>
    <row r="242" spans="1:28" ht="13" x14ac:dyDescent="0.3">
      <c r="A242" s="63" t="s">
        <v>480</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spans="1:28" x14ac:dyDescent="0.25">
      <c r="A243"/>
    </row>
    <row r="244" spans="1:28" s="14" customFormat="1" ht="20.25" customHeight="1" x14ac:dyDescent="0.25">
      <c r="A244" s="92" t="str">
        <f>Index!A55</f>
        <v>Table 3v    Employment by industry, wage costs, Foreign citizens, FY2000-FY2025</v>
      </c>
    </row>
    <row r="245" spans="1:28" s="14" customFormat="1" ht="20.25" customHeight="1" x14ac:dyDescent="0.25">
      <c r="A245" s="788"/>
      <c r="B245" s="788" t="s">
        <v>487</v>
      </c>
      <c r="C245" s="24" t="str">
        <f>C$2</f>
        <v>FY00</v>
      </c>
      <c r="D245" s="24" t="str">
        <f t="shared" ref="D245:AB245" si="355">D$2</f>
        <v>FY01</v>
      </c>
      <c r="E245" s="24" t="str">
        <f t="shared" si="355"/>
        <v>FY02</v>
      </c>
      <c r="F245" s="24" t="str">
        <f t="shared" si="355"/>
        <v>FY03</v>
      </c>
      <c r="G245" s="24" t="str">
        <f t="shared" si="355"/>
        <v>FY04</v>
      </c>
      <c r="H245" s="24" t="str">
        <f t="shared" si="355"/>
        <v>FY05</v>
      </c>
      <c r="I245" s="24" t="str">
        <f t="shared" si="355"/>
        <v>FY06</v>
      </c>
      <c r="J245" s="24" t="str">
        <f t="shared" si="355"/>
        <v>FY07</v>
      </c>
      <c r="K245" s="24" t="str">
        <f t="shared" si="355"/>
        <v>FY08</v>
      </c>
      <c r="L245" s="24" t="str">
        <f t="shared" si="355"/>
        <v>FY09</v>
      </c>
      <c r="M245" s="24" t="str">
        <f t="shared" si="355"/>
        <v>FY10</v>
      </c>
      <c r="N245" s="24" t="str">
        <f t="shared" si="355"/>
        <v>FY11</v>
      </c>
      <c r="O245" s="24" t="str">
        <f t="shared" si="355"/>
        <v>FY12</v>
      </c>
      <c r="P245" s="24" t="str">
        <f t="shared" si="355"/>
        <v>FY13</v>
      </c>
      <c r="Q245" s="24" t="str">
        <f t="shared" si="355"/>
        <v>FY14</v>
      </c>
      <c r="R245" s="24" t="str">
        <f t="shared" si="355"/>
        <v>FY15</v>
      </c>
      <c r="S245" s="24" t="str">
        <f t="shared" si="355"/>
        <v>FY16</v>
      </c>
      <c r="T245" s="24" t="str">
        <f t="shared" si="355"/>
        <v>FY17</v>
      </c>
      <c r="U245" s="24" t="str">
        <f t="shared" si="355"/>
        <v>FY18</v>
      </c>
      <c r="V245" s="24" t="str">
        <f t="shared" si="355"/>
        <v>FY19</v>
      </c>
      <c r="W245" s="24" t="str">
        <f t="shared" si="355"/>
        <v>FY20</v>
      </c>
      <c r="X245" s="24" t="str">
        <f t="shared" si="355"/>
        <v>FY21</v>
      </c>
      <c r="Y245" s="24" t="str">
        <f t="shared" si="355"/>
        <v>FY22</v>
      </c>
      <c r="Z245" s="24" t="str">
        <f t="shared" si="355"/>
        <v>FY23</v>
      </c>
      <c r="AA245" s="24" t="str">
        <f t="shared" si="355"/>
        <v>FY24</v>
      </c>
      <c r="AB245" s="24" t="str">
        <f t="shared" si="355"/>
        <v>FY25</v>
      </c>
    </row>
    <row r="246" spans="1:28" x14ac:dyDescent="0.25">
      <c r="A246" s="1" t="s">
        <v>320</v>
      </c>
      <c r="B246" t="s">
        <v>321</v>
      </c>
      <c r="C246" s="69">
        <f>C30-C138</f>
        <v>100.96706962585449</v>
      </c>
      <c r="D246" s="69">
        <f t="shared" ref="D246:Q246" si="356">D30-D138</f>
        <v>116.61927795410156</v>
      </c>
      <c r="E246" s="69">
        <f t="shared" si="356"/>
        <v>150.63083648681641</v>
      </c>
      <c r="F246" s="69">
        <f t="shared" si="356"/>
        <v>214.6669979095459</v>
      </c>
      <c r="G246" s="69">
        <f t="shared" si="356"/>
        <v>182.81025695800781</v>
      </c>
      <c r="H246" s="69">
        <f t="shared" si="356"/>
        <v>192.46453857421875</v>
      </c>
      <c r="I246" s="69">
        <f t="shared" si="356"/>
        <v>177.57206726074219</v>
      </c>
      <c r="J246" s="69">
        <f t="shared" si="356"/>
        <v>154.5321044921875</v>
      </c>
      <c r="K246" s="69">
        <f t="shared" si="356"/>
        <v>127.95784759521484</v>
      </c>
      <c r="L246" s="69">
        <f t="shared" si="356"/>
        <v>118.87774658203125</v>
      </c>
      <c r="M246" s="69">
        <f t="shared" si="356"/>
        <v>129.33770751953125</v>
      </c>
      <c r="N246" s="69">
        <f t="shared" si="356"/>
        <v>121.89642333984375</v>
      </c>
      <c r="O246" s="69">
        <f t="shared" si="356"/>
        <v>106.37374877929688</v>
      </c>
      <c r="P246" s="69">
        <f t="shared" si="356"/>
        <v>133.14500427246094</v>
      </c>
      <c r="Q246" s="69">
        <f t="shared" si="356"/>
        <v>187.51695251464844</v>
      </c>
      <c r="R246" s="69">
        <f t="shared" ref="R246:S262" si="357">R30-R138</f>
        <v>245.86636352539063</v>
      </c>
      <c r="S246" s="69">
        <f t="shared" si="357"/>
        <v>337.92299652099609</v>
      </c>
      <c r="T246" s="69">
        <f t="shared" ref="T246:U246" si="358">T30-T138</f>
        <v>376.2998046875</v>
      </c>
      <c r="U246" s="69">
        <f t="shared" si="358"/>
        <v>368.48764038085938</v>
      </c>
      <c r="V246" s="69">
        <f t="shared" ref="V246:W246" si="359">V30-V138</f>
        <v>307.4071044921875</v>
      </c>
      <c r="W246" s="69">
        <f t="shared" si="359"/>
        <v>255.30012512207031</v>
      </c>
      <c r="X246" s="69">
        <f t="shared" ref="X246:Y246" si="360">X30-X138</f>
        <v>281.88626098632813</v>
      </c>
      <c r="Y246" s="69">
        <f t="shared" si="360"/>
        <v>253.23867034912109</v>
      </c>
      <c r="Z246" s="69">
        <f t="shared" ref="Z246:AB246" si="361">Z30-Z138</f>
        <v>230.83646392822266</v>
      </c>
      <c r="AA246" s="69">
        <f t="shared" si="361"/>
        <v>289.57707214355469</v>
      </c>
      <c r="AB246" s="69">
        <f t="shared" si="361"/>
        <v>293.8197021484375</v>
      </c>
    </row>
    <row r="247" spans="1:28" x14ac:dyDescent="0.25">
      <c r="A247" s="1" t="s">
        <v>322</v>
      </c>
      <c r="B247" s="152" t="s">
        <v>323</v>
      </c>
      <c r="C247" s="69">
        <f t="shared" ref="C247:Q267" si="362">C31-C139</f>
        <v>396.78391265869141</v>
      </c>
      <c r="D247" s="69">
        <f t="shared" si="362"/>
        <v>473.88107299804688</v>
      </c>
      <c r="E247" s="69">
        <f t="shared" si="362"/>
        <v>426.37895202636719</v>
      </c>
      <c r="F247" s="69">
        <f t="shared" si="362"/>
        <v>365.16384124755859</v>
      </c>
      <c r="G247" s="69">
        <f t="shared" si="362"/>
        <v>380.07495880126953</v>
      </c>
      <c r="H247" s="69">
        <f t="shared" si="362"/>
        <v>369.04958343505859</v>
      </c>
      <c r="I247" s="69">
        <f t="shared" si="362"/>
        <v>404.20530700683594</v>
      </c>
      <c r="J247" s="69">
        <f t="shared" si="362"/>
        <v>436.80934143066406</v>
      </c>
      <c r="K247" s="69">
        <f t="shared" si="362"/>
        <v>352.67617797851563</v>
      </c>
      <c r="L247" s="69">
        <f t="shared" si="362"/>
        <v>295.08058166503906</v>
      </c>
      <c r="M247" s="69">
        <f t="shared" si="362"/>
        <v>314.23501586914063</v>
      </c>
      <c r="N247" s="69">
        <f t="shared" si="362"/>
        <v>305.73463439941406</v>
      </c>
      <c r="O247" s="69">
        <f t="shared" si="362"/>
        <v>310.82199859619141</v>
      </c>
      <c r="P247" s="69">
        <f t="shared" si="362"/>
        <v>321.40913391113281</v>
      </c>
      <c r="Q247" s="69">
        <f t="shared" si="362"/>
        <v>352.31755828857422</v>
      </c>
      <c r="R247" s="69">
        <f t="shared" si="357"/>
        <v>389.03197479248047</v>
      </c>
      <c r="S247" s="69">
        <f t="shared" si="357"/>
        <v>475.47634887695313</v>
      </c>
      <c r="T247" s="69">
        <f t="shared" ref="T247:U247" si="363">T31-T139</f>
        <v>541.92279052734375</v>
      </c>
      <c r="U247" s="69">
        <f t="shared" si="363"/>
        <v>568.58702087402344</v>
      </c>
      <c r="V247" s="69">
        <f t="shared" ref="V247:W247" si="364">V31-V139</f>
        <v>545.05911254882813</v>
      </c>
      <c r="W247" s="69">
        <f t="shared" si="364"/>
        <v>410.26961517333984</v>
      </c>
      <c r="X247" s="69">
        <f t="shared" ref="X247:Y247" si="365">X31-X139</f>
        <v>248.53765869140625</v>
      </c>
      <c r="Y247" s="69">
        <f t="shared" si="365"/>
        <v>277.25834655761719</v>
      </c>
      <c r="Z247" s="69">
        <f t="shared" ref="Z247:AB247" si="366">Z31-Z139</f>
        <v>219.90174865722656</v>
      </c>
      <c r="AA247" s="69">
        <f t="shared" si="366"/>
        <v>229.80393218994141</v>
      </c>
      <c r="AB247" s="69">
        <f t="shared" si="366"/>
        <v>248.1170539855957</v>
      </c>
    </row>
    <row r="248" spans="1:28" x14ac:dyDescent="0.25">
      <c r="A248" s="1" t="s">
        <v>324</v>
      </c>
      <c r="B248" s="152" t="s">
        <v>325</v>
      </c>
      <c r="C248" s="69">
        <f t="shared" si="362"/>
        <v>734.08773803710938</v>
      </c>
      <c r="D248" s="69">
        <f t="shared" si="362"/>
        <v>722.27743530273438</v>
      </c>
      <c r="E248" s="69">
        <f t="shared" si="362"/>
        <v>716.00384521484375</v>
      </c>
      <c r="F248" s="69">
        <f t="shared" si="362"/>
        <v>523.90664672851563</v>
      </c>
      <c r="G248" s="69">
        <f t="shared" si="362"/>
        <v>452.2418212890625</v>
      </c>
      <c r="H248" s="69">
        <f t="shared" si="362"/>
        <v>532.76754760742188</v>
      </c>
      <c r="I248" s="69">
        <f t="shared" si="362"/>
        <v>459.00320434570313</v>
      </c>
      <c r="J248" s="69">
        <f t="shared" si="362"/>
        <v>408.92111206054688</v>
      </c>
      <c r="K248" s="69">
        <f t="shared" si="362"/>
        <v>448.93728637695313</v>
      </c>
      <c r="L248" s="69">
        <f t="shared" si="362"/>
        <v>451.98660278320313</v>
      </c>
      <c r="M248" s="69">
        <f t="shared" si="362"/>
        <v>460.3392333984375</v>
      </c>
      <c r="N248" s="69">
        <f t="shared" si="362"/>
        <v>524.369384765625</v>
      </c>
      <c r="O248" s="69">
        <f t="shared" si="362"/>
        <v>588.41354370117188</v>
      </c>
      <c r="P248" s="69">
        <f t="shared" si="362"/>
        <v>542.83929443359375</v>
      </c>
      <c r="Q248" s="69">
        <f t="shared" si="362"/>
        <v>347.44940185546875</v>
      </c>
      <c r="R248" s="69">
        <f t="shared" si="357"/>
        <v>338.26763916015625</v>
      </c>
      <c r="S248" s="69">
        <f t="shared" si="357"/>
        <v>418.04139709472656</v>
      </c>
      <c r="T248" s="69">
        <f t="shared" ref="T248:U248" si="367">T32-T140</f>
        <v>477.55422973632813</v>
      </c>
      <c r="U248" s="69">
        <f t="shared" si="367"/>
        <v>382.52204895019531</v>
      </c>
      <c r="V248" s="69">
        <f t="shared" ref="V248:W248" si="368">V32-V140</f>
        <v>406.00360107421875</v>
      </c>
      <c r="W248" s="69">
        <f t="shared" si="368"/>
        <v>353.74557495117188</v>
      </c>
      <c r="X248" s="69">
        <f t="shared" ref="X248:Y248" si="369">X32-X140</f>
        <v>361.656982421875</v>
      </c>
      <c r="Y248" s="69">
        <f t="shared" si="369"/>
        <v>415.72201538085938</v>
      </c>
      <c r="Z248" s="69">
        <f t="shared" ref="Z248:AB248" si="370">Z32-Z140</f>
        <v>425.85195922851563</v>
      </c>
      <c r="AA248" s="69">
        <f t="shared" si="370"/>
        <v>462.61618041992188</v>
      </c>
      <c r="AB248" s="69">
        <f t="shared" si="370"/>
        <v>542.01416015625</v>
      </c>
    </row>
    <row r="249" spans="1:28" x14ac:dyDescent="0.25">
      <c r="A249" s="1" t="s">
        <v>326</v>
      </c>
      <c r="B249" t="s">
        <v>327</v>
      </c>
      <c r="C249" s="69">
        <f t="shared" si="362"/>
        <v>1421.3453063964844</v>
      </c>
      <c r="D249" s="69">
        <f t="shared" si="362"/>
        <v>1728.39306640625</v>
      </c>
      <c r="E249" s="69">
        <f t="shared" si="362"/>
        <v>2090.8886108398438</v>
      </c>
      <c r="F249" s="69">
        <f t="shared" si="362"/>
        <v>445.66972351074219</v>
      </c>
      <c r="G249" s="69">
        <f t="shared" si="362"/>
        <v>535.43557739257813</v>
      </c>
      <c r="H249" s="69">
        <f t="shared" si="362"/>
        <v>685.6248779296875</v>
      </c>
      <c r="I249" s="69">
        <f t="shared" si="362"/>
        <v>674.90435791015625</v>
      </c>
      <c r="J249" s="69">
        <f t="shared" si="362"/>
        <v>756.51473999023438</v>
      </c>
      <c r="K249" s="69">
        <f t="shared" si="362"/>
        <v>707.63021850585938</v>
      </c>
      <c r="L249" s="69">
        <f t="shared" si="362"/>
        <v>631.19528198242188</v>
      </c>
      <c r="M249" s="69">
        <f t="shared" si="362"/>
        <v>624.64480590820313</v>
      </c>
      <c r="N249" s="69">
        <f t="shared" si="362"/>
        <v>636.5093994140625</v>
      </c>
      <c r="O249" s="69">
        <f t="shared" si="362"/>
        <v>644.78082275390625</v>
      </c>
      <c r="P249" s="69">
        <f t="shared" si="362"/>
        <v>696.87896728515625</v>
      </c>
      <c r="Q249" s="69">
        <f t="shared" si="362"/>
        <v>816.84786987304688</v>
      </c>
      <c r="R249" s="69">
        <f t="shared" si="357"/>
        <v>967.81668090820313</v>
      </c>
      <c r="S249" s="69">
        <f t="shared" si="357"/>
        <v>1025.24462890625</v>
      </c>
      <c r="T249" s="69">
        <f t="shared" ref="T249:U249" si="371">T33-T141</f>
        <v>1053.7304382324219</v>
      </c>
      <c r="U249" s="69">
        <f t="shared" si="371"/>
        <v>1047.6434936523438</v>
      </c>
      <c r="V249" s="69">
        <f t="shared" ref="V249:W249" si="372">V33-V141</f>
        <v>1075.7375793457031</v>
      </c>
      <c r="W249" s="69">
        <f t="shared" si="372"/>
        <v>977.98611450195313</v>
      </c>
      <c r="X249" s="69">
        <f t="shared" ref="X249:Y249" si="373">X33-X141</f>
        <v>846.93946838378906</v>
      </c>
      <c r="Y249" s="69">
        <f t="shared" si="373"/>
        <v>928.18490600585938</v>
      </c>
      <c r="Z249" s="69">
        <f t="shared" ref="Z249:AB249" si="374">Z33-Z141</f>
        <v>1049.1698150634766</v>
      </c>
      <c r="AA249" s="69">
        <f t="shared" si="374"/>
        <v>1128.9504089355469</v>
      </c>
      <c r="AB249" s="69">
        <f t="shared" si="374"/>
        <v>1248.6171264648438</v>
      </c>
    </row>
    <row r="250" spans="1:28" x14ac:dyDescent="0.25">
      <c r="A250" s="1" t="s">
        <v>328</v>
      </c>
      <c r="B250" t="s">
        <v>329</v>
      </c>
      <c r="C250" s="69">
        <f t="shared" si="362"/>
        <v>149.0806884765625</v>
      </c>
      <c r="D250" s="69">
        <f t="shared" si="362"/>
        <v>144.1318359375</v>
      </c>
      <c r="E250" s="69">
        <f t="shared" si="362"/>
        <v>138.3375244140625</v>
      </c>
      <c r="F250" s="69">
        <f t="shared" si="362"/>
        <v>128.7559814453125</v>
      </c>
      <c r="G250" s="69">
        <f t="shared" si="362"/>
        <v>185.232666015625</v>
      </c>
      <c r="H250" s="69">
        <f t="shared" si="362"/>
        <v>324.3363037109375</v>
      </c>
      <c r="I250" s="69">
        <f t="shared" si="362"/>
        <v>113.2225341796875</v>
      </c>
      <c r="J250" s="69">
        <f t="shared" si="362"/>
        <v>75.32421875</v>
      </c>
      <c r="K250" s="69">
        <f t="shared" si="362"/>
        <v>77.4842529296875</v>
      </c>
      <c r="L250" s="69">
        <f t="shared" si="362"/>
        <v>89.63525390625</v>
      </c>
      <c r="M250" s="69">
        <f t="shared" si="362"/>
        <v>139.479248046875</v>
      </c>
      <c r="N250" s="69">
        <f t="shared" si="362"/>
        <v>146.120849609375</v>
      </c>
      <c r="O250" s="69">
        <f t="shared" si="362"/>
        <v>144.237548828125</v>
      </c>
      <c r="P250" s="69">
        <f t="shared" si="362"/>
        <v>144.478759765625</v>
      </c>
      <c r="Q250" s="69">
        <f t="shared" si="362"/>
        <v>279.644775390625</v>
      </c>
      <c r="R250" s="69">
        <f t="shared" si="357"/>
        <v>300.371826171875</v>
      </c>
      <c r="S250" s="69">
        <f t="shared" si="357"/>
        <v>316.67041015625</v>
      </c>
      <c r="T250" s="69">
        <f t="shared" ref="T250:U250" si="375">T34-T142</f>
        <v>365.49658203125</v>
      </c>
      <c r="U250" s="69">
        <f t="shared" si="375"/>
        <v>577.13818359375</v>
      </c>
      <c r="V250" s="69">
        <f t="shared" ref="V250:W250" si="376">V34-V142</f>
        <v>632.755859375</v>
      </c>
      <c r="W250" s="69">
        <f t="shared" si="376"/>
        <v>706.2158203125</v>
      </c>
      <c r="X250" s="69">
        <f t="shared" ref="X250:Y250" si="377">X34-X142</f>
        <v>742.7197265625</v>
      </c>
      <c r="Y250" s="69">
        <f t="shared" si="377"/>
        <v>741.1708984375</v>
      </c>
      <c r="Z250" s="69">
        <f t="shared" ref="Z250:AB250" si="378">Z34-Z142</f>
        <v>735.78076171875</v>
      </c>
      <c r="AA250" s="69">
        <f t="shared" si="378"/>
        <v>828.9765625</v>
      </c>
      <c r="AB250" s="69">
        <f t="shared" si="378"/>
        <v>957.23095703125</v>
      </c>
    </row>
    <row r="251" spans="1:28" x14ac:dyDescent="0.25">
      <c r="A251" s="1" t="s">
        <v>330</v>
      </c>
      <c r="B251" t="s">
        <v>331</v>
      </c>
      <c r="C251" s="69">
        <f t="shared" si="362"/>
        <v>0</v>
      </c>
      <c r="D251" s="69">
        <f t="shared" si="362"/>
        <v>0</v>
      </c>
      <c r="E251" s="69">
        <f t="shared" si="362"/>
        <v>0</v>
      </c>
      <c r="F251" s="69">
        <f t="shared" si="362"/>
        <v>0</v>
      </c>
      <c r="G251" s="69">
        <f t="shared" si="362"/>
        <v>0</v>
      </c>
      <c r="H251" s="69">
        <f t="shared" si="362"/>
        <v>0</v>
      </c>
      <c r="I251" s="69">
        <f t="shared" si="362"/>
        <v>0</v>
      </c>
      <c r="J251" s="69">
        <f t="shared" si="362"/>
        <v>0</v>
      </c>
      <c r="K251" s="69">
        <f t="shared" si="362"/>
        <v>0</v>
      </c>
      <c r="L251" s="69">
        <f t="shared" si="362"/>
        <v>0</v>
      </c>
      <c r="M251" s="69">
        <f t="shared" si="362"/>
        <v>0</v>
      </c>
      <c r="N251" s="69">
        <f t="shared" si="362"/>
        <v>0</v>
      </c>
      <c r="O251" s="69">
        <f t="shared" si="362"/>
        <v>0</v>
      </c>
      <c r="P251" s="69">
        <f t="shared" si="362"/>
        <v>0</v>
      </c>
      <c r="Q251" s="69">
        <f t="shared" si="362"/>
        <v>0</v>
      </c>
      <c r="R251" s="69">
        <f t="shared" si="357"/>
        <v>0</v>
      </c>
      <c r="S251" s="69">
        <f t="shared" si="357"/>
        <v>0</v>
      </c>
      <c r="T251" s="69">
        <f t="shared" ref="T251:U251" si="379">T35-T143</f>
        <v>0</v>
      </c>
      <c r="U251" s="69">
        <f t="shared" si="379"/>
        <v>0</v>
      </c>
      <c r="V251" s="69">
        <f t="shared" ref="V251:W251" si="380">V35-V143</f>
        <v>0</v>
      </c>
      <c r="W251" s="69">
        <f t="shared" si="380"/>
        <v>0</v>
      </c>
      <c r="X251" s="69">
        <f t="shared" ref="X251:Y251" si="381">X35-X143</f>
        <v>0</v>
      </c>
      <c r="Y251" s="69">
        <f t="shared" si="381"/>
        <v>0</v>
      </c>
      <c r="Z251" s="69">
        <f t="shared" ref="Z251:AB251" si="382">Z35-Z143</f>
        <v>0</v>
      </c>
      <c r="AA251" s="69">
        <f t="shared" si="382"/>
        <v>0</v>
      </c>
      <c r="AB251" s="69">
        <f t="shared" si="382"/>
        <v>0</v>
      </c>
    </row>
    <row r="252" spans="1:28" x14ac:dyDescent="0.25">
      <c r="A252" s="1" t="s">
        <v>332</v>
      </c>
      <c r="B252" t="s">
        <v>333</v>
      </c>
      <c r="C252" s="69">
        <f t="shared" si="362"/>
        <v>5009.9319458007813</v>
      </c>
      <c r="D252" s="69">
        <f t="shared" si="362"/>
        <v>7271.5857543945313</v>
      </c>
      <c r="E252" s="69">
        <f t="shared" si="362"/>
        <v>10045.1826171875</v>
      </c>
      <c r="F252" s="69">
        <f t="shared" si="362"/>
        <v>10447.539794921875</v>
      </c>
      <c r="G252" s="69">
        <f t="shared" si="362"/>
        <v>12158.170593261719</v>
      </c>
      <c r="H252" s="69">
        <f t="shared" si="362"/>
        <v>11579.293640136719</v>
      </c>
      <c r="I252" s="69">
        <f t="shared" si="362"/>
        <v>8759.0375366210938</v>
      </c>
      <c r="J252" s="69">
        <f t="shared" si="362"/>
        <v>6886.9274291992188</v>
      </c>
      <c r="K252" s="69">
        <f t="shared" si="362"/>
        <v>4389.123291015625</v>
      </c>
      <c r="L252" s="69">
        <f t="shared" si="362"/>
        <v>3157.093505859375</v>
      </c>
      <c r="M252" s="69">
        <f t="shared" si="362"/>
        <v>2552.434326171875</v>
      </c>
      <c r="N252" s="69">
        <f t="shared" si="362"/>
        <v>2476.0232543945313</v>
      </c>
      <c r="O252" s="69">
        <f t="shared" si="362"/>
        <v>2590.1007080078125</v>
      </c>
      <c r="P252" s="69">
        <f t="shared" si="362"/>
        <v>2793.1090087890625</v>
      </c>
      <c r="Q252" s="69">
        <f t="shared" si="362"/>
        <v>3705.5303955078125</v>
      </c>
      <c r="R252" s="69">
        <f t="shared" si="357"/>
        <v>5070.1695556640625</v>
      </c>
      <c r="S252" s="69">
        <f t="shared" si="357"/>
        <v>5652.67529296875</v>
      </c>
      <c r="T252" s="69">
        <f t="shared" ref="T252:U252" si="383">T36-T144</f>
        <v>6860.09765625</v>
      </c>
      <c r="U252" s="69">
        <f t="shared" si="383"/>
        <v>7016.12158203125</v>
      </c>
      <c r="V252" s="69">
        <f t="shared" ref="V252:W252" si="384">V36-V144</f>
        <v>7625.5389404296875</v>
      </c>
      <c r="W252" s="69">
        <f t="shared" si="384"/>
        <v>8956.7449951171875</v>
      </c>
      <c r="X252" s="69">
        <f t="shared" ref="X252:Y252" si="385">X36-X144</f>
        <v>7735.1883544921875</v>
      </c>
      <c r="Y252" s="69">
        <f t="shared" si="385"/>
        <v>6696.567138671875</v>
      </c>
      <c r="Z252" s="69">
        <f t="shared" ref="Z252:AB252" si="386">Z36-Z144</f>
        <v>8710.319580078125</v>
      </c>
      <c r="AA252" s="69">
        <f t="shared" si="386"/>
        <v>12669.757568359375</v>
      </c>
      <c r="AB252" s="69">
        <f t="shared" si="386"/>
        <v>14573.28564453125</v>
      </c>
    </row>
    <row r="253" spans="1:28" x14ac:dyDescent="0.25">
      <c r="A253" s="1" t="s">
        <v>334</v>
      </c>
      <c r="B253" t="s">
        <v>335</v>
      </c>
      <c r="C253" s="69">
        <f t="shared" si="362"/>
        <v>4946.25634765625</v>
      </c>
      <c r="D253" s="69">
        <f t="shared" si="362"/>
        <v>5435.685546875</v>
      </c>
      <c r="E253" s="69">
        <f t="shared" si="362"/>
        <v>4991.41943359375</v>
      </c>
      <c r="F253" s="69">
        <f t="shared" si="362"/>
        <v>4765.9228515625</v>
      </c>
      <c r="G253" s="69">
        <f t="shared" si="362"/>
        <v>4384.9892578125</v>
      </c>
      <c r="H253" s="69">
        <f t="shared" si="362"/>
        <v>4535.00634765625</v>
      </c>
      <c r="I253" s="69">
        <f t="shared" si="362"/>
        <v>4405.39453125</v>
      </c>
      <c r="J253" s="69">
        <f t="shared" si="362"/>
        <v>4254.93603515625</v>
      </c>
      <c r="K253" s="69">
        <f t="shared" si="362"/>
        <v>4489.32373046875</v>
      </c>
      <c r="L253" s="69">
        <f t="shared" si="362"/>
        <v>4619.98876953125</v>
      </c>
      <c r="M253" s="69">
        <f t="shared" si="362"/>
        <v>4493.3818359375</v>
      </c>
      <c r="N253" s="69">
        <f t="shared" si="362"/>
        <v>4654.4599609375</v>
      </c>
      <c r="O253" s="69">
        <f t="shared" si="362"/>
        <v>4785.09912109375</v>
      </c>
      <c r="P253" s="69">
        <f t="shared" si="362"/>
        <v>5052.8623046875</v>
      </c>
      <c r="Q253" s="69">
        <f t="shared" si="362"/>
        <v>5447.57275390625</v>
      </c>
      <c r="R253" s="69">
        <f t="shared" si="357"/>
        <v>6575.7119140625</v>
      </c>
      <c r="S253" s="69">
        <f t="shared" si="357"/>
        <v>7551.146484375</v>
      </c>
      <c r="T253" s="69">
        <f t="shared" ref="T253:U253" si="387">T37-T145</f>
        <v>8499.41259765625</v>
      </c>
      <c r="U253" s="69">
        <f t="shared" si="387"/>
        <v>8704.193359375</v>
      </c>
      <c r="V253" s="69">
        <f t="shared" ref="V253:W253" si="388">V37-V145</f>
        <v>8466.4013671875</v>
      </c>
      <c r="W253" s="69">
        <f t="shared" si="388"/>
        <v>8157.8427734375</v>
      </c>
      <c r="X253" s="69">
        <f t="shared" ref="X253:Y253" si="389">X37-X145</f>
        <v>7607.59130859375</v>
      </c>
      <c r="Y253" s="69">
        <f t="shared" si="389"/>
        <v>7801.49853515625</v>
      </c>
      <c r="Z253" s="69">
        <f t="shared" ref="Z253:AB253" si="390">Z37-Z145</f>
        <v>8460.873046875</v>
      </c>
      <c r="AA253" s="69">
        <f t="shared" si="390"/>
        <v>9398.30078125</v>
      </c>
      <c r="AB253" s="69">
        <f t="shared" si="390"/>
        <v>10979.63671875</v>
      </c>
    </row>
    <row r="254" spans="1:28" x14ac:dyDescent="0.25">
      <c r="A254" s="1" t="s">
        <v>336</v>
      </c>
      <c r="B254" t="s">
        <v>337</v>
      </c>
      <c r="C254" s="69">
        <f t="shared" si="362"/>
        <v>1998.255615234375</v>
      </c>
      <c r="D254" s="69">
        <f t="shared" si="362"/>
        <v>2283.1448974609375</v>
      </c>
      <c r="E254" s="69">
        <f t="shared" si="362"/>
        <v>2202.31494140625</v>
      </c>
      <c r="F254" s="69">
        <f t="shared" si="362"/>
        <v>2231.298583984375</v>
      </c>
      <c r="G254" s="69">
        <f t="shared" si="362"/>
        <v>2520.1309814453125</v>
      </c>
      <c r="H254" s="69">
        <f t="shared" si="362"/>
        <v>2728.947998046875</v>
      </c>
      <c r="I254" s="69">
        <f t="shared" si="362"/>
        <v>2811.898193359375</v>
      </c>
      <c r="J254" s="69">
        <f t="shared" si="362"/>
        <v>3014.1605224609375</v>
      </c>
      <c r="K254" s="69">
        <f t="shared" si="362"/>
        <v>3110.006591796875</v>
      </c>
      <c r="L254" s="69">
        <f t="shared" si="362"/>
        <v>3111.265869140625</v>
      </c>
      <c r="M254" s="69">
        <f t="shared" si="362"/>
        <v>3153.63720703125</v>
      </c>
      <c r="N254" s="69">
        <f t="shared" si="362"/>
        <v>3638.8743896484375</v>
      </c>
      <c r="O254" s="69">
        <f t="shared" si="362"/>
        <v>3786.6103515625</v>
      </c>
      <c r="P254" s="69">
        <f t="shared" si="362"/>
        <v>4291.60595703125</v>
      </c>
      <c r="Q254" s="69">
        <f t="shared" si="362"/>
        <v>4723.953857421875</v>
      </c>
      <c r="R254" s="69">
        <f t="shared" si="357"/>
        <v>5243.47998046875</v>
      </c>
      <c r="S254" s="69">
        <f t="shared" si="357"/>
        <v>6162.26416015625</v>
      </c>
      <c r="T254" s="69">
        <f t="shared" ref="T254:U254" si="391">T38-T146</f>
        <v>6043.303466796875</v>
      </c>
      <c r="U254" s="69">
        <f t="shared" si="391"/>
        <v>5895.189697265625</v>
      </c>
      <c r="V254" s="69">
        <f t="shared" ref="V254:W254" si="392">V38-V146</f>
        <v>5625.205322265625</v>
      </c>
      <c r="W254" s="69">
        <f t="shared" si="392"/>
        <v>3859.1761474609375</v>
      </c>
      <c r="X254" s="69">
        <f t="shared" ref="X254:Y254" si="393">X38-X146</f>
        <v>1484.29443359375</v>
      </c>
      <c r="Y254" s="69">
        <f t="shared" si="393"/>
        <v>2002.81396484375</v>
      </c>
      <c r="Z254" s="69">
        <f t="shared" ref="Z254:AB254" si="394">Z38-Z146</f>
        <v>3379.7530517578125</v>
      </c>
      <c r="AA254" s="69">
        <f t="shared" si="394"/>
        <v>4761.4189453125</v>
      </c>
      <c r="AB254" s="69">
        <f t="shared" si="394"/>
        <v>5462.904296875</v>
      </c>
    </row>
    <row r="255" spans="1:28" x14ac:dyDescent="0.25">
      <c r="A255" s="1" t="s">
        <v>338</v>
      </c>
      <c r="B255" t="s">
        <v>339</v>
      </c>
      <c r="C255" s="69">
        <f t="shared" si="362"/>
        <v>3723.092529296875</v>
      </c>
      <c r="D255" s="69">
        <f t="shared" si="362"/>
        <v>3701.349609375</v>
      </c>
      <c r="E255" s="69">
        <f t="shared" si="362"/>
        <v>3608.326904296875</v>
      </c>
      <c r="F255" s="69">
        <f t="shared" si="362"/>
        <v>3903.46484375</v>
      </c>
      <c r="G255" s="69">
        <f t="shared" si="362"/>
        <v>4370.448974609375</v>
      </c>
      <c r="H255" s="69">
        <f t="shared" si="362"/>
        <v>5355.4453125</v>
      </c>
      <c r="I255" s="69">
        <f t="shared" si="362"/>
        <v>6366.325439453125</v>
      </c>
      <c r="J255" s="69">
        <f t="shared" si="362"/>
        <v>6492.218505859375</v>
      </c>
      <c r="K255" s="69">
        <f t="shared" si="362"/>
        <v>6630.06494140625</v>
      </c>
      <c r="L255" s="69">
        <f t="shared" si="362"/>
        <v>6482.2099609375</v>
      </c>
      <c r="M255" s="69">
        <f t="shared" si="362"/>
        <v>6441.806396484375</v>
      </c>
      <c r="N255" s="69">
        <f t="shared" si="362"/>
        <v>6727.216552734375</v>
      </c>
      <c r="O255" s="69">
        <f t="shared" si="362"/>
        <v>7336.38818359375</v>
      </c>
      <c r="P255" s="69">
        <f t="shared" si="362"/>
        <v>7619.62548828125</v>
      </c>
      <c r="Q255" s="69">
        <f t="shared" si="362"/>
        <v>8370.22314453125</v>
      </c>
      <c r="R255" s="69">
        <f t="shared" si="357"/>
        <v>10655.72509765625</v>
      </c>
      <c r="S255" s="69">
        <f t="shared" si="357"/>
        <v>12406.11962890625</v>
      </c>
      <c r="T255" s="69">
        <f t="shared" ref="T255:U255" si="395">T39-T147</f>
        <v>12907.7197265625</v>
      </c>
      <c r="U255" s="69">
        <f t="shared" si="395"/>
        <v>12650.54443359375</v>
      </c>
      <c r="V255" s="69">
        <f t="shared" ref="V255:W255" si="396">V39-V147</f>
        <v>11658.71142578125</v>
      </c>
      <c r="W255" s="69">
        <f t="shared" si="396"/>
        <v>8751.5126953125</v>
      </c>
      <c r="X255" s="69">
        <f t="shared" ref="X255:Y255" si="397">X39-X147</f>
        <v>5436.7169189453125</v>
      </c>
      <c r="Y255" s="69">
        <f t="shared" si="397"/>
        <v>5917.85400390625</v>
      </c>
      <c r="Z255" s="69">
        <f t="shared" ref="Z255:AB255" si="398">Z39-Z147</f>
        <v>7705.7818603515625</v>
      </c>
      <c r="AA255" s="69">
        <f t="shared" si="398"/>
        <v>10547.214111328125</v>
      </c>
      <c r="AB255" s="69">
        <f t="shared" si="398"/>
        <v>12557.077392578125</v>
      </c>
    </row>
    <row r="256" spans="1:28" x14ac:dyDescent="0.25">
      <c r="A256" s="1" t="s">
        <v>340</v>
      </c>
      <c r="B256" t="s">
        <v>341</v>
      </c>
      <c r="C256" s="69">
        <f t="shared" si="362"/>
        <v>445.5169677734375</v>
      </c>
      <c r="D256" s="69">
        <f t="shared" si="362"/>
        <v>466.326171875</v>
      </c>
      <c r="E256" s="69">
        <f t="shared" si="362"/>
        <v>447.0213623046875</v>
      </c>
      <c r="F256" s="69">
        <f t="shared" si="362"/>
        <v>449.4578857421875</v>
      </c>
      <c r="G256" s="69">
        <f t="shared" si="362"/>
        <v>495.6256103515625</v>
      </c>
      <c r="H256" s="69">
        <f t="shared" si="362"/>
        <v>383.5496826171875</v>
      </c>
      <c r="I256" s="69">
        <f t="shared" si="362"/>
        <v>426.7838134765625</v>
      </c>
      <c r="J256" s="69">
        <f t="shared" si="362"/>
        <v>443.99609375</v>
      </c>
      <c r="K256" s="69">
        <f t="shared" si="362"/>
        <v>415.394287109375</v>
      </c>
      <c r="L256" s="69">
        <f t="shared" si="362"/>
        <v>392.948486328125</v>
      </c>
      <c r="M256" s="69">
        <f t="shared" si="362"/>
        <v>380.635986328125</v>
      </c>
      <c r="N256" s="69">
        <f t="shared" si="362"/>
        <v>381.8338623046875</v>
      </c>
      <c r="O256" s="69">
        <f t="shared" si="362"/>
        <v>381.8404541015625</v>
      </c>
      <c r="P256" s="69">
        <f t="shared" si="362"/>
        <v>379.4442138671875</v>
      </c>
      <c r="Q256" s="69">
        <f t="shared" si="362"/>
        <v>400.77978515625</v>
      </c>
      <c r="R256" s="69">
        <f t="shared" si="357"/>
        <v>490.80810546875</v>
      </c>
      <c r="S256" s="69">
        <f t="shared" si="357"/>
        <v>533.1046142578125</v>
      </c>
      <c r="T256" s="69">
        <f t="shared" ref="T256:U256" si="399">T40-T148</f>
        <v>667.2861328125</v>
      </c>
      <c r="U256" s="69">
        <f t="shared" si="399"/>
        <v>804.483642578125</v>
      </c>
      <c r="V256" s="69">
        <f t="shared" ref="V256:W256" si="400">V40-V148</f>
        <v>865.84228515625</v>
      </c>
      <c r="W256" s="69">
        <f t="shared" si="400"/>
        <v>827.04541015625</v>
      </c>
      <c r="X256" s="69">
        <f t="shared" ref="X256:Y256" si="401">X40-X148</f>
        <v>777.02587890625</v>
      </c>
      <c r="Y256" s="69">
        <f t="shared" si="401"/>
        <v>705.628662109375</v>
      </c>
      <c r="Z256" s="69">
        <f t="shared" ref="Z256:AB256" si="402">Z40-Z148</f>
        <v>899.580322265625</v>
      </c>
      <c r="AA256" s="69">
        <f t="shared" si="402"/>
        <v>758.54150390625</v>
      </c>
      <c r="AB256" s="69">
        <f t="shared" si="402"/>
        <v>696.365966796875</v>
      </c>
    </row>
    <row r="257" spans="1:28" x14ac:dyDescent="0.25">
      <c r="A257" s="1" t="s">
        <v>342</v>
      </c>
      <c r="B257" t="s">
        <v>482</v>
      </c>
      <c r="C257" s="69">
        <f t="shared" si="362"/>
        <v>675.8311767578125</v>
      </c>
      <c r="D257" s="69">
        <f t="shared" si="362"/>
        <v>689.080810546875</v>
      </c>
      <c r="E257" s="69">
        <f t="shared" si="362"/>
        <v>684.3675537109375</v>
      </c>
      <c r="F257" s="69">
        <f t="shared" si="362"/>
        <v>730.5631103515625</v>
      </c>
      <c r="G257" s="69">
        <f t="shared" si="362"/>
        <v>713.318603515625</v>
      </c>
      <c r="H257" s="69">
        <f t="shared" si="362"/>
        <v>803.7833251953125</v>
      </c>
      <c r="I257" s="69">
        <f t="shared" si="362"/>
        <v>877.22119140625</v>
      </c>
      <c r="J257" s="69">
        <f t="shared" si="362"/>
        <v>886.23583984375</v>
      </c>
      <c r="K257" s="69">
        <f t="shared" si="362"/>
        <v>701.1695556640625</v>
      </c>
      <c r="L257" s="69">
        <f t="shared" si="362"/>
        <v>605.8740234375</v>
      </c>
      <c r="M257" s="69">
        <f t="shared" si="362"/>
        <v>604.23583984375</v>
      </c>
      <c r="N257" s="69">
        <f t="shared" si="362"/>
        <v>601.57421875</v>
      </c>
      <c r="O257" s="69">
        <f t="shared" si="362"/>
        <v>625.27880859375</v>
      </c>
      <c r="P257" s="69">
        <f t="shared" si="362"/>
        <v>312.5380859375</v>
      </c>
      <c r="Q257" s="69">
        <f t="shared" si="362"/>
        <v>341.258544921875</v>
      </c>
      <c r="R257" s="69">
        <f t="shared" si="357"/>
        <v>369.6676025390625</v>
      </c>
      <c r="S257" s="69">
        <f t="shared" si="357"/>
        <v>436.047607421875</v>
      </c>
      <c r="T257" s="69">
        <f t="shared" ref="T257:U257" si="403">T41-T149</f>
        <v>470.7164306640625</v>
      </c>
      <c r="U257" s="69">
        <f t="shared" si="403"/>
        <v>444.4647216796875</v>
      </c>
      <c r="V257" s="69">
        <f t="shared" ref="V257:W257" si="404">V41-V149</f>
        <v>679.2587890625</v>
      </c>
      <c r="W257" s="69">
        <f t="shared" si="404"/>
        <v>641.7236328125</v>
      </c>
      <c r="X257" s="69">
        <f t="shared" ref="X257:Y257" si="405">X41-X149</f>
        <v>554.925048828125</v>
      </c>
      <c r="Y257" s="69">
        <f t="shared" si="405"/>
        <v>562.71875</v>
      </c>
      <c r="Z257" s="69">
        <f t="shared" ref="Z257:AB257" si="406">Z41-Z149</f>
        <v>649.7703857421875</v>
      </c>
      <c r="AA257" s="69">
        <f t="shared" si="406"/>
        <v>751.4896240234375</v>
      </c>
      <c r="AB257" s="69">
        <f t="shared" si="406"/>
        <v>723.24755859375</v>
      </c>
    </row>
    <row r="258" spans="1:28" x14ac:dyDescent="0.25">
      <c r="A258" s="1" t="s">
        <v>344</v>
      </c>
      <c r="B258" t="s">
        <v>345</v>
      </c>
      <c r="C258" s="69">
        <f t="shared" si="362"/>
        <v>509.83090209960938</v>
      </c>
      <c r="D258" s="69">
        <f t="shared" si="362"/>
        <v>555.006591796875</v>
      </c>
      <c r="E258" s="69">
        <f t="shared" si="362"/>
        <v>264.34439086914063</v>
      </c>
      <c r="F258" s="69">
        <f t="shared" si="362"/>
        <v>412.01766967773438</v>
      </c>
      <c r="G258" s="69">
        <f t="shared" si="362"/>
        <v>429.08200073242188</v>
      </c>
      <c r="H258" s="69">
        <f t="shared" si="362"/>
        <v>439.45394897460938</v>
      </c>
      <c r="I258" s="69">
        <f t="shared" si="362"/>
        <v>452.09835815429688</v>
      </c>
      <c r="J258" s="69">
        <f t="shared" si="362"/>
        <v>428.306884765625</v>
      </c>
      <c r="K258" s="69">
        <f t="shared" si="362"/>
        <v>471.15512084960938</v>
      </c>
      <c r="L258" s="69">
        <f t="shared" si="362"/>
        <v>423.60612487792969</v>
      </c>
      <c r="M258" s="69">
        <f t="shared" si="362"/>
        <v>429.02674865722656</v>
      </c>
      <c r="N258" s="69">
        <f t="shared" si="362"/>
        <v>435.63420104980469</v>
      </c>
      <c r="O258" s="69">
        <f t="shared" si="362"/>
        <v>424.96212768554688</v>
      </c>
      <c r="P258" s="69">
        <f t="shared" si="362"/>
        <v>415.6011962890625</v>
      </c>
      <c r="Q258" s="69">
        <f t="shared" si="362"/>
        <v>465.01043701171875</v>
      </c>
      <c r="R258" s="69">
        <f t="shared" si="357"/>
        <v>556.84332275390625</v>
      </c>
      <c r="S258" s="69">
        <f t="shared" si="357"/>
        <v>662.96435546875</v>
      </c>
      <c r="T258" s="69">
        <f t="shared" ref="T258:U258" si="407">T42-T150</f>
        <v>787.595703125</v>
      </c>
      <c r="U258" s="69">
        <f t="shared" si="407"/>
        <v>795.90252685546875</v>
      </c>
      <c r="V258" s="69">
        <f t="shared" ref="V258:W258" si="408">V42-V150</f>
        <v>840.34625244140625</v>
      </c>
      <c r="W258" s="69">
        <f t="shared" si="408"/>
        <v>799.794677734375</v>
      </c>
      <c r="X258" s="69">
        <f t="shared" ref="X258:Y258" si="409">X42-X150</f>
        <v>743.7962646484375</v>
      </c>
      <c r="Y258" s="69">
        <f t="shared" si="409"/>
        <v>750.51165771484375</v>
      </c>
      <c r="Z258" s="69">
        <f t="shared" ref="Z258:AB258" si="410">Z42-Z150</f>
        <v>799.4190673828125</v>
      </c>
      <c r="AA258" s="69">
        <f t="shared" si="410"/>
        <v>970.47015380859375</v>
      </c>
      <c r="AB258" s="69">
        <f t="shared" si="410"/>
        <v>1146.1138305664063</v>
      </c>
    </row>
    <row r="259" spans="1:28" x14ac:dyDescent="0.25">
      <c r="A259" s="1" t="s">
        <v>346</v>
      </c>
      <c r="B259" s="152" t="s">
        <v>347</v>
      </c>
      <c r="C259" s="69">
        <f t="shared" si="362"/>
        <v>538.68206787109375</v>
      </c>
      <c r="D259" s="69">
        <f t="shared" si="362"/>
        <v>470.71075439453125</v>
      </c>
      <c r="E259" s="69">
        <f t="shared" si="362"/>
        <v>353.4051513671875</v>
      </c>
      <c r="F259" s="69">
        <f t="shared" si="362"/>
        <v>359.69140625</v>
      </c>
      <c r="G259" s="69">
        <f t="shared" si="362"/>
        <v>333.6650390625</v>
      </c>
      <c r="H259" s="69">
        <f t="shared" si="362"/>
        <v>366.646484375</v>
      </c>
      <c r="I259" s="69">
        <f t="shared" si="362"/>
        <v>387.667724609375</v>
      </c>
      <c r="J259" s="69">
        <f t="shared" si="362"/>
        <v>346.4744873046875</v>
      </c>
      <c r="K259" s="69">
        <f t="shared" si="362"/>
        <v>312.9783935546875</v>
      </c>
      <c r="L259" s="69">
        <f t="shared" si="362"/>
        <v>304.42559814453125</v>
      </c>
      <c r="M259" s="69">
        <f t="shared" si="362"/>
        <v>329.66473388671875</v>
      </c>
      <c r="N259" s="69">
        <f t="shared" si="362"/>
        <v>349.0675048828125</v>
      </c>
      <c r="O259" s="69">
        <f t="shared" si="362"/>
        <v>372.0599365234375</v>
      </c>
      <c r="P259" s="69">
        <f t="shared" si="362"/>
        <v>369.561279296875</v>
      </c>
      <c r="Q259" s="69">
        <f t="shared" si="362"/>
        <v>362.95458984375</v>
      </c>
      <c r="R259" s="69">
        <f t="shared" si="357"/>
        <v>551.9454345703125</v>
      </c>
      <c r="S259" s="69">
        <f t="shared" si="357"/>
        <v>520.6158447265625</v>
      </c>
      <c r="T259" s="69">
        <f t="shared" ref="T259:U259" si="411">T43-T151</f>
        <v>427.9124755859375</v>
      </c>
      <c r="U259" s="69">
        <f t="shared" si="411"/>
        <v>523.1466064453125</v>
      </c>
      <c r="V259" s="69">
        <f t="shared" ref="V259:W259" si="412">V43-V151</f>
        <v>505.31103515625</v>
      </c>
      <c r="W259" s="69">
        <f t="shared" si="412"/>
        <v>559.03173828125</v>
      </c>
      <c r="X259" s="69">
        <f t="shared" ref="X259:Y259" si="413">X43-X151</f>
        <v>516.891357421875</v>
      </c>
      <c r="Y259" s="69">
        <f t="shared" si="413"/>
        <v>541.0340576171875</v>
      </c>
      <c r="Z259" s="69">
        <f t="shared" ref="Z259:AB259" si="414">Z43-Z151</f>
        <v>613.0521240234375</v>
      </c>
      <c r="AA259" s="69">
        <f t="shared" si="414"/>
        <v>824.109130859375</v>
      </c>
      <c r="AB259" s="69">
        <f t="shared" si="414"/>
        <v>1074.0574951171875</v>
      </c>
    </row>
    <row r="260" spans="1:28" x14ac:dyDescent="0.25">
      <c r="A260" s="1" t="s">
        <v>348</v>
      </c>
      <c r="B260" s="152" t="s">
        <v>349</v>
      </c>
      <c r="C260" s="69">
        <f t="shared" si="362"/>
        <v>407.40203857421875</v>
      </c>
      <c r="D260" s="69">
        <f t="shared" si="362"/>
        <v>472.48468017578125</v>
      </c>
      <c r="E260" s="69">
        <f t="shared" si="362"/>
        <v>536.52178955078125</v>
      </c>
      <c r="F260" s="69">
        <f t="shared" si="362"/>
        <v>548.5462646484375</v>
      </c>
      <c r="G260" s="69">
        <f t="shared" si="362"/>
        <v>539.0289306640625</v>
      </c>
      <c r="H260" s="69">
        <f t="shared" si="362"/>
        <v>527.35107421875</v>
      </c>
      <c r="I260" s="69">
        <f t="shared" si="362"/>
        <v>601.80181884765625</v>
      </c>
      <c r="J260" s="69">
        <f t="shared" si="362"/>
        <v>583.2978515625</v>
      </c>
      <c r="K260" s="69">
        <f t="shared" si="362"/>
        <v>415.81439208984375</v>
      </c>
      <c r="L260" s="69">
        <f t="shared" si="362"/>
        <v>343.44940185546875</v>
      </c>
      <c r="M260" s="69">
        <f t="shared" si="362"/>
        <v>365.3779296875</v>
      </c>
      <c r="N260" s="69">
        <f t="shared" si="362"/>
        <v>398.2362060546875</v>
      </c>
      <c r="O260" s="69">
        <f t="shared" si="362"/>
        <v>549.8360595703125</v>
      </c>
      <c r="P260" s="69">
        <f t="shared" si="362"/>
        <v>562.138671875</v>
      </c>
      <c r="Q260" s="69">
        <f t="shared" si="362"/>
        <v>660.9202880859375</v>
      </c>
      <c r="R260" s="69">
        <f t="shared" si="357"/>
        <v>958.60888671875</v>
      </c>
      <c r="S260" s="69">
        <f t="shared" si="357"/>
        <v>1900.896240234375</v>
      </c>
      <c r="T260" s="69">
        <f t="shared" ref="T260:U260" si="415">T44-T152</f>
        <v>1876.393798828125</v>
      </c>
      <c r="U260" s="69">
        <f t="shared" si="415"/>
        <v>2033.8575439453125</v>
      </c>
      <c r="V260" s="69">
        <f t="shared" ref="V260:W260" si="416">V44-V152</f>
        <v>1705.9783935546875</v>
      </c>
      <c r="W260" s="69">
        <f t="shared" si="416"/>
        <v>1075.5491943359375</v>
      </c>
      <c r="X260" s="69">
        <f t="shared" ref="X260:Y260" si="417">X44-X152</f>
        <v>609.24746704101563</v>
      </c>
      <c r="Y260" s="69">
        <f t="shared" si="417"/>
        <v>762.19256591796875</v>
      </c>
      <c r="Z260" s="69">
        <f t="shared" ref="Z260:AB260" si="418">Z44-Z152</f>
        <v>1106.989013671875</v>
      </c>
      <c r="AA260" s="69">
        <f t="shared" si="418"/>
        <v>1597.1181640625</v>
      </c>
      <c r="AB260" s="69">
        <f t="shared" si="418"/>
        <v>2473.0516357421875</v>
      </c>
    </row>
    <row r="261" spans="1:28" x14ac:dyDescent="0.25">
      <c r="A261" s="1" t="s">
        <v>350</v>
      </c>
      <c r="B261" t="s">
        <v>483</v>
      </c>
      <c r="C261" s="69">
        <f t="shared" si="362"/>
        <v>3381.048828125</v>
      </c>
      <c r="D261" s="69">
        <f t="shared" si="362"/>
        <v>3417.9921875</v>
      </c>
      <c r="E261" s="69">
        <f t="shared" si="362"/>
        <v>3478.119140625</v>
      </c>
      <c r="F261" s="69">
        <f t="shared" si="362"/>
        <v>3988.45703125</v>
      </c>
      <c r="G261" s="69">
        <f t="shared" si="362"/>
        <v>4225.568359375</v>
      </c>
      <c r="H261" s="69">
        <f t="shared" si="362"/>
        <v>3902.537109375</v>
      </c>
      <c r="I261" s="69">
        <f t="shared" si="362"/>
        <v>3717.58984375</v>
      </c>
      <c r="J261" s="69">
        <f t="shared" si="362"/>
        <v>3756.59765625</v>
      </c>
      <c r="K261" s="69">
        <f t="shared" si="362"/>
        <v>3803.76171875</v>
      </c>
      <c r="L261" s="69">
        <f t="shared" si="362"/>
        <v>3634.3984375</v>
      </c>
      <c r="M261" s="69">
        <f t="shared" si="362"/>
        <v>3212.83984375</v>
      </c>
      <c r="N261" s="69">
        <f t="shared" si="362"/>
        <v>3095.6484375</v>
      </c>
      <c r="O261" s="69">
        <f t="shared" si="362"/>
        <v>3271.5390625</v>
      </c>
      <c r="P261" s="69">
        <f t="shared" si="362"/>
        <v>3726.1640625</v>
      </c>
      <c r="Q261" s="69">
        <f t="shared" si="362"/>
        <v>4905.109375</v>
      </c>
      <c r="R261" s="69">
        <f t="shared" si="357"/>
        <v>4970.86328125</v>
      </c>
      <c r="S261" s="69">
        <f t="shared" si="357"/>
        <v>5469.89453125</v>
      </c>
      <c r="T261" s="69">
        <f t="shared" ref="T261:U261" si="419">T45-T153</f>
        <v>5775.328125</v>
      </c>
      <c r="U261" s="69">
        <f t="shared" si="419"/>
        <v>6119.4453125</v>
      </c>
      <c r="V261" s="69">
        <f t="shared" ref="V261:W261" si="420">V45-V153</f>
        <v>6250.5</v>
      </c>
      <c r="W261" s="69">
        <f t="shared" si="420"/>
        <v>6603.1640625</v>
      </c>
      <c r="X261" s="69">
        <f t="shared" ref="X261:Y261" si="421">X45-X153</f>
        <v>6886.8515625</v>
      </c>
      <c r="Y261" s="69">
        <f t="shared" si="421"/>
        <v>6676.671875</v>
      </c>
      <c r="Z261" s="69">
        <f t="shared" ref="Z261:AB261" si="422">Z45-Z153</f>
        <v>7660.53515625</v>
      </c>
      <c r="AA261" s="69">
        <f t="shared" si="422"/>
        <v>8370.80859375</v>
      </c>
      <c r="AB261" s="69">
        <f t="shared" si="422"/>
        <v>9046.50390625</v>
      </c>
    </row>
    <row r="262" spans="1:28" x14ac:dyDescent="0.25">
      <c r="A262" s="1" t="s">
        <v>352</v>
      </c>
      <c r="B262" t="s">
        <v>353</v>
      </c>
      <c r="C262" s="69">
        <f t="shared" si="362"/>
        <v>953.7109375</v>
      </c>
      <c r="D262" s="69">
        <f t="shared" si="362"/>
        <v>867.27001953125</v>
      </c>
      <c r="E262" s="69">
        <f t="shared" si="362"/>
        <v>899.55517578125</v>
      </c>
      <c r="F262" s="69">
        <f t="shared" si="362"/>
        <v>872.05419921875</v>
      </c>
      <c r="G262" s="69">
        <f t="shared" si="362"/>
        <v>887.92529296875</v>
      </c>
      <c r="H262" s="69">
        <f t="shared" si="362"/>
        <v>744.786865234375</v>
      </c>
      <c r="I262" s="69">
        <f t="shared" si="362"/>
        <v>771.796142578125</v>
      </c>
      <c r="J262" s="69">
        <f t="shared" si="362"/>
        <v>862.401611328125</v>
      </c>
      <c r="K262" s="69">
        <f t="shared" si="362"/>
        <v>875.509521484375</v>
      </c>
      <c r="L262" s="69">
        <f t="shared" si="362"/>
        <v>954.23046875</v>
      </c>
      <c r="M262" s="69">
        <f t="shared" si="362"/>
        <v>956.9365234375</v>
      </c>
      <c r="N262" s="69">
        <f t="shared" si="362"/>
        <v>911.604736328125</v>
      </c>
      <c r="O262" s="69">
        <f t="shared" si="362"/>
        <v>870.68505859375</v>
      </c>
      <c r="P262" s="69">
        <f t="shared" si="362"/>
        <v>868.265869140625</v>
      </c>
      <c r="Q262" s="69">
        <f t="shared" si="362"/>
        <v>910.307373046875</v>
      </c>
      <c r="R262" s="69">
        <f t="shared" si="357"/>
        <v>1100.27587890625</v>
      </c>
      <c r="S262" s="69">
        <f t="shared" si="357"/>
        <v>1034.545166015625</v>
      </c>
      <c r="T262" s="69">
        <f t="shared" ref="T262:U262" si="423">T46-T154</f>
        <v>988.42822265625</v>
      </c>
      <c r="U262" s="69">
        <f t="shared" si="423"/>
        <v>1034.08251953125</v>
      </c>
      <c r="V262" s="69">
        <f t="shared" ref="V262:W262" si="424">V46-V154</f>
        <v>1093.052734375</v>
      </c>
      <c r="W262" s="69">
        <f t="shared" si="424"/>
        <v>1072.8427734375</v>
      </c>
      <c r="X262" s="69">
        <f t="shared" ref="X262:Y262" si="425">X46-X154</f>
        <v>1019.82568359375</v>
      </c>
      <c r="Y262" s="69">
        <f t="shared" si="425"/>
        <v>1054.552734375</v>
      </c>
      <c r="Z262" s="69">
        <f t="shared" ref="Z262:AB262" si="426">Z46-Z154</f>
        <v>917.189453125</v>
      </c>
      <c r="AA262" s="69">
        <f t="shared" si="426"/>
        <v>1060.19091796875</v>
      </c>
      <c r="AB262" s="69">
        <f t="shared" si="426"/>
        <v>1029.29296875</v>
      </c>
    </row>
    <row r="263" spans="1:28" x14ac:dyDescent="0.25">
      <c r="A263" s="1" t="s">
        <v>354</v>
      </c>
      <c r="B263" t="s">
        <v>355</v>
      </c>
      <c r="C263" s="69">
        <f t="shared" si="362"/>
        <v>129.05628967285156</v>
      </c>
      <c r="D263" s="69">
        <f t="shared" si="362"/>
        <v>182.51676940917969</v>
      </c>
      <c r="E263" s="69">
        <f t="shared" si="362"/>
        <v>175.58729553222656</v>
      </c>
      <c r="F263" s="69">
        <f t="shared" si="362"/>
        <v>113.73365783691406</v>
      </c>
      <c r="G263" s="69">
        <f t="shared" si="362"/>
        <v>82.170501708984375</v>
      </c>
      <c r="H263" s="69">
        <f t="shared" si="362"/>
        <v>60.731475830078125</v>
      </c>
      <c r="I263" s="69">
        <f t="shared" si="362"/>
        <v>61.0325927734375</v>
      </c>
      <c r="J263" s="69">
        <f t="shared" si="362"/>
        <v>86.81256103515625</v>
      </c>
      <c r="K263" s="69">
        <f t="shared" si="362"/>
        <v>77.58038330078125</v>
      </c>
      <c r="L263" s="69">
        <f t="shared" si="362"/>
        <v>69.176467895507813</v>
      </c>
      <c r="M263" s="69">
        <f t="shared" si="362"/>
        <v>93.010986328125</v>
      </c>
      <c r="N263" s="69">
        <f t="shared" ref="D263:Q267" si="427">N47-N155</f>
        <v>123.32147216796875</v>
      </c>
      <c r="O263" s="69">
        <f t="shared" si="427"/>
        <v>141.91342163085938</v>
      </c>
      <c r="P263" s="69">
        <f t="shared" si="427"/>
        <v>168.18832397460938</v>
      </c>
      <c r="Q263" s="69">
        <f t="shared" si="427"/>
        <v>216.91006469726563</v>
      </c>
      <c r="R263" s="69">
        <f t="shared" ref="R263:S263" si="428">R47-R155</f>
        <v>273.40579223632813</v>
      </c>
      <c r="S263" s="69">
        <f t="shared" si="428"/>
        <v>235.8841552734375</v>
      </c>
      <c r="T263" s="69">
        <f t="shared" ref="T263:U263" si="429">T47-T155</f>
        <v>257.77899169921875</v>
      </c>
      <c r="U263" s="69">
        <f t="shared" si="429"/>
        <v>318.0313720703125</v>
      </c>
      <c r="V263" s="69">
        <f t="shared" ref="V263:W263" si="430">V47-V155</f>
        <v>375.139892578125</v>
      </c>
      <c r="W263" s="69">
        <f t="shared" si="430"/>
        <v>413.530029296875</v>
      </c>
      <c r="X263" s="69">
        <f t="shared" ref="X263:Y263" si="431">X47-X155</f>
        <v>401.275390625</v>
      </c>
      <c r="Y263" s="69">
        <f t="shared" si="431"/>
        <v>451.20465087890625</v>
      </c>
      <c r="Z263" s="69">
        <f t="shared" ref="Z263:AB263" si="432">Z47-Z155</f>
        <v>430.3408203125</v>
      </c>
      <c r="AA263" s="69">
        <f t="shared" si="432"/>
        <v>469.15411376953125</v>
      </c>
      <c r="AB263" s="69">
        <f t="shared" si="432"/>
        <v>570.48553466796875</v>
      </c>
    </row>
    <row r="264" spans="1:28" x14ac:dyDescent="0.25">
      <c r="A264" s="1" t="s">
        <v>356</v>
      </c>
      <c r="B264" t="s">
        <v>357</v>
      </c>
      <c r="C264" s="69">
        <f t="shared" si="362"/>
        <v>125.45816040039063</v>
      </c>
      <c r="D264" s="69">
        <f t="shared" si="427"/>
        <v>244.90284729003906</v>
      </c>
      <c r="E264" s="69">
        <f t="shared" si="427"/>
        <v>415.23454284667969</v>
      </c>
      <c r="F264" s="69">
        <f t="shared" si="427"/>
        <v>385.89089965820313</v>
      </c>
      <c r="G264" s="69">
        <f t="shared" si="427"/>
        <v>463.44635009765625</v>
      </c>
      <c r="H264" s="69">
        <f t="shared" si="427"/>
        <v>475.12786865234375</v>
      </c>
      <c r="I264" s="69">
        <f t="shared" si="427"/>
        <v>483.65664672851563</v>
      </c>
      <c r="J264" s="69">
        <f t="shared" si="427"/>
        <v>510.5311279296875</v>
      </c>
      <c r="K264" s="69">
        <f t="shared" si="427"/>
        <v>500.51641845703125</v>
      </c>
      <c r="L264" s="69">
        <f t="shared" si="427"/>
        <v>490.59796142578125</v>
      </c>
      <c r="M264" s="69">
        <f t="shared" si="427"/>
        <v>328.84576416015625</v>
      </c>
      <c r="N264" s="69">
        <f t="shared" si="427"/>
        <v>265.962158203125</v>
      </c>
      <c r="O264" s="69">
        <f t="shared" si="427"/>
        <v>289.1153564453125</v>
      </c>
      <c r="P264" s="69">
        <f t="shared" si="427"/>
        <v>295.5965576171875</v>
      </c>
      <c r="Q264" s="69">
        <f t="shared" si="427"/>
        <v>342.11541748046875</v>
      </c>
      <c r="R264" s="69">
        <f t="shared" ref="R264:S264" si="433">R48-R156</f>
        <v>348.69976806640625</v>
      </c>
      <c r="S264" s="69">
        <f t="shared" si="433"/>
        <v>394.1453857421875</v>
      </c>
      <c r="T264" s="69">
        <f t="shared" ref="T264:U264" si="434">T48-T156</f>
        <v>396.62646484375</v>
      </c>
      <c r="U264" s="69">
        <f t="shared" si="434"/>
        <v>366.23626708984375</v>
      </c>
      <c r="V264" s="69">
        <f t="shared" ref="V264:W264" si="435">V48-V156</f>
        <v>372.28338623046875</v>
      </c>
      <c r="W264" s="69">
        <f t="shared" si="435"/>
        <v>271.89990234375</v>
      </c>
      <c r="X264" s="69">
        <f t="shared" ref="X264:Y264" si="436">X48-X156</f>
        <v>77.56134033203125</v>
      </c>
      <c r="Y264" s="69">
        <f t="shared" si="436"/>
        <v>55.01507568359375</v>
      </c>
      <c r="Z264" s="69">
        <f t="shared" ref="Z264:AB264" si="437">Z48-Z156</f>
        <v>82.72900390625</v>
      </c>
      <c r="AA264" s="69">
        <f t="shared" si="437"/>
        <v>82.0870361328125</v>
      </c>
      <c r="AB264" s="69">
        <f t="shared" si="437"/>
        <v>120.97900390625</v>
      </c>
    </row>
    <row r="265" spans="1:28" x14ac:dyDescent="0.25">
      <c r="A265" s="1" t="s">
        <v>358</v>
      </c>
      <c r="B265" t="s">
        <v>359</v>
      </c>
      <c r="C265" s="69">
        <f t="shared" si="362"/>
        <v>545.44442749023438</v>
      </c>
      <c r="D265" s="69">
        <f t="shared" si="427"/>
        <v>637.08624267578125</v>
      </c>
      <c r="E265" s="69">
        <f t="shared" si="427"/>
        <v>541.84136962890625</v>
      </c>
      <c r="F265" s="69">
        <f t="shared" si="427"/>
        <v>636.99398803710938</v>
      </c>
      <c r="G265" s="69">
        <f t="shared" si="427"/>
        <v>569.27947998046875</v>
      </c>
      <c r="H265" s="69">
        <f t="shared" si="427"/>
        <v>698.60836791992188</v>
      </c>
      <c r="I265" s="69">
        <f t="shared" si="427"/>
        <v>823.55044555664063</v>
      </c>
      <c r="J265" s="69">
        <f t="shared" si="427"/>
        <v>869.79251098632813</v>
      </c>
      <c r="K265" s="69">
        <f t="shared" si="427"/>
        <v>904.28315734863281</v>
      </c>
      <c r="L265" s="69">
        <f t="shared" si="427"/>
        <v>956.462158203125</v>
      </c>
      <c r="M265" s="69">
        <f t="shared" si="427"/>
        <v>966.09378051757813</v>
      </c>
      <c r="N265" s="69">
        <f t="shared" si="427"/>
        <v>1010.8454895019531</v>
      </c>
      <c r="O265" s="69">
        <f t="shared" si="427"/>
        <v>1085.0193176269531</v>
      </c>
      <c r="P265" s="69">
        <f t="shared" si="427"/>
        <v>1101.0054626464844</v>
      </c>
      <c r="Q265" s="69">
        <f t="shared" si="427"/>
        <v>1241.6023559570313</v>
      </c>
      <c r="R265" s="69">
        <f t="shared" ref="R265:S265" si="438">R49-R157</f>
        <v>1308.81103515625</v>
      </c>
      <c r="S265" s="69">
        <f t="shared" si="438"/>
        <v>1488.2341918945313</v>
      </c>
      <c r="T265" s="69">
        <f t="shared" ref="T265:U265" si="439">T49-T157</f>
        <v>1670.1912231445313</v>
      </c>
      <c r="U265" s="69">
        <f t="shared" si="439"/>
        <v>1608.941162109375</v>
      </c>
      <c r="V265" s="69">
        <f t="shared" ref="V265:W265" si="440">V49-V157</f>
        <v>1633.0896606445313</v>
      </c>
      <c r="W265" s="69">
        <f t="shared" si="440"/>
        <v>1591.4484252929688</v>
      </c>
      <c r="X265" s="69">
        <f t="shared" ref="X265:Y265" si="441">X49-X157</f>
        <v>1395.574462890625</v>
      </c>
      <c r="Y265" s="69">
        <f t="shared" si="441"/>
        <v>1499.5928344726563</v>
      </c>
      <c r="Z265" s="69">
        <f t="shared" ref="Z265:AB265" si="442">Z49-Z157</f>
        <v>1587.925537109375</v>
      </c>
      <c r="AA265" s="69">
        <f t="shared" si="442"/>
        <v>1726.8461303710938</v>
      </c>
      <c r="AB265" s="69">
        <f t="shared" si="442"/>
        <v>1890.4273071289063</v>
      </c>
    </row>
    <row r="266" spans="1:28" x14ac:dyDescent="0.25">
      <c r="A266" s="1" t="s">
        <v>360</v>
      </c>
      <c r="B266" t="s">
        <v>484</v>
      </c>
      <c r="C266" s="69">
        <f t="shared" si="362"/>
        <v>461.91921234130859</v>
      </c>
      <c r="D266" s="69">
        <f t="shared" si="427"/>
        <v>650.16775512695313</v>
      </c>
      <c r="E266" s="69">
        <f t="shared" si="427"/>
        <v>729.01330184936523</v>
      </c>
      <c r="F266" s="69">
        <f t="shared" si="427"/>
        <v>950.71170043945313</v>
      </c>
      <c r="G266" s="69">
        <f t="shared" si="427"/>
        <v>1253.4600839614868</v>
      </c>
      <c r="H266" s="69">
        <f t="shared" si="427"/>
        <v>1460.8029470443726</v>
      </c>
      <c r="I266" s="69">
        <f t="shared" si="427"/>
        <v>1587.9620881080627</v>
      </c>
      <c r="J266" s="69">
        <f t="shared" si="427"/>
        <v>1631.0461745262146</v>
      </c>
      <c r="K266" s="69">
        <f t="shared" si="427"/>
        <v>1552.928719997406</v>
      </c>
      <c r="L266" s="69">
        <f t="shared" si="427"/>
        <v>1477.754189491272</v>
      </c>
      <c r="M266" s="69">
        <f t="shared" si="427"/>
        <v>1435.9343557357788</v>
      </c>
      <c r="N266" s="69">
        <f t="shared" si="427"/>
        <v>1360.7400588989258</v>
      </c>
      <c r="O266" s="69">
        <f t="shared" si="427"/>
        <v>1221.958348274231</v>
      </c>
      <c r="P266" s="69">
        <f t="shared" si="427"/>
        <v>1112.8161587715149</v>
      </c>
      <c r="Q266" s="69">
        <f t="shared" si="427"/>
        <v>1185.6847288608551</v>
      </c>
      <c r="R266" s="69">
        <f t="shared" ref="R266:S266" si="443">R50-R158</f>
        <v>1660.5942273139954</v>
      </c>
      <c r="S266" s="69">
        <f t="shared" si="443"/>
        <v>1607.2231454849243</v>
      </c>
      <c r="T266" s="69">
        <f t="shared" ref="T266:U266" si="444">T50-T158</f>
        <v>1754.0103355646133</v>
      </c>
      <c r="U266" s="69">
        <f t="shared" si="444"/>
        <v>1723.0119600296021</v>
      </c>
      <c r="V266" s="69">
        <f t="shared" ref="V266:W266" si="445">V50-V158</f>
        <v>1605.5799865722656</v>
      </c>
      <c r="W266" s="69">
        <f t="shared" si="445"/>
        <v>1535.1735625267029</v>
      </c>
      <c r="X266" s="69">
        <f t="shared" ref="X266:Y266" si="446">X50-X158</f>
        <v>1452.3038202524185</v>
      </c>
      <c r="Y266" s="69">
        <f t="shared" si="446"/>
        <v>1371.904297709465</v>
      </c>
      <c r="Z266" s="69">
        <f t="shared" ref="Z266:AB266" si="447">Z50-Z158</f>
        <v>1337.3316077589989</v>
      </c>
      <c r="AA266" s="69">
        <f t="shared" si="447"/>
        <v>1756.77001953125</v>
      </c>
      <c r="AB266" s="69">
        <f t="shared" si="447"/>
        <v>1862.1199951171875</v>
      </c>
    </row>
    <row r="267" spans="1:28" x14ac:dyDescent="0.25">
      <c r="A267" s="1" t="s">
        <v>485</v>
      </c>
      <c r="B267" t="s">
        <v>486</v>
      </c>
      <c r="C267" s="69">
        <f t="shared" si="362"/>
        <v>-3.508758544921875E-2</v>
      </c>
      <c r="D267" s="69">
        <f t="shared" si="427"/>
        <v>-3.8417816162109375E-2</v>
      </c>
      <c r="E267" s="69">
        <f t="shared" si="427"/>
        <v>4.986572265625E-2</v>
      </c>
      <c r="F267" s="69">
        <f t="shared" si="427"/>
        <v>5.2001953125E-2</v>
      </c>
      <c r="G267" s="69">
        <f t="shared" si="427"/>
        <v>8.5632781982421875</v>
      </c>
      <c r="H267" s="69">
        <f t="shared" si="427"/>
        <v>15.865516662597656</v>
      </c>
      <c r="I267" s="69">
        <f t="shared" si="427"/>
        <v>15.958457946777344</v>
      </c>
      <c r="J267" s="69">
        <f t="shared" si="427"/>
        <v>16.587860107421875</v>
      </c>
      <c r="K267" s="69">
        <f t="shared" si="427"/>
        <v>16.986801147460938</v>
      </c>
      <c r="L267" s="69">
        <f t="shared" si="427"/>
        <v>17.912628173828125</v>
      </c>
      <c r="M267" s="69">
        <f t="shared" si="427"/>
        <v>31.02020263671875</v>
      </c>
      <c r="N267" s="69">
        <f t="shared" si="427"/>
        <v>38.544357299804688</v>
      </c>
      <c r="O267" s="69">
        <f t="shared" si="427"/>
        <v>63.358352661132813</v>
      </c>
      <c r="P267" s="69">
        <f t="shared" si="427"/>
        <v>64.92510986328125</v>
      </c>
      <c r="Q267" s="69">
        <f t="shared" si="427"/>
        <v>62.5762939453125</v>
      </c>
      <c r="R267" s="69">
        <f t="shared" ref="R267:S267" si="448">R51-R159</f>
        <v>79.327545166015625</v>
      </c>
      <c r="S267" s="69">
        <f t="shared" si="448"/>
        <v>92.897674560546875</v>
      </c>
      <c r="T267" s="69">
        <f t="shared" ref="T267:U267" si="449">T51-T159</f>
        <v>96.12689208984375</v>
      </c>
      <c r="U267" s="69">
        <f t="shared" si="449"/>
        <v>110.19244384765625</v>
      </c>
      <c r="V267" s="69">
        <f t="shared" ref="V267:W267" si="450">V51-V159</f>
        <v>128.69845581054688</v>
      </c>
      <c r="W267" s="69">
        <f t="shared" si="450"/>
        <v>171.65744018554688</v>
      </c>
      <c r="X267" s="69">
        <f t="shared" ref="X267:Y267" si="451">X51-X159</f>
        <v>178.46292114257813</v>
      </c>
      <c r="Y267" s="69">
        <f t="shared" si="451"/>
        <v>186.06234741210938</v>
      </c>
      <c r="Z267" s="69">
        <f t="shared" ref="Z267:AB267" si="452">Z51-Z159</f>
        <v>174.8837890625</v>
      </c>
      <c r="AA267" s="69">
        <f t="shared" si="452"/>
        <v>279.78662109375</v>
      </c>
      <c r="AB267" s="69">
        <f t="shared" si="452"/>
        <v>385.0665283203125</v>
      </c>
    </row>
    <row r="268" spans="1:28" s="43" customFormat="1" ht="20.25" customHeight="1" x14ac:dyDescent="0.25">
      <c r="A268" s="832"/>
      <c r="B268" s="433" t="s">
        <v>201</v>
      </c>
      <c r="C268" s="834">
        <f>SUM(C246:C267)</f>
        <v>26653.667074203491</v>
      </c>
      <c r="D268" s="834">
        <f t="shared" ref="D268:Q268" si="453">SUM(D246:D267)</f>
        <v>30530.574909210205</v>
      </c>
      <c r="E268" s="834">
        <f t="shared" si="453"/>
        <v>32894.544605255127</v>
      </c>
      <c r="F268" s="834">
        <f t="shared" si="453"/>
        <v>32474.559080123901</v>
      </c>
      <c r="G268" s="834">
        <f t="shared" si="453"/>
        <v>35170.668618202209</v>
      </c>
      <c r="H268" s="834">
        <f t="shared" si="453"/>
        <v>36182.180815696716</v>
      </c>
      <c r="I268" s="834">
        <f t="shared" si="453"/>
        <v>34378.682295322418</v>
      </c>
      <c r="J268" s="834">
        <f t="shared" si="453"/>
        <v>32902.42466878891</v>
      </c>
      <c r="K268" s="834">
        <f t="shared" si="453"/>
        <v>30381.282807826996</v>
      </c>
      <c r="L268" s="834">
        <f t="shared" si="453"/>
        <v>28628.169518470764</v>
      </c>
      <c r="M268" s="834">
        <f t="shared" si="453"/>
        <v>27442.918471336365</v>
      </c>
      <c r="N268" s="834">
        <f t="shared" si="453"/>
        <v>28204.217552185059</v>
      </c>
      <c r="O268" s="834">
        <f t="shared" si="453"/>
        <v>29590.392331123352</v>
      </c>
      <c r="P268" s="834">
        <f t="shared" si="453"/>
        <v>30972.198910236359</v>
      </c>
      <c r="Q268" s="834">
        <f t="shared" si="453"/>
        <v>35326.28596329689</v>
      </c>
      <c r="R268" s="834">
        <f t="shared" ref="R268:S268" si="454">SUM(R246:R267)</f>
        <v>42456.291912555695</v>
      </c>
      <c r="S268" s="834">
        <f t="shared" si="454"/>
        <v>48722.014260292053</v>
      </c>
      <c r="T268" s="834">
        <f t="shared" ref="T268:U268" si="455">SUM(T246:T267)</f>
        <v>52293.932088494301</v>
      </c>
      <c r="U268" s="834">
        <f t="shared" si="455"/>
        <v>53092.223538398743</v>
      </c>
      <c r="V268" s="834">
        <f t="shared" ref="V268:W268" si="456">SUM(V246:V267)</f>
        <v>52397.901184082031</v>
      </c>
      <c r="W268" s="834">
        <f t="shared" si="456"/>
        <v>47991.654710292816</v>
      </c>
      <c r="X268" s="834">
        <f t="shared" ref="X268:Y268" si="457">SUM(X246:X267)</f>
        <v>39359.272310853004</v>
      </c>
      <c r="Y268" s="834">
        <f t="shared" si="457"/>
        <v>39651.397988200188</v>
      </c>
      <c r="Z268" s="834">
        <f t="shared" ref="Z268:AB268" si="458">SUM(Z246:Z267)</f>
        <v>47178.014568269253</v>
      </c>
      <c r="AA268" s="834">
        <f t="shared" si="458"/>
        <v>58963.987571716309</v>
      </c>
      <c r="AB268" s="834">
        <f t="shared" si="458"/>
        <v>67880.414783477783</v>
      </c>
    </row>
    <row r="269" spans="1:28" ht="13" x14ac:dyDescent="0.3">
      <c r="A269" s="63" t="s">
        <v>480</v>
      </c>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row>
    <row r="271" spans="1:28" s="14" customFormat="1" ht="20.25" customHeight="1" x14ac:dyDescent="0.25">
      <c r="A271" s="92" t="str">
        <f>Index!A56</f>
        <v>Table 3w   Employment by industry, average wage and salary rates, Foreign citizens, FY2000-FY2025</v>
      </c>
    </row>
    <row r="272" spans="1:28" s="14" customFormat="1" ht="20.25" customHeight="1" x14ac:dyDescent="0.25">
      <c r="A272" s="788"/>
      <c r="B272" s="788"/>
      <c r="C272" s="24" t="str">
        <f>C$2</f>
        <v>FY00</v>
      </c>
      <c r="D272" s="24" t="str">
        <f t="shared" ref="D272:AB272" si="459">D$2</f>
        <v>FY01</v>
      </c>
      <c r="E272" s="24" t="str">
        <f t="shared" si="459"/>
        <v>FY02</v>
      </c>
      <c r="F272" s="24" t="str">
        <f t="shared" si="459"/>
        <v>FY03</v>
      </c>
      <c r="G272" s="24" t="str">
        <f t="shared" si="459"/>
        <v>FY04</v>
      </c>
      <c r="H272" s="24" t="str">
        <f t="shared" si="459"/>
        <v>FY05</v>
      </c>
      <c r="I272" s="24" t="str">
        <f t="shared" si="459"/>
        <v>FY06</v>
      </c>
      <c r="J272" s="24" t="str">
        <f t="shared" si="459"/>
        <v>FY07</v>
      </c>
      <c r="K272" s="24" t="str">
        <f t="shared" si="459"/>
        <v>FY08</v>
      </c>
      <c r="L272" s="24" t="str">
        <f t="shared" si="459"/>
        <v>FY09</v>
      </c>
      <c r="M272" s="24" t="str">
        <f t="shared" si="459"/>
        <v>FY10</v>
      </c>
      <c r="N272" s="24" t="str">
        <f t="shared" si="459"/>
        <v>FY11</v>
      </c>
      <c r="O272" s="24" t="str">
        <f t="shared" si="459"/>
        <v>FY12</v>
      </c>
      <c r="P272" s="24" t="str">
        <f t="shared" si="459"/>
        <v>FY13</v>
      </c>
      <c r="Q272" s="24" t="str">
        <f t="shared" si="459"/>
        <v>FY14</v>
      </c>
      <c r="R272" s="24" t="str">
        <f t="shared" si="459"/>
        <v>FY15</v>
      </c>
      <c r="S272" s="24" t="str">
        <f t="shared" si="459"/>
        <v>FY16</v>
      </c>
      <c r="T272" s="24" t="str">
        <f t="shared" si="459"/>
        <v>FY17</v>
      </c>
      <c r="U272" s="24" t="str">
        <f t="shared" si="459"/>
        <v>FY18</v>
      </c>
      <c r="V272" s="24" t="str">
        <f t="shared" si="459"/>
        <v>FY19</v>
      </c>
      <c r="W272" s="24" t="str">
        <f t="shared" si="459"/>
        <v>FY20</v>
      </c>
      <c r="X272" s="24" t="str">
        <f t="shared" si="459"/>
        <v>FY21</v>
      </c>
      <c r="Y272" s="24" t="str">
        <f t="shared" si="459"/>
        <v>FY22</v>
      </c>
      <c r="Z272" s="24" t="str">
        <f t="shared" si="459"/>
        <v>FY23</v>
      </c>
      <c r="AA272" s="24" t="str">
        <f t="shared" si="459"/>
        <v>FY24</v>
      </c>
      <c r="AB272" s="24" t="str">
        <f t="shared" si="459"/>
        <v>FY25</v>
      </c>
    </row>
    <row r="273" spans="1:28" x14ac:dyDescent="0.25">
      <c r="A273" s="1" t="s">
        <v>320</v>
      </c>
      <c r="B273" t="s">
        <v>321</v>
      </c>
      <c r="C273" s="156">
        <f t="shared" ref="C273:Q273" si="460">IF(C219&gt;9,C246/C219*1000,"n.a.")</f>
        <v>1981.1617964440018</v>
      </c>
      <c r="D273" s="156">
        <f t="shared" si="460"/>
        <v>1724.3444415226913</v>
      </c>
      <c r="E273" s="156">
        <f t="shared" si="460"/>
        <v>1940.8365126247243</v>
      </c>
      <c r="F273" s="156">
        <f t="shared" si="460"/>
        <v>2078.8634584877605</v>
      </c>
      <c r="G273" s="156">
        <f t="shared" si="460"/>
        <v>2036.7570407091202</v>
      </c>
      <c r="H273" s="156">
        <f t="shared" si="460"/>
        <v>2097.0549246875862</v>
      </c>
      <c r="I273" s="156">
        <f t="shared" si="460"/>
        <v>2266.1495727929159</v>
      </c>
      <c r="J273" s="156">
        <f t="shared" si="460"/>
        <v>2117.1503035530582</v>
      </c>
      <c r="K273" s="156">
        <f t="shared" si="460"/>
        <v>2312.3133713859183</v>
      </c>
      <c r="L273" s="156">
        <f t="shared" si="460"/>
        <v>2447.5665540970922</v>
      </c>
      <c r="M273" s="156">
        <f t="shared" si="460"/>
        <v>2622.4624727196674</v>
      </c>
      <c r="N273" s="156">
        <f t="shared" si="460"/>
        <v>3141.9149935946239</v>
      </c>
      <c r="O273" s="156">
        <f t="shared" si="460"/>
        <v>3429.0470061301758</v>
      </c>
      <c r="P273" s="156">
        <f t="shared" si="460"/>
        <v>4382.0494380939081</v>
      </c>
      <c r="Q273" s="156">
        <f t="shared" si="460"/>
        <v>4725.5483489041289</v>
      </c>
      <c r="R273" s="156">
        <f t="shared" ref="R273:S273" si="461">IF(R219&gt;9,R246/R219*1000,"n.a.")</f>
        <v>4284.677359149201</v>
      </c>
      <c r="S273" s="156">
        <f t="shared" si="461"/>
        <v>4578.4802375810095</v>
      </c>
      <c r="T273" s="156">
        <f t="shared" ref="T273:U273" si="462">IF(T219&gt;9,T246/T219*1000,"n.a.")</f>
        <v>4489.1247255071157</v>
      </c>
      <c r="U273" s="156">
        <f t="shared" si="462"/>
        <v>4727.4870862193284</v>
      </c>
      <c r="V273" s="156">
        <f t="shared" ref="V273:W273" si="463">IF(V219&gt;9,V246/V219*1000,"n.a.")</f>
        <v>4669.420710865109</v>
      </c>
      <c r="W273" s="156">
        <f t="shared" si="463"/>
        <v>4383.4172165200116</v>
      </c>
      <c r="X273" s="156">
        <f t="shared" ref="X273:Y273" si="464">IF(X219&gt;9,X246/X219*1000,"n.a.")</f>
        <v>4150.2957785596554</v>
      </c>
      <c r="Y273" s="156">
        <f t="shared" si="464"/>
        <v>4129.6149856289267</v>
      </c>
      <c r="Z273" s="156">
        <f t="shared" ref="Z273:AB273" si="465">IF(Z219&gt;9,Z246/Z219*1000,"n.a.")</f>
        <v>3430.5511517119508</v>
      </c>
      <c r="AA273" s="156">
        <f t="shared" si="465"/>
        <v>3649.9715088235616</v>
      </c>
      <c r="AB273" s="156">
        <f t="shared" si="465"/>
        <v>3795.5301062922863</v>
      </c>
    </row>
    <row r="274" spans="1:28" x14ac:dyDescent="0.25">
      <c r="A274" s="1" t="s">
        <v>322</v>
      </c>
      <c r="B274" s="152" t="s">
        <v>323</v>
      </c>
      <c r="C274" s="156">
        <f t="shared" ref="C274:Q274" si="466">IF(C220&gt;9,C247/C220*1000,"n.a.")</f>
        <v>4721.8334970763681</v>
      </c>
      <c r="D274" s="156">
        <f t="shared" si="466"/>
        <v>3849.4717899051525</v>
      </c>
      <c r="E274" s="156">
        <f t="shared" si="466"/>
        <v>4363.9966002483397</v>
      </c>
      <c r="F274" s="156">
        <f t="shared" si="466"/>
        <v>4567.120618623152</v>
      </c>
      <c r="G274" s="156">
        <f t="shared" si="466"/>
        <v>4608.6160086205045</v>
      </c>
      <c r="H274" s="156">
        <f t="shared" si="466"/>
        <v>4236.4993682197264</v>
      </c>
      <c r="I274" s="156">
        <f t="shared" si="466"/>
        <v>4532.7476808648635</v>
      </c>
      <c r="J274" s="156">
        <f t="shared" si="466"/>
        <v>4747.3611041667027</v>
      </c>
      <c r="K274" s="156">
        <f t="shared" si="466"/>
        <v>4301.7947296514967</v>
      </c>
      <c r="L274" s="156">
        <f t="shared" si="466"/>
        <v>4079.6936158353933</v>
      </c>
      <c r="M274" s="156">
        <f t="shared" si="466"/>
        <v>4569.6620886459759</v>
      </c>
      <c r="N274" s="156">
        <f t="shared" si="466"/>
        <v>4547.9926389099319</v>
      </c>
      <c r="O274" s="156">
        <f t="shared" si="466"/>
        <v>4765.8509857847948</v>
      </c>
      <c r="P274" s="156">
        <f t="shared" si="466"/>
        <v>4836.8079377738168</v>
      </c>
      <c r="Q274" s="156">
        <f t="shared" si="466"/>
        <v>5377.7065379404203</v>
      </c>
      <c r="R274" s="156">
        <f t="shared" ref="R274:S274" si="467">IF(R220&gt;9,R247/R220*1000,"n.a.")</f>
        <v>6500.114424946365</v>
      </c>
      <c r="S274" s="156">
        <f t="shared" si="467"/>
        <v>7675.9515591444288</v>
      </c>
      <c r="T274" s="156">
        <f t="shared" ref="T274:U274" si="468">IF(T220&gt;9,T247/T220*1000,"n.a.")</f>
        <v>8357.3686789563217</v>
      </c>
      <c r="U274" s="156">
        <f t="shared" si="468"/>
        <v>8779.2110384629668</v>
      </c>
      <c r="V274" s="156">
        <f t="shared" ref="V274:W274" si="469">IF(V220&gt;9,V247/V220*1000,"n.a.")</f>
        <v>8579.8990472782043</v>
      </c>
      <c r="W274" s="156">
        <f t="shared" si="469"/>
        <v>9762.1516982444282</v>
      </c>
      <c r="X274" s="156">
        <f t="shared" ref="X274:Y274" si="470">IF(X220&gt;9,X247/X220*1000,"n.a.")</f>
        <v>13112.577251491444</v>
      </c>
      <c r="Y274" s="156">
        <f t="shared" si="470"/>
        <v>14795.480028173486</v>
      </c>
      <c r="Z274" s="156">
        <f t="shared" ref="Z274:AB274" si="471">IF(Z220&gt;9,Z247/Z220*1000,"n.a.")</f>
        <v>14083.778755676742</v>
      </c>
      <c r="AA274" s="156">
        <f t="shared" si="471"/>
        <v>13961.415773167779</v>
      </c>
      <c r="AB274" s="156">
        <f t="shared" si="471"/>
        <v>13850.781430841173</v>
      </c>
    </row>
    <row r="275" spans="1:28" x14ac:dyDescent="0.25">
      <c r="A275" s="1" t="s">
        <v>324</v>
      </c>
      <c r="B275" s="152" t="s">
        <v>325</v>
      </c>
      <c r="C275" s="156">
        <f t="shared" ref="C275:Q275" si="472">IF(C221&gt;9,C248/C221*1000,"n.a.")</f>
        <v>6472.0962737823102</v>
      </c>
      <c r="D275" s="156">
        <f t="shared" si="472"/>
        <v>7012.0797387637704</v>
      </c>
      <c r="E275" s="156">
        <f t="shared" si="472"/>
        <v>6812.5397754218066</v>
      </c>
      <c r="F275" s="156">
        <f t="shared" si="472"/>
        <v>7784.2939966064896</v>
      </c>
      <c r="G275" s="156">
        <f t="shared" si="472"/>
        <v>8229.2628129995901</v>
      </c>
      <c r="H275" s="156">
        <f t="shared" si="472"/>
        <v>6641.857721425391</v>
      </c>
      <c r="I275" s="156">
        <f t="shared" si="472"/>
        <v>7720.6734881973252</v>
      </c>
      <c r="J275" s="156">
        <f t="shared" si="472"/>
        <v>7973.7956354126973</v>
      </c>
      <c r="K275" s="156">
        <f t="shared" si="472"/>
        <v>9058.0346288353085</v>
      </c>
      <c r="L275" s="156">
        <f t="shared" si="472"/>
        <v>9203.0276598240107</v>
      </c>
      <c r="M275" s="156">
        <f t="shared" si="472"/>
        <v>8980.3887336408134</v>
      </c>
      <c r="N275" s="156">
        <f t="shared" si="472"/>
        <v>8625.2422903038641</v>
      </c>
      <c r="O275" s="156">
        <f t="shared" si="472"/>
        <v>9678.8655611673439</v>
      </c>
      <c r="P275" s="156">
        <f t="shared" si="472"/>
        <v>9730.3810021408572</v>
      </c>
      <c r="Q275" s="156">
        <f t="shared" si="472"/>
        <v>10592.980903000285</v>
      </c>
      <c r="R275" s="156">
        <f t="shared" ref="R275:S275" si="473">IF(R221&gt;9,R248/R221*1000,"n.a.")</f>
        <v>12575.407490773527</v>
      </c>
      <c r="S275" s="156">
        <f t="shared" si="473"/>
        <v>14033.797019898717</v>
      </c>
      <c r="T275" s="156">
        <f t="shared" ref="T275:U275" si="474">IF(T221&gt;9,T248/T221*1000,"n.a.")</f>
        <v>14076.732984717069</v>
      </c>
      <c r="U275" s="156">
        <f t="shared" si="474"/>
        <v>9645.3824167749626</v>
      </c>
      <c r="V275" s="156">
        <f t="shared" ref="V275:W275" si="475">IF(V221&gt;9,V248/V221*1000,"n.a.")</f>
        <v>11920.697441737704</v>
      </c>
      <c r="W275" s="156">
        <f t="shared" si="475"/>
        <v>11643.919538513832</v>
      </c>
      <c r="X275" s="156">
        <f t="shared" ref="X275:Y275" si="476">IF(X221&gt;9,X248/X221*1000,"n.a.")</f>
        <v>11726.201960584111</v>
      </c>
      <c r="Y275" s="156">
        <f t="shared" si="476"/>
        <v>12985.03532281498</v>
      </c>
      <c r="Z275" s="156">
        <f t="shared" ref="Z275:AB275" si="477">IF(Z221&gt;9,Z248/Z221*1000,"n.a.")</f>
        <v>12006.571887113771</v>
      </c>
      <c r="AA275" s="156">
        <f t="shared" si="477"/>
        <v>12847.378234302034</v>
      </c>
      <c r="AB275" s="156">
        <f t="shared" si="477"/>
        <v>13346.46759869603</v>
      </c>
    </row>
    <row r="276" spans="1:28" x14ac:dyDescent="0.25">
      <c r="A276" s="1" t="s">
        <v>326</v>
      </c>
      <c r="B276" t="s">
        <v>327</v>
      </c>
      <c r="C276" s="156">
        <f t="shared" ref="C276:Q276" si="478">IF(C222&gt;9,C249/C222*1000,"n.a.")</f>
        <v>2594.7275289581057</v>
      </c>
      <c r="D276" s="156">
        <f t="shared" si="478"/>
        <v>3368.65543771786</v>
      </c>
      <c r="E276" s="156">
        <f t="shared" si="478"/>
        <v>5057.8955072677982</v>
      </c>
      <c r="F276" s="156">
        <f t="shared" si="478"/>
        <v>3853.0746874450365</v>
      </c>
      <c r="G276" s="156">
        <f t="shared" si="478"/>
        <v>4071.9788217172327</v>
      </c>
      <c r="H276" s="156">
        <f t="shared" si="478"/>
        <v>4043.9291669317886</v>
      </c>
      <c r="I276" s="156">
        <f t="shared" si="478"/>
        <v>4141.1415711052168</v>
      </c>
      <c r="J276" s="156">
        <f t="shared" si="478"/>
        <v>4396.3548587034784</v>
      </c>
      <c r="K276" s="156">
        <f t="shared" si="478"/>
        <v>4464.077679435447</v>
      </c>
      <c r="L276" s="156">
        <f t="shared" si="478"/>
        <v>4349.3423594651222</v>
      </c>
      <c r="M276" s="156">
        <f t="shared" si="478"/>
        <v>4679.2004373242407</v>
      </c>
      <c r="N276" s="156">
        <f t="shared" si="478"/>
        <v>4914.1080894489132</v>
      </c>
      <c r="O276" s="156">
        <f t="shared" si="478"/>
        <v>5288.3513547735074</v>
      </c>
      <c r="P276" s="156">
        <f t="shared" si="478"/>
        <v>5776.9706045685662</v>
      </c>
      <c r="Q276" s="156">
        <f t="shared" si="478"/>
        <v>6288.6981107394968</v>
      </c>
      <c r="R276" s="156">
        <f t="shared" ref="R276:S276" si="479">IF(R222&gt;9,R249/R222*1000,"n.a.")</f>
        <v>6924.994974269488</v>
      </c>
      <c r="S276" s="156">
        <f t="shared" si="479"/>
        <v>7406.7549330521269</v>
      </c>
      <c r="T276" s="156">
        <f t="shared" ref="T276:U276" si="480">IF(T222&gt;9,T249/T222*1000,"n.a.")</f>
        <v>7781.3679569403857</v>
      </c>
      <c r="U276" s="156">
        <f t="shared" si="480"/>
        <v>8088.0463607120791</v>
      </c>
      <c r="V276" s="156">
        <f t="shared" ref="V276:W276" si="481">IF(V222&gt;9,V249/V222*1000,"n.a.")</f>
        <v>8155.3525013714534</v>
      </c>
      <c r="W276" s="156">
        <f t="shared" si="481"/>
        <v>7838.4339617256392</v>
      </c>
      <c r="X276" s="156">
        <f t="shared" ref="X276:Y276" si="482">IF(X222&gt;9,X249/X222*1000,"n.a.")</f>
        <v>7357.7322367283832</v>
      </c>
      <c r="Y276" s="156">
        <f t="shared" si="482"/>
        <v>7707.1340974970517</v>
      </c>
      <c r="Z276" s="156">
        <f t="shared" ref="Z276:AB276" si="483">IF(Z222&gt;9,Z249/Z222*1000,"n.a.")</f>
        <v>8015.0378726967519</v>
      </c>
      <c r="AA276" s="156">
        <f t="shared" si="483"/>
        <v>8226.5031861734351</v>
      </c>
      <c r="AB276" s="156">
        <f t="shared" si="483"/>
        <v>8807.5885551273113</v>
      </c>
    </row>
    <row r="277" spans="1:28" x14ac:dyDescent="0.25">
      <c r="A277" s="1" t="s">
        <v>328</v>
      </c>
      <c r="B277" t="s">
        <v>329</v>
      </c>
      <c r="C277" s="156" t="str">
        <f t="shared" ref="C277:Q277" si="484">IF(C223&gt;9,C250/C223*1000,"n.a.")</f>
        <v>n.a.</v>
      </c>
      <c r="D277" s="156" t="str">
        <f t="shared" si="484"/>
        <v>n.a.</v>
      </c>
      <c r="E277" s="156" t="str">
        <f t="shared" si="484"/>
        <v>n.a.</v>
      </c>
      <c r="F277" s="156" t="str">
        <f t="shared" si="484"/>
        <v>n.a.</v>
      </c>
      <c r="G277" s="156" t="str">
        <f t="shared" si="484"/>
        <v>n.a.</v>
      </c>
      <c r="H277" s="156">
        <f t="shared" si="484"/>
        <v>30096.976879689002</v>
      </c>
      <c r="I277" s="156" t="str">
        <f t="shared" si="484"/>
        <v>n.a.</v>
      </c>
      <c r="J277" s="156" t="str">
        <f t="shared" si="484"/>
        <v>n.a.</v>
      </c>
      <c r="K277" s="156" t="str">
        <f t="shared" si="484"/>
        <v>n.a.</v>
      </c>
      <c r="L277" s="156" t="str">
        <f t="shared" si="484"/>
        <v>n.a.</v>
      </c>
      <c r="M277" s="156">
        <f t="shared" si="484"/>
        <v>15007.834818643323</v>
      </c>
      <c r="N277" s="156">
        <f t="shared" si="484"/>
        <v>13688.894987978123</v>
      </c>
      <c r="O277" s="156">
        <f t="shared" si="484"/>
        <v>13890.442924696043</v>
      </c>
      <c r="P277" s="156">
        <f t="shared" si="484"/>
        <v>14274.702420661213</v>
      </c>
      <c r="Q277" s="156">
        <f t="shared" si="484"/>
        <v>16639.761173648476</v>
      </c>
      <c r="R277" s="156">
        <f t="shared" ref="R277:S277" si="485">IF(R223&gt;9,R250/R223*1000,"n.a.")</f>
        <v>17422.337396593095</v>
      </c>
      <c r="S277" s="156">
        <f t="shared" si="485"/>
        <v>17216.750427653904</v>
      </c>
      <c r="T277" s="156">
        <f t="shared" ref="T277:U277" si="486">IF(T223&gt;9,T250/T223*1000,"n.a.")</f>
        <v>18300.421655956547</v>
      </c>
      <c r="U277" s="156">
        <f t="shared" si="486"/>
        <v>19186.841683423663</v>
      </c>
      <c r="V277" s="156">
        <f t="shared" ref="V277:W277" si="487">IF(V223&gt;9,V250/V223*1000,"n.a.")</f>
        <v>20373.742678881918</v>
      </c>
      <c r="W277" s="156">
        <f t="shared" si="487"/>
        <v>22016.417211813998</v>
      </c>
      <c r="X277" s="156">
        <f t="shared" ref="X277:Y277" si="488">IF(X223&gt;9,X250/X223*1000,"n.a.")</f>
        <v>23492.893955204359</v>
      </c>
      <c r="Y277" s="156">
        <f t="shared" si="488"/>
        <v>23261.506869258061</v>
      </c>
      <c r="Z277" s="156">
        <f t="shared" ref="Z277:AB277" si="489">IF(Z223&gt;9,Z250/Z223*1000,"n.a.")</f>
        <v>21479.01369628702</v>
      </c>
      <c r="AA277" s="156">
        <f t="shared" si="489"/>
        <v>20814.335000565108</v>
      </c>
      <c r="AB277" s="156">
        <f t="shared" si="489"/>
        <v>19543.754764587698</v>
      </c>
    </row>
    <row r="278" spans="1:28" x14ac:dyDescent="0.25">
      <c r="A278" s="1" t="s">
        <v>330</v>
      </c>
      <c r="B278" t="s">
        <v>331</v>
      </c>
      <c r="C278" s="156" t="str">
        <f t="shared" ref="C278:Q278" si="490">IF(C224&gt;9,C251/C224*1000,"n.a.")</f>
        <v>n.a.</v>
      </c>
      <c r="D278" s="156" t="str">
        <f t="shared" si="490"/>
        <v>n.a.</v>
      </c>
      <c r="E278" s="156" t="str">
        <f t="shared" si="490"/>
        <v>n.a.</v>
      </c>
      <c r="F278" s="156" t="str">
        <f t="shared" si="490"/>
        <v>n.a.</v>
      </c>
      <c r="G278" s="156" t="str">
        <f t="shared" si="490"/>
        <v>n.a.</v>
      </c>
      <c r="H278" s="156" t="str">
        <f t="shared" si="490"/>
        <v>n.a.</v>
      </c>
      <c r="I278" s="156" t="str">
        <f t="shared" si="490"/>
        <v>n.a.</v>
      </c>
      <c r="J278" s="156" t="str">
        <f t="shared" si="490"/>
        <v>n.a.</v>
      </c>
      <c r="K278" s="156" t="str">
        <f t="shared" si="490"/>
        <v>n.a.</v>
      </c>
      <c r="L278" s="156" t="str">
        <f t="shared" si="490"/>
        <v>n.a.</v>
      </c>
      <c r="M278" s="156" t="str">
        <f t="shared" si="490"/>
        <v>n.a.</v>
      </c>
      <c r="N278" s="156" t="str">
        <f t="shared" si="490"/>
        <v>n.a.</v>
      </c>
      <c r="O278" s="156" t="str">
        <f t="shared" si="490"/>
        <v>n.a.</v>
      </c>
      <c r="P278" s="156" t="str">
        <f t="shared" si="490"/>
        <v>n.a.</v>
      </c>
      <c r="Q278" s="156" t="str">
        <f t="shared" si="490"/>
        <v>n.a.</v>
      </c>
      <c r="R278" s="156" t="str">
        <f t="shared" ref="R278:S278" si="491">IF(R224&gt;9,R251/R224*1000,"n.a.")</f>
        <v>n.a.</v>
      </c>
      <c r="S278" s="156" t="str">
        <f t="shared" si="491"/>
        <v>n.a.</v>
      </c>
      <c r="T278" s="156" t="str">
        <f t="shared" ref="T278:U278" si="492">IF(T224&gt;9,T251/T224*1000,"n.a.")</f>
        <v>n.a.</v>
      </c>
      <c r="U278" s="156" t="str">
        <f t="shared" si="492"/>
        <v>n.a.</v>
      </c>
      <c r="V278" s="156" t="str">
        <f t="shared" ref="V278:W278" si="493">IF(V224&gt;9,V251/V224*1000,"n.a.")</f>
        <v>n.a.</v>
      </c>
      <c r="W278" s="156" t="str">
        <f t="shared" si="493"/>
        <v>n.a.</v>
      </c>
      <c r="X278" s="156" t="str">
        <f t="shared" ref="X278:Y278" si="494">IF(X224&gt;9,X251/X224*1000,"n.a.")</f>
        <v>n.a.</v>
      </c>
      <c r="Y278" s="156" t="str">
        <f t="shared" si="494"/>
        <v>n.a.</v>
      </c>
      <c r="Z278" s="156" t="str">
        <f t="shared" ref="Z278:AB278" si="495">IF(Z224&gt;9,Z251/Z224*1000,"n.a.")</f>
        <v>n.a.</v>
      </c>
      <c r="AA278" s="156" t="str">
        <f t="shared" si="495"/>
        <v>n.a.</v>
      </c>
      <c r="AB278" s="156" t="str">
        <f t="shared" si="495"/>
        <v>n.a.</v>
      </c>
    </row>
    <row r="279" spans="1:28" x14ac:dyDescent="0.25">
      <c r="A279" s="1" t="s">
        <v>332</v>
      </c>
      <c r="B279" t="s">
        <v>333</v>
      </c>
      <c r="C279" s="156">
        <f t="shared" ref="C279:Q279" si="496">IF(C225&gt;9,C252/C225*1000,"n.a.")</f>
        <v>5214.7458721281209</v>
      </c>
      <c r="D279" s="156">
        <f t="shared" si="496"/>
        <v>5443.6131057878338</v>
      </c>
      <c r="E279" s="156">
        <f t="shared" si="496"/>
        <v>6197.9050358657787</v>
      </c>
      <c r="F279" s="156">
        <f t="shared" si="496"/>
        <v>5984.9046116830659</v>
      </c>
      <c r="G279" s="156">
        <f t="shared" si="496"/>
        <v>7106.8343575456956</v>
      </c>
      <c r="H279" s="156">
        <f t="shared" si="496"/>
        <v>6484.5700554406558</v>
      </c>
      <c r="I279" s="156">
        <f t="shared" si="496"/>
        <v>6185.6038974440371</v>
      </c>
      <c r="J279" s="156">
        <f t="shared" si="496"/>
        <v>5997.9682413186265</v>
      </c>
      <c r="K279" s="156">
        <f t="shared" si="496"/>
        <v>5253.8652987253208</v>
      </c>
      <c r="L279" s="156">
        <f t="shared" si="496"/>
        <v>4730.2664340345254</v>
      </c>
      <c r="M279" s="156">
        <f t="shared" si="496"/>
        <v>5226.2290335066791</v>
      </c>
      <c r="N279" s="156">
        <f t="shared" si="496"/>
        <v>5698.6634141137038</v>
      </c>
      <c r="O279" s="156">
        <f t="shared" si="496"/>
        <v>5738.3955803376139</v>
      </c>
      <c r="P279" s="156">
        <f t="shared" si="496"/>
        <v>5824.7405011761857</v>
      </c>
      <c r="Q279" s="156">
        <f t="shared" si="496"/>
        <v>6334.6723986938314</v>
      </c>
      <c r="R279" s="156">
        <f t="shared" ref="R279:S279" si="497">IF(R225&gt;9,R252/R225*1000,"n.a.")</f>
        <v>7723.7622752491679</v>
      </c>
      <c r="S279" s="156">
        <f t="shared" si="497"/>
        <v>7832.8979417816754</v>
      </c>
      <c r="T279" s="156">
        <f t="shared" ref="T279:U279" si="498">IF(T225&gt;9,T252/T225*1000,"n.a.")</f>
        <v>7770.109081436799</v>
      </c>
      <c r="U279" s="156">
        <f t="shared" si="498"/>
        <v>7893.109711053351</v>
      </c>
      <c r="V279" s="156">
        <f t="shared" ref="V279:W279" si="499">IF(V225&gt;9,V252/V225*1000,"n.a.")</f>
        <v>8227.8569647515742</v>
      </c>
      <c r="W279" s="156">
        <f t="shared" si="499"/>
        <v>8856.6871076817424</v>
      </c>
      <c r="X279" s="156">
        <f t="shared" ref="X279:Y279" si="500">IF(X225&gt;9,X252/X225*1000,"n.a.")</f>
        <v>9268.7374214501415</v>
      </c>
      <c r="Y279" s="156">
        <f t="shared" si="500"/>
        <v>9035.3725515838214</v>
      </c>
      <c r="Z279" s="156">
        <f t="shared" ref="Z279:AB279" si="501">IF(Z225&gt;9,Z252/Z225*1000,"n.a.")</f>
        <v>9387.2474648744646</v>
      </c>
      <c r="AA279" s="156">
        <f t="shared" si="501"/>
        <v>9870.23386976656</v>
      </c>
      <c r="AB279" s="156">
        <f t="shared" si="501"/>
        <v>11193.164618097178</v>
      </c>
    </row>
    <row r="280" spans="1:28" x14ac:dyDescent="0.25">
      <c r="A280" s="1" t="s">
        <v>334</v>
      </c>
      <c r="B280" t="s">
        <v>335</v>
      </c>
      <c r="C280" s="156">
        <f t="shared" ref="C280:Q280" si="502">IF(C226&gt;9,C253/C226*1000,"n.a.")</f>
        <v>5707.7987753788839</v>
      </c>
      <c r="D280" s="156">
        <f t="shared" si="502"/>
        <v>5709.0425462695594</v>
      </c>
      <c r="E280" s="156">
        <f t="shared" si="502"/>
        <v>5466.2140375624767</v>
      </c>
      <c r="F280" s="156">
        <f t="shared" si="502"/>
        <v>5537.5502651269817</v>
      </c>
      <c r="G280" s="156">
        <f t="shared" si="502"/>
        <v>5326.5566538711764</v>
      </c>
      <c r="H280" s="156">
        <f t="shared" si="502"/>
        <v>5129.7732480220748</v>
      </c>
      <c r="I280" s="156">
        <f t="shared" si="502"/>
        <v>5157.803614679442</v>
      </c>
      <c r="J280" s="156">
        <f t="shared" si="502"/>
        <v>5275.3549972413557</v>
      </c>
      <c r="K280" s="156">
        <f t="shared" si="502"/>
        <v>5588.7125953745481</v>
      </c>
      <c r="L280" s="156">
        <f t="shared" si="502"/>
        <v>5820.9828826232188</v>
      </c>
      <c r="M280" s="156">
        <f t="shared" si="502"/>
        <v>5932.795585626046</v>
      </c>
      <c r="N280" s="156">
        <f t="shared" si="502"/>
        <v>6227.2066874145848</v>
      </c>
      <c r="O280" s="156">
        <f t="shared" si="502"/>
        <v>6275.9668426466651</v>
      </c>
      <c r="P280" s="156">
        <f t="shared" si="502"/>
        <v>6473.0424437055672</v>
      </c>
      <c r="Q280" s="156">
        <f t="shared" si="502"/>
        <v>6862.9122749685221</v>
      </c>
      <c r="R280" s="156">
        <f t="shared" ref="R280:S280" si="503">IF(R226&gt;9,R253/R226*1000,"n.a.")</f>
        <v>7751.2067321303239</v>
      </c>
      <c r="S280" s="156">
        <f t="shared" si="503"/>
        <v>8278.6256615078983</v>
      </c>
      <c r="T280" s="156">
        <f t="shared" ref="T280:U280" si="504">IF(T226&gt;9,T253/T226*1000,"n.a.")</f>
        <v>8655.4241885429656</v>
      </c>
      <c r="U280" s="156">
        <f t="shared" si="504"/>
        <v>9097.9570961026657</v>
      </c>
      <c r="V280" s="156">
        <f t="shared" ref="V280:W280" si="505">IF(V226&gt;9,V253/V226*1000,"n.a.")</f>
        <v>9143.3068717415317</v>
      </c>
      <c r="W280" s="156">
        <f t="shared" si="505"/>
        <v>8822.6758805952704</v>
      </c>
      <c r="X280" s="156">
        <f t="shared" ref="X280:Y280" si="506">IF(X226&gt;9,X253/X226*1000,"n.a.")</f>
        <v>8895.3856999439995</v>
      </c>
      <c r="Y280" s="156">
        <f t="shared" si="506"/>
        <v>9222.8624394626713</v>
      </c>
      <c r="Z280" s="156">
        <f t="shared" ref="Z280:AB280" si="507">IF(Z226&gt;9,Z253/Z226*1000,"n.a.")</f>
        <v>7999.5014123188548</v>
      </c>
      <c r="AA280" s="156">
        <f t="shared" si="507"/>
        <v>7934.6184197087932</v>
      </c>
      <c r="AB280" s="156">
        <f t="shared" si="507"/>
        <v>8746.0177963522437</v>
      </c>
    </row>
    <row r="281" spans="1:28" x14ac:dyDescent="0.25">
      <c r="A281" s="1" t="s">
        <v>336</v>
      </c>
      <c r="B281" t="s">
        <v>337</v>
      </c>
      <c r="C281" s="156">
        <f t="shared" ref="C281:Q281" si="508">IF(C227&gt;9,C254/C227*1000,"n.a.")</f>
        <v>7721.6259711608436</v>
      </c>
      <c r="D281" s="156">
        <f t="shared" si="508"/>
        <v>7400.7608883711528</v>
      </c>
      <c r="E281" s="156">
        <f t="shared" si="508"/>
        <v>7745.4523325239652</v>
      </c>
      <c r="F281" s="156">
        <f t="shared" si="508"/>
        <v>8225.1887997330687</v>
      </c>
      <c r="G281" s="156">
        <f t="shared" si="508"/>
        <v>8701.8936076798291</v>
      </c>
      <c r="H281" s="156">
        <f t="shared" si="508"/>
        <v>8217.7388854261117</v>
      </c>
      <c r="I281" s="156">
        <f t="shared" si="508"/>
        <v>8106.5739372680309</v>
      </c>
      <c r="J281" s="156">
        <f t="shared" si="508"/>
        <v>7926.0338578541496</v>
      </c>
      <c r="K281" s="156">
        <f t="shared" si="508"/>
        <v>8003.8415160982477</v>
      </c>
      <c r="L281" s="156">
        <f t="shared" si="508"/>
        <v>8088.6776478608072</v>
      </c>
      <c r="M281" s="156">
        <f t="shared" si="508"/>
        <v>8507.1076085676486</v>
      </c>
      <c r="N281" s="156">
        <f t="shared" si="508"/>
        <v>8870.7748629390462</v>
      </c>
      <c r="O281" s="156">
        <f t="shared" si="508"/>
        <v>8749.9951870658788</v>
      </c>
      <c r="P281" s="156">
        <f t="shared" si="508"/>
        <v>9090.3607195399127</v>
      </c>
      <c r="Q281" s="156">
        <f t="shared" si="508"/>
        <v>9257.1803621820618</v>
      </c>
      <c r="R281" s="156">
        <f t="shared" ref="R281:S281" si="509">IF(R227&gt;9,R254/R227*1000,"n.a.")</f>
        <v>9707.5707235119262</v>
      </c>
      <c r="S281" s="156">
        <f t="shared" si="509"/>
        <v>10472.945824535107</v>
      </c>
      <c r="T281" s="156">
        <f t="shared" ref="T281:U281" si="510">IF(T227&gt;9,T254/T227*1000,"n.a.")</f>
        <v>10730.939055808132</v>
      </c>
      <c r="U281" s="156">
        <f t="shared" si="510"/>
        <v>11516.140406319613</v>
      </c>
      <c r="V281" s="156">
        <f t="shared" ref="V281:W281" si="511">IF(V227&gt;9,V254/V227*1000,"n.a.")</f>
        <v>11890.009557072026</v>
      </c>
      <c r="W281" s="156">
        <f t="shared" si="511"/>
        <v>10984.254184833513</v>
      </c>
      <c r="X281" s="156">
        <f t="shared" ref="X281:Y281" si="512">IF(X227&gt;9,X254/X227*1000,"n.a.")</f>
        <v>9068.6635217355361</v>
      </c>
      <c r="Y281" s="156">
        <f t="shared" si="512"/>
        <v>10501.289955405102</v>
      </c>
      <c r="Z281" s="156">
        <f t="shared" ref="Z281:AB281" si="513">IF(Z227&gt;9,Z254/Z227*1000,"n.a.")</f>
        <v>11938.813602762531</v>
      </c>
      <c r="AA281" s="156">
        <f t="shared" si="513"/>
        <v>12049.532293601349</v>
      </c>
      <c r="AB281" s="156">
        <f t="shared" si="513"/>
        <v>12350.570189945565</v>
      </c>
    </row>
    <row r="282" spans="1:28" x14ac:dyDescent="0.25">
      <c r="A282" s="1" t="s">
        <v>338</v>
      </c>
      <c r="B282" t="s">
        <v>339</v>
      </c>
      <c r="C282" s="156">
        <f t="shared" ref="C282:Q282" si="514">IF(C228&gt;9,C255/C228*1000,"n.a.")</f>
        <v>5814.5206813950854</v>
      </c>
      <c r="D282" s="156">
        <f t="shared" si="514"/>
        <v>5521.2922590401477</v>
      </c>
      <c r="E282" s="156">
        <f t="shared" si="514"/>
        <v>4979.9503326027525</v>
      </c>
      <c r="F282" s="156">
        <f t="shared" si="514"/>
        <v>4638.7717458400875</v>
      </c>
      <c r="G282" s="156">
        <f t="shared" si="514"/>
        <v>4938.1021066130479</v>
      </c>
      <c r="H282" s="156">
        <f t="shared" si="514"/>
        <v>4879.7423597765192</v>
      </c>
      <c r="I282" s="156">
        <f t="shared" si="514"/>
        <v>5199.504594385844</v>
      </c>
      <c r="J282" s="156">
        <f t="shared" si="514"/>
        <v>5410.5351621812479</v>
      </c>
      <c r="K282" s="156">
        <f t="shared" si="514"/>
        <v>5771.0687911851874</v>
      </c>
      <c r="L282" s="156">
        <f t="shared" si="514"/>
        <v>6076.6527333014747</v>
      </c>
      <c r="M282" s="156">
        <f t="shared" si="514"/>
        <v>6083.2489226616117</v>
      </c>
      <c r="N282" s="156">
        <f t="shared" si="514"/>
        <v>6517.5805089785863</v>
      </c>
      <c r="O282" s="156">
        <f t="shared" si="514"/>
        <v>6922.2716478022285</v>
      </c>
      <c r="P282" s="156">
        <f t="shared" si="514"/>
        <v>6903.2767492762659</v>
      </c>
      <c r="Q282" s="156">
        <f t="shared" si="514"/>
        <v>7635.0535583018536</v>
      </c>
      <c r="R282" s="156">
        <f t="shared" ref="R282:S282" si="515">IF(R228&gt;9,R255/R228*1000,"n.a.")</f>
        <v>8673.2302667485528</v>
      </c>
      <c r="S282" s="156">
        <f t="shared" si="515"/>
        <v>9131.4270796801793</v>
      </c>
      <c r="T282" s="156">
        <f t="shared" ref="T282:U282" si="516">IF(T228&gt;9,T255/T228*1000,"n.a.")</f>
        <v>9232.8388307697642</v>
      </c>
      <c r="U282" s="156">
        <f t="shared" si="516"/>
        <v>9024.4162299407799</v>
      </c>
      <c r="V282" s="156">
        <f t="shared" ref="V282:W282" si="517">IF(V228&gt;9,V255/V228*1000,"n.a.")</f>
        <v>8922.8425774449952</v>
      </c>
      <c r="W282" s="156">
        <f t="shared" si="517"/>
        <v>7702.6343011389936</v>
      </c>
      <c r="X282" s="156">
        <f t="shared" ref="X282:Y282" si="518">IF(X228&gt;9,X255/X228*1000,"n.a.")</f>
        <v>6390.8959376866769</v>
      </c>
      <c r="Y282" s="156">
        <f t="shared" si="518"/>
        <v>7553.333795038775</v>
      </c>
      <c r="Z282" s="156">
        <f t="shared" ref="Z282:AB282" si="519">IF(Z228&gt;9,Z255/Z228*1000,"n.a.")</f>
        <v>8979.1474895292413</v>
      </c>
      <c r="AA282" s="156">
        <f t="shared" si="519"/>
        <v>9877.7285133016085</v>
      </c>
      <c r="AB282" s="156">
        <f t="shared" si="519"/>
        <v>10562.073969089342</v>
      </c>
    </row>
    <row r="283" spans="1:28" x14ac:dyDescent="0.25">
      <c r="A283" s="1" t="s">
        <v>340</v>
      </c>
      <c r="B283" t="s">
        <v>341</v>
      </c>
      <c r="C283" s="156">
        <f t="shared" ref="C283:Q283" si="520">IF(C229&gt;9,C256/C229*1000,"n.a.")</f>
        <v>8626.6813924230901</v>
      </c>
      <c r="D283" s="156">
        <f t="shared" si="520"/>
        <v>8838.1679943421659</v>
      </c>
      <c r="E283" s="156">
        <f t="shared" si="520"/>
        <v>9420.5601466078278</v>
      </c>
      <c r="F283" s="156">
        <f t="shared" si="520"/>
        <v>11551.601794722268</v>
      </c>
      <c r="G283" s="156">
        <f t="shared" si="520"/>
        <v>11096.494412093321</v>
      </c>
      <c r="H283" s="156">
        <f t="shared" si="520"/>
        <v>9895.952064124469</v>
      </c>
      <c r="I283" s="156">
        <f t="shared" si="520"/>
        <v>9598.1694309309696</v>
      </c>
      <c r="J283" s="156">
        <f t="shared" si="520"/>
        <v>9032.8417552275041</v>
      </c>
      <c r="K283" s="156">
        <f t="shared" si="520"/>
        <v>7489.1774891774894</v>
      </c>
      <c r="L283" s="156">
        <f t="shared" si="520"/>
        <v>6043.0489948304221</v>
      </c>
      <c r="M283" s="156">
        <f t="shared" si="520"/>
        <v>6463.5943206697175</v>
      </c>
      <c r="N283" s="156">
        <f t="shared" si="520"/>
        <v>6481.2795831072444</v>
      </c>
      <c r="O283" s="156">
        <f t="shared" si="520"/>
        <v>6969.2456153787243</v>
      </c>
      <c r="P283" s="156">
        <f t="shared" si="520"/>
        <v>7297.7985919886742</v>
      </c>
      <c r="Q283" s="156">
        <f t="shared" si="520"/>
        <v>8237.5182353325836</v>
      </c>
      <c r="R283" s="156">
        <f t="shared" ref="R283:S283" si="521">IF(R229&gt;9,R256/R229*1000,"n.a.")</f>
        <v>9212.9854127349081</v>
      </c>
      <c r="S283" s="156">
        <f t="shared" si="521"/>
        <v>10394.336919492818</v>
      </c>
      <c r="T283" s="156">
        <f t="shared" ref="T283:U283" si="522">IF(T229&gt;9,T256/T229*1000,"n.a.")</f>
        <v>12947.605902019093</v>
      </c>
      <c r="U283" s="156">
        <f t="shared" si="522"/>
        <v>15059.53029586125</v>
      </c>
      <c r="V283" s="156">
        <f t="shared" ref="V283:W283" si="523">IF(V229&gt;9,V256/V229*1000,"n.a.")</f>
        <v>16038.376440501481</v>
      </c>
      <c r="W283" s="156">
        <f t="shared" si="523"/>
        <v>16680.324932633965</v>
      </c>
      <c r="X283" s="156">
        <f t="shared" ref="X283:Y283" si="524">IF(X229&gt;9,X256/X229*1000,"n.a.")</f>
        <v>19672.620367544514</v>
      </c>
      <c r="Y283" s="156">
        <f t="shared" si="524"/>
        <v>18481.31669362287</v>
      </c>
      <c r="Z283" s="156">
        <f t="shared" ref="Z283:AB283" si="525">IF(Z229&gt;9,Z256/Z229*1000,"n.a.")</f>
        <v>18375.03272634789</v>
      </c>
      <c r="AA283" s="156">
        <f t="shared" si="525"/>
        <v>15634.971833052396</v>
      </c>
      <c r="AB283" s="156">
        <f t="shared" si="525"/>
        <v>16262.720551172361</v>
      </c>
    </row>
    <row r="284" spans="1:28" x14ac:dyDescent="0.25">
      <c r="A284" s="1" t="s">
        <v>342</v>
      </c>
      <c r="B284" t="s">
        <v>482</v>
      </c>
      <c r="C284" s="156">
        <f t="shared" ref="C284:Q284" si="526">IF(C230&gt;9,C257/C230*1000,"n.a.")</f>
        <v>18008.183750571254</v>
      </c>
      <c r="D284" s="156">
        <f t="shared" si="526"/>
        <v>14454.895030637703</v>
      </c>
      <c r="E284" s="156">
        <f t="shared" si="526"/>
        <v>9641.6112005152427</v>
      </c>
      <c r="F284" s="156">
        <f t="shared" si="526"/>
        <v>11856.823182008644</v>
      </c>
      <c r="G284" s="156">
        <f t="shared" si="526"/>
        <v>13413.029085395499</v>
      </c>
      <c r="H284" s="156">
        <f t="shared" si="526"/>
        <v>14482.721798255972</v>
      </c>
      <c r="I284" s="156">
        <f t="shared" si="526"/>
        <v>14739.456043581327</v>
      </c>
      <c r="J284" s="156">
        <f t="shared" si="526"/>
        <v>14632.093013998909</v>
      </c>
      <c r="K284" s="156">
        <f t="shared" si="526"/>
        <v>17925.768846071627</v>
      </c>
      <c r="L284" s="156">
        <f t="shared" si="526"/>
        <v>19190.265908011166</v>
      </c>
      <c r="M284" s="156">
        <f t="shared" si="526"/>
        <v>21950.903816236179</v>
      </c>
      <c r="N284" s="156">
        <f t="shared" si="526"/>
        <v>24393.322284861853</v>
      </c>
      <c r="O284" s="156">
        <f t="shared" si="526"/>
        <v>26033.454844853633</v>
      </c>
      <c r="P284" s="156">
        <f t="shared" si="526"/>
        <v>15275.612525519955</v>
      </c>
      <c r="Q284" s="156">
        <f t="shared" si="526"/>
        <v>16912.047555473382</v>
      </c>
      <c r="R284" s="156">
        <f t="shared" ref="R284:S284" si="527">IF(R230&gt;9,R257/R230*1000,"n.a.")</f>
        <v>19568.262250591149</v>
      </c>
      <c r="S284" s="156">
        <f t="shared" si="527"/>
        <v>21341.44667516536</v>
      </c>
      <c r="T284" s="156">
        <f t="shared" ref="T284:U284" si="528">IF(T230&gt;9,T257/T230*1000,"n.a.")</f>
        <v>25156.220541274022</v>
      </c>
      <c r="U284" s="156">
        <f t="shared" si="528"/>
        <v>21857.778011233382</v>
      </c>
      <c r="V284" s="156">
        <f t="shared" ref="V284:W284" si="529">IF(V230&gt;9,V257/V230*1000,"n.a.")</f>
        <v>13520.660921071954</v>
      </c>
      <c r="W284" s="156">
        <f t="shared" si="529"/>
        <v>22995.95974066664</v>
      </c>
      <c r="X284" s="156">
        <f t="shared" ref="X284:Y284" si="530">IF(X230&gt;9,X257/X230*1000,"n.a.")</f>
        <v>32266.138473311228</v>
      </c>
      <c r="Y284" s="156">
        <f t="shared" si="530"/>
        <v>32477.504262424438</v>
      </c>
      <c r="Z284" s="156">
        <f t="shared" ref="Z284:AB284" si="531">IF(Z230&gt;9,Z257/Z230*1000,"n.a.")</f>
        <v>34013.851286182304</v>
      </c>
      <c r="AA284" s="156">
        <f t="shared" si="531"/>
        <v>34607.221897228068</v>
      </c>
      <c r="AB284" s="156">
        <f t="shared" si="531"/>
        <v>30568.352216022042</v>
      </c>
    </row>
    <row r="285" spans="1:28" x14ac:dyDescent="0.25">
      <c r="A285" s="1" t="s">
        <v>344</v>
      </c>
      <c r="B285" t="s">
        <v>345</v>
      </c>
      <c r="C285" s="156">
        <f t="shared" ref="C285:Q285" si="532">IF(C231&gt;9,C258/C231*1000,"n.a.")</f>
        <v>4571.1205934609179</v>
      </c>
      <c r="D285" s="156">
        <f t="shared" si="532"/>
        <v>5022.606756197787</v>
      </c>
      <c r="E285" s="156">
        <f t="shared" si="532"/>
        <v>4683.6005336210601</v>
      </c>
      <c r="F285" s="156">
        <f t="shared" si="532"/>
        <v>4902.4925249307407</v>
      </c>
      <c r="G285" s="156">
        <f t="shared" si="532"/>
        <v>4953.5443997352386</v>
      </c>
      <c r="H285" s="156">
        <f t="shared" si="532"/>
        <v>4779.2649985458947</v>
      </c>
      <c r="I285" s="156">
        <f t="shared" si="532"/>
        <v>4569.8902843406813</v>
      </c>
      <c r="J285" s="156">
        <f t="shared" si="532"/>
        <v>4694.2642952784545</v>
      </c>
      <c r="K285" s="156">
        <f t="shared" si="532"/>
        <v>5507.8142781817387</v>
      </c>
      <c r="L285" s="156">
        <f t="shared" si="532"/>
        <v>5446.7653844563501</v>
      </c>
      <c r="M285" s="156">
        <f t="shared" si="532"/>
        <v>5365.0797512520185</v>
      </c>
      <c r="N285" s="156">
        <f t="shared" si="532"/>
        <v>5551.8304129790031</v>
      </c>
      <c r="O285" s="156">
        <f t="shared" si="532"/>
        <v>5835.1766833611573</v>
      </c>
      <c r="P285" s="156">
        <f t="shared" si="532"/>
        <v>5669.5131313164957</v>
      </c>
      <c r="Q285" s="156">
        <f t="shared" si="532"/>
        <v>5981.6927359202182</v>
      </c>
      <c r="R285" s="156">
        <f t="shared" ref="R285:S285" si="533">IF(R231&gt;9,R258/R231*1000,"n.a.")</f>
        <v>6194.5947900320643</v>
      </c>
      <c r="S285" s="156">
        <f t="shared" si="533"/>
        <v>6913.0115213856816</v>
      </c>
      <c r="T285" s="156">
        <f t="shared" ref="T285:U285" si="534">IF(T231&gt;9,T258/T231*1000,"n.a.")</f>
        <v>7363.8757457019819</v>
      </c>
      <c r="U285" s="156">
        <f t="shared" si="534"/>
        <v>7557.3808507008398</v>
      </c>
      <c r="V285" s="156">
        <f t="shared" ref="V285:W285" si="535">IF(V231&gt;9,V258/V231*1000,"n.a.")</f>
        <v>8159.3789897916886</v>
      </c>
      <c r="W285" s="156">
        <f t="shared" si="535"/>
        <v>8023.4853981637107</v>
      </c>
      <c r="X285" s="156">
        <f t="shared" ref="X285:Y285" si="536">IF(X231&gt;9,X258/X231*1000,"n.a.")</f>
        <v>7633.0649322300387</v>
      </c>
      <c r="Y285" s="156">
        <f t="shared" si="536"/>
        <v>7661.2667923774761</v>
      </c>
      <c r="Z285" s="156">
        <f t="shared" ref="Z285:AB285" si="537">IF(Z231&gt;9,Z258/Z231*1000,"n.a.")</f>
        <v>7852.8846434170646</v>
      </c>
      <c r="AA285" s="156">
        <f t="shared" si="537"/>
        <v>8050.9304097484001</v>
      </c>
      <c r="AB285" s="156">
        <f t="shared" si="537"/>
        <v>8715.8598859189515</v>
      </c>
    </row>
    <row r="286" spans="1:28" x14ac:dyDescent="0.25">
      <c r="A286" s="1" t="s">
        <v>346</v>
      </c>
      <c r="B286" s="152" t="s">
        <v>347</v>
      </c>
      <c r="C286" s="156">
        <f t="shared" ref="C286:Q286" si="538">IF(C232&gt;9,C259/C232*1000,"n.a.")</f>
        <v>6683.2644587811883</v>
      </c>
      <c r="D286" s="156">
        <f t="shared" si="538"/>
        <v>7220.2419554021299</v>
      </c>
      <c r="E286" s="156">
        <f t="shared" si="538"/>
        <v>8587.218163520889</v>
      </c>
      <c r="F286" s="156">
        <f t="shared" si="538"/>
        <v>11370.505957728525</v>
      </c>
      <c r="G286" s="156">
        <f t="shared" si="538"/>
        <v>11245.216864529961</v>
      </c>
      <c r="H286" s="156">
        <f t="shared" si="538"/>
        <v>12503.792344332533</v>
      </c>
      <c r="I286" s="156">
        <f t="shared" si="538"/>
        <v>11303.660447831749</v>
      </c>
      <c r="J286" s="156">
        <f t="shared" si="538"/>
        <v>11533.363707612516</v>
      </c>
      <c r="K286" s="156">
        <f t="shared" si="538"/>
        <v>11477.34786102301</v>
      </c>
      <c r="L286" s="156">
        <f t="shared" si="538"/>
        <v>13660.708245518173</v>
      </c>
      <c r="M286" s="156">
        <f t="shared" si="538"/>
        <v>13129.612095945937</v>
      </c>
      <c r="N286" s="156">
        <f t="shared" si="538"/>
        <v>12535.863869647552</v>
      </c>
      <c r="O286" s="156">
        <f t="shared" si="538"/>
        <v>12332.476845298434</v>
      </c>
      <c r="P286" s="156">
        <f t="shared" si="538"/>
        <v>12689.695136687142</v>
      </c>
      <c r="Q286" s="156">
        <f t="shared" si="538"/>
        <v>12239.033394605873</v>
      </c>
      <c r="R286" s="156">
        <f t="shared" ref="R286:S286" si="539">IF(R232&gt;9,R259/R232*1000,"n.a.")</f>
        <v>14026.12757847512</v>
      </c>
      <c r="S286" s="156">
        <f t="shared" si="539"/>
        <v>12954.853094003814</v>
      </c>
      <c r="T286" s="156">
        <f t="shared" ref="T286:U286" si="540">IF(T232&gt;9,T259/T232*1000,"n.a.")</f>
        <v>14068.381239330325</v>
      </c>
      <c r="U286" s="156">
        <f t="shared" si="540"/>
        <v>14646.649612697176</v>
      </c>
      <c r="V286" s="156">
        <f t="shared" ref="V286:W286" si="541">IF(V232&gt;9,V259/V232*1000,"n.a.")</f>
        <v>12565.844388884736</v>
      </c>
      <c r="W286" s="156">
        <f t="shared" si="541"/>
        <v>12617.005010062829</v>
      </c>
      <c r="X286" s="156">
        <f t="shared" ref="X286:Y286" si="542">IF(X232&gt;9,X259/X232*1000,"n.a.")</f>
        <v>13538.51884372429</v>
      </c>
      <c r="Y286" s="156">
        <f t="shared" si="542"/>
        <v>11991.198997881591</v>
      </c>
      <c r="Z286" s="156">
        <f t="shared" ref="Z286:AB286" si="543">IF(Z232&gt;9,Z259/Z232*1000,"n.a.")</f>
        <v>13848.421133904776</v>
      </c>
      <c r="AA286" s="156">
        <f t="shared" si="543"/>
        <v>15942.931261169299</v>
      </c>
      <c r="AB286" s="156">
        <f t="shared" si="543"/>
        <v>17417.580268065627</v>
      </c>
    </row>
    <row r="287" spans="1:28" x14ac:dyDescent="0.25">
      <c r="A287" s="1" t="s">
        <v>348</v>
      </c>
      <c r="B287" s="152" t="s">
        <v>349</v>
      </c>
      <c r="C287" s="156">
        <f t="shared" ref="C287:Q287" si="544">IF(C233&gt;9,C260/C233*1000,"n.a.")</f>
        <v>4230.707828897147</v>
      </c>
      <c r="D287" s="156">
        <f t="shared" si="544"/>
        <v>3741.773878224813</v>
      </c>
      <c r="E287" s="156">
        <f t="shared" si="544"/>
        <v>4013.5837379136019</v>
      </c>
      <c r="F287" s="156">
        <f t="shared" si="544"/>
        <v>3658.3555775975647</v>
      </c>
      <c r="G287" s="156">
        <f t="shared" si="544"/>
        <v>3568.2013541181618</v>
      </c>
      <c r="H287" s="156">
        <f t="shared" si="544"/>
        <v>3640.9131822824838</v>
      </c>
      <c r="I287" s="156">
        <f t="shared" si="544"/>
        <v>3459.6364256143042</v>
      </c>
      <c r="J287" s="156">
        <f t="shared" si="544"/>
        <v>3628.063535847893</v>
      </c>
      <c r="K287" s="156">
        <f t="shared" si="544"/>
        <v>3216.5962449807098</v>
      </c>
      <c r="L287" s="156">
        <f t="shared" si="544"/>
        <v>3234.331043912126</v>
      </c>
      <c r="M287" s="156">
        <f t="shared" si="544"/>
        <v>3583.1314224422758</v>
      </c>
      <c r="N287" s="156">
        <f t="shared" si="544"/>
        <v>4282.8651477500061</v>
      </c>
      <c r="O287" s="156">
        <f t="shared" si="544"/>
        <v>5469.5469097464684</v>
      </c>
      <c r="P287" s="156">
        <f t="shared" si="544"/>
        <v>5437.5459582292651</v>
      </c>
      <c r="Q287" s="156">
        <f t="shared" si="544"/>
        <v>5691.9081448397274</v>
      </c>
      <c r="R287" s="156">
        <f t="shared" ref="R287:S287" si="545">IF(R233&gt;9,R260/R233*1000,"n.a.")</f>
        <v>6036.5322119813409</v>
      </c>
      <c r="S287" s="156">
        <f t="shared" si="545"/>
        <v>6900.0888147919413</v>
      </c>
      <c r="T287" s="156">
        <f t="shared" ref="T287:U287" si="546">IF(T233&gt;9,T260/T233*1000,"n.a.")</f>
        <v>6705.6468596408995</v>
      </c>
      <c r="U287" s="156">
        <f t="shared" si="546"/>
        <v>7229.3723716479017</v>
      </c>
      <c r="V287" s="156">
        <f t="shared" ref="V287:W287" si="547">IF(V233&gt;9,V260/V233*1000,"n.a.")</f>
        <v>7468.8614286813681</v>
      </c>
      <c r="W287" s="156">
        <f t="shared" si="547"/>
        <v>6696.5452088485699</v>
      </c>
      <c r="X287" s="156">
        <f t="shared" ref="X287:Y287" si="548">IF(X233&gt;9,X260/X233*1000,"n.a.")</f>
        <v>6098.1246662862686</v>
      </c>
      <c r="Y287" s="156">
        <f t="shared" si="548"/>
        <v>6301.5771651296354</v>
      </c>
      <c r="Z287" s="156">
        <f t="shared" ref="Z287:AB287" si="549">IF(Z233&gt;9,Z260/Z233*1000,"n.a.")</f>
        <v>6971.1533292043159</v>
      </c>
      <c r="AA287" s="156">
        <f t="shared" si="549"/>
        <v>7062.3715746333583</v>
      </c>
      <c r="AB287" s="156">
        <f t="shared" si="549"/>
        <v>7530.7383850852138</v>
      </c>
    </row>
    <row r="288" spans="1:28" x14ac:dyDescent="0.25">
      <c r="A288" s="1" t="s">
        <v>350</v>
      </c>
      <c r="B288" t="s">
        <v>483</v>
      </c>
      <c r="C288" s="156">
        <f t="shared" ref="C288:Q288" si="550">IF(C234&gt;9,C261/C234*1000,"n.a.")</f>
        <v>22297.068280140331</v>
      </c>
      <c r="D288" s="156">
        <f t="shared" si="550"/>
        <v>17854.236462436857</v>
      </c>
      <c r="E288" s="156">
        <f t="shared" si="550"/>
        <v>17082.354295416448</v>
      </c>
      <c r="F288" s="156">
        <f t="shared" si="550"/>
        <v>19627.955147004934</v>
      </c>
      <c r="G288" s="156">
        <f t="shared" si="550"/>
        <v>19049.594308431253</v>
      </c>
      <c r="H288" s="156">
        <f t="shared" si="550"/>
        <v>16932.486327249848</v>
      </c>
      <c r="I288" s="156">
        <f t="shared" si="550"/>
        <v>16015.498820970528</v>
      </c>
      <c r="J288" s="156">
        <f t="shared" si="550"/>
        <v>17189.497520502358</v>
      </c>
      <c r="K288" s="156">
        <f t="shared" si="550"/>
        <v>17380.264627171528</v>
      </c>
      <c r="L288" s="156">
        <f t="shared" si="550"/>
        <v>16550.812614932369</v>
      </c>
      <c r="M288" s="156">
        <f t="shared" si="550"/>
        <v>15490.783073815453</v>
      </c>
      <c r="N288" s="156">
        <f t="shared" si="550"/>
        <v>14759.560418070769</v>
      </c>
      <c r="O288" s="156">
        <f t="shared" si="550"/>
        <v>15414.657714044473</v>
      </c>
      <c r="P288" s="156">
        <f t="shared" si="550"/>
        <v>15572.287669192263</v>
      </c>
      <c r="Q288" s="156">
        <f t="shared" si="550"/>
        <v>18249.563774330763</v>
      </c>
      <c r="R288" s="156">
        <f t="shared" ref="R288:S288" si="551">IF(R234&gt;9,R261/R234*1000,"n.a.")</f>
        <v>18536.447161902819</v>
      </c>
      <c r="S288" s="156">
        <f t="shared" si="551"/>
        <v>18589.430469334686</v>
      </c>
      <c r="T288" s="156">
        <f t="shared" ref="T288:U288" si="552">IF(T234&gt;9,T261/T234*1000,"n.a.")</f>
        <v>18586.017437543753</v>
      </c>
      <c r="U288" s="156">
        <f t="shared" si="552"/>
        <v>19295.906906349763</v>
      </c>
      <c r="V288" s="156">
        <f t="shared" ref="V288:W288" si="553">IF(V234&gt;9,V261/V234*1000,"n.a.")</f>
        <v>19508.180207638823</v>
      </c>
      <c r="W288" s="156">
        <f t="shared" si="553"/>
        <v>18428.217223069747</v>
      </c>
      <c r="X288" s="156">
        <f t="shared" ref="X288:Y288" si="554">IF(X234&gt;9,X261/X234*1000,"n.a.")</f>
        <v>18104.659446678674</v>
      </c>
      <c r="Y288" s="156">
        <f t="shared" si="554"/>
        <v>19278.198817267141</v>
      </c>
      <c r="Z288" s="156">
        <f t="shared" ref="Z288:AB288" si="555">IF(Z234&gt;9,Z261/Z234*1000,"n.a.")</f>
        <v>19737.834934038532</v>
      </c>
      <c r="AA288" s="156">
        <f t="shared" si="555"/>
        <v>20174.789010108336</v>
      </c>
      <c r="AB288" s="156">
        <f t="shared" si="555"/>
        <v>21200.410339972274</v>
      </c>
    </row>
    <row r="289" spans="1:28" x14ac:dyDescent="0.25">
      <c r="A289" s="1" t="s">
        <v>352</v>
      </c>
      <c r="B289" t="s">
        <v>353</v>
      </c>
      <c r="C289" s="156">
        <f t="shared" ref="C289:Q289" si="556">IF(C235&gt;9,C262/C235*1000,"n.a.")</f>
        <v>8401.7794419980892</v>
      </c>
      <c r="D289" s="156">
        <f t="shared" si="556"/>
        <v>8272.6187991463867</v>
      </c>
      <c r="E289" s="156">
        <f t="shared" si="556"/>
        <v>8948.1376604618526</v>
      </c>
      <c r="F289" s="156">
        <f t="shared" si="556"/>
        <v>9324.713296315731</v>
      </c>
      <c r="G289" s="156">
        <f t="shared" si="556"/>
        <v>8557.7043950701227</v>
      </c>
      <c r="H289" s="156">
        <f t="shared" si="556"/>
        <v>7695.5285533425094</v>
      </c>
      <c r="I289" s="156">
        <f t="shared" si="556"/>
        <v>7833.1251951295653</v>
      </c>
      <c r="J289" s="156">
        <f t="shared" si="556"/>
        <v>8306.9193423408906</v>
      </c>
      <c r="K289" s="156">
        <f t="shared" si="556"/>
        <v>8212.2515530706169</v>
      </c>
      <c r="L289" s="156">
        <f t="shared" si="556"/>
        <v>8619.2923233496022</v>
      </c>
      <c r="M289" s="156">
        <f t="shared" si="556"/>
        <v>9015.9548743593186</v>
      </c>
      <c r="N289" s="156">
        <f t="shared" si="556"/>
        <v>9222.1835282030006</v>
      </c>
      <c r="O289" s="156">
        <f t="shared" si="556"/>
        <v>9886.6843096153843</v>
      </c>
      <c r="P289" s="156">
        <f t="shared" si="556"/>
        <v>9930.7206816657126</v>
      </c>
      <c r="Q289" s="156">
        <f t="shared" si="556"/>
        <v>11140.074080547469</v>
      </c>
      <c r="R289" s="156">
        <f t="shared" ref="R289:S289" si="557">IF(R235&gt;9,R262/R235*1000,"n.a.")</f>
        <v>13128.198405849347</v>
      </c>
      <c r="S289" s="156">
        <f t="shared" si="557"/>
        <v>12994.769888911887</v>
      </c>
      <c r="T289" s="156">
        <f t="shared" ref="T289:U289" si="558">IF(T235&gt;9,T262/T235*1000,"n.a.")</f>
        <v>13533.272635424375</v>
      </c>
      <c r="U289" s="156">
        <f t="shared" si="558"/>
        <v>14255.205534171346</v>
      </c>
      <c r="V289" s="156">
        <f t="shared" ref="V289:W289" si="559">IF(V235&gt;9,V262/V235*1000,"n.a.")</f>
        <v>13566.201186246899</v>
      </c>
      <c r="W289" s="156">
        <f t="shared" si="559"/>
        <v>13680.841189961806</v>
      </c>
      <c r="X289" s="156">
        <f t="shared" ref="X289:Y289" si="560">IF(X235&gt;9,X262/X235*1000,"n.a.")</f>
        <v>15534.739461015379</v>
      </c>
      <c r="Y289" s="156">
        <f t="shared" si="560"/>
        <v>16266.591537043354</v>
      </c>
      <c r="Z289" s="156">
        <f t="shared" ref="Z289:AB289" si="561">IF(Z235&gt;9,Z262/Z235*1000,"n.a.")</f>
        <v>14729.764407784787</v>
      </c>
      <c r="AA289" s="156">
        <f t="shared" si="561"/>
        <v>14340.616058486361</v>
      </c>
      <c r="AB289" s="156">
        <f t="shared" si="561"/>
        <v>11820.430272584474</v>
      </c>
    </row>
    <row r="290" spans="1:28" x14ac:dyDescent="0.25">
      <c r="A290" s="1" t="s">
        <v>354</v>
      </c>
      <c r="B290" t="s">
        <v>355</v>
      </c>
      <c r="C290" s="156">
        <f t="shared" ref="C290:Q290" si="562">IF(C236&gt;9,C263/C236*1000,"n.a.")</f>
        <v>10638.012559152552</v>
      </c>
      <c r="D290" s="156">
        <f t="shared" si="562"/>
        <v>14598.45019708926</v>
      </c>
      <c r="E290" s="156">
        <f t="shared" si="562"/>
        <v>13468.869968009751</v>
      </c>
      <c r="F290" s="156">
        <f t="shared" si="562"/>
        <v>10321.086908433428</v>
      </c>
      <c r="G290" s="156">
        <f t="shared" si="562"/>
        <v>8355.1758793190183</v>
      </c>
      <c r="H290" s="156">
        <f t="shared" si="562"/>
        <v>5478.9882361241243</v>
      </c>
      <c r="I290" s="156" t="str">
        <f t="shared" si="562"/>
        <v>n.a.</v>
      </c>
      <c r="J290" s="156">
        <f t="shared" si="562"/>
        <v>6545.8494960901617</v>
      </c>
      <c r="K290" s="156">
        <f t="shared" si="562"/>
        <v>6422.5163521710683</v>
      </c>
      <c r="L290" s="156" t="str">
        <f t="shared" si="562"/>
        <v>n.a.</v>
      </c>
      <c r="M290" s="156">
        <f t="shared" si="562"/>
        <v>9528.0766801928257</v>
      </c>
      <c r="N290" s="156">
        <f t="shared" si="562"/>
        <v>10456.036465477566</v>
      </c>
      <c r="O290" s="156">
        <f t="shared" si="562"/>
        <v>9436.3210227272721</v>
      </c>
      <c r="P290" s="156">
        <f t="shared" si="562"/>
        <v>7901.2415592607995</v>
      </c>
      <c r="Q290" s="156">
        <f t="shared" si="562"/>
        <v>9510.8022040460364</v>
      </c>
      <c r="R290" s="156">
        <f t="shared" ref="R290:S290" si="563">IF(R236&gt;9,R263/R236*1000,"n.a.")</f>
        <v>10700.029709163709</v>
      </c>
      <c r="S290" s="156">
        <f t="shared" si="563"/>
        <v>10333.141439219224</v>
      </c>
      <c r="T290" s="156">
        <f t="shared" ref="T290:U290" si="564">IF(T236&gt;9,T263/T236*1000,"n.a.")</f>
        <v>8828.0808760668133</v>
      </c>
      <c r="U290" s="156">
        <f t="shared" si="564"/>
        <v>11808.447946453649</v>
      </c>
      <c r="V290" s="156">
        <f t="shared" ref="V290:W290" si="565">IF(V236&gt;9,V263/V236*1000,"n.a.")</f>
        <v>13608.084314748938</v>
      </c>
      <c r="W290" s="156">
        <f t="shared" si="565"/>
        <v>10240.314134345183</v>
      </c>
      <c r="X290" s="156">
        <f t="shared" ref="X290:Y290" si="566">IF(X236&gt;9,X263/X236*1000,"n.a.")</f>
        <v>10438.588904199552</v>
      </c>
      <c r="Y290" s="156">
        <f t="shared" si="566"/>
        <v>9737.9375072552539</v>
      </c>
      <c r="Z290" s="156">
        <f t="shared" ref="Z290:AB290" si="567">IF(Z236&gt;9,Z263/Z236*1000,"n.a.")</f>
        <v>8782.4452090083323</v>
      </c>
      <c r="AA290" s="156">
        <f t="shared" si="567"/>
        <v>10410.938457884124</v>
      </c>
      <c r="AB290" s="156">
        <f t="shared" si="567"/>
        <v>12198.047879847043</v>
      </c>
    </row>
    <row r="291" spans="1:28" x14ac:dyDescent="0.25">
      <c r="A291" s="1" t="s">
        <v>356</v>
      </c>
      <c r="B291" t="s">
        <v>357</v>
      </c>
      <c r="C291" s="156">
        <f t="shared" ref="C291:Q291" si="568">IF(C237&gt;9,C264/C237*1000,"n.a.")</f>
        <v>12954.873749663457</v>
      </c>
      <c r="D291" s="156">
        <f t="shared" si="568"/>
        <v>18833.46082137305</v>
      </c>
      <c r="E291" s="156">
        <f t="shared" si="568"/>
        <v>21248.139515817336</v>
      </c>
      <c r="F291" s="156">
        <f t="shared" si="568"/>
        <v>19909.756488793762</v>
      </c>
      <c r="G291" s="156">
        <f t="shared" si="568"/>
        <v>19841.700409949652</v>
      </c>
      <c r="H291" s="156">
        <f t="shared" si="568"/>
        <v>17992.212691688866</v>
      </c>
      <c r="I291" s="156">
        <f t="shared" si="568"/>
        <v>17347.048683582776</v>
      </c>
      <c r="J291" s="156">
        <f t="shared" si="568"/>
        <v>20197.594115091237</v>
      </c>
      <c r="K291" s="156">
        <f t="shared" si="568"/>
        <v>21477.15144518208</v>
      </c>
      <c r="L291" s="156">
        <f t="shared" si="568"/>
        <v>21136.495705804595</v>
      </c>
      <c r="M291" s="156">
        <f t="shared" si="568"/>
        <v>17589.306315096597</v>
      </c>
      <c r="N291" s="156">
        <f t="shared" si="568"/>
        <v>15460.508397790569</v>
      </c>
      <c r="O291" s="156">
        <f t="shared" si="568"/>
        <v>13140.126127419417</v>
      </c>
      <c r="P291" s="156">
        <f t="shared" si="568"/>
        <v>14303.140202731389</v>
      </c>
      <c r="Q291" s="156">
        <f t="shared" si="568"/>
        <v>13650.862392414994</v>
      </c>
      <c r="R291" s="156">
        <f t="shared" ref="R291:S291" si="569">IF(R237&gt;9,R264/R237*1000,"n.a.")</f>
        <v>12030.345942906839</v>
      </c>
      <c r="S291" s="156">
        <f t="shared" si="569"/>
        <v>11804.751681462378</v>
      </c>
      <c r="T291" s="156">
        <f t="shared" ref="T291:U291" si="570">IF(T237&gt;9,T264/T237*1000,"n.a.")</f>
        <v>11563.508056556098</v>
      </c>
      <c r="U291" s="156">
        <f t="shared" si="570"/>
        <v>12072.249427613762</v>
      </c>
      <c r="V291" s="156">
        <f t="shared" ref="V291:W291" si="571">IF(V237&gt;9,V264/V237*1000,"n.a.")</f>
        <v>12081.221800650879</v>
      </c>
      <c r="W291" s="156">
        <f t="shared" si="571"/>
        <v>9889.6685555619224</v>
      </c>
      <c r="X291" s="156" t="str">
        <f t="shared" ref="X291:Y291" si="572">IF(X237&gt;9,X264/X237*1000,"n.a.")</f>
        <v>n.a.</v>
      </c>
      <c r="Y291" s="156" t="str">
        <f t="shared" si="572"/>
        <v>n.a.</v>
      </c>
      <c r="Z291" s="156">
        <f t="shared" ref="Z291:AB291" si="573">IF(Z237&gt;9,Z264/Z237*1000,"n.a.")</f>
        <v>8404.3888860254538</v>
      </c>
      <c r="AA291" s="156" t="str">
        <f t="shared" si="573"/>
        <v>n.a.</v>
      </c>
      <c r="AB291" s="156">
        <f t="shared" si="573"/>
        <v>12159.914358159729</v>
      </c>
    </row>
    <row r="292" spans="1:28" x14ac:dyDescent="0.25">
      <c r="A292" s="1" t="s">
        <v>358</v>
      </c>
      <c r="B292" t="s">
        <v>359</v>
      </c>
      <c r="C292" s="156">
        <f t="shared" ref="C292:Q292" si="574">IF(C238&gt;9,C265/C238*1000,"n.a.")</f>
        <v>4013.1375292856487</v>
      </c>
      <c r="D292" s="156">
        <f t="shared" si="574"/>
        <v>3709.1543601254093</v>
      </c>
      <c r="E292" s="156">
        <f t="shared" si="574"/>
        <v>3622.9311304569264</v>
      </c>
      <c r="F292" s="156">
        <f t="shared" si="574"/>
        <v>3682.9658002185643</v>
      </c>
      <c r="G292" s="156">
        <f t="shared" si="574"/>
        <v>3341.0035440340557</v>
      </c>
      <c r="H292" s="156">
        <f t="shared" si="574"/>
        <v>3711.5979476039556</v>
      </c>
      <c r="I292" s="156">
        <f t="shared" si="574"/>
        <v>3946.6068618397535</v>
      </c>
      <c r="J292" s="156">
        <f t="shared" si="574"/>
        <v>4016.2859664793177</v>
      </c>
      <c r="K292" s="156">
        <f t="shared" si="574"/>
        <v>3801.0648197083683</v>
      </c>
      <c r="L292" s="156">
        <f t="shared" si="574"/>
        <v>3996.0807202809656</v>
      </c>
      <c r="M292" s="156">
        <f t="shared" si="574"/>
        <v>4256.9804296422999</v>
      </c>
      <c r="N292" s="156">
        <f t="shared" si="574"/>
        <v>4374.1358700244527</v>
      </c>
      <c r="O292" s="156">
        <f t="shared" si="574"/>
        <v>4500.3393711515373</v>
      </c>
      <c r="P292" s="156">
        <f t="shared" si="574"/>
        <v>4860.4529917237305</v>
      </c>
      <c r="Q292" s="156">
        <f t="shared" si="574"/>
        <v>5698.5274212428385</v>
      </c>
      <c r="R292" s="156">
        <f t="shared" ref="R292:S292" si="575">IF(R238&gt;9,R265/R238*1000,"n.a.")</f>
        <v>6288.7461496439382</v>
      </c>
      <c r="S292" s="156">
        <f t="shared" si="575"/>
        <v>6840.1928388590304</v>
      </c>
      <c r="T292" s="156">
        <f t="shared" ref="T292:U292" si="576">IF(T238&gt;9,T265/T238*1000,"n.a.")</f>
        <v>6951.2502635709825</v>
      </c>
      <c r="U292" s="156">
        <f t="shared" si="576"/>
        <v>7106.1235742996432</v>
      </c>
      <c r="V292" s="156">
        <f t="shared" ref="V292:W292" si="577">IF(V238&gt;9,V265/V238*1000,"n.a.")</f>
        <v>7605.4406396217937</v>
      </c>
      <c r="W292" s="156">
        <f t="shared" si="577"/>
        <v>7416.9440747921371</v>
      </c>
      <c r="X292" s="156">
        <f t="shared" ref="X292:Y292" si="578">IF(X238&gt;9,X265/X238*1000,"n.a.")</f>
        <v>7329.9180348397313</v>
      </c>
      <c r="Y292" s="156">
        <f t="shared" si="578"/>
        <v>7755.8121448065767</v>
      </c>
      <c r="Z292" s="156">
        <f t="shared" ref="Z292:AB292" si="579">IF(Z238&gt;9,Z265/Z238*1000,"n.a.")</f>
        <v>7694.0124001709346</v>
      </c>
      <c r="AA292" s="156">
        <f t="shared" si="579"/>
        <v>7527.5338056314667</v>
      </c>
      <c r="AB292" s="156">
        <f t="shared" si="579"/>
        <v>8135.7306076030782</v>
      </c>
    </row>
    <row r="293" spans="1:28" x14ac:dyDescent="0.25">
      <c r="A293" s="1" t="s">
        <v>360</v>
      </c>
      <c r="B293" t="s">
        <v>484</v>
      </c>
      <c r="C293" s="156">
        <f t="shared" ref="C293:Q293" si="580">IF(C239&gt;9,C266/C239*1000,"n.a.")</f>
        <v>1678.132697950181</v>
      </c>
      <c r="D293" s="156">
        <f t="shared" si="580"/>
        <v>1755.9190065173091</v>
      </c>
      <c r="E293" s="156">
        <f t="shared" si="580"/>
        <v>1704.7291870131539</v>
      </c>
      <c r="F293" s="156">
        <f t="shared" si="580"/>
        <v>1665.1653110076627</v>
      </c>
      <c r="G293" s="156">
        <f t="shared" si="580"/>
        <v>1654.24495036397</v>
      </c>
      <c r="H293" s="156">
        <f t="shared" si="580"/>
        <v>1657.2301294712202</v>
      </c>
      <c r="I293" s="156">
        <f t="shared" si="580"/>
        <v>1646.4556316780977</v>
      </c>
      <c r="J293" s="156">
        <f t="shared" si="580"/>
        <v>1688.9821455287861</v>
      </c>
      <c r="K293" s="156">
        <f t="shared" si="580"/>
        <v>1714.6353709886453</v>
      </c>
      <c r="L293" s="156">
        <f t="shared" si="580"/>
        <v>1733.5067743392149</v>
      </c>
      <c r="M293" s="156">
        <f t="shared" si="580"/>
        <v>1755.5666100657336</v>
      </c>
      <c r="N293" s="156">
        <f t="shared" si="580"/>
        <v>1810.9145808421385</v>
      </c>
      <c r="O293" s="156">
        <f t="shared" si="580"/>
        <v>1871.4595527993386</v>
      </c>
      <c r="P293" s="156">
        <f t="shared" si="580"/>
        <v>1953.2482676879563</v>
      </c>
      <c r="Q293" s="156">
        <f t="shared" si="580"/>
        <v>2039.0450366453958</v>
      </c>
      <c r="R293" s="156">
        <f t="shared" ref="R293:S293" si="581">IF(R239&gt;9,R266/R239*1000,"n.a.")</f>
        <v>2220.0903542903075</v>
      </c>
      <c r="S293" s="156">
        <f t="shared" si="581"/>
        <v>2362.7488855058155</v>
      </c>
      <c r="T293" s="156">
        <f t="shared" ref="T293:U293" si="582">IF(T239&gt;9,T266/T239*1000,"n.a.")</f>
        <v>2404.4780386765196</v>
      </c>
      <c r="U293" s="156">
        <f t="shared" si="582"/>
        <v>2489.3222550138812</v>
      </c>
      <c r="V293" s="156">
        <f t="shared" ref="V293:W293" si="583">IF(V239&gt;9,V266/V239*1000,"n.a.")</f>
        <v>2465.7886395608989</v>
      </c>
      <c r="W293" s="156">
        <f t="shared" si="583"/>
        <v>2555.9599138921444</v>
      </c>
      <c r="X293" s="156">
        <f t="shared" ref="X293:Y293" si="584">IF(X239&gt;9,X266/X239*1000,"n.a.")</f>
        <v>2621.9025861807791</v>
      </c>
      <c r="Y293" s="156">
        <f t="shared" si="584"/>
        <v>2745.5116338168305</v>
      </c>
      <c r="Z293" s="156">
        <f t="shared" ref="Z293:AB293" si="585">IF(Z239&gt;9,Z266/Z239*1000,"n.a.")</f>
        <v>2786.2011879022193</v>
      </c>
      <c r="AA293" s="156">
        <f t="shared" si="585"/>
        <v>2932.8333145846682</v>
      </c>
      <c r="AB293" s="156">
        <f t="shared" si="585"/>
        <v>2974.6279396279397</v>
      </c>
    </row>
    <row r="294" spans="1:28" x14ac:dyDescent="0.25">
      <c r="A294" s="1" t="s">
        <v>485</v>
      </c>
      <c r="B294" t="s">
        <v>486</v>
      </c>
      <c r="C294" s="156" t="str">
        <f t="shared" ref="C294:Q294" si="586">IF(C240&gt;9,C267/C240*1000,"n.a.")</f>
        <v>n.a.</v>
      </c>
      <c r="D294" s="156" t="str">
        <f t="shared" si="586"/>
        <v>n.a.</v>
      </c>
      <c r="E294" s="156" t="str">
        <f t="shared" si="586"/>
        <v>n.a.</v>
      </c>
      <c r="F294" s="156" t="str">
        <f t="shared" si="586"/>
        <v>n.a.</v>
      </c>
      <c r="G294" s="156" t="str">
        <f t="shared" si="586"/>
        <v>n.a.</v>
      </c>
      <c r="H294" s="156" t="str">
        <f t="shared" si="586"/>
        <v>n.a.</v>
      </c>
      <c r="I294" s="156" t="str">
        <f t="shared" si="586"/>
        <v>n.a.</v>
      </c>
      <c r="J294" s="156" t="str">
        <f t="shared" si="586"/>
        <v>n.a.</v>
      </c>
      <c r="K294" s="156" t="str">
        <f t="shared" si="586"/>
        <v>n.a.</v>
      </c>
      <c r="L294" s="156" t="str">
        <f t="shared" si="586"/>
        <v>n.a.</v>
      </c>
      <c r="M294" s="156" t="str">
        <f t="shared" si="586"/>
        <v>n.a.</v>
      </c>
      <c r="N294" s="156" t="str">
        <f t="shared" si="586"/>
        <v>n.a.</v>
      </c>
      <c r="O294" s="156" t="str">
        <f t="shared" si="586"/>
        <v>n.a.</v>
      </c>
      <c r="P294" s="156" t="str">
        <f t="shared" si="586"/>
        <v>n.a.</v>
      </c>
      <c r="Q294" s="156" t="str">
        <f t="shared" si="586"/>
        <v>n.a.</v>
      </c>
      <c r="R294" s="156" t="str">
        <f t="shared" ref="R294:S294" si="587">IF(R240&gt;9,R267/R240*1000,"n.a.")</f>
        <v>n.a.</v>
      </c>
      <c r="S294" s="156" t="str">
        <f t="shared" si="587"/>
        <v>n.a.</v>
      </c>
      <c r="T294" s="156" t="str">
        <f t="shared" ref="T294:U294" si="588">IF(T240&gt;9,T267/T240*1000,"n.a.")</f>
        <v>n.a.</v>
      </c>
      <c r="U294" s="156" t="str">
        <f t="shared" si="588"/>
        <v>n.a.</v>
      </c>
      <c r="V294" s="156" t="str">
        <f t="shared" ref="V294:W294" si="589">IF(V240&gt;9,V267/V240*1000,"n.a.")</f>
        <v>n.a.</v>
      </c>
      <c r="W294" s="156" t="str">
        <f t="shared" si="589"/>
        <v>n.a.</v>
      </c>
      <c r="X294" s="156" t="str">
        <f t="shared" ref="X294:Y294" si="590">IF(X240&gt;9,X267/X240*1000,"n.a.")</f>
        <v>n.a.</v>
      </c>
      <c r="Y294" s="156">
        <f t="shared" si="590"/>
        <v>19531.230866751906</v>
      </c>
      <c r="Z294" s="156">
        <f t="shared" ref="Z294:AB294" si="591">IF(Z240&gt;9,Z267/Z240*1000,"n.a.")</f>
        <v>13573.880440797615</v>
      </c>
      <c r="AA294" s="156">
        <f t="shared" si="591"/>
        <v>12248.616351476536</v>
      </c>
      <c r="AB294" s="156">
        <f t="shared" si="591"/>
        <v>16156.366889836057</v>
      </c>
    </row>
    <row r="295" spans="1:28" s="43" customFormat="1" ht="20.25" customHeight="1" x14ac:dyDescent="0.25">
      <c r="A295" s="832"/>
      <c r="B295" s="433" t="s">
        <v>201</v>
      </c>
      <c r="C295" s="834">
        <f t="shared" ref="C295:Q295" si="592">IF(C241&gt;9,C268/C241*1000,"n.a.")</f>
        <v>5789.2945921396713</v>
      </c>
      <c r="D295" s="834">
        <f t="shared" si="592"/>
        <v>5711.0876538849298</v>
      </c>
      <c r="E295" s="834">
        <f t="shared" si="592"/>
        <v>5975.2073899994684</v>
      </c>
      <c r="F295" s="834">
        <f t="shared" si="592"/>
        <v>5874.7566663400648</v>
      </c>
      <c r="G295" s="834">
        <f t="shared" si="592"/>
        <v>6139.649296923928</v>
      </c>
      <c r="H295" s="834">
        <f t="shared" si="592"/>
        <v>5711.8687482550667</v>
      </c>
      <c r="I295" s="834">
        <f t="shared" si="592"/>
        <v>5553.3615462105363</v>
      </c>
      <c r="J295" s="834">
        <f t="shared" si="592"/>
        <v>5611.0288957721086</v>
      </c>
      <c r="K295" s="834">
        <f t="shared" si="592"/>
        <v>5657.8153118106447</v>
      </c>
      <c r="L295" s="834">
        <f t="shared" si="592"/>
        <v>5734.4916004568677</v>
      </c>
      <c r="M295" s="834">
        <f t="shared" si="592"/>
        <v>5876.2485919120882</v>
      </c>
      <c r="N295" s="834">
        <f t="shared" si="592"/>
        <v>6216.0730601415826</v>
      </c>
      <c r="O295" s="834">
        <f t="shared" si="592"/>
        <v>6556.0221656045533</v>
      </c>
      <c r="P295" s="834">
        <f t="shared" si="592"/>
        <v>6781.7360643276616</v>
      </c>
      <c r="Q295" s="834">
        <f t="shared" si="592"/>
        <v>7415.0861329358067</v>
      </c>
      <c r="R295" s="834">
        <f t="shared" ref="R295:S295" si="593">IF(R241&gt;9,R268/R241*1000,"n.a.")</f>
        <v>8005.7463996816978</v>
      </c>
      <c r="S295" s="834">
        <f t="shared" si="593"/>
        <v>8517.3009186416857</v>
      </c>
      <c r="T295" s="834">
        <f t="shared" ref="T295:U295" si="594">IF(T241&gt;9,T268/T241*1000,"n.a.")</f>
        <v>8608.2681017334489</v>
      </c>
      <c r="U295" s="834">
        <f t="shared" si="594"/>
        <v>8894.741242841621</v>
      </c>
      <c r="V295" s="834">
        <f t="shared" ref="V295:W295" si="595">IF(V241&gt;9,V268/V241*1000,"n.a.")</f>
        <v>9086.3650968980746</v>
      </c>
      <c r="W295" s="834">
        <f t="shared" si="595"/>
        <v>8855.0090946789933</v>
      </c>
      <c r="X295" s="834">
        <f t="shared" ref="X295:Y295" si="596">IF(X241&gt;9,X268/X241*1000,"n.a.")</f>
        <v>8736.3950505567373</v>
      </c>
      <c r="Y295" s="834">
        <f t="shared" si="596"/>
        <v>9197.7436784702131</v>
      </c>
      <c r="Z295" s="834">
        <f t="shared" ref="Z295:AB295" si="597">IF(Z241&gt;9,Z268/Z241*1000,"n.a.")</f>
        <v>9451.1641445854675</v>
      </c>
      <c r="AA295" s="834">
        <f t="shared" si="597"/>
        <v>9662.9530474951262</v>
      </c>
      <c r="AB295" s="834">
        <f t="shared" si="597"/>
        <v>10353.946612223666</v>
      </c>
    </row>
    <row r="296" spans="1:28" ht="13" x14ac:dyDescent="0.3">
      <c r="A296" s="63" t="s">
        <v>480</v>
      </c>
      <c r="B296" s="42"/>
      <c r="C296" s="42"/>
      <c r="D296" s="42"/>
      <c r="E296" s="42"/>
      <c r="F296" s="42"/>
      <c r="G296" s="42"/>
      <c r="H296" s="42"/>
      <c r="I296" s="42"/>
      <c r="J296" s="42"/>
      <c r="K296" s="42"/>
      <c r="L296" s="42"/>
      <c r="M296" s="42"/>
      <c r="N296" s="42"/>
      <c r="O296" s="42"/>
      <c r="P296" s="152"/>
      <c r="Q296" s="152"/>
      <c r="R296" s="152"/>
      <c r="S296" s="152"/>
      <c r="T296" s="152"/>
      <c r="U296" s="152"/>
      <c r="V296" s="152"/>
      <c r="W296" s="152"/>
      <c r="X296" s="152"/>
      <c r="Y296" s="152"/>
      <c r="Z296" s="152"/>
      <c r="AA296" s="152"/>
      <c r="AB296" s="152"/>
    </row>
    <row r="298" spans="1:28" s="14" customFormat="1" ht="20.25" customHeight="1" x14ac:dyDescent="0.25">
      <c r="A298" s="92" t="str">
        <f>Index!A57</f>
        <v>Table 3x    Employment by industry, average real wage and salary rates, Foreign citizens, FY2000-FY2025</v>
      </c>
    </row>
    <row r="299" spans="1:28" s="14" customFormat="1" ht="20.25" customHeight="1" x14ac:dyDescent="0.25">
      <c r="A299" s="788"/>
      <c r="B299" s="237" t="s">
        <v>481</v>
      </c>
      <c r="C299" s="24" t="str">
        <f>C$2</f>
        <v>FY00</v>
      </c>
      <c r="D299" s="24" t="str">
        <f t="shared" ref="D299:AB299" si="598">D$2</f>
        <v>FY01</v>
      </c>
      <c r="E299" s="24" t="str">
        <f t="shared" si="598"/>
        <v>FY02</v>
      </c>
      <c r="F299" s="24" t="str">
        <f t="shared" si="598"/>
        <v>FY03</v>
      </c>
      <c r="G299" s="24" t="str">
        <f t="shared" si="598"/>
        <v>FY04</v>
      </c>
      <c r="H299" s="24" t="str">
        <f t="shared" si="598"/>
        <v>FY05</v>
      </c>
      <c r="I299" s="24" t="str">
        <f t="shared" si="598"/>
        <v>FY06</v>
      </c>
      <c r="J299" s="24" t="str">
        <f t="shared" si="598"/>
        <v>FY07</v>
      </c>
      <c r="K299" s="24" t="str">
        <f t="shared" si="598"/>
        <v>FY08</v>
      </c>
      <c r="L299" s="24" t="str">
        <f t="shared" si="598"/>
        <v>FY09</v>
      </c>
      <c r="M299" s="24" t="str">
        <f t="shared" si="598"/>
        <v>FY10</v>
      </c>
      <c r="N299" s="24" t="str">
        <f t="shared" si="598"/>
        <v>FY11</v>
      </c>
      <c r="O299" s="24" t="str">
        <f t="shared" si="598"/>
        <v>FY12</v>
      </c>
      <c r="P299" s="24" t="str">
        <f t="shared" si="598"/>
        <v>FY13</v>
      </c>
      <c r="Q299" s="24" t="str">
        <f t="shared" si="598"/>
        <v>FY14</v>
      </c>
      <c r="R299" s="24" t="str">
        <f t="shared" si="598"/>
        <v>FY15</v>
      </c>
      <c r="S299" s="24" t="str">
        <f t="shared" si="598"/>
        <v>FY16</v>
      </c>
      <c r="T299" s="24" t="str">
        <f t="shared" si="598"/>
        <v>FY17</v>
      </c>
      <c r="U299" s="24" t="str">
        <f t="shared" si="598"/>
        <v>FY18</v>
      </c>
      <c r="V299" s="24" t="str">
        <f t="shared" si="598"/>
        <v>FY19</v>
      </c>
      <c r="W299" s="24" t="str">
        <f t="shared" si="598"/>
        <v>FY20</v>
      </c>
      <c r="X299" s="24" t="str">
        <f t="shared" si="598"/>
        <v>FY21</v>
      </c>
      <c r="Y299" s="24" t="str">
        <f t="shared" si="598"/>
        <v>FY22</v>
      </c>
      <c r="Z299" s="24" t="str">
        <f t="shared" si="598"/>
        <v>FY23</v>
      </c>
      <c r="AA299" s="24" t="str">
        <f t="shared" si="598"/>
        <v>FY24</v>
      </c>
      <c r="AB299" s="24" t="str">
        <f t="shared" si="598"/>
        <v>FY25</v>
      </c>
    </row>
    <row r="300" spans="1:28" x14ac:dyDescent="0.25">
      <c r="A300" s="1" t="s">
        <v>320</v>
      </c>
      <c r="B300" t="s">
        <v>321</v>
      </c>
      <c r="C300" s="156">
        <f>IF(ISNUMBER(C273)=TRUE,IF(C273&gt;0,C273/NAgni!C$57*100,"n.a."),"n.a.")</f>
        <v>3110.2019956748577</v>
      </c>
      <c r="D300" s="156">
        <f>IF(ISNUMBER(D273)=TRUE,IF(D273&gt;0,D273/NAgni!D$57*100,"n.a."),"n.a.")</f>
        <v>2726.8306260985819</v>
      </c>
      <c r="E300" s="156">
        <f>IF(ISNUMBER(E273)=TRUE,IF(E273&gt;0,E273/NAgni!E$57*100,"n.a."),"n.a.")</f>
        <v>3077.5933079225388</v>
      </c>
      <c r="F300" s="156">
        <f>IF(ISNUMBER(F273)=TRUE,IF(F273&gt;0,F273/NAgni!F$57*100,"n.a."),"n.a.")</f>
        <v>3275.2805473254334</v>
      </c>
      <c r="G300" s="156">
        <f>IF(ISNUMBER(G273)=TRUE,IF(G273&gt;0,G273/NAgni!G$57*100,"n.a."),"n.a.")</f>
        <v>3191.7891477496319</v>
      </c>
      <c r="H300" s="156">
        <f>IF(ISNUMBER(H273)=TRUE,IF(H273&gt;0,H273/NAgni!H$57*100,"n.a."),"n.a.")</f>
        <v>3173.3860738088861</v>
      </c>
      <c r="I300" s="156">
        <f>IF(ISNUMBER(I273)=TRUE,IF(I273&gt;0,I273/NAgni!I$57*100,"n.a."),"n.a.")</f>
        <v>3289.8107678606757</v>
      </c>
      <c r="J300" s="156">
        <f>IF(ISNUMBER(J273)=TRUE,IF(J273&gt;0,J273/NAgni!J$57*100,"n.a."),"n.a.")</f>
        <v>2983.4028164196952</v>
      </c>
      <c r="K300" s="156">
        <f>IF(ISNUMBER(K273)=TRUE,IF(K273&gt;0,K273/NAgni!K$57*100,"n.a."),"n.a.")</f>
        <v>2964.1190071369097</v>
      </c>
      <c r="L300" s="156">
        <f>IF(ISNUMBER(L273)=TRUE,IF(L273&gt;0,L273/NAgni!L$57*100,"n.a."),"n.a.")</f>
        <v>2997.1967646592179</v>
      </c>
      <c r="M300" s="156">
        <f>IF(ISNUMBER(M273)=TRUE,IF(M273&gt;0,M273/NAgni!M$57*100,"n.a."),"n.a.")</f>
        <v>3176.6202261183994</v>
      </c>
      <c r="N300" s="156">
        <f>IF(ISNUMBER(N273)=TRUE,IF(N273&gt;0,N273/NAgni!N$57*100,"n.a."),"n.a.")</f>
        <v>3708.1976767406468</v>
      </c>
      <c r="O300" s="156">
        <f>IF(ISNUMBER(O273)=TRUE,IF(O273&gt;0,O273/NAgni!O$57*100,"n.a."),"n.a.")</f>
        <v>3838.3165251006089</v>
      </c>
      <c r="P300" s="156">
        <f>IF(ISNUMBER(P273)=TRUE,IF(P273&gt;0,P273/NAgni!P$57*100,"n.a."),"n.a.")</f>
        <v>4769.3558304534217</v>
      </c>
      <c r="Q300" s="156">
        <f>IF(ISNUMBER(Q273)=TRUE,IF(Q273&gt;0,Q273/NAgni!Q$57*100,"n.a."),"n.a.")</f>
        <v>4947.2146830674328</v>
      </c>
      <c r="R300" s="156">
        <f>IF(ISNUMBER(R273)=TRUE,IF(R273&gt;0,R273/NAgni!R$57*100,"n.a."),"n.a.")</f>
        <v>4389.1606945769372</v>
      </c>
      <c r="S300" s="156">
        <f>IF(ISNUMBER(S273)=TRUE,IF(S273&gt;0,S273/NAgni!S$57*100,"n.a."),"n.a.")</f>
        <v>4752.9026109316583</v>
      </c>
      <c r="T300" s="156">
        <f>IF(ISNUMBER(T273)=TRUE,IF(T273&gt;0,T273/NAgni!T$57*100,"n.a."),"n.a.")</f>
        <v>4619.1982642767935</v>
      </c>
      <c r="U300" s="156">
        <f>IF(ISNUMBER(U273)=TRUE,IF(U273&gt;0,U273/NAgni!U$57*100,"n.a."),"n.a.")</f>
        <v>4748.0042226915748</v>
      </c>
      <c r="V300" s="156">
        <f>IF(ISNUMBER(V273)=TRUE,IF(V273&gt;0,V273/NAgni!V$57*100,"n.a."),"n.a.")</f>
        <v>4669.420710865109</v>
      </c>
      <c r="W300" s="156">
        <f>IF(ISNUMBER(W273)=TRUE,IF(W273&gt;0,W273/NAgni!W$57*100,"n.a."),"n.a.")</f>
        <v>4352.8985727788549</v>
      </c>
      <c r="X300" s="156">
        <f>IF(ISNUMBER(X273)=TRUE,IF(X273&gt;0,X273/NAgni!X$57*100,"n.a."),"n.a.")</f>
        <v>4141.221690504899</v>
      </c>
      <c r="Y300" s="156">
        <f>IF(ISNUMBER(Y273)=TRUE,IF(Y273&gt;0,Y273/NAgni!Y$57*100,"n.a."),"n.a.")</f>
        <v>3640.879080096669</v>
      </c>
      <c r="Z300" s="156">
        <f>IF(ISNUMBER(Z273)=TRUE,IF(Z273&gt;0,Z273/NAgni!Z$57*100,"n.a."),"n.a.")</f>
        <v>2728.5141526013613</v>
      </c>
      <c r="AA300" s="156">
        <f>IF(ISNUMBER(AA273)=TRUE,IF(AA273&gt;0,AA273/NAgni!AA$57*100,"n.a."),"n.a.")</f>
        <v>2870.2132383108483</v>
      </c>
      <c r="AB300" s="156">
        <f>IF(ISNUMBER(AB273)=TRUE,IF(AB273&gt;0,AB273/NAgni!AB$57*100,"n.a."),"n.a.")</f>
        <v>2865.7575861323548</v>
      </c>
    </row>
    <row r="301" spans="1:28" x14ac:dyDescent="0.25">
      <c r="A301" s="1" t="s">
        <v>322</v>
      </c>
      <c r="B301" s="152" t="s">
        <v>323</v>
      </c>
      <c r="C301" s="156">
        <f>IF(ISNUMBER(C274)=TRUE,IF(C274&gt;0,C274/NAgni!C$57*100,"n.a."),"n.a.")</f>
        <v>7412.749424207067</v>
      </c>
      <c r="D301" s="156">
        <f>IF(ISNUMBER(D274)=TRUE,IF(D274&gt;0,D274/NAgni!D$57*100,"n.a."),"n.a.")</f>
        <v>6087.4482604801342</v>
      </c>
      <c r="E301" s="156">
        <f>IF(ISNUMBER(E274)=TRUE,IF(E274&gt;0,E274/NAgni!E$57*100,"n.a."),"n.a.")</f>
        <v>6920.0093080266115</v>
      </c>
      <c r="F301" s="156">
        <f>IF(ISNUMBER(F274)=TRUE,IF(F274&gt;0,F274/NAgni!F$57*100,"n.a."),"n.a.")</f>
        <v>7195.5670096518661</v>
      </c>
      <c r="G301" s="156">
        <f>IF(ISNUMBER(G274)=TRUE,IF(G274&gt;0,G274/NAgni!G$57*100,"n.a."),"n.a.")</f>
        <v>7222.1331599466521</v>
      </c>
      <c r="H301" s="156">
        <f>IF(ISNUMBER(H274)=TRUE,IF(H274&gt;0,H274/NAgni!H$57*100,"n.a."),"n.a.")</f>
        <v>6410.9184449765817</v>
      </c>
      <c r="I301" s="156">
        <f>IF(ISNUMBER(I274)=TRUE,IF(I274&gt;0,I274/NAgni!I$57*100,"n.a."),"n.a.")</f>
        <v>6580.2726825866957</v>
      </c>
      <c r="J301" s="156">
        <f>IF(ISNUMBER(J274)=TRUE,IF(J274&gt;0,J274/NAgni!J$57*100,"n.a."),"n.a.")</f>
        <v>6689.7897919496045</v>
      </c>
      <c r="K301" s="156">
        <f>IF(ISNUMBER(K274)=TRUE,IF(K274&gt;0,K274/NAgni!K$57*100,"n.a."),"n.a.")</f>
        <v>5514.4046134710843</v>
      </c>
      <c r="L301" s="156">
        <f>IF(ISNUMBER(L274)=TRUE,IF(L274&gt;0,L274/NAgni!L$57*100,"n.a."),"n.a.")</f>
        <v>4995.8373902904914</v>
      </c>
      <c r="M301" s="156">
        <f>IF(ISNUMBER(M274)=TRUE,IF(M274&gt;0,M274/NAgni!M$57*100,"n.a."),"n.a.")</f>
        <v>5535.2864600823514</v>
      </c>
      <c r="N301" s="156">
        <f>IF(ISNUMBER(N274)=TRUE,IF(N274&gt;0,N274/NAgni!N$57*100,"n.a."),"n.a.")</f>
        <v>5367.6995627894157</v>
      </c>
      <c r="O301" s="156">
        <f>IF(ISNUMBER(O274)=TRUE,IF(O274&gt;0,O274/NAgni!O$57*100,"n.a."),"n.a.")</f>
        <v>5334.673033703627</v>
      </c>
      <c r="P301" s="156">
        <f>IF(ISNUMBER(P274)=TRUE,IF(P274&gt;0,P274/NAgni!P$57*100,"n.a."),"n.a.")</f>
        <v>5264.3080514489129</v>
      </c>
      <c r="Q301" s="156">
        <f>IF(ISNUMBER(Q274)=TRUE,IF(Q274&gt;0,Q274/NAgni!Q$57*100,"n.a."),"n.a.")</f>
        <v>5629.964351522568</v>
      </c>
      <c r="R301" s="156">
        <f>IF(ISNUMBER(R274)=TRUE,IF(R274&gt;0,R274/NAgni!R$57*100,"n.a."),"n.a.")</f>
        <v>6658.621957451729</v>
      </c>
      <c r="S301" s="156">
        <f>IF(ISNUMBER(S274)=TRUE,IF(S274&gt;0,S274/NAgni!S$57*100,"n.a."),"n.a.")</f>
        <v>7968.3755992617134</v>
      </c>
      <c r="T301" s="156">
        <f>IF(ISNUMBER(T274)=TRUE,IF(T274&gt;0,T274/NAgni!T$57*100,"n.a."),"n.a.")</f>
        <v>8599.5255770923868</v>
      </c>
      <c r="U301" s="156">
        <f>IF(ISNUMBER(U274)=TRUE,IF(U274&gt;0,U274/NAgni!U$57*100,"n.a."),"n.a.")</f>
        <v>8817.3125219170124</v>
      </c>
      <c r="V301" s="156">
        <f>IF(ISNUMBER(V274)=TRUE,IF(V274&gt;0,V274/NAgni!V$57*100,"n.a."),"n.a.")</f>
        <v>8579.8990472782043</v>
      </c>
      <c r="W301" s="156">
        <f>IF(ISNUMBER(W274)=TRUE,IF(W274&gt;0,W274/NAgni!W$57*100,"n.a."),"n.a.")</f>
        <v>9694.1847183496029</v>
      </c>
      <c r="X301" s="156">
        <f>IF(ISNUMBER(X274)=TRUE,IF(X274&gt;0,X274/NAgni!X$57*100,"n.a."),"n.a.")</f>
        <v>13083.908287409535</v>
      </c>
      <c r="Y301" s="156">
        <f>IF(ISNUMBER(Y274)=TRUE,IF(Y274&gt;0,Y274/NAgni!Y$57*100,"n.a."),"n.a.")</f>
        <v>13044.449398316227</v>
      </c>
      <c r="Z301" s="156">
        <f>IF(ISNUMBER(Z274)=TRUE,IF(Z274&gt;0,Z274/NAgni!Z$57*100,"n.a."),"n.a.")</f>
        <v>11201.63727562952</v>
      </c>
      <c r="AA301" s="156">
        <f>IF(ISNUMBER(AA274)=TRUE,IF(AA274&gt;0,AA274/NAgni!AA$57*100,"n.a."),"n.a.")</f>
        <v>10978.781692086113</v>
      </c>
      <c r="AB301" s="156">
        <f>IF(ISNUMBER(AB274)=TRUE,IF(AB274&gt;0,AB274/NAgni!AB$57*100,"n.a."),"n.a.")</f>
        <v>10457.822978005266</v>
      </c>
    </row>
    <row r="302" spans="1:28" x14ac:dyDescent="0.25">
      <c r="A302" s="1" t="s">
        <v>324</v>
      </c>
      <c r="B302" s="152" t="s">
        <v>325</v>
      </c>
      <c r="C302" s="156">
        <f>IF(ISNUMBER(C275)=TRUE,IF(C275&gt;0,C275/NAgni!C$57*100,"n.a."),"n.a.")</f>
        <v>10160.465835273095</v>
      </c>
      <c r="D302" s="156">
        <f>IF(ISNUMBER(D275)=TRUE,IF(D275&gt;0,D275/NAgni!D$57*100,"n.a."),"n.a.")</f>
        <v>11088.709032762452</v>
      </c>
      <c r="E302" s="156">
        <f>IF(ISNUMBER(E275)=TRUE,IF(E275&gt;0,E275/NAgni!E$57*100,"n.a."),"n.a.")</f>
        <v>10802.675385800641</v>
      </c>
      <c r="F302" s="156">
        <f>IF(ISNUMBER(F275)=TRUE,IF(F275&gt;0,F275/NAgni!F$57*100,"n.a."),"n.a.")</f>
        <v>12264.271901865988</v>
      </c>
      <c r="G302" s="156">
        <f>IF(ISNUMBER(G275)=TRUE,IF(G275&gt;0,G275/NAgni!G$57*100,"n.a."),"n.a.")</f>
        <v>12896.025994031603</v>
      </c>
      <c r="H302" s="156">
        <f>IF(ISNUMBER(H275)=TRUE,IF(H275&gt;0,H275/NAgni!H$57*100,"n.a."),"n.a.")</f>
        <v>10050.847285524187</v>
      </c>
      <c r="I302" s="156">
        <f>IF(ISNUMBER(I275)=TRUE,IF(I275&gt;0,I275/NAgni!I$57*100,"n.a."),"n.a.")</f>
        <v>11208.242863380074</v>
      </c>
      <c r="J302" s="156">
        <f>IF(ISNUMBER(J275)=TRUE,IF(J275&gt;0,J275/NAgni!J$57*100,"n.a."),"n.a.")</f>
        <v>11236.351201103625</v>
      </c>
      <c r="K302" s="156">
        <f>IF(ISNUMBER(K275)=TRUE,IF(K275&gt;0,K275/NAgni!K$57*100,"n.a."),"n.a.")</f>
        <v>11611.3555121392</v>
      </c>
      <c r="L302" s="156">
        <f>IF(ISNUMBER(L275)=TRUE,IF(L275&gt;0,L275/NAgni!L$57*100,"n.a."),"n.a.")</f>
        <v>11269.677092506805</v>
      </c>
      <c r="M302" s="156">
        <f>IF(ISNUMBER(M275)=TRUE,IF(M275&gt;0,M275/NAgni!M$57*100,"n.a."),"n.a.")</f>
        <v>10878.052512265131</v>
      </c>
      <c r="N302" s="156">
        <f>IF(ISNUMBER(N275)=TRUE,IF(N275&gt;0,N275/NAgni!N$57*100,"n.a."),"n.a.")</f>
        <v>10179.811830503209</v>
      </c>
      <c r="O302" s="156">
        <f>IF(ISNUMBER(O275)=TRUE,IF(O275&gt;0,O275/NAgni!O$57*100,"n.a."),"n.a.")</f>
        <v>10834.074178989385</v>
      </c>
      <c r="P302" s="156">
        <f>IF(ISNUMBER(P275)=TRUE,IF(P275&gt;0,P275/NAgni!P$57*100,"n.a."),"n.a.")</f>
        <v>10590.398401639208</v>
      </c>
      <c r="Q302" s="156">
        <f>IF(ISNUMBER(Q275)=TRUE,IF(Q275&gt;0,Q275/NAgni!Q$57*100,"n.a."),"n.a.")</f>
        <v>11089.877151067347</v>
      </c>
      <c r="R302" s="156">
        <f>IF(ISNUMBER(R275)=TRUE,IF(R275&gt;0,R275/NAgni!R$57*100,"n.a."),"n.a.")</f>
        <v>12882.063140397482</v>
      </c>
      <c r="S302" s="156">
        <f>IF(ISNUMBER(S275)=TRUE,IF(S275&gt;0,S275/NAgni!S$57*100,"n.a."),"n.a.")</f>
        <v>14568.430360289691</v>
      </c>
      <c r="T302" s="156">
        <f>IF(ISNUMBER(T275)=TRUE,IF(T275&gt;0,T275/NAgni!T$57*100,"n.a."),"n.a.")</f>
        <v>14484.609928575243</v>
      </c>
      <c r="U302" s="156">
        <f>IF(ISNUMBER(U275)=TRUE,IF(U275&gt;0,U275/NAgni!U$57*100,"n.a."),"n.a.")</f>
        <v>9687.2430551569996</v>
      </c>
      <c r="V302" s="156">
        <f>IF(ISNUMBER(V275)=TRUE,IF(V275&gt;0,V275/NAgni!V$57*100,"n.a."),"n.a.")</f>
        <v>11920.697441737704</v>
      </c>
      <c r="W302" s="156">
        <f>IF(ISNUMBER(W275)=TRUE,IF(W275&gt;0,W275/NAgni!W$57*100,"n.a."),"n.a.")</f>
        <v>11562.851135805702</v>
      </c>
      <c r="X302" s="156">
        <f>IF(ISNUMBER(X275)=TRUE,IF(X275&gt;0,X275/NAgni!X$57*100,"n.a."),"n.a.")</f>
        <v>11700.564127808942</v>
      </c>
      <c r="Y302" s="156">
        <f>IF(ISNUMBER(Y275)=TRUE,IF(Y275&gt;0,Y275/NAgni!Y$57*100,"n.a."),"n.a.")</f>
        <v>11448.269057933312</v>
      </c>
      <c r="Z302" s="156">
        <f>IF(ISNUMBER(Z275)=TRUE,IF(Z275&gt;0,Z275/NAgni!Z$57*100,"n.a."),"n.a.")</f>
        <v>9549.5154770880636</v>
      </c>
      <c r="AA302" s="156">
        <f>IF(ISNUMBER(AA275)=TRUE,IF(AA275&gt;0,AA275/NAgni!AA$57*100,"n.a."),"n.a.")</f>
        <v>10102.740527299515</v>
      </c>
      <c r="AB302" s="156">
        <f>IF(ISNUMBER(AB275)=TRUE,IF(AB275&gt;0,AB275/NAgni!AB$57*100,"n.a."),"n.a.")</f>
        <v>10077.048448548769</v>
      </c>
    </row>
    <row r="303" spans="1:28" x14ac:dyDescent="0.25">
      <c r="A303" s="1" t="s">
        <v>326</v>
      </c>
      <c r="B303" t="s">
        <v>327</v>
      </c>
      <c r="C303" s="156">
        <f>IF(ISNUMBER(C276)=TRUE,IF(C276&gt;0,C276/NAgni!C$57*100,"n.a."),"n.a.")</f>
        <v>4073.4314346678329</v>
      </c>
      <c r="D303" s="156">
        <f>IF(ISNUMBER(D276)=TRUE,IF(D276&gt;0,D276/NAgni!D$57*100,"n.a."),"n.a.")</f>
        <v>5327.0985744768359</v>
      </c>
      <c r="E303" s="156">
        <f>IF(ISNUMBER(E276)=TRUE,IF(E276&gt;0,E276/NAgni!E$57*100,"n.a."),"n.a.")</f>
        <v>8020.3279689373221</v>
      </c>
      <c r="F303" s="156">
        <f>IF(ISNUMBER(F276)=TRUE,IF(F276&gt;0,F276/NAgni!F$57*100,"n.a."),"n.a.")</f>
        <v>6070.5769393632618</v>
      </c>
      <c r="G303" s="156">
        <f>IF(ISNUMBER(G276)=TRUE,IF(G276&gt;0,G276/NAgni!G$57*100,"n.a."),"n.a.")</f>
        <v>6381.1723996782539</v>
      </c>
      <c r="H303" s="156">
        <f>IF(ISNUMBER(H276)=TRUE,IF(H276&gt;0,H276/NAgni!H$57*100,"n.a."),"n.a.")</f>
        <v>6119.5099616776743</v>
      </c>
      <c r="I303" s="156">
        <f>IF(ISNUMBER(I276)=TRUE,IF(I276&gt;0,I276/NAgni!I$57*100,"n.a."),"n.a.")</f>
        <v>6011.7709331370597</v>
      </c>
      <c r="J303" s="156">
        <f>IF(ISNUMBER(J276)=TRUE,IF(J276&gt;0,J276/NAgni!J$57*100,"n.a."),"n.a.")</f>
        <v>6195.1659480314565</v>
      </c>
      <c r="K303" s="156">
        <f>IF(ISNUMBER(K276)=TRUE,IF(K276&gt;0,K276/NAgni!K$57*100,"n.a."),"n.a.")</f>
        <v>5722.4326350798256</v>
      </c>
      <c r="L303" s="156">
        <f>IF(ISNUMBER(L276)=TRUE,IF(L276&gt;0,L276/NAgni!L$57*100,"n.a."),"n.a.")</f>
        <v>5326.0389697525816</v>
      </c>
      <c r="M303" s="156">
        <f>IF(ISNUMBER(M276)=TRUE,IF(M276&gt;0,M276/NAgni!M$57*100,"n.a."),"n.a.")</f>
        <v>5667.971574766234</v>
      </c>
      <c r="N303" s="156">
        <f>IF(ISNUMBER(N276)=TRUE,IF(N276&gt;0,N276/NAgni!N$57*100,"n.a."),"n.a.")</f>
        <v>5799.8017889397997</v>
      </c>
      <c r="O303" s="156">
        <f>IF(ISNUMBER(O276)=TRUE,IF(O276&gt;0,O276/NAgni!O$57*100,"n.a."),"n.a.")</f>
        <v>5919.5357658490975</v>
      </c>
      <c r="P303" s="156">
        <f>IF(ISNUMBER(P276)=TRUE,IF(P276&gt;0,P276/NAgni!P$57*100,"n.a."),"n.a.")</f>
        <v>6287.5667708673327</v>
      </c>
      <c r="Q303" s="156">
        <f>IF(ISNUMBER(Q276)=TRUE,IF(Q276&gt;0,Q276/NAgni!Q$57*100,"n.a."),"n.a.")</f>
        <v>6583.6887772069322</v>
      </c>
      <c r="R303" s="156">
        <f>IF(ISNUMBER(R276)=TRUE,IF(R276&gt;0,R276/NAgni!R$57*100,"n.a."),"n.a.")</f>
        <v>7093.8633655351623</v>
      </c>
      <c r="S303" s="156">
        <f>IF(ISNUMBER(S276)=TRUE,IF(S276&gt;0,S276/NAgni!S$57*100,"n.a."),"n.a.")</f>
        <v>7688.923623799199</v>
      </c>
      <c r="T303" s="156">
        <f>IF(ISNUMBER(T276)=TRUE,IF(T276&gt;0,T276/NAgni!T$57*100,"n.a."),"n.a.")</f>
        <v>8006.8350866187384</v>
      </c>
      <c r="U303" s="156">
        <f>IF(ISNUMBER(U276)=TRUE,IF(U276&gt;0,U276/NAgni!U$57*100,"n.a."),"n.a.")</f>
        <v>8123.148212488748</v>
      </c>
      <c r="V303" s="156">
        <f>IF(ISNUMBER(V276)=TRUE,IF(V276&gt;0,V276/NAgni!V$57*100,"n.a."),"n.a.")</f>
        <v>8155.3525013714534</v>
      </c>
      <c r="W303" s="156">
        <f>IF(ISNUMBER(W276)=TRUE,IF(W276&gt;0,W276/NAgni!W$57*100,"n.a."),"n.a.")</f>
        <v>7783.860472196754</v>
      </c>
      <c r="X303" s="156">
        <f>IF(ISNUMBER(X276)=TRUE,IF(X276&gt;0,X276/NAgni!X$57*100,"n.a."),"n.a.")</f>
        <v>7341.6455012855022</v>
      </c>
      <c r="Y303" s="156">
        <f>IF(ISNUMBER(Y276)=TRUE,IF(Y276&gt;0,Y276/NAgni!Y$57*100,"n.a."),"n.a.")</f>
        <v>6795.0022945790861</v>
      </c>
      <c r="Z303" s="156">
        <f>IF(ISNUMBER(Z276)=TRUE,IF(Z276&gt;0,Z276/NAgni!Z$57*100,"n.a."),"n.a.")</f>
        <v>6374.8194684039663</v>
      </c>
      <c r="AA303" s="156">
        <f>IF(ISNUMBER(AA276)=TRUE,IF(AA276&gt;0,AA276/NAgni!AA$57*100,"n.a."),"n.a.")</f>
        <v>6469.0418248146261</v>
      </c>
      <c r="AB303" s="156">
        <f>IF(ISNUMBER(AB276)=TRUE,IF(AB276&gt;0,AB276/NAgni!AB$57*100,"n.a."),"n.a.")</f>
        <v>6650.0364930697469</v>
      </c>
    </row>
    <row r="304" spans="1:28" x14ac:dyDescent="0.25">
      <c r="A304" s="1" t="s">
        <v>328</v>
      </c>
      <c r="B304" t="s">
        <v>329</v>
      </c>
      <c r="C304" s="156" t="str">
        <f>IF(ISNUMBER(C277)=TRUE,IF(C277&gt;0,C277/NAgni!C$57*100,"n.a."),"n.a.")</f>
        <v>n.a.</v>
      </c>
      <c r="D304" s="156" t="str">
        <f>IF(ISNUMBER(D277)=TRUE,IF(D277&gt;0,D277/NAgni!D$57*100,"n.a."),"n.a.")</f>
        <v>n.a.</v>
      </c>
      <c r="E304" s="156" t="str">
        <f>IF(ISNUMBER(E277)=TRUE,IF(E277&gt;0,E277/NAgni!E$57*100,"n.a."),"n.a.")</f>
        <v>n.a.</v>
      </c>
      <c r="F304" s="156" t="str">
        <f>IF(ISNUMBER(F277)=TRUE,IF(F277&gt;0,F277/NAgni!F$57*100,"n.a."),"n.a.")</f>
        <v>n.a.</v>
      </c>
      <c r="G304" s="156" t="str">
        <f>IF(ISNUMBER(G277)=TRUE,IF(G277&gt;0,G277/NAgni!G$57*100,"n.a."),"n.a.")</f>
        <v>n.a.</v>
      </c>
      <c r="H304" s="156">
        <f>IF(ISNUMBER(H277)=TRUE,IF(H277&gt;0,H277/NAgni!H$57*100,"n.a."),"n.a.")</f>
        <v>45544.504423498511</v>
      </c>
      <c r="I304" s="156" t="str">
        <f>IF(ISNUMBER(I277)=TRUE,IF(I277&gt;0,I277/NAgni!I$57*100,"n.a."),"n.a.")</f>
        <v>n.a.</v>
      </c>
      <c r="J304" s="156" t="str">
        <f>IF(ISNUMBER(J277)=TRUE,IF(J277&gt;0,J277/NAgni!J$57*100,"n.a."),"n.a.")</f>
        <v>n.a.</v>
      </c>
      <c r="K304" s="156" t="str">
        <f>IF(ISNUMBER(K277)=TRUE,IF(K277&gt;0,K277/NAgni!K$57*100,"n.a."),"n.a.")</f>
        <v>n.a.</v>
      </c>
      <c r="L304" s="156" t="str">
        <f>IF(ISNUMBER(L277)=TRUE,IF(L277&gt;0,L277/NAgni!L$57*100,"n.a."),"n.a.")</f>
        <v>n.a.</v>
      </c>
      <c r="M304" s="156">
        <f>IF(ISNUMBER(M277)=TRUE,IF(M277&gt;0,M277/NAgni!M$57*100,"n.a."),"n.a.")</f>
        <v>18179.170200176417</v>
      </c>
      <c r="N304" s="156">
        <f>IF(ISNUMBER(N277)=TRUE,IF(N277&gt;0,N277/NAgni!N$57*100,"n.a."),"n.a.")</f>
        <v>16156.111382724592</v>
      </c>
      <c r="O304" s="156">
        <f>IF(ISNUMBER(O277)=TRUE,IF(O277&gt;0,O277/NAgni!O$57*100,"n.a."),"n.a.")</f>
        <v>15548.318971280862</v>
      </c>
      <c r="P304" s="156">
        <f>IF(ISNUMBER(P277)=TRUE,IF(P277&gt;0,P277/NAgni!P$57*100,"n.a."),"n.a.")</f>
        <v>15536.368582729154</v>
      </c>
      <c r="Q304" s="156">
        <f>IF(ISNUMBER(Q277)=TRUE,IF(Q277&gt;0,Q277/NAgni!Q$57*100,"n.a."),"n.a.")</f>
        <v>17420.300190156668</v>
      </c>
      <c r="R304" s="156">
        <f>IF(ISNUMBER(R277)=TRUE,IF(R277&gt;0,R277/NAgni!R$57*100,"n.a."),"n.a.")</f>
        <v>17847.187103947697</v>
      </c>
      <c r="S304" s="156">
        <f>IF(ISNUMBER(S277)=TRUE,IF(S277&gt;0,S277/NAgni!S$57*100,"n.a."),"n.a.")</f>
        <v>17872.641971386718</v>
      </c>
      <c r="T304" s="156">
        <f>IF(ISNUMBER(T277)=TRUE,IF(T277&gt;0,T277/NAgni!T$57*100,"n.a."),"n.a.")</f>
        <v>18830.68106092298</v>
      </c>
      <c r="U304" s="156">
        <f>IF(ISNUMBER(U277)=TRUE,IF(U277&gt;0,U277/NAgni!U$57*100,"n.a."),"n.a.")</f>
        <v>19270.111937178073</v>
      </c>
      <c r="V304" s="156">
        <f>IF(ISNUMBER(V277)=TRUE,IF(V277&gt;0,V277/NAgni!V$57*100,"n.a."),"n.a.")</f>
        <v>20373.742678881918</v>
      </c>
      <c r="W304" s="156">
        <f>IF(ISNUMBER(W277)=TRUE,IF(W277&gt;0,W277/NAgni!W$57*100,"n.a."),"n.a.")</f>
        <v>21863.132420484588</v>
      </c>
      <c r="X304" s="156">
        <f>IF(ISNUMBER(X277)=TRUE,IF(X277&gt;0,X277/NAgni!X$57*100,"n.a."),"n.a.")</f>
        <v>23441.529763401006</v>
      </c>
      <c r="Y304" s="156">
        <f>IF(ISNUMBER(Y277)=TRUE,IF(Y277&gt;0,Y277/NAgni!Y$57*100,"n.a."),"n.a.")</f>
        <v>20508.530220501485</v>
      </c>
      <c r="Z304" s="156">
        <f>IF(ISNUMBER(Z277)=TRUE,IF(Z277&gt;0,Z277/NAgni!Z$57*100,"n.a."),"n.a.")</f>
        <v>17083.491912077017</v>
      </c>
      <c r="AA304" s="156">
        <f>IF(ISNUMBER(AA277)=TRUE,IF(AA277&gt;0,AA277/NAgni!AA$57*100,"n.a."),"n.a.")</f>
        <v>16367.683890363953</v>
      </c>
      <c r="AB304" s="156">
        <f>IF(ISNUMBER(AB277)=TRUE,IF(AB277&gt;0,AB277/NAgni!AB$57*100,"n.a."),"n.a.")</f>
        <v>14756.216367583864</v>
      </c>
    </row>
    <row r="305" spans="1:28" x14ac:dyDescent="0.25">
      <c r="A305" s="1" t="s">
        <v>330</v>
      </c>
      <c r="B305" t="s">
        <v>331</v>
      </c>
      <c r="C305" s="156" t="str">
        <f>IF(ISNUMBER(C278)=TRUE,IF(C278&gt;0,C278/NAgni!C$57*100,"n.a."),"n.a.")</f>
        <v>n.a.</v>
      </c>
      <c r="D305" s="156" t="str">
        <f>IF(ISNUMBER(D278)=TRUE,IF(D278&gt;0,D278/NAgni!D$57*100,"n.a."),"n.a.")</f>
        <v>n.a.</v>
      </c>
      <c r="E305" s="156" t="str">
        <f>IF(ISNUMBER(E278)=TRUE,IF(E278&gt;0,E278/NAgni!E$57*100,"n.a."),"n.a.")</f>
        <v>n.a.</v>
      </c>
      <c r="F305" s="156" t="str">
        <f>IF(ISNUMBER(F278)=TRUE,IF(F278&gt;0,F278/NAgni!F$57*100,"n.a."),"n.a.")</f>
        <v>n.a.</v>
      </c>
      <c r="G305" s="156" t="str">
        <f>IF(ISNUMBER(G278)=TRUE,IF(G278&gt;0,G278/NAgni!G$57*100,"n.a."),"n.a.")</f>
        <v>n.a.</v>
      </c>
      <c r="H305" s="156" t="str">
        <f>IF(ISNUMBER(H278)=TRUE,IF(H278&gt;0,H278/NAgni!H$57*100,"n.a."),"n.a.")</f>
        <v>n.a.</v>
      </c>
      <c r="I305" s="156" t="str">
        <f>IF(ISNUMBER(I278)=TRUE,IF(I278&gt;0,I278/NAgni!I$57*100,"n.a."),"n.a.")</f>
        <v>n.a.</v>
      </c>
      <c r="J305" s="156" t="str">
        <f>IF(ISNUMBER(J278)=TRUE,IF(J278&gt;0,J278/NAgni!J$57*100,"n.a."),"n.a.")</f>
        <v>n.a.</v>
      </c>
      <c r="K305" s="156" t="str">
        <f>IF(ISNUMBER(K278)=TRUE,IF(K278&gt;0,K278/NAgni!K$57*100,"n.a."),"n.a.")</f>
        <v>n.a.</v>
      </c>
      <c r="L305" s="156" t="str">
        <f>IF(ISNUMBER(L278)=TRUE,IF(L278&gt;0,L278/NAgni!L$57*100,"n.a."),"n.a.")</f>
        <v>n.a.</v>
      </c>
      <c r="M305" s="156" t="str">
        <f>IF(ISNUMBER(M278)=TRUE,IF(M278&gt;0,M278/NAgni!M$57*100,"n.a."),"n.a.")</f>
        <v>n.a.</v>
      </c>
      <c r="N305" s="156" t="str">
        <f>IF(ISNUMBER(N278)=TRUE,IF(N278&gt;0,N278/NAgni!N$57*100,"n.a."),"n.a.")</f>
        <v>n.a.</v>
      </c>
      <c r="O305" s="156" t="str">
        <f>IF(ISNUMBER(O278)=TRUE,IF(O278&gt;0,O278/NAgni!O$57*100,"n.a."),"n.a.")</f>
        <v>n.a.</v>
      </c>
      <c r="P305" s="156" t="str">
        <f>IF(ISNUMBER(P278)=TRUE,IF(P278&gt;0,P278/NAgni!P$57*100,"n.a."),"n.a.")</f>
        <v>n.a.</v>
      </c>
      <c r="Q305" s="156" t="str">
        <f>IF(ISNUMBER(Q278)=TRUE,IF(Q278&gt;0,Q278/NAgni!Q$57*100,"n.a."),"n.a.")</f>
        <v>n.a.</v>
      </c>
      <c r="R305" s="156" t="str">
        <f>IF(ISNUMBER(R278)=TRUE,IF(R278&gt;0,R278/NAgni!R$57*100,"n.a."),"n.a.")</f>
        <v>n.a.</v>
      </c>
      <c r="S305" s="156" t="str">
        <f>IF(ISNUMBER(S278)=TRUE,IF(S278&gt;0,S278/NAgni!S$57*100,"n.a."),"n.a.")</f>
        <v>n.a.</v>
      </c>
      <c r="T305" s="156" t="str">
        <f>IF(ISNUMBER(T278)=TRUE,IF(T278&gt;0,T278/NAgni!T$57*100,"n.a."),"n.a.")</f>
        <v>n.a.</v>
      </c>
      <c r="U305" s="156" t="str">
        <f>IF(ISNUMBER(U278)=TRUE,IF(U278&gt;0,U278/NAgni!U$57*100,"n.a."),"n.a.")</f>
        <v>n.a.</v>
      </c>
      <c r="V305" s="156" t="str">
        <f>IF(ISNUMBER(V278)=TRUE,IF(V278&gt;0,V278/NAgni!V$57*100,"n.a."),"n.a.")</f>
        <v>n.a.</v>
      </c>
      <c r="W305" s="156" t="str">
        <f>IF(ISNUMBER(W278)=TRUE,IF(W278&gt;0,W278/NAgni!W$57*100,"n.a."),"n.a.")</f>
        <v>n.a.</v>
      </c>
      <c r="X305" s="156" t="str">
        <f>IF(ISNUMBER(X278)=TRUE,IF(X278&gt;0,X278/NAgni!X$57*100,"n.a."),"n.a.")</f>
        <v>n.a.</v>
      </c>
      <c r="Y305" s="156" t="str">
        <f>IF(ISNUMBER(Y278)=TRUE,IF(Y278&gt;0,Y278/NAgni!Y$57*100,"n.a."),"n.a.")</f>
        <v>n.a.</v>
      </c>
      <c r="Z305" s="156" t="str">
        <f>IF(ISNUMBER(Z278)=TRUE,IF(Z278&gt;0,Z278/NAgni!Z$57*100,"n.a."),"n.a.")</f>
        <v>n.a.</v>
      </c>
      <c r="AA305" s="156" t="str">
        <f>IF(ISNUMBER(AA278)=TRUE,IF(AA278&gt;0,AA278/NAgni!AA$57*100,"n.a."),"n.a.")</f>
        <v>n.a.</v>
      </c>
      <c r="AB305" s="156" t="str">
        <f>IF(ISNUMBER(AB278)=TRUE,IF(AB278&gt;0,AB278/NAgni!AB$57*100,"n.a."),"n.a.")</f>
        <v>n.a.</v>
      </c>
    </row>
    <row r="306" spans="1:28" x14ac:dyDescent="0.25">
      <c r="A306" s="1" t="s">
        <v>332</v>
      </c>
      <c r="B306" t="s">
        <v>333</v>
      </c>
      <c r="C306" s="156">
        <f>IF(ISNUMBER(C279)=TRUE,IF(C279&gt;0,C279/NAgni!C$57*100,"n.a."),"n.a.")</f>
        <v>8186.5666133586483</v>
      </c>
      <c r="D306" s="156">
        <f>IF(ISNUMBER(D279)=TRUE,IF(D279&gt;0,D279/NAgni!D$57*100,"n.a."),"n.a.")</f>
        <v>8608.3792634759102</v>
      </c>
      <c r="E306" s="156">
        <f>IF(ISNUMBER(E279)=TRUE,IF(E279&gt;0,E279/NAgni!E$57*100,"n.a."),"n.a.")</f>
        <v>9828.0462766665551</v>
      </c>
      <c r="F306" s="156">
        <f>IF(ISNUMBER(F279)=TRUE,IF(F279&gt;0,F279/NAgni!F$57*100,"n.a."),"n.a.")</f>
        <v>9429.3069476064557</v>
      </c>
      <c r="G306" s="156">
        <f>IF(ISNUMBER(G279)=TRUE,IF(G279&gt;0,G279/NAgni!G$57*100,"n.a."),"n.a.")</f>
        <v>11137.07542131341</v>
      </c>
      <c r="H306" s="156">
        <f>IF(ISNUMBER(H279)=TRUE,IF(H279&gt;0,H279/NAgni!H$57*100,"n.a."),"n.a.")</f>
        <v>9812.830396723708</v>
      </c>
      <c r="I306" s="156">
        <f>IF(ISNUMBER(I279)=TRUE,IF(I279&gt;0,I279/NAgni!I$57*100,"n.a."),"n.a.")</f>
        <v>8979.7542721121699</v>
      </c>
      <c r="J306" s="156">
        <f>IF(ISNUMBER(J279)=TRUE,IF(J279&gt;0,J279/NAgni!J$57*100,"n.a."),"n.a.")</f>
        <v>8452.0949286949963</v>
      </c>
      <c r="K306" s="156">
        <f>IF(ISNUMBER(K279)=TRUE,IF(K279&gt;0,K279/NAgni!K$57*100,"n.a."),"n.a.")</f>
        <v>6734.8492577175248</v>
      </c>
      <c r="L306" s="156">
        <f>IF(ISNUMBER(L279)=TRUE,IF(L279&gt;0,L279/NAgni!L$57*100,"n.a."),"n.a.")</f>
        <v>5792.5040805660428</v>
      </c>
      <c r="M306" s="156">
        <f>IF(ISNUMBER(M279)=TRUE,IF(M279&gt;0,M279/NAgni!M$57*100,"n.a."),"n.a.")</f>
        <v>6330.5938700230172</v>
      </c>
      <c r="N306" s="156">
        <f>IF(ISNUMBER(N279)=TRUE,IF(N279&gt;0,N279/NAgni!N$57*100,"n.a."),"n.a.")</f>
        <v>6725.7613512219104</v>
      </c>
      <c r="O306" s="156">
        <f>IF(ISNUMBER(O279)=TRUE,IF(O279&gt;0,O279/NAgni!O$57*100,"n.a."),"n.a.")</f>
        <v>6423.2944442576145</v>
      </c>
      <c r="P306" s="156">
        <f>IF(ISNUMBER(P279)=TRUE,IF(P279&gt;0,P279/NAgni!P$57*100,"n.a."),"n.a.")</f>
        <v>6339.5587983705209</v>
      </c>
      <c r="Q306" s="156">
        <f>IF(ISNUMBER(Q279)=TRUE,IF(Q279&gt;0,Q279/NAgni!Q$57*100,"n.a."),"n.a.")</f>
        <v>6631.8196300981099</v>
      </c>
      <c r="R306" s="156">
        <f>IF(ISNUMBER(R279)=TRUE,IF(R279&gt;0,R279/NAgni!R$57*100,"n.a."),"n.a.")</f>
        <v>7912.1088826887526</v>
      </c>
      <c r="S306" s="156">
        <f>IF(ISNUMBER(S279)=TRUE,IF(S279&gt;0,S279/NAgni!S$57*100,"n.a."),"n.a.")</f>
        <v>8131.3010315241372</v>
      </c>
      <c r="T306" s="156">
        <f>IF(ISNUMBER(T279)=TRUE,IF(T279&gt;0,T279/NAgni!T$57*100,"n.a."),"n.a.")</f>
        <v>7995.2499823135786</v>
      </c>
      <c r="U306" s="156">
        <f>IF(ISNUMBER(U279)=TRUE,IF(U279&gt;0,U279/NAgni!U$57*100,"n.a."),"n.a.")</f>
        <v>7927.3655442642266</v>
      </c>
      <c r="V306" s="156">
        <f>IF(ISNUMBER(V279)=TRUE,IF(V279&gt;0,V279/NAgni!V$57*100,"n.a."),"n.a.")</f>
        <v>8227.8569647515742</v>
      </c>
      <c r="W306" s="156">
        <f>IF(ISNUMBER(W279)=TRUE,IF(W279&gt;0,W279/NAgni!W$57*100,"n.a."),"n.a.")</f>
        <v>8795.0242393726148</v>
      </c>
      <c r="X306" s="156">
        <f>IF(ISNUMBER(X279)=TRUE,IF(X279&gt;0,X279/NAgni!X$57*100,"n.a."),"n.a.")</f>
        <v>9248.4725188971388</v>
      </c>
      <c r="Y306" s="156">
        <f>IF(ISNUMBER(Y279)=TRUE,IF(Y279&gt;0,Y279/NAgni!Y$57*100,"n.a."),"n.a.")</f>
        <v>7966.0450231854102</v>
      </c>
      <c r="Z306" s="156">
        <f>IF(ISNUMBER(Z279)=TRUE,IF(Z279&gt;0,Z279/NAgni!Z$57*100,"n.a."),"n.a.")</f>
        <v>7466.2164850972786</v>
      </c>
      <c r="AA306" s="156">
        <f>IF(ISNUMBER(AA279)=TRUE,IF(AA279&gt;0,AA279/NAgni!AA$57*100,"n.a."),"n.a.")</f>
        <v>7761.6156317228788</v>
      </c>
      <c r="AB306" s="156">
        <f>IF(ISNUMBER(AB279)=TRUE,IF(AB279&gt;0,AB279/NAgni!AB$57*100,"n.a."),"n.a.")</f>
        <v>8451.2296092613506</v>
      </c>
    </row>
    <row r="307" spans="1:28" x14ac:dyDescent="0.25">
      <c r="A307" s="1" t="s">
        <v>334</v>
      </c>
      <c r="B307" t="s">
        <v>335</v>
      </c>
      <c r="C307" s="156">
        <f>IF(ISNUMBER(C280)=TRUE,IF(C280&gt;0,C280/NAgni!C$57*100,"n.a."),"n.a.")</f>
        <v>8960.6044160339698</v>
      </c>
      <c r="D307" s="156">
        <f>IF(ISNUMBER(D280)=TRUE,IF(D280&gt;0,D280/NAgni!D$57*100,"n.a."),"n.a.")</f>
        <v>9028.1220422067327</v>
      </c>
      <c r="E307" s="156">
        <f>IF(ISNUMBER(E280)=TRUE,IF(E280&gt;0,E280/NAgni!E$57*100,"n.a."),"n.a.")</f>
        <v>8667.8005242821473</v>
      </c>
      <c r="F307" s="156">
        <f>IF(ISNUMBER(F280)=TRUE,IF(F280&gt;0,F280/NAgni!F$57*100,"n.a."),"n.a.")</f>
        <v>8724.4934674068136</v>
      </c>
      <c r="G307" s="156">
        <f>IF(ISNUMBER(G280)=TRUE,IF(G280&gt;0,G280/NAgni!G$57*100,"n.a."),"n.a.")</f>
        <v>8347.2134294331136</v>
      </c>
      <c r="H307" s="156">
        <f>IF(ISNUMBER(H280)=TRUE,IF(H280&gt;0,H280/NAgni!H$57*100,"n.a."),"n.a.")</f>
        <v>7762.6726870283546</v>
      </c>
      <c r="I307" s="156">
        <f>IF(ISNUMBER(I280)=TRUE,IF(I280&gt;0,I280/NAgni!I$57*100,"n.a."),"n.a.")</f>
        <v>7487.6778098855539</v>
      </c>
      <c r="J307" s="156">
        <f>IF(ISNUMBER(J280)=TRUE,IF(J280&gt;0,J280/NAgni!J$57*100,"n.a."),"n.a.")</f>
        <v>7433.8174904118932</v>
      </c>
      <c r="K307" s="156">
        <f>IF(ISNUMBER(K280)=TRUE,IF(K280&gt;0,K280/NAgni!K$57*100,"n.a."),"n.a.")</f>
        <v>7164.0848659912863</v>
      </c>
      <c r="L307" s="156">
        <f>IF(ISNUMBER(L280)=TRUE,IF(L280&gt;0,L280/NAgni!L$57*100,"n.a."),"n.a.")</f>
        <v>7128.1538938053782</v>
      </c>
      <c r="M307" s="156">
        <f>IF(ISNUMBER(M280)=TRUE,IF(M280&gt;0,M280/NAgni!M$57*100,"n.a."),"n.a.")</f>
        <v>7186.4664035328797</v>
      </c>
      <c r="N307" s="156">
        <f>IF(ISNUMBER(N280)=TRUE,IF(N280&gt;0,N280/NAgni!N$57*100,"n.a."),"n.a.")</f>
        <v>7349.5665598627984</v>
      </c>
      <c r="O307" s="156">
        <f>IF(ISNUMBER(O280)=TRUE,IF(O280&gt;0,O280/NAgni!O$57*100,"n.a."),"n.a.")</f>
        <v>7025.0268369169444</v>
      </c>
      <c r="P307" s="156">
        <f>IF(ISNUMBER(P280)=TRUE,IF(P280&gt;0,P280/NAgni!P$57*100,"n.a."),"n.a.")</f>
        <v>7045.160753158535</v>
      </c>
      <c r="Q307" s="156">
        <f>IF(ISNUMBER(Q280)=TRUE,IF(Q280&gt;0,Q280/NAgni!Q$57*100,"n.a."),"n.a.")</f>
        <v>7184.8382173894479</v>
      </c>
      <c r="R307" s="156">
        <f>IF(ISNUMBER(R280)=TRUE,IF(R280&gt;0,R280/NAgni!R$57*100,"n.a."),"n.a.")</f>
        <v>7940.2225821180846</v>
      </c>
      <c r="S307" s="156">
        <f>IF(ISNUMBER(S280)=TRUE,IF(S280&gt;0,S280/NAgni!S$57*100,"n.a."),"n.a.")</f>
        <v>8594.0092519205773</v>
      </c>
      <c r="T307" s="156">
        <f>IF(ISNUMBER(T280)=TRUE,IF(T280&gt;0,T280/NAgni!T$57*100,"n.a."),"n.a.")</f>
        <v>8906.2173214134873</v>
      </c>
      <c r="U307" s="156">
        <f>IF(ISNUMBER(U280)=TRUE,IF(U280&gt;0,U280/NAgni!U$57*100,"n.a."),"n.a.")</f>
        <v>9137.4419268288057</v>
      </c>
      <c r="V307" s="156">
        <f>IF(ISNUMBER(V280)=TRUE,IF(V280&gt;0,V280/NAgni!V$57*100,"n.a."),"n.a.")</f>
        <v>9143.3068717415317</v>
      </c>
      <c r="W307" s="156">
        <f>IF(ISNUMBER(W280)=TRUE,IF(W280&gt;0,W280/NAgni!W$57*100,"n.a."),"n.a.")</f>
        <v>8761.2498084822128</v>
      </c>
      <c r="X307" s="156">
        <f>IF(ISNUMBER(X280)=TRUE,IF(X280&gt;0,X280/NAgni!X$57*100,"n.a."),"n.a.")</f>
        <v>8875.9370829227028</v>
      </c>
      <c r="Y307" s="156">
        <f>IF(ISNUMBER(Y280)=TRUE,IF(Y280&gt;0,Y280/NAgni!Y$57*100,"n.a."),"n.a.")</f>
        <v>8131.3456657110009</v>
      </c>
      <c r="Z307" s="156">
        <f>IF(ISNUMBER(Z280)=TRUE,IF(Z280&gt;0,Z280/NAgni!Z$57*100,"n.a."),"n.a.")</f>
        <v>6362.4624300892137</v>
      </c>
      <c r="AA307" s="156">
        <f>IF(ISNUMBER(AA280)=TRUE,IF(AA280&gt;0,AA280/NAgni!AA$57*100,"n.a."),"n.a.")</f>
        <v>6239.5135891166683</v>
      </c>
      <c r="AB307" s="156">
        <f>IF(ISNUMBER(AB280)=TRUE,IF(AB280&gt;0,AB280/NAgni!AB$57*100,"n.a."),"n.a.")</f>
        <v>6603.5484231289875</v>
      </c>
    </row>
    <row r="308" spans="1:28" x14ac:dyDescent="0.25">
      <c r="A308" s="1" t="s">
        <v>336</v>
      </c>
      <c r="B308" t="s">
        <v>337</v>
      </c>
      <c r="C308" s="156">
        <f>IF(ISNUMBER(C281)=TRUE,IF(C281&gt;0,C281/NAgni!C$57*100,"n.a."),"n.a.")</f>
        <v>12122.087427925064</v>
      </c>
      <c r="D308" s="156">
        <f>IF(ISNUMBER(D281)=TRUE,IF(D281&gt;0,D281/NAgni!D$57*100,"n.a."),"n.a.")</f>
        <v>11703.358656709217</v>
      </c>
      <c r="E308" s="156">
        <f>IF(ISNUMBER(E281)=TRUE,IF(E281&gt;0,E281/NAgni!E$57*100,"n.a."),"n.a.")</f>
        <v>12281.999081505279</v>
      </c>
      <c r="F308" s="156">
        <f>IF(ISNUMBER(F281)=TRUE,IF(F281&gt;0,F281/NAgni!F$57*100,"n.a."),"n.a.")</f>
        <v>12958.908274544268</v>
      </c>
      <c r="G308" s="156">
        <f>IF(ISNUMBER(G281)=TRUE,IF(G281&gt;0,G281/NAgni!G$57*100,"n.a."),"n.a.")</f>
        <v>13636.682739633159</v>
      </c>
      <c r="H308" s="156">
        <f>IF(ISNUMBER(H281)=TRUE,IF(H281&gt;0,H281/NAgni!H$57*100,"n.a."),"n.a.")</f>
        <v>12435.562764811237</v>
      </c>
      <c r="I308" s="156">
        <f>IF(ISNUMBER(I281)=TRUE,IF(I281&gt;0,I281/NAgni!I$57*100,"n.a."),"n.a.")</f>
        <v>11768.461600888399</v>
      </c>
      <c r="J308" s="156">
        <f>IF(ISNUMBER(J281)=TRUE,IF(J281&gt;0,J281/NAgni!J$57*100,"n.a."),"n.a.")</f>
        <v>11169.047230551207</v>
      </c>
      <c r="K308" s="156">
        <f>IF(ISNUMBER(K281)=TRUE,IF(K281&gt;0,K281/NAgni!K$57*100,"n.a."),"n.a.")</f>
        <v>10260.001547177315</v>
      </c>
      <c r="L308" s="156">
        <f>IF(ISNUMBER(L281)=TRUE,IF(L281&gt;0,L281/NAgni!L$57*100,"n.a."),"n.a.")</f>
        <v>9905.0865178549248</v>
      </c>
      <c r="M308" s="156">
        <f>IF(ISNUMBER(M281)=TRUE,IF(M281&gt;0,M281/NAgni!M$57*100,"n.a."),"n.a.")</f>
        <v>10304.76141270239</v>
      </c>
      <c r="N308" s="156">
        <f>IF(ISNUMBER(N281)=TRUE,IF(N281&gt;0,N281/NAgni!N$57*100,"n.a."),"n.a.")</f>
        <v>10469.597937786864</v>
      </c>
      <c r="O308" s="156">
        <f>IF(ISNUMBER(O281)=TRUE,IF(O281&gt;0,O281/NAgni!O$57*100,"n.a."),"n.a.")</f>
        <v>9794.339669600542</v>
      </c>
      <c r="P308" s="156">
        <f>IF(ISNUMBER(P281)=TRUE,IF(P281&gt;0,P281/NAgni!P$57*100,"n.a."),"n.a.")</f>
        <v>9893.8100793132453</v>
      </c>
      <c r="Q308" s="156">
        <f>IF(ISNUMBER(Q281)=TRUE,IF(Q281&gt;0,Q281/NAgni!Q$57*100,"n.a."),"n.a.")</f>
        <v>9691.4167902252302</v>
      </c>
      <c r="R308" s="156">
        <f>IF(ISNUMBER(R281)=TRUE,IF(R281&gt;0,R281/NAgni!R$57*100,"n.a."),"n.a.")</f>
        <v>9944.2931842888975</v>
      </c>
      <c r="S308" s="156">
        <f>IF(ISNUMBER(S281)=TRUE,IF(S281&gt;0,S281/NAgni!S$57*100,"n.a."),"n.a.")</f>
        <v>10871.924518752057</v>
      </c>
      <c r="T308" s="156">
        <f>IF(ISNUMBER(T281)=TRUE,IF(T281&gt;0,T281/NAgni!T$57*100,"n.a."),"n.a.")</f>
        <v>11041.870763581752</v>
      </c>
      <c r="U308" s="156">
        <f>IF(ISNUMBER(U281)=TRUE,IF(U281&gt;0,U281/NAgni!U$57*100,"n.a."),"n.a.")</f>
        <v>11566.120072057625</v>
      </c>
      <c r="V308" s="156">
        <f>IF(ISNUMBER(V281)=TRUE,IF(V281&gt;0,V281/NAgni!V$57*100,"n.a."),"n.a.")</f>
        <v>11890.009557072026</v>
      </c>
      <c r="W308" s="156">
        <f>IF(ISNUMBER(W281)=TRUE,IF(W281&gt;0,W281/NAgni!W$57*100,"n.a."),"n.a.")</f>
        <v>10907.77856691472</v>
      </c>
      <c r="X308" s="156">
        <f>IF(ISNUMBER(X281)=TRUE,IF(X281&gt;0,X281/NAgni!X$57*100,"n.a."),"n.a.")</f>
        <v>9048.8360550377911</v>
      </c>
      <c r="Y308" s="156">
        <f>IF(ISNUMBER(Y281)=TRUE,IF(Y281&gt;0,Y281/NAgni!Y$57*100,"n.a."),"n.a.")</f>
        <v>9258.4725321168953</v>
      </c>
      <c r="Z308" s="156">
        <f>IF(ISNUMBER(Z281)=TRUE,IF(Z281&gt;0,Z281/NAgni!Z$57*100,"n.a."),"n.a.")</f>
        <v>9495.6234260349593</v>
      </c>
      <c r="AA308" s="156">
        <f>IF(ISNUMBER(AA281)=TRUE,IF(AA281&gt;0,AA281/NAgni!AA$57*100,"n.a."),"n.a.")</f>
        <v>9475.3416625150112</v>
      </c>
      <c r="AB308" s="156">
        <f>IF(ISNUMBER(AB281)=TRUE,IF(AB281&gt;0,AB281/NAgni!AB$57*100,"n.a."),"n.a.")</f>
        <v>9325.1111764916204</v>
      </c>
    </row>
    <row r="309" spans="1:28" x14ac:dyDescent="0.25">
      <c r="A309" s="1" t="s">
        <v>338</v>
      </c>
      <c r="B309" t="s">
        <v>339</v>
      </c>
      <c r="C309" s="156">
        <f>IF(ISNUMBER(C282)=TRUE,IF(C282&gt;0,C282/NAgni!C$57*100,"n.a."),"n.a.")</f>
        <v>9128.1458483741208</v>
      </c>
      <c r="D309" s="156">
        <f>IF(ISNUMBER(D282)=TRUE,IF(D282&gt;0,D282/NAgni!D$57*100,"n.a."),"n.a.")</f>
        <v>8731.2189287986748</v>
      </c>
      <c r="E309" s="156">
        <f>IF(ISNUMBER(E282)=TRUE,IF(E282&gt;0,E282/NAgni!E$57*100,"n.a."),"n.a.")</f>
        <v>7896.72995005546</v>
      </c>
      <c r="F309" s="156">
        <f>IF(ISNUMBER(F282)=TRUE,IF(F282&gt;0,F282/NAgni!F$57*100,"n.a."),"n.a.")</f>
        <v>7308.4544348501904</v>
      </c>
      <c r="G309" s="156">
        <f>IF(ISNUMBER(G282)=TRUE,IF(G282&gt;0,G282/NAgni!G$57*100,"n.a."),"n.a.")</f>
        <v>7738.4687517170023</v>
      </c>
      <c r="H309" s="156">
        <f>IF(ISNUMBER(H282)=TRUE,IF(H282&gt;0,H282/NAgni!H$57*100,"n.a."),"n.a.")</f>
        <v>7384.311333951865</v>
      </c>
      <c r="I309" s="156">
        <f>IF(ISNUMBER(I282)=TRUE,IF(I282&gt;0,I282/NAgni!I$57*100,"n.a."),"n.a.")</f>
        <v>7548.215884563203</v>
      </c>
      <c r="J309" s="156">
        <f>IF(ISNUMBER(J282)=TRUE,IF(J282&gt;0,J282/NAgni!J$57*100,"n.a."),"n.a.")</f>
        <v>7624.3079266029044</v>
      </c>
      <c r="K309" s="156">
        <f>IF(ISNUMBER(K282)=TRUE,IF(K282&gt;0,K282/NAgni!K$57*100,"n.a."),"n.a.")</f>
        <v>7397.844473473695</v>
      </c>
      <c r="L309" s="156">
        <f>IF(ISNUMBER(L282)=TRUE,IF(L282&gt;0,L282/NAgni!L$57*100,"n.a."),"n.a.")</f>
        <v>7441.2374534704031</v>
      </c>
      <c r="M309" s="156">
        <f>IF(ISNUMBER(M282)=TRUE,IF(M282&gt;0,M282/NAgni!M$57*100,"n.a."),"n.a.")</f>
        <v>7368.7123340222261</v>
      </c>
      <c r="N309" s="156">
        <f>IF(ISNUMBER(N282)=TRUE,IF(N282&gt;0,N282/NAgni!N$57*100,"n.a."),"n.a.")</f>
        <v>7692.2758733563569</v>
      </c>
      <c r="O309" s="156">
        <f>IF(ISNUMBER(O282)=TRUE,IF(O282&gt;0,O282/NAgni!O$57*100,"n.a."),"n.a.")</f>
        <v>7748.4705253369893</v>
      </c>
      <c r="P309" s="156">
        <f>IF(ISNUMBER(P282)=TRUE,IF(P282&gt;0,P282/NAgni!P$57*100,"n.a."),"n.a.")</f>
        <v>7513.421215009289</v>
      </c>
      <c r="Q309" s="156">
        <f>IF(ISNUMBER(Q282)=TRUE,IF(Q282&gt;0,Q282/NAgni!Q$57*100,"n.a."),"n.a.")</f>
        <v>7993.1991550560897</v>
      </c>
      <c r="R309" s="156">
        <f>IF(ISNUMBER(R282)=TRUE,IF(R282&gt;0,R282/NAgni!R$57*100,"n.a."),"n.a.")</f>
        <v>8884.7299786854692</v>
      </c>
      <c r="S309" s="156">
        <f>IF(ISNUMBER(S282)=TRUE,IF(S282&gt;0,S282/NAgni!S$57*100,"n.a."),"n.a.")</f>
        <v>9479.299102855648</v>
      </c>
      <c r="T309" s="156">
        <f>IF(ISNUMBER(T282)=TRUE,IF(T282&gt;0,T282/NAgni!T$57*100,"n.a."),"n.a.")</f>
        <v>9500.3627007982705</v>
      </c>
      <c r="U309" s="156">
        <f>IF(ISNUMBER(U282)=TRUE,IF(U282&gt;0,U282/NAgni!U$57*100,"n.a."),"n.a.")</f>
        <v>9063.5818957575684</v>
      </c>
      <c r="V309" s="156">
        <f>IF(ISNUMBER(V282)=TRUE,IF(V282&gt;0,V282/NAgni!V$57*100,"n.a."),"n.a.")</f>
        <v>8922.8425774449952</v>
      </c>
      <c r="W309" s="156">
        <f>IF(ISNUMBER(W282)=TRUE,IF(W282&gt;0,W282/NAgni!W$57*100,"n.a."),"n.a.")</f>
        <v>7649.0062889071351</v>
      </c>
      <c r="X309" s="156">
        <f>IF(ISNUMBER(X282)=TRUE,IF(X282&gt;0,X282/NAgni!X$57*100,"n.a."),"n.a.")</f>
        <v>6376.9230654911735</v>
      </c>
      <c r="Y309" s="156">
        <f>IF(ISNUMBER(Y282)=TRUE,IF(Y282&gt;0,Y282/NAgni!Y$57*100,"n.a."),"n.a.")</f>
        <v>6659.4041079002864</v>
      </c>
      <c r="Z309" s="156">
        <f>IF(ISNUMBER(Z282)=TRUE,IF(Z282&gt;0,Z282/NAgni!Z$57*100,"n.a."),"n.a.")</f>
        <v>7141.6311607099615</v>
      </c>
      <c r="AA309" s="156">
        <f>IF(ISNUMBER(AA282)=TRUE,IF(AA282&gt;0,AA282/NAgni!AA$57*100,"n.a."),"n.a.")</f>
        <v>7767.5091640528462</v>
      </c>
      <c r="AB309" s="156">
        <f>IF(ISNUMBER(AB282)=TRUE,IF(AB282&gt;0,AB282/NAgni!AB$57*100,"n.a."),"n.a.")</f>
        <v>7974.7341621739597</v>
      </c>
    </row>
    <row r="310" spans="1:28" x14ac:dyDescent="0.25">
      <c r="A310" s="1" t="s">
        <v>340</v>
      </c>
      <c r="B310" t="s">
        <v>341</v>
      </c>
      <c r="C310" s="156">
        <f>IF(ISNUMBER(C283)=TRUE,IF(C283&gt;0,C283/NAgni!C$57*100,"n.a."),"n.a.")</f>
        <v>13542.9230116006</v>
      </c>
      <c r="D310" s="156">
        <f>IF(ISNUMBER(D283)=TRUE,IF(D283&gt;0,D283/NAgni!D$57*100,"n.a."),"n.a.")</f>
        <v>13976.434513451792</v>
      </c>
      <c r="E310" s="156">
        <f>IF(ISNUMBER(E283)=TRUE,IF(E283&gt;0,E283/NAgni!E$57*100,"n.a."),"n.a.")</f>
        <v>14938.225180478134</v>
      </c>
      <c r="F310" s="156">
        <f>IF(ISNUMBER(F283)=TRUE,IF(F283&gt;0,F283/NAgni!F$57*100,"n.a."),"n.a.")</f>
        <v>18199.721821184805</v>
      </c>
      <c r="G310" s="156">
        <f>IF(ISNUMBER(G283)=TRUE,IF(G283&gt;0,G283/NAgni!G$57*100,"n.a."),"n.a.")</f>
        <v>17389.246598726782</v>
      </c>
      <c r="H310" s="156">
        <f>IF(ISNUMBER(H283)=TRUE,IF(H283&gt;0,H283/NAgni!H$57*100,"n.a."),"n.a.")</f>
        <v>14975.133029503902</v>
      </c>
      <c r="I310" s="156">
        <f>IF(ISNUMBER(I283)=TRUE,IF(I283&gt;0,I283/NAgni!I$57*100,"n.a."),"n.a.")</f>
        <v>13933.838050553672</v>
      </c>
      <c r="J310" s="156">
        <f>IF(ISNUMBER(J283)=TRUE,IF(J283&gt;0,J283/NAgni!J$57*100,"n.a."),"n.a.")</f>
        <v>12728.71627847739</v>
      </c>
      <c r="K310" s="156">
        <f>IF(ISNUMBER(K283)=TRUE,IF(K283&gt;0,K283/NAgni!K$57*100,"n.a."),"n.a.")</f>
        <v>9600.2616333043552</v>
      </c>
      <c r="L310" s="156">
        <f>IF(ISNUMBER(L283)=TRUE,IF(L283&gt;0,L283/NAgni!L$57*100,"n.a."),"n.a.")</f>
        <v>7400.0875954380235</v>
      </c>
      <c r="M310" s="156">
        <f>IF(ISNUMBER(M283)=TRUE,IF(M283&gt;0,M283/NAgni!M$57*100,"n.a."),"n.a.")</f>
        <v>7829.4292734606788</v>
      </c>
      <c r="N310" s="156">
        <f>IF(ISNUMBER(N283)=TRUE,IF(N283&gt;0,N283/NAgni!N$57*100,"n.a."),"n.a.")</f>
        <v>7649.432254336085</v>
      </c>
      <c r="O310" s="156">
        <f>IF(ISNUMBER(O283)=TRUE,IF(O283&gt;0,O283/NAgni!O$57*100,"n.a."),"n.a.")</f>
        <v>7801.0510107243517</v>
      </c>
      <c r="P310" s="156">
        <f>IF(ISNUMBER(P283)=TRUE,IF(P283&gt;0,P283/NAgni!P$57*100,"n.a."),"n.a.")</f>
        <v>7942.812776506622</v>
      </c>
      <c r="Q310" s="156">
        <f>IF(ISNUMBER(Q283)=TRUE,IF(Q283&gt;0,Q283/NAgni!Q$57*100,"n.a."),"n.a.")</f>
        <v>8623.9242849613001</v>
      </c>
      <c r="R310" s="156">
        <f>IF(ISNUMBER(R283)=TRUE,IF(R283&gt;0,R283/NAgni!R$57*100,"n.a."),"n.a.")</f>
        <v>9437.6472400984421</v>
      </c>
      <c r="S310" s="156">
        <f>IF(ISNUMBER(S283)=TRUE,IF(S283&gt;0,S283/NAgni!S$57*100,"n.a."),"n.a.")</f>
        <v>10790.320918729669</v>
      </c>
      <c r="T310" s="156">
        <f>IF(ISNUMBER(T283)=TRUE,IF(T283&gt;0,T283/NAgni!T$57*100,"n.a."),"n.a.")</f>
        <v>13322.766099440549</v>
      </c>
      <c r="U310" s="156">
        <f>IF(ISNUMBER(U283)=TRUE,IF(U283&gt;0,U283/NAgni!U$57*100,"n.a."),"n.a.")</f>
        <v>15124.888155682547</v>
      </c>
      <c r="V310" s="156">
        <f>IF(ISNUMBER(V283)=TRUE,IF(V283&gt;0,V283/NAgni!V$57*100,"n.a."),"n.a.")</f>
        <v>16038.376440501481</v>
      </c>
      <c r="W310" s="156">
        <f>IF(ISNUMBER(W283)=TRUE,IF(W283&gt;0,W283/NAgni!W$57*100,"n.a."),"n.a.")</f>
        <v>16564.191589864935</v>
      </c>
      <c r="X310" s="156">
        <f>IF(ISNUMBER(X283)=TRUE,IF(X283&gt;0,X283/NAgni!X$57*100,"n.a."),"n.a.")</f>
        <v>19629.608712711361</v>
      </c>
      <c r="Y310" s="156">
        <f>IF(ISNUMBER(Y283)=TRUE,IF(Y283&gt;0,Y283/NAgni!Y$57*100,"n.a."),"n.a.")</f>
        <v>16294.07088956625</v>
      </c>
      <c r="Z310" s="156">
        <f>IF(ISNUMBER(Z283)=TRUE,IF(Z283&gt;0,Z283/NAgni!Z$57*100,"n.a."),"n.a.")</f>
        <v>14614.717761410935</v>
      </c>
      <c r="AA310" s="156">
        <f>IF(ISNUMBER(AA283)=TRUE,IF(AA283&gt;0,AA283/NAgni!AA$57*100,"n.a."),"n.a.")</f>
        <v>12294.809158745544</v>
      </c>
      <c r="AB310" s="156">
        <f>IF(ISNUMBER(AB283)=TRUE,IF(AB283&gt;0,AB283/NAgni!AB$57*100,"n.a."),"n.a.")</f>
        <v>12278.921121824395</v>
      </c>
    </row>
    <row r="311" spans="1:28" x14ac:dyDescent="0.25">
      <c r="A311" s="1" t="s">
        <v>342</v>
      </c>
      <c r="B311" t="s">
        <v>482</v>
      </c>
      <c r="C311" s="156">
        <f>IF(ISNUMBER(C284)=TRUE,IF(C284&gt;0,C284/NAgni!C$57*100,"n.a."),"n.a.")</f>
        <v>28270.830348150907</v>
      </c>
      <c r="D311" s="156">
        <f>IF(ISNUMBER(D284)=TRUE,IF(D284&gt;0,D284/NAgni!D$57*100,"n.a."),"n.a.")</f>
        <v>22858.571360473979</v>
      </c>
      <c r="E311" s="156">
        <f>IF(ISNUMBER(E284)=TRUE,IF(E284&gt;0,E284/NAgni!E$57*100,"n.a."),"n.a.")</f>
        <v>15288.746844610812</v>
      </c>
      <c r="F311" s="156">
        <f>IF(ISNUMBER(F284)=TRUE,IF(F284&gt;0,F284/NAgni!F$57*100,"n.a."),"n.a.")</f>
        <v>18680.602693050223</v>
      </c>
      <c r="G311" s="156">
        <f>IF(ISNUMBER(G284)=TRUE,IF(G284&gt;0,G284/NAgni!G$57*100,"n.a."),"n.a.")</f>
        <v>21019.473514774345</v>
      </c>
      <c r="H311" s="156">
        <f>IF(ISNUMBER(H284)=TRUE,IF(H284&gt;0,H284/NAgni!H$57*100,"n.a."),"n.a.")</f>
        <v>21916.101063628928</v>
      </c>
      <c r="I311" s="156">
        <f>IF(ISNUMBER(I284)=TRUE,IF(I284&gt;0,I284/NAgni!I$57*100,"n.a."),"n.a.")</f>
        <v>21397.537826605789</v>
      </c>
      <c r="J311" s="156">
        <f>IF(ISNUMBER(J284)=TRUE,IF(J284&gt;0,J284/NAgni!J$57*100,"n.a."),"n.a.")</f>
        <v>20618.955316879932</v>
      </c>
      <c r="K311" s="156">
        <f>IF(ISNUMBER(K284)=TRUE,IF(K284&gt;0,K284/NAgni!K$57*100,"n.a."),"n.a.")</f>
        <v>22978.767848553714</v>
      </c>
      <c r="L311" s="156">
        <f>IF(ISNUMBER(L284)=TRUE,IF(L284&gt;0,L284/NAgni!L$57*100,"n.a."),"n.a.")</f>
        <v>23499.668597840922</v>
      </c>
      <c r="M311" s="156">
        <f>IF(ISNUMBER(M284)=TRUE,IF(M284&gt;0,M284/NAgni!M$57*100,"n.a."),"n.a.")</f>
        <v>26589.392896791811</v>
      </c>
      <c r="N311" s="156">
        <f>IF(ISNUMBER(N284)=TRUE,IF(N284&gt;0,N284/NAgni!N$57*100,"n.a."),"n.a.")</f>
        <v>28789.849887447748</v>
      </c>
      <c r="O311" s="156">
        <f>IF(ISNUMBER(O284)=TRUE,IF(O284&gt;0,O284/NAgni!O$57*100,"n.a."),"n.a.")</f>
        <v>29140.644545795069</v>
      </c>
      <c r="P311" s="156">
        <f>IF(ISNUMBER(P284)=TRUE,IF(P284&gt;0,P284/NAgni!P$57*100,"n.a."),"n.a.")</f>
        <v>16625.743888007368</v>
      </c>
      <c r="Q311" s="156">
        <f>IF(ISNUMBER(Q284)=TRUE,IF(Q284&gt;0,Q284/NAgni!Q$57*100,"n.a."),"n.a.")</f>
        <v>17705.35899956994</v>
      </c>
      <c r="R311" s="156">
        <f>IF(ISNUMBER(R284)=TRUE,IF(R284&gt;0,R284/NAgni!R$57*100,"n.a."),"n.a.")</f>
        <v>20045.441075760009</v>
      </c>
      <c r="S311" s="156">
        <f>IF(ISNUMBER(S284)=TRUE,IF(S284&gt;0,S284/NAgni!S$57*100,"n.a."),"n.a.")</f>
        <v>22154.473178865061</v>
      </c>
      <c r="T311" s="156">
        <f>IF(ISNUMBER(T284)=TRUE,IF(T284&gt;0,T284/NAgni!T$57*100,"n.a."),"n.a.")</f>
        <v>25885.128474992514</v>
      </c>
      <c r="U311" s="156">
        <f>IF(ISNUMBER(U284)=TRUE,IF(U284&gt;0,U284/NAgni!U$57*100,"n.a."),"n.a.")</f>
        <v>21952.640039676317</v>
      </c>
      <c r="V311" s="156">
        <f>IF(ISNUMBER(V284)=TRUE,IF(V284&gt;0,V284/NAgni!V$57*100,"n.a."),"n.a.")</f>
        <v>13520.660921071954</v>
      </c>
      <c r="W311" s="156">
        <f>IF(ISNUMBER(W284)=TRUE,IF(W284&gt;0,W284/NAgni!W$57*100,"n.a."),"n.a.")</f>
        <v>22835.855085292646</v>
      </c>
      <c r="X311" s="156">
        <f>IF(ISNUMBER(X284)=TRUE,IF(X284&gt;0,X284/NAgni!X$57*100,"n.a."),"n.a.")</f>
        <v>32195.592710475164</v>
      </c>
      <c r="Y311" s="156">
        <f>IF(ISNUMBER(Y284)=TRUE,IF(Y284&gt;0,Y284/NAgni!Y$57*100,"n.a."),"n.a.")</f>
        <v>28633.823311449207</v>
      </c>
      <c r="Z311" s="156">
        <f>IF(ISNUMBER(Z284)=TRUE,IF(Z284&gt;0,Z284/NAgni!Z$57*100,"n.a."),"n.a.")</f>
        <v>27053.167410872953</v>
      </c>
      <c r="AA311" s="156">
        <f>IF(ISNUMBER(AA284)=TRUE,IF(AA284&gt;0,AA284/NAgni!AA$57*100,"n.a."),"n.a.")</f>
        <v>27213.940215823932</v>
      </c>
      <c r="AB311" s="156">
        <f>IF(ISNUMBER(AB284)=TRUE,IF(AB284&gt;0,AB284/NAgni!AB$57*100,"n.a."),"n.a.")</f>
        <v>23080.171887822442</v>
      </c>
    </row>
    <row r="312" spans="1:28" x14ac:dyDescent="0.25">
      <c r="A312" s="1" t="s">
        <v>344</v>
      </c>
      <c r="B312" t="s">
        <v>345</v>
      </c>
      <c r="C312" s="156">
        <f>IF(ISNUMBER(C285)=TRUE,IF(C285&gt;0,C285/NAgni!C$57*100,"n.a."),"n.a.")</f>
        <v>7176.1470556170398</v>
      </c>
      <c r="D312" s="156">
        <f>IF(ISNUMBER(D285)=TRUE,IF(D285&gt;0,D285/NAgni!D$57*100,"n.a."),"n.a.")</f>
        <v>7942.6114619858863</v>
      </c>
      <c r="E312" s="156">
        <f>IF(ISNUMBER(E285)=TRUE,IF(E285&gt;0,E285/NAgni!E$57*100,"n.a."),"n.a.")</f>
        <v>7426.8067225102259</v>
      </c>
      <c r="F312" s="156">
        <f>IF(ISNUMBER(F285)=TRUE,IF(F285&gt;0,F285/NAgni!F$57*100,"n.a."),"n.a.")</f>
        <v>7723.9504762830675</v>
      </c>
      <c r="G312" s="156">
        <f>IF(ISNUMBER(G285)=TRUE,IF(G285&gt;0,G285/NAgni!G$57*100,"n.a."),"n.a.")</f>
        <v>7762.6682721402221</v>
      </c>
      <c r="H312" s="156">
        <f>IF(ISNUMBER(H285)=TRUE,IF(H285&gt;0,H285/NAgni!H$57*100,"n.a."),"n.a.")</f>
        <v>7232.2631185672208</v>
      </c>
      <c r="I312" s="156">
        <f>IF(ISNUMBER(I285)=TRUE,IF(I285&gt;0,I285/NAgni!I$57*100,"n.a."),"n.a.")</f>
        <v>6634.193279147551</v>
      </c>
      <c r="J312" s="156">
        <f>IF(ISNUMBER(J285)=TRUE,IF(J285&gt;0,J285/NAgni!J$57*100,"n.a."),"n.a.")</f>
        <v>6614.9679104260058</v>
      </c>
      <c r="K312" s="156">
        <f>IF(ISNUMBER(K285)=TRUE,IF(K285&gt;0,K285/NAgni!K$57*100,"n.a."),"n.a.")</f>
        <v>7060.3825553079932</v>
      </c>
      <c r="L312" s="156">
        <f>IF(ISNUMBER(L285)=TRUE,IF(L285&gt;0,L285/NAgni!L$57*100,"n.a."),"n.a.")</f>
        <v>6669.9014009744478</v>
      </c>
      <c r="M312" s="156">
        <f>IF(ISNUMBER(M285)=TRUE,IF(M285&gt;0,M285/NAgni!M$57*100,"n.a."),"n.a.")</f>
        <v>6498.7854086967727</v>
      </c>
      <c r="N312" s="156">
        <f>IF(ISNUMBER(N285)=TRUE,IF(N285&gt;0,N285/NAgni!N$57*100,"n.a."),"n.a.")</f>
        <v>6552.4639212193206</v>
      </c>
      <c r="O312" s="156">
        <f>IF(ISNUMBER(O285)=TRUE,IF(O285&gt;0,O285/NAgni!O$57*100,"n.a."),"n.a.")</f>
        <v>6531.6267320298821</v>
      </c>
      <c r="P312" s="156">
        <f>IF(ISNUMBER(P285)=TRUE,IF(P285&gt;0,P285/NAgni!P$57*100,"n.a."),"n.a.")</f>
        <v>6170.6116945221684</v>
      </c>
      <c r="Q312" s="156">
        <f>IF(ISNUMBER(Q285)=TRUE,IF(Q285&gt;0,Q285/NAgni!Q$57*100,"n.a."),"n.a.")</f>
        <v>6262.2823739820506</v>
      </c>
      <c r="R312" s="156">
        <f>IF(ISNUMBER(R285)=TRUE,IF(R285&gt;0,R285/NAgni!R$57*100,"n.a."),"n.a.")</f>
        <v>6345.6521208492313</v>
      </c>
      <c r="S312" s="156">
        <f>IF(ISNUMBER(S285)=TRUE,IF(S285&gt;0,S285/NAgni!S$57*100,"n.a."),"n.a.")</f>
        <v>7176.3704994725967</v>
      </c>
      <c r="T312" s="156">
        <f>IF(ISNUMBER(T285)=TRUE,IF(T285&gt;0,T285/NAgni!T$57*100,"n.a."),"n.a.")</f>
        <v>7577.2459316229033</v>
      </c>
      <c r="U312" s="156">
        <f>IF(ISNUMBER(U285)=TRUE,IF(U285&gt;0,U285/NAgni!U$57*100,"n.a."),"n.a.")</f>
        <v>7590.1796318415772</v>
      </c>
      <c r="V312" s="156">
        <f>IF(ISNUMBER(V285)=TRUE,IF(V285&gt;0,V285/NAgni!V$57*100,"n.a."),"n.a.")</f>
        <v>8159.3789897916895</v>
      </c>
      <c r="W312" s="156">
        <f>IF(ISNUMBER(W285)=TRUE,IF(W285&gt;0,W285/NAgni!W$57*100,"n.a."),"n.a.")</f>
        <v>7967.6235259453661</v>
      </c>
      <c r="X312" s="156">
        <f>IF(ISNUMBER(X285)=TRUE,IF(X285&gt;0,X285/NAgni!X$57*100,"n.a."),"n.a.")</f>
        <v>7616.376217252051</v>
      </c>
      <c r="Y312" s="156">
        <f>IF(ISNUMBER(Y285)=TRUE,IF(Y285&gt;0,Y285/NAgni!Y$57*100,"n.a."),"n.a.")</f>
        <v>6754.5633402815492</v>
      </c>
      <c r="Z312" s="156">
        <f>IF(ISNUMBER(Z285)=TRUE,IF(Z285&gt;0,Z285/NAgni!Z$57*100,"n.a."),"n.a.")</f>
        <v>6245.849701910658</v>
      </c>
      <c r="AA312" s="156">
        <f>IF(ISNUMBER(AA285)=TRUE,IF(AA285&gt;0,AA285/NAgni!AA$57*100,"n.a."),"n.a.")</f>
        <v>6330.9773752801821</v>
      </c>
      <c r="AB312" s="156">
        <f>IF(ISNUMBER(AB285)=TRUE,IF(AB285&gt;0,AB285/NAgni!AB$57*100,"n.a."),"n.a.")</f>
        <v>6580.7781490998523</v>
      </c>
    </row>
    <row r="313" spans="1:28" x14ac:dyDescent="0.25">
      <c r="A313" s="1" t="s">
        <v>346</v>
      </c>
      <c r="B313" s="152" t="s">
        <v>347</v>
      </c>
      <c r="C313" s="156">
        <f>IF(ISNUMBER(C286)=TRUE,IF(C286&gt;0,C286/NAgni!C$57*100,"n.a."),"n.a.")</f>
        <v>10491.97622053562</v>
      </c>
      <c r="D313" s="156">
        <f>IF(ISNUMBER(D286)=TRUE,IF(D286&gt;0,D286/NAgni!D$57*100,"n.a."),"n.a.")</f>
        <v>11417.891007000038</v>
      </c>
      <c r="E313" s="156">
        <f>IF(ISNUMBER(E286)=TRUE,IF(E286&gt;0,E286/NAgni!E$57*100,"n.a."),"n.a.")</f>
        <v>13616.790998012726</v>
      </c>
      <c r="F313" s="156">
        <f>IF(ISNUMBER(F286)=TRUE,IF(F286&gt;0,F286/NAgni!F$57*100,"n.a."),"n.a.")</f>
        <v>17914.402614824474</v>
      </c>
      <c r="G313" s="156">
        <f>IF(ISNUMBER(G286)=TRUE,IF(G286&gt;0,G286/NAgni!G$57*100,"n.a."),"n.a.")</f>
        <v>17622.308618509323</v>
      </c>
      <c r="H313" s="156">
        <f>IF(ISNUMBER(H286)=TRUE,IF(H286&gt;0,H286/NAgni!H$57*100,"n.a."),"n.a.")</f>
        <v>18921.469355989499</v>
      </c>
      <c r="I313" s="156">
        <f>IF(ISNUMBER(I286)=TRUE,IF(I286&gt;0,I286/NAgni!I$57*100,"n.a."),"n.a.")</f>
        <v>16409.730542051871</v>
      </c>
      <c r="J313" s="156">
        <f>IF(ISNUMBER(J286)=TRUE,IF(J286&gt;0,J286/NAgni!J$57*100,"n.a."),"n.a.")</f>
        <v>16252.350959843676</v>
      </c>
      <c r="K313" s="156">
        <f>IF(ISNUMBER(K286)=TRUE,IF(K286&gt;0,K286/NAgni!K$57*100,"n.a."),"n.a.")</f>
        <v>14712.63599794432</v>
      </c>
      <c r="L313" s="156">
        <f>IF(ISNUMBER(L286)=TRUE,IF(L286&gt;0,L286/NAgni!L$57*100,"n.a."),"n.a.")</f>
        <v>16728.382927068047</v>
      </c>
      <c r="M313" s="156">
        <f>IF(ISNUMBER(M286)=TRUE,IF(M286&gt;0,M286/NAgni!M$57*100,"n.a."),"n.a.")</f>
        <v>15904.05650373975</v>
      </c>
      <c r="N313" s="156">
        <f>IF(ISNUMBER(N286)=TRUE,IF(N286&gt;0,N286/NAgni!N$57*100,"n.a."),"n.a.")</f>
        <v>14795.263834996587</v>
      </c>
      <c r="O313" s="156">
        <f>IF(ISNUMBER(O286)=TRUE,IF(O286&gt;0,O286/NAgni!O$57*100,"n.a."),"n.a.")</f>
        <v>13804.403843431186</v>
      </c>
      <c r="P313" s="156">
        <f>IF(ISNUMBER(P286)=TRUE,IF(P286&gt;0,P286/NAgni!P$57*100,"n.a."),"n.a.")</f>
        <v>13811.270808747608</v>
      </c>
      <c r="Q313" s="156">
        <f>IF(ISNUMBER(Q286)=TRUE,IF(Q286&gt;0,Q286/NAgni!Q$57*100,"n.a."),"n.a.")</f>
        <v>12813.14278170244</v>
      </c>
      <c r="R313" s="156">
        <f>IF(ISNUMBER(R286)=TRUE,IF(R286&gt;0,R286/NAgni!R$57*100,"n.a."),"n.a.")</f>
        <v>14368.159537872183</v>
      </c>
      <c r="S313" s="156">
        <f>IF(ISNUMBER(S286)=TRUE,IF(S286&gt;0,S286/NAgni!S$57*100,"n.a."),"n.a.")</f>
        <v>13448.38284750538</v>
      </c>
      <c r="T313" s="156">
        <f>IF(ISNUMBER(T286)=TRUE,IF(T286&gt;0,T286/NAgni!T$57*100,"n.a."),"n.a.")</f>
        <v>14476.016189226691</v>
      </c>
      <c r="U313" s="156">
        <f>IF(ISNUMBER(U286)=TRUE,IF(U286&gt;0,U286/NAgni!U$57*100,"n.a."),"n.a.")</f>
        <v>14710.215584107413</v>
      </c>
      <c r="V313" s="156">
        <f>IF(ISNUMBER(V286)=TRUE,IF(V286&gt;0,V286/NAgni!V$57*100,"n.a."),"n.a.")</f>
        <v>12565.844388884736</v>
      </c>
      <c r="W313" s="156">
        <f>IF(ISNUMBER(W286)=TRUE,IF(W286&gt;0,W286/NAgni!W$57*100,"n.a."),"n.a.")</f>
        <v>12529.16169924785</v>
      </c>
      <c r="X313" s="156">
        <f>IF(ISNUMBER(X286)=TRUE,IF(X286&gt;0,X286/NAgni!X$57*100,"n.a."),"n.a.")</f>
        <v>13508.91861312059</v>
      </c>
      <c r="Y313" s="156">
        <f>IF(ISNUMBER(Y286)=TRUE,IF(Y286&gt;0,Y286/NAgni!Y$57*100,"n.a."),"n.a.")</f>
        <v>10572.052292670132</v>
      </c>
      <c r="Z313" s="156">
        <f>IF(ISNUMBER(Z286)=TRUE,IF(Z286&gt;0,Z286/NAgni!Z$57*100,"n.a."),"n.a.")</f>
        <v>11014.443855817974</v>
      </c>
      <c r="AA313" s="156">
        <f>IF(ISNUMBER(AA286)=TRUE,IF(AA286&gt;0,AA286/NAgni!AA$57*100,"n.a."),"n.a.")</f>
        <v>12536.977960695636</v>
      </c>
      <c r="AB313" s="156">
        <f>IF(ISNUMBER(AB286)=TRUE,IF(AB286&gt;0,AB286/NAgni!AB$57*100,"n.a."),"n.a.")</f>
        <v>13150.880479785732</v>
      </c>
    </row>
    <row r="314" spans="1:28" x14ac:dyDescent="0.25">
      <c r="A314" s="1" t="s">
        <v>348</v>
      </c>
      <c r="B314" s="152" t="s">
        <v>349</v>
      </c>
      <c r="C314" s="156">
        <f>IF(ISNUMBER(C287)=TRUE,IF(C287&gt;0,C287/NAgni!C$57*100,"n.a."),"n.a.")</f>
        <v>6641.7371646127822</v>
      </c>
      <c r="D314" s="156">
        <f>IF(ISNUMBER(D287)=TRUE,IF(D287&gt;0,D287/NAgni!D$57*100,"n.a."),"n.a.")</f>
        <v>5917.1377605213911</v>
      </c>
      <c r="E314" s="156">
        <f>IF(ISNUMBER(E287)=TRUE,IF(E287&gt;0,E287/NAgni!E$57*100,"n.a."),"n.a.")</f>
        <v>6364.3580344049406</v>
      </c>
      <c r="F314" s="156">
        <f>IF(ISNUMBER(F287)=TRUE,IF(F287&gt;0,F287/NAgni!F$57*100,"n.a."),"n.a.")</f>
        <v>5763.7940623676368</v>
      </c>
      <c r="G314" s="156">
        <f>IF(ISNUMBER(G287)=TRUE,IF(G287&gt;0,G287/NAgni!G$57*100,"n.a."),"n.a.")</f>
        <v>5591.7058988511944</v>
      </c>
      <c r="H314" s="156">
        <f>IF(ISNUMBER(H287)=TRUE,IF(H287&gt;0,H287/NAgni!H$57*100,"n.a."),"n.a.")</f>
        <v>5509.6426195530939</v>
      </c>
      <c r="I314" s="156">
        <f>IF(ISNUMBER(I287)=TRUE,IF(I287&gt;0,I287/NAgni!I$57*100,"n.a."),"n.a.")</f>
        <v>5022.4174531612089</v>
      </c>
      <c r="J314" s="156">
        <f>IF(ISNUMBER(J287)=TRUE,IF(J287&gt;0,J287/NAgni!J$57*100,"n.a."),"n.a.")</f>
        <v>5112.5208034748966</v>
      </c>
      <c r="K314" s="156">
        <f>IF(ISNUMBER(K287)=TRUE,IF(K287&gt;0,K287/NAgni!K$57*100,"n.a."),"n.a.")</f>
        <v>4123.3053382889739</v>
      </c>
      <c r="L314" s="156">
        <f>IF(ISNUMBER(L287)=TRUE,IF(L287&gt;0,L287/NAgni!L$57*100,"n.a."),"n.a.")</f>
        <v>3960.6385879163099</v>
      </c>
      <c r="M314" s="156">
        <f>IF(ISNUMBER(M287)=TRUE,IF(M287&gt;0,M287/NAgni!M$57*100,"n.a."),"n.a.")</f>
        <v>4340.2900395239512</v>
      </c>
      <c r="N314" s="156">
        <f>IF(ISNUMBER(N287)=TRUE,IF(N287&gt;0,N287/NAgni!N$57*100,"n.a."),"n.a.")</f>
        <v>5054.7868491215941</v>
      </c>
      <c r="O314" s="156">
        <f>IF(ISNUMBER(O287)=TRUE,IF(O287&gt;0,O287/NAgni!O$57*100,"n.a."),"n.a.")</f>
        <v>6122.3576845000107</v>
      </c>
      <c r="P314" s="156">
        <f>IF(ISNUMBER(P287)=TRUE,IF(P287&gt;0,P287/NAgni!P$57*100,"n.a."),"n.a.")</f>
        <v>5918.1421582773628</v>
      </c>
      <c r="Q314" s="156">
        <f>IF(ISNUMBER(Q287)=TRUE,IF(Q287&gt;0,Q287/NAgni!Q$57*100,"n.a."),"n.a.")</f>
        <v>5958.9045481573376</v>
      </c>
      <c r="R314" s="156">
        <f>IF(ISNUMBER(R287)=TRUE,IF(R287&gt;0,R287/NAgni!R$57*100,"n.a."),"n.a.")</f>
        <v>6183.7351323081166</v>
      </c>
      <c r="S314" s="156">
        <f>IF(ISNUMBER(S287)=TRUE,IF(S287&gt;0,S287/NAgni!S$57*100,"n.a."),"n.a.")</f>
        <v>7162.9554877825722</v>
      </c>
      <c r="T314" s="156">
        <f>IF(ISNUMBER(T287)=TRUE,IF(T287&gt;0,T287/NAgni!T$57*100,"n.a."),"n.a.")</f>
        <v>6899.9446949889107</v>
      </c>
      <c r="U314" s="156">
        <f>IF(ISNUMBER(U287)=TRUE,IF(U287&gt;0,U287/NAgni!U$57*100,"n.a."),"n.a.")</f>
        <v>7260.7476069161603</v>
      </c>
      <c r="V314" s="156">
        <f>IF(ISNUMBER(V287)=TRUE,IF(V287&gt;0,V287/NAgni!V$57*100,"n.a."),"n.a.")</f>
        <v>7468.8614286813672</v>
      </c>
      <c r="W314" s="156">
        <f>IF(ISNUMBER(W287)=TRUE,IF(W287&gt;0,W287/NAgni!W$57*100,"n.a."),"n.a.")</f>
        <v>6649.9218856670168</v>
      </c>
      <c r="X314" s="156">
        <f>IF(ISNUMBER(X287)=TRUE,IF(X287&gt;0,X287/NAgni!X$57*100,"n.a."),"n.a.")</f>
        <v>6084.7919008297386</v>
      </c>
      <c r="Y314" s="156">
        <f>IF(ISNUMBER(Y287)=TRUE,IF(Y287&gt;0,Y287/NAgni!Y$57*100,"n.a."),"n.a.")</f>
        <v>5555.7916541803661</v>
      </c>
      <c r="Z314" s="156">
        <f>IF(ISNUMBER(Z287)=TRUE,IF(Z287&gt;0,Z287/NAgni!Z$57*100,"n.a."),"n.a.")</f>
        <v>5544.5581999837141</v>
      </c>
      <c r="AA314" s="156">
        <f>IF(ISNUMBER(AA287)=TRUE,IF(AA287&gt;0,AA287/NAgni!AA$57*100,"n.a."),"n.a.")</f>
        <v>5553.6083880053011</v>
      </c>
      <c r="AB314" s="156">
        <f>IF(ISNUMBER(AB287)=TRUE,IF(AB287&gt;0,AB287/NAgni!AB$57*100,"n.a."),"n.a.")</f>
        <v>5685.9700889892356</v>
      </c>
    </row>
    <row r="315" spans="1:28" x14ac:dyDescent="0.25">
      <c r="A315" s="1" t="s">
        <v>350</v>
      </c>
      <c r="B315" t="s">
        <v>483</v>
      </c>
      <c r="C315" s="156">
        <f>IF(ISNUMBER(C288)=TRUE,IF(C288&gt;0,C288/NAgni!C$57*100,"n.a."),"n.a.")</f>
        <v>35003.898413075003</v>
      </c>
      <c r="D315" s="156">
        <f>IF(ISNUMBER(D288)=TRUE,IF(D288&gt;0,D288/NAgni!D$57*100,"n.a."),"n.a.")</f>
        <v>28234.195917601512</v>
      </c>
      <c r="E315" s="156">
        <f>IF(ISNUMBER(E288)=TRUE,IF(E288&gt;0,E288/NAgni!E$57*100,"n.a."),"n.a.")</f>
        <v>27087.567098600233</v>
      </c>
      <c r="F315" s="156">
        <f>IF(ISNUMBER(F288)=TRUE,IF(F288&gt;0,F288/NAgni!F$57*100,"n.a."),"n.a.")</f>
        <v>30924.137616775504</v>
      </c>
      <c r="G315" s="156">
        <f>IF(ISNUMBER(G288)=TRUE,IF(G288&gt;0,G288/NAgni!G$57*100,"n.a."),"n.a.")</f>
        <v>29852.499423060795</v>
      </c>
      <c r="H315" s="156">
        <f>IF(ISNUMBER(H288)=TRUE,IF(H288&gt;0,H288/NAgni!H$57*100,"n.a."),"n.a.")</f>
        <v>25623.22792468542</v>
      </c>
      <c r="I315" s="156">
        <f>IF(ISNUMBER(I288)=TRUE,IF(I288&gt;0,I288/NAgni!I$57*100,"n.a."),"n.a.")</f>
        <v>23249.992457008706</v>
      </c>
      <c r="J315" s="156">
        <f>IF(ISNUMBER(J288)=TRUE,IF(J288&gt;0,J288/NAgni!J$57*100,"n.a."),"n.a.")</f>
        <v>24222.74659925716</v>
      </c>
      <c r="K315" s="156">
        <f>IF(ISNUMBER(K288)=TRUE,IF(K288&gt;0,K288/NAgni!K$57*100,"n.a."),"n.a.")</f>
        <v>22279.494366107851</v>
      </c>
      <c r="L315" s="156">
        <f>IF(ISNUMBER(L288)=TRUE,IF(L288&gt;0,L288/NAgni!L$57*100,"n.a."),"n.a.")</f>
        <v>20267.494642349346</v>
      </c>
      <c r="M315" s="156">
        <f>IF(ISNUMBER(M288)=TRUE,IF(M288&gt;0,M288/NAgni!M$57*100,"n.a."),"n.a.")</f>
        <v>18764.171210298544</v>
      </c>
      <c r="N315" s="156">
        <f>IF(ISNUMBER(N288)=TRUE,IF(N288&gt;0,N288/NAgni!N$57*100,"n.a."),"n.a.")</f>
        <v>17419.74807198262</v>
      </c>
      <c r="O315" s="156">
        <f>IF(ISNUMBER(O288)=TRUE,IF(O288&gt;0,O288/NAgni!O$57*100,"n.a."),"n.a.")</f>
        <v>17254.454467032279</v>
      </c>
      <c r="P315" s="156">
        <f>IF(ISNUMBER(P288)=TRUE,IF(P288&gt;0,P288/NAgni!P$57*100,"n.a."),"n.a.")</f>
        <v>16948.640593353444</v>
      </c>
      <c r="Q315" s="156">
        <f>IF(ISNUMBER(Q288)=TRUE,IF(Q288&gt;0,Q288/NAgni!Q$57*100,"n.a."),"n.a.")</f>
        <v>19105.615517590031</v>
      </c>
      <c r="R315" s="156">
        <f>IF(ISNUMBER(R288)=TRUE,IF(R288&gt;0,R288/NAgni!R$57*100,"n.a."),"n.a.")</f>
        <v>18988.464820203273</v>
      </c>
      <c r="S315" s="156">
        <f>IF(ISNUMBER(S288)=TRUE,IF(S288&gt;0,S288/NAgni!S$57*100,"n.a."),"n.a.")</f>
        <v>19297.615808889917</v>
      </c>
      <c r="T315" s="156">
        <f>IF(ISNUMBER(T288)=TRUE,IF(T288&gt;0,T288/NAgni!T$57*100,"n.a."),"n.a.")</f>
        <v>19124.552053434418</v>
      </c>
      <c r="U315" s="156">
        <f>IF(ISNUMBER(U288)=TRUE,IF(U288&gt;0,U288/NAgni!U$57*100,"n.a."),"n.a.")</f>
        <v>19379.650499538497</v>
      </c>
      <c r="V315" s="156">
        <f>IF(ISNUMBER(V288)=TRUE,IF(V288&gt;0,V288/NAgni!V$57*100,"n.a."),"n.a.")</f>
        <v>19508.180207638823</v>
      </c>
      <c r="W315" s="156">
        <f>IF(ISNUMBER(W288)=TRUE,IF(W288&gt;0,W288/NAgni!W$57*100,"n.a."),"n.a.")</f>
        <v>18299.914538557776</v>
      </c>
      <c r="X315" s="156">
        <f>IF(ISNUMBER(X288)=TRUE,IF(X288&gt;0,X288/NAgni!X$57*100,"n.a."),"n.a.")</f>
        <v>18065.075936783011</v>
      </c>
      <c r="Y315" s="156">
        <f>IF(ISNUMBER(Y288)=TRUE,IF(Y288&gt;0,Y288/NAgni!Y$57*100,"n.a."),"n.a.")</f>
        <v>16996.642791154209</v>
      </c>
      <c r="Z315" s="156">
        <f>IF(ISNUMBER(Z288)=TRUE,IF(Z288&gt;0,Z288/NAgni!Z$57*100,"n.a."),"n.a.")</f>
        <v>15698.632545490074</v>
      </c>
      <c r="AA315" s="156">
        <f>IF(ISNUMBER(AA288)=TRUE,IF(AA288&gt;0,AA288/NAgni!AA$57*100,"n.a."),"n.a.")</f>
        <v>15864.766713098285</v>
      </c>
      <c r="AB315" s="156">
        <f>IF(ISNUMBER(AB288)=TRUE,IF(AB288&gt;0,AB288/NAgni!AB$57*100,"n.a."),"n.a.")</f>
        <v>16007.0490970875</v>
      </c>
    </row>
    <row r="316" spans="1:28" x14ac:dyDescent="0.25">
      <c r="A316" s="1" t="s">
        <v>352</v>
      </c>
      <c r="B316" t="s">
        <v>353</v>
      </c>
      <c r="C316" s="156">
        <f>IF(ISNUMBER(C289)=TRUE,IF(C289&gt;0,C289/NAgni!C$57*100,"n.a."),"n.a.")</f>
        <v>13189.852153734006</v>
      </c>
      <c r="D316" s="156">
        <f>IF(ISNUMBER(D289)=TRUE,IF(D289&gt;0,D289/NAgni!D$57*100,"n.a."),"n.a.")</f>
        <v>13082.090652161847</v>
      </c>
      <c r="E316" s="156">
        <f>IF(ISNUMBER(E289)=TRUE,IF(E289&gt;0,E289/NAgni!E$57*100,"n.a."),"n.a.")</f>
        <v>14189.102690037791</v>
      </c>
      <c r="F316" s="156">
        <f>IF(ISNUMBER(F289)=TRUE,IF(F289&gt;0,F289/NAgni!F$57*100,"n.a."),"n.a.")</f>
        <v>14691.225604122354</v>
      </c>
      <c r="G316" s="156">
        <f>IF(ISNUMBER(G289)=TRUE,IF(G289&gt;0,G289/NAgni!G$57*100,"n.a."),"n.a.")</f>
        <v>13410.724731470342</v>
      </c>
      <c r="H316" s="156">
        <f>IF(ISNUMBER(H289)=TRUE,IF(H289&gt;0,H289/NAgni!H$57*100,"n.a."),"n.a.")</f>
        <v>11645.323569869741</v>
      </c>
      <c r="I316" s="156">
        <f>IF(ISNUMBER(I289)=TRUE,IF(I289&gt;0,I289/NAgni!I$57*100,"n.a."),"n.a.")</f>
        <v>11371.491062339006</v>
      </c>
      <c r="J316" s="156">
        <f>IF(ISNUMBER(J289)=TRUE,IF(J289&gt;0,J289/NAgni!J$57*100,"n.a."),"n.a.")</f>
        <v>11705.775692977371</v>
      </c>
      <c r="K316" s="156">
        <f>IF(ISNUMBER(K289)=TRUE,IF(K289&gt;0,K289/NAgni!K$57*100,"n.a."),"n.a.")</f>
        <v>10527.159173609949</v>
      </c>
      <c r="L316" s="156">
        <f>IF(ISNUMBER(L289)=TRUE,IF(L289&gt;0,L289/NAgni!L$57*100,"n.a."),"n.a.")</f>
        <v>10554.857036247387</v>
      </c>
      <c r="M316" s="156">
        <f>IF(ISNUMBER(M289)=TRUE,IF(M289&gt;0,M289/NAgni!M$57*100,"n.a."),"n.a.")</f>
        <v>10921.134204814276</v>
      </c>
      <c r="N316" s="156">
        <f>IF(ISNUMBER(N289)=TRUE,IF(N289&gt;0,N289/NAgni!N$57*100,"n.a."),"n.a.")</f>
        <v>10884.342702930073</v>
      </c>
      <c r="O316" s="156">
        <f>IF(ISNUMBER(O289)=TRUE,IF(O289&gt;0,O289/NAgni!O$57*100,"n.a."),"n.a.")</f>
        <v>11066.696868316134</v>
      </c>
      <c r="P316" s="156">
        <f>IF(ISNUMBER(P289)=TRUE,IF(P289&gt;0,P289/NAgni!P$57*100,"n.a."),"n.a.")</f>
        <v>10808.445055861495</v>
      </c>
      <c r="Q316" s="156">
        <f>IF(ISNUMBER(Q289)=TRUE,IF(Q289&gt;0,Q289/NAgni!Q$57*100,"n.a."),"n.a.")</f>
        <v>11662.633411532888</v>
      </c>
      <c r="R316" s="156">
        <f>IF(ISNUMBER(R289)=TRUE,IF(R289&gt;0,R289/NAgni!R$57*100,"n.a."),"n.a.")</f>
        <v>13448.334052625936</v>
      </c>
      <c r="S316" s="156">
        <f>IF(ISNUMBER(S289)=TRUE,IF(S289&gt;0,S289/NAgni!S$57*100,"n.a."),"n.a.")</f>
        <v>13489.820317778012</v>
      </c>
      <c r="T316" s="156">
        <f>IF(ISNUMBER(T289)=TRUE,IF(T289&gt;0,T289/NAgni!T$57*100,"n.a."),"n.a.")</f>
        <v>13925.402676459411</v>
      </c>
      <c r="U316" s="156">
        <f>IF(ISNUMBER(U289)=TRUE,IF(U289&gt;0,U289/NAgni!U$57*100,"n.a."),"n.a.")</f>
        <v>14317.072651320557</v>
      </c>
      <c r="V316" s="156">
        <f>IF(ISNUMBER(V289)=TRUE,IF(V289&gt;0,V289/NAgni!V$57*100,"n.a."),"n.a.")</f>
        <v>13566.201186246901</v>
      </c>
      <c r="W316" s="156">
        <f>IF(ISNUMBER(W289)=TRUE,IF(W289&gt;0,W289/NAgni!W$57*100,"n.a."),"n.a.")</f>
        <v>13585.591137837573</v>
      </c>
      <c r="X316" s="156">
        <f>IF(ISNUMBER(X289)=TRUE,IF(X289&gt;0,X289/NAgni!X$57*100,"n.a."),"n.a.")</f>
        <v>15500.774750715655</v>
      </c>
      <c r="Y316" s="156">
        <f>IF(ISNUMBER(Y289)=TRUE,IF(Y289&gt;0,Y289/NAgni!Y$57*100,"n.a."),"n.a.")</f>
        <v>14341.456295030115</v>
      </c>
      <c r="Z316" s="156">
        <f>IF(ISNUMBER(Z289)=TRUE,IF(Z289&gt;0,Z289/NAgni!Z$57*100,"n.a."),"n.a.")</f>
        <v>11715.426727005182</v>
      </c>
      <c r="AA316" s="156">
        <f>IF(ISNUMBER(AA289)=TRUE,IF(AA289&gt;0,AA289/NAgni!AA$57*100,"n.a."),"n.a.")</f>
        <v>11276.971876930445</v>
      </c>
      <c r="AB316" s="156">
        <f>IF(ISNUMBER(AB289)=TRUE,IF(AB289&gt;0,AB289/NAgni!AB$57*100,"n.a."),"n.a.")</f>
        <v>8924.8370521023844</v>
      </c>
    </row>
    <row r="317" spans="1:28" x14ac:dyDescent="0.25">
      <c r="A317" s="1" t="s">
        <v>354</v>
      </c>
      <c r="B317" t="s">
        <v>355</v>
      </c>
      <c r="C317" s="156">
        <f>IF(ISNUMBER(C290)=TRUE,IF(C290&gt;0,C290/NAgni!C$57*100,"n.a."),"n.a.")</f>
        <v>16700.487537604131</v>
      </c>
      <c r="D317" s="156">
        <f>IF(ISNUMBER(D290)=TRUE,IF(D290&gt;0,D290/NAgni!D$57*100,"n.a."),"n.a.")</f>
        <v>23085.585531766297</v>
      </c>
      <c r="E317" s="156">
        <f>IF(ISNUMBER(E290)=TRUE,IF(E290&gt;0,E290/NAgni!E$57*100,"n.a."),"n.a.")</f>
        <v>21357.648523814983</v>
      </c>
      <c r="F317" s="156">
        <f>IF(ISNUMBER(F290)=TRUE,IF(F290&gt;0,F290/NAgni!F$57*100,"n.a."),"n.a.")</f>
        <v>16261.027168680801</v>
      </c>
      <c r="G317" s="156">
        <f>IF(ISNUMBER(G290)=TRUE,IF(G290&gt;0,G290/NAgni!G$57*100,"n.a."),"n.a.")</f>
        <v>13093.343568295793</v>
      </c>
      <c r="H317" s="156">
        <f>IF(ISNUMBER(H290)=TRUE,IF(H290&gt;0,H290/NAgni!H$57*100,"n.a."),"n.a.")</f>
        <v>8291.1252167938674</v>
      </c>
      <c r="I317" s="156" t="str">
        <f>IF(ISNUMBER(I290)=TRUE,IF(I290&gt;0,I290/NAgni!I$57*100,"n.a."),"n.a.")</f>
        <v>n.a.</v>
      </c>
      <c r="J317" s="156">
        <f>IF(ISNUMBER(J290)=TRUE,IF(J290&gt;0,J290/NAgni!J$57*100,"n.a."),"n.a.")</f>
        <v>9224.1470951405281</v>
      </c>
      <c r="K317" s="156">
        <f>IF(ISNUMBER(K290)=TRUE,IF(K290&gt;0,K290/NAgni!K$57*100,"n.a."),"n.a.")</f>
        <v>8232.9250994676877</v>
      </c>
      <c r="L317" s="156" t="str">
        <f>IF(ISNUMBER(L290)=TRUE,IF(L290&gt;0,L290/NAgni!L$57*100,"n.a."),"n.a.")</f>
        <v>n.a.</v>
      </c>
      <c r="M317" s="156">
        <f>IF(ISNUMBER(M290)=TRUE,IF(M290&gt;0,M290/NAgni!M$57*100,"n.a."),"n.a.")</f>
        <v>11541.473486527575</v>
      </c>
      <c r="N317" s="156">
        <f>IF(ISNUMBER(N290)=TRUE,IF(N290&gt;0,N290/NAgni!N$57*100,"n.a."),"n.a.")</f>
        <v>12340.578980731638</v>
      </c>
      <c r="O317" s="156">
        <f>IF(ISNUMBER(O290)=TRUE,IF(O290&gt;0,O290/NAgni!O$57*100,"n.a."),"n.a.")</f>
        <v>10562.581047427429</v>
      </c>
      <c r="P317" s="156">
        <f>IF(ISNUMBER(P290)=TRUE,IF(P290&gt;0,P290/NAgni!P$57*100,"n.a."),"n.a.")</f>
        <v>8599.5909062297105</v>
      </c>
      <c r="Q317" s="156">
        <f>IF(ISNUMBER(Q290)=TRUE,IF(Q290&gt;0,Q290/NAgni!Q$57*100,"n.a."),"n.a.")</f>
        <v>9956.9355422039371</v>
      </c>
      <c r="R317" s="156">
        <f>IF(ISNUMBER(R290)=TRUE,IF(R290&gt;0,R290/NAgni!R$57*100,"n.a."),"n.a.")</f>
        <v>10960.953624660415</v>
      </c>
      <c r="S317" s="156">
        <f>IF(ISNUMBER(S290)=TRUE,IF(S290&gt;0,S290/NAgni!S$57*100,"n.a."),"n.a.")</f>
        <v>10726.794127550756</v>
      </c>
      <c r="T317" s="156">
        <f>IF(ISNUMBER(T290)=TRUE,IF(T290&gt;0,T290/NAgni!T$57*100,"n.a."),"n.a.")</f>
        <v>9083.8767806827655</v>
      </c>
      <c r="U317" s="156">
        <f>IF(ISNUMBER(U290)=TRUE,IF(U290&gt;0,U290/NAgni!U$57*100,"n.a."),"n.a.")</f>
        <v>11859.696217178502</v>
      </c>
      <c r="V317" s="156">
        <f>IF(ISNUMBER(V290)=TRUE,IF(V290&gt;0,V290/NAgni!V$57*100,"n.a."),"n.a.")</f>
        <v>13608.08431474894</v>
      </c>
      <c r="W317" s="156">
        <f>IF(ISNUMBER(W290)=TRUE,IF(W290&gt;0,W290/NAgni!W$57*100,"n.a."),"n.a.")</f>
        <v>10169.018046515395</v>
      </c>
      <c r="X317" s="156">
        <f>IF(ISNUMBER(X290)=TRUE,IF(X290&gt;0,X290/NAgni!X$57*100,"n.a."),"n.a.")</f>
        <v>10415.766271804669</v>
      </c>
      <c r="Y317" s="156">
        <f>IF(ISNUMBER(Y290)=TRUE,IF(Y290&gt;0,Y290/NAgni!Y$57*100,"n.a."),"n.a.")</f>
        <v>8585.462101633364</v>
      </c>
      <c r="Z317" s="156">
        <f>IF(ISNUMBER(Z290)=TRUE,IF(Z290&gt;0,Z290/NAgni!Z$57*100,"n.a."),"n.a.")</f>
        <v>6985.1825515754117</v>
      </c>
      <c r="AA317" s="156">
        <f>IF(ISNUMBER(AA290)=TRUE,IF(AA290&gt;0,AA290/NAgni!AA$57*100,"n.a."),"n.a.")</f>
        <v>8186.8072977615693</v>
      </c>
      <c r="AB317" s="156">
        <f>IF(ISNUMBER(AB290)=TRUE,IF(AB290&gt;0,AB290/NAgni!AB$57*100,"n.a."),"n.a.")</f>
        <v>9209.9515136833452</v>
      </c>
    </row>
    <row r="318" spans="1:28" x14ac:dyDescent="0.25">
      <c r="A318" s="1" t="s">
        <v>356</v>
      </c>
      <c r="B318" t="s">
        <v>357</v>
      </c>
      <c r="C318" s="156">
        <f>IF(ISNUMBER(C291)=TRUE,IF(C291&gt;0,C291/NAgni!C$57*100,"n.a."),"n.a.")</f>
        <v>20337.699960820937</v>
      </c>
      <c r="D318" s="156">
        <f>IF(ISNUMBER(D291)=TRUE,IF(D291&gt;0,D291/NAgni!D$57*100,"n.a."),"n.a.")</f>
        <v>29782.71424576746</v>
      </c>
      <c r="E318" s="156">
        <f>IF(ISNUMBER(E291)=TRUE,IF(E291&gt;0,E291/NAgni!E$57*100,"n.a."),"n.a.")</f>
        <v>33693.271717795717</v>
      </c>
      <c r="F318" s="156">
        <f>IF(ISNUMBER(F291)=TRUE,IF(F291&gt;0,F291/NAgni!F$57*100,"n.a."),"n.a.")</f>
        <v>31368.119855821915</v>
      </c>
      <c r="G318" s="156">
        <f>IF(ISNUMBER(G291)=TRUE,IF(G291&gt;0,G291/NAgni!G$57*100,"n.a."),"n.a.")</f>
        <v>31093.803912580301</v>
      </c>
      <c r="H318" s="156">
        <f>IF(ISNUMBER(H291)=TRUE,IF(H291&gt;0,H291/NAgni!H$57*100,"n.a."),"n.a.")</f>
        <v>27226.86779475697</v>
      </c>
      <c r="I318" s="156">
        <f>IF(ISNUMBER(I291)=TRUE,IF(I291&gt;0,I291/NAgni!I$57*100,"n.a."),"n.a.")</f>
        <v>25183.027737891058</v>
      </c>
      <c r="J318" s="156">
        <f>IF(ISNUMBER(J291)=TRUE,IF(J291&gt;0,J291/NAgni!J$57*100,"n.a."),"n.a.")</f>
        <v>28461.634994331394</v>
      </c>
      <c r="K318" s="156">
        <f>IF(ISNUMBER(K291)=TRUE,IF(K291&gt;0,K291/NAgni!K$57*100,"n.a."),"n.a.")</f>
        <v>27531.230673836442</v>
      </c>
      <c r="L318" s="156">
        <f>IF(ISNUMBER(L291)=TRUE,IF(L291&gt;0,L291/NAgni!L$57*100,"n.a."),"n.a.")</f>
        <v>25882.947468630085</v>
      </c>
      <c r="M318" s="156">
        <f>IF(ISNUMBER(M291)=TRUE,IF(M291&gt;0,M291/NAgni!M$57*100,"n.a."),"n.a.")</f>
        <v>21306.137565424277</v>
      </c>
      <c r="N318" s="156">
        <f>IF(ISNUMBER(N291)=TRUE,IF(N291&gt;0,N291/NAgni!N$57*100,"n.a."),"n.a.")</f>
        <v>18247.031329235626</v>
      </c>
      <c r="O318" s="156">
        <f>IF(ISNUMBER(O291)=TRUE,IF(O291&gt;0,O291/NAgni!O$57*100,"n.a."),"n.a.")</f>
        <v>14708.449072472567</v>
      </c>
      <c r="P318" s="156">
        <f>IF(ISNUMBER(P291)=TRUE,IF(P291&gt;0,P291/NAgni!P$57*100,"n.a."),"n.a.")</f>
        <v>15567.319831371511</v>
      </c>
      <c r="Q318" s="156">
        <f>IF(ISNUMBER(Q291)=TRUE,IF(Q291&gt;0,Q291/NAgni!Q$57*100,"n.a."),"n.a.")</f>
        <v>14291.197947419116</v>
      </c>
      <c r="R318" s="156">
        <f>IF(ISNUMBER(R291)=TRUE,IF(R291&gt;0,R291/NAgni!R$57*100,"n.a."),"n.a.")</f>
        <v>12323.710078663851</v>
      </c>
      <c r="S318" s="156">
        <f>IF(ISNUMBER(S291)=TRUE,IF(S291&gt;0,S291/NAgni!S$57*100,"n.a."),"n.a.")</f>
        <v>12254.467023290214</v>
      </c>
      <c r="T318" s="156">
        <f>IF(ISNUMBER(T291)=TRUE,IF(T291&gt;0,T291/NAgni!T$57*100,"n.a."),"n.a.")</f>
        <v>11898.563664381301</v>
      </c>
      <c r="U318" s="156">
        <f>IF(ISNUMBER(U291)=TRUE,IF(U291&gt;0,U291/NAgni!U$57*100,"n.a."),"n.a.")</f>
        <v>12124.642587979099</v>
      </c>
      <c r="V318" s="156">
        <f>IF(ISNUMBER(V291)=TRUE,IF(V291&gt;0,V291/NAgni!V$57*100,"n.a."),"n.a.")</f>
        <v>12081.221800650879</v>
      </c>
      <c r="W318" s="156">
        <f>IF(ISNUMBER(W291)=TRUE,IF(W291&gt;0,W291/NAgni!W$57*100,"n.a."),"n.a.")</f>
        <v>9820.8137656898052</v>
      </c>
      <c r="X318" s="156" t="str">
        <f>IF(ISNUMBER(X291)=TRUE,IF(X291&gt;0,X291/NAgni!X$57*100,"n.a."),"n.a.")</f>
        <v>n.a.</v>
      </c>
      <c r="Y318" s="156" t="str">
        <f>IF(ISNUMBER(Y291)=TRUE,IF(Y291&gt;0,Y291/NAgni!Y$57*100,"n.a."),"n.a.")</f>
        <v>n.a.</v>
      </c>
      <c r="Z318" s="156">
        <f>IF(ISNUMBER(Z291)=TRUE,IF(Z291&gt;0,Z291/NAgni!Z$57*100,"n.a."),"n.a.")</f>
        <v>6684.492667611883</v>
      </c>
      <c r="AA318" s="156" t="str">
        <f>IF(ISNUMBER(AA291)=TRUE,IF(AA291&gt;0,AA291/NAgni!AA$57*100,"n.a."),"n.a.")</f>
        <v>n.a.</v>
      </c>
      <c r="AB318" s="156">
        <f>IF(ISNUMBER(AB291)=TRUE,IF(AB291&gt;0,AB291/NAgni!AB$57*100,"n.a."),"n.a.")</f>
        <v>9181.1593750357843</v>
      </c>
    </row>
    <row r="319" spans="1:28" x14ac:dyDescent="0.25">
      <c r="A319" s="1" t="s">
        <v>358</v>
      </c>
      <c r="B319" t="s">
        <v>359</v>
      </c>
      <c r="C319" s="156">
        <f>IF(ISNUMBER(C292)=TRUE,IF(C292&gt;0,C292/NAgni!C$57*100,"n.a."),"n.a.")</f>
        <v>6300.1761768803071</v>
      </c>
      <c r="D319" s="156">
        <f>IF(ISNUMBER(D292)=TRUE,IF(D292&gt;0,D292/NAgni!D$57*100,"n.a."),"n.a.")</f>
        <v>5865.5541564454643</v>
      </c>
      <c r="E319" s="156">
        <f>IF(ISNUMBER(E292)=TRUE,IF(E292&gt;0,E292/NAgni!E$57*100,"n.a."),"n.a.")</f>
        <v>5744.8984134576594</v>
      </c>
      <c r="F319" s="156">
        <f>IF(ISNUMBER(F292)=TRUE,IF(F292&gt;0,F292/NAgni!F$57*100,"n.a."),"n.a.")</f>
        <v>5802.5678370890146</v>
      </c>
      <c r="G319" s="156">
        <f>IF(ISNUMBER(G292)=TRUE,IF(G292&gt;0,G292/NAgni!G$57*100,"n.a."),"n.a.")</f>
        <v>5235.6656396917333</v>
      </c>
      <c r="H319" s="156">
        <f>IF(ISNUMBER(H292)=TRUE,IF(H292&gt;0,H292/NAgni!H$57*100,"n.a."),"n.a.")</f>
        <v>5616.6069375883144</v>
      </c>
      <c r="I319" s="156">
        <f>IF(ISNUMBER(I292)=TRUE,IF(I292&gt;0,I292/NAgni!I$57*100,"n.a."),"n.a.")</f>
        <v>5729.3613389303455</v>
      </c>
      <c r="J319" s="156">
        <f>IF(ISNUMBER(J292)=TRUE,IF(J292&gt;0,J292/NAgni!J$57*100,"n.a."),"n.a.")</f>
        <v>5659.5881944859784</v>
      </c>
      <c r="K319" s="156">
        <f>IF(ISNUMBER(K292)=TRUE,IF(K292&gt;0,K292/NAgni!K$57*100,"n.a."),"n.a.")</f>
        <v>4872.5266302050059</v>
      </c>
      <c r="L319" s="156">
        <f>IF(ISNUMBER(L292)=TRUE,IF(L292&gt;0,L292/NAgni!L$57*100,"n.a."),"n.a.")</f>
        <v>4893.4482235403484</v>
      </c>
      <c r="M319" s="156">
        <f>IF(ISNUMBER(M292)=TRUE,IF(M292&gt;0,M292/NAgni!M$57*100,"n.a."),"n.a.")</f>
        <v>5156.531418719549</v>
      </c>
      <c r="N319" s="156">
        <f>IF(ISNUMBER(N292)=TRUE,IF(N292&gt;0,N292/NAgni!N$57*100,"n.a."),"n.a.")</f>
        <v>5162.5077394011005</v>
      </c>
      <c r="O319" s="156">
        <f>IF(ISNUMBER(O292)=TRUE,IF(O292&gt;0,O292/NAgni!O$57*100,"n.a."),"n.a.")</f>
        <v>5037.4716199489949</v>
      </c>
      <c r="P319" s="156">
        <f>IF(ISNUMBER(P292)=TRUE,IF(P292&gt;0,P292/NAgni!P$57*100,"n.a."),"n.a.")</f>
        <v>5290.0429678414721</v>
      </c>
      <c r="Q319" s="156">
        <f>IF(ISNUMBER(Q292)=TRUE,IF(Q292&gt;0,Q292/NAgni!Q$57*100,"n.a."),"n.a.")</f>
        <v>5965.8343220152956</v>
      </c>
      <c r="R319" s="156">
        <f>IF(ISNUMBER(R292)=TRUE,IF(R292&gt;0,R292/NAgni!R$57*100,"n.a."),"n.a.")</f>
        <v>6442.0993938433112</v>
      </c>
      <c r="S319" s="156">
        <f>IF(ISNUMBER(S292)=TRUE,IF(S292&gt;0,S292/NAgni!S$57*100,"n.a."),"n.a.")</f>
        <v>7100.7777070292295</v>
      </c>
      <c r="T319" s="156">
        <f>IF(ISNUMBER(T292)=TRUE,IF(T292&gt;0,T292/NAgni!T$57*100,"n.a."),"n.a.")</f>
        <v>7152.6645204569268</v>
      </c>
      <c r="U319" s="156">
        <f>IF(ISNUMBER(U292)=TRUE,IF(U292&gt;0,U292/NAgni!U$57*100,"n.a."),"n.a.")</f>
        <v>7136.9639138930725</v>
      </c>
      <c r="V319" s="156">
        <f>IF(ISNUMBER(V292)=TRUE,IF(V292&gt;0,V292/NAgni!V$57*100,"n.a."),"n.a.")</f>
        <v>7605.4406396217946</v>
      </c>
      <c r="W319" s="156">
        <f>IF(ISNUMBER(W292)=TRUE,IF(W292&gt;0,W292/NAgni!W$57*100,"n.a."),"n.a.")</f>
        <v>7365.3051221928763</v>
      </c>
      <c r="X319" s="156">
        <f>IF(ISNUMBER(X292)=TRUE,IF(X292&gt;0,X292/NAgni!X$57*100,"n.a."),"n.a.")</f>
        <v>7313.8921115727971</v>
      </c>
      <c r="Y319" s="156">
        <f>IF(ISNUMBER(Y292)=TRUE,IF(Y292&gt;0,Y292/NAgni!Y$57*100,"n.a."),"n.a.")</f>
        <v>6837.9193424699852</v>
      </c>
      <c r="Z319" s="156">
        <f>IF(ISNUMBER(Z292)=TRUE,IF(Z292&gt;0,Z292/NAgni!Z$57*100,"n.a."),"n.a.")</f>
        <v>6119.4894918504551</v>
      </c>
      <c r="AA319" s="156">
        <f>IF(ISNUMBER(AA292)=TRUE,IF(AA292&gt;0,AA292/NAgni!AA$57*100,"n.a."),"n.a.")</f>
        <v>5919.3961181685172</v>
      </c>
      <c r="AB319" s="156">
        <f>IF(ISNUMBER(AB292)=TRUE,IF(AB292&gt;0,AB292/NAgni!AB$57*100,"n.a."),"n.a.")</f>
        <v>6142.7603139850507</v>
      </c>
    </row>
    <row r="320" spans="1:28" x14ac:dyDescent="0.25">
      <c r="A320" s="1" t="s">
        <v>360</v>
      </c>
      <c r="B320" t="s">
        <v>484</v>
      </c>
      <c r="C320" s="156">
        <f>IF(ISNUMBER(C293)=TRUE,IF(C293&gt;0,C293/NAgni!C$57*100,"n.a."),"n.a.")</f>
        <v>2634.4802708895827</v>
      </c>
      <c r="D320" s="156">
        <f>IF(ISNUMBER(D293)=TRUE,IF(D293&gt;0,D293/NAgni!D$57*100,"n.a."),"n.a.")</f>
        <v>2776.7617702248881</v>
      </c>
      <c r="E320" s="156">
        <f>IF(ISNUMBER(E293)=TRUE,IF(E293&gt;0,E293/NAgni!E$57*100,"n.a."),"n.a.")</f>
        <v>2703.1968450947816</v>
      </c>
      <c r="F320" s="156">
        <f>IF(ISNUMBER(F293)=TRUE,IF(F293&gt;0,F293/NAgni!F$57*100,"n.a."),"n.a.")</f>
        <v>2623.4929133786659</v>
      </c>
      <c r="G320" s="156">
        <f>IF(ISNUMBER(G293)=TRUE,IF(G293&gt;0,G293/NAgni!G$57*100,"n.a."),"n.a.")</f>
        <v>2592.3568568851274</v>
      </c>
      <c r="H320" s="156">
        <f>IF(ISNUMBER(H293)=TRUE,IF(H293&gt;0,H293/NAgni!H$57*100,"n.a."),"n.a.")</f>
        <v>2507.8174882538874</v>
      </c>
      <c r="I320" s="156">
        <f>IF(ISNUMBER(I293)=TRUE,IF(I293&gt;0,I293/NAgni!I$57*100,"n.a."),"n.a.")</f>
        <v>2390.1897433997956</v>
      </c>
      <c r="J320" s="156">
        <f>IF(ISNUMBER(J293)=TRUE,IF(J293&gt;0,J293/NAgni!J$57*100,"n.a."),"n.a.")</f>
        <v>2380.04551750375</v>
      </c>
      <c r="K320" s="156">
        <f>IF(ISNUMBER(K293)=TRUE,IF(K293&gt;0,K293/NAgni!K$57*100,"n.a."),"n.a.")</f>
        <v>2197.9647552747101</v>
      </c>
      <c r="L320" s="156">
        <f>IF(ISNUMBER(L293)=TRUE,IF(L293&gt;0,L293/NAgni!L$57*100,"n.a."),"n.a.")</f>
        <v>2122.7863597282289</v>
      </c>
      <c r="M320" s="156">
        <f>IF(ISNUMBER(M293)=TRUE,IF(M293&gt;0,M293/NAgni!M$57*100,"n.a."),"n.a.")</f>
        <v>2126.5388770461391</v>
      </c>
      <c r="N320" s="156">
        <f>IF(ISNUMBER(N293)=TRUE,IF(N293&gt;0,N293/NAgni!N$57*100,"n.a."),"n.a.")</f>
        <v>2137.3045595265371</v>
      </c>
      <c r="O320" s="156">
        <f>IF(ISNUMBER(O293)=TRUE,IF(O293&gt;0,O293/NAgni!O$57*100,"n.a."),"n.a.")</f>
        <v>2094.8252137475661</v>
      </c>
      <c r="P320" s="156">
        <f>IF(ISNUMBER(P293)=TRUE,IF(P293&gt;0,P293/NAgni!P$57*100,"n.a."),"n.a.")</f>
        <v>2125.8856490383951</v>
      </c>
      <c r="Q320" s="156">
        <f>IF(ISNUMBER(Q293)=TRUE,IF(Q293&gt;0,Q293/NAgni!Q$57*100,"n.a."),"n.a.")</f>
        <v>2134.6926959423072</v>
      </c>
      <c r="R320" s="156">
        <f>IF(ISNUMBER(R293)=TRUE,IF(R293&gt;0,R293/NAgni!R$57*100,"n.a."),"n.a.")</f>
        <v>2274.2280234130194</v>
      </c>
      <c r="S320" s="156">
        <f>IF(ISNUMBER(S293)=TRUE,IF(S293&gt;0,S293/NAgni!S$57*100,"n.a."),"n.a.")</f>
        <v>2452.7604716340679</v>
      </c>
      <c r="T320" s="156">
        <f>IF(ISNUMBER(T293)=TRUE,IF(T293&gt;0,T293/NAgni!T$57*100,"n.a."),"n.a.")</f>
        <v>2474.1484057321595</v>
      </c>
      <c r="U320" s="156">
        <f>IF(ISNUMBER(U293)=TRUE,IF(U293&gt;0,U293/NAgni!U$57*100,"n.a."),"n.a.")</f>
        <v>2500.1258306763934</v>
      </c>
      <c r="V320" s="156">
        <f>IF(ISNUMBER(V293)=TRUE,IF(V293&gt;0,V293/NAgni!V$57*100,"n.a."),"n.a.")</f>
        <v>2465.7886395608989</v>
      </c>
      <c r="W320" s="156">
        <f>IF(ISNUMBER(W293)=TRUE,IF(W293&gt;0,W293/NAgni!W$57*100,"n.a."),"n.a.")</f>
        <v>2538.1645669799746</v>
      </c>
      <c r="X320" s="156">
        <f>IF(ISNUMBER(X293)=TRUE,IF(X293&gt;0,X293/NAgni!X$57*100,"n.a."),"n.a.")</f>
        <v>2616.1701333129849</v>
      </c>
      <c r="Y320" s="156">
        <f>IF(ISNUMBER(Y293)=TRUE,IF(Y293&gt;0,Y293/NAgni!Y$57*100,"n.a."),"n.a.")</f>
        <v>2420.5830099203199</v>
      </c>
      <c r="Z320" s="156">
        <f>IF(ISNUMBER(Z293)=TRUE,IF(Z293&gt;0,Z293/NAgni!Z$57*100,"n.a."),"n.a.")</f>
        <v>2216.0256579739971</v>
      </c>
      <c r="AA320" s="156">
        <f>IF(ISNUMBER(AA293)=TRUE,IF(AA293&gt;0,AA293/NAgni!AA$57*100,"n.a."),"n.a.")</f>
        <v>2306.280195593416</v>
      </c>
      <c r="AB320" s="156">
        <f>IF(ISNUMBER(AB293)=TRUE,IF(AB293&gt;0,AB293/NAgni!AB$57*100,"n.a."),"n.a.")</f>
        <v>2245.9478241992811</v>
      </c>
    </row>
    <row r="321" spans="1:28" x14ac:dyDescent="0.25">
      <c r="A321" s="1" t="s">
        <v>485</v>
      </c>
      <c r="B321" t="s">
        <v>486</v>
      </c>
      <c r="C321" s="156" t="str">
        <f>IF(ISNUMBER(C294)=TRUE,IF(C294&gt;0,C294/NAgni!C$57*100,"n.a."),"n.a.")</f>
        <v>n.a.</v>
      </c>
      <c r="D321" s="156" t="str">
        <f>IF(ISNUMBER(D294)=TRUE,IF(D294&gt;0,D294/NAgni!D$57*100,"n.a."),"n.a.")</f>
        <v>n.a.</v>
      </c>
      <c r="E321" s="156" t="str">
        <f>IF(ISNUMBER(E294)=TRUE,IF(E294&gt;0,E294/NAgni!E$57*100,"n.a."),"n.a.")</f>
        <v>n.a.</v>
      </c>
      <c r="F321" s="156" t="str">
        <f>IF(ISNUMBER(F294)=TRUE,IF(F294&gt;0,F294/NAgni!F$57*100,"n.a."),"n.a.")</f>
        <v>n.a.</v>
      </c>
      <c r="G321" s="156" t="str">
        <f>IF(ISNUMBER(G294)=TRUE,IF(G294&gt;0,G294/NAgni!G$57*100,"n.a."),"n.a.")</f>
        <v>n.a.</v>
      </c>
      <c r="H321" s="156" t="str">
        <f>IF(ISNUMBER(H294)=TRUE,IF(H294&gt;0,H294/NAgni!H$57*100,"n.a."),"n.a.")</f>
        <v>n.a.</v>
      </c>
      <c r="I321" s="156" t="str">
        <f>IF(ISNUMBER(I294)=TRUE,IF(I294&gt;0,I294/NAgni!I$57*100,"n.a."),"n.a.")</f>
        <v>n.a.</v>
      </c>
      <c r="J321" s="156" t="str">
        <f>IF(ISNUMBER(J294)=TRUE,IF(J294&gt;0,J294/NAgni!J$57*100,"n.a."),"n.a.")</f>
        <v>n.a.</v>
      </c>
      <c r="K321" s="156" t="str">
        <f>IF(ISNUMBER(K294)=TRUE,IF(K294&gt;0,K294/NAgni!K$57*100,"n.a."),"n.a.")</f>
        <v>n.a.</v>
      </c>
      <c r="L321" s="156" t="str">
        <f>IF(ISNUMBER(L294)=TRUE,IF(L294&gt;0,L294/NAgni!L$57*100,"n.a."),"n.a.")</f>
        <v>n.a.</v>
      </c>
      <c r="M321" s="156" t="str">
        <f>IF(ISNUMBER(M294)=TRUE,IF(M294&gt;0,M294/NAgni!M$57*100,"n.a."),"n.a.")</f>
        <v>n.a.</v>
      </c>
      <c r="N321" s="156" t="str">
        <f>IF(ISNUMBER(N294)=TRUE,IF(N294&gt;0,N294/NAgni!N$57*100,"n.a."),"n.a.")</f>
        <v>n.a.</v>
      </c>
      <c r="O321" s="156" t="str">
        <f>IF(ISNUMBER(O294)=TRUE,IF(O294&gt;0,O294/NAgni!O$57*100,"n.a."),"n.a.")</f>
        <v>n.a.</v>
      </c>
      <c r="P321" s="156" t="str">
        <f>IF(ISNUMBER(P294)=TRUE,IF(P294&gt;0,P294/NAgni!P$57*100,"n.a."),"n.a.")</f>
        <v>n.a.</v>
      </c>
      <c r="Q321" s="156" t="str">
        <f>IF(ISNUMBER(Q294)=TRUE,IF(Q294&gt;0,Q294/NAgni!Q$57*100,"n.a."),"n.a.")</f>
        <v>n.a.</v>
      </c>
      <c r="R321" s="156" t="str">
        <f>IF(ISNUMBER(R294)=TRUE,IF(R294&gt;0,R294/NAgni!R$57*100,"n.a."),"n.a.")</f>
        <v>n.a.</v>
      </c>
      <c r="S321" s="156" t="str">
        <f>IF(ISNUMBER(S294)=TRUE,IF(S294&gt;0,S294/NAgni!S$57*100,"n.a."),"n.a.")</f>
        <v>n.a.</v>
      </c>
      <c r="T321" s="156" t="str">
        <f>IF(ISNUMBER(T294)=TRUE,IF(T294&gt;0,T294/NAgni!T$57*100,"n.a."),"n.a.")</f>
        <v>n.a.</v>
      </c>
      <c r="U321" s="156" t="str">
        <f>IF(ISNUMBER(U294)=TRUE,IF(U294&gt;0,U294/NAgni!U$57*100,"n.a."),"n.a.")</f>
        <v>n.a.</v>
      </c>
      <c r="V321" s="156" t="str">
        <f>IF(ISNUMBER(V294)=TRUE,IF(V294&gt;0,V294/NAgni!V$57*100,"n.a."),"n.a.")</f>
        <v>n.a.</v>
      </c>
      <c r="W321" s="156" t="str">
        <f>IF(ISNUMBER(W294)=TRUE,IF(W294&gt;0,W294/NAgni!W$57*100,"n.a."),"n.a.")</f>
        <v>n.a.</v>
      </c>
      <c r="X321" s="156" t="str">
        <f>IF(ISNUMBER(X294)=TRUE,IF(X294&gt;0,X294/NAgni!X$57*100,"n.a."),"n.a.")</f>
        <v>n.a.</v>
      </c>
      <c r="Y321" s="156">
        <f>IF(ISNUMBER(Y294)=TRUE,IF(Y294&gt;0,Y294/NAgni!Y$57*100,"n.a."),"n.a.")</f>
        <v>17219.728744389329</v>
      </c>
      <c r="Z321" s="156">
        <f>IF(ISNUMBER(Z294)=TRUE,IF(Z294&gt;0,Z294/NAgni!Z$57*100,"n.a."),"n.a.")</f>
        <v>10796.085891315955</v>
      </c>
      <c r="AA321" s="156">
        <f>IF(ISNUMBER(AA294)=TRUE,IF(AA294&gt;0,AA294/NAgni!AA$57*100,"n.a."),"n.a.")</f>
        <v>9631.8945827415537</v>
      </c>
      <c r="AB321" s="156">
        <f>IF(ISNUMBER(AB294)=TRUE,IF(AB294&gt;0,AB294/NAgni!AB$57*100,"n.a."),"n.a.")</f>
        <v>12198.620398802284</v>
      </c>
    </row>
    <row r="322" spans="1:28" s="43" customFormat="1" ht="20.25" customHeight="1" x14ac:dyDescent="0.25">
      <c r="A322" s="832"/>
      <c r="B322" s="433" t="s">
        <v>201</v>
      </c>
      <c r="C322" s="834">
        <f>IF(ISNUMBER(C295)=TRUE,IF(C295&gt;0,C295/NAgni!C$57*100,"n.a."),"n.a.")</f>
        <v>9088.5437152792438</v>
      </c>
      <c r="D322" s="834">
        <f>IF(ISNUMBER(D295)=TRUE,IF(D295&gt;0,D295/NAgni!D$57*100,"n.a."),"n.a.")</f>
        <v>9031.3561188476706</v>
      </c>
      <c r="E322" s="834">
        <f>IF(ISNUMBER(E295)=TRUE,IF(E295&gt;0,E295/NAgni!E$57*100,"n.a."),"n.a.")</f>
        <v>9474.9136041565016</v>
      </c>
      <c r="F322" s="834">
        <f>IF(ISNUMBER(F295)=TRUE,IF(F295&gt;0,F295/NAgni!F$57*100,"n.a."),"n.a.")</f>
        <v>9255.7672082662739</v>
      </c>
      <c r="G322" s="834">
        <f>IF(ISNUMBER(G295)=TRUE,IF(G295&gt;0,G295/NAgni!G$57*100,"n.a."),"n.a.")</f>
        <v>9621.4057961904564</v>
      </c>
      <c r="H322" s="834">
        <f>IF(ISNUMBER(H295)=TRUE,IF(H295&gt;0,H295/NAgni!H$57*100,"n.a."),"n.a.")</f>
        <v>8643.5336183849267</v>
      </c>
      <c r="I322" s="834">
        <f>IF(ISNUMBER(I295)=TRUE,IF(I295&gt;0,I295/NAgni!I$57*100,"n.a."),"n.a.")</f>
        <v>8061.9164912537426</v>
      </c>
      <c r="J322" s="834">
        <f>IF(ISNUMBER(J295)=TRUE,IF(J295&gt;0,J295/NAgni!J$57*100,"n.a."),"n.a.")</f>
        <v>7906.8356094346982</v>
      </c>
      <c r="K322" s="834">
        <f>IF(ISNUMBER(K295)=TRUE,IF(K295&gt;0,K295/NAgni!K$57*100,"n.a."),"n.a.")</f>
        <v>7252.6665771761582</v>
      </c>
      <c r="L322" s="834">
        <f>IF(ISNUMBER(L295)=TRUE,IF(L295&gt;0,L295/NAgni!L$57*100,"n.a."),"n.a.")</f>
        <v>7022.2399644594025</v>
      </c>
      <c r="M322" s="834">
        <f>IF(ISNUMBER(M295)=TRUE,IF(M295&gt;0,M295/NAgni!M$57*100,"n.a."),"n.a.")</f>
        <v>7117.970352273217</v>
      </c>
      <c r="N322" s="834">
        <f>IF(ISNUMBER(N295)=TRUE,IF(N295&gt;0,N295/NAgni!N$57*100,"n.a."),"n.a.")</f>
        <v>7336.4262645742201</v>
      </c>
      <c r="O322" s="834">
        <f>IF(ISNUMBER(O295)=TRUE,IF(O295&gt;0,O295/NAgni!O$57*100,"n.a."),"n.a.")</f>
        <v>7338.507804698942</v>
      </c>
      <c r="P322" s="834">
        <f>IF(ISNUMBER(P295)=TRUE,IF(P295&gt;0,P295/NAgni!P$57*100,"n.a."),"n.a.")</f>
        <v>7381.1381856674134</v>
      </c>
      <c r="Q322" s="834">
        <f>IF(ISNUMBER(Q295)=TRUE,IF(Q295&gt;0,Q295/NAgni!Q$57*100,"n.a."),"n.a.")</f>
        <v>7762.9134831679139</v>
      </c>
      <c r="R322" s="834">
        <f>IF(ISNUMBER(R295)=TRUE,IF(R295&gt;0,R295/NAgni!R$57*100,"n.a."),"n.a.")</f>
        <v>8200.9692872676678</v>
      </c>
      <c r="S322" s="834">
        <f>IF(ISNUMBER(S295)=TRUE,IF(S295&gt;0,S295/NAgni!S$57*100,"n.a."),"n.a.")</f>
        <v>8841.7771124181709</v>
      </c>
      <c r="T322" s="834">
        <f>IF(ISNUMBER(T295)=TRUE,IF(T295&gt;0,T295/NAgni!T$57*100,"n.a."),"n.a.")</f>
        <v>8857.6948749100666</v>
      </c>
      <c r="U322" s="834">
        <f>IF(ISNUMBER(U295)=TRUE,IF(U295&gt;0,U295/NAgni!U$57*100,"n.a."),"n.a.")</f>
        <v>8933.3441235341306</v>
      </c>
      <c r="V322" s="834">
        <f>IF(ISNUMBER(V295)=TRUE,IF(V295&gt;0,V295/NAgni!V$57*100,"n.a."),"n.a.")</f>
        <v>9086.3650968980746</v>
      </c>
      <c r="W322" s="834">
        <f>IF(ISNUMBER(W295)=TRUE,IF(W295&gt;0,W295/NAgni!W$57*100,"n.a."),"n.a.")</f>
        <v>8793.3579091913944</v>
      </c>
      <c r="X322" s="834">
        <f>IF(ISNUMBER(X295)=TRUE,IF(X295&gt;0,X295/NAgni!X$57*100,"n.a."),"n.a.")</f>
        <v>8717.2940461465405</v>
      </c>
      <c r="Y322" s="834">
        <f>IF(ISNUMBER(Y295)=TRUE,IF(Y295&gt;0,Y295/NAgni!Y$57*100,"n.a."),"n.a.")</f>
        <v>8109.1996855812195</v>
      </c>
      <c r="Z322" s="834">
        <f>IF(ISNUMBER(Z295)=TRUE,IF(Z295&gt;0,Z295/NAgni!Z$57*100,"n.a."),"n.a.")</f>
        <v>7517.0530875749091</v>
      </c>
      <c r="AA322" s="834">
        <f>IF(ISNUMBER(AA295)=TRUE,IF(AA295&gt;0,AA295/NAgni!AA$57*100,"n.a."),"n.a.")</f>
        <v>7598.6170552427056</v>
      </c>
      <c r="AB322" s="834">
        <f>IF(ISNUMBER(AB295)=TRUE,IF(AB295&gt;0,AB295/NAgni!AB$57*100,"n.a."),"n.a.")</f>
        <v>7817.5907500243111</v>
      </c>
    </row>
    <row r="323" spans="1:28" ht="13" x14ac:dyDescent="0.3">
      <c r="A323" s="63" t="s">
        <v>480</v>
      </c>
      <c r="B323" s="42"/>
      <c r="C323" s="42"/>
      <c r="D323" s="42"/>
      <c r="E323" s="42"/>
      <c r="F323" s="42"/>
      <c r="G323" s="42"/>
      <c r="H323" s="42"/>
      <c r="I323" s="42"/>
      <c r="J323" s="42"/>
      <c r="K323" s="42"/>
      <c r="L323" s="42"/>
      <c r="M323" s="42"/>
      <c r="N323" s="42"/>
      <c r="O323" s="42"/>
      <c r="P323" s="152"/>
      <c r="Q323" s="152"/>
      <c r="R323" s="152"/>
      <c r="S323" s="152"/>
      <c r="T323" s="152"/>
    </row>
  </sheetData>
  <phoneticPr fontId="16" type="noConversion"/>
  <pageMargins left="0.74803149606299202" right="0.74803149606299202" top="0.98425196850393704" bottom="0.98425196850393704" header="0.511811023622047" footer="0.511811023622047"/>
  <pageSetup scale="43" fitToHeight="3" orientation="landscape" r:id="rId1"/>
  <headerFooter alignWithMargins="0"/>
  <rowBreaks count="11" manualBreakCount="11">
    <brk id="27" max="16383" man="1"/>
    <brk id="54" max="16383" man="1"/>
    <brk id="81" max="27" man="1"/>
    <brk id="108" max="27" man="1"/>
    <brk id="135" max="27" man="1"/>
    <brk id="162" max="27" man="1"/>
    <brk id="189" max="27" man="1"/>
    <brk id="216" max="27" man="1"/>
    <brk id="243" max="27" man="1"/>
    <brk id="270" max="27" man="1"/>
    <brk id="297" max="2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6" tint="0.39997558519241921"/>
  </sheetPr>
  <dimension ref="A1:V65"/>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81640625" defaultRowHeight="12.5" x14ac:dyDescent="0.25"/>
  <cols>
    <col min="1" max="1" width="5.453125" style="1" customWidth="1"/>
    <col min="2" max="2" width="29.81640625" customWidth="1"/>
    <col min="3" max="18" width="10.453125" customWidth="1"/>
    <col min="19" max="19" width="9.1796875"/>
  </cols>
  <sheetData>
    <row r="1" spans="1:22" s="14" customFormat="1" ht="25.4" customHeight="1" x14ac:dyDescent="0.25">
      <c r="A1" s="39" t="str">
        <f>Index!A59</f>
        <v>Table 4a    National government employment by department, FY2010-FY2025</v>
      </c>
    </row>
    <row r="2" spans="1:22" s="14" customFormat="1" ht="21.75" customHeight="1" x14ac:dyDescent="0.25">
      <c r="A2" s="788"/>
      <c r="B2" s="184" t="s">
        <v>489</v>
      </c>
      <c r="C2" s="154" t="s">
        <v>490</v>
      </c>
      <c r="D2" s="154" t="str">
        <f>NAgni!N2</f>
        <v>FY11</v>
      </c>
      <c r="E2" s="154" t="str">
        <f>NAgni!O2</f>
        <v>FY12</v>
      </c>
      <c r="F2" s="154" t="str">
        <f>NAgni!P2</f>
        <v>FY13</v>
      </c>
      <c r="G2" s="154" t="str">
        <f>NAgni!Q2</f>
        <v>FY14</v>
      </c>
      <c r="H2" s="154" t="str">
        <f>NAgni!R2</f>
        <v>FY15</v>
      </c>
      <c r="I2" s="154" t="str">
        <f>NAgni!S2</f>
        <v>FY16</v>
      </c>
      <c r="J2" s="154" t="str">
        <f>NAgni!T2</f>
        <v>FY17</v>
      </c>
      <c r="K2" s="154" t="str">
        <f>NAgni!U2</f>
        <v>FY18</v>
      </c>
      <c r="L2" s="154" t="str">
        <f>NAgni!V2</f>
        <v>FY19</v>
      </c>
      <c r="M2" s="154" t="str">
        <f>NAgni!W2</f>
        <v>FY20</v>
      </c>
      <c r="N2" s="154" t="str">
        <f>NAgni!X2</f>
        <v>FY21</v>
      </c>
      <c r="O2" s="154" t="str">
        <f>NAgni!Y2</f>
        <v>FY22</v>
      </c>
      <c r="P2" s="154" t="str">
        <f>NAgni!Z2</f>
        <v>FY23</v>
      </c>
      <c r="Q2" s="154" t="str">
        <f>NAgni!AA2</f>
        <v>FY24</v>
      </c>
      <c r="R2" s="154" t="str">
        <f>NAgni!AB2</f>
        <v>FY25</v>
      </c>
    </row>
    <row r="3" spans="1:22" ht="20.25" customHeight="1" x14ac:dyDescent="0.25">
      <c r="A3" s="1">
        <v>1</v>
      </c>
      <c r="B3" s="152" t="s">
        <v>491</v>
      </c>
      <c r="C3" s="69">
        <v>28</v>
      </c>
      <c r="D3" s="69">
        <v>28</v>
      </c>
      <c r="E3" s="69">
        <v>27</v>
      </c>
      <c r="F3" s="69">
        <v>27</v>
      </c>
      <c r="G3" s="69">
        <v>31</v>
      </c>
      <c r="H3" s="69">
        <v>23</v>
      </c>
      <c r="I3" s="69">
        <v>18</v>
      </c>
      <c r="J3" s="69">
        <v>21</v>
      </c>
      <c r="K3" s="69">
        <v>22</v>
      </c>
      <c r="L3" s="69">
        <v>22</v>
      </c>
      <c r="M3" s="69">
        <v>24</v>
      </c>
      <c r="N3" s="69">
        <v>27</v>
      </c>
      <c r="O3" s="69">
        <v>35</v>
      </c>
      <c r="P3" s="69">
        <v>40</v>
      </c>
      <c r="Q3" s="69">
        <v>45</v>
      </c>
      <c r="R3" s="69">
        <v>46</v>
      </c>
      <c r="S3" s="14"/>
      <c r="T3" s="14"/>
      <c r="U3" s="14"/>
      <c r="V3" s="14"/>
    </row>
    <row r="4" spans="1:22" x14ac:dyDescent="0.25">
      <c r="A4" s="1">
        <v>2</v>
      </c>
      <c r="B4" s="152" t="s">
        <v>492</v>
      </c>
      <c r="C4" s="69">
        <v>13</v>
      </c>
      <c r="D4" s="69">
        <v>14</v>
      </c>
      <c r="E4" s="69">
        <v>14</v>
      </c>
      <c r="F4" s="69">
        <v>11</v>
      </c>
      <c r="G4" s="69">
        <v>11</v>
      </c>
      <c r="H4" s="69">
        <v>11</v>
      </c>
      <c r="I4" s="69">
        <v>12</v>
      </c>
      <c r="J4" s="69">
        <v>10</v>
      </c>
      <c r="K4" s="69">
        <v>11</v>
      </c>
      <c r="L4" s="69">
        <v>13</v>
      </c>
      <c r="M4" s="69">
        <v>14</v>
      </c>
      <c r="N4" s="69">
        <v>14</v>
      </c>
      <c r="O4" s="69">
        <v>13</v>
      </c>
      <c r="P4" s="69">
        <v>13</v>
      </c>
      <c r="Q4" s="69">
        <v>12</v>
      </c>
      <c r="R4" s="69">
        <v>12</v>
      </c>
      <c r="S4" s="14"/>
      <c r="T4" s="14"/>
      <c r="U4" s="14"/>
      <c r="V4" s="14"/>
    </row>
    <row r="5" spans="1:22" x14ac:dyDescent="0.25">
      <c r="A5" s="1">
        <v>3</v>
      </c>
      <c r="B5" s="152" t="s">
        <v>493</v>
      </c>
      <c r="C5" s="69">
        <v>112</v>
      </c>
      <c r="D5" s="69">
        <v>117</v>
      </c>
      <c r="E5" s="69">
        <v>119</v>
      </c>
      <c r="F5" s="69">
        <v>122</v>
      </c>
      <c r="G5" s="69">
        <v>132</v>
      </c>
      <c r="H5" s="69">
        <v>143</v>
      </c>
      <c r="I5" s="69">
        <v>157</v>
      </c>
      <c r="J5" s="69">
        <v>164</v>
      </c>
      <c r="K5" s="69">
        <v>165</v>
      </c>
      <c r="L5" s="69">
        <v>162</v>
      </c>
      <c r="M5" s="69">
        <v>164</v>
      </c>
      <c r="N5" s="69">
        <v>148</v>
      </c>
      <c r="O5" s="69">
        <v>133</v>
      </c>
      <c r="P5" s="69">
        <v>129</v>
      </c>
      <c r="Q5" s="69">
        <v>141</v>
      </c>
      <c r="R5" s="69">
        <v>148</v>
      </c>
      <c r="S5" s="14"/>
      <c r="T5" s="14"/>
      <c r="U5" s="14"/>
      <c r="V5" s="14"/>
    </row>
    <row r="6" spans="1:22" x14ac:dyDescent="0.25">
      <c r="A6" s="1">
        <v>4</v>
      </c>
      <c r="B6" s="152" t="s">
        <v>494</v>
      </c>
      <c r="C6" s="69">
        <v>48</v>
      </c>
      <c r="D6" s="69">
        <v>47</v>
      </c>
      <c r="E6" s="69">
        <v>44</v>
      </c>
      <c r="F6" s="69">
        <v>40</v>
      </c>
      <c r="G6" s="69">
        <v>41</v>
      </c>
      <c r="H6" s="69">
        <v>41</v>
      </c>
      <c r="I6" s="69">
        <v>44</v>
      </c>
      <c r="J6" s="69">
        <v>46</v>
      </c>
      <c r="K6" s="69">
        <v>45</v>
      </c>
      <c r="L6" s="69">
        <v>51</v>
      </c>
      <c r="M6" s="69">
        <v>53</v>
      </c>
      <c r="N6" s="69">
        <v>47</v>
      </c>
      <c r="O6" s="69">
        <v>37</v>
      </c>
      <c r="P6" s="69">
        <v>37</v>
      </c>
      <c r="Q6" s="69">
        <v>37</v>
      </c>
      <c r="R6" s="69">
        <v>38</v>
      </c>
      <c r="S6" s="14"/>
      <c r="T6" s="14"/>
      <c r="U6" s="14"/>
      <c r="V6" s="14"/>
    </row>
    <row r="7" spans="1:22" x14ac:dyDescent="0.25">
      <c r="A7" s="1">
        <v>5</v>
      </c>
      <c r="B7" s="152" t="s">
        <v>495</v>
      </c>
      <c r="C7" s="69">
        <v>182</v>
      </c>
      <c r="D7" s="69">
        <v>179</v>
      </c>
      <c r="E7" s="69">
        <v>177</v>
      </c>
      <c r="F7" s="69">
        <v>178</v>
      </c>
      <c r="G7" s="69">
        <v>196</v>
      </c>
      <c r="H7" s="69">
        <v>200</v>
      </c>
      <c r="I7" s="69">
        <v>199</v>
      </c>
      <c r="J7" s="69">
        <v>202</v>
      </c>
      <c r="K7" s="69">
        <v>221</v>
      </c>
      <c r="L7" s="69">
        <v>225</v>
      </c>
      <c r="M7" s="69">
        <v>222</v>
      </c>
      <c r="N7" s="69">
        <v>234</v>
      </c>
      <c r="O7" s="69">
        <v>201</v>
      </c>
      <c r="P7" s="69">
        <v>212</v>
      </c>
      <c r="Q7" s="69">
        <v>190</v>
      </c>
      <c r="R7" s="69">
        <v>183</v>
      </c>
    </row>
    <row r="8" spans="1:22" x14ac:dyDescent="0.25">
      <c r="A8" s="1">
        <v>6</v>
      </c>
      <c r="B8" s="152" t="s">
        <v>496</v>
      </c>
      <c r="C8" s="69">
        <v>84</v>
      </c>
      <c r="D8" s="69">
        <v>84</v>
      </c>
      <c r="E8" s="69">
        <v>82</v>
      </c>
      <c r="F8" s="69">
        <v>78</v>
      </c>
      <c r="G8" s="69">
        <v>80</v>
      </c>
      <c r="H8" s="69">
        <v>70</v>
      </c>
      <c r="I8" s="69">
        <v>77</v>
      </c>
      <c r="J8" s="69">
        <v>75</v>
      </c>
      <c r="K8" s="69">
        <v>76</v>
      </c>
      <c r="L8" s="69">
        <v>70</v>
      </c>
      <c r="M8" s="69">
        <v>69</v>
      </c>
      <c r="N8" s="69">
        <v>88</v>
      </c>
      <c r="O8" s="69">
        <v>145</v>
      </c>
      <c r="P8" s="69">
        <v>164</v>
      </c>
      <c r="Q8" s="69">
        <v>165</v>
      </c>
      <c r="R8" s="69">
        <v>162</v>
      </c>
    </row>
    <row r="9" spans="1:22" x14ac:dyDescent="0.25">
      <c r="A9" s="1">
        <v>7</v>
      </c>
      <c r="B9" s="152" t="s">
        <v>497</v>
      </c>
      <c r="C9" s="69">
        <v>392</v>
      </c>
      <c r="D9" s="69">
        <v>389</v>
      </c>
      <c r="E9" s="69">
        <v>377</v>
      </c>
      <c r="F9" s="69">
        <v>361</v>
      </c>
      <c r="G9" s="69">
        <v>278</v>
      </c>
      <c r="H9" s="69">
        <v>271</v>
      </c>
      <c r="I9" s="69">
        <v>258</v>
      </c>
      <c r="J9" s="69">
        <v>256</v>
      </c>
      <c r="K9" s="69">
        <v>246</v>
      </c>
      <c r="L9" s="69">
        <v>248</v>
      </c>
      <c r="M9" s="69">
        <v>252</v>
      </c>
      <c r="N9" s="69">
        <v>240</v>
      </c>
      <c r="O9" s="69">
        <v>231</v>
      </c>
      <c r="P9" s="69">
        <v>228</v>
      </c>
      <c r="Q9" s="69">
        <v>220</v>
      </c>
      <c r="R9" s="69">
        <v>203</v>
      </c>
    </row>
    <row r="10" spans="1:22" x14ac:dyDescent="0.25">
      <c r="A10" s="1">
        <v>8</v>
      </c>
      <c r="B10" s="152" t="s">
        <v>353</v>
      </c>
      <c r="C10" s="69">
        <v>452</v>
      </c>
      <c r="D10" s="69">
        <v>461</v>
      </c>
      <c r="E10" s="69">
        <v>455</v>
      </c>
      <c r="F10" s="69">
        <v>436</v>
      </c>
      <c r="G10" s="69">
        <v>421</v>
      </c>
      <c r="H10" s="69">
        <v>424</v>
      </c>
      <c r="I10" s="69">
        <v>436</v>
      </c>
      <c r="J10" s="69">
        <v>433</v>
      </c>
      <c r="K10" s="69">
        <v>423</v>
      </c>
      <c r="L10" s="69">
        <v>422</v>
      </c>
      <c r="M10" s="69">
        <v>419</v>
      </c>
      <c r="N10" s="69">
        <v>426</v>
      </c>
      <c r="O10" s="69">
        <v>415</v>
      </c>
      <c r="P10" s="69">
        <v>393</v>
      </c>
      <c r="Q10" s="69">
        <v>373</v>
      </c>
      <c r="R10" s="69">
        <v>373</v>
      </c>
    </row>
    <row r="11" spans="1:22" x14ac:dyDescent="0.25">
      <c r="A11" s="1">
        <v>9</v>
      </c>
      <c r="B11" s="152" t="s">
        <v>463</v>
      </c>
      <c r="C11" s="69">
        <v>387</v>
      </c>
      <c r="D11" s="69">
        <v>394</v>
      </c>
      <c r="E11" s="69">
        <v>389</v>
      </c>
      <c r="F11" s="69">
        <v>387</v>
      </c>
      <c r="G11" s="69">
        <v>413</v>
      </c>
      <c r="H11" s="69">
        <v>411</v>
      </c>
      <c r="I11" s="69">
        <v>403</v>
      </c>
      <c r="J11" s="69">
        <v>403</v>
      </c>
      <c r="K11" s="69">
        <v>400</v>
      </c>
      <c r="L11" s="69">
        <v>386</v>
      </c>
      <c r="M11" s="69">
        <v>388</v>
      </c>
      <c r="N11" s="69">
        <v>397</v>
      </c>
      <c r="O11" s="69">
        <v>402</v>
      </c>
      <c r="P11" s="69">
        <v>416</v>
      </c>
      <c r="Q11" s="69">
        <v>395</v>
      </c>
      <c r="R11" s="69">
        <v>393</v>
      </c>
    </row>
    <row r="12" spans="1:22" x14ac:dyDescent="0.25">
      <c r="A12" s="1">
        <v>10</v>
      </c>
      <c r="B12" s="152" t="s">
        <v>498</v>
      </c>
      <c r="C12" s="69">
        <v>43</v>
      </c>
      <c r="D12" s="69">
        <v>44</v>
      </c>
      <c r="E12" s="69">
        <v>43</v>
      </c>
      <c r="F12" s="69">
        <v>41</v>
      </c>
      <c r="G12" s="69">
        <v>41</v>
      </c>
      <c r="H12" s="69">
        <v>40</v>
      </c>
      <c r="I12" s="69">
        <v>41</v>
      </c>
      <c r="J12" s="69">
        <v>43</v>
      </c>
      <c r="K12" s="69">
        <v>46</v>
      </c>
      <c r="L12" s="69">
        <v>56</v>
      </c>
      <c r="M12" s="69">
        <v>51</v>
      </c>
      <c r="N12" s="69">
        <v>24</v>
      </c>
      <c r="O12" s="69">
        <v>16</v>
      </c>
      <c r="P12" s="69">
        <v>18</v>
      </c>
      <c r="Q12" s="69">
        <v>17</v>
      </c>
      <c r="R12" s="69">
        <v>17</v>
      </c>
    </row>
    <row r="13" spans="1:22" x14ac:dyDescent="0.25">
      <c r="A13" s="1">
        <v>11</v>
      </c>
      <c r="B13" s="152" t="s">
        <v>499</v>
      </c>
      <c r="C13" s="69">
        <v>18</v>
      </c>
      <c r="D13" s="69">
        <v>15</v>
      </c>
      <c r="E13" s="69">
        <v>17</v>
      </c>
      <c r="F13" s="69">
        <v>19</v>
      </c>
      <c r="G13" s="69">
        <v>17</v>
      </c>
      <c r="H13" s="69">
        <v>16</v>
      </c>
      <c r="I13" s="69">
        <v>17</v>
      </c>
      <c r="J13" s="69">
        <v>17</v>
      </c>
      <c r="K13" s="69">
        <v>17</v>
      </c>
      <c r="L13" s="69">
        <v>20</v>
      </c>
      <c r="M13" s="69">
        <v>19</v>
      </c>
      <c r="N13" s="69">
        <v>27</v>
      </c>
      <c r="O13" s="69">
        <v>28</v>
      </c>
      <c r="P13" s="69">
        <v>26</v>
      </c>
      <c r="Q13" s="69">
        <v>22</v>
      </c>
      <c r="R13" s="69">
        <v>26</v>
      </c>
    </row>
    <row r="14" spans="1:22" x14ac:dyDescent="0.25">
      <c r="A14" s="1">
        <v>12</v>
      </c>
      <c r="B14" s="152" t="s">
        <v>500</v>
      </c>
      <c r="C14" s="69">
        <v>83</v>
      </c>
      <c r="D14" s="69">
        <v>84</v>
      </c>
      <c r="E14" s="69">
        <v>81</v>
      </c>
      <c r="F14" s="69">
        <v>81</v>
      </c>
      <c r="G14" s="69">
        <v>75</v>
      </c>
      <c r="H14" s="69">
        <v>77</v>
      </c>
      <c r="I14" s="69">
        <v>79</v>
      </c>
      <c r="J14" s="69">
        <v>85</v>
      </c>
      <c r="K14" s="69">
        <v>84</v>
      </c>
      <c r="L14" s="69">
        <v>100</v>
      </c>
      <c r="M14" s="69">
        <v>97</v>
      </c>
      <c r="N14" s="69">
        <v>53</v>
      </c>
      <c r="O14" s="69">
        <v>50</v>
      </c>
      <c r="P14" s="69">
        <v>44</v>
      </c>
      <c r="Q14" s="69">
        <v>47</v>
      </c>
      <c r="R14" s="69">
        <v>47</v>
      </c>
    </row>
    <row r="15" spans="1:22" x14ac:dyDescent="0.25">
      <c r="B15" s="152"/>
      <c r="C15" s="69"/>
      <c r="D15" s="69"/>
      <c r="E15" s="69"/>
      <c r="F15" s="69"/>
      <c r="G15" s="69"/>
      <c r="H15" s="69"/>
      <c r="I15" s="69"/>
      <c r="J15" s="69"/>
      <c r="K15" s="69"/>
      <c r="L15" s="69"/>
      <c r="M15" s="69"/>
      <c r="N15" s="69"/>
      <c r="O15" s="69"/>
      <c r="P15" s="69"/>
      <c r="Q15" s="69"/>
      <c r="R15" s="69"/>
    </row>
    <row r="16" spans="1:22" x14ac:dyDescent="0.25">
      <c r="A16" s="1">
        <v>14</v>
      </c>
      <c r="B16" s="152" t="s">
        <v>501</v>
      </c>
      <c r="C16" s="69">
        <v>118</v>
      </c>
      <c r="D16" s="69">
        <v>116</v>
      </c>
      <c r="E16" s="69">
        <v>119</v>
      </c>
      <c r="F16" s="69">
        <v>120</v>
      </c>
      <c r="G16" s="69">
        <v>121</v>
      </c>
      <c r="H16" s="69">
        <v>126</v>
      </c>
      <c r="I16" s="69">
        <v>130</v>
      </c>
      <c r="J16" s="69">
        <v>132</v>
      </c>
      <c r="K16" s="69">
        <v>131</v>
      </c>
      <c r="L16" s="69">
        <v>132</v>
      </c>
      <c r="M16" s="69">
        <v>129</v>
      </c>
      <c r="N16" s="69">
        <v>137</v>
      </c>
      <c r="O16" s="69">
        <v>134</v>
      </c>
      <c r="P16" s="69">
        <v>121</v>
      </c>
      <c r="Q16" s="69">
        <v>126</v>
      </c>
      <c r="R16" s="69">
        <v>128</v>
      </c>
    </row>
    <row r="17" spans="1:18" x14ac:dyDescent="0.25">
      <c r="A17" s="1">
        <v>15</v>
      </c>
      <c r="B17" s="152" t="s">
        <v>502</v>
      </c>
      <c r="C17" s="69">
        <v>66</v>
      </c>
      <c r="D17" s="69">
        <v>67</v>
      </c>
      <c r="E17" s="69">
        <v>66</v>
      </c>
      <c r="F17" s="69">
        <v>62</v>
      </c>
      <c r="G17" s="69">
        <v>62</v>
      </c>
      <c r="H17" s="69">
        <v>60</v>
      </c>
      <c r="I17" s="69">
        <v>61</v>
      </c>
      <c r="J17" s="69">
        <v>66</v>
      </c>
      <c r="K17" s="69">
        <v>70</v>
      </c>
      <c r="L17" s="69">
        <v>70</v>
      </c>
      <c r="M17" s="69">
        <v>73</v>
      </c>
      <c r="N17" s="69">
        <v>70</v>
      </c>
      <c r="O17" s="69">
        <v>66</v>
      </c>
      <c r="P17" s="69">
        <v>72</v>
      </c>
      <c r="Q17" s="69">
        <v>76</v>
      </c>
      <c r="R17" s="69">
        <v>76</v>
      </c>
    </row>
    <row r="18" spans="1:18" x14ac:dyDescent="0.25">
      <c r="A18" s="1">
        <v>16</v>
      </c>
      <c r="B18" s="152" t="s">
        <v>101</v>
      </c>
      <c r="C18" s="69">
        <v>7</v>
      </c>
      <c r="D18" s="69">
        <v>9</v>
      </c>
      <c r="E18" s="69">
        <v>14</v>
      </c>
      <c r="F18" s="69">
        <v>21</v>
      </c>
      <c r="G18" s="69">
        <v>10</v>
      </c>
      <c r="H18" s="69">
        <v>12</v>
      </c>
      <c r="I18" s="69">
        <v>15</v>
      </c>
      <c r="J18" s="69">
        <v>24</v>
      </c>
      <c r="K18" s="69">
        <v>43</v>
      </c>
      <c r="L18" s="69">
        <v>39</v>
      </c>
      <c r="M18" s="69">
        <v>44</v>
      </c>
      <c r="N18" s="69">
        <v>53</v>
      </c>
      <c r="O18" s="69">
        <v>43</v>
      </c>
      <c r="P18" s="69">
        <v>16</v>
      </c>
      <c r="Q18" s="69">
        <v>14</v>
      </c>
      <c r="R18" s="69">
        <v>15</v>
      </c>
    </row>
    <row r="19" spans="1:18" s="222" customFormat="1" ht="20.25" customHeight="1" x14ac:dyDescent="0.25">
      <c r="A19" s="835"/>
      <c r="B19" s="430" t="s">
        <v>201</v>
      </c>
      <c r="C19" s="836">
        <f>SUM(C3:C18)</f>
        <v>2033</v>
      </c>
      <c r="D19" s="836">
        <f t="shared" ref="D19:K19" si="0">SUM(D3:D18)</f>
        <v>2048</v>
      </c>
      <c r="E19" s="836">
        <f t="shared" si="0"/>
        <v>2024</v>
      </c>
      <c r="F19" s="836">
        <f t="shared" si="0"/>
        <v>1984</v>
      </c>
      <c r="G19" s="836">
        <f t="shared" si="0"/>
        <v>1929</v>
      </c>
      <c r="H19" s="836">
        <f t="shared" si="0"/>
        <v>1925</v>
      </c>
      <c r="I19" s="836">
        <f t="shared" si="0"/>
        <v>1947</v>
      </c>
      <c r="J19" s="836">
        <f t="shared" si="0"/>
        <v>1977</v>
      </c>
      <c r="K19" s="836">
        <f t="shared" si="0"/>
        <v>2000</v>
      </c>
      <c r="L19" s="836">
        <f t="shared" ref="L19:R19" si="1">SUM(L3:L18)</f>
        <v>2016</v>
      </c>
      <c r="M19" s="836">
        <f t="shared" si="1"/>
        <v>2018</v>
      </c>
      <c r="N19" s="836">
        <f t="shared" si="1"/>
        <v>1985</v>
      </c>
      <c r="O19" s="836">
        <f t="shared" si="1"/>
        <v>1949</v>
      </c>
      <c r="P19" s="836">
        <f t="shared" si="1"/>
        <v>1929</v>
      </c>
      <c r="Q19" s="836">
        <f t="shared" si="1"/>
        <v>1880</v>
      </c>
      <c r="R19" s="836">
        <f t="shared" si="1"/>
        <v>1867</v>
      </c>
    </row>
    <row r="20" spans="1:18" ht="12.75" customHeight="1" x14ac:dyDescent="0.25">
      <c r="A20" s="152" t="s">
        <v>503</v>
      </c>
      <c r="B20" s="152"/>
      <c r="C20" s="2"/>
      <c r="D20" s="2"/>
      <c r="E20" s="2"/>
      <c r="F20" s="2"/>
      <c r="G20" s="2"/>
      <c r="H20" s="2"/>
      <c r="I20" s="2"/>
      <c r="J20" s="2"/>
      <c r="K20" s="2"/>
      <c r="L20" s="2"/>
      <c r="M20" s="2"/>
      <c r="N20" s="2"/>
      <c r="O20" s="2"/>
      <c r="P20" s="2"/>
      <c r="Q20" s="2"/>
      <c r="R20" s="2"/>
    </row>
    <row r="21" spans="1:18" s="4" customFormat="1" ht="20.25" customHeight="1" x14ac:dyDescent="0.25">
      <c r="A21" s="155"/>
    </row>
    <row r="22" spans="1:18" ht="20.25" customHeight="1" x14ac:dyDescent="0.25">
      <c r="A22" s="39" t="str">
        <f>Index!A60</f>
        <v>Table 4b    National government wage costs by department, FY2010-FY2025</v>
      </c>
    </row>
    <row r="23" spans="1:18" s="14" customFormat="1" ht="21.75" customHeight="1" x14ac:dyDescent="0.25">
      <c r="A23" s="788"/>
      <c r="B23" s="7" t="s">
        <v>504</v>
      </c>
      <c r="C23" s="154" t="s">
        <v>490</v>
      </c>
      <c r="D23" s="154" t="str">
        <f>D2</f>
        <v>FY11</v>
      </c>
      <c r="E23" s="154" t="str">
        <f t="shared" ref="E23:I23" si="2">E2</f>
        <v>FY12</v>
      </c>
      <c r="F23" s="154" t="str">
        <f t="shared" si="2"/>
        <v>FY13</v>
      </c>
      <c r="G23" s="154" t="str">
        <f t="shared" si="2"/>
        <v>FY14</v>
      </c>
      <c r="H23" s="154" t="str">
        <f t="shared" si="2"/>
        <v>FY15</v>
      </c>
      <c r="I23" s="154" t="str">
        <f t="shared" si="2"/>
        <v>FY16</v>
      </c>
      <c r="J23" s="154" t="str">
        <f t="shared" ref="J23:K23" si="3">J2</f>
        <v>FY17</v>
      </c>
      <c r="K23" s="154" t="str">
        <f t="shared" si="3"/>
        <v>FY18</v>
      </c>
      <c r="L23" s="154" t="str">
        <f t="shared" ref="L23:R23" si="4">L2</f>
        <v>FY19</v>
      </c>
      <c r="M23" s="154" t="str">
        <f t="shared" si="4"/>
        <v>FY20</v>
      </c>
      <c r="N23" s="154" t="str">
        <f t="shared" si="4"/>
        <v>FY21</v>
      </c>
      <c r="O23" s="154" t="str">
        <f t="shared" si="4"/>
        <v>FY22</v>
      </c>
      <c r="P23" s="154" t="str">
        <f t="shared" si="4"/>
        <v>FY23</v>
      </c>
      <c r="Q23" s="154" t="str">
        <f t="shared" si="4"/>
        <v>FY24</v>
      </c>
      <c r="R23" s="154" t="str">
        <f t="shared" si="4"/>
        <v>FY25</v>
      </c>
    </row>
    <row r="24" spans="1:18" ht="20.25" customHeight="1" x14ac:dyDescent="0.25">
      <c r="A24" s="1">
        <v>1</v>
      </c>
      <c r="B24" s="152" t="s">
        <v>491</v>
      </c>
      <c r="C24" s="69">
        <v>636.37799072265625</v>
      </c>
      <c r="D24" s="69">
        <v>687.6510009765625</v>
      </c>
      <c r="E24" s="69">
        <v>688.54302978515625</v>
      </c>
      <c r="F24" s="69">
        <v>746.09100341796875</v>
      </c>
      <c r="G24" s="69">
        <v>938.135986328125</v>
      </c>
      <c r="H24" s="69">
        <v>711.21197509765625</v>
      </c>
      <c r="I24" s="69">
        <v>686.50701904296875</v>
      </c>
      <c r="J24" s="69">
        <v>767.89300537109375</v>
      </c>
      <c r="K24" s="69">
        <v>862.63800048828125</v>
      </c>
      <c r="L24" s="69">
        <v>884.46600341796875</v>
      </c>
      <c r="M24" s="69">
        <v>991.916015625</v>
      </c>
      <c r="N24" s="69">
        <v>982.7769775390625</v>
      </c>
      <c r="O24" s="69">
        <v>1092.5550537109375</v>
      </c>
      <c r="P24" s="69">
        <v>1405.4599609375</v>
      </c>
      <c r="Q24" s="69">
        <v>1752.9420166015625</v>
      </c>
      <c r="R24" s="69">
        <v>1733.5360107421875</v>
      </c>
    </row>
    <row r="25" spans="1:18" x14ac:dyDescent="0.25">
      <c r="A25" s="1">
        <v>2</v>
      </c>
      <c r="B25" s="152" t="s">
        <v>492</v>
      </c>
      <c r="C25" s="69">
        <v>257.82598876953125</v>
      </c>
      <c r="D25" s="69">
        <v>307.1090087890625</v>
      </c>
      <c r="E25" s="69">
        <v>350.79299926757813</v>
      </c>
      <c r="F25" s="69">
        <v>271.81500244140625</v>
      </c>
      <c r="G25" s="69">
        <v>259.34201049804688</v>
      </c>
      <c r="H25" s="69">
        <v>272.7130126953125</v>
      </c>
      <c r="I25" s="69">
        <v>291.7239990234375</v>
      </c>
      <c r="J25" s="69">
        <v>303.65301513671875</v>
      </c>
      <c r="K25" s="69">
        <v>314.39498901367188</v>
      </c>
      <c r="L25" s="69">
        <v>365.72500610351563</v>
      </c>
      <c r="M25" s="69">
        <v>407.0889892578125</v>
      </c>
      <c r="N25" s="69">
        <v>429.41799926757813</v>
      </c>
      <c r="O25" s="69">
        <v>396.16400146484375</v>
      </c>
      <c r="P25" s="69">
        <v>374.36099243164063</v>
      </c>
      <c r="Q25" s="69">
        <v>365.32598876953125</v>
      </c>
      <c r="R25" s="69">
        <v>387.68600463867188</v>
      </c>
    </row>
    <row r="26" spans="1:18" x14ac:dyDescent="0.25">
      <c r="A26" s="1">
        <v>3</v>
      </c>
      <c r="B26" s="152" t="s">
        <v>493</v>
      </c>
      <c r="C26" s="69">
        <v>2243.572021484375</v>
      </c>
      <c r="D26" s="69">
        <v>2481.132080078125</v>
      </c>
      <c r="E26" s="69">
        <v>2717.93408203125</v>
      </c>
      <c r="F26" s="69">
        <v>3007.367919921875</v>
      </c>
      <c r="G26" s="69">
        <v>3351.153076171875</v>
      </c>
      <c r="H26" s="69">
        <v>3672.97412109375</v>
      </c>
      <c r="I26" s="69">
        <v>4098.44677734375</v>
      </c>
      <c r="J26" s="69">
        <v>4391.98583984375</v>
      </c>
      <c r="K26" s="69">
        <v>4376.92919921875</v>
      </c>
      <c r="L26" s="69">
        <v>4343.7099609375</v>
      </c>
      <c r="M26" s="69">
        <v>4246.5830078125</v>
      </c>
      <c r="N26" s="69">
        <v>3907.596923828125</v>
      </c>
      <c r="O26" s="69">
        <v>3579.35205078125</v>
      </c>
      <c r="P26" s="69">
        <v>3891.202880859375</v>
      </c>
      <c r="Q26" s="69">
        <v>4584.99609375</v>
      </c>
      <c r="R26" s="69">
        <v>4837.57080078125</v>
      </c>
    </row>
    <row r="27" spans="1:18" x14ac:dyDescent="0.25">
      <c r="A27" s="1">
        <v>4</v>
      </c>
      <c r="B27" s="152" t="s">
        <v>494</v>
      </c>
      <c r="C27" s="69">
        <v>1232.9169921875</v>
      </c>
      <c r="D27" s="69">
        <v>1315.261962890625</v>
      </c>
      <c r="E27" s="69">
        <v>1268.3389892578125</v>
      </c>
      <c r="F27" s="69">
        <v>1151.64501953125</v>
      </c>
      <c r="G27" s="69">
        <v>1287.739013671875</v>
      </c>
      <c r="H27" s="69">
        <v>1339.2939453125</v>
      </c>
      <c r="I27" s="69">
        <v>1558.448974609375</v>
      </c>
      <c r="J27" s="69">
        <v>1706.3299560546875</v>
      </c>
      <c r="K27" s="69">
        <v>1695.7659912109375</v>
      </c>
      <c r="L27" s="69">
        <v>1780.0050048828125</v>
      </c>
      <c r="M27" s="69">
        <v>1872.998046875</v>
      </c>
      <c r="N27" s="69">
        <v>1581.6080322265625</v>
      </c>
      <c r="O27" s="69">
        <v>1215.2569580078125</v>
      </c>
      <c r="P27" s="69">
        <v>1285.56494140625</v>
      </c>
      <c r="Q27" s="69">
        <v>1399.3380126953125</v>
      </c>
      <c r="R27" s="69">
        <v>1453.4630126953125</v>
      </c>
    </row>
    <row r="28" spans="1:18" x14ac:dyDescent="0.25">
      <c r="A28" s="1">
        <v>5</v>
      </c>
      <c r="B28" s="152" t="s">
        <v>495</v>
      </c>
      <c r="C28" s="69">
        <v>3534.261962890625</v>
      </c>
      <c r="D28" s="69">
        <v>3543.416015625</v>
      </c>
      <c r="E28" s="69">
        <v>3585.06005859375</v>
      </c>
      <c r="F28" s="69">
        <v>3634.1650390625</v>
      </c>
      <c r="G28" s="69">
        <v>4054.157958984375</v>
      </c>
      <c r="H28" s="69">
        <v>4326.5390625</v>
      </c>
      <c r="I28" s="69">
        <v>4994.7421875</v>
      </c>
      <c r="J28" s="69">
        <v>5196.794921875</v>
      </c>
      <c r="K28" s="69">
        <v>5983.9638671875</v>
      </c>
      <c r="L28" s="69">
        <v>5784.0341796875</v>
      </c>
      <c r="M28" s="69">
        <v>5840.001953125</v>
      </c>
      <c r="N28" s="69">
        <v>6262.43115234375</v>
      </c>
      <c r="O28" s="69">
        <v>5621.39892578125</v>
      </c>
      <c r="P28" s="69">
        <v>6408.7958984375</v>
      </c>
      <c r="Q28" s="69">
        <v>5468.212890625</v>
      </c>
      <c r="R28" s="69">
        <v>5797.30810546875</v>
      </c>
    </row>
    <row r="29" spans="1:18" x14ac:dyDescent="0.25">
      <c r="A29" s="1">
        <v>6</v>
      </c>
      <c r="B29" s="152" t="s">
        <v>496</v>
      </c>
      <c r="C29" s="69">
        <v>1207.8929443359375</v>
      </c>
      <c r="D29" s="69">
        <v>1296.926025390625</v>
      </c>
      <c r="E29" s="69">
        <v>1348.845947265625</v>
      </c>
      <c r="F29" s="69">
        <v>1341.8389892578125</v>
      </c>
      <c r="G29" s="69">
        <v>1399.053955078125</v>
      </c>
      <c r="H29" s="69">
        <v>1309.68603515625</v>
      </c>
      <c r="I29" s="69">
        <v>1518.1490478515625</v>
      </c>
      <c r="J29" s="69">
        <v>1530.7459716796875</v>
      </c>
      <c r="K29" s="69">
        <v>1583.9239501953125</v>
      </c>
      <c r="L29" s="69">
        <v>1497.5760498046875</v>
      </c>
      <c r="M29" s="69">
        <v>1383.0369873046875</v>
      </c>
      <c r="N29" s="69">
        <v>1639.508056640625</v>
      </c>
      <c r="O29" s="69">
        <v>2839.97705078125</v>
      </c>
      <c r="P29" s="69">
        <v>3830.69189453125</v>
      </c>
      <c r="Q29" s="69">
        <v>4074.297119140625</v>
      </c>
      <c r="R29" s="69">
        <v>4044.719970703125</v>
      </c>
    </row>
    <row r="30" spans="1:18" x14ac:dyDescent="0.25">
      <c r="A30" s="1">
        <v>7</v>
      </c>
      <c r="B30" s="152" t="s">
        <v>497</v>
      </c>
      <c r="C30" s="69">
        <v>4841.86279296875</v>
      </c>
      <c r="D30" s="69">
        <v>5071.2529296875</v>
      </c>
      <c r="E30" s="69">
        <v>5100.0361328125</v>
      </c>
      <c r="F30" s="69">
        <v>5321.19091796875</v>
      </c>
      <c r="G30" s="69">
        <v>4236.6767578125</v>
      </c>
      <c r="H30" s="69">
        <v>4221.10009765625</v>
      </c>
      <c r="I30" s="69">
        <v>4347.02978515625</v>
      </c>
      <c r="J30" s="69">
        <v>4721.55078125</v>
      </c>
      <c r="K30" s="69">
        <v>4630.77294921875</v>
      </c>
      <c r="L30" s="69">
        <v>4688.81201171875</v>
      </c>
      <c r="M30" s="69">
        <v>4858.85400390625</v>
      </c>
      <c r="N30" s="69">
        <v>4566.41015625</v>
      </c>
      <c r="O30" s="69">
        <v>4504.955078125</v>
      </c>
      <c r="P30" s="69">
        <v>4804.2412109375</v>
      </c>
      <c r="Q30" s="69">
        <v>4615.37890625</v>
      </c>
      <c r="R30" s="69">
        <v>4307.1611328125</v>
      </c>
    </row>
    <row r="31" spans="1:18" x14ac:dyDescent="0.25">
      <c r="A31" s="1">
        <v>8</v>
      </c>
      <c r="B31" s="152" t="s">
        <v>353</v>
      </c>
      <c r="C31" s="69">
        <v>5955.43115234375</v>
      </c>
      <c r="D31" s="69">
        <v>6259.68115234375</v>
      </c>
      <c r="E31" s="69">
        <v>6401.6591796875</v>
      </c>
      <c r="F31" s="69">
        <v>6556.30517578125</v>
      </c>
      <c r="G31" s="69">
        <v>6325.7421875</v>
      </c>
      <c r="H31" s="69">
        <v>6834.490234375</v>
      </c>
      <c r="I31" s="69">
        <v>7396.2509765625</v>
      </c>
      <c r="J31" s="69">
        <v>7449.7490234375</v>
      </c>
      <c r="K31" s="69">
        <v>7541.85400390625</v>
      </c>
      <c r="L31" s="69">
        <v>7641.52978515625</v>
      </c>
      <c r="M31" s="69">
        <v>7751.85986328125</v>
      </c>
      <c r="N31" s="69">
        <v>7839.85302734375</v>
      </c>
      <c r="O31" s="69">
        <v>7746.51904296875</v>
      </c>
      <c r="P31" s="69">
        <v>8195.994140625</v>
      </c>
      <c r="Q31" s="69">
        <v>8490.3720703125</v>
      </c>
      <c r="R31" s="69">
        <v>8698.7509765625</v>
      </c>
    </row>
    <row r="32" spans="1:18" x14ac:dyDescent="0.25">
      <c r="A32" s="1">
        <v>9</v>
      </c>
      <c r="B32" s="152" t="s">
        <v>463</v>
      </c>
      <c r="C32" s="69">
        <v>7080.68115234375</v>
      </c>
      <c r="D32" s="69">
        <v>7155.12890625</v>
      </c>
      <c r="E32" s="69">
        <v>7255.3330078125</v>
      </c>
      <c r="F32" s="69">
        <v>7593.2021484375</v>
      </c>
      <c r="G32" s="69">
        <v>8483.392578125</v>
      </c>
      <c r="H32" s="69">
        <v>8582.8681640625</v>
      </c>
      <c r="I32" s="69">
        <v>8939.7626953125</v>
      </c>
      <c r="J32" s="69">
        <v>9044.478515625</v>
      </c>
      <c r="K32" s="69">
        <v>9393.923828125</v>
      </c>
      <c r="L32" s="69">
        <v>8946.0634765625</v>
      </c>
      <c r="M32" s="69">
        <v>9141.841796875</v>
      </c>
      <c r="N32" s="69">
        <v>9408.2255859375</v>
      </c>
      <c r="O32" s="69">
        <v>9568.1826171875</v>
      </c>
      <c r="P32" s="69">
        <v>10490.7607421875</v>
      </c>
      <c r="Q32" s="69">
        <v>10508.4970703125</v>
      </c>
      <c r="R32" s="69">
        <v>10573.68359375</v>
      </c>
    </row>
    <row r="33" spans="1:18" x14ac:dyDescent="0.25">
      <c r="A33" s="1">
        <v>10</v>
      </c>
      <c r="B33" s="152" t="s">
        <v>498</v>
      </c>
      <c r="C33" s="69">
        <v>519.54498291015625</v>
      </c>
      <c r="D33" s="69">
        <v>568.5360107421875</v>
      </c>
      <c r="E33" s="69">
        <v>572.75701904296875</v>
      </c>
      <c r="F33" s="69">
        <v>573.22998046875</v>
      </c>
      <c r="G33" s="69">
        <v>550.04901123046875</v>
      </c>
      <c r="H33" s="69">
        <v>553.81402587890625</v>
      </c>
      <c r="I33" s="69">
        <v>602.81597900390625</v>
      </c>
      <c r="J33" s="69">
        <v>663.5250244140625</v>
      </c>
      <c r="K33" s="69">
        <v>728.11199951171875</v>
      </c>
      <c r="L33" s="69">
        <v>993.198974609375</v>
      </c>
      <c r="M33" s="69">
        <v>1000.7570190429688</v>
      </c>
      <c r="N33" s="69">
        <v>474.63800048828125</v>
      </c>
      <c r="O33" s="69">
        <v>319.99301147460938</v>
      </c>
      <c r="P33" s="69">
        <v>441.44500732421875</v>
      </c>
      <c r="Q33" s="69">
        <v>418.2659912109375</v>
      </c>
      <c r="R33" s="69">
        <v>435.70498657226563</v>
      </c>
    </row>
    <row r="34" spans="1:18" x14ac:dyDescent="0.25">
      <c r="A34" s="1">
        <v>11</v>
      </c>
      <c r="B34" s="152" t="s">
        <v>499</v>
      </c>
      <c r="C34" s="69">
        <v>379.44601440429688</v>
      </c>
      <c r="D34" s="69">
        <v>314.24200439453125</v>
      </c>
      <c r="E34" s="69">
        <v>347.364013671875</v>
      </c>
      <c r="F34" s="69">
        <v>370.1400146484375</v>
      </c>
      <c r="G34" s="69">
        <v>352.510009765625</v>
      </c>
      <c r="H34" s="69">
        <v>347.21600341796875</v>
      </c>
      <c r="I34" s="69">
        <v>400.697998046875</v>
      </c>
      <c r="J34" s="69">
        <v>401.53201293945313</v>
      </c>
      <c r="K34" s="69">
        <v>480.6820068359375</v>
      </c>
      <c r="L34" s="69">
        <v>500.32901000976563</v>
      </c>
      <c r="M34" s="69">
        <v>439.40399169921875</v>
      </c>
      <c r="N34" s="69">
        <v>513.56402587890625</v>
      </c>
      <c r="O34" s="69">
        <v>579.49700927734375</v>
      </c>
      <c r="P34" s="69">
        <v>529.260986328125</v>
      </c>
      <c r="Q34" s="69">
        <v>564.29901123046875</v>
      </c>
      <c r="R34" s="69">
        <v>664.6259765625</v>
      </c>
    </row>
    <row r="35" spans="1:18" x14ac:dyDescent="0.25">
      <c r="A35" s="1">
        <v>12</v>
      </c>
      <c r="B35" s="152" t="s">
        <v>500</v>
      </c>
      <c r="C35" s="69">
        <v>1531.074951171875</v>
      </c>
      <c r="D35" s="69">
        <v>1595.3909912109375</v>
      </c>
      <c r="E35" s="69">
        <v>1589.0550537109375</v>
      </c>
      <c r="F35" s="69">
        <v>1596.4580078125</v>
      </c>
      <c r="G35" s="69">
        <v>1575.4329833984375</v>
      </c>
      <c r="H35" s="69">
        <v>1736.2760009765625</v>
      </c>
      <c r="I35" s="69">
        <v>1903.6710205078125</v>
      </c>
      <c r="J35" s="69">
        <v>2081.77197265625</v>
      </c>
      <c r="K35" s="69">
        <v>2172.951904296875</v>
      </c>
      <c r="L35" s="69">
        <v>2444.922119140625</v>
      </c>
      <c r="M35" s="69">
        <v>2505.162109375</v>
      </c>
      <c r="N35" s="69">
        <v>1411.1939697265625</v>
      </c>
      <c r="O35" s="69">
        <v>1355.0810546875</v>
      </c>
      <c r="P35" s="69">
        <v>1389.9510498046875</v>
      </c>
      <c r="Q35" s="69">
        <v>1475.7559814453125</v>
      </c>
      <c r="R35" s="69">
        <v>1653.718017578125</v>
      </c>
    </row>
    <row r="36" spans="1:18" x14ac:dyDescent="0.25">
      <c r="B36" s="152"/>
      <c r="C36" s="69"/>
      <c r="D36" s="69"/>
      <c r="E36" s="69"/>
      <c r="F36" s="69"/>
      <c r="G36" s="69"/>
      <c r="H36" s="69"/>
      <c r="I36" s="69"/>
      <c r="J36" s="69"/>
      <c r="K36" s="69"/>
      <c r="L36" s="69"/>
      <c r="M36" s="69"/>
      <c r="N36" s="69"/>
      <c r="O36" s="69"/>
      <c r="P36" s="69"/>
      <c r="Q36" s="69"/>
      <c r="R36" s="69"/>
    </row>
    <row r="37" spans="1:18" x14ac:dyDescent="0.25">
      <c r="A37" s="1">
        <v>14</v>
      </c>
      <c r="B37" s="152" t="s">
        <v>501</v>
      </c>
      <c r="C37" s="69">
        <v>3102.469970703125</v>
      </c>
      <c r="D37" s="69">
        <v>3141.260986328125</v>
      </c>
      <c r="E37" s="69">
        <v>3274.302001953125</v>
      </c>
      <c r="F37" s="69">
        <v>3366.806884765625</v>
      </c>
      <c r="G37" s="69">
        <v>3355.73291015625</v>
      </c>
      <c r="H37" s="69">
        <v>3576.322998046875</v>
      </c>
      <c r="I37" s="69">
        <v>3633.425048828125</v>
      </c>
      <c r="J37" s="69">
        <v>3824.58203125</v>
      </c>
      <c r="K37" s="69">
        <v>3933.631103515625</v>
      </c>
      <c r="L37" s="69">
        <v>4075.85400390625</v>
      </c>
      <c r="M37" s="69">
        <v>3983.4541015625</v>
      </c>
      <c r="N37" s="69">
        <v>4146.97900390625</v>
      </c>
      <c r="O37" s="69">
        <v>4077.64794921875</v>
      </c>
      <c r="P37" s="69">
        <v>3948.887939453125</v>
      </c>
      <c r="Q37" s="69">
        <v>4150.93603515625</v>
      </c>
      <c r="R37" s="69">
        <v>4297.373046875</v>
      </c>
    </row>
    <row r="38" spans="1:18" x14ac:dyDescent="0.25">
      <c r="A38" s="1">
        <v>15</v>
      </c>
      <c r="B38" s="152" t="s">
        <v>502</v>
      </c>
      <c r="C38" s="69">
        <v>1731.6810302734375</v>
      </c>
      <c r="D38" s="69">
        <v>1791.4949951171875</v>
      </c>
      <c r="E38" s="69">
        <v>1804.9219970703125</v>
      </c>
      <c r="F38" s="69">
        <v>1735.248046875</v>
      </c>
      <c r="G38" s="69">
        <v>1750.906982421875</v>
      </c>
      <c r="H38" s="69">
        <v>1702.22998046875</v>
      </c>
      <c r="I38" s="69">
        <v>1819.550048828125</v>
      </c>
      <c r="J38" s="69">
        <v>2157.43408203125</v>
      </c>
      <c r="K38" s="69">
        <v>2420.18896484375</v>
      </c>
      <c r="L38" s="69">
        <v>2430.572021484375</v>
      </c>
      <c r="M38" s="69">
        <v>2699.052978515625</v>
      </c>
      <c r="N38" s="69">
        <v>2432.64599609375</v>
      </c>
      <c r="O38" s="69">
        <v>2306.742919921875</v>
      </c>
      <c r="P38" s="69">
        <v>2601.4208984375</v>
      </c>
      <c r="Q38" s="69">
        <v>2873.287109375</v>
      </c>
      <c r="R38" s="69">
        <v>2885.0400390625</v>
      </c>
    </row>
    <row r="39" spans="1:18" x14ac:dyDescent="0.25">
      <c r="A39" s="1">
        <v>16</v>
      </c>
      <c r="B39" s="152" t="s">
        <v>101</v>
      </c>
      <c r="C39" s="69">
        <v>161.22200012207031</v>
      </c>
      <c r="D39" s="69">
        <v>221.37199401855469</v>
      </c>
      <c r="E39" s="69">
        <v>339.19699096679688</v>
      </c>
      <c r="F39" s="69">
        <v>775.14697265625</v>
      </c>
      <c r="G39" s="69">
        <v>266.23001098632813</v>
      </c>
      <c r="H39" s="69">
        <v>356.1820068359375</v>
      </c>
      <c r="I39" s="69">
        <v>430.39801025390625</v>
      </c>
      <c r="J39" s="69">
        <v>637.72998046875</v>
      </c>
      <c r="K39" s="69">
        <v>1028.3580322265625</v>
      </c>
      <c r="L39" s="69">
        <v>1191.4720458984375</v>
      </c>
      <c r="M39" s="69">
        <v>1404.8470458984375</v>
      </c>
      <c r="N39" s="69">
        <v>1502.427978515625</v>
      </c>
      <c r="O39" s="69">
        <v>1453.8070068359375</v>
      </c>
      <c r="P39" s="69">
        <v>368.85299682617188</v>
      </c>
      <c r="Q39" s="69">
        <v>364.4119873046875</v>
      </c>
      <c r="R39" s="69">
        <v>349.54501342773438</v>
      </c>
    </row>
    <row r="40" spans="1:18" s="222" customFormat="1" ht="20.25" customHeight="1" x14ac:dyDescent="0.25">
      <c r="A40" s="835"/>
      <c r="B40" s="430" t="s">
        <v>201</v>
      </c>
      <c r="C40" s="836">
        <f>SUM(C24:C39)</f>
        <v>34416.261947631836</v>
      </c>
      <c r="D40" s="836">
        <f t="shared" ref="D40" si="5">SUM(D24:D39)</f>
        <v>35749.856063842773</v>
      </c>
      <c r="E40" s="836">
        <f t="shared" ref="E40" si="6">SUM(E24:E39)</f>
        <v>36644.140502929688</v>
      </c>
      <c r="F40" s="836">
        <f t="shared" ref="F40" si="7">SUM(F24:F39)</f>
        <v>38040.651123046875</v>
      </c>
      <c r="G40" s="836">
        <f t="shared" ref="G40" si="8">SUM(G24:G39)</f>
        <v>38186.255432128906</v>
      </c>
      <c r="H40" s="836">
        <f t="shared" ref="H40" si="9">SUM(H24:H39)</f>
        <v>39542.917663574219</v>
      </c>
      <c r="I40" s="836">
        <f t="shared" ref="I40" si="10">SUM(I24:I39)</f>
        <v>42621.619567871094</v>
      </c>
      <c r="J40" s="836">
        <f t="shared" ref="J40:K40" si="11">SUM(J24:J39)</f>
        <v>44879.756134033203</v>
      </c>
      <c r="K40" s="836">
        <f t="shared" si="11"/>
        <v>47148.090789794922</v>
      </c>
      <c r="L40" s="836">
        <f t="shared" ref="L40:M40" si="12">SUM(L24:L39)</f>
        <v>47568.269653320313</v>
      </c>
      <c r="M40" s="836">
        <f t="shared" si="12"/>
        <v>48526.85791015625</v>
      </c>
      <c r="N40" s="836">
        <f t="shared" ref="N40:R40" si="13">SUM(N24:N39)</f>
        <v>47099.276885986328</v>
      </c>
      <c r="O40" s="836">
        <f t="shared" si="13"/>
        <v>46657.129730224609</v>
      </c>
      <c r="P40" s="836">
        <f t="shared" si="13"/>
        <v>49966.891540527344</v>
      </c>
      <c r="Q40" s="836">
        <f t="shared" si="13"/>
        <v>51106.316284179688</v>
      </c>
      <c r="R40" s="836">
        <f t="shared" si="13"/>
        <v>52119.886688232422</v>
      </c>
    </row>
    <row r="41" spans="1:18" ht="12.75" customHeight="1" x14ac:dyDescent="0.25">
      <c r="A41" s="152" t="s">
        <v>505</v>
      </c>
      <c r="B41" s="152"/>
      <c r="C41" s="2"/>
      <c r="D41" s="2"/>
      <c r="E41" s="2"/>
      <c r="F41" s="2"/>
      <c r="G41" s="2"/>
      <c r="H41" s="2"/>
      <c r="I41" s="2"/>
      <c r="J41" s="2"/>
      <c r="K41" s="2"/>
      <c r="L41" s="2"/>
      <c r="M41" s="2"/>
      <c r="N41" s="2"/>
      <c r="O41" s="2"/>
      <c r="P41" s="2"/>
      <c r="Q41" s="2"/>
      <c r="R41" s="2"/>
    </row>
    <row r="42" spans="1:18" ht="12.75" customHeight="1" x14ac:dyDescent="0.25">
      <c r="A42" s="152" t="s">
        <v>506</v>
      </c>
      <c r="B42" s="152"/>
      <c r="C42" s="2"/>
      <c r="D42" s="2"/>
      <c r="E42" s="2"/>
      <c r="F42" s="2"/>
      <c r="G42" s="2"/>
      <c r="H42" s="2"/>
      <c r="I42" s="2"/>
      <c r="J42" s="2"/>
      <c r="K42" s="2"/>
      <c r="L42" s="2"/>
      <c r="M42" s="2"/>
      <c r="N42" s="2"/>
      <c r="O42" s="2"/>
      <c r="P42" s="2"/>
      <c r="Q42" s="2"/>
      <c r="R42" s="2"/>
    </row>
    <row r="43" spans="1:18" s="4" customFormat="1" ht="20.25" customHeight="1" x14ac:dyDescent="0.25">
      <c r="A43" s="155"/>
    </row>
    <row r="44" spans="1:18" ht="20.25" customHeight="1" x14ac:dyDescent="0.25">
      <c r="A44" s="39" t="str">
        <f>Index!A61</f>
        <v>Table 4c    National government average wage and salary rates by department, FY2010-FY2025</v>
      </c>
    </row>
    <row r="45" spans="1:18" s="14" customFormat="1" ht="21.75" customHeight="1" x14ac:dyDescent="0.25">
      <c r="A45" s="788"/>
      <c r="B45" s="7" t="s">
        <v>507</v>
      </c>
      <c r="C45" s="154" t="s">
        <v>490</v>
      </c>
      <c r="D45" s="154" t="str">
        <f>D2</f>
        <v>FY11</v>
      </c>
      <c r="E45" s="154" t="str">
        <f t="shared" ref="E45:I45" si="14">E2</f>
        <v>FY12</v>
      </c>
      <c r="F45" s="154" t="str">
        <f t="shared" si="14"/>
        <v>FY13</v>
      </c>
      <c r="G45" s="154" t="str">
        <f t="shared" si="14"/>
        <v>FY14</v>
      </c>
      <c r="H45" s="154" t="str">
        <f t="shared" si="14"/>
        <v>FY15</v>
      </c>
      <c r="I45" s="154" t="str">
        <f t="shared" si="14"/>
        <v>FY16</v>
      </c>
      <c r="J45" s="154" t="str">
        <f t="shared" ref="J45:K45" si="15">J2</f>
        <v>FY17</v>
      </c>
      <c r="K45" s="154" t="str">
        <f t="shared" si="15"/>
        <v>FY18</v>
      </c>
      <c r="L45" s="154" t="str">
        <f t="shared" ref="L45:M45" si="16">L2</f>
        <v>FY19</v>
      </c>
      <c r="M45" s="154" t="str">
        <f t="shared" si="16"/>
        <v>FY20</v>
      </c>
      <c r="N45" s="154" t="str">
        <f t="shared" ref="N45:Q45" si="17">N2</f>
        <v>FY21</v>
      </c>
      <c r="O45" s="154" t="str">
        <f t="shared" si="17"/>
        <v>FY22</v>
      </c>
      <c r="P45" s="154" t="str">
        <f t="shared" ref="P45" si="18">P2</f>
        <v>FY23</v>
      </c>
      <c r="Q45" s="154" t="str">
        <f t="shared" si="17"/>
        <v>FY24</v>
      </c>
      <c r="R45" s="154" t="str">
        <f t="shared" ref="R45" si="19">R2</f>
        <v>FY25</v>
      </c>
    </row>
    <row r="46" spans="1:18" ht="20.25" customHeight="1" x14ac:dyDescent="0.25">
      <c r="A46" s="1">
        <v>1</v>
      </c>
      <c r="B46" s="152" t="s">
        <v>491</v>
      </c>
      <c r="C46" s="2">
        <f>C24/C3*1000</f>
        <v>22727.78538295201</v>
      </c>
      <c r="D46" s="2">
        <f t="shared" ref="D46:K46" si="20">D24/D3*1000</f>
        <v>24558.964320591516</v>
      </c>
      <c r="E46" s="2">
        <f t="shared" si="20"/>
        <v>25501.593695746527</v>
      </c>
      <c r="F46" s="2">
        <f t="shared" si="20"/>
        <v>27633.000126591436</v>
      </c>
      <c r="G46" s="2">
        <f t="shared" si="20"/>
        <v>30262.451171875</v>
      </c>
      <c r="H46" s="2">
        <f t="shared" si="20"/>
        <v>30922.259786854622</v>
      </c>
      <c r="I46" s="2">
        <f t="shared" si="20"/>
        <v>38139.278835720492</v>
      </c>
      <c r="J46" s="2">
        <f t="shared" si="20"/>
        <v>36566.333589099697</v>
      </c>
      <c r="K46" s="2">
        <f t="shared" si="20"/>
        <v>39210.818204012779</v>
      </c>
      <c r="L46" s="2">
        <f t="shared" ref="L46:M46" si="21">L24/L3*1000</f>
        <v>40203.000155362221</v>
      </c>
      <c r="M46" s="2">
        <f t="shared" si="21"/>
        <v>41329.833984375</v>
      </c>
      <c r="N46" s="2">
        <f t="shared" ref="N46:O46" si="22">N24/N3*1000</f>
        <v>36399.147316261573</v>
      </c>
      <c r="O46" s="2">
        <f t="shared" si="22"/>
        <v>31215.858677455359</v>
      </c>
      <c r="P46" s="2">
        <f t="shared" ref="P46:Q46" si="23">P24/P3*1000</f>
        <v>35136.4990234375</v>
      </c>
      <c r="Q46" s="2">
        <f t="shared" si="23"/>
        <v>38954.267035590274</v>
      </c>
      <c r="R46" s="2">
        <f t="shared" ref="R46" si="24">R24/R3*1000</f>
        <v>37685.565450917115</v>
      </c>
    </row>
    <row r="47" spans="1:18" x14ac:dyDescent="0.25">
      <c r="A47" s="1">
        <v>2</v>
      </c>
      <c r="B47" s="152" t="s">
        <v>492</v>
      </c>
      <c r="C47" s="2">
        <f t="shared" ref="C47:K47" si="25">C25/C4*1000</f>
        <v>19832.76836688702</v>
      </c>
      <c r="D47" s="2">
        <f t="shared" si="25"/>
        <v>21936.357770647322</v>
      </c>
      <c r="E47" s="2">
        <f t="shared" si="25"/>
        <v>25056.64280482701</v>
      </c>
      <c r="F47" s="2">
        <f t="shared" si="25"/>
        <v>24710.454767400566</v>
      </c>
      <c r="G47" s="2">
        <f t="shared" si="25"/>
        <v>23576.546408913353</v>
      </c>
      <c r="H47" s="2">
        <f t="shared" si="25"/>
        <v>24792.092063210228</v>
      </c>
      <c r="I47" s="2">
        <f t="shared" si="25"/>
        <v>24310.333251953125</v>
      </c>
      <c r="J47" s="2">
        <f t="shared" si="25"/>
        <v>30365.301513671875</v>
      </c>
      <c r="K47" s="2">
        <f t="shared" si="25"/>
        <v>28581.362637606537</v>
      </c>
      <c r="L47" s="2">
        <f t="shared" ref="L47:M47" si="26">L25/L4*1000</f>
        <v>28132.692777193508</v>
      </c>
      <c r="M47" s="2">
        <f t="shared" si="26"/>
        <v>29077.784946986609</v>
      </c>
      <c r="N47" s="2">
        <f t="shared" ref="N47:O47" si="27">N25/N4*1000</f>
        <v>30672.714233398438</v>
      </c>
      <c r="O47" s="2">
        <f t="shared" si="27"/>
        <v>30474.153958834133</v>
      </c>
      <c r="P47" s="2">
        <f t="shared" ref="P47:Q47" si="28">P25/P4*1000</f>
        <v>28796.999417818508</v>
      </c>
      <c r="Q47" s="2">
        <f t="shared" si="28"/>
        <v>30443.832397460938</v>
      </c>
      <c r="R47" s="2">
        <f t="shared" ref="R47" si="29">R25/R4*1000</f>
        <v>32307.167053222656</v>
      </c>
    </row>
    <row r="48" spans="1:18" x14ac:dyDescent="0.25">
      <c r="A48" s="1">
        <v>3</v>
      </c>
      <c r="B48" s="152" t="s">
        <v>493</v>
      </c>
      <c r="C48" s="2">
        <f t="shared" ref="C48:K48" si="30">C26/C5*1000</f>
        <v>20031.893048967635</v>
      </c>
      <c r="D48" s="2">
        <f t="shared" si="30"/>
        <v>21206.257094684828</v>
      </c>
      <c r="E48" s="2">
        <f t="shared" si="30"/>
        <v>22839.782201943275</v>
      </c>
      <c r="F48" s="2">
        <f t="shared" si="30"/>
        <v>24650.556720671106</v>
      </c>
      <c r="G48" s="2">
        <f t="shared" si="30"/>
        <v>25387.523304332386</v>
      </c>
      <c r="H48" s="2">
        <f t="shared" si="30"/>
        <v>25685.133713942305</v>
      </c>
      <c r="I48" s="2">
        <f t="shared" si="30"/>
        <v>26104.756543590764</v>
      </c>
      <c r="J48" s="2">
        <f t="shared" si="30"/>
        <v>26780.40146246189</v>
      </c>
      <c r="K48" s="2">
        <f t="shared" si="30"/>
        <v>26526.843631628784</v>
      </c>
      <c r="L48" s="2">
        <f t="shared" ref="L48:M48" si="31">L26/L5*1000</f>
        <v>26813.024450231482</v>
      </c>
      <c r="M48" s="2">
        <f t="shared" si="31"/>
        <v>25893.798828125</v>
      </c>
      <c r="N48" s="2">
        <f t="shared" ref="N48:O48" si="32">N26/N5*1000</f>
        <v>26402.6819177576</v>
      </c>
      <c r="O48" s="2">
        <f t="shared" si="32"/>
        <v>26912.421434445489</v>
      </c>
      <c r="P48" s="2">
        <f t="shared" ref="P48:Q48" si="33">P26/P5*1000</f>
        <v>30164.363417514538</v>
      </c>
      <c r="Q48" s="2">
        <f t="shared" si="33"/>
        <v>32517.702792553195</v>
      </c>
      <c r="R48" s="2">
        <f t="shared" ref="R48" si="34">R26/R5*1000</f>
        <v>32686.289194467903</v>
      </c>
    </row>
    <row r="49" spans="1:18" x14ac:dyDescent="0.25">
      <c r="A49" s="1">
        <v>4</v>
      </c>
      <c r="B49" s="152" t="s">
        <v>494</v>
      </c>
      <c r="C49" s="2">
        <f t="shared" ref="C49:K49" si="35">C27/C6*1000</f>
        <v>25685.770670572918</v>
      </c>
      <c r="D49" s="2">
        <f t="shared" si="35"/>
        <v>27984.297082779256</v>
      </c>
      <c r="E49" s="2">
        <f t="shared" si="35"/>
        <v>28825.886119495739</v>
      </c>
      <c r="F49" s="2">
        <f t="shared" si="35"/>
        <v>28791.12548828125</v>
      </c>
      <c r="G49" s="2">
        <f t="shared" si="35"/>
        <v>31408.268626143294</v>
      </c>
      <c r="H49" s="2">
        <f t="shared" si="35"/>
        <v>32665.70598323171</v>
      </c>
      <c r="I49" s="2">
        <f t="shared" si="35"/>
        <v>35419.294877485794</v>
      </c>
      <c r="J49" s="2">
        <f t="shared" si="35"/>
        <v>37094.12947944973</v>
      </c>
      <c r="K49" s="2">
        <f t="shared" si="35"/>
        <v>37683.688693576383</v>
      </c>
      <c r="L49" s="2">
        <f t="shared" ref="L49:M49" si="36">L27/L6*1000</f>
        <v>34902.058919270836</v>
      </c>
      <c r="M49" s="2">
        <f t="shared" si="36"/>
        <v>35339.585790094337</v>
      </c>
      <c r="N49" s="2">
        <f t="shared" ref="N49:O49" si="37">N27/N6*1000</f>
        <v>33651.234728224736</v>
      </c>
      <c r="O49" s="2">
        <f t="shared" si="37"/>
        <v>32844.7826488598</v>
      </c>
      <c r="P49" s="2">
        <f t="shared" ref="P49:Q49" si="38">P27/P6*1000</f>
        <v>34744.99841638514</v>
      </c>
      <c r="Q49" s="2">
        <f t="shared" si="38"/>
        <v>37819.9462890625</v>
      </c>
      <c r="R49" s="2">
        <f t="shared" ref="R49" si="39">R27/R6*1000</f>
        <v>38249.02664987665</v>
      </c>
    </row>
    <row r="50" spans="1:18" x14ac:dyDescent="0.25">
      <c r="A50" s="1">
        <v>5</v>
      </c>
      <c r="B50" s="152" t="s">
        <v>495</v>
      </c>
      <c r="C50" s="2">
        <f t="shared" ref="C50:K50" si="40">C28/C7*1000</f>
        <v>19419.021774124314</v>
      </c>
      <c r="D50" s="2">
        <f t="shared" si="40"/>
        <v>19795.620199022345</v>
      </c>
      <c r="E50" s="2">
        <f t="shared" si="40"/>
        <v>20254.576602224577</v>
      </c>
      <c r="F50" s="2">
        <f t="shared" si="40"/>
        <v>20416.657522823032</v>
      </c>
      <c r="G50" s="2">
        <f t="shared" si="40"/>
        <v>20684.479382573343</v>
      </c>
      <c r="H50" s="2">
        <f t="shared" si="40"/>
        <v>21632.6953125</v>
      </c>
      <c r="I50" s="2">
        <f t="shared" si="40"/>
        <v>25099.206972361808</v>
      </c>
      <c r="J50" s="2">
        <f t="shared" si="40"/>
        <v>25726.707534034653</v>
      </c>
      <c r="K50" s="2">
        <f t="shared" si="40"/>
        <v>27076.759580033937</v>
      </c>
      <c r="L50" s="2">
        <f t="shared" ref="L50:M50" si="41">L28/L7*1000</f>
        <v>25706.818576388891</v>
      </c>
      <c r="M50" s="2">
        <f t="shared" si="41"/>
        <v>26306.315104166668</v>
      </c>
      <c r="N50" s="2">
        <f t="shared" ref="N50:O50" si="42">N28/N7*1000</f>
        <v>26762.526292067305</v>
      </c>
      <c r="O50" s="2">
        <f t="shared" si="42"/>
        <v>27967.158834732585</v>
      </c>
      <c r="P50" s="2">
        <f t="shared" ref="P50:Q50" si="43">P28/P7*1000</f>
        <v>30230.169332252361</v>
      </c>
      <c r="Q50" s="2">
        <f t="shared" si="43"/>
        <v>28780.067845394737</v>
      </c>
      <c r="R50" s="2">
        <f t="shared" ref="R50" si="44">R28/R7*1000</f>
        <v>31679.279264856556</v>
      </c>
    </row>
    <row r="51" spans="1:18" x14ac:dyDescent="0.25">
      <c r="A51" s="1">
        <v>6</v>
      </c>
      <c r="B51" s="152" t="s">
        <v>496</v>
      </c>
      <c r="C51" s="2">
        <f t="shared" ref="C51:K51" si="45">C29/C8*1000</f>
        <v>14379.677908761161</v>
      </c>
      <c r="D51" s="2">
        <f t="shared" si="45"/>
        <v>15439.595540364584</v>
      </c>
      <c r="E51" s="2">
        <f t="shared" si="45"/>
        <v>16449.3408203125</v>
      </c>
      <c r="F51" s="2">
        <f t="shared" si="45"/>
        <v>17203.06396484375</v>
      </c>
      <c r="G51" s="2">
        <f t="shared" si="45"/>
        <v>17488.174438476563</v>
      </c>
      <c r="H51" s="2">
        <f t="shared" si="45"/>
        <v>18709.800502232141</v>
      </c>
      <c r="I51" s="2">
        <f t="shared" si="45"/>
        <v>19716.221400669641</v>
      </c>
      <c r="J51" s="2">
        <f t="shared" si="45"/>
        <v>20409.9462890625</v>
      </c>
      <c r="K51" s="2">
        <f t="shared" si="45"/>
        <v>20841.104607833058</v>
      </c>
      <c r="L51" s="2">
        <f t="shared" ref="L51:M51" si="46">L29/L8*1000</f>
        <v>21393.943568638391</v>
      </c>
      <c r="M51" s="2">
        <f t="shared" si="46"/>
        <v>20044.014308763584</v>
      </c>
      <c r="N51" s="2">
        <f t="shared" ref="N51:O51" si="47">N29/N8*1000</f>
        <v>18630.773370916191</v>
      </c>
      <c r="O51" s="2">
        <f t="shared" si="47"/>
        <v>19586.048626077587</v>
      </c>
      <c r="P51" s="2">
        <f t="shared" ref="P51:Q51" si="48">P29/P8*1000</f>
        <v>23357.877405678355</v>
      </c>
      <c r="Q51" s="2">
        <f t="shared" si="48"/>
        <v>24692.709812973488</v>
      </c>
      <c r="R51" s="2">
        <f t="shared" ref="R51" si="49">R29/R8*1000</f>
        <v>24967.4072265625</v>
      </c>
    </row>
    <row r="52" spans="1:18" x14ac:dyDescent="0.25">
      <c r="A52" s="1">
        <v>7</v>
      </c>
      <c r="B52" s="152" t="s">
        <v>497</v>
      </c>
      <c r="C52" s="2">
        <f t="shared" ref="C52:K52" si="50">C30/C9*1000</f>
        <v>12351.690798389669</v>
      </c>
      <c r="D52" s="2">
        <f t="shared" si="50"/>
        <v>13036.639922075836</v>
      </c>
      <c r="E52" s="2">
        <f t="shared" si="50"/>
        <v>13527.947301889921</v>
      </c>
      <c r="F52" s="2">
        <f t="shared" si="50"/>
        <v>14740.141047004847</v>
      </c>
      <c r="G52" s="2">
        <f t="shared" si="50"/>
        <v>15239.844452562951</v>
      </c>
      <c r="H52" s="2">
        <f t="shared" si="50"/>
        <v>15576.015120502767</v>
      </c>
      <c r="I52" s="2">
        <f t="shared" si="50"/>
        <v>16848.952655644378</v>
      </c>
      <c r="J52" s="2">
        <f t="shared" si="50"/>
        <v>18443.557739257813</v>
      </c>
      <c r="K52" s="2">
        <f t="shared" si="50"/>
        <v>18824.280281377032</v>
      </c>
      <c r="L52" s="2">
        <f t="shared" ref="L52:M52" si="51">L30/L9*1000</f>
        <v>18906.500047253026</v>
      </c>
      <c r="M52" s="2">
        <f t="shared" si="51"/>
        <v>19281.166682167659</v>
      </c>
      <c r="N52" s="2">
        <f t="shared" ref="N52:O52" si="52">N30/N9*1000</f>
        <v>19026.708984375</v>
      </c>
      <c r="O52" s="2">
        <f t="shared" si="52"/>
        <v>19501.970035173159</v>
      </c>
      <c r="P52" s="2">
        <f t="shared" ref="P52:Q52" si="53">P30/P9*1000</f>
        <v>21071.233381304824</v>
      </c>
      <c r="Q52" s="2">
        <f t="shared" si="53"/>
        <v>20978.995028409092</v>
      </c>
      <c r="R52" s="2">
        <f t="shared" ref="R52" si="54">R30/R9*1000</f>
        <v>21217.542526169949</v>
      </c>
    </row>
    <row r="53" spans="1:18" x14ac:dyDescent="0.25">
      <c r="A53" s="1">
        <v>8</v>
      </c>
      <c r="B53" s="152" t="s">
        <v>353</v>
      </c>
      <c r="C53" s="2">
        <f t="shared" ref="C53:K53" si="55">C31/C10*1000</f>
        <v>13175.73263792865</v>
      </c>
      <c r="D53" s="2">
        <f t="shared" si="55"/>
        <v>13578.484061483188</v>
      </c>
      <c r="E53" s="2">
        <f t="shared" si="55"/>
        <v>14069.580614697803</v>
      </c>
      <c r="F53" s="2">
        <f t="shared" si="55"/>
        <v>15037.397192158829</v>
      </c>
      <c r="G53" s="2">
        <f t="shared" si="55"/>
        <v>15025.5158847981</v>
      </c>
      <c r="H53" s="2">
        <f t="shared" si="55"/>
        <v>16119.080741450471</v>
      </c>
      <c r="I53" s="2">
        <f t="shared" si="55"/>
        <v>16963.878386611239</v>
      </c>
      <c r="J53" s="2">
        <f t="shared" si="55"/>
        <v>17204.963102627018</v>
      </c>
      <c r="K53" s="2">
        <f t="shared" si="55"/>
        <v>17829.442089612883</v>
      </c>
      <c r="L53" s="2">
        <f t="shared" ref="L53:M53" si="56">L31/L10*1000</f>
        <v>18107.89048615225</v>
      </c>
      <c r="M53" s="2">
        <f t="shared" si="56"/>
        <v>18500.858862246419</v>
      </c>
      <c r="N53" s="2">
        <f t="shared" ref="N53:O53" si="57">N31/N10*1000</f>
        <v>18403.410862309272</v>
      </c>
      <c r="O53" s="2">
        <f t="shared" si="57"/>
        <v>18666.31094691265</v>
      </c>
      <c r="P53" s="2">
        <f t="shared" ref="P53:Q53" si="58">P31/P10*1000</f>
        <v>20854.946922709925</v>
      </c>
      <c r="Q53" s="2">
        <f t="shared" si="58"/>
        <v>22762.391609416893</v>
      </c>
      <c r="R53" s="2">
        <f t="shared" ref="R53" si="59">R31/R10*1000</f>
        <v>23321.048194537532</v>
      </c>
    </row>
    <row r="54" spans="1:18" x14ac:dyDescent="0.25">
      <c r="A54" s="1">
        <v>9</v>
      </c>
      <c r="B54" s="152" t="s">
        <v>463</v>
      </c>
      <c r="C54" s="2">
        <f t="shared" ref="C54:K54" si="60">C32/C11*1000</f>
        <v>18296.333726986431</v>
      </c>
      <c r="D54" s="2">
        <f t="shared" si="60"/>
        <v>18160.225650380711</v>
      </c>
      <c r="E54" s="2">
        <f t="shared" si="60"/>
        <v>18651.241665327765</v>
      </c>
      <c r="F54" s="2">
        <f t="shared" si="60"/>
        <v>19620.677386143409</v>
      </c>
      <c r="G54" s="2">
        <f t="shared" si="60"/>
        <v>20540.902126210654</v>
      </c>
      <c r="H54" s="2">
        <f t="shared" si="60"/>
        <v>20882.890910127739</v>
      </c>
      <c r="I54" s="2">
        <f t="shared" si="60"/>
        <v>22183.033983405709</v>
      </c>
      <c r="J54" s="2">
        <f t="shared" si="60"/>
        <v>22442.874728598013</v>
      </c>
      <c r="K54" s="2">
        <f t="shared" si="60"/>
        <v>23484.8095703125</v>
      </c>
      <c r="L54" s="2">
        <f t="shared" ref="L54:M54" si="61">L32/L11*1000</f>
        <v>23176.330250161918</v>
      </c>
      <c r="M54" s="2">
        <f t="shared" si="61"/>
        <v>23561.447930090206</v>
      </c>
      <c r="N54" s="2">
        <f t="shared" ref="N54:O54" si="62">N32/N11*1000</f>
        <v>23698.30122402393</v>
      </c>
      <c r="O54" s="2">
        <f t="shared" si="62"/>
        <v>23801.449296486317</v>
      </c>
      <c r="P54" s="2">
        <f t="shared" ref="P54:Q54" si="63">P32/P11*1000</f>
        <v>25218.174861027645</v>
      </c>
      <c r="Q54" s="2">
        <f t="shared" si="63"/>
        <v>26603.79005142405</v>
      </c>
      <c r="R54" s="2">
        <f t="shared" ref="R54" si="64">R32/R11*1000</f>
        <v>26905.047312340965</v>
      </c>
    </row>
    <row r="55" spans="1:18" x14ac:dyDescent="0.25">
      <c r="A55" s="1">
        <v>10</v>
      </c>
      <c r="B55" s="152" t="s">
        <v>498</v>
      </c>
      <c r="C55" s="2">
        <f t="shared" ref="C55:K55" si="65">C33/C12*1000</f>
        <v>12082.441463026889</v>
      </c>
      <c r="D55" s="2">
        <f t="shared" si="65"/>
        <v>12921.272971413351</v>
      </c>
      <c r="E55" s="2">
        <f t="shared" si="65"/>
        <v>13319.930675417878</v>
      </c>
      <c r="F55" s="2">
        <f t="shared" si="65"/>
        <v>13981.219035823171</v>
      </c>
      <c r="G55" s="2">
        <f t="shared" si="65"/>
        <v>13415.829542206555</v>
      </c>
      <c r="H55" s="2">
        <f t="shared" si="65"/>
        <v>13845.350646972656</v>
      </c>
      <c r="I55" s="2">
        <f t="shared" si="65"/>
        <v>14702.828756192835</v>
      </c>
      <c r="J55" s="2">
        <f t="shared" si="65"/>
        <v>15430.814521257269</v>
      </c>
      <c r="K55" s="2">
        <f t="shared" si="65"/>
        <v>15828.521728515625</v>
      </c>
      <c r="L55" s="2">
        <f t="shared" ref="L55:M55" si="66">L33/L12*1000</f>
        <v>17735.695975167411</v>
      </c>
      <c r="M55" s="2">
        <f t="shared" si="66"/>
        <v>19622.686647901348</v>
      </c>
      <c r="N55" s="2">
        <f t="shared" ref="N55:O55" si="67">N33/N12*1000</f>
        <v>19776.583353678387</v>
      </c>
      <c r="O55" s="2">
        <f t="shared" si="67"/>
        <v>19999.563217163086</v>
      </c>
      <c r="P55" s="2">
        <f t="shared" ref="P55:Q55" si="68">P33/P12*1000</f>
        <v>24524.722629123266</v>
      </c>
      <c r="Q55" s="2">
        <f t="shared" si="68"/>
        <v>24603.8818359375</v>
      </c>
      <c r="R55" s="2">
        <f t="shared" ref="R55" si="69">R33/R12*1000</f>
        <v>25629.705092486212</v>
      </c>
    </row>
    <row r="56" spans="1:18" x14ac:dyDescent="0.25">
      <c r="A56" s="1">
        <v>11</v>
      </c>
      <c r="B56" s="152" t="s">
        <v>499</v>
      </c>
      <c r="C56" s="2">
        <f t="shared" ref="C56:K56" si="70">C34/C13*1000</f>
        <v>21080.334133572047</v>
      </c>
      <c r="D56" s="2">
        <f t="shared" si="70"/>
        <v>20949.466959635414</v>
      </c>
      <c r="E56" s="2">
        <f t="shared" si="70"/>
        <v>20433.177274816178</v>
      </c>
      <c r="F56" s="2">
        <f t="shared" si="70"/>
        <v>19481.053402549343</v>
      </c>
      <c r="G56" s="2">
        <f t="shared" si="70"/>
        <v>20735.882927389706</v>
      </c>
      <c r="H56" s="2">
        <f t="shared" si="70"/>
        <v>21701.000213623047</v>
      </c>
      <c r="I56" s="2">
        <f t="shared" si="70"/>
        <v>23570.470473345587</v>
      </c>
      <c r="J56" s="2">
        <f t="shared" si="70"/>
        <v>23619.53017290901</v>
      </c>
      <c r="K56" s="2">
        <f t="shared" si="70"/>
        <v>28275.412166819853</v>
      </c>
      <c r="L56" s="2">
        <f t="shared" ref="L56:M56" si="71">L34/L13*1000</f>
        <v>25016.450500488281</v>
      </c>
      <c r="M56" s="2">
        <f t="shared" si="71"/>
        <v>23126.52587890625</v>
      </c>
      <c r="N56" s="2">
        <f t="shared" ref="N56:O56" si="72">N34/N13*1000</f>
        <v>19020.8898473669</v>
      </c>
      <c r="O56" s="2">
        <f t="shared" si="72"/>
        <v>20696.321759905135</v>
      </c>
      <c r="P56" s="2">
        <f t="shared" ref="P56:Q56" si="73">P34/P13*1000</f>
        <v>20356.191781850961</v>
      </c>
      <c r="Q56" s="2">
        <f t="shared" si="73"/>
        <v>25649.955055930397</v>
      </c>
      <c r="R56" s="2">
        <f t="shared" ref="R56" si="74">R34/R13*1000</f>
        <v>25562.537560096152</v>
      </c>
    </row>
    <row r="57" spans="1:18" x14ac:dyDescent="0.25">
      <c r="A57" s="1">
        <v>12</v>
      </c>
      <c r="B57" s="152" t="s">
        <v>500</v>
      </c>
      <c r="C57" s="2">
        <f t="shared" ref="C57:K57" si="75">C35/C14*1000</f>
        <v>18446.686158697288</v>
      </c>
      <c r="D57" s="2">
        <f t="shared" si="75"/>
        <v>18992.749895368303</v>
      </c>
      <c r="E57" s="2">
        <f t="shared" si="75"/>
        <v>19617.963626060955</v>
      </c>
      <c r="F57" s="2">
        <f t="shared" si="75"/>
        <v>19709.358121141973</v>
      </c>
      <c r="G57" s="2">
        <f t="shared" si="75"/>
        <v>21005.773111979168</v>
      </c>
      <c r="H57" s="2">
        <f t="shared" si="75"/>
        <v>22549.038973721588</v>
      </c>
      <c r="I57" s="2">
        <f t="shared" si="75"/>
        <v>24097.101525415346</v>
      </c>
      <c r="J57" s="2">
        <f t="shared" si="75"/>
        <v>24491.434972426472</v>
      </c>
      <c r="K57" s="2">
        <f t="shared" si="75"/>
        <v>25868.475051153277</v>
      </c>
      <c r="L57" s="2">
        <f t="shared" ref="L57:M57" si="76">L35/L14*1000</f>
        <v>24449.22119140625</v>
      </c>
      <c r="M57" s="2">
        <f t="shared" si="76"/>
        <v>25826.413498711339</v>
      </c>
      <c r="N57" s="2">
        <f t="shared" ref="N57:O57" si="77">N35/N14*1000</f>
        <v>26626.30131559552</v>
      </c>
      <c r="O57" s="2">
        <f t="shared" si="77"/>
        <v>27101.62109375</v>
      </c>
      <c r="P57" s="2">
        <f t="shared" ref="P57:Q57" si="78">P35/P14*1000</f>
        <v>31589.796586470173</v>
      </c>
      <c r="Q57" s="2">
        <f t="shared" si="78"/>
        <v>31399.06343500665</v>
      </c>
      <c r="R57" s="2">
        <f t="shared" ref="R57" si="79">R35/R14*1000</f>
        <v>35185.489735704781</v>
      </c>
    </row>
    <row r="58" spans="1:18" x14ac:dyDescent="0.25">
      <c r="A58" s="1">
        <v>14</v>
      </c>
      <c r="B58" s="152" t="s">
        <v>501</v>
      </c>
      <c r="C58" s="2">
        <f>C37/C16*1000</f>
        <v>26292.118395789195</v>
      </c>
      <c r="D58" s="2">
        <f t="shared" ref="D58:R58" si="80">D37/D16*1000</f>
        <v>27079.836089035558</v>
      </c>
      <c r="E58" s="2">
        <f t="shared" si="80"/>
        <v>27515.142873555673</v>
      </c>
      <c r="F58" s="2">
        <f t="shared" si="80"/>
        <v>28056.724039713539</v>
      </c>
      <c r="G58" s="2">
        <f t="shared" si="80"/>
        <v>27733.329836002067</v>
      </c>
      <c r="H58" s="2">
        <f t="shared" si="80"/>
        <v>28383.515857514878</v>
      </c>
      <c r="I58" s="2">
        <f t="shared" si="80"/>
        <v>27949.423452524039</v>
      </c>
      <c r="J58" s="2">
        <f t="shared" si="80"/>
        <v>28974.106297348484</v>
      </c>
      <c r="K58" s="2">
        <f t="shared" si="80"/>
        <v>30027.718347447517</v>
      </c>
      <c r="L58" s="2">
        <f t="shared" si="80"/>
        <v>30877.68184777462</v>
      </c>
      <c r="M58" s="2">
        <f t="shared" si="80"/>
        <v>30879.489159399225</v>
      </c>
      <c r="N58" s="2">
        <f t="shared" si="80"/>
        <v>30269.919736541971</v>
      </c>
      <c r="O58" s="2">
        <f t="shared" si="80"/>
        <v>30430.208576259327</v>
      </c>
      <c r="P58" s="2">
        <f t="shared" si="80"/>
        <v>32635.43751614153</v>
      </c>
      <c r="Q58" s="2">
        <f t="shared" si="80"/>
        <v>32943.936786954364</v>
      </c>
      <c r="R58" s="2">
        <f t="shared" si="80"/>
        <v>33573.226928710938</v>
      </c>
    </row>
    <row r="59" spans="1:18" x14ac:dyDescent="0.25">
      <c r="A59" s="1">
        <v>15</v>
      </c>
      <c r="B59" s="152" t="s">
        <v>502</v>
      </c>
      <c r="C59" s="2">
        <f t="shared" ref="C59:R59" si="81">C38/C17*1000</f>
        <v>26237.591367779354</v>
      </c>
      <c r="D59" s="2">
        <f t="shared" si="81"/>
        <v>26738.731270405784</v>
      </c>
      <c r="E59" s="2">
        <f t="shared" si="81"/>
        <v>27347.302985913826</v>
      </c>
      <c r="F59" s="2">
        <f t="shared" si="81"/>
        <v>27987.871723790326</v>
      </c>
      <c r="G59" s="2">
        <f t="shared" si="81"/>
        <v>28240.435200352826</v>
      </c>
      <c r="H59" s="2">
        <f t="shared" si="81"/>
        <v>28370.499674479168</v>
      </c>
      <c r="I59" s="2">
        <f t="shared" si="81"/>
        <v>29828.689325051229</v>
      </c>
      <c r="J59" s="2">
        <f t="shared" si="81"/>
        <v>32688.395182291664</v>
      </c>
      <c r="K59" s="2">
        <f t="shared" si="81"/>
        <v>34574.128069196428</v>
      </c>
      <c r="L59" s="2">
        <f t="shared" si="81"/>
        <v>34722.457449776783</v>
      </c>
      <c r="M59" s="2">
        <f t="shared" si="81"/>
        <v>36973.328472816778</v>
      </c>
      <c r="N59" s="2">
        <f t="shared" si="81"/>
        <v>34752.085658482145</v>
      </c>
      <c r="O59" s="2">
        <f t="shared" si="81"/>
        <v>34950.650301846596</v>
      </c>
      <c r="P59" s="2">
        <f t="shared" si="81"/>
        <v>36130.845811631945</v>
      </c>
      <c r="Q59" s="2">
        <f t="shared" si="81"/>
        <v>37806.40933388158</v>
      </c>
      <c r="R59" s="2">
        <f t="shared" si="81"/>
        <v>37961.053145559214</v>
      </c>
    </row>
    <row r="60" spans="1:18" x14ac:dyDescent="0.25">
      <c r="A60" s="1">
        <v>16</v>
      </c>
      <c r="B60" s="152" t="s">
        <v>101</v>
      </c>
      <c r="C60" s="2">
        <f t="shared" ref="C60:R60" si="82">C39/C18*1000</f>
        <v>23031.714303152901</v>
      </c>
      <c r="D60" s="2">
        <f t="shared" si="82"/>
        <v>24596.888224283855</v>
      </c>
      <c r="E60" s="2">
        <f t="shared" si="82"/>
        <v>24228.356497628349</v>
      </c>
      <c r="F60" s="2">
        <f t="shared" si="82"/>
        <v>36911.760602678572</v>
      </c>
      <c r="G60" s="2">
        <f t="shared" si="82"/>
        <v>26623.001098632813</v>
      </c>
      <c r="H60" s="2">
        <f t="shared" si="82"/>
        <v>29681.833902994793</v>
      </c>
      <c r="I60" s="2">
        <f t="shared" si="82"/>
        <v>28693.20068359375</v>
      </c>
      <c r="J60" s="2">
        <f t="shared" si="82"/>
        <v>26572.08251953125</v>
      </c>
      <c r="K60" s="2">
        <f t="shared" si="82"/>
        <v>23915.30307503634</v>
      </c>
      <c r="L60" s="2">
        <f t="shared" si="82"/>
        <v>30550.565279447117</v>
      </c>
      <c r="M60" s="2">
        <f t="shared" si="82"/>
        <v>31928.341952237213</v>
      </c>
      <c r="N60" s="2">
        <f t="shared" si="82"/>
        <v>28347.69770784198</v>
      </c>
      <c r="O60" s="2">
        <f t="shared" si="82"/>
        <v>33809.465275254362</v>
      </c>
      <c r="P60" s="2">
        <f t="shared" si="82"/>
        <v>23053.312301635742</v>
      </c>
      <c r="Q60" s="2">
        <f t="shared" si="82"/>
        <v>26029.427664620536</v>
      </c>
      <c r="R60" s="2">
        <f t="shared" si="82"/>
        <v>23303.000895182289</v>
      </c>
    </row>
    <row r="61" spans="1:18" s="222" customFormat="1" ht="20.25" customHeight="1" x14ac:dyDescent="0.25">
      <c r="A61" s="835"/>
      <c r="B61" s="430" t="s">
        <v>201</v>
      </c>
      <c r="C61" s="836">
        <f t="shared" ref="C61:R61" si="83">C40/C19*1000</f>
        <v>16928.80568009436</v>
      </c>
      <c r="D61" s="836">
        <f t="shared" si="83"/>
        <v>17455.984406173229</v>
      </c>
      <c r="E61" s="836">
        <f t="shared" si="83"/>
        <v>18104.812501447472</v>
      </c>
      <c r="F61" s="836">
        <f t="shared" si="83"/>
        <v>19173.715283793787</v>
      </c>
      <c r="G61" s="836">
        <f t="shared" si="83"/>
        <v>19795.881509657287</v>
      </c>
      <c r="H61" s="836">
        <f t="shared" si="83"/>
        <v>20541.775409648944</v>
      </c>
      <c r="I61" s="836">
        <f t="shared" si="83"/>
        <v>21890.919141176732</v>
      </c>
      <c r="J61" s="836">
        <f t="shared" si="83"/>
        <v>22700.938863952051</v>
      </c>
      <c r="K61" s="836">
        <f t="shared" si="83"/>
        <v>23574.045394897461</v>
      </c>
      <c r="L61" s="836">
        <f t="shared" si="83"/>
        <v>23595.371851845393</v>
      </c>
      <c r="M61" s="836">
        <f t="shared" si="83"/>
        <v>24047.005901960481</v>
      </c>
      <c r="N61" s="836">
        <f t="shared" si="83"/>
        <v>23727.595408557347</v>
      </c>
      <c r="O61" s="836">
        <f t="shared" si="83"/>
        <v>23939.009610171684</v>
      </c>
      <c r="P61" s="836">
        <f t="shared" si="83"/>
        <v>25903.002353824442</v>
      </c>
      <c r="Q61" s="836">
        <f t="shared" si="83"/>
        <v>27184.210789457284</v>
      </c>
      <c r="R61" s="836">
        <f t="shared" si="83"/>
        <v>27916.382800338739</v>
      </c>
    </row>
    <row r="62" spans="1:18" ht="12.75" customHeight="1" x14ac:dyDescent="0.25">
      <c r="A62" s="152" t="s">
        <v>503</v>
      </c>
      <c r="B62" s="152"/>
      <c r="C62" s="2"/>
      <c r="D62" s="2"/>
      <c r="E62" s="2"/>
      <c r="F62" s="2"/>
      <c r="G62" s="2"/>
      <c r="H62" s="2"/>
      <c r="I62" s="2"/>
      <c r="J62" s="2"/>
      <c r="K62" s="2"/>
      <c r="L62" s="2"/>
      <c r="M62" s="2"/>
      <c r="N62" s="2"/>
      <c r="O62" s="2"/>
      <c r="P62" s="2"/>
      <c r="Q62" s="2"/>
      <c r="R62" s="2"/>
    </row>
    <row r="63" spans="1:18" s="4" customFormat="1" ht="20.25" customHeight="1" x14ac:dyDescent="0.25">
      <c r="A63" s="155"/>
    </row>
    <row r="65" spans="4:18" x14ac:dyDescent="0.25">
      <c r="D65" s="183"/>
      <c r="E65" s="183"/>
      <c r="F65" s="183"/>
      <c r="G65" s="183"/>
      <c r="H65" s="183"/>
      <c r="I65" s="183"/>
      <c r="J65" s="183"/>
      <c r="K65" s="183"/>
      <c r="L65" s="183"/>
      <c r="M65" s="183"/>
      <c r="N65" s="183"/>
      <c r="O65" s="183"/>
      <c r="P65" s="183"/>
      <c r="Q65" s="183"/>
      <c r="R65" s="183"/>
    </row>
  </sheetData>
  <phoneticPr fontId="16" type="noConversion"/>
  <pageMargins left="0.74803149606299202" right="0.74803149606299202" top="0.98425196850393704" bottom="0.98425196850393704" header="0.511811023622047" footer="0.511811023622047"/>
  <pageSetup scale="45" fitToHeight="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filterMode="1">
    <tabColor theme="6" tint="0.39997558519241921"/>
  </sheetPr>
  <dimension ref="A1:XEU374"/>
  <sheetViews>
    <sheetView view="pageBreakPreview" zoomScale="90" zoomScaleNormal="80" zoomScaleSheetLayoutView="90" workbookViewId="0">
      <pane xSplit="4" topLeftCell="E1" activePane="topRight" state="frozen"/>
      <selection activeCell="D107" sqref="D107"/>
      <selection pane="topRight" activeCell="D2" sqref="D2"/>
    </sheetView>
  </sheetViews>
  <sheetFormatPr defaultColWidth="8.81640625" defaultRowHeight="12.5" outlineLevelCol="1" x14ac:dyDescent="0.25"/>
  <cols>
    <col min="1" max="2" width="5.453125" hidden="1" customWidth="1" outlineLevel="1"/>
    <col min="3" max="3" width="8.453125" style="1" customWidth="1" collapsed="1"/>
    <col min="4" max="4" width="41" bestFit="1" customWidth="1"/>
    <col min="5" max="20" width="10.453125" customWidth="1"/>
    <col min="21" max="21" width="9.1796875"/>
  </cols>
  <sheetData>
    <row r="1" spans="1:20" s="14" customFormat="1" ht="25.4" customHeight="1" x14ac:dyDescent="0.25">
      <c r="A1" t="s">
        <v>508</v>
      </c>
      <c r="B1" s="1" t="s">
        <v>509</v>
      </c>
      <c r="C1" s="39" t="str">
        <f>Index!A62</f>
        <v>Table 4d    National government employment by COFOG1, FY2010-FY2025</v>
      </c>
    </row>
    <row r="2" spans="1:20" s="14" customFormat="1" ht="21.75" customHeight="1" x14ac:dyDescent="0.25">
      <c r="A2" t="s">
        <v>508</v>
      </c>
      <c r="B2" s="1" t="s">
        <v>509</v>
      </c>
      <c r="C2" s="237" t="s">
        <v>510</v>
      </c>
      <c r="D2" s="184" t="s">
        <v>511</v>
      </c>
      <c r="E2" s="154" t="s">
        <v>490</v>
      </c>
      <c r="F2" s="154" t="str">
        <f>NAgni!N$2</f>
        <v>FY11</v>
      </c>
      <c r="G2" s="154" t="str">
        <f>NAgni!O$2</f>
        <v>FY12</v>
      </c>
      <c r="H2" s="154" t="str">
        <f>NAgni!P$2</f>
        <v>FY13</v>
      </c>
      <c r="I2" s="154" t="str">
        <f>NAgni!Q$2</f>
        <v>FY14</v>
      </c>
      <c r="J2" s="154" t="str">
        <f>NAgni!R$2</f>
        <v>FY15</v>
      </c>
      <c r="K2" s="154" t="str">
        <f>NAgni!S$2</f>
        <v>FY16</v>
      </c>
      <c r="L2" s="154" t="str">
        <f>NAgni!T$2</f>
        <v>FY17</v>
      </c>
      <c r="M2" s="154" t="str">
        <f>NAgni!U$2</f>
        <v>FY18</v>
      </c>
      <c r="N2" s="154" t="str">
        <f>NAgni!V$2</f>
        <v>FY19</v>
      </c>
      <c r="O2" s="154" t="str">
        <f>NAgni!W$2</f>
        <v>FY20</v>
      </c>
      <c r="P2" s="154" t="str">
        <f>NAgni!X$2</f>
        <v>FY21</v>
      </c>
      <c r="Q2" s="154" t="str">
        <f>NAgni!Y$2</f>
        <v>FY22</v>
      </c>
      <c r="R2" s="154" t="str">
        <f>NAgni!Z$2</f>
        <v>FY23</v>
      </c>
      <c r="S2" s="154" t="str">
        <f>NAgni!AA$2</f>
        <v>FY24</v>
      </c>
      <c r="T2" s="154" t="str">
        <f>NAgni!AB$2</f>
        <v>FY25</v>
      </c>
    </row>
    <row r="3" spans="1:20" ht="20.25" customHeight="1" x14ac:dyDescent="0.25">
      <c r="A3" t="str">
        <f>IF(LEN(C3)&lt;=2,"Cofog2","")</f>
        <v>Cofog2</v>
      </c>
      <c r="B3" s="1" t="str">
        <f t="shared" ref="B3:B34" si="0">IF(SUM(E3:W3)&lt;=0,"","X")</f>
        <v/>
      </c>
      <c r="C3" s="37" t="s">
        <v>512</v>
      </c>
      <c r="D3" s="152" t="s">
        <v>513</v>
      </c>
      <c r="E3" s="69"/>
      <c r="F3" s="69"/>
      <c r="G3" s="69"/>
      <c r="H3" s="69"/>
      <c r="I3" s="69"/>
      <c r="J3" s="69"/>
      <c r="K3" s="69"/>
      <c r="L3" s="69"/>
      <c r="M3" s="69"/>
      <c r="N3" s="69"/>
      <c r="O3" s="69"/>
      <c r="P3" s="69"/>
      <c r="Q3" s="69"/>
      <c r="R3" s="69"/>
      <c r="S3" s="69"/>
      <c r="T3" s="69"/>
    </row>
    <row r="4" spans="1:20" x14ac:dyDescent="0.25">
      <c r="A4" t="str">
        <f t="shared" ref="A4:A67" si="1">IF(LEN(C4)&lt;=2,"Cofog2","")</f>
        <v>Cofog2</v>
      </c>
      <c r="B4" s="1" t="str">
        <f t="shared" si="0"/>
        <v>X</v>
      </c>
      <c r="C4" s="37" t="s">
        <v>514</v>
      </c>
      <c r="D4" s="226" t="s">
        <v>513</v>
      </c>
      <c r="E4" s="69">
        <v>319</v>
      </c>
      <c r="F4" s="69">
        <v>318</v>
      </c>
      <c r="G4" s="69">
        <v>322</v>
      </c>
      <c r="H4" s="69">
        <v>316</v>
      </c>
      <c r="I4" s="69">
        <v>320</v>
      </c>
      <c r="J4" s="69">
        <v>334</v>
      </c>
      <c r="K4" s="69">
        <v>347</v>
      </c>
      <c r="L4" s="69">
        <v>416</v>
      </c>
      <c r="M4" s="69">
        <v>422</v>
      </c>
      <c r="N4" s="69">
        <v>439</v>
      </c>
      <c r="O4" s="69">
        <v>448</v>
      </c>
      <c r="P4" s="69">
        <v>490</v>
      </c>
      <c r="Q4" s="69">
        <v>471</v>
      </c>
      <c r="R4" s="69">
        <v>433</v>
      </c>
      <c r="S4" s="69">
        <v>451</v>
      </c>
      <c r="T4" s="69">
        <v>457</v>
      </c>
    </row>
    <row r="5" spans="1:20" hidden="1" x14ac:dyDescent="0.25">
      <c r="A5" t="str">
        <f t="shared" si="1"/>
        <v/>
      </c>
      <c r="B5" s="1" t="str">
        <f t="shared" si="0"/>
        <v>X</v>
      </c>
      <c r="C5" s="37" t="s">
        <v>515</v>
      </c>
      <c r="D5" s="287" t="s">
        <v>516</v>
      </c>
      <c r="E5" s="69">
        <v>159</v>
      </c>
      <c r="F5" s="69">
        <v>154</v>
      </c>
      <c r="G5" s="69">
        <v>154</v>
      </c>
      <c r="H5" s="69">
        <v>154</v>
      </c>
      <c r="I5" s="69">
        <v>159</v>
      </c>
      <c r="J5" s="69">
        <v>153</v>
      </c>
      <c r="K5" s="69">
        <v>155</v>
      </c>
      <c r="L5" s="69">
        <v>159</v>
      </c>
      <c r="M5" s="69">
        <v>159</v>
      </c>
      <c r="N5" s="69">
        <v>155</v>
      </c>
      <c r="O5" s="69">
        <v>156</v>
      </c>
      <c r="P5" s="69">
        <v>167</v>
      </c>
      <c r="Q5" s="69">
        <v>171</v>
      </c>
      <c r="R5" s="69">
        <v>157</v>
      </c>
      <c r="S5" s="69">
        <v>165</v>
      </c>
      <c r="T5" s="69">
        <v>168</v>
      </c>
    </row>
    <row r="6" spans="1:20" hidden="1" x14ac:dyDescent="0.25">
      <c r="A6" t="str">
        <f t="shared" si="1"/>
        <v/>
      </c>
      <c r="B6" s="1" t="str">
        <f t="shared" si="0"/>
        <v>X</v>
      </c>
      <c r="C6" s="37" t="s">
        <v>517</v>
      </c>
      <c r="D6" s="287" t="s">
        <v>518</v>
      </c>
      <c r="E6" s="69">
        <v>107</v>
      </c>
      <c r="F6" s="69">
        <v>110</v>
      </c>
      <c r="G6" s="69">
        <v>112</v>
      </c>
      <c r="H6" s="69">
        <v>112</v>
      </c>
      <c r="I6" s="69">
        <v>115</v>
      </c>
      <c r="J6" s="69">
        <v>120</v>
      </c>
      <c r="K6" s="69">
        <v>117</v>
      </c>
      <c r="L6" s="69">
        <v>86</v>
      </c>
      <c r="M6" s="69">
        <v>87</v>
      </c>
      <c r="N6" s="69">
        <v>99</v>
      </c>
      <c r="O6" s="69">
        <v>100</v>
      </c>
      <c r="P6" s="69">
        <v>126</v>
      </c>
      <c r="Q6" s="69">
        <v>126</v>
      </c>
      <c r="R6" s="69">
        <v>129</v>
      </c>
      <c r="S6" s="69">
        <v>144</v>
      </c>
      <c r="T6" s="69">
        <v>145</v>
      </c>
    </row>
    <row r="7" spans="1:20" hidden="1" x14ac:dyDescent="0.25">
      <c r="A7" t="str">
        <f t="shared" si="1"/>
        <v/>
      </c>
      <c r="B7" s="1" t="str">
        <f t="shared" si="0"/>
        <v>X</v>
      </c>
      <c r="C7" s="37" t="s">
        <v>519</v>
      </c>
      <c r="D7" s="287" t="s">
        <v>520</v>
      </c>
      <c r="E7" s="69">
        <v>24</v>
      </c>
      <c r="F7" s="69">
        <v>21</v>
      </c>
      <c r="G7" s="69">
        <v>16</v>
      </c>
      <c r="H7" s="69">
        <v>11</v>
      </c>
      <c r="I7" s="69">
        <v>11</v>
      </c>
      <c r="J7" s="69">
        <v>5</v>
      </c>
      <c r="K7" s="69">
        <v>6</v>
      </c>
      <c r="L7" s="69">
        <v>23</v>
      </c>
      <c r="M7" s="69">
        <v>23</v>
      </c>
      <c r="N7" s="69">
        <v>28</v>
      </c>
      <c r="O7" s="69">
        <v>30</v>
      </c>
      <c r="P7" s="69">
        <v>47</v>
      </c>
      <c r="Q7" s="69">
        <v>37</v>
      </c>
      <c r="R7" s="69">
        <v>37</v>
      </c>
      <c r="S7" s="69">
        <v>37</v>
      </c>
      <c r="T7" s="69">
        <v>38</v>
      </c>
    </row>
    <row r="8" spans="1:20" hidden="1" x14ac:dyDescent="0.25">
      <c r="A8" t="str">
        <f t="shared" si="1"/>
        <v/>
      </c>
      <c r="B8" s="1" t="str">
        <f t="shared" si="0"/>
        <v>X</v>
      </c>
      <c r="C8" s="37" t="s">
        <v>521</v>
      </c>
      <c r="D8" s="287" t="s">
        <v>522</v>
      </c>
      <c r="E8" s="69">
        <v>0</v>
      </c>
      <c r="F8" s="69">
        <v>0</v>
      </c>
      <c r="G8" s="69">
        <v>0</v>
      </c>
      <c r="H8" s="69">
        <v>0</v>
      </c>
      <c r="I8" s="69">
        <v>0</v>
      </c>
      <c r="J8" s="69">
        <v>0</v>
      </c>
      <c r="K8" s="69">
        <v>0</v>
      </c>
      <c r="L8" s="69">
        <v>1</v>
      </c>
      <c r="M8" s="69">
        <v>0</v>
      </c>
      <c r="N8" s="69">
        <v>0</v>
      </c>
      <c r="O8" s="69">
        <v>0</v>
      </c>
      <c r="P8" s="69">
        <v>0</v>
      </c>
      <c r="Q8" s="69">
        <v>0</v>
      </c>
      <c r="R8" s="69">
        <v>0</v>
      </c>
      <c r="S8" s="69">
        <v>0</v>
      </c>
      <c r="T8" s="69">
        <v>0</v>
      </c>
    </row>
    <row r="9" spans="1:20" hidden="1" x14ac:dyDescent="0.25">
      <c r="A9" t="str">
        <f t="shared" si="1"/>
        <v/>
      </c>
      <c r="B9" s="1" t="str">
        <f t="shared" si="0"/>
        <v>X</v>
      </c>
      <c r="C9" s="37" t="s">
        <v>523</v>
      </c>
      <c r="D9" s="287" t="s">
        <v>524</v>
      </c>
      <c r="E9" s="69">
        <v>0</v>
      </c>
      <c r="F9" s="69">
        <v>0</v>
      </c>
      <c r="G9" s="69">
        <v>0</v>
      </c>
      <c r="H9" s="69">
        <v>0</v>
      </c>
      <c r="I9" s="69">
        <v>0</v>
      </c>
      <c r="J9" s="69">
        <v>0</v>
      </c>
      <c r="K9" s="69">
        <v>0</v>
      </c>
      <c r="L9" s="69">
        <v>0</v>
      </c>
      <c r="M9" s="69">
        <v>0</v>
      </c>
      <c r="N9" s="69">
        <v>0</v>
      </c>
      <c r="O9" s="69">
        <v>0</v>
      </c>
      <c r="P9" s="69">
        <v>1</v>
      </c>
      <c r="Q9" s="69">
        <v>0</v>
      </c>
      <c r="R9" s="69">
        <v>0</v>
      </c>
      <c r="S9" s="69">
        <v>1</v>
      </c>
      <c r="T9" s="69">
        <v>1</v>
      </c>
    </row>
    <row r="10" spans="1:20" hidden="1" x14ac:dyDescent="0.25">
      <c r="A10" t="str">
        <f t="shared" si="1"/>
        <v/>
      </c>
      <c r="B10" s="1" t="str">
        <f t="shared" si="0"/>
        <v>X</v>
      </c>
      <c r="C10" s="37" t="s">
        <v>525</v>
      </c>
      <c r="D10" s="287" t="s">
        <v>526</v>
      </c>
      <c r="E10" s="69">
        <v>6</v>
      </c>
      <c r="F10" s="69">
        <v>6</v>
      </c>
      <c r="G10" s="69">
        <v>5</v>
      </c>
      <c r="H10" s="69">
        <v>5</v>
      </c>
      <c r="I10" s="69">
        <v>6</v>
      </c>
      <c r="J10" s="69">
        <v>5</v>
      </c>
      <c r="K10" s="69">
        <v>7</v>
      </c>
      <c r="L10" s="69">
        <v>8</v>
      </c>
      <c r="M10" s="69">
        <v>7</v>
      </c>
      <c r="N10" s="69">
        <v>7</v>
      </c>
      <c r="O10" s="69">
        <v>7</v>
      </c>
      <c r="P10" s="69">
        <v>8</v>
      </c>
      <c r="Q10" s="69">
        <v>15</v>
      </c>
      <c r="R10" s="69">
        <v>13</v>
      </c>
      <c r="S10" s="69">
        <v>13</v>
      </c>
      <c r="T10" s="69">
        <v>13</v>
      </c>
    </row>
    <row r="11" spans="1:20" hidden="1" x14ac:dyDescent="0.25">
      <c r="A11" t="str">
        <f t="shared" si="1"/>
        <v/>
      </c>
      <c r="B11" s="1" t="str">
        <f t="shared" si="0"/>
        <v>X</v>
      </c>
      <c r="C11" s="37" t="s">
        <v>527</v>
      </c>
      <c r="D11" s="287" t="s">
        <v>528</v>
      </c>
      <c r="E11" s="69">
        <v>7</v>
      </c>
      <c r="F11" s="69">
        <v>8</v>
      </c>
      <c r="G11" s="69">
        <v>8</v>
      </c>
      <c r="H11" s="69">
        <v>10</v>
      </c>
      <c r="I11" s="69">
        <v>6</v>
      </c>
      <c r="J11" s="69">
        <v>7</v>
      </c>
      <c r="K11" s="69">
        <v>20</v>
      </c>
      <c r="L11" s="69">
        <v>58</v>
      </c>
      <c r="M11" s="69">
        <v>58</v>
      </c>
      <c r="N11" s="69">
        <v>60</v>
      </c>
      <c r="O11" s="69">
        <v>64</v>
      </c>
      <c r="P11" s="69">
        <v>15</v>
      </c>
      <c r="Q11" s="69">
        <v>13</v>
      </c>
      <c r="R11" s="69">
        <v>13</v>
      </c>
      <c r="S11" s="69">
        <v>11</v>
      </c>
      <c r="T11" s="69">
        <v>15</v>
      </c>
    </row>
    <row r="12" spans="1:20" hidden="1" x14ac:dyDescent="0.25">
      <c r="A12" t="str">
        <f t="shared" si="1"/>
        <v/>
      </c>
      <c r="B12" s="1" t="str">
        <f t="shared" si="0"/>
        <v>X</v>
      </c>
      <c r="C12" s="37" t="s">
        <v>529</v>
      </c>
      <c r="D12" s="287" t="s">
        <v>530</v>
      </c>
      <c r="E12" s="69">
        <v>5</v>
      </c>
      <c r="F12" s="69">
        <v>6</v>
      </c>
      <c r="G12" s="69">
        <v>5</v>
      </c>
      <c r="H12" s="69">
        <v>5</v>
      </c>
      <c r="I12" s="69">
        <v>12</v>
      </c>
      <c r="J12" s="69">
        <v>25</v>
      </c>
      <c r="K12" s="69">
        <v>25</v>
      </c>
      <c r="L12" s="69">
        <v>60</v>
      </c>
      <c r="M12" s="69">
        <v>69</v>
      </c>
      <c r="N12" s="69">
        <v>69</v>
      </c>
      <c r="O12" s="69">
        <v>71</v>
      </c>
      <c r="P12" s="69">
        <v>36</v>
      </c>
      <c r="Q12" s="69">
        <v>39</v>
      </c>
      <c r="R12" s="69">
        <v>34</v>
      </c>
      <c r="S12" s="69">
        <v>33</v>
      </c>
      <c r="T12" s="69">
        <v>33</v>
      </c>
    </row>
    <row r="13" spans="1:20" hidden="1" x14ac:dyDescent="0.25">
      <c r="A13" t="str">
        <f t="shared" si="1"/>
        <v/>
      </c>
      <c r="B13" s="1" t="str">
        <f t="shared" si="0"/>
        <v>X</v>
      </c>
      <c r="C13" s="37" t="s">
        <v>531</v>
      </c>
      <c r="D13" s="287" t="s">
        <v>532</v>
      </c>
      <c r="E13" s="69">
        <v>0</v>
      </c>
      <c r="F13" s="69">
        <v>0</v>
      </c>
      <c r="G13" s="69">
        <v>0</v>
      </c>
      <c r="H13" s="69">
        <v>0</v>
      </c>
      <c r="I13" s="69">
        <v>1</v>
      </c>
      <c r="J13" s="69">
        <v>1</v>
      </c>
      <c r="K13" s="69">
        <v>1</v>
      </c>
      <c r="L13" s="69">
        <v>1</v>
      </c>
      <c r="M13" s="69">
        <v>0</v>
      </c>
      <c r="N13" s="69">
        <v>0</v>
      </c>
      <c r="O13" s="69">
        <v>0</v>
      </c>
      <c r="P13" s="69">
        <v>0</v>
      </c>
      <c r="Q13" s="69">
        <v>0</v>
      </c>
      <c r="R13" s="69">
        <v>0</v>
      </c>
      <c r="S13" s="69">
        <v>0</v>
      </c>
      <c r="T13" s="69">
        <v>0</v>
      </c>
    </row>
    <row r="14" spans="1:20" hidden="1" x14ac:dyDescent="0.25">
      <c r="A14" t="str">
        <f t="shared" si="1"/>
        <v/>
      </c>
      <c r="B14" s="1" t="str">
        <f t="shared" si="0"/>
        <v>X</v>
      </c>
      <c r="C14" s="37" t="s">
        <v>533</v>
      </c>
      <c r="D14" s="287" t="s">
        <v>534</v>
      </c>
      <c r="E14" s="69">
        <v>0</v>
      </c>
      <c r="F14" s="69">
        <v>0</v>
      </c>
      <c r="G14" s="69">
        <v>0</v>
      </c>
      <c r="H14" s="69">
        <v>1</v>
      </c>
      <c r="I14" s="69">
        <v>0</v>
      </c>
      <c r="J14" s="69">
        <v>0</v>
      </c>
      <c r="K14" s="69">
        <v>0</v>
      </c>
      <c r="L14" s="69">
        <v>0</v>
      </c>
      <c r="M14" s="69">
        <v>0</v>
      </c>
      <c r="N14" s="69">
        <v>0</v>
      </c>
      <c r="O14" s="69">
        <v>0</v>
      </c>
      <c r="P14" s="69">
        <v>0</v>
      </c>
      <c r="Q14" s="69">
        <v>0</v>
      </c>
      <c r="R14" s="69">
        <v>0</v>
      </c>
      <c r="S14" s="69">
        <v>0</v>
      </c>
      <c r="T14" s="69">
        <v>0</v>
      </c>
    </row>
    <row r="15" spans="1:20" hidden="1" x14ac:dyDescent="0.25">
      <c r="A15" t="str">
        <f t="shared" si="1"/>
        <v/>
      </c>
      <c r="B15" s="1" t="str">
        <f t="shared" si="0"/>
        <v>X</v>
      </c>
      <c r="C15" s="37" t="s">
        <v>535</v>
      </c>
      <c r="D15" s="287" t="s">
        <v>536</v>
      </c>
      <c r="E15" s="69">
        <v>10</v>
      </c>
      <c r="F15" s="69">
        <v>13</v>
      </c>
      <c r="G15" s="69">
        <v>21</v>
      </c>
      <c r="H15" s="69">
        <v>18</v>
      </c>
      <c r="I15" s="69">
        <v>10</v>
      </c>
      <c r="J15" s="69">
        <v>12</v>
      </c>
      <c r="K15" s="69">
        <v>15</v>
      </c>
      <c r="L15" s="69">
        <v>17</v>
      </c>
      <c r="M15" s="69">
        <v>18</v>
      </c>
      <c r="N15" s="69">
        <v>20</v>
      </c>
      <c r="O15" s="69">
        <v>21</v>
      </c>
      <c r="P15" s="69">
        <v>91</v>
      </c>
      <c r="Q15" s="69">
        <v>70</v>
      </c>
      <c r="R15" s="69">
        <v>52</v>
      </c>
      <c r="S15" s="69">
        <v>47</v>
      </c>
      <c r="T15" s="69">
        <v>44</v>
      </c>
    </row>
    <row r="16" spans="1:20" hidden="1" x14ac:dyDescent="0.25">
      <c r="A16" t="str">
        <f t="shared" si="1"/>
        <v/>
      </c>
      <c r="B16" s="1" t="str">
        <f t="shared" si="0"/>
        <v/>
      </c>
      <c r="C16" s="37" t="s">
        <v>537</v>
      </c>
      <c r="D16" s="287" t="s">
        <v>538</v>
      </c>
      <c r="E16" s="69">
        <v>0</v>
      </c>
      <c r="F16" s="69">
        <v>0</v>
      </c>
      <c r="G16" s="69">
        <v>0</v>
      </c>
      <c r="H16" s="69">
        <v>0</v>
      </c>
      <c r="I16" s="69">
        <v>0</v>
      </c>
      <c r="J16" s="69">
        <v>0</v>
      </c>
      <c r="K16" s="69">
        <v>0</v>
      </c>
      <c r="L16" s="69">
        <v>0</v>
      </c>
      <c r="M16" s="69">
        <v>0</v>
      </c>
      <c r="N16" s="69">
        <v>0</v>
      </c>
      <c r="O16" s="69">
        <v>0</v>
      </c>
      <c r="P16" s="69">
        <v>0</v>
      </c>
      <c r="Q16" s="69">
        <v>0</v>
      </c>
      <c r="R16" s="69">
        <v>0</v>
      </c>
      <c r="S16" s="69">
        <v>0</v>
      </c>
      <c r="T16" s="69">
        <v>0</v>
      </c>
    </row>
    <row r="17" spans="1:20" hidden="1" x14ac:dyDescent="0.25">
      <c r="A17" t="str">
        <f t="shared" si="1"/>
        <v/>
      </c>
      <c r="B17" s="1" t="str">
        <f t="shared" si="0"/>
        <v>X</v>
      </c>
      <c r="C17" s="37" t="s">
        <v>539</v>
      </c>
      <c r="D17" s="287" t="s">
        <v>540</v>
      </c>
      <c r="E17" s="69">
        <v>0</v>
      </c>
      <c r="F17" s="69">
        <v>0</v>
      </c>
      <c r="G17" s="69">
        <v>0</v>
      </c>
      <c r="H17" s="69">
        <v>0</v>
      </c>
      <c r="I17" s="69">
        <v>0</v>
      </c>
      <c r="J17" s="69">
        <v>4</v>
      </c>
      <c r="K17" s="69">
        <v>1</v>
      </c>
      <c r="L17" s="69">
        <v>5</v>
      </c>
      <c r="M17" s="69">
        <v>0</v>
      </c>
      <c r="N17" s="69">
        <v>0</v>
      </c>
      <c r="O17" s="69">
        <v>0</v>
      </c>
      <c r="P17" s="69">
        <v>0</v>
      </c>
      <c r="Q17" s="69">
        <v>0</v>
      </c>
      <c r="R17" s="69">
        <v>0</v>
      </c>
      <c r="S17" s="69">
        <v>0</v>
      </c>
      <c r="T17" s="69">
        <v>0</v>
      </c>
    </row>
    <row r="18" spans="1:20" x14ac:dyDescent="0.25">
      <c r="A18" t="str">
        <f t="shared" si="1"/>
        <v>Cofog2</v>
      </c>
      <c r="B18" s="1" t="str">
        <f t="shared" si="0"/>
        <v>X</v>
      </c>
      <c r="C18" s="37" t="s">
        <v>541</v>
      </c>
      <c r="D18" s="226" t="s">
        <v>542</v>
      </c>
      <c r="E18" s="69">
        <v>8</v>
      </c>
      <c r="F18" s="69">
        <v>8</v>
      </c>
      <c r="G18" s="69">
        <v>5</v>
      </c>
      <c r="H18" s="69">
        <v>6</v>
      </c>
      <c r="I18" s="69">
        <v>8</v>
      </c>
      <c r="J18" s="69">
        <v>8</v>
      </c>
      <c r="K18" s="69">
        <v>12</v>
      </c>
      <c r="L18" s="69">
        <v>9</v>
      </c>
      <c r="M18" s="69">
        <v>9</v>
      </c>
      <c r="N18" s="69">
        <v>9</v>
      </c>
      <c r="O18" s="69">
        <v>8</v>
      </c>
      <c r="P18" s="69">
        <v>0</v>
      </c>
      <c r="Q18" s="69">
        <v>0</v>
      </c>
      <c r="R18" s="69">
        <v>0</v>
      </c>
      <c r="S18" s="69">
        <v>0</v>
      </c>
      <c r="T18" s="69">
        <v>0</v>
      </c>
    </row>
    <row r="19" spans="1:20" hidden="1" x14ac:dyDescent="0.25">
      <c r="A19" t="str">
        <f t="shared" si="1"/>
        <v/>
      </c>
      <c r="B19" s="1" t="str">
        <f t="shared" si="0"/>
        <v/>
      </c>
      <c r="C19" s="37" t="s">
        <v>543</v>
      </c>
      <c r="D19" s="287" t="s">
        <v>544</v>
      </c>
      <c r="E19" s="69">
        <v>0</v>
      </c>
      <c r="F19" s="69">
        <v>0</v>
      </c>
      <c r="G19" s="69">
        <v>0</v>
      </c>
      <c r="H19" s="69">
        <v>0</v>
      </c>
      <c r="I19" s="69">
        <v>0</v>
      </c>
      <c r="J19" s="69">
        <v>0</v>
      </c>
      <c r="K19" s="69">
        <v>0</v>
      </c>
      <c r="L19" s="69">
        <v>0</v>
      </c>
      <c r="M19" s="69">
        <v>0</v>
      </c>
      <c r="N19" s="69">
        <v>0</v>
      </c>
      <c r="O19" s="69">
        <v>0</v>
      </c>
      <c r="P19" s="69">
        <v>0</v>
      </c>
      <c r="Q19" s="69">
        <v>0</v>
      </c>
      <c r="R19" s="69">
        <v>0</v>
      </c>
      <c r="S19" s="69">
        <v>0</v>
      </c>
      <c r="T19" s="69">
        <v>0</v>
      </c>
    </row>
    <row r="20" spans="1:20" hidden="1" x14ac:dyDescent="0.25">
      <c r="A20" t="str">
        <f t="shared" si="1"/>
        <v/>
      </c>
      <c r="B20" s="1" t="str">
        <f t="shared" si="0"/>
        <v/>
      </c>
      <c r="C20" s="37" t="s">
        <v>545</v>
      </c>
      <c r="D20" s="287" t="s">
        <v>546</v>
      </c>
      <c r="E20" s="69">
        <v>0</v>
      </c>
      <c r="F20" s="69">
        <v>0</v>
      </c>
      <c r="G20" s="69">
        <v>0</v>
      </c>
      <c r="H20" s="69">
        <v>0</v>
      </c>
      <c r="I20" s="69">
        <v>0</v>
      </c>
      <c r="J20" s="69">
        <v>0</v>
      </c>
      <c r="K20" s="69">
        <v>0</v>
      </c>
      <c r="L20" s="69">
        <v>0</v>
      </c>
      <c r="M20" s="69">
        <v>0</v>
      </c>
      <c r="N20" s="69">
        <v>0</v>
      </c>
      <c r="O20" s="69">
        <v>0</v>
      </c>
      <c r="P20" s="69">
        <v>0</v>
      </c>
      <c r="Q20" s="69">
        <v>0</v>
      </c>
      <c r="R20" s="69">
        <v>0</v>
      </c>
      <c r="S20" s="69">
        <v>0</v>
      </c>
      <c r="T20" s="69">
        <v>0</v>
      </c>
    </row>
    <row r="21" spans="1:20" hidden="1" x14ac:dyDescent="0.25">
      <c r="A21" t="str">
        <f t="shared" si="1"/>
        <v/>
      </c>
      <c r="B21" s="1" t="str">
        <f t="shared" si="0"/>
        <v/>
      </c>
      <c r="C21" s="37" t="s">
        <v>547</v>
      </c>
      <c r="D21" s="287" t="s">
        <v>548</v>
      </c>
      <c r="E21" s="69">
        <v>0</v>
      </c>
      <c r="F21" s="69">
        <v>0</v>
      </c>
      <c r="G21" s="69">
        <v>0</v>
      </c>
      <c r="H21" s="69">
        <v>0</v>
      </c>
      <c r="I21" s="69">
        <v>0</v>
      </c>
      <c r="J21" s="69">
        <v>0</v>
      </c>
      <c r="K21" s="69">
        <v>0</v>
      </c>
      <c r="L21" s="69">
        <v>0</v>
      </c>
      <c r="M21" s="69">
        <v>0</v>
      </c>
      <c r="N21" s="69">
        <v>0</v>
      </c>
      <c r="O21" s="69">
        <v>0</v>
      </c>
      <c r="P21" s="69">
        <v>0</v>
      </c>
      <c r="Q21" s="69">
        <v>0</v>
      </c>
      <c r="R21" s="69">
        <v>0</v>
      </c>
      <c r="S21" s="69">
        <v>0</v>
      </c>
      <c r="T21" s="69">
        <v>0</v>
      </c>
    </row>
    <row r="22" spans="1:20" hidden="1" x14ac:dyDescent="0.25">
      <c r="A22" t="str">
        <f t="shared" si="1"/>
        <v/>
      </c>
      <c r="B22" s="1" t="str">
        <f t="shared" si="0"/>
        <v/>
      </c>
      <c r="C22" s="37" t="s">
        <v>549</v>
      </c>
      <c r="D22" s="287" t="s">
        <v>550</v>
      </c>
      <c r="E22" s="69">
        <v>0</v>
      </c>
      <c r="F22" s="69">
        <v>0</v>
      </c>
      <c r="G22" s="69">
        <v>0</v>
      </c>
      <c r="H22" s="69">
        <v>0</v>
      </c>
      <c r="I22" s="69">
        <v>0</v>
      </c>
      <c r="J22" s="69">
        <v>0</v>
      </c>
      <c r="K22" s="69">
        <v>0</v>
      </c>
      <c r="L22" s="69">
        <v>0</v>
      </c>
      <c r="M22" s="69">
        <v>0</v>
      </c>
      <c r="N22" s="69">
        <v>0</v>
      </c>
      <c r="O22" s="69">
        <v>0</v>
      </c>
      <c r="P22" s="69">
        <v>0</v>
      </c>
      <c r="Q22" s="69">
        <v>0</v>
      </c>
      <c r="R22" s="69">
        <v>0</v>
      </c>
      <c r="S22" s="69">
        <v>0</v>
      </c>
      <c r="T22" s="69">
        <v>0</v>
      </c>
    </row>
    <row r="23" spans="1:20" hidden="1" x14ac:dyDescent="0.25">
      <c r="A23" t="str">
        <f t="shared" si="1"/>
        <v/>
      </c>
      <c r="B23" s="1" t="str">
        <f t="shared" si="0"/>
        <v>X</v>
      </c>
      <c r="C23" s="37" t="s">
        <v>551</v>
      </c>
      <c r="D23" s="287" t="s">
        <v>552</v>
      </c>
      <c r="E23" s="69">
        <v>8</v>
      </c>
      <c r="F23" s="69">
        <v>8</v>
      </c>
      <c r="G23" s="69">
        <v>5</v>
      </c>
      <c r="H23" s="69">
        <v>6</v>
      </c>
      <c r="I23" s="69">
        <v>8</v>
      </c>
      <c r="J23" s="69">
        <v>8</v>
      </c>
      <c r="K23" s="69">
        <v>12</v>
      </c>
      <c r="L23" s="69">
        <v>9</v>
      </c>
      <c r="M23" s="69">
        <v>9</v>
      </c>
      <c r="N23" s="69">
        <v>9</v>
      </c>
      <c r="O23" s="69">
        <v>8</v>
      </c>
      <c r="P23" s="69">
        <v>0</v>
      </c>
      <c r="Q23" s="69">
        <v>0</v>
      </c>
      <c r="R23" s="69">
        <v>0</v>
      </c>
      <c r="S23" s="69">
        <v>0</v>
      </c>
      <c r="T23" s="69">
        <v>0</v>
      </c>
    </row>
    <row r="24" spans="1:20" x14ac:dyDescent="0.25">
      <c r="A24" t="str">
        <f t="shared" si="1"/>
        <v>Cofog2</v>
      </c>
      <c r="B24" s="1" t="str">
        <f t="shared" si="0"/>
        <v>X</v>
      </c>
      <c r="C24" s="37" t="s">
        <v>553</v>
      </c>
      <c r="D24" s="226" t="s">
        <v>554</v>
      </c>
      <c r="E24" s="69">
        <v>255</v>
      </c>
      <c r="F24" s="69">
        <v>259</v>
      </c>
      <c r="G24" s="69">
        <v>258</v>
      </c>
      <c r="H24" s="69">
        <v>256</v>
      </c>
      <c r="I24" s="69">
        <v>270</v>
      </c>
      <c r="J24" s="69">
        <v>260</v>
      </c>
      <c r="K24" s="69">
        <v>257</v>
      </c>
      <c r="L24" s="69">
        <v>246</v>
      </c>
      <c r="M24" s="69">
        <v>262</v>
      </c>
      <c r="N24" s="69">
        <v>264</v>
      </c>
      <c r="O24" s="69">
        <v>263</v>
      </c>
      <c r="P24" s="69">
        <v>233</v>
      </c>
      <c r="Q24" s="69">
        <v>218</v>
      </c>
      <c r="R24" s="69">
        <v>239</v>
      </c>
      <c r="S24" s="69">
        <v>223</v>
      </c>
      <c r="T24" s="69">
        <v>218</v>
      </c>
    </row>
    <row r="25" spans="1:20" hidden="1" x14ac:dyDescent="0.25">
      <c r="A25" t="str">
        <f t="shared" si="1"/>
        <v/>
      </c>
      <c r="B25" s="1" t="str">
        <f t="shared" si="0"/>
        <v>X</v>
      </c>
      <c r="C25" s="37" t="s">
        <v>555</v>
      </c>
      <c r="D25" s="287" t="s">
        <v>556</v>
      </c>
      <c r="E25" s="69">
        <v>63</v>
      </c>
      <c r="F25" s="69">
        <v>60</v>
      </c>
      <c r="G25" s="69">
        <v>64</v>
      </c>
      <c r="H25" s="69">
        <v>63</v>
      </c>
      <c r="I25" s="69">
        <v>88</v>
      </c>
      <c r="J25" s="69">
        <v>61</v>
      </c>
      <c r="K25" s="69">
        <v>62</v>
      </c>
      <c r="L25" s="69">
        <v>69</v>
      </c>
      <c r="M25" s="69">
        <v>73</v>
      </c>
      <c r="N25" s="69">
        <v>73</v>
      </c>
      <c r="O25" s="69">
        <v>69</v>
      </c>
      <c r="P25" s="69">
        <v>103</v>
      </c>
      <c r="Q25" s="69">
        <v>109</v>
      </c>
      <c r="R25" s="69">
        <v>124</v>
      </c>
      <c r="S25" s="69">
        <v>108</v>
      </c>
      <c r="T25" s="69">
        <v>101</v>
      </c>
    </row>
    <row r="26" spans="1:20" hidden="1" x14ac:dyDescent="0.25">
      <c r="A26" t="str">
        <f t="shared" si="1"/>
        <v/>
      </c>
      <c r="B26" s="1" t="str">
        <f t="shared" si="0"/>
        <v>X</v>
      </c>
      <c r="C26" s="37" t="s">
        <v>557</v>
      </c>
      <c r="D26" s="152" t="s">
        <v>558</v>
      </c>
      <c r="E26" s="69">
        <v>15</v>
      </c>
      <c r="F26" s="69">
        <v>18</v>
      </c>
      <c r="G26" s="69">
        <v>16</v>
      </c>
      <c r="H26" s="69">
        <v>17</v>
      </c>
      <c r="I26" s="69">
        <v>17</v>
      </c>
      <c r="J26" s="69">
        <v>18</v>
      </c>
      <c r="K26" s="69">
        <v>16</v>
      </c>
      <c r="L26" s="69">
        <v>20</v>
      </c>
      <c r="M26" s="69">
        <v>22</v>
      </c>
      <c r="N26" s="69">
        <v>24</v>
      </c>
      <c r="O26" s="69">
        <v>24</v>
      </c>
      <c r="P26" s="69">
        <v>24</v>
      </c>
      <c r="Q26" s="69">
        <v>23</v>
      </c>
      <c r="R26" s="69">
        <v>23</v>
      </c>
      <c r="S26" s="69">
        <v>21</v>
      </c>
      <c r="T26" s="69">
        <v>23</v>
      </c>
    </row>
    <row r="27" spans="1:20" hidden="1" x14ac:dyDescent="0.25">
      <c r="A27" t="str">
        <f t="shared" si="1"/>
        <v/>
      </c>
      <c r="B27" s="1" t="str">
        <f t="shared" si="0"/>
        <v>X</v>
      </c>
      <c r="C27" s="37" t="s">
        <v>559</v>
      </c>
      <c r="D27" s="287" t="s">
        <v>560</v>
      </c>
      <c r="E27" s="69">
        <v>72</v>
      </c>
      <c r="F27" s="69">
        <v>76</v>
      </c>
      <c r="G27" s="69">
        <v>72</v>
      </c>
      <c r="H27" s="69">
        <v>68</v>
      </c>
      <c r="I27" s="69">
        <v>69</v>
      </c>
      <c r="J27" s="69">
        <v>93</v>
      </c>
      <c r="K27" s="69">
        <v>93</v>
      </c>
      <c r="L27" s="69">
        <v>97</v>
      </c>
      <c r="M27" s="69">
        <v>101</v>
      </c>
      <c r="N27" s="69">
        <v>101</v>
      </c>
      <c r="O27" s="69">
        <v>103</v>
      </c>
      <c r="P27" s="69">
        <v>70</v>
      </c>
      <c r="Q27" s="69">
        <v>65</v>
      </c>
      <c r="R27" s="69">
        <v>72</v>
      </c>
      <c r="S27" s="69">
        <v>75</v>
      </c>
      <c r="T27" s="69">
        <v>75</v>
      </c>
    </row>
    <row r="28" spans="1:20" hidden="1" x14ac:dyDescent="0.25">
      <c r="A28" t="str">
        <f t="shared" si="1"/>
        <v/>
      </c>
      <c r="B28" s="1" t="str">
        <f t="shared" si="0"/>
        <v>X</v>
      </c>
      <c r="C28" s="37" t="s">
        <v>561</v>
      </c>
      <c r="D28" s="287" t="s">
        <v>562</v>
      </c>
      <c r="E28" s="69">
        <v>14</v>
      </c>
      <c r="F28" s="69">
        <v>16</v>
      </c>
      <c r="G28" s="69">
        <v>16</v>
      </c>
      <c r="H28" s="69">
        <v>17</v>
      </c>
      <c r="I28" s="69">
        <v>21</v>
      </c>
      <c r="J28" s="69">
        <v>21</v>
      </c>
      <c r="K28" s="69">
        <v>19</v>
      </c>
      <c r="L28" s="69">
        <v>19</v>
      </c>
      <c r="M28" s="69">
        <v>20</v>
      </c>
      <c r="N28" s="69">
        <v>21</v>
      </c>
      <c r="O28" s="69">
        <v>23</v>
      </c>
      <c r="P28" s="69">
        <v>1</v>
      </c>
      <c r="Q28" s="69">
        <v>1</v>
      </c>
      <c r="R28" s="69">
        <v>1</v>
      </c>
      <c r="S28" s="69">
        <v>1</v>
      </c>
      <c r="T28" s="69">
        <v>1</v>
      </c>
    </row>
    <row r="29" spans="1:20" hidden="1" x14ac:dyDescent="0.25">
      <c r="A29" t="str">
        <f t="shared" si="1"/>
        <v/>
      </c>
      <c r="B29" s="1" t="str">
        <f t="shared" si="0"/>
        <v>X</v>
      </c>
      <c r="C29" s="37" t="s">
        <v>563</v>
      </c>
      <c r="D29" s="287" t="s">
        <v>564</v>
      </c>
      <c r="E29" s="69">
        <v>5</v>
      </c>
      <c r="F29" s="69">
        <v>4</v>
      </c>
      <c r="G29" s="69">
        <v>3</v>
      </c>
      <c r="H29" s="69">
        <v>2</v>
      </c>
      <c r="I29" s="69">
        <v>2</v>
      </c>
      <c r="J29" s="69">
        <v>3</v>
      </c>
      <c r="K29" s="69">
        <v>4</v>
      </c>
      <c r="L29" s="69">
        <v>6</v>
      </c>
      <c r="M29" s="69">
        <v>6</v>
      </c>
      <c r="N29" s="69">
        <v>6</v>
      </c>
      <c r="O29" s="69">
        <v>6</v>
      </c>
      <c r="P29" s="69">
        <v>6</v>
      </c>
      <c r="Q29" s="69">
        <v>6</v>
      </c>
      <c r="R29" s="69">
        <v>6</v>
      </c>
      <c r="S29" s="69">
        <v>5</v>
      </c>
      <c r="T29" s="69">
        <v>5</v>
      </c>
    </row>
    <row r="30" spans="1:20" hidden="1" x14ac:dyDescent="0.25">
      <c r="A30" t="str">
        <f t="shared" si="1"/>
        <v/>
      </c>
      <c r="B30" s="1" t="str">
        <f t="shared" si="0"/>
        <v>X</v>
      </c>
      <c r="C30" s="37" t="s">
        <v>565</v>
      </c>
      <c r="D30" s="287" t="s">
        <v>566</v>
      </c>
      <c r="E30" s="69">
        <v>85</v>
      </c>
      <c r="F30" s="69">
        <v>85</v>
      </c>
      <c r="G30" s="69">
        <v>87</v>
      </c>
      <c r="H30" s="69">
        <v>90</v>
      </c>
      <c r="I30" s="69">
        <v>73</v>
      </c>
      <c r="J30" s="69">
        <v>65</v>
      </c>
      <c r="K30" s="69">
        <v>63</v>
      </c>
      <c r="L30" s="69">
        <v>36</v>
      </c>
      <c r="M30" s="69">
        <v>41</v>
      </c>
      <c r="N30" s="69">
        <v>39</v>
      </c>
      <c r="O30" s="69">
        <v>38</v>
      </c>
      <c r="P30" s="69">
        <v>28</v>
      </c>
      <c r="Q30" s="69">
        <v>14</v>
      </c>
      <c r="R30" s="69">
        <v>13</v>
      </c>
      <c r="S30" s="69">
        <v>12</v>
      </c>
      <c r="T30" s="69">
        <v>13</v>
      </c>
    </row>
    <row r="31" spans="1:20" x14ac:dyDescent="0.25">
      <c r="A31" t="str">
        <f t="shared" si="1"/>
        <v>Cofog2</v>
      </c>
      <c r="B31" s="1" t="str">
        <f t="shared" si="0"/>
        <v>X</v>
      </c>
      <c r="C31" s="37" t="s">
        <v>567</v>
      </c>
      <c r="D31" s="226" t="s">
        <v>568</v>
      </c>
      <c r="E31" s="69">
        <v>418</v>
      </c>
      <c r="F31" s="69">
        <v>419</v>
      </c>
      <c r="G31" s="69">
        <v>407</v>
      </c>
      <c r="H31" s="69">
        <v>394</v>
      </c>
      <c r="I31" s="69">
        <v>401</v>
      </c>
      <c r="J31" s="69">
        <v>383</v>
      </c>
      <c r="K31" s="69">
        <v>379</v>
      </c>
      <c r="L31" s="69">
        <v>357</v>
      </c>
      <c r="M31" s="69">
        <v>347</v>
      </c>
      <c r="N31" s="69">
        <v>358</v>
      </c>
      <c r="O31" s="69">
        <v>353</v>
      </c>
      <c r="P31" s="69">
        <v>368</v>
      </c>
      <c r="Q31" s="69">
        <v>351</v>
      </c>
      <c r="R31" s="69">
        <v>333</v>
      </c>
      <c r="S31" s="69">
        <v>324</v>
      </c>
      <c r="T31" s="69">
        <v>313</v>
      </c>
    </row>
    <row r="32" spans="1:20" hidden="1" x14ac:dyDescent="0.25">
      <c r="A32" t="str">
        <f t="shared" si="1"/>
        <v/>
      </c>
      <c r="B32" s="1" t="str">
        <f t="shared" si="0"/>
        <v>X</v>
      </c>
      <c r="C32" s="37" t="s">
        <v>569</v>
      </c>
      <c r="D32" s="287" t="s">
        <v>570</v>
      </c>
      <c r="E32" s="69">
        <v>96</v>
      </c>
      <c r="F32" s="69">
        <v>92</v>
      </c>
      <c r="G32" s="69">
        <v>85</v>
      </c>
      <c r="H32" s="69">
        <v>86</v>
      </c>
      <c r="I32" s="69">
        <v>91</v>
      </c>
      <c r="J32" s="69">
        <v>31</v>
      </c>
      <c r="K32" s="69">
        <v>26</v>
      </c>
      <c r="L32" s="69">
        <v>21</v>
      </c>
      <c r="M32" s="69">
        <v>20</v>
      </c>
      <c r="N32" s="69">
        <v>20</v>
      </c>
      <c r="O32" s="69">
        <v>19</v>
      </c>
      <c r="P32" s="69">
        <v>3</v>
      </c>
      <c r="Q32" s="69">
        <v>5</v>
      </c>
      <c r="R32" s="69">
        <v>4</v>
      </c>
      <c r="S32" s="69">
        <v>5</v>
      </c>
      <c r="T32" s="69">
        <v>5</v>
      </c>
    </row>
    <row r="33" spans="1:20" hidden="1" x14ac:dyDescent="0.25">
      <c r="A33" t="str">
        <f t="shared" si="1"/>
        <v/>
      </c>
      <c r="B33" s="1" t="str">
        <f t="shared" si="0"/>
        <v>X</v>
      </c>
      <c r="C33" s="37" t="s">
        <v>571</v>
      </c>
      <c r="D33" s="287" t="s">
        <v>572</v>
      </c>
      <c r="E33" s="69">
        <v>17</v>
      </c>
      <c r="F33" s="69">
        <v>16</v>
      </c>
      <c r="G33" s="69">
        <v>14</v>
      </c>
      <c r="H33" s="69">
        <v>13</v>
      </c>
      <c r="I33" s="69">
        <v>10</v>
      </c>
      <c r="J33" s="69">
        <v>9</v>
      </c>
      <c r="K33" s="69">
        <v>12</v>
      </c>
      <c r="L33" s="69">
        <v>0</v>
      </c>
      <c r="M33" s="69">
        <v>0</v>
      </c>
      <c r="N33" s="69">
        <v>0</v>
      </c>
      <c r="O33" s="69">
        <v>0</v>
      </c>
      <c r="P33" s="69">
        <v>0</v>
      </c>
      <c r="Q33" s="69">
        <v>0</v>
      </c>
      <c r="R33" s="69">
        <v>0</v>
      </c>
      <c r="S33" s="69">
        <v>0</v>
      </c>
      <c r="T33" s="69">
        <v>0</v>
      </c>
    </row>
    <row r="34" spans="1:20" hidden="1" x14ac:dyDescent="0.25">
      <c r="A34" t="str">
        <f t="shared" si="1"/>
        <v/>
      </c>
      <c r="B34" s="1" t="str">
        <f t="shared" si="0"/>
        <v>X</v>
      </c>
      <c r="C34" s="37" t="s">
        <v>573</v>
      </c>
      <c r="D34" s="287" t="s">
        <v>574</v>
      </c>
      <c r="E34" s="69">
        <v>27</v>
      </c>
      <c r="F34" s="69">
        <v>31</v>
      </c>
      <c r="G34" s="69">
        <v>30</v>
      </c>
      <c r="H34" s="69">
        <v>29</v>
      </c>
      <c r="I34" s="69">
        <v>31</v>
      </c>
      <c r="J34" s="69">
        <v>43</v>
      </c>
      <c r="K34" s="69">
        <v>44</v>
      </c>
      <c r="L34" s="69">
        <v>45</v>
      </c>
      <c r="M34" s="69">
        <v>50</v>
      </c>
      <c r="N34" s="69">
        <v>47</v>
      </c>
      <c r="O34" s="69">
        <v>46</v>
      </c>
      <c r="P34" s="69">
        <v>32</v>
      </c>
      <c r="Q34" s="69">
        <v>23</v>
      </c>
      <c r="R34" s="69">
        <v>20</v>
      </c>
      <c r="S34" s="69">
        <v>17</v>
      </c>
      <c r="T34" s="69">
        <v>17</v>
      </c>
    </row>
    <row r="35" spans="1:20" hidden="1" x14ac:dyDescent="0.25">
      <c r="A35" t="str">
        <f t="shared" si="1"/>
        <v/>
      </c>
      <c r="B35" s="1" t="str">
        <f t="shared" ref="B35:B66" si="2">IF(SUM(E35:W35)&lt;=0,"","X")</f>
        <v>X</v>
      </c>
      <c r="C35" s="37" t="s">
        <v>575</v>
      </c>
      <c r="D35" s="287" t="s">
        <v>576</v>
      </c>
      <c r="E35" s="69">
        <v>6</v>
      </c>
      <c r="F35" s="69">
        <v>5</v>
      </c>
      <c r="G35" s="69">
        <v>6</v>
      </c>
      <c r="H35" s="69">
        <v>6</v>
      </c>
      <c r="I35" s="69">
        <v>4</v>
      </c>
      <c r="J35" s="69">
        <v>0</v>
      </c>
      <c r="K35" s="69">
        <v>0</v>
      </c>
      <c r="L35" s="69">
        <v>0</v>
      </c>
      <c r="M35" s="69">
        <v>0</v>
      </c>
      <c r="N35" s="69">
        <v>0</v>
      </c>
      <c r="O35" s="69">
        <v>0</v>
      </c>
      <c r="P35" s="69">
        <v>0</v>
      </c>
      <c r="Q35" s="69">
        <v>0</v>
      </c>
      <c r="R35" s="69">
        <v>2</v>
      </c>
      <c r="S35" s="69">
        <v>3</v>
      </c>
      <c r="T35" s="69">
        <v>2</v>
      </c>
    </row>
    <row r="36" spans="1:20" hidden="1" x14ac:dyDescent="0.25">
      <c r="A36" t="str">
        <f t="shared" si="1"/>
        <v/>
      </c>
      <c r="B36" s="1" t="str">
        <f t="shared" si="2"/>
        <v>X</v>
      </c>
      <c r="C36" s="37" t="s">
        <v>577</v>
      </c>
      <c r="D36" s="287" t="s">
        <v>578</v>
      </c>
      <c r="E36" s="69">
        <v>34</v>
      </c>
      <c r="F36" s="69">
        <v>34</v>
      </c>
      <c r="G36" s="69">
        <v>33</v>
      </c>
      <c r="H36" s="69">
        <v>30</v>
      </c>
      <c r="I36" s="69">
        <v>33</v>
      </c>
      <c r="J36" s="69">
        <v>35</v>
      </c>
      <c r="K36" s="69">
        <v>37</v>
      </c>
      <c r="L36" s="69">
        <v>35</v>
      </c>
      <c r="M36" s="69">
        <v>33</v>
      </c>
      <c r="N36" s="69">
        <v>43</v>
      </c>
      <c r="O36" s="69">
        <v>34</v>
      </c>
      <c r="P36" s="69">
        <v>65</v>
      </c>
      <c r="Q36" s="69">
        <v>73</v>
      </c>
      <c r="R36" s="69">
        <v>83</v>
      </c>
      <c r="S36" s="69">
        <v>84</v>
      </c>
      <c r="T36" s="69">
        <v>82</v>
      </c>
    </row>
    <row r="37" spans="1:20" hidden="1" x14ac:dyDescent="0.25">
      <c r="A37" t="str">
        <f t="shared" si="1"/>
        <v/>
      </c>
      <c r="B37" s="1" t="str">
        <f t="shared" si="2"/>
        <v/>
      </c>
      <c r="C37" s="37" t="s">
        <v>579</v>
      </c>
      <c r="D37" s="287" t="s">
        <v>580</v>
      </c>
      <c r="E37" s="69">
        <v>0</v>
      </c>
      <c r="F37" s="69">
        <v>0</v>
      </c>
      <c r="G37" s="69">
        <v>0</v>
      </c>
      <c r="H37" s="69">
        <v>0</v>
      </c>
      <c r="I37" s="69">
        <v>0</v>
      </c>
      <c r="J37" s="69">
        <v>0</v>
      </c>
      <c r="K37" s="69">
        <v>0</v>
      </c>
      <c r="L37" s="69">
        <v>0</v>
      </c>
      <c r="M37" s="69">
        <v>0</v>
      </c>
      <c r="N37" s="69">
        <v>0</v>
      </c>
      <c r="O37" s="69">
        <v>0</v>
      </c>
      <c r="P37" s="69">
        <v>0</v>
      </c>
      <c r="Q37" s="69">
        <v>0</v>
      </c>
      <c r="R37" s="69">
        <v>0</v>
      </c>
      <c r="S37" s="69">
        <v>0</v>
      </c>
      <c r="T37" s="69">
        <v>0</v>
      </c>
    </row>
    <row r="38" spans="1:20" hidden="1" x14ac:dyDescent="0.25">
      <c r="A38" t="str">
        <f t="shared" si="1"/>
        <v/>
      </c>
      <c r="B38" s="1" t="str">
        <f t="shared" si="2"/>
        <v/>
      </c>
      <c r="C38" s="37" t="s">
        <v>581</v>
      </c>
      <c r="D38" s="287" t="s">
        <v>582</v>
      </c>
      <c r="E38" s="69">
        <v>0</v>
      </c>
      <c r="F38" s="69">
        <v>0</v>
      </c>
      <c r="G38" s="69">
        <v>0</v>
      </c>
      <c r="H38" s="69">
        <v>0</v>
      </c>
      <c r="I38" s="69">
        <v>0</v>
      </c>
      <c r="J38" s="69">
        <v>0</v>
      </c>
      <c r="K38" s="69">
        <v>0</v>
      </c>
      <c r="L38" s="69">
        <v>0</v>
      </c>
      <c r="M38" s="69">
        <v>0</v>
      </c>
      <c r="N38" s="69">
        <v>0</v>
      </c>
      <c r="O38" s="69">
        <v>0</v>
      </c>
      <c r="P38" s="69">
        <v>0</v>
      </c>
      <c r="Q38" s="69">
        <v>0</v>
      </c>
      <c r="R38" s="69">
        <v>0</v>
      </c>
      <c r="S38" s="69">
        <v>0</v>
      </c>
      <c r="T38" s="69">
        <v>0</v>
      </c>
    </row>
    <row r="39" spans="1:20" hidden="1" x14ac:dyDescent="0.25">
      <c r="A39" t="str">
        <f t="shared" si="1"/>
        <v/>
      </c>
      <c r="B39" s="1" t="str">
        <f t="shared" si="2"/>
        <v/>
      </c>
      <c r="C39" s="37" t="s">
        <v>583</v>
      </c>
      <c r="D39" s="287" t="s">
        <v>584</v>
      </c>
      <c r="E39" s="69">
        <v>0</v>
      </c>
      <c r="F39" s="69">
        <v>0</v>
      </c>
      <c r="G39" s="69">
        <v>0</v>
      </c>
      <c r="H39" s="69">
        <v>0</v>
      </c>
      <c r="I39" s="69">
        <v>0</v>
      </c>
      <c r="J39" s="69">
        <v>0</v>
      </c>
      <c r="K39" s="69">
        <v>0</v>
      </c>
      <c r="L39" s="69">
        <v>0</v>
      </c>
      <c r="M39" s="69">
        <v>0</v>
      </c>
      <c r="N39" s="69">
        <v>0</v>
      </c>
      <c r="O39" s="69">
        <v>0</v>
      </c>
      <c r="P39" s="69">
        <v>0</v>
      </c>
      <c r="Q39" s="69">
        <v>0</v>
      </c>
      <c r="R39" s="69">
        <v>0</v>
      </c>
      <c r="S39" s="69">
        <v>0</v>
      </c>
      <c r="T39" s="69">
        <v>0</v>
      </c>
    </row>
    <row r="40" spans="1:20" hidden="1" x14ac:dyDescent="0.25">
      <c r="A40" t="str">
        <f t="shared" si="1"/>
        <v/>
      </c>
      <c r="B40" s="1" t="str">
        <f t="shared" si="2"/>
        <v/>
      </c>
      <c r="C40" s="37" t="s">
        <v>585</v>
      </c>
      <c r="D40" s="287" t="s">
        <v>586</v>
      </c>
      <c r="E40" s="69">
        <v>0</v>
      </c>
      <c r="F40" s="69">
        <v>0</v>
      </c>
      <c r="G40" s="69">
        <v>0</v>
      </c>
      <c r="H40" s="69">
        <v>0</v>
      </c>
      <c r="I40" s="69">
        <v>0</v>
      </c>
      <c r="J40" s="69">
        <v>0</v>
      </c>
      <c r="K40" s="69">
        <v>0</v>
      </c>
      <c r="L40" s="69">
        <v>0</v>
      </c>
      <c r="M40" s="69">
        <v>0</v>
      </c>
      <c r="N40" s="69">
        <v>0</v>
      </c>
      <c r="O40" s="69">
        <v>0</v>
      </c>
      <c r="P40" s="69">
        <v>0</v>
      </c>
      <c r="Q40" s="69">
        <v>0</v>
      </c>
      <c r="R40" s="69">
        <v>0</v>
      </c>
      <c r="S40" s="69">
        <v>0</v>
      </c>
      <c r="T40" s="69">
        <v>0</v>
      </c>
    </row>
    <row r="41" spans="1:20" hidden="1" x14ac:dyDescent="0.25">
      <c r="A41" t="str">
        <f t="shared" si="1"/>
        <v/>
      </c>
      <c r="B41" s="1" t="str">
        <f t="shared" si="2"/>
        <v>X</v>
      </c>
      <c r="C41" s="37" t="s">
        <v>587</v>
      </c>
      <c r="D41" s="287" t="s">
        <v>588</v>
      </c>
      <c r="E41" s="69">
        <v>0</v>
      </c>
      <c r="F41" s="69">
        <v>0</v>
      </c>
      <c r="G41" s="69">
        <v>0</v>
      </c>
      <c r="H41" s="69">
        <v>0</v>
      </c>
      <c r="I41" s="69">
        <v>0</v>
      </c>
      <c r="J41" s="69">
        <v>0</v>
      </c>
      <c r="K41" s="69">
        <v>0</v>
      </c>
      <c r="L41" s="69">
        <v>0</v>
      </c>
      <c r="M41" s="69">
        <v>0</v>
      </c>
      <c r="N41" s="69">
        <v>0</v>
      </c>
      <c r="O41" s="69">
        <v>0</v>
      </c>
      <c r="P41" s="69">
        <v>5</v>
      </c>
      <c r="Q41" s="69">
        <v>3</v>
      </c>
      <c r="R41" s="69">
        <v>0</v>
      </c>
      <c r="S41" s="69">
        <v>0</v>
      </c>
      <c r="T41" s="69">
        <v>0</v>
      </c>
    </row>
    <row r="42" spans="1:20" hidden="1" x14ac:dyDescent="0.25">
      <c r="A42" t="str">
        <f t="shared" si="1"/>
        <v/>
      </c>
      <c r="B42" s="1" t="str">
        <f t="shared" si="2"/>
        <v>X</v>
      </c>
      <c r="C42" s="37" t="s">
        <v>589</v>
      </c>
      <c r="D42" s="287" t="s">
        <v>590</v>
      </c>
      <c r="E42" s="69">
        <v>1</v>
      </c>
      <c r="F42" s="69">
        <v>2</v>
      </c>
      <c r="G42" s="69">
        <v>1</v>
      </c>
      <c r="H42" s="69">
        <v>1</v>
      </c>
      <c r="I42" s="69">
        <v>0</v>
      </c>
      <c r="J42" s="69">
        <v>0</v>
      </c>
      <c r="K42" s="69">
        <v>1</v>
      </c>
      <c r="L42" s="69">
        <v>2</v>
      </c>
      <c r="M42" s="69">
        <v>4</v>
      </c>
      <c r="N42" s="69">
        <v>4</v>
      </c>
      <c r="O42" s="69">
        <v>5</v>
      </c>
      <c r="P42" s="69">
        <v>0</v>
      </c>
      <c r="Q42" s="69">
        <v>0</v>
      </c>
      <c r="R42" s="69">
        <v>0</v>
      </c>
      <c r="S42" s="69">
        <v>0</v>
      </c>
      <c r="T42" s="69">
        <v>0</v>
      </c>
    </row>
    <row r="43" spans="1:20" hidden="1" x14ac:dyDescent="0.25">
      <c r="A43" t="str">
        <f t="shared" si="1"/>
        <v/>
      </c>
      <c r="B43" s="1" t="str">
        <f t="shared" si="2"/>
        <v/>
      </c>
      <c r="C43" s="37" t="s">
        <v>591</v>
      </c>
      <c r="D43" s="287" t="s">
        <v>592</v>
      </c>
      <c r="E43" s="69">
        <v>0</v>
      </c>
      <c r="F43" s="69">
        <v>0</v>
      </c>
      <c r="G43" s="69">
        <v>0</v>
      </c>
      <c r="H43" s="69">
        <v>0</v>
      </c>
      <c r="I43" s="69">
        <v>0</v>
      </c>
      <c r="J43" s="69">
        <v>0</v>
      </c>
      <c r="K43" s="69">
        <v>0</v>
      </c>
      <c r="L43" s="69">
        <v>0</v>
      </c>
      <c r="M43" s="69">
        <v>0</v>
      </c>
      <c r="N43" s="69">
        <v>0</v>
      </c>
      <c r="O43" s="69">
        <v>0</v>
      </c>
      <c r="P43" s="69">
        <v>0</v>
      </c>
      <c r="Q43" s="69">
        <v>0</v>
      </c>
      <c r="R43" s="69">
        <v>0</v>
      </c>
      <c r="S43" s="69">
        <v>0</v>
      </c>
      <c r="T43" s="69">
        <v>0</v>
      </c>
    </row>
    <row r="44" spans="1:20" hidden="1" x14ac:dyDescent="0.25">
      <c r="A44" t="str">
        <f t="shared" si="1"/>
        <v/>
      </c>
      <c r="B44" s="1" t="str">
        <f t="shared" si="2"/>
        <v/>
      </c>
      <c r="C44" s="37" t="s">
        <v>593</v>
      </c>
      <c r="D44" s="287" t="s">
        <v>594</v>
      </c>
      <c r="E44" s="69">
        <v>0</v>
      </c>
      <c r="F44" s="69">
        <v>0</v>
      </c>
      <c r="G44" s="69">
        <v>0</v>
      </c>
      <c r="H44" s="69">
        <v>0</v>
      </c>
      <c r="I44" s="69">
        <v>0</v>
      </c>
      <c r="J44" s="69">
        <v>0</v>
      </c>
      <c r="K44" s="69">
        <v>0</v>
      </c>
      <c r="L44" s="69">
        <v>0</v>
      </c>
      <c r="M44" s="69">
        <v>0</v>
      </c>
      <c r="N44" s="69">
        <v>0</v>
      </c>
      <c r="O44" s="69">
        <v>0</v>
      </c>
      <c r="P44" s="69">
        <v>0</v>
      </c>
      <c r="Q44" s="69">
        <v>0</v>
      </c>
      <c r="R44" s="69">
        <v>0</v>
      </c>
      <c r="S44" s="69">
        <v>0</v>
      </c>
      <c r="T44" s="69">
        <v>0</v>
      </c>
    </row>
    <row r="45" spans="1:20" hidden="1" x14ac:dyDescent="0.25">
      <c r="A45" t="str">
        <f t="shared" si="1"/>
        <v/>
      </c>
      <c r="B45" s="1" t="str">
        <f t="shared" si="2"/>
        <v>X</v>
      </c>
      <c r="C45" s="37" t="s">
        <v>595</v>
      </c>
      <c r="D45" s="287" t="s">
        <v>596</v>
      </c>
      <c r="E45" s="69">
        <v>138</v>
      </c>
      <c r="F45" s="69">
        <v>137</v>
      </c>
      <c r="G45" s="69">
        <v>135</v>
      </c>
      <c r="H45" s="69">
        <v>128</v>
      </c>
      <c r="I45" s="69">
        <v>124</v>
      </c>
      <c r="J45" s="69">
        <v>154</v>
      </c>
      <c r="K45" s="69">
        <v>151</v>
      </c>
      <c r="L45" s="69">
        <v>145</v>
      </c>
      <c r="M45" s="69">
        <v>133</v>
      </c>
      <c r="N45" s="69">
        <v>133</v>
      </c>
      <c r="O45" s="69">
        <v>138</v>
      </c>
      <c r="P45" s="69">
        <v>121</v>
      </c>
      <c r="Q45" s="69">
        <v>119</v>
      </c>
      <c r="R45" s="69">
        <v>120</v>
      </c>
      <c r="S45" s="69">
        <v>112</v>
      </c>
      <c r="T45" s="69">
        <v>104</v>
      </c>
    </row>
    <row r="46" spans="1:20" hidden="1" x14ac:dyDescent="0.25">
      <c r="A46" t="str">
        <f t="shared" si="1"/>
        <v/>
      </c>
      <c r="B46" s="1" t="str">
        <f t="shared" si="2"/>
        <v>X</v>
      </c>
      <c r="C46" s="37" t="s">
        <v>597</v>
      </c>
      <c r="D46" s="287" t="s">
        <v>598</v>
      </c>
      <c r="E46" s="69">
        <v>3</v>
      </c>
      <c r="F46" s="69">
        <v>3</v>
      </c>
      <c r="G46" s="69">
        <v>3</v>
      </c>
      <c r="H46" s="69">
        <v>3</v>
      </c>
      <c r="I46" s="69">
        <v>4</v>
      </c>
      <c r="J46" s="69">
        <v>4</v>
      </c>
      <c r="K46" s="69">
        <v>4</v>
      </c>
      <c r="L46" s="69">
        <v>3</v>
      </c>
      <c r="M46" s="69">
        <v>3</v>
      </c>
      <c r="N46" s="69">
        <v>4</v>
      </c>
      <c r="O46" s="69">
        <v>6</v>
      </c>
      <c r="P46" s="69">
        <v>0</v>
      </c>
      <c r="Q46" s="69">
        <v>0</v>
      </c>
      <c r="R46" s="69">
        <v>0</v>
      </c>
      <c r="S46" s="69">
        <v>0</v>
      </c>
      <c r="T46" s="69">
        <v>0</v>
      </c>
    </row>
    <row r="47" spans="1:20" hidden="1" x14ac:dyDescent="0.25">
      <c r="A47" t="str">
        <f t="shared" si="1"/>
        <v/>
      </c>
      <c r="B47" s="1" t="str">
        <f t="shared" si="2"/>
        <v>X</v>
      </c>
      <c r="C47" s="37" t="s">
        <v>599</v>
      </c>
      <c r="D47" s="287" t="s">
        <v>600</v>
      </c>
      <c r="E47" s="69">
        <v>1</v>
      </c>
      <c r="F47" s="69">
        <v>1</v>
      </c>
      <c r="G47" s="69">
        <v>1</v>
      </c>
      <c r="H47" s="69">
        <v>1</v>
      </c>
      <c r="I47" s="69">
        <v>1</v>
      </c>
      <c r="J47" s="69">
        <v>0</v>
      </c>
      <c r="K47" s="69">
        <v>0</v>
      </c>
      <c r="L47" s="69">
        <v>0</v>
      </c>
      <c r="M47" s="69">
        <v>0</v>
      </c>
      <c r="N47" s="69">
        <v>0</v>
      </c>
      <c r="O47" s="69">
        <v>0</v>
      </c>
      <c r="P47" s="69">
        <v>0</v>
      </c>
      <c r="Q47" s="69">
        <v>0</v>
      </c>
      <c r="R47" s="69">
        <v>0</v>
      </c>
      <c r="S47" s="69">
        <v>0</v>
      </c>
      <c r="T47" s="69">
        <v>0</v>
      </c>
    </row>
    <row r="48" spans="1:20" hidden="1" x14ac:dyDescent="0.25">
      <c r="A48" t="str">
        <f t="shared" si="1"/>
        <v/>
      </c>
      <c r="B48" s="1" t="str">
        <f t="shared" si="2"/>
        <v/>
      </c>
      <c r="C48" s="37" t="s">
        <v>601</v>
      </c>
      <c r="D48" s="287" t="s">
        <v>602</v>
      </c>
      <c r="E48" s="69">
        <v>0</v>
      </c>
      <c r="F48" s="69">
        <v>0</v>
      </c>
      <c r="G48" s="69">
        <v>0</v>
      </c>
      <c r="H48" s="69">
        <v>0</v>
      </c>
      <c r="I48" s="69">
        <v>0</v>
      </c>
      <c r="J48" s="69">
        <v>0</v>
      </c>
      <c r="K48" s="69">
        <v>0</v>
      </c>
      <c r="L48" s="69">
        <v>0</v>
      </c>
      <c r="M48" s="69">
        <v>0</v>
      </c>
      <c r="N48" s="69">
        <v>0</v>
      </c>
      <c r="O48" s="69">
        <v>0</v>
      </c>
      <c r="P48" s="69">
        <v>0</v>
      </c>
      <c r="Q48" s="69">
        <v>0</v>
      </c>
      <c r="R48" s="69">
        <v>0</v>
      </c>
      <c r="S48" s="69">
        <v>0</v>
      </c>
      <c r="T48" s="69">
        <v>0</v>
      </c>
    </row>
    <row r="49" spans="1:20" hidden="1" x14ac:dyDescent="0.25">
      <c r="A49" t="str">
        <f t="shared" si="1"/>
        <v/>
      </c>
      <c r="B49" s="1" t="str">
        <f t="shared" si="2"/>
        <v>X</v>
      </c>
      <c r="C49" s="37" t="s">
        <v>603</v>
      </c>
      <c r="D49" s="287" t="s">
        <v>604</v>
      </c>
      <c r="E49" s="69">
        <v>74</v>
      </c>
      <c r="F49" s="69">
        <v>79</v>
      </c>
      <c r="G49" s="69">
        <v>80</v>
      </c>
      <c r="H49" s="69">
        <v>78</v>
      </c>
      <c r="I49" s="69">
        <v>81</v>
      </c>
      <c r="J49" s="69">
        <v>79</v>
      </c>
      <c r="K49" s="69">
        <v>75</v>
      </c>
      <c r="L49" s="69">
        <v>78</v>
      </c>
      <c r="M49" s="69">
        <v>78</v>
      </c>
      <c r="N49" s="69">
        <v>81</v>
      </c>
      <c r="O49" s="69">
        <v>78</v>
      </c>
      <c r="P49" s="69">
        <v>120</v>
      </c>
      <c r="Q49" s="69">
        <v>109</v>
      </c>
      <c r="R49" s="69">
        <v>86</v>
      </c>
      <c r="S49" s="69">
        <v>88</v>
      </c>
      <c r="T49" s="69">
        <v>84</v>
      </c>
    </row>
    <row r="50" spans="1:20" hidden="1" x14ac:dyDescent="0.25">
      <c r="A50" t="str">
        <f t="shared" si="1"/>
        <v/>
      </c>
      <c r="B50" s="1" t="str">
        <f t="shared" si="2"/>
        <v/>
      </c>
      <c r="C50" s="37" t="s">
        <v>605</v>
      </c>
      <c r="D50" s="287" t="s">
        <v>606</v>
      </c>
      <c r="E50" s="69">
        <v>0</v>
      </c>
      <c r="F50" s="69">
        <v>0</v>
      </c>
      <c r="G50" s="69">
        <v>0</v>
      </c>
      <c r="H50" s="69">
        <v>0</v>
      </c>
      <c r="I50" s="69">
        <v>0</v>
      </c>
      <c r="J50" s="69">
        <v>0</v>
      </c>
      <c r="K50" s="69">
        <v>0</v>
      </c>
      <c r="L50" s="69">
        <v>0</v>
      </c>
      <c r="M50" s="69">
        <v>0</v>
      </c>
      <c r="N50" s="69">
        <v>0</v>
      </c>
      <c r="O50" s="69">
        <v>0</v>
      </c>
      <c r="P50" s="69">
        <v>0</v>
      </c>
      <c r="Q50" s="69">
        <v>0</v>
      </c>
      <c r="R50" s="69">
        <v>0</v>
      </c>
      <c r="S50" s="69">
        <v>0</v>
      </c>
      <c r="T50" s="69">
        <v>0</v>
      </c>
    </row>
    <row r="51" spans="1:20" hidden="1" x14ac:dyDescent="0.25">
      <c r="A51" t="str">
        <f t="shared" si="1"/>
        <v/>
      </c>
      <c r="B51" s="1" t="str">
        <f t="shared" si="2"/>
        <v>X</v>
      </c>
      <c r="C51" s="37" t="s">
        <v>607</v>
      </c>
      <c r="D51" s="287" t="s">
        <v>608</v>
      </c>
      <c r="E51" s="69">
        <v>19</v>
      </c>
      <c r="F51" s="69">
        <v>19</v>
      </c>
      <c r="G51" s="69">
        <v>19</v>
      </c>
      <c r="H51" s="69">
        <v>20</v>
      </c>
      <c r="I51" s="69">
        <v>20</v>
      </c>
      <c r="J51" s="69">
        <v>23</v>
      </c>
      <c r="K51" s="69">
        <v>20</v>
      </c>
      <c r="L51" s="69">
        <v>19</v>
      </c>
      <c r="M51" s="69">
        <v>19</v>
      </c>
      <c r="N51" s="69">
        <v>19</v>
      </c>
      <c r="O51" s="69">
        <v>20</v>
      </c>
      <c r="P51" s="69">
        <v>20</v>
      </c>
      <c r="Q51" s="69">
        <v>19</v>
      </c>
      <c r="R51" s="69">
        <v>17</v>
      </c>
      <c r="S51" s="69">
        <v>17</v>
      </c>
      <c r="T51" s="69">
        <v>17</v>
      </c>
    </row>
    <row r="52" spans="1:20" hidden="1" x14ac:dyDescent="0.25">
      <c r="A52" t="str">
        <f t="shared" si="1"/>
        <v/>
      </c>
      <c r="B52" s="1" t="str">
        <f t="shared" si="2"/>
        <v/>
      </c>
      <c r="C52" s="37" t="s">
        <v>609</v>
      </c>
      <c r="D52" s="287" t="s">
        <v>610</v>
      </c>
      <c r="E52" s="69">
        <v>0</v>
      </c>
      <c r="F52" s="69">
        <v>0</v>
      </c>
      <c r="G52" s="69">
        <v>0</v>
      </c>
      <c r="H52" s="69">
        <v>0</v>
      </c>
      <c r="I52" s="69">
        <v>0</v>
      </c>
      <c r="J52" s="69">
        <v>0</v>
      </c>
      <c r="K52" s="69">
        <v>0</v>
      </c>
      <c r="L52" s="69">
        <v>0</v>
      </c>
      <c r="M52" s="69">
        <v>0</v>
      </c>
      <c r="N52" s="69">
        <v>0</v>
      </c>
      <c r="O52" s="69">
        <v>0</v>
      </c>
      <c r="P52" s="69">
        <v>0</v>
      </c>
      <c r="Q52" s="69">
        <v>0</v>
      </c>
      <c r="R52" s="69">
        <v>0</v>
      </c>
      <c r="S52" s="69">
        <v>0</v>
      </c>
      <c r="T52" s="69">
        <v>0</v>
      </c>
    </row>
    <row r="53" spans="1:20" hidden="1" x14ac:dyDescent="0.25">
      <c r="A53" t="str">
        <f t="shared" si="1"/>
        <v/>
      </c>
      <c r="B53" s="1" t="str">
        <f t="shared" si="2"/>
        <v/>
      </c>
      <c r="C53" s="37" t="s">
        <v>611</v>
      </c>
      <c r="D53" s="287" t="s">
        <v>612</v>
      </c>
      <c r="E53" s="69">
        <v>0</v>
      </c>
      <c r="F53" s="69">
        <v>0</v>
      </c>
      <c r="G53" s="69">
        <v>0</v>
      </c>
      <c r="H53" s="69">
        <v>0</v>
      </c>
      <c r="I53" s="69">
        <v>0</v>
      </c>
      <c r="J53" s="69">
        <v>0</v>
      </c>
      <c r="K53" s="69">
        <v>0</v>
      </c>
      <c r="L53" s="69">
        <v>0</v>
      </c>
      <c r="M53" s="69">
        <v>0</v>
      </c>
      <c r="N53" s="69">
        <v>0</v>
      </c>
      <c r="O53" s="69">
        <v>0</v>
      </c>
      <c r="P53" s="69">
        <v>0</v>
      </c>
      <c r="Q53" s="69">
        <v>0</v>
      </c>
      <c r="R53" s="69">
        <v>0</v>
      </c>
      <c r="S53" s="69">
        <v>0</v>
      </c>
      <c r="T53" s="69">
        <v>0</v>
      </c>
    </row>
    <row r="54" spans="1:20" hidden="1" x14ac:dyDescent="0.25">
      <c r="A54" t="str">
        <f t="shared" si="1"/>
        <v/>
      </c>
      <c r="B54" s="1" t="str">
        <f t="shared" si="2"/>
        <v>X</v>
      </c>
      <c r="C54" s="37" t="s">
        <v>613</v>
      </c>
      <c r="D54" s="287" t="s">
        <v>614</v>
      </c>
      <c r="E54" s="69">
        <v>0</v>
      </c>
      <c r="F54" s="69">
        <v>0</v>
      </c>
      <c r="G54" s="69">
        <v>0</v>
      </c>
      <c r="H54" s="69">
        <v>0</v>
      </c>
      <c r="I54" s="69">
        <v>0</v>
      </c>
      <c r="J54" s="69">
        <v>5</v>
      </c>
      <c r="K54" s="69">
        <v>9</v>
      </c>
      <c r="L54" s="69">
        <v>9</v>
      </c>
      <c r="M54" s="69">
        <v>7</v>
      </c>
      <c r="N54" s="69">
        <v>7</v>
      </c>
      <c r="O54" s="69">
        <v>7</v>
      </c>
      <c r="P54" s="69">
        <v>3</v>
      </c>
      <c r="Q54" s="69">
        <v>0</v>
      </c>
      <c r="R54" s="69">
        <v>0</v>
      </c>
      <c r="S54" s="69">
        <v>0</v>
      </c>
      <c r="T54" s="69">
        <v>1</v>
      </c>
    </row>
    <row r="55" spans="1:20" hidden="1" x14ac:dyDescent="0.25">
      <c r="A55" t="str">
        <f t="shared" si="1"/>
        <v/>
      </c>
      <c r="B55" s="1" t="str">
        <f t="shared" si="2"/>
        <v/>
      </c>
      <c r="C55" s="37" t="s">
        <v>615</v>
      </c>
      <c r="D55" s="287" t="s">
        <v>616</v>
      </c>
      <c r="E55" s="69">
        <v>0</v>
      </c>
      <c r="F55" s="69">
        <v>0</v>
      </c>
      <c r="G55" s="69">
        <v>0</v>
      </c>
      <c r="H55" s="69">
        <v>0</v>
      </c>
      <c r="I55" s="69">
        <v>0</v>
      </c>
      <c r="J55" s="69">
        <v>0</v>
      </c>
      <c r="K55" s="69">
        <v>0</v>
      </c>
      <c r="L55" s="69">
        <v>0</v>
      </c>
      <c r="M55" s="69">
        <v>0</v>
      </c>
      <c r="N55" s="69">
        <v>0</v>
      </c>
      <c r="O55" s="69">
        <v>0</v>
      </c>
      <c r="P55" s="69">
        <v>0</v>
      </c>
      <c r="Q55" s="69">
        <v>0</v>
      </c>
      <c r="R55" s="69">
        <v>0</v>
      </c>
      <c r="S55" s="69">
        <v>0</v>
      </c>
      <c r="T55" s="69">
        <v>0</v>
      </c>
    </row>
    <row r="56" spans="1:20" hidden="1" x14ac:dyDescent="0.25">
      <c r="A56" t="str">
        <f t="shared" si="1"/>
        <v/>
      </c>
      <c r="B56" s="1" t="str">
        <f t="shared" si="2"/>
        <v/>
      </c>
      <c r="C56" s="37" t="s">
        <v>617</v>
      </c>
      <c r="D56" s="287" t="s">
        <v>618</v>
      </c>
      <c r="E56" s="69">
        <v>0</v>
      </c>
      <c r="F56" s="69">
        <v>0</v>
      </c>
      <c r="G56" s="69">
        <v>0</v>
      </c>
      <c r="H56" s="69">
        <v>0</v>
      </c>
      <c r="I56" s="69">
        <v>0</v>
      </c>
      <c r="J56" s="69">
        <v>0</v>
      </c>
      <c r="K56" s="69">
        <v>0</v>
      </c>
      <c r="L56" s="69">
        <v>0</v>
      </c>
      <c r="M56" s="69">
        <v>0</v>
      </c>
      <c r="N56" s="69">
        <v>0</v>
      </c>
      <c r="O56" s="69">
        <v>0</v>
      </c>
      <c r="P56" s="69">
        <v>0</v>
      </c>
      <c r="Q56" s="69">
        <v>0</v>
      </c>
      <c r="R56" s="69">
        <v>0</v>
      </c>
      <c r="S56" s="69">
        <v>0</v>
      </c>
      <c r="T56" s="69">
        <v>0</v>
      </c>
    </row>
    <row r="57" spans="1:20" hidden="1" x14ac:dyDescent="0.25">
      <c r="A57" t="str">
        <f t="shared" si="1"/>
        <v/>
      </c>
      <c r="B57" s="1" t="str">
        <f t="shared" si="2"/>
        <v/>
      </c>
      <c r="C57" s="37" t="s">
        <v>619</v>
      </c>
      <c r="D57" s="287" t="s">
        <v>620</v>
      </c>
      <c r="E57" s="69">
        <v>0</v>
      </c>
      <c r="F57" s="69">
        <v>0</v>
      </c>
      <c r="G57" s="69">
        <v>0</v>
      </c>
      <c r="H57" s="69">
        <v>0</v>
      </c>
      <c r="I57" s="69">
        <v>0</v>
      </c>
      <c r="J57" s="69">
        <v>0</v>
      </c>
      <c r="K57" s="69">
        <v>0</v>
      </c>
      <c r="L57" s="69">
        <v>0</v>
      </c>
      <c r="M57" s="69">
        <v>0</v>
      </c>
      <c r="N57" s="69">
        <v>0</v>
      </c>
      <c r="O57" s="69">
        <v>0</v>
      </c>
      <c r="P57" s="69">
        <v>0</v>
      </c>
      <c r="Q57" s="69">
        <v>0</v>
      </c>
      <c r="R57" s="69">
        <v>0</v>
      </c>
      <c r="S57" s="69">
        <v>0</v>
      </c>
      <c r="T57" s="69">
        <v>0</v>
      </c>
    </row>
    <row r="58" spans="1:20" hidden="1" x14ac:dyDescent="0.25">
      <c r="A58" t="str">
        <f t="shared" si="1"/>
        <v/>
      </c>
      <c r="B58" s="1" t="str">
        <f t="shared" si="2"/>
        <v/>
      </c>
      <c r="C58" s="37" t="s">
        <v>621</v>
      </c>
      <c r="D58" s="287" t="s">
        <v>622</v>
      </c>
      <c r="E58" s="69">
        <v>0</v>
      </c>
      <c r="F58" s="69">
        <v>0</v>
      </c>
      <c r="G58" s="69">
        <v>0</v>
      </c>
      <c r="H58" s="69">
        <v>0</v>
      </c>
      <c r="I58" s="69">
        <v>0</v>
      </c>
      <c r="J58" s="69">
        <v>0</v>
      </c>
      <c r="K58" s="69">
        <v>0</v>
      </c>
      <c r="L58" s="69">
        <v>0</v>
      </c>
      <c r="M58" s="69">
        <v>0</v>
      </c>
      <c r="N58" s="69">
        <v>0</v>
      </c>
      <c r="O58" s="69">
        <v>0</v>
      </c>
      <c r="P58" s="69">
        <v>0</v>
      </c>
      <c r="Q58" s="69">
        <v>0</v>
      </c>
      <c r="R58" s="69">
        <v>0</v>
      </c>
      <c r="S58" s="69">
        <v>0</v>
      </c>
      <c r="T58" s="69">
        <v>0</v>
      </c>
    </row>
    <row r="59" spans="1:20" hidden="1" x14ac:dyDescent="0.25">
      <c r="A59" t="str">
        <f t="shared" si="1"/>
        <v/>
      </c>
      <c r="B59" s="1" t="str">
        <f t="shared" si="2"/>
        <v>X</v>
      </c>
      <c r="C59" s="37" t="s">
        <v>623</v>
      </c>
      <c r="D59" s="287" t="s">
        <v>624</v>
      </c>
      <c r="E59" s="69">
        <v>0</v>
      </c>
      <c r="F59" s="69">
        <v>0</v>
      </c>
      <c r="G59" s="69">
        <v>0</v>
      </c>
      <c r="H59" s="69">
        <v>0</v>
      </c>
      <c r="I59" s="69">
        <v>1</v>
      </c>
      <c r="J59" s="69">
        <v>0</v>
      </c>
      <c r="K59" s="69">
        <v>0</v>
      </c>
      <c r="L59" s="69">
        <v>0</v>
      </c>
      <c r="M59" s="69">
        <v>0</v>
      </c>
      <c r="N59" s="69">
        <v>0</v>
      </c>
      <c r="O59" s="69">
        <v>0</v>
      </c>
      <c r="P59" s="69">
        <v>0</v>
      </c>
      <c r="Q59" s="69">
        <v>0</v>
      </c>
      <c r="R59" s="69">
        <v>0</v>
      </c>
      <c r="S59" s="69">
        <v>0</v>
      </c>
      <c r="T59" s="69">
        <v>0</v>
      </c>
    </row>
    <row r="60" spans="1:20" hidden="1" x14ac:dyDescent="0.25">
      <c r="A60" t="str">
        <f t="shared" si="1"/>
        <v/>
      </c>
      <c r="B60" s="1" t="str">
        <f t="shared" si="2"/>
        <v/>
      </c>
      <c r="C60" s="37" t="s">
        <v>625</v>
      </c>
      <c r="D60" s="287" t="s">
        <v>626</v>
      </c>
      <c r="E60" s="69">
        <v>0</v>
      </c>
      <c r="F60" s="69">
        <v>0</v>
      </c>
      <c r="G60" s="69">
        <v>0</v>
      </c>
      <c r="H60" s="69">
        <v>0</v>
      </c>
      <c r="I60" s="69">
        <v>0</v>
      </c>
      <c r="J60" s="69">
        <v>0</v>
      </c>
      <c r="K60" s="69">
        <v>0</v>
      </c>
      <c r="L60" s="69">
        <v>0</v>
      </c>
      <c r="M60" s="69">
        <v>0</v>
      </c>
      <c r="N60" s="69">
        <v>0</v>
      </c>
      <c r="O60" s="69">
        <v>0</v>
      </c>
      <c r="P60" s="69">
        <v>0</v>
      </c>
      <c r="Q60" s="69">
        <v>0</v>
      </c>
      <c r="R60" s="69">
        <v>0</v>
      </c>
      <c r="S60" s="69">
        <v>0</v>
      </c>
      <c r="T60" s="69">
        <v>0</v>
      </c>
    </row>
    <row r="61" spans="1:20" hidden="1" x14ac:dyDescent="0.25">
      <c r="A61" t="str">
        <f t="shared" si="1"/>
        <v/>
      </c>
      <c r="B61" s="1" t="str">
        <f t="shared" si="2"/>
        <v/>
      </c>
      <c r="C61" s="37" t="s">
        <v>627</v>
      </c>
      <c r="D61" s="287" t="s">
        <v>628</v>
      </c>
      <c r="E61" s="69">
        <v>0</v>
      </c>
      <c r="F61" s="69">
        <v>0</v>
      </c>
      <c r="G61" s="69">
        <v>0</v>
      </c>
      <c r="H61" s="69">
        <v>0</v>
      </c>
      <c r="I61" s="69">
        <v>0</v>
      </c>
      <c r="J61" s="69">
        <v>0</v>
      </c>
      <c r="K61" s="69">
        <v>0</v>
      </c>
      <c r="L61" s="69">
        <v>0</v>
      </c>
      <c r="M61" s="69">
        <v>0</v>
      </c>
      <c r="N61" s="69">
        <v>0</v>
      </c>
      <c r="O61" s="69">
        <v>0</v>
      </c>
      <c r="P61" s="69">
        <v>0</v>
      </c>
      <c r="Q61" s="69">
        <v>0</v>
      </c>
      <c r="R61" s="69">
        <v>0</v>
      </c>
      <c r="S61" s="69">
        <v>0</v>
      </c>
      <c r="T61" s="69">
        <v>0</v>
      </c>
    </row>
    <row r="62" spans="1:20" hidden="1" x14ac:dyDescent="0.25">
      <c r="A62" t="str">
        <f t="shared" si="1"/>
        <v/>
      </c>
      <c r="B62" s="1" t="str">
        <f t="shared" si="2"/>
        <v/>
      </c>
      <c r="C62" s="37" t="s">
        <v>629</v>
      </c>
      <c r="D62" s="287" t="s">
        <v>630</v>
      </c>
      <c r="E62" s="69">
        <v>0</v>
      </c>
      <c r="F62" s="69">
        <v>0</v>
      </c>
      <c r="G62" s="69">
        <v>0</v>
      </c>
      <c r="H62" s="69">
        <v>0</v>
      </c>
      <c r="I62" s="69">
        <v>0</v>
      </c>
      <c r="J62" s="69">
        <v>0</v>
      </c>
      <c r="K62" s="69">
        <v>0</v>
      </c>
      <c r="L62" s="69">
        <v>0</v>
      </c>
      <c r="M62" s="69">
        <v>0</v>
      </c>
      <c r="N62" s="69">
        <v>0</v>
      </c>
      <c r="O62" s="69">
        <v>0</v>
      </c>
      <c r="P62" s="69">
        <v>0</v>
      </c>
      <c r="Q62" s="69">
        <v>0</v>
      </c>
      <c r="R62" s="69">
        <v>0</v>
      </c>
      <c r="S62" s="69">
        <v>0</v>
      </c>
      <c r="T62" s="69">
        <v>0</v>
      </c>
    </row>
    <row r="63" spans="1:20" hidden="1" x14ac:dyDescent="0.25">
      <c r="A63" t="str">
        <f t="shared" si="1"/>
        <v/>
      </c>
      <c r="B63" s="1" t="str">
        <f t="shared" si="2"/>
        <v/>
      </c>
      <c r="C63" s="37" t="s">
        <v>631</v>
      </c>
      <c r="D63" s="287" t="s">
        <v>632</v>
      </c>
      <c r="E63" s="69">
        <v>0</v>
      </c>
      <c r="F63" s="69">
        <v>0</v>
      </c>
      <c r="G63" s="69">
        <v>0</v>
      </c>
      <c r="H63" s="69">
        <v>0</v>
      </c>
      <c r="I63" s="69">
        <v>0</v>
      </c>
      <c r="J63" s="69">
        <v>0</v>
      </c>
      <c r="K63" s="69">
        <v>0</v>
      </c>
      <c r="L63" s="69">
        <v>0</v>
      </c>
      <c r="M63" s="69">
        <v>0</v>
      </c>
      <c r="N63" s="69">
        <v>0</v>
      </c>
      <c r="O63" s="69">
        <v>0</v>
      </c>
      <c r="P63" s="69">
        <v>0</v>
      </c>
      <c r="Q63" s="69">
        <v>0</v>
      </c>
      <c r="R63" s="69">
        <v>0</v>
      </c>
      <c r="S63" s="69">
        <v>0</v>
      </c>
      <c r="T63" s="69">
        <v>0</v>
      </c>
    </row>
    <row r="64" spans="1:20" x14ac:dyDescent="0.25">
      <c r="A64" t="str">
        <f t="shared" si="1"/>
        <v>Cofog2</v>
      </c>
      <c r="B64" s="1" t="str">
        <f t="shared" si="2"/>
        <v>X</v>
      </c>
      <c r="C64" s="37" t="s">
        <v>633</v>
      </c>
      <c r="D64" s="226" t="s">
        <v>634</v>
      </c>
      <c r="E64" s="69">
        <v>32</v>
      </c>
      <c r="F64" s="69">
        <v>30</v>
      </c>
      <c r="G64" s="69">
        <v>29</v>
      </c>
      <c r="H64" s="69">
        <v>27</v>
      </c>
      <c r="I64" s="69">
        <v>29</v>
      </c>
      <c r="J64" s="69">
        <v>36</v>
      </c>
      <c r="K64" s="69">
        <v>41</v>
      </c>
      <c r="L64" s="69">
        <v>56</v>
      </c>
      <c r="M64" s="69">
        <v>68</v>
      </c>
      <c r="N64" s="69">
        <v>67</v>
      </c>
      <c r="O64" s="69">
        <v>78</v>
      </c>
      <c r="P64" s="69">
        <v>20</v>
      </c>
      <c r="Q64" s="69">
        <v>31</v>
      </c>
      <c r="R64" s="69">
        <v>41</v>
      </c>
      <c r="S64" s="69">
        <v>42</v>
      </c>
      <c r="T64" s="69">
        <v>43</v>
      </c>
    </row>
    <row r="65" spans="1:20" hidden="1" x14ac:dyDescent="0.25">
      <c r="A65" t="str">
        <f t="shared" si="1"/>
        <v/>
      </c>
      <c r="B65" s="1" t="str">
        <f t="shared" si="2"/>
        <v/>
      </c>
      <c r="C65" s="37" t="s">
        <v>635</v>
      </c>
      <c r="D65" s="287" t="s">
        <v>636</v>
      </c>
      <c r="E65" s="69">
        <v>0</v>
      </c>
      <c r="F65" s="69">
        <v>0</v>
      </c>
      <c r="G65" s="69">
        <v>0</v>
      </c>
      <c r="H65" s="69">
        <v>0</v>
      </c>
      <c r="I65" s="69">
        <v>0</v>
      </c>
      <c r="J65" s="69">
        <v>0</v>
      </c>
      <c r="K65" s="69">
        <v>0</v>
      </c>
      <c r="L65" s="69">
        <v>0</v>
      </c>
      <c r="M65" s="69">
        <v>0</v>
      </c>
      <c r="N65" s="69">
        <v>0</v>
      </c>
      <c r="O65" s="69">
        <v>0</v>
      </c>
      <c r="P65" s="69">
        <v>0</v>
      </c>
      <c r="Q65" s="69">
        <v>0</v>
      </c>
      <c r="R65" s="69">
        <v>0</v>
      </c>
      <c r="S65" s="69">
        <v>0</v>
      </c>
      <c r="T65" s="69">
        <v>0</v>
      </c>
    </row>
    <row r="66" spans="1:20" hidden="1" x14ac:dyDescent="0.25">
      <c r="A66" t="str">
        <f t="shared" si="1"/>
        <v/>
      </c>
      <c r="B66" s="1" t="str">
        <f t="shared" si="2"/>
        <v/>
      </c>
      <c r="C66" s="37" t="s">
        <v>637</v>
      </c>
      <c r="D66" s="287" t="s">
        <v>638</v>
      </c>
      <c r="E66" s="69">
        <v>0</v>
      </c>
      <c r="F66" s="69">
        <v>0</v>
      </c>
      <c r="G66" s="69">
        <v>0</v>
      </c>
      <c r="H66" s="69">
        <v>0</v>
      </c>
      <c r="I66" s="69">
        <v>0</v>
      </c>
      <c r="J66" s="69">
        <v>0</v>
      </c>
      <c r="K66" s="69">
        <v>0</v>
      </c>
      <c r="L66" s="69">
        <v>0</v>
      </c>
      <c r="M66" s="69">
        <v>0</v>
      </c>
      <c r="N66" s="69">
        <v>0</v>
      </c>
      <c r="O66" s="69">
        <v>0</v>
      </c>
      <c r="P66" s="69">
        <v>0</v>
      </c>
      <c r="Q66" s="69">
        <v>0</v>
      </c>
      <c r="R66" s="69">
        <v>0</v>
      </c>
      <c r="S66" s="69">
        <v>0</v>
      </c>
      <c r="T66" s="69">
        <v>0</v>
      </c>
    </row>
    <row r="67" spans="1:20" hidden="1" x14ac:dyDescent="0.25">
      <c r="A67" t="str">
        <f t="shared" si="1"/>
        <v/>
      </c>
      <c r="B67" s="1" t="str">
        <f t="shared" ref="B67:B98" si="3">IF(SUM(E67:W67)&lt;=0,"","X")</f>
        <v/>
      </c>
      <c r="C67" s="37" t="s">
        <v>639</v>
      </c>
      <c r="D67" s="287" t="s">
        <v>640</v>
      </c>
      <c r="E67" s="69">
        <v>0</v>
      </c>
      <c r="F67" s="69">
        <v>0</v>
      </c>
      <c r="G67" s="69">
        <v>0</v>
      </c>
      <c r="H67" s="69">
        <v>0</v>
      </c>
      <c r="I67" s="69">
        <v>0</v>
      </c>
      <c r="J67" s="69">
        <v>0</v>
      </c>
      <c r="K67" s="69">
        <v>0</v>
      </c>
      <c r="L67" s="69">
        <v>0</v>
      </c>
      <c r="M67" s="69">
        <v>0</v>
      </c>
      <c r="N67" s="69">
        <v>0</v>
      </c>
      <c r="O67" s="69">
        <v>0</v>
      </c>
      <c r="P67" s="69">
        <v>0</v>
      </c>
      <c r="Q67" s="69">
        <v>0</v>
      </c>
      <c r="R67" s="69">
        <v>0</v>
      </c>
      <c r="S67" s="69">
        <v>0</v>
      </c>
      <c r="T67" s="69">
        <v>0</v>
      </c>
    </row>
    <row r="68" spans="1:20" hidden="1" x14ac:dyDescent="0.25">
      <c r="A68" t="str">
        <f t="shared" ref="A68:A122" si="4">IF(LEN(C68)&lt;=2,"Cofog2","")</f>
        <v/>
      </c>
      <c r="B68" s="1" t="str">
        <f t="shared" si="3"/>
        <v>X</v>
      </c>
      <c r="C68" s="37" t="s">
        <v>641</v>
      </c>
      <c r="D68" s="287" t="s">
        <v>642</v>
      </c>
      <c r="E68" s="69">
        <v>18</v>
      </c>
      <c r="F68" s="69">
        <v>17</v>
      </c>
      <c r="G68" s="69">
        <v>16</v>
      </c>
      <c r="H68" s="69">
        <v>15</v>
      </c>
      <c r="I68" s="69">
        <v>18</v>
      </c>
      <c r="J68" s="69">
        <v>17</v>
      </c>
      <c r="K68" s="69">
        <v>22</v>
      </c>
      <c r="L68" s="69">
        <v>19</v>
      </c>
      <c r="M68" s="69">
        <v>26</v>
      </c>
      <c r="N68" s="69">
        <v>26</v>
      </c>
      <c r="O68" s="69">
        <v>36</v>
      </c>
      <c r="P68" s="69">
        <v>4</v>
      </c>
      <c r="Q68" s="69">
        <v>14</v>
      </c>
      <c r="R68" s="69">
        <v>13</v>
      </c>
      <c r="S68" s="69">
        <v>13</v>
      </c>
      <c r="T68" s="69">
        <v>15</v>
      </c>
    </row>
    <row r="69" spans="1:20" hidden="1" x14ac:dyDescent="0.25">
      <c r="A69" t="str">
        <f t="shared" si="4"/>
        <v/>
      </c>
      <c r="B69" s="1" t="str">
        <f t="shared" si="3"/>
        <v>X</v>
      </c>
      <c r="C69" s="37" t="s">
        <v>643</v>
      </c>
      <c r="D69" s="287" t="s">
        <v>644</v>
      </c>
      <c r="E69" s="69">
        <v>0</v>
      </c>
      <c r="F69" s="69">
        <v>0</v>
      </c>
      <c r="G69" s="69">
        <v>0</v>
      </c>
      <c r="H69" s="69">
        <v>0</v>
      </c>
      <c r="I69" s="69">
        <v>0</v>
      </c>
      <c r="J69" s="69">
        <v>0</v>
      </c>
      <c r="K69" s="69">
        <v>0</v>
      </c>
      <c r="L69" s="69">
        <v>11</v>
      </c>
      <c r="M69" s="69">
        <v>12</v>
      </c>
      <c r="N69" s="69">
        <v>12</v>
      </c>
      <c r="O69" s="69">
        <v>12</v>
      </c>
      <c r="P69" s="69">
        <v>0</v>
      </c>
      <c r="Q69" s="69">
        <v>0</v>
      </c>
      <c r="R69" s="69">
        <v>0</v>
      </c>
      <c r="S69" s="69">
        <v>0</v>
      </c>
      <c r="T69" s="69">
        <v>0</v>
      </c>
    </row>
    <row r="70" spans="1:20" hidden="1" x14ac:dyDescent="0.25">
      <c r="A70" t="str">
        <f t="shared" si="4"/>
        <v/>
      </c>
      <c r="B70" s="1" t="str">
        <f t="shared" si="3"/>
        <v>X</v>
      </c>
      <c r="C70" s="37" t="s">
        <v>645</v>
      </c>
      <c r="D70" s="287" t="s">
        <v>646</v>
      </c>
      <c r="E70" s="69">
        <v>14</v>
      </c>
      <c r="F70" s="69">
        <v>14</v>
      </c>
      <c r="G70" s="69">
        <v>13</v>
      </c>
      <c r="H70" s="69">
        <v>13</v>
      </c>
      <c r="I70" s="69">
        <v>11</v>
      </c>
      <c r="J70" s="69">
        <v>18</v>
      </c>
      <c r="K70" s="69">
        <v>20</v>
      </c>
      <c r="L70" s="69">
        <v>26</v>
      </c>
      <c r="M70" s="69">
        <v>30</v>
      </c>
      <c r="N70" s="69">
        <v>30</v>
      </c>
      <c r="O70" s="69">
        <v>30</v>
      </c>
      <c r="P70" s="69">
        <v>17</v>
      </c>
      <c r="Q70" s="69">
        <v>17</v>
      </c>
      <c r="R70" s="69">
        <v>28</v>
      </c>
      <c r="S70" s="69">
        <v>29</v>
      </c>
      <c r="T70" s="69">
        <v>29</v>
      </c>
    </row>
    <row r="71" spans="1:20" x14ac:dyDescent="0.25">
      <c r="A71" t="str">
        <f t="shared" si="4"/>
        <v>Cofog2</v>
      </c>
      <c r="B71" s="1" t="str">
        <f t="shared" si="3"/>
        <v>X</v>
      </c>
      <c r="C71" s="37" t="s">
        <v>647</v>
      </c>
      <c r="D71" s="226" t="s">
        <v>648</v>
      </c>
      <c r="E71" s="69">
        <v>94</v>
      </c>
      <c r="F71" s="69">
        <v>91</v>
      </c>
      <c r="G71" s="69">
        <v>87</v>
      </c>
      <c r="H71" s="69">
        <v>93</v>
      </c>
      <c r="I71" s="69">
        <v>7</v>
      </c>
      <c r="J71" s="69">
        <v>1</v>
      </c>
      <c r="K71" s="69">
        <v>1</v>
      </c>
      <c r="L71" s="69">
        <v>1</v>
      </c>
      <c r="M71" s="69">
        <v>1</v>
      </c>
      <c r="N71" s="69">
        <v>3</v>
      </c>
      <c r="O71" s="69">
        <v>3</v>
      </c>
      <c r="P71" s="69">
        <v>0</v>
      </c>
      <c r="Q71" s="69">
        <v>0</v>
      </c>
      <c r="R71" s="69">
        <v>0</v>
      </c>
      <c r="S71" s="69">
        <v>0</v>
      </c>
      <c r="T71" s="69">
        <v>0</v>
      </c>
    </row>
    <row r="72" spans="1:20" hidden="1" x14ac:dyDescent="0.25">
      <c r="A72" t="str">
        <f t="shared" si="4"/>
        <v/>
      </c>
      <c r="B72" s="1" t="str">
        <f t="shared" si="3"/>
        <v/>
      </c>
      <c r="C72" s="37" t="s">
        <v>649</v>
      </c>
      <c r="D72" s="287" t="s">
        <v>650</v>
      </c>
      <c r="E72" s="69">
        <v>0</v>
      </c>
      <c r="F72" s="69">
        <v>0</v>
      </c>
      <c r="G72" s="69">
        <v>0</v>
      </c>
      <c r="H72" s="69">
        <v>0</v>
      </c>
      <c r="I72" s="69">
        <v>0</v>
      </c>
      <c r="J72" s="69">
        <v>0</v>
      </c>
      <c r="K72" s="69">
        <v>0</v>
      </c>
      <c r="L72" s="69">
        <v>0</v>
      </c>
      <c r="M72" s="69">
        <v>0</v>
      </c>
      <c r="N72" s="69">
        <v>0</v>
      </c>
      <c r="O72" s="69">
        <v>0</v>
      </c>
      <c r="P72" s="69">
        <v>0</v>
      </c>
      <c r="Q72" s="69">
        <v>0</v>
      </c>
      <c r="R72" s="69">
        <v>0</v>
      </c>
      <c r="S72" s="69">
        <v>0</v>
      </c>
      <c r="T72" s="69">
        <v>0</v>
      </c>
    </row>
    <row r="73" spans="1:20" hidden="1" x14ac:dyDescent="0.25">
      <c r="A73" t="str">
        <f t="shared" si="4"/>
        <v/>
      </c>
      <c r="B73" s="1" t="str">
        <f t="shared" si="3"/>
        <v>X</v>
      </c>
      <c r="C73" s="37" t="s">
        <v>651</v>
      </c>
      <c r="D73" s="287" t="s">
        <v>652</v>
      </c>
      <c r="E73" s="69">
        <v>0</v>
      </c>
      <c r="F73" s="69">
        <v>0</v>
      </c>
      <c r="G73" s="69">
        <v>0</v>
      </c>
      <c r="H73" s="69">
        <v>0</v>
      </c>
      <c r="I73" s="69">
        <v>0</v>
      </c>
      <c r="J73" s="69">
        <v>1</v>
      </c>
      <c r="K73" s="69">
        <v>1</v>
      </c>
      <c r="L73" s="69">
        <v>1</v>
      </c>
      <c r="M73" s="69">
        <v>1</v>
      </c>
      <c r="N73" s="69">
        <v>3</v>
      </c>
      <c r="O73" s="69">
        <v>3</v>
      </c>
      <c r="P73" s="69">
        <v>0</v>
      </c>
      <c r="Q73" s="69">
        <v>0</v>
      </c>
      <c r="R73" s="69">
        <v>0</v>
      </c>
      <c r="S73" s="69">
        <v>0</v>
      </c>
      <c r="T73" s="69">
        <v>0</v>
      </c>
    </row>
    <row r="74" spans="1:20" hidden="1" x14ac:dyDescent="0.25">
      <c r="A74" t="str">
        <f t="shared" si="4"/>
        <v/>
      </c>
      <c r="B74" s="1" t="str">
        <f t="shared" si="3"/>
        <v>X</v>
      </c>
      <c r="C74" s="37" t="s">
        <v>653</v>
      </c>
      <c r="D74" s="287" t="s">
        <v>654</v>
      </c>
      <c r="E74" s="69">
        <v>94</v>
      </c>
      <c r="F74" s="69">
        <v>91</v>
      </c>
      <c r="G74" s="69">
        <v>87</v>
      </c>
      <c r="H74" s="69">
        <v>93</v>
      </c>
      <c r="I74" s="69">
        <v>7</v>
      </c>
      <c r="J74" s="69">
        <v>0</v>
      </c>
      <c r="K74" s="69">
        <v>0</v>
      </c>
      <c r="L74" s="69">
        <v>0</v>
      </c>
      <c r="M74" s="69">
        <v>0</v>
      </c>
      <c r="N74" s="69">
        <v>0</v>
      </c>
      <c r="O74" s="69">
        <v>0</v>
      </c>
      <c r="P74" s="69">
        <v>0</v>
      </c>
      <c r="Q74" s="69">
        <v>0</v>
      </c>
      <c r="R74" s="69">
        <v>0</v>
      </c>
      <c r="S74" s="69">
        <v>0</v>
      </c>
      <c r="T74" s="69">
        <v>0</v>
      </c>
    </row>
    <row r="75" spans="1:20" hidden="1" x14ac:dyDescent="0.25">
      <c r="A75" t="str">
        <f t="shared" si="4"/>
        <v/>
      </c>
      <c r="B75" s="1" t="str">
        <f t="shared" si="3"/>
        <v/>
      </c>
      <c r="C75" s="37" t="s">
        <v>655</v>
      </c>
      <c r="D75" s="287" t="s">
        <v>656</v>
      </c>
      <c r="E75" s="69">
        <v>0</v>
      </c>
      <c r="F75" s="69">
        <v>0</v>
      </c>
      <c r="G75" s="69">
        <v>0</v>
      </c>
      <c r="H75" s="69">
        <v>0</v>
      </c>
      <c r="I75" s="69">
        <v>0</v>
      </c>
      <c r="J75" s="69">
        <v>0</v>
      </c>
      <c r="K75" s="69">
        <v>0</v>
      </c>
      <c r="L75" s="69">
        <v>0</v>
      </c>
      <c r="M75" s="69">
        <v>0</v>
      </c>
      <c r="N75" s="69">
        <v>0</v>
      </c>
      <c r="O75" s="69">
        <v>0</v>
      </c>
      <c r="P75" s="69">
        <v>0</v>
      </c>
      <c r="Q75" s="69">
        <v>0</v>
      </c>
      <c r="R75" s="69">
        <v>0</v>
      </c>
      <c r="S75" s="69">
        <v>0</v>
      </c>
      <c r="T75" s="69">
        <v>0</v>
      </c>
    </row>
    <row r="76" spans="1:20" hidden="1" x14ac:dyDescent="0.25">
      <c r="A76" t="str">
        <f t="shared" si="4"/>
        <v/>
      </c>
      <c r="B76" s="1" t="str">
        <f t="shared" si="3"/>
        <v/>
      </c>
      <c r="C76" s="37" t="s">
        <v>657</v>
      </c>
      <c r="D76" s="287" t="s">
        <v>658</v>
      </c>
      <c r="E76" s="69">
        <v>0</v>
      </c>
      <c r="F76" s="69">
        <v>0</v>
      </c>
      <c r="G76" s="69">
        <v>0</v>
      </c>
      <c r="H76" s="69">
        <v>0</v>
      </c>
      <c r="I76" s="69">
        <v>0</v>
      </c>
      <c r="J76" s="69">
        <v>0</v>
      </c>
      <c r="K76" s="69">
        <v>0</v>
      </c>
      <c r="L76" s="69">
        <v>0</v>
      </c>
      <c r="M76" s="69">
        <v>0</v>
      </c>
      <c r="N76" s="69">
        <v>0</v>
      </c>
      <c r="O76" s="69">
        <v>0</v>
      </c>
      <c r="P76" s="69">
        <v>0</v>
      </c>
      <c r="Q76" s="69">
        <v>0</v>
      </c>
      <c r="R76" s="69">
        <v>0</v>
      </c>
      <c r="S76" s="69">
        <v>0</v>
      </c>
      <c r="T76" s="69">
        <v>0</v>
      </c>
    </row>
    <row r="77" spans="1:20" hidden="1" x14ac:dyDescent="0.25">
      <c r="A77" t="str">
        <f t="shared" si="4"/>
        <v/>
      </c>
      <c r="B77" s="1" t="str">
        <f t="shared" si="3"/>
        <v/>
      </c>
      <c r="C77" s="37" t="s">
        <v>659</v>
      </c>
      <c r="D77" s="287" t="s">
        <v>660</v>
      </c>
      <c r="E77" s="69">
        <v>0</v>
      </c>
      <c r="F77" s="69">
        <v>0</v>
      </c>
      <c r="G77" s="69">
        <v>0</v>
      </c>
      <c r="H77" s="69">
        <v>0</v>
      </c>
      <c r="I77" s="69">
        <v>0</v>
      </c>
      <c r="J77" s="69">
        <v>0</v>
      </c>
      <c r="K77" s="69">
        <v>0</v>
      </c>
      <c r="L77" s="69">
        <v>0</v>
      </c>
      <c r="M77" s="69">
        <v>0</v>
      </c>
      <c r="N77" s="69">
        <v>0</v>
      </c>
      <c r="O77" s="69">
        <v>0</v>
      </c>
      <c r="P77" s="69">
        <v>0</v>
      </c>
      <c r="Q77" s="69">
        <v>0</v>
      </c>
      <c r="R77" s="69">
        <v>0</v>
      </c>
      <c r="S77" s="69">
        <v>0</v>
      </c>
      <c r="T77" s="69">
        <v>0</v>
      </c>
    </row>
    <row r="78" spans="1:20" x14ac:dyDescent="0.25">
      <c r="A78" t="str">
        <f t="shared" si="4"/>
        <v>Cofog2</v>
      </c>
      <c r="B78" s="1" t="str">
        <f t="shared" si="3"/>
        <v>X</v>
      </c>
      <c r="C78" s="37" t="s">
        <v>661</v>
      </c>
      <c r="D78" s="226" t="s">
        <v>463</v>
      </c>
      <c r="E78" s="69">
        <v>378</v>
      </c>
      <c r="F78" s="69">
        <v>385</v>
      </c>
      <c r="G78" s="69">
        <v>386</v>
      </c>
      <c r="H78" s="69">
        <v>385</v>
      </c>
      <c r="I78" s="69">
        <v>408</v>
      </c>
      <c r="J78" s="69">
        <v>399</v>
      </c>
      <c r="K78" s="69">
        <v>387</v>
      </c>
      <c r="L78" s="69">
        <v>388</v>
      </c>
      <c r="M78" s="69">
        <v>396</v>
      </c>
      <c r="N78" s="69">
        <v>369</v>
      </c>
      <c r="O78" s="69">
        <v>370</v>
      </c>
      <c r="P78" s="69">
        <v>397</v>
      </c>
      <c r="Q78" s="69">
        <v>402</v>
      </c>
      <c r="R78" s="69">
        <v>416</v>
      </c>
      <c r="S78" s="69">
        <v>395</v>
      </c>
      <c r="T78" s="69">
        <v>393</v>
      </c>
    </row>
    <row r="79" spans="1:20" hidden="1" x14ac:dyDescent="0.25">
      <c r="A79" t="str">
        <f t="shared" si="4"/>
        <v/>
      </c>
      <c r="B79" s="1" t="str">
        <f t="shared" si="3"/>
        <v/>
      </c>
      <c r="C79" s="37" t="s">
        <v>662</v>
      </c>
      <c r="D79" s="287" t="s">
        <v>663</v>
      </c>
      <c r="E79" s="69">
        <v>0</v>
      </c>
      <c r="F79" s="69">
        <v>0</v>
      </c>
      <c r="G79" s="69">
        <v>0</v>
      </c>
      <c r="H79" s="69">
        <v>0</v>
      </c>
      <c r="I79" s="69">
        <v>0</v>
      </c>
      <c r="J79" s="69">
        <v>0</v>
      </c>
      <c r="K79" s="69">
        <v>0</v>
      </c>
      <c r="L79" s="69">
        <v>0</v>
      </c>
      <c r="M79" s="69">
        <v>0</v>
      </c>
      <c r="N79" s="69">
        <v>0</v>
      </c>
      <c r="O79" s="69">
        <v>0</v>
      </c>
      <c r="P79" s="69">
        <v>0</v>
      </c>
      <c r="Q79" s="69">
        <v>0</v>
      </c>
      <c r="R79" s="69">
        <v>0</v>
      </c>
      <c r="S79" s="69">
        <v>0</v>
      </c>
      <c r="T79" s="69">
        <v>0</v>
      </c>
    </row>
    <row r="80" spans="1:20" hidden="1" x14ac:dyDescent="0.25">
      <c r="A80" t="str">
        <f t="shared" si="4"/>
        <v/>
      </c>
      <c r="B80" s="1" t="str">
        <f t="shared" si="3"/>
        <v/>
      </c>
      <c r="C80" s="37" t="s">
        <v>664</v>
      </c>
      <c r="D80" s="287" t="s">
        <v>665</v>
      </c>
      <c r="E80" s="69">
        <v>0</v>
      </c>
      <c r="F80" s="69">
        <v>0</v>
      </c>
      <c r="G80" s="69">
        <v>0</v>
      </c>
      <c r="H80" s="69">
        <v>0</v>
      </c>
      <c r="I80" s="69">
        <v>0</v>
      </c>
      <c r="J80" s="69">
        <v>0</v>
      </c>
      <c r="K80" s="69">
        <v>0</v>
      </c>
      <c r="L80" s="69">
        <v>0</v>
      </c>
      <c r="M80" s="69">
        <v>0</v>
      </c>
      <c r="N80" s="69">
        <v>0</v>
      </c>
      <c r="O80" s="69">
        <v>0</v>
      </c>
      <c r="P80" s="69">
        <v>0</v>
      </c>
      <c r="Q80" s="69">
        <v>0</v>
      </c>
      <c r="R80" s="69">
        <v>0</v>
      </c>
      <c r="S80" s="69">
        <v>0</v>
      </c>
      <c r="T80" s="69">
        <v>0</v>
      </c>
    </row>
    <row r="81" spans="1:20" hidden="1" x14ac:dyDescent="0.25">
      <c r="A81" t="str">
        <f t="shared" si="4"/>
        <v/>
      </c>
      <c r="B81" s="1" t="str">
        <f t="shared" si="3"/>
        <v/>
      </c>
      <c r="C81" s="37" t="s">
        <v>666</v>
      </c>
      <c r="D81" s="287" t="s">
        <v>667</v>
      </c>
      <c r="E81" s="69">
        <v>0</v>
      </c>
      <c r="F81" s="69">
        <v>0</v>
      </c>
      <c r="G81" s="69">
        <v>0</v>
      </c>
      <c r="H81" s="69">
        <v>0</v>
      </c>
      <c r="I81" s="69">
        <v>0</v>
      </c>
      <c r="J81" s="69">
        <v>0</v>
      </c>
      <c r="K81" s="69">
        <v>0</v>
      </c>
      <c r="L81" s="69">
        <v>0</v>
      </c>
      <c r="M81" s="69">
        <v>0</v>
      </c>
      <c r="N81" s="69">
        <v>0</v>
      </c>
      <c r="O81" s="69">
        <v>0</v>
      </c>
      <c r="P81" s="69">
        <v>0</v>
      </c>
      <c r="Q81" s="69">
        <v>0</v>
      </c>
      <c r="R81" s="69">
        <v>0</v>
      </c>
      <c r="S81" s="69">
        <v>0</v>
      </c>
      <c r="T81" s="69">
        <v>0</v>
      </c>
    </row>
    <row r="82" spans="1:20" hidden="1" x14ac:dyDescent="0.25">
      <c r="A82" t="str">
        <f t="shared" si="4"/>
        <v/>
      </c>
      <c r="B82" s="1" t="str">
        <f t="shared" si="3"/>
        <v>X</v>
      </c>
      <c r="C82" s="37" t="s">
        <v>668</v>
      </c>
      <c r="D82" s="287" t="s">
        <v>669</v>
      </c>
      <c r="E82" s="69">
        <v>13</v>
      </c>
      <c r="F82" s="69">
        <v>13</v>
      </c>
      <c r="G82" s="69">
        <v>13</v>
      </c>
      <c r="H82" s="69">
        <v>13</v>
      </c>
      <c r="I82" s="69">
        <v>18</v>
      </c>
      <c r="J82" s="69">
        <v>18</v>
      </c>
      <c r="K82" s="69">
        <v>20</v>
      </c>
      <c r="L82" s="69">
        <v>20</v>
      </c>
      <c r="M82" s="69">
        <v>21</v>
      </c>
      <c r="N82" s="69">
        <v>20</v>
      </c>
      <c r="O82" s="69">
        <v>20</v>
      </c>
      <c r="P82" s="69">
        <v>20</v>
      </c>
      <c r="Q82" s="69">
        <v>41</v>
      </c>
      <c r="R82" s="69">
        <v>147</v>
      </c>
      <c r="S82" s="69">
        <v>164</v>
      </c>
      <c r="T82" s="69">
        <v>143</v>
      </c>
    </row>
    <row r="83" spans="1:20" hidden="1" x14ac:dyDescent="0.25">
      <c r="A83" t="str">
        <f t="shared" si="4"/>
        <v/>
      </c>
      <c r="B83" s="1" t="str">
        <f t="shared" si="3"/>
        <v>X</v>
      </c>
      <c r="C83" s="37" t="s">
        <v>670</v>
      </c>
      <c r="D83" s="287" t="s">
        <v>671</v>
      </c>
      <c r="E83" s="69">
        <v>24</v>
      </c>
      <c r="F83" s="69">
        <v>23</v>
      </c>
      <c r="G83" s="69">
        <v>24</v>
      </c>
      <c r="H83" s="69">
        <v>24</v>
      </c>
      <c r="I83" s="69">
        <v>28</v>
      </c>
      <c r="J83" s="69">
        <v>29</v>
      </c>
      <c r="K83" s="69">
        <v>25</v>
      </c>
      <c r="L83" s="69">
        <v>25</v>
      </c>
      <c r="M83" s="69">
        <v>27</v>
      </c>
      <c r="N83" s="69">
        <v>29</v>
      </c>
      <c r="O83" s="69">
        <v>27</v>
      </c>
      <c r="P83" s="69">
        <v>23</v>
      </c>
      <c r="Q83" s="69">
        <v>25</v>
      </c>
      <c r="R83" s="69">
        <v>46</v>
      </c>
      <c r="S83" s="69">
        <v>45</v>
      </c>
      <c r="T83" s="69">
        <v>48</v>
      </c>
    </row>
    <row r="84" spans="1:20" hidden="1" x14ac:dyDescent="0.25">
      <c r="A84" t="str">
        <f t="shared" si="4"/>
        <v/>
      </c>
      <c r="B84" s="1" t="str">
        <f t="shared" si="3"/>
        <v>X</v>
      </c>
      <c r="C84" s="37" t="s">
        <v>672</v>
      </c>
      <c r="D84" s="287" t="s">
        <v>673</v>
      </c>
      <c r="E84" s="69">
        <v>18</v>
      </c>
      <c r="F84" s="69">
        <v>17</v>
      </c>
      <c r="G84" s="69">
        <v>18</v>
      </c>
      <c r="H84" s="69">
        <v>17</v>
      </c>
      <c r="I84" s="69">
        <v>16</v>
      </c>
      <c r="J84" s="69">
        <v>13</v>
      </c>
      <c r="K84" s="69">
        <v>14</v>
      </c>
      <c r="L84" s="69">
        <v>15</v>
      </c>
      <c r="M84" s="69">
        <v>15</v>
      </c>
      <c r="N84" s="69">
        <v>15</v>
      </c>
      <c r="O84" s="69">
        <v>15</v>
      </c>
      <c r="P84" s="69">
        <v>17</v>
      </c>
      <c r="Q84" s="69">
        <v>17</v>
      </c>
      <c r="R84" s="69">
        <v>14</v>
      </c>
      <c r="S84" s="69">
        <v>15</v>
      </c>
      <c r="T84" s="69">
        <v>16</v>
      </c>
    </row>
    <row r="85" spans="1:20" hidden="1" x14ac:dyDescent="0.25">
      <c r="A85" t="str">
        <f t="shared" si="4"/>
        <v/>
      </c>
      <c r="B85" s="1" t="str">
        <f t="shared" si="3"/>
        <v/>
      </c>
      <c r="C85" s="37" t="s">
        <v>674</v>
      </c>
      <c r="D85" s="287" t="s">
        <v>675</v>
      </c>
      <c r="E85" s="69">
        <v>0</v>
      </c>
      <c r="F85" s="69">
        <v>0</v>
      </c>
      <c r="G85" s="69">
        <v>0</v>
      </c>
      <c r="H85" s="69">
        <v>0</v>
      </c>
      <c r="I85" s="69">
        <v>0</v>
      </c>
      <c r="J85" s="69">
        <v>0</v>
      </c>
      <c r="K85" s="69">
        <v>0</v>
      </c>
      <c r="L85" s="69">
        <v>0</v>
      </c>
      <c r="M85" s="69">
        <v>0</v>
      </c>
      <c r="N85" s="69">
        <v>0</v>
      </c>
      <c r="O85" s="69">
        <v>0</v>
      </c>
      <c r="P85" s="69">
        <v>0</v>
      </c>
      <c r="Q85" s="69">
        <v>0</v>
      </c>
      <c r="R85" s="69">
        <v>0</v>
      </c>
      <c r="S85" s="69">
        <v>0</v>
      </c>
      <c r="T85" s="69">
        <v>0</v>
      </c>
    </row>
    <row r="86" spans="1:20" hidden="1" x14ac:dyDescent="0.25">
      <c r="A86" t="str">
        <f t="shared" si="4"/>
        <v/>
      </c>
      <c r="B86" s="1" t="str">
        <f t="shared" si="3"/>
        <v/>
      </c>
      <c r="C86" s="37" t="s">
        <v>676</v>
      </c>
      <c r="D86" s="287" t="s">
        <v>677</v>
      </c>
      <c r="E86" s="69">
        <v>0</v>
      </c>
      <c r="F86" s="69">
        <v>0</v>
      </c>
      <c r="G86" s="69">
        <v>0</v>
      </c>
      <c r="H86" s="69">
        <v>0</v>
      </c>
      <c r="I86" s="69">
        <v>0</v>
      </c>
      <c r="J86" s="69">
        <v>0</v>
      </c>
      <c r="K86" s="69">
        <v>0</v>
      </c>
      <c r="L86" s="69">
        <v>0</v>
      </c>
      <c r="M86" s="69">
        <v>0</v>
      </c>
      <c r="N86" s="69">
        <v>0</v>
      </c>
      <c r="O86" s="69">
        <v>0</v>
      </c>
      <c r="P86" s="69">
        <v>0</v>
      </c>
      <c r="Q86" s="69">
        <v>0</v>
      </c>
      <c r="R86" s="69">
        <v>0</v>
      </c>
      <c r="S86" s="69">
        <v>0</v>
      </c>
      <c r="T86" s="69">
        <v>0</v>
      </c>
    </row>
    <row r="87" spans="1:20" hidden="1" x14ac:dyDescent="0.25">
      <c r="A87" t="str">
        <f t="shared" si="4"/>
        <v/>
      </c>
      <c r="B87" s="1" t="str">
        <f t="shared" si="3"/>
        <v>X</v>
      </c>
      <c r="C87" s="37" t="s">
        <v>678</v>
      </c>
      <c r="D87" s="287" t="s">
        <v>679</v>
      </c>
      <c r="E87" s="69">
        <v>0</v>
      </c>
      <c r="F87" s="69">
        <v>0</v>
      </c>
      <c r="G87" s="69">
        <v>0</v>
      </c>
      <c r="H87" s="69">
        <v>0</v>
      </c>
      <c r="I87" s="69">
        <v>0</v>
      </c>
      <c r="J87" s="69">
        <v>0</v>
      </c>
      <c r="K87" s="69">
        <v>0</v>
      </c>
      <c r="L87" s="69">
        <v>0</v>
      </c>
      <c r="M87" s="69">
        <v>0</v>
      </c>
      <c r="N87" s="69">
        <v>0</v>
      </c>
      <c r="O87" s="69">
        <v>0</v>
      </c>
      <c r="P87" s="69">
        <v>2</v>
      </c>
      <c r="Q87" s="69">
        <v>2</v>
      </c>
      <c r="R87" s="69">
        <v>1</v>
      </c>
      <c r="S87" s="69">
        <v>0</v>
      </c>
      <c r="T87" s="69">
        <v>0</v>
      </c>
    </row>
    <row r="88" spans="1:20" hidden="1" x14ac:dyDescent="0.25">
      <c r="A88" t="str">
        <f t="shared" si="4"/>
        <v/>
      </c>
      <c r="B88" s="1" t="str">
        <f t="shared" si="3"/>
        <v/>
      </c>
      <c r="C88" s="37" t="s">
        <v>680</v>
      </c>
      <c r="D88" s="287" t="s">
        <v>681</v>
      </c>
      <c r="E88" s="69">
        <v>0</v>
      </c>
      <c r="F88" s="69">
        <v>0</v>
      </c>
      <c r="G88" s="69">
        <v>0</v>
      </c>
      <c r="H88" s="69">
        <v>0</v>
      </c>
      <c r="I88" s="69">
        <v>0</v>
      </c>
      <c r="J88" s="69">
        <v>0</v>
      </c>
      <c r="K88" s="69">
        <v>0</v>
      </c>
      <c r="L88" s="69">
        <v>0</v>
      </c>
      <c r="M88" s="69">
        <v>0</v>
      </c>
      <c r="N88" s="69">
        <v>0</v>
      </c>
      <c r="O88" s="69">
        <v>0</v>
      </c>
      <c r="P88" s="69">
        <v>0</v>
      </c>
      <c r="Q88" s="69">
        <v>0</v>
      </c>
      <c r="R88" s="69">
        <v>0</v>
      </c>
      <c r="S88" s="69">
        <v>0</v>
      </c>
      <c r="T88" s="69">
        <v>0</v>
      </c>
    </row>
    <row r="89" spans="1:20" hidden="1" x14ac:dyDescent="0.25">
      <c r="A89" t="str">
        <f t="shared" si="4"/>
        <v/>
      </c>
      <c r="B89" s="1" t="str">
        <f t="shared" si="3"/>
        <v>X</v>
      </c>
      <c r="C89" s="37" t="s">
        <v>682</v>
      </c>
      <c r="D89" s="287" t="s">
        <v>683</v>
      </c>
      <c r="E89" s="69">
        <v>105</v>
      </c>
      <c r="F89" s="69">
        <v>106</v>
      </c>
      <c r="G89" s="69">
        <v>99</v>
      </c>
      <c r="H89" s="69">
        <v>94</v>
      </c>
      <c r="I89" s="69">
        <v>99</v>
      </c>
      <c r="J89" s="69">
        <v>102</v>
      </c>
      <c r="K89" s="69">
        <v>100</v>
      </c>
      <c r="L89" s="69">
        <v>104</v>
      </c>
      <c r="M89" s="69">
        <v>116</v>
      </c>
      <c r="N89" s="69">
        <v>105</v>
      </c>
      <c r="O89" s="69">
        <v>107</v>
      </c>
      <c r="P89" s="69">
        <v>110</v>
      </c>
      <c r="Q89" s="69">
        <v>99</v>
      </c>
      <c r="R89" s="69">
        <v>89</v>
      </c>
      <c r="S89" s="69">
        <v>93</v>
      </c>
      <c r="T89" s="69">
        <v>100</v>
      </c>
    </row>
    <row r="90" spans="1:20" hidden="1" x14ac:dyDescent="0.25">
      <c r="A90" t="str">
        <f t="shared" si="4"/>
        <v/>
      </c>
      <c r="B90" s="1" t="str">
        <f t="shared" si="3"/>
        <v>X</v>
      </c>
      <c r="C90" s="37" t="s">
        <v>684</v>
      </c>
      <c r="D90" s="287" t="s">
        <v>685</v>
      </c>
      <c r="E90" s="69">
        <v>143</v>
      </c>
      <c r="F90" s="69">
        <v>140</v>
      </c>
      <c r="G90" s="69">
        <v>149</v>
      </c>
      <c r="H90" s="69">
        <v>160</v>
      </c>
      <c r="I90" s="69">
        <v>157</v>
      </c>
      <c r="J90" s="69">
        <v>147</v>
      </c>
      <c r="K90" s="69">
        <v>142</v>
      </c>
      <c r="L90" s="69">
        <v>135</v>
      </c>
      <c r="M90" s="69">
        <v>126</v>
      </c>
      <c r="N90" s="69">
        <v>112</v>
      </c>
      <c r="O90" s="69">
        <v>115</v>
      </c>
      <c r="P90" s="69">
        <v>130</v>
      </c>
      <c r="Q90" s="69">
        <v>129</v>
      </c>
      <c r="R90" s="69">
        <v>12</v>
      </c>
      <c r="S90" s="69">
        <v>11</v>
      </c>
      <c r="T90" s="69">
        <v>9</v>
      </c>
    </row>
    <row r="91" spans="1:20" hidden="1" x14ac:dyDescent="0.25">
      <c r="A91" t="str">
        <f t="shared" si="4"/>
        <v/>
      </c>
      <c r="B91" s="1" t="str">
        <f t="shared" si="3"/>
        <v/>
      </c>
      <c r="C91" s="37" t="s">
        <v>686</v>
      </c>
      <c r="D91" s="287" t="s">
        <v>687</v>
      </c>
      <c r="E91" s="69">
        <v>0</v>
      </c>
      <c r="F91" s="69">
        <v>0</v>
      </c>
      <c r="G91" s="69">
        <v>0</v>
      </c>
      <c r="H91" s="69">
        <v>0</v>
      </c>
      <c r="I91" s="69">
        <v>0</v>
      </c>
      <c r="J91" s="69">
        <v>0</v>
      </c>
      <c r="K91" s="69">
        <v>0</v>
      </c>
      <c r="L91" s="69">
        <v>0</v>
      </c>
      <c r="M91" s="69">
        <v>0</v>
      </c>
      <c r="N91" s="69">
        <v>0</v>
      </c>
      <c r="O91" s="69">
        <v>0</v>
      </c>
      <c r="P91" s="69">
        <v>0</v>
      </c>
      <c r="Q91" s="69">
        <v>0</v>
      </c>
      <c r="R91" s="69">
        <v>0</v>
      </c>
      <c r="S91" s="69">
        <v>0</v>
      </c>
      <c r="T91" s="69">
        <v>0</v>
      </c>
    </row>
    <row r="92" spans="1:20" hidden="1" x14ac:dyDescent="0.25">
      <c r="A92" t="str">
        <f t="shared" si="4"/>
        <v/>
      </c>
      <c r="B92" s="1" t="str">
        <f t="shared" si="3"/>
        <v>X</v>
      </c>
      <c r="C92" s="37" t="s">
        <v>688</v>
      </c>
      <c r="D92" s="287" t="s">
        <v>689</v>
      </c>
      <c r="E92" s="69">
        <v>75</v>
      </c>
      <c r="F92" s="69">
        <v>85</v>
      </c>
      <c r="G92" s="69">
        <v>84</v>
      </c>
      <c r="H92" s="69">
        <v>76</v>
      </c>
      <c r="I92" s="69">
        <v>90</v>
      </c>
      <c r="J92" s="69">
        <v>90</v>
      </c>
      <c r="K92" s="69">
        <v>86</v>
      </c>
      <c r="L92" s="69">
        <v>89</v>
      </c>
      <c r="M92" s="69">
        <v>91</v>
      </c>
      <c r="N92" s="69">
        <v>87</v>
      </c>
      <c r="O92" s="69">
        <v>86</v>
      </c>
      <c r="P92" s="69">
        <v>95</v>
      </c>
      <c r="Q92" s="69">
        <v>90</v>
      </c>
      <c r="R92" s="69">
        <v>106</v>
      </c>
      <c r="S92" s="69">
        <v>67</v>
      </c>
      <c r="T92" s="69">
        <v>77</v>
      </c>
    </row>
    <row r="93" spans="1:20" x14ac:dyDescent="0.25">
      <c r="A93" t="str">
        <f t="shared" si="4"/>
        <v>Cofog2</v>
      </c>
      <c r="B93" s="1" t="str">
        <f t="shared" si="3"/>
        <v>X</v>
      </c>
      <c r="C93" s="37" t="s">
        <v>690</v>
      </c>
      <c r="D93" s="226" t="s">
        <v>691</v>
      </c>
      <c r="E93" s="69">
        <v>73</v>
      </c>
      <c r="F93" s="69">
        <v>71</v>
      </c>
      <c r="G93" s="69">
        <v>69</v>
      </c>
      <c r="H93" s="69">
        <v>66</v>
      </c>
      <c r="I93" s="69">
        <v>54</v>
      </c>
      <c r="J93" s="69">
        <v>74</v>
      </c>
      <c r="K93" s="69">
        <v>78</v>
      </c>
      <c r="L93" s="69">
        <v>44</v>
      </c>
      <c r="M93" s="69">
        <v>46</v>
      </c>
      <c r="N93" s="69">
        <v>54</v>
      </c>
      <c r="O93" s="69">
        <v>54</v>
      </c>
      <c r="P93" s="69">
        <v>33</v>
      </c>
      <c r="Q93" s="69">
        <v>46</v>
      </c>
      <c r="R93" s="69">
        <v>45</v>
      </c>
      <c r="S93" s="69">
        <v>44</v>
      </c>
      <c r="T93" s="69">
        <v>41</v>
      </c>
    </row>
    <row r="94" spans="1:20" hidden="1" x14ac:dyDescent="0.25">
      <c r="A94" t="str">
        <f t="shared" si="4"/>
        <v/>
      </c>
      <c r="B94" s="1" t="str">
        <f t="shared" si="3"/>
        <v>X</v>
      </c>
      <c r="C94" s="37" t="s">
        <v>692</v>
      </c>
      <c r="D94" s="287" t="s">
        <v>693</v>
      </c>
      <c r="E94" s="69">
        <v>21</v>
      </c>
      <c r="F94" s="69">
        <v>19</v>
      </c>
      <c r="G94" s="69">
        <v>19</v>
      </c>
      <c r="H94" s="69">
        <v>18</v>
      </c>
      <c r="I94" s="69">
        <v>8</v>
      </c>
      <c r="J94" s="69">
        <v>34</v>
      </c>
      <c r="K94" s="69">
        <v>35</v>
      </c>
      <c r="L94" s="69">
        <v>22</v>
      </c>
      <c r="M94" s="69">
        <v>23</v>
      </c>
      <c r="N94" s="69">
        <v>24</v>
      </c>
      <c r="O94" s="69">
        <v>25</v>
      </c>
      <c r="P94" s="69">
        <v>19</v>
      </c>
      <c r="Q94" s="69">
        <v>13</v>
      </c>
      <c r="R94" s="69">
        <v>13</v>
      </c>
      <c r="S94" s="69">
        <v>11</v>
      </c>
      <c r="T94" s="69">
        <v>12</v>
      </c>
    </row>
    <row r="95" spans="1:20" hidden="1" x14ac:dyDescent="0.25">
      <c r="A95" t="str">
        <f t="shared" si="4"/>
        <v/>
      </c>
      <c r="B95" s="1" t="str">
        <f t="shared" si="3"/>
        <v>X</v>
      </c>
      <c r="C95" s="37" t="s">
        <v>694</v>
      </c>
      <c r="D95" s="287" t="s">
        <v>695</v>
      </c>
      <c r="E95" s="69">
        <v>16</v>
      </c>
      <c r="F95" s="69">
        <v>15</v>
      </c>
      <c r="G95" s="69">
        <v>15</v>
      </c>
      <c r="H95" s="69">
        <v>14</v>
      </c>
      <c r="I95" s="69">
        <v>16</v>
      </c>
      <c r="J95" s="69">
        <v>18</v>
      </c>
      <c r="K95" s="69">
        <v>21</v>
      </c>
      <c r="L95" s="69">
        <v>13</v>
      </c>
      <c r="M95" s="69">
        <v>15</v>
      </c>
      <c r="N95" s="69">
        <v>14</v>
      </c>
      <c r="O95" s="69">
        <v>14</v>
      </c>
      <c r="P95" s="69">
        <v>14</v>
      </c>
      <c r="Q95" s="69">
        <v>27</v>
      </c>
      <c r="R95" s="69">
        <v>26</v>
      </c>
      <c r="S95" s="69">
        <v>27</v>
      </c>
      <c r="T95" s="69">
        <v>24</v>
      </c>
    </row>
    <row r="96" spans="1:20" hidden="1" x14ac:dyDescent="0.25">
      <c r="A96" t="str">
        <f t="shared" si="4"/>
        <v/>
      </c>
      <c r="B96" s="1" t="str">
        <f t="shared" si="3"/>
        <v>X</v>
      </c>
      <c r="C96" s="37" t="s">
        <v>696</v>
      </c>
      <c r="D96" s="287" t="s">
        <v>697</v>
      </c>
      <c r="E96" s="69">
        <v>9</v>
      </c>
      <c r="F96" s="69">
        <v>8</v>
      </c>
      <c r="G96" s="69">
        <v>7</v>
      </c>
      <c r="H96" s="69">
        <v>8</v>
      </c>
      <c r="I96" s="69">
        <v>6</v>
      </c>
      <c r="J96" s="69">
        <v>0</v>
      </c>
      <c r="K96" s="69">
        <v>0</v>
      </c>
      <c r="L96" s="69">
        <v>7</v>
      </c>
      <c r="M96" s="69">
        <v>7</v>
      </c>
      <c r="N96" s="69">
        <v>7</v>
      </c>
      <c r="O96" s="69">
        <v>7</v>
      </c>
      <c r="P96" s="69">
        <v>0</v>
      </c>
      <c r="Q96" s="69">
        <v>5</v>
      </c>
      <c r="R96" s="69">
        <v>6</v>
      </c>
      <c r="S96" s="69">
        <v>6</v>
      </c>
      <c r="T96" s="69">
        <v>6</v>
      </c>
    </row>
    <row r="97" spans="1:20" hidden="1" x14ac:dyDescent="0.25">
      <c r="A97" t="str">
        <f t="shared" si="4"/>
        <v/>
      </c>
      <c r="B97" s="1" t="str">
        <f t="shared" si="3"/>
        <v>X</v>
      </c>
      <c r="C97" s="37" t="s">
        <v>698</v>
      </c>
      <c r="D97" s="287" t="s">
        <v>699</v>
      </c>
      <c r="E97" s="69">
        <v>24</v>
      </c>
      <c r="F97" s="69">
        <v>25</v>
      </c>
      <c r="G97" s="69">
        <v>25</v>
      </c>
      <c r="H97" s="69">
        <v>23</v>
      </c>
      <c r="I97" s="69">
        <v>24</v>
      </c>
      <c r="J97" s="69">
        <v>19</v>
      </c>
      <c r="K97" s="69">
        <v>20</v>
      </c>
      <c r="L97" s="69">
        <v>0</v>
      </c>
      <c r="M97" s="69">
        <v>0</v>
      </c>
      <c r="N97" s="69">
        <v>0</v>
      </c>
      <c r="O97" s="69">
        <v>0</v>
      </c>
      <c r="P97" s="69">
        <v>0</v>
      </c>
      <c r="Q97" s="69">
        <v>0</v>
      </c>
      <c r="R97" s="69">
        <v>0</v>
      </c>
      <c r="S97" s="69">
        <v>0</v>
      </c>
      <c r="T97" s="69">
        <v>0</v>
      </c>
    </row>
    <row r="98" spans="1:20" hidden="1" x14ac:dyDescent="0.25">
      <c r="A98" t="str">
        <f t="shared" si="4"/>
        <v/>
      </c>
      <c r="B98" s="1" t="str">
        <f t="shared" si="3"/>
        <v/>
      </c>
      <c r="C98" s="37" t="s">
        <v>700</v>
      </c>
      <c r="D98" s="287" t="s">
        <v>701</v>
      </c>
      <c r="E98" s="69">
        <v>0</v>
      </c>
      <c r="F98" s="69">
        <v>0</v>
      </c>
      <c r="G98" s="69">
        <v>0</v>
      </c>
      <c r="H98" s="69">
        <v>0</v>
      </c>
      <c r="I98" s="69">
        <v>0</v>
      </c>
      <c r="J98" s="69">
        <v>0</v>
      </c>
      <c r="K98" s="69">
        <v>0</v>
      </c>
      <c r="L98" s="69">
        <v>0</v>
      </c>
      <c r="M98" s="69">
        <v>0</v>
      </c>
      <c r="N98" s="69">
        <v>0</v>
      </c>
      <c r="O98" s="69">
        <v>0</v>
      </c>
      <c r="P98" s="69">
        <v>0</v>
      </c>
      <c r="Q98" s="69">
        <v>0</v>
      </c>
      <c r="R98" s="69">
        <v>0</v>
      </c>
      <c r="S98" s="69">
        <v>0</v>
      </c>
      <c r="T98" s="69">
        <v>0</v>
      </c>
    </row>
    <row r="99" spans="1:20" hidden="1" x14ac:dyDescent="0.25">
      <c r="A99" t="str">
        <f t="shared" si="4"/>
        <v/>
      </c>
      <c r="B99" s="1" t="str">
        <f t="shared" ref="B99:B122" si="5">IF(SUM(E99:W99)&lt;=0,"","X")</f>
        <v>X</v>
      </c>
      <c r="C99" s="37" t="s">
        <v>702</v>
      </c>
      <c r="D99" s="287" t="s">
        <v>703</v>
      </c>
      <c r="E99" s="69">
        <v>3</v>
      </c>
      <c r="F99" s="69">
        <v>3</v>
      </c>
      <c r="G99" s="69">
        <v>3</v>
      </c>
      <c r="H99" s="69">
        <v>3</v>
      </c>
      <c r="I99" s="69">
        <v>0</v>
      </c>
      <c r="J99" s="69">
        <v>2</v>
      </c>
      <c r="K99" s="69">
        <v>2</v>
      </c>
      <c r="L99" s="69">
        <v>2</v>
      </c>
      <c r="M99" s="69">
        <v>1</v>
      </c>
      <c r="N99" s="69">
        <v>9</v>
      </c>
      <c r="O99" s="69">
        <v>8</v>
      </c>
      <c r="P99" s="69">
        <v>0</v>
      </c>
      <c r="Q99" s="69">
        <v>0</v>
      </c>
      <c r="R99" s="69">
        <v>0</v>
      </c>
      <c r="S99" s="69">
        <v>0</v>
      </c>
      <c r="T99" s="69">
        <v>0</v>
      </c>
    </row>
    <row r="100" spans="1:20" x14ac:dyDescent="0.25">
      <c r="A100" t="str">
        <f t="shared" si="4"/>
        <v>Cofog2</v>
      </c>
      <c r="B100" s="1" t="str">
        <f t="shared" si="5"/>
        <v>X</v>
      </c>
      <c r="C100" s="37" t="s">
        <v>704</v>
      </c>
      <c r="D100" s="226" t="s">
        <v>353</v>
      </c>
      <c r="E100" s="69">
        <v>452</v>
      </c>
      <c r="F100" s="69">
        <v>461</v>
      </c>
      <c r="G100" s="69">
        <v>455</v>
      </c>
      <c r="H100" s="69">
        <v>436</v>
      </c>
      <c r="I100" s="69">
        <v>421</v>
      </c>
      <c r="J100" s="69">
        <v>424</v>
      </c>
      <c r="K100" s="69">
        <v>436</v>
      </c>
      <c r="L100" s="69">
        <v>433</v>
      </c>
      <c r="M100" s="69">
        <v>423</v>
      </c>
      <c r="N100" s="69">
        <v>422</v>
      </c>
      <c r="O100" s="69">
        <v>419</v>
      </c>
      <c r="P100" s="69">
        <v>426</v>
      </c>
      <c r="Q100" s="69">
        <v>415</v>
      </c>
      <c r="R100" s="69">
        <v>394</v>
      </c>
      <c r="S100" s="69">
        <v>374</v>
      </c>
      <c r="T100" s="69">
        <v>374</v>
      </c>
    </row>
    <row r="101" spans="1:20" hidden="1" x14ac:dyDescent="0.25">
      <c r="A101" t="str">
        <f t="shared" si="4"/>
        <v/>
      </c>
      <c r="B101" s="1" t="str">
        <f t="shared" si="5"/>
        <v>X</v>
      </c>
      <c r="C101" s="37" t="s">
        <v>705</v>
      </c>
      <c r="D101" s="287" t="s">
        <v>706</v>
      </c>
      <c r="E101" s="69">
        <v>0</v>
      </c>
      <c r="F101" s="69">
        <v>0</v>
      </c>
      <c r="G101" s="69">
        <v>0</v>
      </c>
      <c r="H101" s="69">
        <v>0</v>
      </c>
      <c r="I101" s="69">
        <v>0</v>
      </c>
      <c r="J101" s="69">
        <v>0</v>
      </c>
      <c r="K101" s="69">
        <v>0</v>
      </c>
      <c r="L101" s="69">
        <v>0</v>
      </c>
      <c r="M101" s="69">
        <v>0</v>
      </c>
      <c r="N101" s="69">
        <v>0</v>
      </c>
      <c r="O101" s="69">
        <v>0</v>
      </c>
      <c r="P101" s="69">
        <v>50</v>
      </c>
      <c r="Q101" s="69">
        <v>49</v>
      </c>
      <c r="R101" s="69">
        <v>0</v>
      </c>
      <c r="S101" s="69">
        <v>0</v>
      </c>
      <c r="T101" s="69">
        <v>0</v>
      </c>
    </row>
    <row r="102" spans="1:20" hidden="1" x14ac:dyDescent="0.25">
      <c r="A102" t="str">
        <f t="shared" si="4"/>
        <v/>
      </c>
      <c r="B102" s="1" t="str">
        <f t="shared" si="5"/>
        <v>X</v>
      </c>
      <c r="C102" s="37" t="s">
        <v>707</v>
      </c>
      <c r="D102" s="287" t="s">
        <v>708</v>
      </c>
      <c r="E102" s="69">
        <v>216</v>
      </c>
      <c r="F102" s="69">
        <v>226</v>
      </c>
      <c r="G102" s="69">
        <v>223</v>
      </c>
      <c r="H102" s="69">
        <v>217</v>
      </c>
      <c r="I102" s="69">
        <v>212</v>
      </c>
      <c r="J102" s="69">
        <v>284</v>
      </c>
      <c r="K102" s="69">
        <v>289</v>
      </c>
      <c r="L102" s="69">
        <v>215</v>
      </c>
      <c r="M102" s="69">
        <v>212</v>
      </c>
      <c r="N102" s="69">
        <v>215</v>
      </c>
      <c r="O102" s="69">
        <v>211</v>
      </c>
      <c r="P102" s="69">
        <v>212</v>
      </c>
      <c r="Q102" s="69">
        <v>202</v>
      </c>
      <c r="R102" s="69">
        <v>195</v>
      </c>
      <c r="S102" s="69">
        <v>183</v>
      </c>
      <c r="T102" s="69">
        <v>180</v>
      </c>
    </row>
    <row r="103" spans="1:20" hidden="1" x14ac:dyDescent="0.25">
      <c r="A103" t="str">
        <f t="shared" si="4"/>
        <v/>
      </c>
      <c r="B103" s="1" t="str">
        <f t="shared" si="5"/>
        <v/>
      </c>
      <c r="C103" s="37" t="s">
        <v>709</v>
      </c>
      <c r="D103" s="287" t="s">
        <v>710</v>
      </c>
      <c r="E103" s="69">
        <v>0</v>
      </c>
      <c r="F103" s="69">
        <v>0</v>
      </c>
      <c r="G103" s="69">
        <v>0</v>
      </c>
      <c r="H103" s="69">
        <v>0</v>
      </c>
      <c r="I103" s="69">
        <v>0</v>
      </c>
      <c r="J103" s="69">
        <v>0</v>
      </c>
      <c r="K103" s="69">
        <v>0</v>
      </c>
      <c r="L103" s="69">
        <v>0</v>
      </c>
      <c r="M103" s="69">
        <v>0</v>
      </c>
      <c r="N103" s="69">
        <v>0</v>
      </c>
      <c r="O103" s="69">
        <v>0</v>
      </c>
      <c r="P103" s="69">
        <v>0</v>
      </c>
      <c r="Q103" s="69">
        <v>0</v>
      </c>
      <c r="R103" s="69">
        <v>0</v>
      </c>
      <c r="S103" s="69">
        <v>0</v>
      </c>
      <c r="T103" s="69">
        <v>0</v>
      </c>
    </row>
    <row r="104" spans="1:20" hidden="1" x14ac:dyDescent="0.25">
      <c r="A104" t="str">
        <f t="shared" si="4"/>
        <v/>
      </c>
      <c r="B104" s="1" t="str">
        <f t="shared" si="5"/>
        <v>X</v>
      </c>
      <c r="C104" s="37" t="s">
        <v>711</v>
      </c>
      <c r="D104" s="287" t="s">
        <v>712</v>
      </c>
      <c r="E104" s="69">
        <v>68</v>
      </c>
      <c r="F104" s="69">
        <v>73</v>
      </c>
      <c r="G104" s="69">
        <v>71</v>
      </c>
      <c r="H104" s="69">
        <v>66</v>
      </c>
      <c r="I104" s="69">
        <v>65</v>
      </c>
      <c r="J104" s="69">
        <v>0</v>
      </c>
      <c r="K104" s="69">
        <v>0</v>
      </c>
      <c r="L104" s="69">
        <v>0</v>
      </c>
      <c r="M104" s="69">
        <v>0</v>
      </c>
      <c r="N104" s="69">
        <v>0</v>
      </c>
      <c r="O104" s="69">
        <v>0</v>
      </c>
      <c r="P104" s="69">
        <v>70</v>
      </c>
      <c r="Q104" s="69">
        <v>72</v>
      </c>
      <c r="R104" s="69">
        <v>68</v>
      </c>
      <c r="S104" s="69">
        <v>67</v>
      </c>
      <c r="T104" s="69">
        <v>68</v>
      </c>
    </row>
    <row r="105" spans="1:20" hidden="1" x14ac:dyDescent="0.25">
      <c r="A105" t="str">
        <f t="shared" si="4"/>
        <v/>
      </c>
      <c r="B105" s="1" t="str">
        <f t="shared" si="5"/>
        <v/>
      </c>
      <c r="C105" s="37" t="s">
        <v>713</v>
      </c>
      <c r="D105" s="287" t="s">
        <v>714</v>
      </c>
      <c r="E105" s="69">
        <v>0</v>
      </c>
      <c r="F105" s="69">
        <v>0</v>
      </c>
      <c r="G105" s="69">
        <v>0</v>
      </c>
      <c r="H105" s="69">
        <v>0</v>
      </c>
      <c r="I105" s="69">
        <v>0</v>
      </c>
      <c r="J105" s="69">
        <v>0</v>
      </c>
      <c r="K105" s="69">
        <v>0</v>
      </c>
      <c r="L105" s="69">
        <v>0</v>
      </c>
      <c r="M105" s="69">
        <v>0</v>
      </c>
      <c r="N105" s="69">
        <v>0</v>
      </c>
      <c r="O105" s="69">
        <v>0</v>
      </c>
      <c r="P105" s="69">
        <v>0</v>
      </c>
      <c r="Q105" s="69">
        <v>0</v>
      </c>
      <c r="R105" s="69">
        <v>0</v>
      </c>
      <c r="S105" s="69">
        <v>0</v>
      </c>
      <c r="T105" s="69">
        <v>0</v>
      </c>
    </row>
    <row r="106" spans="1:20" hidden="1" x14ac:dyDescent="0.25">
      <c r="A106" t="str">
        <f t="shared" si="4"/>
        <v/>
      </c>
      <c r="B106" s="1" t="str">
        <f t="shared" si="5"/>
        <v/>
      </c>
      <c r="C106" s="37" t="s">
        <v>715</v>
      </c>
      <c r="D106" s="287" t="s">
        <v>716</v>
      </c>
      <c r="E106" s="69">
        <v>0</v>
      </c>
      <c r="F106" s="69">
        <v>0</v>
      </c>
      <c r="G106" s="69">
        <v>0</v>
      </c>
      <c r="H106" s="69">
        <v>0</v>
      </c>
      <c r="I106" s="69">
        <v>0</v>
      </c>
      <c r="J106" s="69">
        <v>0</v>
      </c>
      <c r="K106" s="69">
        <v>0</v>
      </c>
      <c r="L106" s="69">
        <v>0</v>
      </c>
      <c r="M106" s="69">
        <v>0</v>
      </c>
      <c r="N106" s="69">
        <v>0</v>
      </c>
      <c r="O106" s="69">
        <v>0</v>
      </c>
      <c r="P106" s="69">
        <v>0</v>
      </c>
      <c r="Q106" s="69">
        <v>0</v>
      </c>
      <c r="R106" s="69">
        <v>0</v>
      </c>
      <c r="S106" s="69">
        <v>0</v>
      </c>
      <c r="T106" s="69">
        <v>0</v>
      </c>
    </row>
    <row r="107" spans="1:20" hidden="1" x14ac:dyDescent="0.25">
      <c r="A107" t="str">
        <f t="shared" si="4"/>
        <v/>
      </c>
      <c r="B107" s="1" t="str">
        <f t="shared" si="5"/>
        <v>X</v>
      </c>
      <c r="C107" s="37" t="s">
        <v>717</v>
      </c>
      <c r="D107" s="287" t="s">
        <v>718</v>
      </c>
      <c r="E107" s="69">
        <v>0</v>
      </c>
      <c r="F107" s="69">
        <v>0</v>
      </c>
      <c r="G107" s="69">
        <v>0</v>
      </c>
      <c r="H107" s="69">
        <v>0</v>
      </c>
      <c r="I107" s="69">
        <v>0</v>
      </c>
      <c r="J107" s="69">
        <v>0</v>
      </c>
      <c r="K107" s="69">
        <v>0</v>
      </c>
      <c r="L107" s="69">
        <v>67</v>
      </c>
      <c r="M107" s="69">
        <v>66</v>
      </c>
      <c r="N107" s="69">
        <v>64</v>
      </c>
      <c r="O107" s="69">
        <v>66</v>
      </c>
      <c r="P107" s="69">
        <v>0</v>
      </c>
      <c r="Q107" s="69">
        <v>0</v>
      </c>
      <c r="R107" s="69">
        <v>0</v>
      </c>
      <c r="S107" s="69">
        <v>0</v>
      </c>
      <c r="T107" s="69">
        <v>0</v>
      </c>
    </row>
    <row r="108" spans="1:20" hidden="1" x14ac:dyDescent="0.25">
      <c r="A108" t="str">
        <f t="shared" si="4"/>
        <v/>
      </c>
      <c r="B108" s="1" t="str">
        <f t="shared" si="5"/>
        <v>X</v>
      </c>
      <c r="C108" s="37" t="s">
        <v>719</v>
      </c>
      <c r="D108" s="287" t="s">
        <v>720</v>
      </c>
      <c r="E108" s="69">
        <v>58</v>
      </c>
      <c r="F108" s="69">
        <v>60</v>
      </c>
      <c r="G108" s="69">
        <v>64</v>
      </c>
      <c r="H108" s="69">
        <v>63</v>
      </c>
      <c r="I108" s="69">
        <v>55</v>
      </c>
      <c r="J108" s="69">
        <v>55</v>
      </c>
      <c r="K108" s="69">
        <v>54</v>
      </c>
      <c r="L108" s="69">
        <v>48</v>
      </c>
      <c r="M108" s="69">
        <v>45</v>
      </c>
      <c r="N108" s="69">
        <v>43</v>
      </c>
      <c r="O108" s="69">
        <v>44</v>
      </c>
      <c r="P108" s="69">
        <v>0</v>
      </c>
      <c r="Q108" s="69">
        <v>0</v>
      </c>
      <c r="R108" s="69">
        <v>0</v>
      </c>
      <c r="S108" s="69">
        <v>0</v>
      </c>
      <c r="T108" s="69">
        <v>0</v>
      </c>
    </row>
    <row r="109" spans="1:20" hidden="1" x14ac:dyDescent="0.25">
      <c r="A109" t="str">
        <f t="shared" si="4"/>
        <v/>
      </c>
      <c r="B109" s="1" t="str">
        <f t="shared" si="5"/>
        <v>X</v>
      </c>
      <c r="C109" s="37" t="s">
        <v>721</v>
      </c>
      <c r="D109" s="287" t="s">
        <v>722</v>
      </c>
      <c r="E109" s="69">
        <v>36</v>
      </c>
      <c r="F109" s="69">
        <v>36</v>
      </c>
      <c r="G109" s="69">
        <v>31</v>
      </c>
      <c r="H109" s="69">
        <v>30</v>
      </c>
      <c r="I109" s="69">
        <v>29</v>
      </c>
      <c r="J109" s="69">
        <v>28</v>
      </c>
      <c r="K109" s="69">
        <v>33</v>
      </c>
      <c r="L109" s="69">
        <v>34</v>
      </c>
      <c r="M109" s="69">
        <v>33</v>
      </c>
      <c r="N109" s="69">
        <v>33</v>
      </c>
      <c r="O109" s="69">
        <v>33</v>
      </c>
      <c r="P109" s="69">
        <v>0</v>
      </c>
      <c r="Q109" s="69">
        <v>0</v>
      </c>
      <c r="R109" s="69">
        <v>0</v>
      </c>
      <c r="S109" s="69">
        <v>0</v>
      </c>
      <c r="T109" s="69">
        <v>0</v>
      </c>
    </row>
    <row r="110" spans="1:20" hidden="1" x14ac:dyDescent="0.25">
      <c r="A110" t="str">
        <f t="shared" si="4"/>
        <v/>
      </c>
      <c r="B110" s="1" t="str">
        <f t="shared" si="5"/>
        <v>X</v>
      </c>
      <c r="C110" s="37" t="s">
        <v>723</v>
      </c>
      <c r="D110" s="287" t="s">
        <v>724</v>
      </c>
      <c r="E110" s="69">
        <v>7</v>
      </c>
      <c r="F110" s="69">
        <v>7</v>
      </c>
      <c r="G110" s="69">
        <v>6</v>
      </c>
      <c r="H110" s="69">
        <v>6</v>
      </c>
      <c r="I110" s="69">
        <v>6</v>
      </c>
      <c r="J110" s="69">
        <v>6</v>
      </c>
      <c r="K110" s="69">
        <v>6</v>
      </c>
      <c r="L110" s="69">
        <v>6</v>
      </c>
      <c r="M110" s="69">
        <v>6</v>
      </c>
      <c r="N110" s="69">
        <v>6</v>
      </c>
      <c r="O110" s="69">
        <v>5</v>
      </c>
      <c r="P110" s="69">
        <v>0</v>
      </c>
      <c r="Q110" s="69">
        <v>0</v>
      </c>
      <c r="R110" s="69">
        <v>0</v>
      </c>
      <c r="S110" s="69">
        <v>0</v>
      </c>
      <c r="T110" s="69">
        <v>0</v>
      </c>
    </row>
    <row r="111" spans="1:20" hidden="1" x14ac:dyDescent="0.25">
      <c r="A111" t="str">
        <f t="shared" si="4"/>
        <v/>
      </c>
      <c r="B111" s="1" t="str">
        <f t="shared" si="5"/>
        <v>X</v>
      </c>
      <c r="C111" s="37" t="s">
        <v>725</v>
      </c>
      <c r="D111" s="287" t="s">
        <v>726</v>
      </c>
      <c r="E111" s="69">
        <v>67</v>
      </c>
      <c r="F111" s="69">
        <v>59</v>
      </c>
      <c r="G111" s="69">
        <v>60</v>
      </c>
      <c r="H111" s="69">
        <v>55</v>
      </c>
      <c r="I111" s="69">
        <v>53</v>
      </c>
      <c r="J111" s="69">
        <v>51</v>
      </c>
      <c r="K111" s="69">
        <v>53</v>
      </c>
      <c r="L111" s="69">
        <v>62</v>
      </c>
      <c r="M111" s="69">
        <v>60</v>
      </c>
      <c r="N111" s="69">
        <v>61</v>
      </c>
      <c r="O111" s="69">
        <v>60</v>
      </c>
      <c r="P111" s="69">
        <v>95</v>
      </c>
      <c r="Q111" s="69">
        <v>92</v>
      </c>
      <c r="R111" s="69">
        <v>131</v>
      </c>
      <c r="S111" s="69">
        <v>124</v>
      </c>
      <c r="T111" s="69">
        <v>126</v>
      </c>
    </row>
    <row r="112" spans="1:20" x14ac:dyDescent="0.25">
      <c r="A112" t="str">
        <f t="shared" si="4"/>
        <v>Cofog2</v>
      </c>
      <c r="B112" s="1" t="str">
        <f t="shared" si="5"/>
        <v>X</v>
      </c>
      <c r="C112" s="37" t="s">
        <v>727</v>
      </c>
      <c r="D112" s="226" t="s">
        <v>728</v>
      </c>
      <c r="E112" s="69">
        <v>5</v>
      </c>
      <c r="F112" s="69">
        <v>6</v>
      </c>
      <c r="G112" s="69">
        <v>6</v>
      </c>
      <c r="H112" s="69">
        <v>5</v>
      </c>
      <c r="I112" s="69">
        <v>14</v>
      </c>
      <c r="J112" s="69">
        <v>6</v>
      </c>
      <c r="K112" s="69">
        <v>8</v>
      </c>
      <c r="L112" s="69">
        <v>27</v>
      </c>
      <c r="M112" s="69">
        <v>27</v>
      </c>
      <c r="N112" s="69">
        <v>29</v>
      </c>
      <c r="O112" s="69">
        <v>24</v>
      </c>
      <c r="P112" s="69">
        <v>17</v>
      </c>
      <c r="Q112" s="69">
        <v>16</v>
      </c>
      <c r="R112" s="69">
        <v>27</v>
      </c>
      <c r="S112" s="69">
        <v>27</v>
      </c>
      <c r="T112" s="69">
        <v>26</v>
      </c>
    </row>
    <row r="113" spans="1:20" hidden="1" x14ac:dyDescent="0.25">
      <c r="A113" t="str">
        <f t="shared" si="4"/>
        <v/>
      </c>
      <c r="B113" s="1" t="str">
        <f t="shared" si="5"/>
        <v/>
      </c>
      <c r="C113" s="37" t="s">
        <v>729</v>
      </c>
      <c r="D113" s="287" t="s">
        <v>730</v>
      </c>
      <c r="E113" s="69">
        <v>0</v>
      </c>
      <c r="F113" s="69">
        <v>0</v>
      </c>
      <c r="G113" s="69">
        <v>0</v>
      </c>
      <c r="H113" s="69">
        <v>0</v>
      </c>
      <c r="I113" s="69">
        <v>0</v>
      </c>
      <c r="J113" s="69">
        <v>0</v>
      </c>
      <c r="K113" s="69">
        <v>0</v>
      </c>
      <c r="L113" s="69">
        <v>0</v>
      </c>
      <c r="M113" s="69">
        <v>0</v>
      </c>
      <c r="N113" s="69">
        <v>0</v>
      </c>
      <c r="O113" s="69">
        <v>0</v>
      </c>
      <c r="P113" s="69">
        <v>0</v>
      </c>
      <c r="Q113" s="69">
        <v>0</v>
      </c>
      <c r="R113" s="69">
        <v>0</v>
      </c>
      <c r="S113" s="69">
        <v>0</v>
      </c>
      <c r="T113" s="69">
        <v>0</v>
      </c>
    </row>
    <row r="114" spans="1:20" hidden="1" x14ac:dyDescent="0.25">
      <c r="A114" t="str">
        <f t="shared" si="4"/>
        <v/>
      </c>
      <c r="B114" s="1" t="str">
        <f t="shared" si="5"/>
        <v>X</v>
      </c>
      <c r="C114" s="37" t="s">
        <v>731</v>
      </c>
      <c r="D114" s="287" t="s">
        <v>732</v>
      </c>
      <c r="E114" s="69">
        <v>0</v>
      </c>
      <c r="F114" s="69">
        <v>0</v>
      </c>
      <c r="G114" s="69">
        <v>0</v>
      </c>
      <c r="H114" s="69">
        <v>0</v>
      </c>
      <c r="I114" s="69">
        <v>0</v>
      </c>
      <c r="J114" s="69">
        <v>1</v>
      </c>
      <c r="K114" s="69">
        <v>1</v>
      </c>
      <c r="L114" s="69">
        <v>2</v>
      </c>
      <c r="M114" s="69">
        <v>0</v>
      </c>
      <c r="N114" s="69">
        <v>0</v>
      </c>
      <c r="O114" s="69">
        <v>0</v>
      </c>
      <c r="P114" s="69">
        <v>0</v>
      </c>
      <c r="Q114" s="69">
        <v>0</v>
      </c>
      <c r="R114" s="69">
        <v>0</v>
      </c>
      <c r="S114" s="69">
        <v>0</v>
      </c>
      <c r="T114" s="69">
        <v>0</v>
      </c>
    </row>
    <row r="115" spans="1:20" hidden="1" x14ac:dyDescent="0.25">
      <c r="A115" t="str">
        <f t="shared" si="4"/>
        <v/>
      </c>
      <c r="B115" s="1" t="str">
        <f t="shared" si="5"/>
        <v>X</v>
      </c>
      <c r="C115" s="37" t="s">
        <v>733</v>
      </c>
      <c r="D115" s="287" t="s">
        <v>734</v>
      </c>
      <c r="E115" s="69">
        <v>0</v>
      </c>
      <c r="F115" s="69">
        <v>0</v>
      </c>
      <c r="G115" s="69">
        <v>0</v>
      </c>
      <c r="H115" s="69">
        <v>0</v>
      </c>
      <c r="I115" s="69">
        <v>0</v>
      </c>
      <c r="J115" s="69">
        <v>0</v>
      </c>
      <c r="K115" s="69">
        <v>0</v>
      </c>
      <c r="L115" s="69">
        <v>18</v>
      </c>
      <c r="M115" s="69">
        <v>20</v>
      </c>
      <c r="N115" s="69">
        <v>21</v>
      </c>
      <c r="O115" s="69">
        <v>17</v>
      </c>
      <c r="P115" s="69">
        <v>0</v>
      </c>
      <c r="Q115" s="69">
        <v>0</v>
      </c>
      <c r="R115" s="69">
        <v>0</v>
      </c>
      <c r="S115" s="69">
        <v>0</v>
      </c>
      <c r="T115" s="69">
        <v>0</v>
      </c>
    </row>
    <row r="116" spans="1:20" hidden="1" x14ac:dyDescent="0.25">
      <c r="A116" t="str">
        <f t="shared" si="4"/>
        <v/>
      </c>
      <c r="B116" s="1" t="str">
        <f t="shared" si="5"/>
        <v/>
      </c>
      <c r="C116" s="37" t="s">
        <v>735</v>
      </c>
      <c r="D116" s="287" t="s">
        <v>736</v>
      </c>
      <c r="E116" s="69">
        <v>0</v>
      </c>
      <c r="F116" s="69">
        <v>0</v>
      </c>
      <c r="G116" s="69">
        <v>0</v>
      </c>
      <c r="H116" s="69">
        <v>0</v>
      </c>
      <c r="I116" s="69">
        <v>0</v>
      </c>
      <c r="J116" s="69">
        <v>0</v>
      </c>
      <c r="K116" s="69">
        <v>0</v>
      </c>
      <c r="L116" s="69">
        <v>0</v>
      </c>
      <c r="M116" s="69">
        <v>0</v>
      </c>
      <c r="N116" s="69">
        <v>0</v>
      </c>
      <c r="O116" s="69">
        <v>0</v>
      </c>
      <c r="P116" s="69">
        <v>0</v>
      </c>
      <c r="Q116" s="69">
        <v>0</v>
      </c>
      <c r="R116" s="69">
        <v>0</v>
      </c>
      <c r="S116" s="69">
        <v>0</v>
      </c>
      <c r="T116" s="69">
        <v>0</v>
      </c>
    </row>
    <row r="117" spans="1:20" hidden="1" x14ac:dyDescent="0.25">
      <c r="A117" t="str">
        <f t="shared" si="4"/>
        <v/>
      </c>
      <c r="B117" s="1" t="str">
        <f t="shared" si="5"/>
        <v>X</v>
      </c>
      <c r="C117" s="37" t="s">
        <v>737</v>
      </c>
      <c r="D117" s="287" t="s">
        <v>738</v>
      </c>
      <c r="E117" s="69">
        <v>0</v>
      </c>
      <c r="F117" s="69">
        <v>0</v>
      </c>
      <c r="G117" s="69">
        <v>0</v>
      </c>
      <c r="H117" s="69">
        <v>0</v>
      </c>
      <c r="I117" s="69">
        <v>0</v>
      </c>
      <c r="J117" s="69">
        <v>0</v>
      </c>
      <c r="K117" s="69">
        <v>0</v>
      </c>
      <c r="L117" s="69">
        <v>1</v>
      </c>
      <c r="M117" s="69">
        <v>0</v>
      </c>
      <c r="N117" s="69">
        <v>0</v>
      </c>
      <c r="O117" s="69">
        <v>0</v>
      </c>
      <c r="P117" s="69">
        <v>0</v>
      </c>
      <c r="Q117" s="69">
        <v>0</v>
      </c>
      <c r="R117" s="69">
        <v>0</v>
      </c>
      <c r="S117" s="69">
        <v>0</v>
      </c>
      <c r="T117" s="69">
        <v>0</v>
      </c>
    </row>
    <row r="118" spans="1:20" hidden="1" x14ac:dyDescent="0.25">
      <c r="A118" t="str">
        <f t="shared" si="4"/>
        <v/>
      </c>
      <c r="B118" s="1" t="str">
        <f t="shared" si="5"/>
        <v>X</v>
      </c>
      <c r="C118" s="37" t="s">
        <v>739</v>
      </c>
      <c r="D118" s="287" t="s">
        <v>740</v>
      </c>
      <c r="E118" s="69">
        <v>0</v>
      </c>
      <c r="F118" s="69">
        <v>0</v>
      </c>
      <c r="G118" s="69">
        <v>0</v>
      </c>
      <c r="H118" s="69">
        <v>0</v>
      </c>
      <c r="I118" s="69">
        <v>0</v>
      </c>
      <c r="J118" s="69">
        <v>0</v>
      </c>
      <c r="K118" s="69">
        <v>0</v>
      </c>
      <c r="L118" s="69">
        <v>0</v>
      </c>
      <c r="M118" s="69">
        <v>0</v>
      </c>
      <c r="N118" s="69">
        <v>0</v>
      </c>
      <c r="O118" s="69">
        <v>0</v>
      </c>
      <c r="P118" s="69">
        <v>0</v>
      </c>
      <c r="Q118" s="69">
        <v>0</v>
      </c>
      <c r="R118" s="69">
        <v>12</v>
      </c>
      <c r="S118" s="69">
        <v>10</v>
      </c>
      <c r="T118" s="69">
        <v>9</v>
      </c>
    </row>
    <row r="119" spans="1:20" hidden="1" x14ac:dyDescent="0.25">
      <c r="A119" t="str">
        <f t="shared" si="4"/>
        <v/>
      </c>
      <c r="B119" s="1" t="str">
        <f t="shared" si="5"/>
        <v/>
      </c>
      <c r="C119" s="37" t="s">
        <v>741</v>
      </c>
      <c r="D119" s="287" t="s">
        <v>742</v>
      </c>
      <c r="E119" s="69">
        <v>0</v>
      </c>
      <c r="F119" s="69">
        <v>0</v>
      </c>
      <c r="G119" s="69">
        <v>0</v>
      </c>
      <c r="H119" s="69">
        <v>0</v>
      </c>
      <c r="I119" s="69">
        <v>0</v>
      </c>
      <c r="J119" s="69">
        <v>0</v>
      </c>
      <c r="K119" s="69">
        <v>0</v>
      </c>
      <c r="L119" s="69">
        <v>0</v>
      </c>
      <c r="M119" s="69">
        <v>0</v>
      </c>
      <c r="N119" s="69">
        <v>0</v>
      </c>
      <c r="O119" s="69">
        <v>0</v>
      </c>
      <c r="P119" s="69">
        <v>0</v>
      </c>
      <c r="Q119" s="69">
        <v>0</v>
      </c>
      <c r="R119" s="69">
        <v>0</v>
      </c>
      <c r="S119" s="69">
        <v>0</v>
      </c>
      <c r="T119" s="69">
        <v>0</v>
      </c>
    </row>
    <row r="120" spans="1:20" hidden="1" x14ac:dyDescent="0.25">
      <c r="A120" t="str">
        <f t="shared" si="4"/>
        <v/>
      </c>
      <c r="B120" s="1" t="str">
        <f t="shared" si="5"/>
        <v>X</v>
      </c>
      <c r="C120" s="37" t="s">
        <v>743</v>
      </c>
      <c r="D120" s="287" t="s">
        <v>744</v>
      </c>
      <c r="E120" s="69">
        <v>0</v>
      </c>
      <c r="F120" s="69">
        <v>0</v>
      </c>
      <c r="G120" s="69">
        <v>0</v>
      </c>
      <c r="H120" s="69">
        <v>0</v>
      </c>
      <c r="I120" s="69">
        <v>0</v>
      </c>
      <c r="J120" s="69">
        <v>1</v>
      </c>
      <c r="K120" s="69">
        <v>1</v>
      </c>
      <c r="L120" s="69">
        <v>0</v>
      </c>
      <c r="M120" s="69">
        <v>1</v>
      </c>
      <c r="N120" s="69">
        <v>1</v>
      </c>
      <c r="O120" s="69">
        <v>1</v>
      </c>
      <c r="P120" s="69">
        <v>0</v>
      </c>
      <c r="Q120" s="69">
        <v>0</v>
      </c>
      <c r="R120" s="69">
        <v>0</v>
      </c>
      <c r="S120" s="69">
        <v>0</v>
      </c>
      <c r="T120" s="69">
        <v>0</v>
      </c>
    </row>
    <row r="121" spans="1:20" hidden="1" x14ac:dyDescent="0.25">
      <c r="A121" t="str">
        <f t="shared" si="4"/>
        <v/>
      </c>
      <c r="B121" s="1" t="str">
        <f t="shared" si="5"/>
        <v/>
      </c>
      <c r="C121" s="37" t="s">
        <v>745</v>
      </c>
      <c r="D121" s="287" t="s">
        <v>746</v>
      </c>
      <c r="E121" s="69">
        <v>0</v>
      </c>
      <c r="F121" s="69">
        <v>0</v>
      </c>
      <c r="G121" s="69">
        <v>0</v>
      </c>
      <c r="H121" s="69">
        <v>0</v>
      </c>
      <c r="I121" s="69">
        <v>0</v>
      </c>
      <c r="J121" s="69">
        <v>0</v>
      </c>
      <c r="K121" s="69">
        <v>0</v>
      </c>
      <c r="L121" s="69">
        <v>0</v>
      </c>
      <c r="M121" s="69">
        <v>0</v>
      </c>
      <c r="N121" s="69">
        <v>0</v>
      </c>
      <c r="O121" s="69">
        <v>0</v>
      </c>
      <c r="P121" s="69">
        <v>0</v>
      </c>
      <c r="Q121" s="69">
        <v>0</v>
      </c>
      <c r="R121" s="69">
        <v>0</v>
      </c>
      <c r="S121" s="69">
        <v>0</v>
      </c>
      <c r="T121" s="69">
        <v>0</v>
      </c>
    </row>
    <row r="122" spans="1:20" s="4" customFormat="1" ht="20.25" hidden="1" customHeight="1" x14ac:dyDescent="0.25">
      <c r="A122" t="str">
        <f t="shared" si="4"/>
        <v/>
      </c>
      <c r="B122" s="1" t="str">
        <f t="shared" si="5"/>
        <v>X</v>
      </c>
      <c r="C122" s="441" t="s">
        <v>747</v>
      </c>
      <c r="D122" s="837" t="s">
        <v>748</v>
      </c>
      <c r="E122" s="442">
        <v>5</v>
      </c>
      <c r="F122" s="442">
        <v>6</v>
      </c>
      <c r="G122" s="442">
        <v>6</v>
      </c>
      <c r="H122" s="442">
        <v>5</v>
      </c>
      <c r="I122" s="442">
        <v>13</v>
      </c>
      <c r="J122" s="442">
        <v>5</v>
      </c>
      <c r="K122" s="442">
        <v>6</v>
      </c>
      <c r="L122" s="442">
        <v>5</v>
      </c>
      <c r="M122" s="442">
        <v>6</v>
      </c>
      <c r="N122" s="442">
        <v>6</v>
      </c>
      <c r="O122" s="442">
        <v>7</v>
      </c>
      <c r="P122" s="442">
        <v>17</v>
      </c>
      <c r="Q122" s="442">
        <v>16</v>
      </c>
      <c r="R122" s="442">
        <v>15</v>
      </c>
      <c r="S122" s="442">
        <v>17</v>
      </c>
      <c r="T122" s="442">
        <v>17</v>
      </c>
    </row>
    <row r="123" spans="1:20" ht="20.25" customHeight="1" x14ac:dyDescent="0.25">
      <c r="A123" t="s">
        <v>508</v>
      </c>
      <c r="B123" s="1" t="s">
        <v>509</v>
      </c>
      <c r="C123" s="838" t="s">
        <v>749</v>
      </c>
      <c r="D123" s="838"/>
      <c r="E123" s="235"/>
      <c r="F123" s="235"/>
      <c r="G123" s="235"/>
      <c r="H123" s="235"/>
      <c r="I123" s="235"/>
      <c r="J123" s="235"/>
      <c r="K123" s="235"/>
      <c r="L123" s="235"/>
      <c r="M123" s="235"/>
      <c r="N123" s="235"/>
      <c r="O123" s="235"/>
      <c r="P123" s="235"/>
      <c r="Q123" s="235"/>
      <c r="R123" s="235"/>
      <c r="S123" s="235"/>
      <c r="T123" s="235"/>
    </row>
    <row r="124" spans="1:20" x14ac:dyDescent="0.25">
      <c r="A124" t="s">
        <v>508</v>
      </c>
      <c r="B124" s="1" t="s">
        <v>509</v>
      </c>
      <c r="C124" s="152" t="s">
        <v>506</v>
      </c>
      <c r="D124" s="152"/>
      <c r="E124" s="2"/>
      <c r="F124" s="2"/>
      <c r="G124" s="2"/>
      <c r="H124" s="2"/>
      <c r="I124" s="2"/>
      <c r="J124" s="2"/>
      <c r="K124" s="2"/>
      <c r="L124" s="2"/>
      <c r="M124" s="2"/>
      <c r="N124" s="2"/>
      <c r="O124" s="2"/>
      <c r="P124" s="2"/>
      <c r="Q124" s="2"/>
      <c r="R124" s="2"/>
      <c r="S124" s="2"/>
      <c r="T124" s="2"/>
    </row>
    <row r="125" spans="1:20" x14ac:dyDescent="0.25">
      <c r="A125" t="s">
        <v>508</v>
      </c>
      <c r="B125" s="1" t="s">
        <v>509</v>
      </c>
      <c r="C125" s="155"/>
      <c r="D125" s="4"/>
      <c r="E125" s="4"/>
      <c r="F125" s="4"/>
      <c r="G125" s="4"/>
      <c r="H125" s="4"/>
      <c r="I125" s="4"/>
      <c r="J125" s="4"/>
      <c r="K125" s="4"/>
      <c r="L125" s="4"/>
      <c r="M125" s="4"/>
      <c r="N125" s="4"/>
      <c r="O125" s="4"/>
      <c r="P125" s="4"/>
      <c r="Q125" s="4"/>
      <c r="R125" s="4"/>
      <c r="S125" s="4"/>
      <c r="T125" s="4"/>
    </row>
    <row r="126" spans="1:20" ht="20.25" customHeight="1" x14ac:dyDescent="0.35">
      <c r="A126" t="s">
        <v>508</v>
      </c>
      <c r="B126" s="1" t="s">
        <v>509</v>
      </c>
      <c r="C126" s="8" t="str">
        <f>Index!A63</f>
        <v>Table 4e    National government wage costs by COFOG, FY2010-FY2025</v>
      </c>
    </row>
    <row r="127" spans="1:20" s="14" customFormat="1" ht="21.75" customHeight="1" x14ac:dyDescent="0.25">
      <c r="A127" s="14" t="s">
        <v>508</v>
      </c>
      <c r="B127" s="1" t="s">
        <v>509</v>
      </c>
      <c r="C127" s="237" t="s">
        <v>510</v>
      </c>
      <c r="D127" s="184" t="s">
        <v>750</v>
      </c>
      <c r="E127" s="154" t="s">
        <v>490</v>
      </c>
      <c r="F127" s="154" t="str">
        <f>NAgni!N$2</f>
        <v>FY11</v>
      </c>
      <c r="G127" s="154" t="str">
        <f>NAgni!O$2</f>
        <v>FY12</v>
      </c>
      <c r="H127" s="154" t="str">
        <f>NAgni!P$2</f>
        <v>FY13</v>
      </c>
      <c r="I127" s="154" t="str">
        <f>NAgni!Q$2</f>
        <v>FY14</v>
      </c>
      <c r="J127" s="154" t="str">
        <f>NAgni!R$2</f>
        <v>FY15</v>
      </c>
      <c r="K127" s="154" t="str">
        <f>NAgni!S$2</f>
        <v>FY16</v>
      </c>
      <c r="L127" s="154" t="str">
        <f>NAgni!T$2</f>
        <v>FY17</v>
      </c>
      <c r="M127" s="154" t="str">
        <f>NAgni!U$2</f>
        <v>FY18</v>
      </c>
      <c r="N127" s="154" t="str">
        <f>NAgni!V$2</f>
        <v>FY19</v>
      </c>
      <c r="O127" s="154" t="str">
        <f>NAgni!W$2</f>
        <v>FY20</v>
      </c>
      <c r="P127" s="154" t="str">
        <f>NAgni!X$2</f>
        <v>FY21</v>
      </c>
      <c r="Q127" s="154" t="str">
        <f>NAgni!Y$2</f>
        <v>FY22</v>
      </c>
      <c r="R127" s="154" t="str">
        <f>NAgni!Z$2</f>
        <v>FY23</v>
      </c>
      <c r="S127" s="154" t="str">
        <f>NAgni!AA$2</f>
        <v>FY24</v>
      </c>
      <c r="T127" s="154" t="str">
        <f>NAgni!AB$2</f>
        <v>FY25</v>
      </c>
    </row>
    <row r="128" spans="1:20" ht="20.25" customHeight="1" x14ac:dyDescent="0.25">
      <c r="A128" t="str">
        <f t="shared" ref="A128:A191" si="6">IF(LEN(C128)&lt;=2,"Cofog2","")</f>
        <v>Cofog2</v>
      </c>
      <c r="B128" s="1" t="str">
        <f t="shared" ref="B128:B159" si="7">IF(SUM(E128:W128)&lt;=0,"","X")</f>
        <v/>
      </c>
      <c r="C128" s="37" t="s">
        <v>512</v>
      </c>
      <c r="D128" s="152" t="s">
        <v>513</v>
      </c>
      <c r="E128" s="69"/>
      <c r="F128" s="69"/>
      <c r="G128" s="69"/>
      <c r="H128" s="69"/>
      <c r="I128" s="69"/>
      <c r="J128" s="69"/>
      <c r="K128" s="69"/>
      <c r="L128" s="69"/>
      <c r="M128" s="69"/>
      <c r="N128" s="69"/>
      <c r="O128" s="69"/>
      <c r="P128" s="69"/>
      <c r="Q128" s="69"/>
      <c r="R128" s="69"/>
      <c r="S128" s="69"/>
      <c r="T128" s="69"/>
    </row>
    <row r="129" spans="1:20" x14ac:dyDescent="0.25">
      <c r="A129" t="str">
        <f t="shared" si="6"/>
        <v>Cofog2</v>
      </c>
      <c r="B129" s="1" t="str">
        <f t="shared" si="7"/>
        <v>X</v>
      </c>
      <c r="C129" s="37" t="s">
        <v>514</v>
      </c>
      <c r="D129" s="226" t="s">
        <v>513</v>
      </c>
      <c r="E129" s="69">
        <v>7590.9609375</v>
      </c>
      <c r="F129" s="69">
        <v>7962.01318359375</v>
      </c>
      <c r="G129" s="69">
        <v>8396.912109375</v>
      </c>
      <c r="H129" s="69">
        <v>8521.875</v>
      </c>
      <c r="I129" s="69">
        <v>8888.68359375</v>
      </c>
      <c r="J129" s="69">
        <v>9369.4716796875</v>
      </c>
      <c r="K129" s="69">
        <v>9983.994140625</v>
      </c>
      <c r="L129" s="69">
        <v>12039.642578125</v>
      </c>
      <c r="M129" s="69">
        <v>12667.818359375</v>
      </c>
      <c r="N129" s="69">
        <v>13115.8525390625</v>
      </c>
      <c r="O129" s="69">
        <v>13094.3916015625</v>
      </c>
      <c r="P129" s="69">
        <v>13745.7255859375</v>
      </c>
      <c r="Q129" s="69">
        <v>13511.0927734375</v>
      </c>
      <c r="R129" s="69">
        <v>13476.93359375</v>
      </c>
      <c r="S129" s="69">
        <v>14876.2353515625</v>
      </c>
      <c r="T129" s="69">
        <v>15278.0185546875</v>
      </c>
    </row>
    <row r="130" spans="1:20" hidden="1" x14ac:dyDescent="0.25">
      <c r="A130" t="str">
        <f t="shared" si="6"/>
        <v/>
      </c>
      <c r="B130" s="1" t="str">
        <f t="shared" si="7"/>
        <v>X</v>
      </c>
      <c r="C130" s="37" t="s">
        <v>515</v>
      </c>
      <c r="D130" s="287" t="s">
        <v>516</v>
      </c>
      <c r="E130" s="69">
        <v>4058.56103515625</v>
      </c>
      <c r="F130" s="69">
        <v>4099.18408203125</v>
      </c>
      <c r="G130" s="69">
        <v>4246.68212890625</v>
      </c>
      <c r="H130" s="69">
        <v>4316.716796875</v>
      </c>
      <c r="I130" s="69">
        <v>4495.30712890625</v>
      </c>
      <c r="J130" s="69">
        <v>4426.1748046875</v>
      </c>
      <c r="K130" s="69">
        <v>4551.087890625</v>
      </c>
      <c r="L130" s="69">
        <v>4825.23388671875</v>
      </c>
      <c r="M130" s="69">
        <v>5023.60888671875</v>
      </c>
      <c r="N130" s="69">
        <v>5063.66796875</v>
      </c>
      <c r="O130" s="69">
        <v>5093.52587890625</v>
      </c>
      <c r="P130" s="69">
        <v>5252.80419921875</v>
      </c>
      <c r="Q130" s="69">
        <v>5254.73095703125</v>
      </c>
      <c r="R130" s="69">
        <v>5190.2568359375</v>
      </c>
      <c r="S130" s="69">
        <v>5534.30419921875</v>
      </c>
      <c r="T130" s="69">
        <v>5736.32177734375</v>
      </c>
    </row>
    <row r="131" spans="1:20" hidden="1" x14ac:dyDescent="0.25">
      <c r="A131" t="str">
        <f t="shared" si="6"/>
        <v/>
      </c>
      <c r="B131" s="1" t="str">
        <f t="shared" si="7"/>
        <v>X</v>
      </c>
      <c r="C131" s="37" t="s">
        <v>517</v>
      </c>
      <c r="D131" s="287" t="s">
        <v>518</v>
      </c>
      <c r="E131" s="69">
        <v>2203.7470703125</v>
      </c>
      <c r="F131" s="69">
        <v>2399.409912109375</v>
      </c>
      <c r="G131" s="69">
        <v>2606.48193359375</v>
      </c>
      <c r="H131" s="69">
        <v>2764.655029296875</v>
      </c>
      <c r="I131" s="69">
        <v>2998.013916015625</v>
      </c>
      <c r="J131" s="69">
        <v>3297.783935546875</v>
      </c>
      <c r="K131" s="69">
        <v>3328.14697265625</v>
      </c>
      <c r="L131" s="69">
        <v>2288.583984375</v>
      </c>
      <c r="M131" s="69">
        <v>2398.264892578125</v>
      </c>
      <c r="N131" s="69">
        <v>2675.366943359375</v>
      </c>
      <c r="O131" s="69">
        <v>2685.263916015625</v>
      </c>
      <c r="P131" s="69">
        <v>3253.781005859375</v>
      </c>
      <c r="Q131" s="69">
        <v>3410.02490234375</v>
      </c>
      <c r="R131" s="69">
        <v>3911.59912109375</v>
      </c>
      <c r="S131" s="69">
        <v>4651.72900390625</v>
      </c>
      <c r="T131" s="69">
        <v>4821.05615234375</v>
      </c>
    </row>
    <row r="132" spans="1:20" hidden="1" x14ac:dyDescent="0.25">
      <c r="A132" t="str">
        <f t="shared" si="6"/>
        <v/>
      </c>
      <c r="B132" s="1" t="str">
        <f t="shared" si="7"/>
        <v>X</v>
      </c>
      <c r="C132" s="37" t="s">
        <v>519</v>
      </c>
      <c r="D132" s="287" t="s">
        <v>520</v>
      </c>
      <c r="E132" s="69">
        <v>780.344970703125</v>
      </c>
      <c r="F132" s="69">
        <v>794.5980224609375</v>
      </c>
      <c r="G132" s="69">
        <v>674.5</v>
      </c>
      <c r="H132" s="69">
        <v>502.24600219726563</v>
      </c>
      <c r="I132" s="69">
        <v>564.9420166015625</v>
      </c>
      <c r="J132" s="69">
        <v>286.66000366210938</v>
      </c>
      <c r="K132" s="69">
        <v>390.8380126953125</v>
      </c>
      <c r="L132" s="69">
        <v>842.4749755859375</v>
      </c>
      <c r="M132" s="69">
        <v>937.7550048828125</v>
      </c>
      <c r="N132" s="69">
        <v>1026.280029296875</v>
      </c>
      <c r="O132" s="69">
        <v>1121.698974609375</v>
      </c>
      <c r="P132" s="69">
        <v>1581.6080322265625</v>
      </c>
      <c r="Q132" s="69">
        <v>1215.2569580078125</v>
      </c>
      <c r="R132" s="69">
        <v>1285.56494140625</v>
      </c>
      <c r="S132" s="69">
        <v>1399.3380126953125</v>
      </c>
      <c r="T132" s="69">
        <v>1453.4630126953125</v>
      </c>
    </row>
    <row r="133" spans="1:20" hidden="1" x14ac:dyDescent="0.25">
      <c r="A133" t="str">
        <f t="shared" si="6"/>
        <v/>
      </c>
      <c r="B133" s="1" t="str">
        <f t="shared" si="7"/>
        <v>X</v>
      </c>
      <c r="C133" s="37" t="s">
        <v>521</v>
      </c>
      <c r="D133" s="287" t="s">
        <v>522</v>
      </c>
      <c r="E133" s="69">
        <v>0</v>
      </c>
      <c r="F133" s="69">
        <v>0</v>
      </c>
      <c r="G133" s="69">
        <v>0</v>
      </c>
      <c r="H133" s="69">
        <v>0</v>
      </c>
      <c r="I133" s="69">
        <v>0</v>
      </c>
      <c r="J133" s="69">
        <v>0</v>
      </c>
      <c r="K133" s="69">
        <v>0</v>
      </c>
      <c r="L133" s="69">
        <v>30.031999588012695</v>
      </c>
      <c r="M133" s="69">
        <v>16.215000152587891</v>
      </c>
      <c r="N133" s="69">
        <v>0</v>
      </c>
      <c r="O133" s="69">
        <v>0</v>
      </c>
      <c r="P133" s="69">
        <v>0</v>
      </c>
      <c r="Q133" s="69">
        <v>0</v>
      </c>
      <c r="R133" s="69">
        <v>0</v>
      </c>
      <c r="S133" s="69">
        <v>0</v>
      </c>
      <c r="T133" s="69">
        <v>0</v>
      </c>
    </row>
    <row r="134" spans="1:20" hidden="1" x14ac:dyDescent="0.25">
      <c r="A134" t="str">
        <f t="shared" si="6"/>
        <v/>
      </c>
      <c r="B134" s="1" t="str">
        <f t="shared" si="7"/>
        <v>X</v>
      </c>
      <c r="C134" s="37" t="s">
        <v>523</v>
      </c>
      <c r="D134" s="287" t="s">
        <v>524</v>
      </c>
      <c r="E134" s="69">
        <v>0</v>
      </c>
      <c r="F134" s="69">
        <v>0</v>
      </c>
      <c r="G134" s="69">
        <v>0</v>
      </c>
      <c r="H134" s="69">
        <v>0</v>
      </c>
      <c r="I134" s="69">
        <v>0</v>
      </c>
      <c r="J134" s="69">
        <v>0</v>
      </c>
      <c r="K134" s="69">
        <v>0</v>
      </c>
      <c r="L134" s="69">
        <v>0</v>
      </c>
      <c r="M134" s="69">
        <v>0</v>
      </c>
      <c r="N134" s="69">
        <v>0</v>
      </c>
      <c r="O134" s="69">
        <v>0</v>
      </c>
      <c r="P134" s="69">
        <v>23.638999938964844</v>
      </c>
      <c r="Q134" s="69">
        <v>0</v>
      </c>
      <c r="R134" s="69">
        <v>0</v>
      </c>
      <c r="S134" s="69">
        <v>13.996999740600586</v>
      </c>
      <c r="T134" s="69">
        <v>21.011999130249023</v>
      </c>
    </row>
    <row r="135" spans="1:20" hidden="1" x14ac:dyDescent="0.25">
      <c r="A135" t="str">
        <f t="shared" si="6"/>
        <v/>
      </c>
      <c r="B135" s="1" t="str">
        <f t="shared" si="7"/>
        <v>X</v>
      </c>
      <c r="C135" s="37" t="s">
        <v>525</v>
      </c>
      <c r="D135" s="287" t="s">
        <v>526</v>
      </c>
      <c r="E135" s="69">
        <v>124.70099639892578</v>
      </c>
      <c r="F135" s="69">
        <v>129.82600402832031</v>
      </c>
      <c r="G135" s="69">
        <v>117.52799987792969</v>
      </c>
      <c r="H135" s="69">
        <v>140.61300659179688</v>
      </c>
      <c r="I135" s="69">
        <v>140.50399780273438</v>
      </c>
      <c r="J135" s="69">
        <v>140.42999267578125</v>
      </c>
      <c r="K135" s="69">
        <v>187.71099853515625</v>
      </c>
      <c r="L135" s="69">
        <v>219.70399475097656</v>
      </c>
      <c r="M135" s="69">
        <v>216.96000671386719</v>
      </c>
      <c r="N135" s="69">
        <v>208.29299926757813</v>
      </c>
      <c r="O135" s="69">
        <v>192.89300537109375</v>
      </c>
      <c r="P135" s="69">
        <v>208.81900024414063</v>
      </c>
      <c r="Q135" s="69">
        <v>327.39898681640625</v>
      </c>
      <c r="R135" s="69">
        <v>323.85598754882813</v>
      </c>
      <c r="S135" s="69">
        <v>366.76998901367188</v>
      </c>
      <c r="T135" s="69">
        <v>380.54598999023438</v>
      </c>
    </row>
    <row r="136" spans="1:20" hidden="1" x14ac:dyDescent="0.25">
      <c r="A136" t="str">
        <f t="shared" si="6"/>
        <v/>
      </c>
      <c r="B136" s="1" t="str">
        <f t="shared" si="7"/>
        <v>X</v>
      </c>
      <c r="C136" s="37" t="s">
        <v>527</v>
      </c>
      <c r="D136" s="287" t="s">
        <v>528</v>
      </c>
      <c r="E136" s="69">
        <v>151.92300415039063</v>
      </c>
      <c r="F136" s="69">
        <v>184.48699951171875</v>
      </c>
      <c r="G136" s="69">
        <v>225.90199279785156</v>
      </c>
      <c r="H136" s="69">
        <v>281.8599853515625</v>
      </c>
      <c r="I136" s="69">
        <v>182.0989990234375</v>
      </c>
      <c r="J136" s="69">
        <v>226.18400573730469</v>
      </c>
      <c r="K136" s="69">
        <v>524.8070068359375</v>
      </c>
      <c r="L136" s="69">
        <v>1878.989013671875</v>
      </c>
      <c r="M136" s="69">
        <v>1825.3740234375</v>
      </c>
      <c r="N136" s="69">
        <v>1854.885009765625</v>
      </c>
      <c r="O136" s="69">
        <v>1772.550048828125</v>
      </c>
      <c r="P136" s="69">
        <v>407.16000366210938</v>
      </c>
      <c r="Q136" s="69">
        <v>349.5260009765625</v>
      </c>
      <c r="R136" s="69">
        <v>356.70498657226563</v>
      </c>
      <c r="S136" s="69">
        <v>388.50900268554688</v>
      </c>
      <c r="T136" s="69">
        <v>535.9219970703125</v>
      </c>
    </row>
    <row r="137" spans="1:20" hidden="1" x14ac:dyDescent="0.25">
      <c r="A137" t="str">
        <f t="shared" si="6"/>
        <v/>
      </c>
      <c r="B137" s="1" t="str">
        <f t="shared" si="7"/>
        <v>X</v>
      </c>
      <c r="C137" s="37" t="s">
        <v>529</v>
      </c>
      <c r="D137" s="287" t="s">
        <v>530</v>
      </c>
      <c r="E137" s="69">
        <v>112.73999786376953</v>
      </c>
      <c r="F137" s="69">
        <v>145.32400512695313</v>
      </c>
      <c r="G137" s="69">
        <v>146.48699951171875</v>
      </c>
      <c r="H137" s="69">
        <v>151.0989990234375</v>
      </c>
      <c r="I137" s="69">
        <v>301.843994140625</v>
      </c>
      <c r="J137" s="69">
        <v>693.176025390625</v>
      </c>
      <c r="K137" s="69">
        <v>708.198974609375</v>
      </c>
      <c r="L137" s="69">
        <v>1545.45703125</v>
      </c>
      <c r="M137" s="69">
        <v>1882.9849853515625</v>
      </c>
      <c r="N137" s="69">
        <v>1870.594970703125</v>
      </c>
      <c r="O137" s="69">
        <v>1788.10302734375</v>
      </c>
      <c r="P137" s="69">
        <v>688.63702392578125</v>
      </c>
      <c r="Q137" s="69">
        <v>840.19000244140625</v>
      </c>
      <c r="R137" s="69">
        <v>762.7030029296875</v>
      </c>
      <c r="S137" s="69">
        <v>843.01702880859375</v>
      </c>
      <c r="T137" s="69">
        <v>802.375</v>
      </c>
    </row>
    <row r="138" spans="1:20" hidden="1" x14ac:dyDescent="0.25">
      <c r="A138" t="str">
        <f t="shared" si="6"/>
        <v/>
      </c>
      <c r="B138" s="1" t="str">
        <f t="shared" si="7"/>
        <v>X</v>
      </c>
      <c r="C138" s="37" t="s">
        <v>531</v>
      </c>
      <c r="D138" s="287" t="s">
        <v>532</v>
      </c>
      <c r="E138" s="69">
        <v>0</v>
      </c>
      <c r="F138" s="69">
        <v>0</v>
      </c>
      <c r="G138" s="69">
        <v>0</v>
      </c>
      <c r="H138" s="69">
        <v>3.3989999294281006</v>
      </c>
      <c r="I138" s="69">
        <v>19.72599983215332</v>
      </c>
      <c r="J138" s="69">
        <v>21.062000274658203</v>
      </c>
      <c r="K138" s="69">
        <v>21.319999694824219</v>
      </c>
      <c r="L138" s="69">
        <v>17.48699951171875</v>
      </c>
      <c r="M138" s="69">
        <v>0</v>
      </c>
      <c r="N138" s="69">
        <v>0</v>
      </c>
      <c r="O138" s="69">
        <v>0</v>
      </c>
      <c r="P138" s="69">
        <v>0</v>
      </c>
      <c r="Q138" s="69">
        <v>0</v>
      </c>
      <c r="R138" s="69">
        <v>0</v>
      </c>
      <c r="S138" s="69">
        <v>0</v>
      </c>
      <c r="T138" s="69">
        <v>0</v>
      </c>
    </row>
    <row r="139" spans="1:20" hidden="1" x14ac:dyDescent="0.25">
      <c r="A139" t="str">
        <f t="shared" si="6"/>
        <v/>
      </c>
      <c r="B139" s="1" t="str">
        <f t="shared" si="7"/>
        <v>X</v>
      </c>
      <c r="C139" s="37" t="s">
        <v>533</v>
      </c>
      <c r="D139" s="287" t="s">
        <v>534</v>
      </c>
      <c r="E139" s="69">
        <v>0</v>
      </c>
      <c r="F139" s="69">
        <v>0</v>
      </c>
      <c r="G139" s="69">
        <v>20.608999252319336</v>
      </c>
      <c r="H139" s="69">
        <v>34.888999938964844</v>
      </c>
      <c r="I139" s="69">
        <v>0</v>
      </c>
      <c r="J139" s="69">
        <v>0</v>
      </c>
      <c r="K139" s="69">
        <v>0</v>
      </c>
      <c r="L139" s="69">
        <v>0</v>
      </c>
      <c r="M139" s="69">
        <v>0</v>
      </c>
      <c r="N139" s="69">
        <v>0</v>
      </c>
      <c r="O139" s="69">
        <v>0</v>
      </c>
      <c r="P139" s="69">
        <v>0</v>
      </c>
      <c r="Q139" s="69">
        <v>0</v>
      </c>
      <c r="R139" s="69">
        <v>0</v>
      </c>
      <c r="S139" s="69">
        <v>0</v>
      </c>
      <c r="T139" s="69">
        <v>0</v>
      </c>
    </row>
    <row r="140" spans="1:20" hidden="1" x14ac:dyDescent="0.25">
      <c r="A140" t="str">
        <f t="shared" si="6"/>
        <v/>
      </c>
      <c r="B140" s="1" t="str">
        <f t="shared" si="7"/>
        <v>X</v>
      </c>
      <c r="C140" s="37" t="s">
        <v>535</v>
      </c>
      <c r="D140" s="287" t="s">
        <v>536</v>
      </c>
      <c r="E140" s="69">
        <v>158.9429931640625</v>
      </c>
      <c r="F140" s="69">
        <v>209.18400573730469</v>
      </c>
      <c r="G140" s="69">
        <v>358.72198486328125</v>
      </c>
      <c r="H140" s="69">
        <v>326.39801025390625</v>
      </c>
      <c r="I140" s="69">
        <v>186.24800109863281</v>
      </c>
      <c r="J140" s="69">
        <v>191.66600036621094</v>
      </c>
      <c r="K140" s="69">
        <v>259.58700561523438</v>
      </c>
      <c r="L140" s="69">
        <v>325.25201416015625</v>
      </c>
      <c r="M140" s="69">
        <v>359.64898681640625</v>
      </c>
      <c r="N140" s="69">
        <v>416.76699829101563</v>
      </c>
      <c r="O140" s="69">
        <v>440.35598754882813</v>
      </c>
      <c r="P140" s="69">
        <v>2329.278076171875</v>
      </c>
      <c r="Q140" s="69">
        <v>2113.964111328125</v>
      </c>
      <c r="R140" s="69">
        <v>1646.2490234375</v>
      </c>
      <c r="S140" s="69">
        <v>1678.5699462890625</v>
      </c>
      <c r="T140" s="69">
        <v>1527.323974609375</v>
      </c>
    </row>
    <row r="141" spans="1:20" hidden="1" x14ac:dyDescent="0.25">
      <c r="A141" t="str">
        <f t="shared" si="6"/>
        <v/>
      </c>
      <c r="B141" s="1" t="str">
        <f t="shared" si="7"/>
        <v/>
      </c>
      <c r="C141" s="37" t="s">
        <v>537</v>
      </c>
      <c r="D141" s="287" t="s">
        <v>538</v>
      </c>
      <c r="E141" s="69">
        <v>0</v>
      </c>
      <c r="F141" s="69">
        <v>0</v>
      </c>
      <c r="G141" s="69">
        <v>0</v>
      </c>
      <c r="H141" s="69">
        <v>0</v>
      </c>
      <c r="I141" s="69">
        <v>0</v>
      </c>
      <c r="J141" s="69">
        <v>0</v>
      </c>
      <c r="K141" s="69">
        <v>0</v>
      </c>
      <c r="L141" s="69">
        <v>0</v>
      </c>
      <c r="M141" s="69">
        <v>0</v>
      </c>
      <c r="N141" s="69">
        <v>0</v>
      </c>
      <c r="O141" s="69">
        <v>0</v>
      </c>
      <c r="P141" s="69">
        <v>0</v>
      </c>
      <c r="Q141" s="69">
        <v>0</v>
      </c>
      <c r="R141" s="69">
        <v>0</v>
      </c>
      <c r="S141" s="69">
        <v>0</v>
      </c>
      <c r="T141" s="69">
        <v>0</v>
      </c>
    </row>
    <row r="142" spans="1:20" hidden="1" x14ac:dyDescent="0.25">
      <c r="A142" t="str">
        <f t="shared" si="6"/>
        <v/>
      </c>
      <c r="B142" s="1" t="str">
        <f t="shared" si="7"/>
        <v>X</v>
      </c>
      <c r="C142" s="37" t="s">
        <v>539</v>
      </c>
      <c r="D142" s="287" t="s">
        <v>540</v>
      </c>
      <c r="E142" s="69">
        <v>0</v>
      </c>
      <c r="F142" s="69">
        <v>0</v>
      </c>
      <c r="G142" s="69">
        <v>0</v>
      </c>
      <c r="H142" s="69">
        <v>0</v>
      </c>
      <c r="I142" s="69">
        <v>0</v>
      </c>
      <c r="J142" s="69">
        <v>86.334999084472656</v>
      </c>
      <c r="K142" s="69">
        <v>12.298000335693359</v>
      </c>
      <c r="L142" s="69">
        <v>66.429000854492188</v>
      </c>
      <c r="M142" s="69">
        <v>7.0069999694824219</v>
      </c>
      <c r="N142" s="69">
        <v>0</v>
      </c>
      <c r="O142" s="69">
        <v>0</v>
      </c>
      <c r="P142" s="69">
        <v>0</v>
      </c>
      <c r="Q142" s="69">
        <v>0</v>
      </c>
      <c r="R142" s="69">
        <v>0</v>
      </c>
      <c r="S142" s="69">
        <v>0</v>
      </c>
      <c r="T142" s="69">
        <v>0</v>
      </c>
    </row>
    <row r="143" spans="1:20" x14ac:dyDescent="0.25">
      <c r="A143" t="str">
        <f t="shared" si="6"/>
        <v>Cofog2</v>
      </c>
      <c r="B143" s="1" t="str">
        <f t="shared" si="7"/>
        <v>X</v>
      </c>
      <c r="C143" s="37" t="s">
        <v>541</v>
      </c>
      <c r="D143" s="226" t="s">
        <v>542</v>
      </c>
      <c r="E143" s="69">
        <v>223.36500549316406</v>
      </c>
      <c r="F143" s="69">
        <v>234.96400451660156</v>
      </c>
      <c r="G143" s="69">
        <v>152.88400268554688</v>
      </c>
      <c r="H143" s="69">
        <v>168.9219970703125</v>
      </c>
      <c r="I143" s="69">
        <v>204.11099243164063</v>
      </c>
      <c r="J143" s="69">
        <v>224.36599731445313</v>
      </c>
      <c r="K143" s="69">
        <v>305.35699462890625</v>
      </c>
      <c r="L143" s="69">
        <v>235.45199584960938</v>
      </c>
      <c r="M143" s="69">
        <v>241.13600158691406</v>
      </c>
      <c r="N143" s="69">
        <v>246.37699890136719</v>
      </c>
      <c r="O143" s="69">
        <v>232.32600402832031</v>
      </c>
      <c r="P143" s="69">
        <v>0</v>
      </c>
      <c r="Q143" s="69">
        <v>0</v>
      </c>
      <c r="R143" s="69">
        <v>0</v>
      </c>
      <c r="S143" s="69">
        <v>0</v>
      </c>
      <c r="T143" s="69">
        <v>0</v>
      </c>
    </row>
    <row r="144" spans="1:20" hidden="1" x14ac:dyDescent="0.25">
      <c r="A144" t="str">
        <f t="shared" si="6"/>
        <v/>
      </c>
      <c r="B144" s="1" t="str">
        <f t="shared" si="7"/>
        <v/>
      </c>
      <c r="C144" s="37" t="s">
        <v>543</v>
      </c>
      <c r="D144" s="287" t="s">
        <v>544</v>
      </c>
      <c r="E144" s="69">
        <v>0</v>
      </c>
      <c r="F144" s="69">
        <v>0</v>
      </c>
      <c r="G144" s="69">
        <v>0</v>
      </c>
      <c r="H144" s="69">
        <v>0</v>
      </c>
      <c r="I144" s="69">
        <v>0</v>
      </c>
      <c r="J144" s="69">
        <v>0</v>
      </c>
      <c r="K144" s="69">
        <v>0</v>
      </c>
      <c r="L144" s="69">
        <v>0</v>
      </c>
      <c r="M144" s="69">
        <v>0</v>
      </c>
      <c r="N144" s="69">
        <v>0</v>
      </c>
      <c r="O144" s="69">
        <v>0</v>
      </c>
      <c r="P144" s="69">
        <v>0</v>
      </c>
      <c r="Q144" s="69">
        <v>0</v>
      </c>
      <c r="R144" s="69">
        <v>0</v>
      </c>
      <c r="S144" s="69">
        <v>0</v>
      </c>
      <c r="T144" s="69">
        <v>0</v>
      </c>
    </row>
    <row r="145" spans="1:20" hidden="1" x14ac:dyDescent="0.25">
      <c r="A145" t="str">
        <f t="shared" si="6"/>
        <v/>
      </c>
      <c r="B145" s="1" t="str">
        <f t="shared" si="7"/>
        <v/>
      </c>
      <c r="C145" s="37" t="s">
        <v>545</v>
      </c>
      <c r="D145" s="287" t="s">
        <v>546</v>
      </c>
      <c r="E145" s="69">
        <v>0</v>
      </c>
      <c r="F145" s="69">
        <v>0</v>
      </c>
      <c r="G145" s="69">
        <v>0</v>
      </c>
      <c r="H145" s="69">
        <v>0</v>
      </c>
      <c r="I145" s="69">
        <v>0</v>
      </c>
      <c r="J145" s="69">
        <v>0</v>
      </c>
      <c r="K145" s="69">
        <v>0</v>
      </c>
      <c r="L145" s="69">
        <v>0</v>
      </c>
      <c r="M145" s="69">
        <v>0</v>
      </c>
      <c r="N145" s="69">
        <v>0</v>
      </c>
      <c r="O145" s="69">
        <v>0</v>
      </c>
      <c r="P145" s="69">
        <v>0</v>
      </c>
      <c r="Q145" s="69">
        <v>0</v>
      </c>
      <c r="R145" s="69">
        <v>0</v>
      </c>
      <c r="S145" s="69">
        <v>0</v>
      </c>
      <c r="T145" s="69">
        <v>0</v>
      </c>
    </row>
    <row r="146" spans="1:20" hidden="1" x14ac:dyDescent="0.25">
      <c r="A146" t="str">
        <f t="shared" si="6"/>
        <v/>
      </c>
      <c r="B146" s="1" t="str">
        <f t="shared" si="7"/>
        <v/>
      </c>
      <c r="C146" s="37" t="s">
        <v>547</v>
      </c>
      <c r="D146" s="287" t="s">
        <v>548</v>
      </c>
      <c r="E146" s="69">
        <v>0</v>
      </c>
      <c r="F146" s="69">
        <v>0</v>
      </c>
      <c r="G146" s="69">
        <v>0</v>
      </c>
      <c r="H146" s="69">
        <v>0</v>
      </c>
      <c r="I146" s="69">
        <v>0</v>
      </c>
      <c r="J146" s="69">
        <v>0</v>
      </c>
      <c r="K146" s="69">
        <v>0</v>
      </c>
      <c r="L146" s="69">
        <v>0</v>
      </c>
      <c r="M146" s="69">
        <v>0</v>
      </c>
      <c r="N146" s="69">
        <v>0</v>
      </c>
      <c r="O146" s="69">
        <v>0</v>
      </c>
      <c r="P146" s="69">
        <v>0</v>
      </c>
      <c r="Q146" s="69">
        <v>0</v>
      </c>
      <c r="R146" s="69">
        <v>0</v>
      </c>
      <c r="S146" s="69">
        <v>0</v>
      </c>
      <c r="T146" s="69">
        <v>0</v>
      </c>
    </row>
    <row r="147" spans="1:20" hidden="1" x14ac:dyDescent="0.25">
      <c r="A147" t="str">
        <f t="shared" si="6"/>
        <v/>
      </c>
      <c r="B147" s="1" t="str">
        <f t="shared" si="7"/>
        <v/>
      </c>
      <c r="C147" s="37" t="s">
        <v>549</v>
      </c>
      <c r="D147" s="287" t="s">
        <v>550</v>
      </c>
      <c r="E147" s="69">
        <v>0</v>
      </c>
      <c r="F147" s="69">
        <v>0</v>
      </c>
      <c r="G147" s="69">
        <v>0</v>
      </c>
      <c r="H147" s="69">
        <v>0</v>
      </c>
      <c r="I147" s="69">
        <v>0</v>
      </c>
      <c r="J147" s="69">
        <v>0</v>
      </c>
      <c r="K147" s="69">
        <v>0</v>
      </c>
      <c r="L147" s="69">
        <v>0</v>
      </c>
      <c r="M147" s="69">
        <v>0</v>
      </c>
      <c r="N147" s="69">
        <v>0</v>
      </c>
      <c r="O147" s="69">
        <v>0</v>
      </c>
      <c r="P147" s="69">
        <v>0</v>
      </c>
      <c r="Q147" s="69">
        <v>0</v>
      </c>
      <c r="R147" s="69">
        <v>0</v>
      </c>
      <c r="S147" s="69">
        <v>0</v>
      </c>
      <c r="T147" s="69">
        <v>0</v>
      </c>
    </row>
    <row r="148" spans="1:20" hidden="1" x14ac:dyDescent="0.25">
      <c r="A148" t="str">
        <f t="shared" si="6"/>
        <v/>
      </c>
      <c r="B148" s="1" t="str">
        <f t="shared" si="7"/>
        <v>X</v>
      </c>
      <c r="C148" s="37" t="s">
        <v>551</v>
      </c>
      <c r="D148" s="287" t="s">
        <v>552</v>
      </c>
      <c r="E148" s="69">
        <v>223.36500549316406</v>
      </c>
      <c r="F148" s="69">
        <v>234.96400451660156</v>
      </c>
      <c r="G148" s="69">
        <v>152.88400268554688</v>
      </c>
      <c r="H148" s="69">
        <v>168.9219970703125</v>
      </c>
      <c r="I148" s="69">
        <v>204.11099243164063</v>
      </c>
      <c r="J148" s="69">
        <v>224.36599731445313</v>
      </c>
      <c r="K148" s="69">
        <v>305.35699462890625</v>
      </c>
      <c r="L148" s="69">
        <v>235.45199584960938</v>
      </c>
      <c r="M148" s="69">
        <v>241.13600158691406</v>
      </c>
      <c r="N148" s="69">
        <v>246.37699890136719</v>
      </c>
      <c r="O148" s="69">
        <v>232.32600402832031</v>
      </c>
      <c r="P148" s="69">
        <v>0</v>
      </c>
      <c r="Q148" s="69">
        <v>0</v>
      </c>
      <c r="R148" s="69">
        <v>0</v>
      </c>
      <c r="S148" s="69">
        <v>0</v>
      </c>
      <c r="T148" s="69">
        <v>0</v>
      </c>
    </row>
    <row r="149" spans="1:20" x14ac:dyDescent="0.25">
      <c r="A149" t="str">
        <f t="shared" si="6"/>
        <v>Cofog2</v>
      </c>
      <c r="B149" s="1" t="str">
        <f t="shared" si="7"/>
        <v>X</v>
      </c>
      <c r="C149" s="37" t="s">
        <v>553</v>
      </c>
      <c r="D149" s="226" t="s">
        <v>554</v>
      </c>
      <c r="E149" s="69">
        <v>5389.7412109375</v>
      </c>
      <c r="F149" s="69">
        <v>5563.68115234375</v>
      </c>
      <c r="G149" s="69">
        <v>5667.0517578125</v>
      </c>
      <c r="H149" s="69">
        <v>5626.328125</v>
      </c>
      <c r="I149" s="69">
        <v>6078.580078125</v>
      </c>
      <c r="J149" s="69">
        <v>6259.9970703125</v>
      </c>
      <c r="K149" s="69">
        <v>7063.85986328125</v>
      </c>
      <c r="L149" s="69">
        <v>6995.72021484375</v>
      </c>
      <c r="M149" s="69">
        <v>7807.958984375</v>
      </c>
      <c r="N149" s="69">
        <v>7552.626953125</v>
      </c>
      <c r="O149" s="69">
        <v>8024.2421875</v>
      </c>
      <c r="P149" s="69">
        <v>6977.48583984375</v>
      </c>
      <c r="Q149" s="69">
        <v>6492.3349609375</v>
      </c>
      <c r="R149" s="69">
        <v>7443.408203125</v>
      </c>
      <c r="S149" s="69">
        <v>6828.68701171875</v>
      </c>
      <c r="T149" s="69">
        <v>7199.578125</v>
      </c>
    </row>
    <row r="150" spans="1:20" hidden="1" x14ac:dyDescent="0.25">
      <c r="A150" t="str">
        <f t="shared" si="6"/>
        <v/>
      </c>
      <c r="B150" s="1" t="str">
        <f t="shared" si="7"/>
        <v>X</v>
      </c>
      <c r="C150" s="37" t="s">
        <v>555</v>
      </c>
      <c r="D150" s="287" t="s">
        <v>556</v>
      </c>
      <c r="E150" s="69">
        <v>1121.112060546875</v>
      </c>
      <c r="F150" s="69">
        <v>1058.60302734375</v>
      </c>
      <c r="G150" s="69">
        <v>1125.9090576171875</v>
      </c>
      <c r="H150" s="69">
        <v>1120.5679931640625</v>
      </c>
      <c r="I150" s="69">
        <v>1648.864990234375</v>
      </c>
      <c r="J150" s="69">
        <v>1146.0269775390625</v>
      </c>
      <c r="K150" s="69">
        <v>1428.2860107421875</v>
      </c>
      <c r="L150" s="69">
        <v>1691.5980224609375</v>
      </c>
      <c r="M150" s="69">
        <v>1862.1839599609375</v>
      </c>
      <c r="N150" s="69">
        <v>1749.281005859375</v>
      </c>
      <c r="O150" s="69">
        <v>1775.261962890625</v>
      </c>
      <c r="P150" s="69">
        <v>2817.830078125</v>
      </c>
      <c r="Q150" s="69">
        <v>2896.094970703125</v>
      </c>
      <c r="R150" s="69">
        <v>3437.738037109375</v>
      </c>
      <c r="S150" s="69">
        <v>2696.824951171875</v>
      </c>
      <c r="T150" s="69">
        <v>2894.5419921875</v>
      </c>
    </row>
    <row r="151" spans="1:20" hidden="1" x14ac:dyDescent="0.25">
      <c r="A151" t="str">
        <f t="shared" si="6"/>
        <v/>
      </c>
      <c r="B151" s="1" t="str">
        <f t="shared" si="7"/>
        <v>X</v>
      </c>
      <c r="C151" s="37" t="s">
        <v>557</v>
      </c>
      <c r="D151" s="287" t="s">
        <v>558</v>
      </c>
      <c r="E151" s="69">
        <v>252.61199951171875</v>
      </c>
      <c r="F151" s="69">
        <v>277.97601318359375</v>
      </c>
      <c r="G151" s="69">
        <v>265.5150146484375</v>
      </c>
      <c r="H151" s="69">
        <v>291.57000732421875</v>
      </c>
      <c r="I151" s="69">
        <v>269.61700439453125</v>
      </c>
      <c r="J151" s="69">
        <v>298.64999389648438</v>
      </c>
      <c r="K151" s="69">
        <v>360.64300537109375</v>
      </c>
      <c r="L151" s="69">
        <v>438.02301025390625</v>
      </c>
      <c r="M151" s="69">
        <v>531.46600341796875</v>
      </c>
      <c r="N151" s="69">
        <v>526.719970703125</v>
      </c>
      <c r="O151" s="69">
        <v>567.635986328125</v>
      </c>
      <c r="P151" s="69">
        <v>577.28399658203125</v>
      </c>
      <c r="Q151" s="69">
        <v>542.3900146484375</v>
      </c>
      <c r="R151" s="69">
        <v>600.88800048828125</v>
      </c>
      <c r="S151" s="69">
        <v>502.76199340820313</v>
      </c>
      <c r="T151" s="69">
        <v>572.969970703125</v>
      </c>
    </row>
    <row r="152" spans="1:20" hidden="1" x14ac:dyDescent="0.25">
      <c r="A152" t="str">
        <f t="shared" si="6"/>
        <v/>
      </c>
      <c r="B152" s="1" t="str">
        <f t="shared" si="7"/>
        <v>X</v>
      </c>
      <c r="C152" s="37" t="s">
        <v>559</v>
      </c>
      <c r="D152" s="287" t="s">
        <v>560</v>
      </c>
      <c r="E152" s="69">
        <v>1888.18701171875</v>
      </c>
      <c r="F152" s="69">
        <v>2042.6639404296875</v>
      </c>
      <c r="G152" s="69">
        <v>1988.1629638671875</v>
      </c>
      <c r="H152" s="69">
        <v>1900.9420166015625</v>
      </c>
      <c r="I152" s="69">
        <v>1996.6729736328125</v>
      </c>
      <c r="J152" s="69">
        <v>2544.330078125</v>
      </c>
      <c r="K152" s="69">
        <v>2762.695068359375</v>
      </c>
      <c r="L152" s="69">
        <v>3141.865966796875</v>
      </c>
      <c r="M152" s="69">
        <v>3332.623046875</v>
      </c>
      <c r="N152" s="69">
        <v>3331.23291015625</v>
      </c>
      <c r="O152" s="69">
        <v>3646.52099609375</v>
      </c>
      <c r="P152" s="69">
        <v>2432.64599609375</v>
      </c>
      <c r="Q152" s="69">
        <v>2253.154052734375</v>
      </c>
      <c r="R152" s="69">
        <v>2589.903076171875</v>
      </c>
      <c r="S152" s="69">
        <v>2806.48095703125</v>
      </c>
      <c r="T152" s="69">
        <v>2804.7548828125</v>
      </c>
    </row>
    <row r="153" spans="1:20" hidden="1" x14ac:dyDescent="0.25">
      <c r="A153" t="str">
        <f t="shared" si="6"/>
        <v/>
      </c>
      <c r="B153" s="1" t="str">
        <f t="shared" si="7"/>
        <v>X</v>
      </c>
      <c r="C153" s="37" t="s">
        <v>561</v>
      </c>
      <c r="D153" s="287" t="s">
        <v>562</v>
      </c>
      <c r="E153" s="69">
        <v>242.76600646972656</v>
      </c>
      <c r="F153" s="69">
        <v>281.52499389648438</v>
      </c>
      <c r="G153" s="69">
        <v>274.97900390625</v>
      </c>
      <c r="H153" s="69">
        <v>308.7239990234375</v>
      </c>
      <c r="I153" s="69">
        <v>361.54501342773438</v>
      </c>
      <c r="J153" s="69">
        <v>383.33099365234375</v>
      </c>
      <c r="K153" s="69">
        <v>423.64599609375</v>
      </c>
      <c r="L153" s="69">
        <v>460.59600830078125</v>
      </c>
      <c r="M153" s="69">
        <v>546.20001220703125</v>
      </c>
      <c r="N153" s="69">
        <v>529.98699951171875</v>
      </c>
      <c r="O153" s="69">
        <v>598.09600830078125</v>
      </c>
      <c r="P153" s="69">
        <v>17.868999481201172</v>
      </c>
      <c r="Q153" s="69">
        <v>18.187000274658203</v>
      </c>
      <c r="R153" s="69">
        <v>20.184999465942383</v>
      </c>
      <c r="S153" s="69">
        <v>22.423000335693359</v>
      </c>
      <c r="T153" s="69">
        <v>22.533000946044922</v>
      </c>
    </row>
    <row r="154" spans="1:20" hidden="1" x14ac:dyDescent="0.25">
      <c r="A154" t="str">
        <f t="shared" si="6"/>
        <v/>
      </c>
      <c r="B154" s="1" t="str">
        <f t="shared" si="7"/>
        <v>X</v>
      </c>
      <c r="C154" s="37" t="s">
        <v>563</v>
      </c>
      <c r="D154" s="287" t="s">
        <v>564</v>
      </c>
      <c r="E154" s="69">
        <v>122.83899688720703</v>
      </c>
      <c r="F154" s="69">
        <v>76.03399658203125</v>
      </c>
      <c r="G154" s="69">
        <v>86.425003051757813</v>
      </c>
      <c r="H154" s="69">
        <v>51.490001678466797</v>
      </c>
      <c r="I154" s="69">
        <v>89.252998352050781</v>
      </c>
      <c r="J154" s="69">
        <v>129.51300048828125</v>
      </c>
      <c r="K154" s="69">
        <v>194.75199890136719</v>
      </c>
      <c r="L154" s="69">
        <v>241.23899841308594</v>
      </c>
      <c r="M154" s="69">
        <v>243.5989990234375</v>
      </c>
      <c r="N154" s="69">
        <v>257.82000732421875</v>
      </c>
      <c r="O154" s="69">
        <v>257.15200805664063</v>
      </c>
      <c r="P154" s="69">
        <v>243.69200134277344</v>
      </c>
      <c r="Q154" s="69">
        <v>253.91900634765625</v>
      </c>
      <c r="R154" s="69">
        <v>239.02299499511719</v>
      </c>
      <c r="S154" s="69">
        <v>200.33900451660156</v>
      </c>
      <c r="T154" s="69">
        <v>231.89900207519531</v>
      </c>
    </row>
    <row r="155" spans="1:20" hidden="1" x14ac:dyDescent="0.25">
      <c r="A155" t="str">
        <f t="shared" si="6"/>
        <v/>
      </c>
      <c r="B155" s="1" t="str">
        <f t="shared" si="7"/>
        <v>X</v>
      </c>
      <c r="C155" s="37" t="s">
        <v>565</v>
      </c>
      <c r="D155" s="287" t="s">
        <v>566</v>
      </c>
      <c r="E155" s="69">
        <v>1762.2239990234375</v>
      </c>
      <c r="F155" s="69">
        <v>1826.8800048828125</v>
      </c>
      <c r="G155" s="69">
        <v>1926.06005859375</v>
      </c>
      <c r="H155" s="69">
        <v>1953.0340576171875</v>
      </c>
      <c r="I155" s="69">
        <v>1712.6280517578125</v>
      </c>
      <c r="J155" s="69">
        <v>1758.14599609375</v>
      </c>
      <c r="K155" s="69">
        <v>1893.8389892578125</v>
      </c>
      <c r="L155" s="69">
        <v>1022.39599609375</v>
      </c>
      <c r="M155" s="69">
        <v>1291.886962890625</v>
      </c>
      <c r="N155" s="69">
        <v>1157.5849609375</v>
      </c>
      <c r="O155" s="69">
        <v>1179.573974609375</v>
      </c>
      <c r="P155" s="69">
        <v>888.16497802734375</v>
      </c>
      <c r="Q155" s="69">
        <v>528.59100341796875</v>
      </c>
      <c r="R155" s="69">
        <v>555.6710205078125</v>
      </c>
      <c r="S155" s="69">
        <v>599.85498046875</v>
      </c>
      <c r="T155" s="69">
        <v>672.8790283203125</v>
      </c>
    </row>
    <row r="156" spans="1:20" x14ac:dyDescent="0.25">
      <c r="A156" t="str">
        <f t="shared" si="6"/>
        <v>Cofog2</v>
      </c>
      <c r="B156" s="1" t="str">
        <f t="shared" si="7"/>
        <v>X</v>
      </c>
      <c r="C156" s="37" t="s">
        <v>567</v>
      </c>
      <c r="D156" s="226" t="s">
        <v>568</v>
      </c>
      <c r="E156" s="69">
        <v>5650.4248046875</v>
      </c>
      <c r="F156" s="69">
        <v>6022.62890625</v>
      </c>
      <c r="G156" s="69">
        <v>6113.63623046875</v>
      </c>
      <c r="H156" s="69">
        <v>6382.31494140625</v>
      </c>
      <c r="I156" s="69">
        <v>6530.69580078125</v>
      </c>
      <c r="J156" s="69">
        <v>6268.080078125</v>
      </c>
      <c r="K156" s="69">
        <v>6730.5029296875</v>
      </c>
      <c r="L156" s="69">
        <v>6769.1728515625</v>
      </c>
      <c r="M156" s="69">
        <v>6706.83984375</v>
      </c>
      <c r="N156" s="69">
        <v>7102.205078125</v>
      </c>
      <c r="O156" s="69">
        <v>6888.6162109375</v>
      </c>
      <c r="P156" s="69">
        <v>7566.98388671875</v>
      </c>
      <c r="Q156" s="69">
        <v>7332.59912109375</v>
      </c>
      <c r="R156" s="69">
        <v>7542.44921875</v>
      </c>
      <c r="S156" s="69">
        <v>7402.2529296875</v>
      </c>
      <c r="T156" s="69">
        <v>7420.076171875</v>
      </c>
    </row>
    <row r="157" spans="1:20" hidden="1" x14ac:dyDescent="0.25">
      <c r="A157" t="str">
        <f t="shared" si="6"/>
        <v/>
      </c>
      <c r="B157" s="1" t="str">
        <f t="shared" si="7"/>
        <v>X</v>
      </c>
      <c r="C157" s="37" t="s">
        <v>569</v>
      </c>
      <c r="D157" s="287" t="s">
        <v>570</v>
      </c>
      <c r="E157" s="69">
        <v>1504.803955078125</v>
      </c>
      <c r="F157" s="69">
        <v>1532.51904296875</v>
      </c>
      <c r="G157" s="69">
        <v>1426.7889404296875</v>
      </c>
      <c r="H157" s="69">
        <v>1585.592041015625</v>
      </c>
      <c r="I157" s="69">
        <v>1789.114990234375</v>
      </c>
      <c r="J157" s="69">
        <v>809.42401123046875</v>
      </c>
      <c r="K157" s="69">
        <v>779.030029296875</v>
      </c>
      <c r="L157" s="69">
        <v>652.31298828125</v>
      </c>
      <c r="M157" s="69">
        <v>689.719970703125</v>
      </c>
      <c r="N157" s="69">
        <v>690.44500732421875</v>
      </c>
      <c r="O157" s="69">
        <v>678.89202880859375</v>
      </c>
      <c r="P157" s="69">
        <v>80.273002624511719</v>
      </c>
      <c r="Q157" s="69">
        <v>165.875</v>
      </c>
      <c r="R157" s="69">
        <v>132.12600708007813</v>
      </c>
      <c r="S157" s="69">
        <v>162.95100402832031</v>
      </c>
      <c r="T157" s="69">
        <v>169.33799743652344</v>
      </c>
    </row>
    <row r="158" spans="1:20" hidden="1" x14ac:dyDescent="0.25">
      <c r="A158" t="str">
        <f t="shared" si="6"/>
        <v/>
      </c>
      <c r="B158" s="1" t="str">
        <f t="shared" si="7"/>
        <v>X</v>
      </c>
      <c r="C158" s="37" t="s">
        <v>571</v>
      </c>
      <c r="D158" s="287" t="s">
        <v>572</v>
      </c>
      <c r="E158" s="69">
        <v>221.14900207519531</v>
      </c>
      <c r="F158" s="69">
        <v>207.96200561523438</v>
      </c>
      <c r="G158" s="69">
        <v>207.18099975585938</v>
      </c>
      <c r="H158" s="69">
        <v>203.85099792480469</v>
      </c>
      <c r="I158" s="69">
        <v>145.91999816894531</v>
      </c>
      <c r="J158" s="69">
        <v>123.88200378417969</v>
      </c>
      <c r="K158" s="69">
        <v>172.80599975585938</v>
      </c>
      <c r="L158" s="69">
        <v>0</v>
      </c>
      <c r="M158" s="69">
        <v>0</v>
      </c>
      <c r="N158" s="69">
        <v>0</v>
      </c>
      <c r="O158" s="69">
        <v>0</v>
      </c>
      <c r="P158" s="69">
        <v>0</v>
      </c>
      <c r="Q158" s="69">
        <v>0</v>
      </c>
      <c r="R158" s="69">
        <v>0</v>
      </c>
      <c r="S158" s="69">
        <v>0</v>
      </c>
      <c r="T158" s="69">
        <v>0</v>
      </c>
    </row>
    <row r="159" spans="1:20" hidden="1" x14ac:dyDescent="0.25">
      <c r="A159" t="str">
        <f t="shared" si="6"/>
        <v/>
      </c>
      <c r="B159" s="1" t="str">
        <f t="shared" si="7"/>
        <v>X</v>
      </c>
      <c r="C159" s="37" t="s">
        <v>573</v>
      </c>
      <c r="D159" s="287" t="s">
        <v>574</v>
      </c>
      <c r="E159" s="69">
        <v>469.4110107421875</v>
      </c>
      <c r="F159" s="69">
        <v>570.63397216796875</v>
      </c>
      <c r="G159" s="69">
        <v>591.51300048828125</v>
      </c>
      <c r="H159" s="69">
        <v>577.66998291015625</v>
      </c>
      <c r="I159" s="69">
        <v>637.51898193359375</v>
      </c>
      <c r="J159" s="69">
        <v>875.8060302734375</v>
      </c>
      <c r="K159" s="69">
        <v>952.5059814453125</v>
      </c>
      <c r="L159" s="69">
        <v>1000.3400268554688</v>
      </c>
      <c r="M159" s="69">
        <v>1092.2130126953125</v>
      </c>
      <c r="N159" s="69">
        <v>1011.7969970703125</v>
      </c>
      <c r="O159" s="69">
        <v>916.45098876953125</v>
      </c>
      <c r="P159" s="69">
        <v>600.48199462890625</v>
      </c>
      <c r="Q159" s="69">
        <v>452.75100708007813</v>
      </c>
      <c r="R159" s="69">
        <v>506.718994140625</v>
      </c>
      <c r="S159" s="69">
        <v>506.08499145507813</v>
      </c>
      <c r="T159" s="69">
        <v>527.55999755859375</v>
      </c>
    </row>
    <row r="160" spans="1:20" hidden="1" x14ac:dyDescent="0.25">
      <c r="A160" t="str">
        <f t="shared" si="6"/>
        <v/>
      </c>
      <c r="B160" s="1" t="str">
        <f t="shared" ref="B160:B191" si="8">IF(SUM(E160:W160)&lt;=0,"","X")</f>
        <v>X</v>
      </c>
      <c r="C160" s="37" t="s">
        <v>575</v>
      </c>
      <c r="D160" s="287" t="s">
        <v>576</v>
      </c>
      <c r="E160" s="69">
        <v>80.609001159667969</v>
      </c>
      <c r="F160" s="69">
        <v>67.505996704101563</v>
      </c>
      <c r="G160" s="69">
        <v>75.274002075195313</v>
      </c>
      <c r="H160" s="69">
        <v>80.346000671386719</v>
      </c>
      <c r="I160" s="69">
        <v>56.891998291015625</v>
      </c>
      <c r="J160" s="69">
        <v>1.7599999904632568</v>
      </c>
      <c r="K160" s="69">
        <v>0</v>
      </c>
      <c r="L160" s="69">
        <v>0</v>
      </c>
      <c r="M160" s="69">
        <v>0</v>
      </c>
      <c r="N160" s="69">
        <v>0</v>
      </c>
      <c r="O160" s="69">
        <v>0</v>
      </c>
      <c r="P160" s="69">
        <v>0</v>
      </c>
      <c r="Q160" s="69">
        <v>3.9440000057220459</v>
      </c>
      <c r="R160" s="69">
        <v>55.654998779296875</v>
      </c>
      <c r="S160" s="69">
        <v>60.972999572753906</v>
      </c>
      <c r="T160" s="69">
        <v>54.415000915527344</v>
      </c>
    </row>
    <row r="161" spans="1:20" hidden="1" x14ac:dyDescent="0.25">
      <c r="A161" t="str">
        <f t="shared" si="6"/>
        <v/>
      </c>
      <c r="B161" s="1" t="str">
        <f t="shared" si="8"/>
        <v>X</v>
      </c>
      <c r="C161" s="37" t="s">
        <v>577</v>
      </c>
      <c r="D161" s="287" t="s">
        <v>578</v>
      </c>
      <c r="E161" s="69">
        <v>444.26300048828125</v>
      </c>
      <c r="F161" s="69">
        <v>458.5</v>
      </c>
      <c r="G161" s="69">
        <v>466.92401123046875</v>
      </c>
      <c r="H161" s="69">
        <v>447.54800415039063</v>
      </c>
      <c r="I161" s="69">
        <v>494.87100219726563</v>
      </c>
      <c r="J161" s="69">
        <v>472.31900024414063</v>
      </c>
      <c r="K161" s="69">
        <v>533.6610107421875</v>
      </c>
      <c r="L161" s="69">
        <v>508.40899658203125</v>
      </c>
      <c r="M161" s="69">
        <v>532.67901611328125</v>
      </c>
      <c r="N161" s="69">
        <v>896.2130126953125</v>
      </c>
      <c r="O161" s="69">
        <v>601.80902099609375</v>
      </c>
      <c r="P161" s="69">
        <v>1480.3499755859375</v>
      </c>
      <c r="Q161" s="69">
        <v>1696.364013671875</v>
      </c>
      <c r="R161" s="69">
        <v>2256.56103515625</v>
      </c>
      <c r="S161" s="69">
        <v>2096.9140625</v>
      </c>
      <c r="T161" s="69">
        <v>2171.531982421875</v>
      </c>
    </row>
    <row r="162" spans="1:20" hidden="1" x14ac:dyDescent="0.25">
      <c r="A162" t="str">
        <f t="shared" si="6"/>
        <v/>
      </c>
      <c r="B162" s="1" t="str">
        <f t="shared" si="8"/>
        <v/>
      </c>
      <c r="C162" s="37" t="s">
        <v>579</v>
      </c>
      <c r="D162" s="287" t="s">
        <v>580</v>
      </c>
      <c r="E162" s="69">
        <v>0</v>
      </c>
      <c r="F162" s="69">
        <v>0</v>
      </c>
      <c r="G162" s="69">
        <v>0</v>
      </c>
      <c r="H162" s="69">
        <v>0</v>
      </c>
      <c r="I162" s="69">
        <v>0</v>
      </c>
      <c r="J162" s="69">
        <v>0</v>
      </c>
      <c r="K162" s="69">
        <v>0</v>
      </c>
      <c r="L162" s="69">
        <v>0</v>
      </c>
      <c r="M162" s="69">
        <v>0</v>
      </c>
      <c r="N162" s="69">
        <v>0</v>
      </c>
      <c r="O162" s="69">
        <v>0</v>
      </c>
      <c r="P162" s="69">
        <v>0</v>
      </c>
      <c r="Q162" s="69">
        <v>0</v>
      </c>
      <c r="R162" s="69">
        <v>0</v>
      </c>
      <c r="S162" s="69">
        <v>0</v>
      </c>
      <c r="T162" s="69">
        <v>0</v>
      </c>
    </row>
    <row r="163" spans="1:20" hidden="1" x14ac:dyDescent="0.25">
      <c r="A163" t="str">
        <f t="shared" si="6"/>
        <v/>
      </c>
      <c r="B163" s="1" t="str">
        <f t="shared" si="8"/>
        <v/>
      </c>
      <c r="C163" s="37" t="s">
        <v>581</v>
      </c>
      <c r="D163" s="287" t="s">
        <v>582</v>
      </c>
      <c r="E163" s="69">
        <v>0</v>
      </c>
      <c r="F163" s="69">
        <v>0</v>
      </c>
      <c r="G163" s="69">
        <v>0</v>
      </c>
      <c r="H163" s="69">
        <v>0</v>
      </c>
      <c r="I163" s="69">
        <v>0</v>
      </c>
      <c r="J163" s="69">
        <v>0</v>
      </c>
      <c r="K163" s="69">
        <v>0</v>
      </c>
      <c r="L163" s="69">
        <v>0</v>
      </c>
      <c r="M163" s="69">
        <v>0</v>
      </c>
      <c r="N163" s="69">
        <v>0</v>
      </c>
      <c r="O163" s="69">
        <v>0</v>
      </c>
      <c r="P163" s="69">
        <v>0</v>
      </c>
      <c r="Q163" s="69">
        <v>0</v>
      </c>
      <c r="R163" s="69">
        <v>0</v>
      </c>
      <c r="S163" s="69">
        <v>0</v>
      </c>
      <c r="T163" s="69">
        <v>0</v>
      </c>
    </row>
    <row r="164" spans="1:20" hidden="1" x14ac:dyDescent="0.25">
      <c r="A164" t="str">
        <f t="shared" si="6"/>
        <v/>
      </c>
      <c r="B164" s="1" t="str">
        <f t="shared" si="8"/>
        <v/>
      </c>
      <c r="C164" s="37" t="s">
        <v>583</v>
      </c>
      <c r="D164" s="287" t="s">
        <v>584</v>
      </c>
      <c r="E164" s="69">
        <v>0</v>
      </c>
      <c r="F164" s="69">
        <v>0</v>
      </c>
      <c r="G164" s="69">
        <v>0</v>
      </c>
      <c r="H164" s="69">
        <v>0</v>
      </c>
      <c r="I164" s="69">
        <v>0</v>
      </c>
      <c r="J164" s="69">
        <v>0</v>
      </c>
      <c r="K164" s="69">
        <v>0</v>
      </c>
      <c r="L164" s="69">
        <v>0</v>
      </c>
      <c r="M164" s="69">
        <v>0</v>
      </c>
      <c r="N164" s="69">
        <v>0</v>
      </c>
      <c r="O164" s="69">
        <v>0</v>
      </c>
      <c r="P164" s="69">
        <v>0</v>
      </c>
      <c r="Q164" s="69">
        <v>0</v>
      </c>
      <c r="R164" s="69">
        <v>0</v>
      </c>
      <c r="S164" s="69">
        <v>0</v>
      </c>
      <c r="T164" s="69">
        <v>0</v>
      </c>
    </row>
    <row r="165" spans="1:20" hidden="1" x14ac:dyDescent="0.25">
      <c r="A165" t="str">
        <f t="shared" si="6"/>
        <v/>
      </c>
      <c r="B165" s="1" t="str">
        <f t="shared" si="8"/>
        <v/>
      </c>
      <c r="C165" s="37" t="s">
        <v>585</v>
      </c>
      <c r="D165" s="287" t="s">
        <v>586</v>
      </c>
      <c r="E165" s="69">
        <v>0</v>
      </c>
      <c r="F165" s="69">
        <v>0</v>
      </c>
      <c r="G165" s="69">
        <v>0</v>
      </c>
      <c r="H165" s="69">
        <v>0</v>
      </c>
      <c r="I165" s="69">
        <v>0</v>
      </c>
      <c r="J165" s="69">
        <v>0</v>
      </c>
      <c r="K165" s="69">
        <v>0</v>
      </c>
      <c r="L165" s="69">
        <v>0</v>
      </c>
      <c r="M165" s="69">
        <v>0</v>
      </c>
      <c r="N165" s="69">
        <v>0</v>
      </c>
      <c r="O165" s="69">
        <v>0</v>
      </c>
      <c r="P165" s="69">
        <v>0</v>
      </c>
      <c r="Q165" s="69">
        <v>0</v>
      </c>
      <c r="R165" s="69">
        <v>0</v>
      </c>
      <c r="S165" s="69">
        <v>0</v>
      </c>
      <c r="T165" s="69">
        <v>0</v>
      </c>
    </row>
    <row r="166" spans="1:20" hidden="1" x14ac:dyDescent="0.25">
      <c r="A166" t="str">
        <f t="shared" si="6"/>
        <v/>
      </c>
      <c r="B166" s="1" t="str">
        <f t="shared" si="8"/>
        <v>X</v>
      </c>
      <c r="C166" s="37" t="s">
        <v>587</v>
      </c>
      <c r="D166" s="287" t="s">
        <v>588</v>
      </c>
      <c r="E166" s="69">
        <v>0</v>
      </c>
      <c r="F166" s="69">
        <v>0</v>
      </c>
      <c r="G166" s="69">
        <v>0</v>
      </c>
      <c r="H166" s="69">
        <v>0</v>
      </c>
      <c r="I166" s="69">
        <v>0</v>
      </c>
      <c r="J166" s="69">
        <v>0</v>
      </c>
      <c r="K166" s="69">
        <v>0</v>
      </c>
      <c r="L166" s="69">
        <v>0</v>
      </c>
      <c r="M166" s="69">
        <v>0</v>
      </c>
      <c r="N166" s="69">
        <v>0</v>
      </c>
      <c r="O166" s="69">
        <v>0</v>
      </c>
      <c r="P166" s="69">
        <v>108.14800262451172</v>
      </c>
      <c r="Q166" s="69">
        <v>77.404998779296875</v>
      </c>
      <c r="R166" s="69">
        <v>13.998000144958496</v>
      </c>
      <c r="S166" s="69">
        <v>0</v>
      </c>
      <c r="T166" s="69">
        <v>0</v>
      </c>
    </row>
    <row r="167" spans="1:20" hidden="1" x14ac:dyDescent="0.25">
      <c r="A167" t="str">
        <f t="shared" si="6"/>
        <v/>
      </c>
      <c r="B167" s="1" t="str">
        <f t="shared" si="8"/>
        <v>X</v>
      </c>
      <c r="C167" s="37" t="s">
        <v>589</v>
      </c>
      <c r="D167" s="287" t="s">
        <v>590</v>
      </c>
      <c r="E167" s="69">
        <v>17.916000366210938</v>
      </c>
      <c r="F167" s="69">
        <v>43.312999725341797</v>
      </c>
      <c r="G167" s="69">
        <v>19.103000640869141</v>
      </c>
      <c r="H167" s="69">
        <v>21.232999801635742</v>
      </c>
      <c r="I167" s="69">
        <v>0</v>
      </c>
      <c r="J167" s="69">
        <v>0</v>
      </c>
      <c r="K167" s="69">
        <v>24.704000473022461</v>
      </c>
      <c r="L167" s="69">
        <v>60.576000213623047</v>
      </c>
      <c r="M167" s="69">
        <v>82.747001647949219</v>
      </c>
      <c r="N167" s="69">
        <v>94.288002014160156</v>
      </c>
      <c r="O167" s="69">
        <v>107.90499877929688</v>
      </c>
      <c r="P167" s="69">
        <v>0</v>
      </c>
      <c r="Q167" s="69">
        <v>0</v>
      </c>
      <c r="R167" s="69">
        <v>0</v>
      </c>
      <c r="S167" s="69">
        <v>0</v>
      </c>
      <c r="T167" s="69">
        <v>0</v>
      </c>
    </row>
    <row r="168" spans="1:20" hidden="1" x14ac:dyDescent="0.25">
      <c r="A168" t="str">
        <f t="shared" si="6"/>
        <v/>
      </c>
      <c r="B168" s="1" t="str">
        <f t="shared" si="8"/>
        <v/>
      </c>
      <c r="C168" s="37" t="s">
        <v>591</v>
      </c>
      <c r="D168" s="287" t="s">
        <v>592</v>
      </c>
      <c r="E168" s="69">
        <v>0</v>
      </c>
      <c r="F168" s="69">
        <v>0</v>
      </c>
      <c r="G168" s="69">
        <v>0</v>
      </c>
      <c r="H168" s="69">
        <v>0</v>
      </c>
      <c r="I168" s="69">
        <v>0</v>
      </c>
      <c r="J168" s="69">
        <v>0</v>
      </c>
      <c r="K168" s="69">
        <v>0</v>
      </c>
      <c r="L168" s="69">
        <v>0</v>
      </c>
      <c r="M168" s="69">
        <v>0</v>
      </c>
      <c r="N168" s="69">
        <v>0</v>
      </c>
      <c r="O168" s="69">
        <v>0</v>
      </c>
      <c r="P168" s="69">
        <v>0</v>
      </c>
      <c r="Q168" s="69">
        <v>0</v>
      </c>
      <c r="R168" s="69">
        <v>0</v>
      </c>
      <c r="S168" s="69">
        <v>0</v>
      </c>
      <c r="T168" s="69">
        <v>0</v>
      </c>
    </row>
    <row r="169" spans="1:20" hidden="1" x14ac:dyDescent="0.25">
      <c r="A169" t="str">
        <f t="shared" si="6"/>
        <v/>
      </c>
      <c r="B169" s="1" t="str">
        <f t="shared" si="8"/>
        <v/>
      </c>
      <c r="C169" s="37" t="s">
        <v>593</v>
      </c>
      <c r="D169" s="287" t="s">
        <v>594</v>
      </c>
      <c r="E169" s="69">
        <v>0</v>
      </c>
      <c r="F169" s="69">
        <v>0</v>
      </c>
      <c r="G169" s="69">
        <v>0</v>
      </c>
      <c r="H169" s="69">
        <v>0</v>
      </c>
      <c r="I169" s="69">
        <v>0</v>
      </c>
      <c r="J169" s="69">
        <v>0</v>
      </c>
      <c r="K169" s="69">
        <v>0</v>
      </c>
      <c r="L169" s="69">
        <v>0</v>
      </c>
      <c r="M169" s="69">
        <v>0</v>
      </c>
      <c r="N169" s="69">
        <v>0</v>
      </c>
      <c r="O169" s="69">
        <v>0</v>
      </c>
      <c r="P169" s="69">
        <v>0</v>
      </c>
      <c r="Q169" s="69">
        <v>0</v>
      </c>
      <c r="R169" s="69">
        <v>0</v>
      </c>
      <c r="S169" s="69">
        <v>0</v>
      </c>
      <c r="T169" s="69">
        <v>0</v>
      </c>
    </row>
    <row r="170" spans="1:20" hidden="1" x14ac:dyDescent="0.25">
      <c r="A170" t="str">
        <f t="shared" si="6"/>
        <v/>
      </c>
      <c r="B170" s="1" t="str">
        <f t="shared" si="8"/>
        <v>X</v>
      </c>
      <c r="C170" s="37" t="s">
        <v>595</v>
      </c>
      <c r="D170" s="287" t="s">
        <v>596</v>
      </c>
      <c r="E170" s="69">
        <v>1589.946044921875</v>
      </c>
      <c r="F170" s="69">
        <v>1636.1300048828125</v>
      </c>
      <c r="G170" s="69">
        <v>1733.376953125</v>
      </c>
      <c r="H170" s="69">
        <v>1784.2969970703125</v>
      </c>
      <c r="I170" s="69">
        <v>1680.1800537109375</v>
      </c>
      <c r="J170" s="69">
        <v>2159.10595703125</v>
      </c>
      <c r="K170" s="69">
        <v>2298.090087890625</v>
      </c>
      <c r="L170" s="69">
        <v>2383.626953125</v>
      </c>
      <c r="M170" s="69">
        <v>2179.2451171875</v>
      </c>
      <c r="N170" s="69">
        <v>2183.301025390625</v>
      </c>
      <c r="O170" s="69">
        <v>2283.58203125</v>
      </c>
      <c r="P170" s="69">
        <v>1862.6719970703125</v>
      </c>
      <c r="Q170" s="69">
        <v>1848.552978515625</v>
      </c>
      <c r="R170" s="69">
        <v>2076.4970703125</v>
      </c>
      <c r="S170" s="69">
        <v>2103.909912109375</v>
      </c>
      <c r="T170" s="69">
        <v>1975.5699462890625</v>
      </c>
    </row>
    <row r="171" spans="1:20" hidden="1" x14ac:dyDescent="0.25">
      <c r="A171" t="str">
        <f t="shared" si="6"/>
        <v/>
      </c>
      <c r="B171" s="1" t="str">
        <f t="shared" si="8"/>
        <v>X</v>
      </c>
      <c r="C171" s="37" t="s">
        <v>597</v>
      </c>
      <c r="D171" s="287" t="s">
        <v>598</v>
      </c>
      <c r="E171" s="69">
        <v>41.025001525878906</v>
      </c>
      <c r="F171" s="69">
        <v>42.949001312255859</v>
      </c>
      <c r="G171" s="69">
        <v>44.419998168945313</v>
      </c>
      <c r="H171" s="69">
        <v>55.563999176025391</v>
      </c>
      <c r="I171" s="69">
        <v>74.600997924804688</v>
      </c>
      <c r="J171" s="69">
        <v>78.220001220703125</v>
      </c>
      <c r="K171" s="69">
        <v>84.972000122070313</v>
      </c>
      <c r="L171" s="69">
        <v>77.194999694824219</v>
      </c>
      <c r="M171" s="69">
        <v>62.658000946044922</v>
      </c>
      <c r="N171" s="69">
        <v>74.638999938964844</v>
      </c>
      <c r="O171" s="69">
        <v>121.07099914550781</v>
      </c>
      <c r="P171" s="69">
        <v>0</v>
      </c>
      <c r="Q171" s="69">
        <v>0</v>
      </c>
      <c r="R171" s="69">
        <v>0</v>
      </c>
      <c r="S171" s="69">
        <v>0</v>
      </c>
      <c r="T171" s="69">
        <v>0</v>
      </c>
    </row>
    <row r="172" spans="1:20" hidden="1" x14ac:dyDescent="0.25">
      <c r="A172" t="str">
        <f t="shared" si="6"/>
        <v/>
      </c>
      <c r="B172" s="1" t="str">
        <f t="shared" si="8"/>
        <v>X</v>
      </c>
      <c r="C172" s="37" t="s">
        <v>599</v>
      </c>
      <c r="D172" s="287" t="s">
        <v>600</v>
      </c>
      <c r="E172" s="69">
        <v>23.378999710083008</v>
      </c>
      <c r="F172" s="69">
        <v>25.055000305175781</v>
      </c>
      <c r="G172" s="69">
        <v>41.644001007080078</v>
      </c>
      <c r="H172" s="69">
        <v>29.51300048828125</v>
      </c>
      <c r="I172" s="69">
        <v>26.507999420166016</v>
      </c>
      <c r="J172" s="69">
        <v>0</v>
      </c>
      <c r="K172" s="69">
        <v>0</v>
      </c>
      <c r="L172" s="69">
        <v>0</v>
      </c>
      <c r="M172" s="69">
        <v>0</v>
      </c>
      <c r="N172" s="69">
        <v>0</v>
      </c>
      <c r="O172" s="69">
        <v>0</v>
      </c>
      <c r="P172" s="69">
        <v>0</v>
      </c>
      <c r="Q172" s="69">
        <v>0</v>
      </c>
      <c r="R172" s="69">
        <v>0</v>
      </c>
      <c r="S172" s="69">
        <v>0</v>
      </c>
      <c r="T172" s="69">
        <v>0</v>
      </c>
    </row>
    <row r="173" spans="1:20" hidden="1" x14ac:dyDescent="0.25">
      <c r="A173" t="str">
        <f t="shared" si="6"/>
        <v/>
      </c>
      <c r="B173" s="1" t="str">
        <f t="shared" si="8"/>
        <v/>
      </c>
      <c r="C173" s="37" t="s">
        <v>601</v>
      </c>
      <c r="D173" s="287" t="s">
        <v>602</v>
      </c>
      <c r="E173" s="69">
        <v>0</v>
      </c>
      <c r="F173" s="69">
        <v>0</v>
      </c>
      <c r="G173" s="69">
        <v>0</v>
      </c>
      <c r="H173" s="69">
        <v>0</v>
      </c>
      <c r="I173" s="69">
        <v>0</v>
      </c>
      <c r="J173" s="69">
        <v>0</v>
      </c>
      <c r="K173" s="69">
        <v>0</v>
      </c>
      <c r="L173" s="69">
        <v>0</v>
      </c>
      <c r="M173" s="69">
        <v>0</v>
      </c>
      <c r="N173" s="69">
        <v>0</v>
      </c>
      <c r="O173" s="69">
        <v>0</v>
      </c>
      <c r="P173" s="69">
        <v>0</v>
      </c>
      <c r="Q173" s="69">
        <v>0</v>
      </c>
      <c r="R173" s="69">
        <v>0</v>
      </c>
      <c r="S173" s="69">
        <v>0</v>
      </c>
      <c r="T173" s="69">
        <v>0</v>
      </c>
    </row>
    <row r="174" spans="1:20" hidden="1" x14ac:dyDescent="0.25">
      <c r="A174" t="str">
        <f t="shared" si="6"/>
        <v/>
      </c>
      <c r="B174" s="1" t="str">
        <f t="shared" si="8"/>
        <v>X</v>
      </c>
      <c r="C174" s="37" t="s">
        <v>603</v>
      </c>
      <c r="D174" s="287" t="s">
        <v>604</v>
      </c>
      <c r="E174" s="69">
        <v>963.3900146484375</v>
      </c>
      <c r="F174" s="69">
        <v>1129.166015625</v>
      </c>
      <c r="G174" s="69">
        <v>1187.68994140625</v>
      </c>
      <c r="H174" s="69">
        <v>1240.4129638671875</v>
      </c>
      <c r="I174" s="69">
        <v>1252.800048828125</v>
      </c>
      <c r="J174" s="69">
        <v>1225.9439697265625</v>
      </c>
      <c r="K174" s="69">
        <v>1245.241943359375</v>
      </c>
      <c r="L174" s="69">
        <v>1511.177001953125</v>
      </c>
      <c r="M174" s="69">
        <v>1537.343994140625</v>
      </c>
      <c r="N174" s="69">
        <v>1604.5780029296875</v>
      </c>
      <c r="O174" s="69">
        <v>1580.803955078125</v>
      </c>
      <c r="P174" s="69">
        <v>2911.10107421875</v>
      </c>
      <c r="Q174" s="69">
        <v>2631.10107421875</v>
      </c>
      <c r="R174" s="69">
        <v>2040.47705078125</v>
      </c>
      <c r="S174" s="69">
        <v>1966.758056640625</v>
      </c>
      <c r="T174" s="69">
        <v>1984.008056640625</v>
      </c>
    </row>
    <row r="175" spans="1:20" hidden="1" x14ac:dyDescent="0.25">
      <c r="A175" t="str">
        <f t="shared" si="6"/>
        <v/>
      </c>
      <c r="B175" s="1" t="str">
        <f t="shared" si="8"/>
        <v/>
      </c>
      <c r="C175" s="37" t="s">
        <v>605</v>
      </c>
      <c r="D175" s="287" t="s">
        <v>606</v>
      </c>
      <c r="E175" s="69">
        <v>0</v>
      </c>
      <c r="F175" s="69">
        <v>0</v>
      </c>
      <c r="G175" s="69">
        <v>0</v>
      </c>
      <c r="H175" s="69">
        <v>0</v>
      </c>
      <c r="I175" s="69">
        <v>0</v>
      </c>
      <c r="J175" s="69">
        <v>0</v>
      </c>
      <c r="K175" s="69">
        <v>0</v>
      </c>
      <c r="L175" s="69">
        <v>0</v>
      </c>
      <c r="M175" s="69">
        <v>0</v>
      </c>
      <c r="N175" s="69">
        <v>0</v>
      </c>
      <c r="O175" s="69">
        <v>0</v>
      </c>
      <c r="P175" s="69">
        <v>0</v>
      </c>
      <c r="Q175" s="69">
        <v>0</v>
      </c>
      <c r="R175" s="69">
        <v>0</v>
      </c>
      <c r="S175" s="69">
        <v>0</v>
      </c>
      <c r="T175" s="69">
        <v>0</v>
      </c>
    </row>
    <row r="176" spans="1:20" hidden="1" x14ac:dyDescent="0.25">
      <c r="A176" t="str">
        <f t="shared" si="6"/>
        <v/>
      </c>
      <c r="B176" s="1" t="str">
        <f t="shared" si="8"/>
        <v>X</v>
      </c>
      <c r="C176" s="37" t="s">
        <v>607</v>
      </c>
      <c r="D176" s="287" t="s">
        <v>608</v>
      </c>
      <c r="E176" s="69">
        <v>294.53201293945313</v>
      </c>
      <c r="F176" s="69">
        <v>308.89599609375</v>
      </c>
      <c r="G176" s="69">
        <v>319.72299194335938</v>
      </c>
      <c r="H176" s="69">
        <v>356.28799438476563</v>
      </c>
      <c r="I176" s="69">
        <v>335.38101196289063</v>
      </c>
      <c r="J176" s="69">
        <v>399.10299682617188</v>
      </c>
      <c r="K176" s="69">
        <v>372.27200317382813</v>
      </c>
      <c r="L176" s="69">
        <v>362.04299926757813</v>
      </c>
      <c r="M176" s="69">
        <v>370.2550048828125</v>
      </c>
      <c r="N176" s="69">
        <v>384.2869873046875</v>
      </c>
      <c r="O176" s="69">
        <v>438.48098754882813</v>
      </c>
      <c r="P176" s="69">
        <v>449.73001098632813</v>
      </c>
      <c r="Q176" s="69">
        <v>456.60501098632813</v>
      </c>
      <c r="R176" s="69">
        <v>460.41598510742188</v>
      </c>
      <c r="S176" s="69">
        <v>504.6619873046875</v>
      </c>
      <c r="T176" s="69">
        <v>515.68701171875</v>
      </c>
    </row>
    <row r="177" spans="1:20" hidden="1" x14ac:dyDescent="0.25">
      <c r="A177" t="str">
        <f t="shared" si="6"/>
        <v/>
      </c>
      <c r="B177" s="1" t="str">
        <f t="shared" si="8"/>
        <v/>
      </c>
      <c r="C177" s="37" t="s">
        <v>609</v>
      </c>
      <c r="D177" s="287" t="s">
        <v>610</v>
      </c>
      <c r="E177" s="69">
        <v>0</v>
      </c>
      <c r="F177" s="69">
        <v>0</v>
      </c>
      <c r="G177" s="69">
        <v>0</v>
      </c>
      <c r="H177" s="69">
        <v>0</v>
      </c>
      <c r="I177" s="69">
        <v>0</v>
      </c>
      <c r="J177" s="69">
        <v>0</v>
      </c>
      <c r="K177" s="69">
        <v>0</v>
      </c>
      <c r="L177" s="69">
        <v>0</v>
      </c>
      <c r="M177" s="69">
        <v>0</v>
      </c>
      <c r="N177" s="69">
        <v>0</v>
      </c>
      <c r="O177" s="69">
        <v>0</v>
      </c>
      <c r="P177" s="69">
        <v>0</v>
      </c>
      <c r="Q177" s="69">
        <v>0</v>
      </c>
      <c r="R177" s="69">
        <v>0</v>
      </c>
      <c r="S177" s="69">
        <v>0</v>
      </c>
      <c r="T177" s="69">
        <v>0</v>
      </c>
    </row>
    <row r="178" spans="1:20" hidden="1" x14ac:dyDescent="0.25">
      <c r="A178" t="str">
        <f t="shared" si="6"/>
        <v/>
      </c>
      <c r="B178" s="1" t="str">
        <f t="shared" si="8"/>
        <v/>
      </c>
      <c r="C178" s="37" t="s">
        <v>611</v>
      </c>
      <c r="D178" s="287" t="s">
        <v>612</v>
      </c>
      <c r="E178" s="69">
        <v>0</v>
      </c>
      <c r="F178" s="69">
        <v>0</v>
      </c>
      <c r="G178" s="69">
        <v>0</v>
      </c>
      <c r="H178" s="69">
        <v>0</v>
      </c>
      <c r="I178" s="69">
        <v>0</v>
      </c>
      <c r="J178" s="69">
        <v>0</v>
      </c>
      <c r="K178" s="69">
        <v>0</v>
      </c>
      <c r="L178" s="69">
        <v>0</v>
      </c>
      <c r="M178" s="69">
        <v>0</v>
      </c>
      <c r="N178" s="69">
        <v>0</v>
      </c>
      <c r="O178" s="69">
        <v>0</v>
      </c>
      <c r="P178" s="69">
        <v>0</v>
      </c>
      <c r="Q178" s="69">
        <v>0</v>
      </c>
      <c r="R178" s="69">
        <v>0</v>
      </c>
      <c r="S178" s="69">
        <v>0</v>
      </c>
      <c r="T178" s="69">
        <v>0</v>
      </c>
    </row>
    <row r="179" spans="1:20" hidden="1" x14ac:dyDescent="0.25">
      <c r="A179" t="str">
        <f t="shared" si="6"/>
        <v/>
      </c>
      <c r="B179" s="1" t="str">
        <f t="shared" si="8"/>
        <v>X</v>
      </c>
      <c r="C179" s="37" t="s">
        <v>613</v>
      </c>
      <c r="D179" s="287" t="s">
        <v>614</v>
      </c>
      <c r="E179" s="69">
        <v>0</v>
      </c>
      <c r="F179" s="69">
        <v>0</v>
      </c>
      <c r="G179" s="69">
        <v>0</v>
      </c>
      <c r="H179" s="69">
        <v>0</v>
      </c>
      <c r="I179" s="69">
        <v>0</v>
      </c>
      <c r="J179" s="69">
        <v>122.51699829101563</v>
      </c>
      <c r="K179" s="69">
        <v>267.22000122070313</v>
      </c>
      <c r="L179" s="69">
        <v>213.49299621582031</v>
      </c>
      <c r="M179" s="69">
        <v>159.97900390625</v>
      </c>
      <c r="N179" s="69">
        <v>162.65800476074219</v>
      </c>
      <c r="O179" s="69">
        <v>159.62100219726563</v>
      </c>
      <c r="P179" s="69">
        <v>74.227996826171875</v>
      </c>
      <c r="Q179" s="69">
        <v>0</v>
      </c>
      <c r="R179" s="69">
        <v>0</v>
      </c>
      <c r="S179" s="69">
        <v>0</v>
      </c>
      <c r="T179" s="69">
        <v>21.965999603271484</v>
      </c>
    </row>
    <row r="180" spans="1:20" hidden="1" x14ac:dyDescent="0.25">
      <c r="A180" t="str">
        <f t="shared" si="6"/>
        <v/>
      </c>
      <c r="B180" s="1" t="str">
        <f t="shared" si="8"/>
        <v/>
      </c>
      <c r="C180" s="37" t="s">
        <v>615</v>
      </c>
      <c r="D180" s="287" t="s">
        <v>616</v>
      </c>
      <c r="E180" s="69">
        <v>0</v>
      </c>
      <c r="F180" s="69">
        <v>0</v>
      </c>
      <c r="G180" s="69">
        <v>0</v>
      </c>
      <c r="H180" s="69">
        <v>0</v>
      </c>
      <c r="I180" s="69">
        <v>0</v>
      </c>
      <c r="J180" s="69">
        <v>0</v>
      </c>
      <c r="K180" s="69">
        <v>0</v>
      </c>
      <c r="L180" s="69">
        <v>0</v>
      </c>
      <c r="M180" s="69">
        <v>0</v>
      </c>
      <c r="N180" s="69">
        <v>0</v>
      </c>
      <c r="O180" s="69">
        <v>0</v>
      </c>
      <c r="P180" s="69">
        <v>0</v>
      </c>
      <c r="Q180" s="69">
        <v>0</v>
      </c>
      <c r="R180" s="69">
        <v>0</v>
      </c>
      <c r="S180" s="69">
        <v>0</v>
      </c>
      <c r="T180" s="69">
        <v>0</v>
      </c>
    </row>
    <row r="181" spans="1:20" hidden="1" x14ac:dyDescent="0.25">
      <c r="A181" t="str">
        <f t="shared" si="6"/>
        <v/>
      </c>
      <c r="B181" s="1" t="str">
        <f t="shared" si="8"/>
        <v/>
      </c>
      <c r="C181" s="37" t="s">
        <v>617</v>
      </c>
      <c r="D181" s="287" t="s">
        <v>618</v>
      </c>
      <c r="E181" s="69">
        <v>0</v>
      </c>
      <c r="F181" s="69">
        <v>0</v>
      </c>
      <c r="G181" s="69">
        <v>0</v>
      </c>
      <c r="H181" s="69">
        <v>0</v>
      </c>
      <c r="I181" s="69">
        <v>0</v>
      </c>
      <c r="J181" s="69">
        <v>0</v>
      </c>
      <c r="K181" s="69">
        <v>0</v>
      </c>
      <c r="L181" s="69">
        <v>0</v>
      </c>
      <c r="M181" s="69">
        <v>0</v>
      </c>
      <c r="N181" s="69">
        <v>0</v>
      </c>
      <c r="O181" s="69">
        <v>0</v>
      </c>
      <c r="P181" s="69">
        <v>0</v>
      </c>
      <c r="Q181" s="69">
        <v>0</v>
      </c>
      <c r="R181" s="69">
        <v>0</v>
      </c>
      <c r="S181" s="69">
        <v>0</v>
      </c>
      <c r="T181" s="69">
        <v>0</v>
      </c>
    </row>
    <row r="182" spans="1:20" hidden="1" x14ac:dyDescent="0.25">
      <c r="A182" t="str">
        <f t="shared" si="6"/>
        <v/>
      </c>
      <c r="B182" s="1" t="str">
        <f t="shared" si="8"/>
        <v/>
      </c>
      <c r="C182" s="37" t="s">
        <v>619</v>
      </c>
      <c r="D182" s="287" t="s">
        <v>620</v>
      </c>
      <c r="E182" s="69">
        <v>0</v>
      </c>
      <c r="F182" s="69">
        <v>0</v>
      </c>
      <c r="G182" s="69">
        <v>0</v>
      </c>
      <c r="H182" s="69">
        <v>0</v>
      </c>
      <c r="I182" s="69">
        <v>0</v>
      </c>
      <c r="J182" s="69">
        <v>0</v>
      </c>
      <c r="K182" s="69">
        <v>0</v>
      </c>
      <c r="L182" s="69">
        <v>0</v>
      </c>
      <c r="M182" s="69">
        <v>0</v>
      </c>
      <c r="N182" s="69">
        <v>0</v>
      </c>
      <c r="O182" s="69">
        <v>0</v>
      </c>
      <c r="P182" s="69">
        <v>0</v>
      </c>
      <c r="Q182" s="69">
        <v>0</v>
      </c>
      <c r="R182" s="69">
        <v>0</v>
      </c>
      <c r="S182" s="69">
        <v>0</v>
      </c>
      <c r="T182" s="69">
        <v>0</v>
      </c>
    </row>
    <row r="183" spans="1:20" hidden="1" x14ac:dyDescent="0.25">
      <c r="A183" t="str">
        <f t="shared" si="6"/>
        <v/>
      </c>
      <c r="B183" s="1" t="str">
        <f t="shared" si="8"/>
        <v/>
      </c>
      <c r="C183" s="37" t="s">
        <v>621</v>
      </c>
      <c r="D183" s="287" t="s">
        <v>622</v>
      </c>
      <c r="E183" s="69">
        <v>0</v>
      </c>
      <c r="F183" s="69">
        <v>0</v>
      </c>
      <c r="G183" s="69">
        <v>0</v>
      </c>
      <c r="H183" s="69">
        <v>0</v>
      </c>
      <c r="I183" s="69">
        <v>0</v>
      </c>
      <c r="J183" s="69">
        <v>0</v>
      </c>
      <c r="K183" s="69">
        <v>0</v>
      </c>
      <c r="L183" s="69">
        <v>0</v>
      </c>
      <c r="M183" s="69">
        <v>0</v>
      </c>
      <c r="N183" s="69">
        <v>0</v>
      </c>
      <c r="O183" s="69">
        <v>0</v>
      </c>
      <c r="P183" s="69">
        <v>0</v>
      </c>
      <c r="Q183" s="69">
        <v>0</v>
      </c>
      <c r="R183" s="69">
        <v>0</v>
      </c>
      <c r="S183" s="69">
        <v>0</v>
      </c>
      <c r="T183" s="69">
        <v>0</v>
      </c>
    </row>
    <row r="184" spans="1:20" hidden="1" x14ac:dyDescent="0.25">
      <c r="A184" t="str">
        <f t="shared" si="6"/>
        <v/>
      </c>
      <c r="B184" s="1" t="str">
        <f t="shared" si="8"/>
        <v>X</v>
      </c>
      <c r="C184" s="37" t="s">
        <v>623</v>
      </c>
      <c r="D184" s="287" t="s">
        <v>624</v>
      </c>
      <c r="E184" s="69">
        <v>0</v>
      </c>
      <c r="F184" s="69">
        <v>0</v>
      </c>
      <c r="G184" s="69">
        <v>0</v>
      </c>
      <c r="H184" s="69">
        <v>0</v>
      </c>
      <c r="I184" s="69">
        <v>36.908000946044922</v>
      </c>
      <c r="J184" s="69">
        <v>0</v>
      </c>
      <c r="K184" s="69">
        <v>0</v>
      </c>
      <c r="L184" s="69">
        <v>0</v>
      </c>
      <c r="M184" s="69">
        <v>0</v>
      </c>
      <c r="N184" s="69">
        <v>0</v>
      </c>
      <c r="O184" s="69">
        <v>0</v>
      </c>
      <c r="P184" s="69">
        <v>0</v>
      </c>
      <c r="Q184" s="69">
        <v>0</v>
      </c>
      <c r="R184" s="69">
        <v>0</v>
      </c>
      <c r="S184" s="69">
        <v>0</v>
      </c>
      <c r="T184" s="69">
        <v>0</v>
      </c>
    </row>
    <row r="185" spans="1:20" s="222" customFormat="1" ht="20.25" hidden="1" customHeight="1" x14ac:dyDescent="0.25">
      <c r="A185" t="str">
        <f t="shared" si="6"/>
        <v/>
      </c>
      <c r="B185" s="1" t="str">
        <f t="shared" si="8"/>
        <v/>
      </c>
      <c r="C185" s="37" t="s">
        <v>625</v>
      </c>
      <c r="D185" s="287" t="s">
        <v>626</v>
      </c>
      <c r="E185" s="69">
        <v>0</v>
      </c>
      <c r="F185" s="69">
        <v>0</v>
      </c>
      <c r="G185" s="69">
        <v>0</v>
      </c>
      <c r="H185" s="69">
        <v>0</v>
      </c>
      <c r="I185" s="69">
        <v>0</v>
      </c>
      <c r="J185" s="69">
        <v>0</v>
      </c>
      <c r="K185" s="69">
        <v>0</v>
      </c>
      <c r="L185" s="69">
        <v>0</v>
      </c>
      <c r="M185" s="69">
        <v>0</v>
      </c>
      <c r="N185" s="69">
        <v>0</v>
      </c>
      <c r="O185" s="69">
        <v>0</v>
      </c>
      <c r="P185" s="69">
        <v>0</v>
      </c>
      <c r="Q185" s="69">
        <v>0</v>
      </c>
      <c r="R185" s="69">
        <v>0</v>
      </c>
      <c r="S185" s="69">
        <v>0</v>
      </c>
      <c r="T185" s="69">
        <v>0</v>
      </c>
    </row>
    <row r="186" spans="1:20" hidden="1" x14ac:dyDescent="0.25">
      <c r="A186" t="str">
        <f t="shared" si="6"/>
        <v/>
      </c>
      <c r="B186" s="1" t="str">
        <f t="shared" si="8"/>
        <v/>
      </c>
      <c r="C186" s="37" t="s">
        <v>627</v>
      </c>
      <c r="D186" s="287" t="s">
        <v>628</v>
      </c>
      <c r="E186" s="69">
        <v>0</v>
      </c>
      <c r="F186" s="69">
        <v>0</v>
      </c>
      <c r="G186" s="69">
        <v>0</v>
      </c>
      <c r="H186" s="69">
        <v>0</v>
      </c>
      <c r="I186" s="69">
        <v>0</v>
      </c>
      <c r="J186" s="69">
        <v>0</v>
      </c>
      <c r="K186" s="69">
        <v>0</v>
      </c>
      <c r="L186" s="69">
        <v>0</v>
      </c>
      <c r="M186" s="69">
        <v>0</v>
      </c>
      <c r="N186" s="69">
        <v>0</v>
      </c>
      <c r="O186" s="69">
        <v>0</v>
      </c>
      <c r="P186" s="69">
        <v>0</v>
      </c>
      <c r="Q186" s="69">
        <v>0</v>
      </c>
      <c r="R186" s="69">
        <v>0</v>
      </c>
      <c r="S186" s="69">
        <v>0</v>
      </c>
      <c r="T186" s="69">
        <v>0</v>
      </c>
    </row>
    <row r="187" spans="1:20" hidden="1" x14ac:dyDescent="0.25">
      <c r="A187" t="str">
        <f t="shared" si="6"/>
        <v/>
      </c>
      <c r="B187" s="1" t="str">
        <f t="shared" si="8"/>
        <v/>
      </c>
      <c r="C187" s="37" t="s">
        <v>629</v>
      </c>
      <c r="D187" s="287" t="s">
        <v>630</v>
      </c>
      <c r="E187" s="69">
        <v>0</v>
      </c>
      <c r="F187" s="69">
        <v>0</v>
      </c>
      <c r="G187" s="69">
        <v>0</v>
      </c>
      <c r="H187" s="69">
        <v>0</v>
      </c>
      <c r="I187" s="69">
        <v>0</v>
      </c>
      <c r="J187" s="69">
        <v>0</v>
      </c>
      <c r="K187" s="69">
        <v>0</v>
      </c>
      <c r="L187" s="69">
        <v>0</v>
      </c>
      <c r="M187" s="69">
        <v>0</v>
      </c>
      <c r="N187" s="69">
        <v>0</v>
      </c>
      <c r="O187" s="69">
        <v>0</v>
      </c>
      <c r="P187" s="69">
        <v>0</v>
      </c>
      <c r="Q187" s="69">
        <v>0</v>
      </c>
      <c r="R187" s="69">
        <v>0</v>
      </c>
      <c r="S187" s="69">
        <v>0</v>
      </c>
      <c r="T187" s="69">
        <v>0</v>
      </c>
    </row>
    <row r="188" spans="1:20" hidden="1" x14ac:dyDescent="0.25">
      <c r="A188" t="str">
        <f t="shared" si="6"/>
        <v/>
      </c>
      <c r="B188" s="1" t="str">
        <f t="shared" si="8"/>
        <v/>
      </c>
      <c r="C188" s="37" t="s">
        <v>631</v>
      </c>
      <c r="D188" s="287" t="s">
        <v>632</v>
      </c>
      <c r="E188" s="69">
        <v>0</v>
      </c>
      <c r="F188" s="69">
        <v>0</v>
      </c>
      <c r="G188" s="69">
        <v>0</v>
      </c>
      <c r="H188" s="69">
        <v>0</v>
      </c>
      <c r="I188" s="69">
        <v>0</v>
      </c>
      <c r="J188" s="69">
        <v>0</v>
      </c>
      <c r="K188" s="69">
        <v>0</v>
      </c>
      <c r="L188" s="69">
        <v>0</v>
      </c>
      <c r="M188" s="69">
        <v>0</v>
      </c>
      <c r="N188" s="69">
        <v>0</v>
      </c>
      <c r="O188" s="69">
        <v>0</v>
      </c>
      <c r="P188" s="69">
        <v>0</v>
      </c>
      <c r="Q188" s="69">
        <v>0</v>
      </c>
      <c r="R188" s="69">
        <v>0</v>
      </c>
      <c r="S188" s="69">
        <v>0</v>
      </c>
      <c r="T188" s="69">
        <v>0</v>
      </c>
    </row>
    <row r="189" spans="1:20" x14ac:dyDescent="0.25">
      <c r="A189" t="str">
        <f t="shared" si="6"/>
        <v>Cofog2</v>
      </c>
      <c r="B189" s="1" t="str">
        <f t="shared" si="8"/>
        <v>X</v>
      </c>
      <c r="C189" s="37" t="s">
        <v>633</v>
      </c>
      <c r="D189" s="226" t="s">
        <v>634</v>
      </c>
      <c r="E189" s="69">
        <v>632.17498779296875</v>
      </c>
      <c r="F189" s="69">
        <v>623.44097900390625</v>
      </c>
      <c r="G189" s="69">
        <v>640.9169921875</v>
      </c>
      <c r="H189" s="69">
        <v>630.00701904296875</v>
      </c>
      <c r="I189" s="69">
        <v>673.3289794921875</v>
      </c>
      <c r="J189" s="69">
        <v>895.5460205078125</v>
      </c>
      <c r="K189" s="69">
        <v>1051.33203125</v>
      </c>
      <c r="L189" s="69">
        <v>1523.362060546875</v>
      </c>
      <c r="M189" s="69">
        <v>1789.0360107421875</v>
      </c>
      <c r="N189" s="69">
        <v>1811.8280029296875</v>
      </c>
      <c r="O189" s="69">
        <v>2257.419921875</v>
      </c>
      <c r="P189" s="69">
        <v>526.72100830078125</v>
      </c>
      <c r="Q189" s="69">
        <v>744.5560302734375</v>
      </c>
      <c r="R189" s="69">
        <v>1210.447998046875</v>
      </c>
      <c r="S189" s="69">
        <v>1373.883056640625</v>
      </c>
      <c r="T189" s="69">
        <v>1355.56103515625</v>
      </c>
    </row>
    <row r="190" spans="1:20" hidden="1" x14ac:dyDescent="0.25">
      <c r="A190" t="str">
        <f t="shared" si="6"/>
        <v/>
      </c>
      <c r="B190" s="1" t="str">
        <f t="shared" si="8"/>
        <v/>
      </c>
      <c r="C190" s="37" t="s">
        <v>635</v>
      </c>
      <c r="D190" s="287" t="s">
        <v>636</v>
      </c>
      <c r="E190" s="69">
        <v>0</v>
      </c>
      <c r="F190" s="69">
        <v>0</v>
      </c>
      <c r="G190" s="69">
        <v>0</v>
      </c>
      <c r="H190" s="69">
        <v>0</v>
      </c>
      <c r="I190" s="69">
        <v>0</v>
      </c>
      <c r="J190" s="69">
        <v>0</v>
      </c>
      <c r="K190" s="69">
        <v>0</v>
      </c>
      <c r="L190" s="69">
        <v>0</v>
      </c>
      <c r="M190" s="69">
        <v>0</v>
      </c>
      <c r="N190" s="69">
        <v>0</v>
      </c>
      <c r="O190" s="69">
        <v>0</v>
      </c>
      <c r="P190" s="69">
        <v>0</v>
      </c>
      <c r="Q190" s="69">
        <v>0</v>
      </c>
      <c r="R190" s="69">
        <v>0</v>
      </c>
      <c r="S190" s="69">
        <v>0</v>
      </c>
      <c r="T190" s="69">
        <v>0</v>
      </c>
    </row>
    <row r="191" spans="1:20" hidden="1" x14ac:dyDescent="0.25">
      <c r="A191" t="str">
        <f t="shared" si="6"/>
        <v/>
      </c>
      <c r="B191" s="1" t="str">
        <f t="shared" si="8"/>
        <v/>
      </c>
      <c r="C191" s="37" t="s">
        <v>637</v>
      </c>
      <c r="D191" s="287" t="s">
        <v>638</v>
      </c>
      <c r="E191" s="69">
        <v>0</v>
      </c>
      <c r="F191" s="69">
        <v>0</v>
      </c>
      <c r="G191" s="69">
        <v>0</v>
      </c>
      <c r="H191" s="69">
        <v>0</v>
      </c>
      <c r="I191" s="69">
        <v>0</v>
      </c>
      <c r="J191" s="69">
        <v>0</v>
      </c>
      <c r="K191" s="69">
        <v>0</v>
      </c>
      <c r="L191" s="69">
        <v>0</v>
      </c>
      <c r="M191" s="69">
        <v>0</v>
      </c>
      <c r="N191" s="69">
        <v>0</v>
      </c>
      <c r="O191" s="69">
        <v>0</v>
      </c>
      <c r="P191" s="69">
        <v>0</v>
      </c>
      <c r="Q191" s="69">
        <v>0</v>
      </c>
      <c r="R191" s="69">
        <v>0</v>
      </c>
      <c r="S191" s="69">
        <v>0</v>
      </c>
      <c r="T191" s="69">
        <v>0</v>
      </c>
    </row>
    <row r="192" spans="1:20" hidden="1" x14ac:dyDescent="0.25">
      <c r="A192" t="str">
        <f t="shared" ref="A192:A247" si="9">IF(LEN(C192)&lt;=2,"Cofog2","")</f>
        <v/>
      </c>
      <c r="B192" s="1" t="str">
        <f t="shared" ref="B192:B223" si="10">IF(SUM(E192:W192)&lt;=0,"","X")</f>
        <v/>
      </c>
      <c r="C192" s="37" t="s">
        <v>639</v>
      </c>
      <c r="D192" s="287" t="s">
        <v>640</v>
      </c>
      <c r="E192" s="69">
        <v>0</v>
      </c>
      <c r="F192" s="69">
        <v>0</v>
      </c>
      <c r="G192" s="69">
        <v>0</v>
      </c>
      <c r="H192" s="69">
        <v>0</v>
      </c>
      <c r="I192" s="69">
        <v>0</v>
      </c>
      <c r="J192" s="69">
        <v>0</v>
      </c>
      <c r="K192" s="69">
        <v>0</v>
      </c>
      <c r="L192" s="69">
        <v>0</v>
      </c>
      <c r="M192" s="69">
        <v>0</v>
      </c>
      <c r="N192" s="69">
        <v>0</v>
      </c>
      <c r="O192" s="69">
        <v>0</v>
      </c>
      <c r="P192" s="69">
        <v>0</v>
      </c>
      <c r="Q192" s="69">
        <v>0</v>
      </c>
      <c r="R192" s="69">
        <v>0</v>
      </c>
      <c r="S192" s="69">
        <v>0</v>
      </c>
      <c r="T192" s="69">
        <v>0</v>
      </c>
    </row>
    <row r="193" spans="1:20" hidden="1" x14ac:dyDescent="0.25">
      <c r="A193" t="str">
        <f t="shared" si="9"/>
        <v/>
      </c>
      <c r="B193" s="1" t="str">
        <f t="shared" si="10"/>
        <v>X</v>
      </c>
      <c r="C193" s="37" t="s">
        <v>641</v>
      </c>
      <c r="D193" s="287" t="s">
        <v>642</v>
      </c>
      <c r="E193" s="69">
        <v>336.92300415039063</v>
      </c>
      <c r="F193" s="69">
        <v>330.11801147460938</v>
      </c>
      <c r="G193" s="69">
        <v>341.24200439453125</v>
      </c>
      <c r="H193" s="69">
        <v>348.01400756835938</v>
      </c>
      <c r="I193" s="69">
        <v>424.89999389648438</v>
      </c>
      <c r="J193" s="69">
        <v>499.15798950195313</v>
      </c>
      <c r="K193" s="69">
        <v>627.07598876953125</v>
      </c>
      <c r="L193" s="69">
        <v>667.6729736328125</v>
      </c>
      <c r="M193" s="69">
        <v>811.08697509765625</v>
      </c>
      <c r="N193" s="69">
        <v>818.33099365234375</v>
      </c>
      <c r="O193" s="69">
        <v>1189.968017578125</v>
      </c>
      <c r="P193" s="69">
        <v>48.749000549316406</v>
      </c>
      <c r="Q193" s="69">
        <v>216.45899963378906</v>
      </c>
      <c r="R193" s="69">
        <v>237.81399536132813</v>
      </c>
      <c r="S193" s="69">
        <v>250.54299926757813</v>
      </c>
      <c r="T193" s="69">
        <v>295.9169921875</v>
      </c>
    </row>
    <row r="194" spans="1:20" hidden="1" x14ac:dyDescent="0.25">
      <c r="A194" t="str">
        <f t="shared" si="9"/>
        <v/>
      </c>
      <c r="B194" s="1" t="str">
        <f t="shared" si="10"/>
        <v>X</v>
      </c>
      <c r="C194" s="37" t="s">
        <v>643</v>
      </c>
      <c r="D194" s="287" t="s">
        <v>644</v>
      </c>
      <c r="E194" s="69">
        <v>0</v>
      </c>
      <c r="F194" s="69">
        <v>0</v>
      </c>
      <c r="G194" s="69">
        <v>0</v>
      </c>
      <c r="H194" s="69">
        <v>0</v>
      </c>
      <c r="I194" s="69">
        <v>0</v>
      </c>
      <c r="J194" s="69">
        <v>0</v>
      </c>
      <c r="K194" s="69">
        <v>0</v>
      </c>
      <c r="L194" s="69">
        <v>317.66799926757813</v>
      </c>
      <c r="M194" s="69">
        <v>367.48098754882813</v>
      </c>
      <c r="N194" s="69">
        <v>340.8800048828125</v>
      </c>
      <c r="O194" s="69">
        <v>358.70401000976563</v>
      </c>
      <c r="P194" s="69">
        <v>0</v>
      </c>
      <c r="Q194" s="69">
        <v>0</v>
      </c>
      <c r="R194" s="69">
        <v>0</v>
      </c>
      <c r="S194" s="69">
        <v>0</v>
      </c>
      <c r="T194" s="69">
        <v>0</v>
      </c>
    </row>
    <row r="195" spans="1:20" hidden="1" x14ac:dyDescent="0.25">
      <c r="A195" t="str">
        <f t="shared" si="9"/>
        <v/>
      </c>
      <c r="B195" s="1" t="str">
        <f t="shared" si="10"/>
        <v>X</v>
      </c>
      <c r="C195" s="37" t="s">
        <v>645</v>
      </c>
      <c r="D195" s="287" t="s">
        <v>646</v>
      </c>
      <c r="E195" s="69">
        <v>295.25299072265625</v>
      </c>
      <c r="F195" s="69">
        <v>293.32400512695313</v>
      </c>
      <c r="G195" s="69">
        <v>299.67498779296875</v>
      </c>
      <c r="H195" s="69">
        <v>281.99301147460938</v>
      </c>
      <c r="I195" s="69">
        <v>248.42900085449219</v>
      </c>
      <c r="J195" s="69">
        <v>396.38800048828125</v>
      </c>
      <c r="K195" s="69">
        <v>424.25601196289063</v>
      </c>
      <c r="L195" s="69">
        <v>538.02001953125</v>
      </c>
      <c r="M195" s="69">
        <v>610.468994140625</v>
      </c>
      <c r="N195" s="69">
        <v>652.61700439453125</v>
      </c>
      <c r="O195" s="69">
        <v>708.74798583984375</v>
      </c>
      <c r="P195" s="69">
        <v>477.97198486328125</v>
      </c>
      <c r="Q195" s="69">
        <v>528.09698486328125</v>
      </c>
      <c r="R195" s="69">
        <v>972.635009765625</v>
      </c>
      <c r="S195" s="69">
        <v>1123.3399658203125</v>
      </c>
      <c r="T195" s="69">
        <v>1059.64404296875</v>
      </c>
    </row>
    <row r="196" spans="1:20" x14ac:dyDescent="0.25">
      <c r="A196" t="str">
        <f t="shared" si="9"/>
        <v>Cofog2</v>
      </c>
      <c r="B196" s="1" t="str">
        <f t="shared" si="10"/>
        <v>X</v>
      </c>
      <c r="C196" s="37" t="s">
        <v>647</v>
      </c>
      <c r="D196" s="226" t="s">
        <v>648</v>
      </c>
      <c r="E196" s="69">
        <v>1043.60498046875</v>
      </c>
      <c r="F196" s="69">
        <v>1046.7669677734375</v>
      </c>
      <c r="G196" s="69">
        <v>1030.927001953125</v>
      </c>
      <c r="H196" s="69">
        <v>1523.803955078125</v>
      </c>
      <c r="I196" s="69">
        <v>122.04599761962891</v>
      </c>
      <c r="J196" s="69">
        <v>29.836999893188477</v>
      </c>
      <c r="K196" s="69">
        <v>31.441999435424805</v>
      </c>
      <c r="L196" s="69">
        <v>55.689998626708984</v>
      </c>
      <c r="M196" s="69">
        <v>57.75</v>
      </c>
      <c r="N196" s="69">
        <v>79.111000061035156</v>
      </c>
      <c r="O196" s="69">
        <v>82.344001770019531</v>
      </c>
      <c r="P196" s="69">
        <v>0</v>
      </c>
      <c r="Q196" s="69">
        <v>4.2789998054504395</v>
      </c>
      <c r="R196" s="69">
        <v>0</v>
      </c>
      <c r="S196" s="69">
        <v>0</v>
      </c>
      <c r="T196" s="69">
        <v>0</v>
      </c>
    </row>
    <row r="197" spans="1:20" hidden="1" x14ac:dyDescent="0.25">
      <c r="A197" t="str">
        <f t="shared" si="9"/>
        <v/>
      </c>
      <c r="B197" s="1" t="str">
        <f t="shared" si="10"/>
        <v>X</v>
      </c>
      <c r="C197" s="37" t="s">
        <v>649</v>
      </c>
      <c r="D197" s="287" t="s">
        <v>650</v>
      </c>
      <c r="E197" s="69">
        <v>0</v>
      </c>
      <c r="F197" s="69">
        <v>0</v>
      </c>
      <c r="G197" s="69">
        <v>0</v>
      </c>
      <c r="H197" s="69">
        <v>0</v>
      </c>
      <c r="I197" s="69">
        <v>0</v>
      </c>
      <c r="J197" s="69">
        <v>0</v>
      </c>
      <c r="K197" s="69">
        <v>0</v>
      </c>
      <c r="L197" s="69">
        <v>0</v>
      </c>
      <c r="M197" s="69">
        <v>0</v>
      </c>
      <c r="N197" s="69">
        <v>0</v>
      </c>
      <c r="O197" s="69">
        <v>0</v>
      </c>
      <c r="P197" s="69">
        <v>0</v>
      </c>
      <c r="Q197" s="69">
        <v>4.2789998054504395</v>
      </c>
      <c r="R197" s="69">
        <v>0</v>
      </c>
      <c r="S197" s="69">
        <v>0</v>
      </c>
      <c r="T197" s="69">
        <v>0</v>
      </c>
    </row>
    <row r="198" spans="1:20" hidden="1" x14ac:dyDescent="0.25">
      <c r="A198" t="str">
        <f t="shared" si="9"/>
        <v/>
      </c>
      <c r="B198" s="1" t="str">
        <f t="shared" si="10"/>
        <v>X</v>
      </c>
      <c r="C198" s="37" t="s">
        <v>651</v>
      </c>
      <c r="D198" s="287" t="s">
        <v>652</v>
      </c>
      <c r="E198" s="69">
        <v>0</v>
      </c>
      <c r="F198" s="69">
        <v>0</v>
      </c>
      <c r="G198" s="69">
        <v>0</v>
      </c>
      <c r="H198" s="69">
        <v>0</v>
      </c>
      <c r="I198" s="69">
        <v>0</v>
      </c>
      <c r="J198" s="69">
        <v>29.836999893188477</v>
      </c>
      <c r="K198" s="69">
        <v>31.441999435424805</v>
      </c>
      <c r="L198" s="69">
        <v>55.689998626708984</v>
      </c>
      <c r="M198" s="69">
        <v>57.75</v>
      </c>
      <c r="N198" s="69">
        <v>79.111000061035156</v>
      </c>
      <c r="O198" s="69">
        <v>82.344001770019531</v>
      </c>
      <c r="P198" s="69">
        <v>0</v>
      </c>
      <c r="Q198" s="69">
        <v>0</v>
      </c>
      <c r="R198" s="69">
        <v>0</v>
      </c>
      <c r="S198" s="69">
        <v>0</v>
      </c>
      <c r="T198" s="69">
        <v>0</v>
      </c>
    </row>
    <row r="199" spans="1:20" hidden="1" x14ac:dyDescent="0.25">
      <c r="A199" t="str">
        <f t="shared" si="9"/>
        <v/>
      </c>
      <c r="B199" s="1" t="str">
        <f t="shared" si="10"/>
        <v>X</v>
      </c>
      <c r="C199" s="37" t="s">
        <v>653</v>
      </c>
      <c r="D199" s="287" t="s">
        <v>654</v>
      </c>
      <c r="E199" s="69">
        <v>1043.60498046875</v>
      </c>
      <c r="F199" s="69">
        <v>1046.7669677734375</v>
      </c>
      <c r="G199" s="69">
        <v>1030.927001953125</v>
      </c>
      <c r="H199" s="69">
        <v>1523.803955078125</v>
      </c>
      <c r="I199" s="69">
        <v>122.04599761962891</v>
      </c>
      <c r="J199" s="69">
        <v>0</v>
      </c>
      <c r="K199" s="69">
        <v>0</v>
      </c>
      <c r="L199" s="69">
        <v>0</v>
      </c>
      <c r="M199" s="69">
        <v>0</v>
      </c>
      <c r="N199" s="69">
        <v>0</v>
      </c>
      <c r="O199" s="69">
        <v>0</v>
      </c>
      <c r="P199" s="69">
        <v>0</v>
      </c>
      <c r="Q199" s="69">
        <v>0</v>
      </c>
      <c r="R199" s="69">
        <v>0</v>
      </c>
      <c r="S199" s="69">
        <v>0</v>
      </c>
      <c r="T199" s="69">
        <v>0</v>
      </c>
    </row>
    <row r="200" spans="1:20" hidden="1" x14ac:dyDescent="0.25">
      <c r="A200" t="str">
        <f t="shared" si="9"/>
        <v/>
      </c>
      <c r="B200" s="1" t="str">
        <f t="shared" si="10"/>
        <v/>
      </c>
      <c r="C200" s="37" t="s">
        <v>655</v>
      </c>
      <c r="D200" s="287" t="s">
        <v>656</v>
      </c>
      <c r="E200" s="69">
        <v>0</v>
      </c>
      <c r="F200" s="69">
        <v>0</v>
      </c>
      <c r="G200" s="69">
        <v>0</v>
      </c>
      <c r="H200" s="69">
        <v>0</v>
      </c>
      <c r="I200" s="69">
        <v>0</v>
      </c>
      <c r="J200" s="69">
        <v>0</v>
      </c>
      <c r="K200" s="69">
        <v>0</v>
      </c>
      <c r="L200" s="69">
        <v>0</v>
      </c>
      <c r="M200" s="69">
        <v>0</v>
      </c>
      <c r="N200" s="69">
        <v>0</v>
      </c>
      <c r="O200" s="69">
        <v>0</v>
      </c>
      <c r="P200" s="69">
        <v>0</v>
      </c>
      <c r="Q200" s="69">
        <v>0</v>
      </c>
      <c r="R200" s="69">
        <v>0</v>
      </c>
      <c r="S200" s="69">
        <v>0</v>
      </c>
      <c r="T200" s="69">
        <v>0</v>
      </c>
    </row>
    <row r="201" spans="1:20" hidden="1" x14ac:dyDescent="0.25">
      <c r="A201" t="str">
        <f t="shared" si="9"/>
        <v/>
      </c>
      <c r="B201" s="1" t="str">
        <f t="shared" si="10"/>
        <v/>
      </c>
      <c r="C201" s="37" t="s">
        <v>657</v>
      </c>
      <c r="D201" s="287" t="s">
        <v>658</v>
      </c>
      <c r="E201" s="69">
        <v>0</v>
      </c>
      <c r="F201" s="69">
        <v>0</v>
      </c>
      <c r="G201" s="69">
        <v>0</v>
      </c>
      <c r="H201" s="69">
        <v>0</v>
      </c>
      <c r="I201" s="69">
        <v>0</v>
      </c>
      <c r="J201" s="69">
        <v>0</v>
      </c>
      <c r="K201" s="69">
        <v>0</v>
      </c>
      <c r="L201" s="69">
        <v>0</v>
      </c>
      <c r="M201" s="69">
        <v>0</v>
      </c>
      <c r="N201" s="69">
        <v>0</v>
      </c>
      <c r="O201" s="69">
        <v>0</v>
      </c>
      <c r="P201" s="69">
        <v>0</v>
      </c>
      <c r="Q201" s="69">
        <v>0</v>
      </c>
      <c r="R201" s="69">
        <v>0</v>
      </c>
      <c r="S201" s="69">
        <v>0</v>
      </c>
      <c r="T201" s="69">
        <v>0</v>
      </c>
    </row>
    <row r="202" spans="1:20" hidden="1" x14ac:dyDescent="0.25">
      <c r="A202" t="str">
        <f t="shared" si="9"/>
        <v/>
      </c>
      <c r="B202" s="1" t="str">
        <f t="shared" si="10"/>
        <v/>
      </c>
      <c r="C202" s="37" t="s">
        <v>659</v>
      </c>
      <c r="D202" s="287" t="s">
        <v>660</v>
      </c>
      <c r="E202" s="69">
        <v>0</v>
      </c>
      <c r="F202" s="69">
        <v>0</v>
      </c>
      <c r="G202" s="69">
        <v>0</v>
      </c>
      <c r="H202" s="69">
        <v>0</v>
      </c>
      <c r="I202" s="69">
        <v>0</v>
      </c>
      <c r="J202" s="69">
        <v>0</v>
      </c>
      <c r="K202" s="69">
        <v>0</v>
      </c>
      <c r="L202" s="69">
        <v>0</v>
      </c>
      <c r="M202" s="69">
        <v>0</v>
      </c>
      <c r="N202" s="69">
        <v>0</v>
      </c>
      <c r="O202" s="69">
        <v>0</v>
      </c>
      <c r="P202" s="69">
        <v>0</v>
      </c>
      <c r="Q202" s="69">
        <v>0</v>
      </c>
      <c r="R202" s="69">
        <v>0</v>
      </c>
      <c r="S202" s="69">
        <v>0</v>
      </c>
      <c r="T202" s="69">
        <v>0</v>
      </c>
    </row>
    <row r="203" spans="1:20" x14ac:dyDescent="0.25">
      <c r="A203" t="str">
        <f t="shared" si="9"/>
        <v>Cofog2</v>
      </c>
      <c r="B203" s="1" t="str">
        <f t="shared" si="10"/>
        <v>X</v>
      </c>
      <c r="C203" s="37" t="s">
        <v>661</v>
      </c>
      <c r="D203" s="226" t="s">
        <v>463</v>
      </c>
      <c r="E203" s="69">
        <v>6857.31591796875</v>
      </c>
      <c r="F203" s="69">
        <v>6920.923828125</v>
      </c>
      <c r="G203" s="69">
        <v>7143.34423828125</v>
      </c>
      <c r="H203" s="69">
        <v>7517.587890625</v>
      </c>
      <c r="I203" s="69">
        <v>8315.720703125</v>
      </c>
      <c r="J203" s="69">
        <v>8257.216796875</v>
      </c>
      <c r="K203" s="69">
        <v>8513.8740234375</v>
      </c>
      <c r="L203" s="69">
        <v>8644.28515625</v>
      </c>
      <c r="M203" s="69">
        <v>9099.212890625</v>
      </c>
      <c r="N203" s="69">
        <v>8496.0751953125</v>
      </c>
      <c r="O203" s="69">
        <v>8635.2900390625</v>
      </c>
      <c r="P203" s="69">
        <v>9408.2001953125</v>
      </c>
      <c r="Q203" s="69">
        <v>9545.828125</v>
      </c>
      <c r="R203" s="69">
        <v>10476.615234375</v>
      </c>
      <c r="S203" s="69">
        <v>10476.353515625</v>
      </c>
      <c r="T203" s="69">
        <v>10573.68359375</v>
      </c>
    </row>
    <row r="204" spans="1:20" hidden="1" x14ac:dyDescent="0.25">
      <c r="A204" t="str">
        <f t="shared" si="9"/>
        <v/>
      </c>
      <c r="B204" s="1" t="str">
        <f t="shared" si="10"/>
        <v/>
      </c>
      <c r="C204" s="37" t="s">
        <v>662</v>
      </c>
      <c r="D204" s="287" t="s">
        <v>663</v>
      </c>
      <c r="E204" s="69">
        <v>0</v>
      </c>
      <c r="F204" s="69">
        <v>0</v>
      </c>
      <c r="G204" s="69">
        <v>0</v>
      </c>
      <c r="H204" s="69">
        <v>0</v>
      </c>
      <c r="I204" s="69">
        <v>0</v>
      </c>
      <c r="J204" s="69">
        <v>0</v>
      </c>
      <c r="K204" s="69">
        <v>0</v>
      </c>
      <c r="L204" s="69">
        <v>0</v>
      </c>
      <c r="M204" s="69">
        <v>0</v>
      </c>
      <c r="N204" s="69">
        <v>0</v>
      </c>
      <c r="O204" s="69">
        <v>0</v>
      </c>
      <c r="P204" s="69">
        <v>0</v>
      </c>
      <c r="Q204" s="69">
        <v>0</v>
      </c>
      <c r="R204" s="69">
        <v>0</v>
      </c>
      <c r="S204" s="69">
        <v>0</v>
      </c>
      <c r="T204" s="69">
        <v>0</v>
      </c>
    </row>
    <row r="205" spans="1:20" hidden="1" x14ac:dyDescent="0.25">
      <c r="A205" t="str">
        <f t="shared" si="9"/>
        <v/>
      </c>
      <c r="B205" s="1" t="str">
        <f t="shared" si="10"/>
        <v/>
      </c>
      <c r="C205" s="37" t="s">
        <v>664</v>
      </c>
      <c r="D205" s="287" t="s">
        <v>665</v>
      </c>
      <c r="E205" s="69">
        <v>0</v>
      </c>
      <c r="F205" s="69">
        <v>0</v>
      </c>
      <c r="G205" s="69">
        <v>0</v>
      </c>
      <c r="H205" s="69">
        <v>0</v>
      </c>
      <c r="I205" s="69">
        <v>0</v>
      </c>
      <c r="J205" s="69">
        <v>0</v>
      </c>
      <c r="K205" s="69">
        <v>0</v>
      </c>
      <c r="L205" s="69">
        <v>0</v>
      </c>
      <c r="M205" s="69">
        <v>0</v>
      </c>
      <c r="N205" s="69">
        <v>0</v>
      </c>
      <c r="O205" s="69">
        <v>0</v>
      </c>
      <c r="P205" s="69">
        <v>0</v>
      </c>
      <c r="Q205" s="69">
        <v>0</v>
      </c>
      <c r="R205" s="69">
        <v>0</v>
      </c>
      <c r="S205" s="69">
        <v>0</v>
      </c>
      <c r="T205" s="69">
        <v>0</v>
      </c>
    </row>
    <row r="206" spans="1:20" hidden="1" x14ac:dyDescent="0.25">
      <c r="A206" t="str">
        <f t="shared" si="9"/>
        <v/>
      </c>
      <c r="B206" s="1" t="str">
        <f t="shared" si="10"/>
        <v/>
      </c>
      <c r="C206" s="37" t="s">
        <v>666</v>
      </c>
      <c r="D206" s="287" t="s">
        <v>667</v>
      </c>
      <c r="E206" s="69">
        <v>0</v>
      </c>
      <c r="F206" s="69">
        <v>0</v>
      </c>
      <c r="G206" s="69">
        <v>0</v>
      </c>
      <c r="H206" s="69">
        <v>0</v>
      </c>
      <c r="I206" s="69">
        <v>0</v>
      </c>
      <c r="J206" s="69">
        <v>0</v>
      </c>
      <c r="K206" s="69">
        <v>0</v>
      </c>
      <c r="L206" s="69">
        <v>0</v>
      </c>
      <c r="M206" s="69">
        <v>0</v>
      </c>
      <c r="N206" s="69">
        <v>0</v>
      </c>
      <c r="O206" s="69">
        <v>0</v>
      </c>
      <c r="P206" s="69">
        <v>0</v>
      </c>
      <c r="Q206" s="69">
        <v>0</v>
      </c>
      <c r="R206" s="69">
        <v>0</v>
      </c>
      <c r="S206" s="69">
        <v>0</v>
      </c>
      <c r="T206" s="69">
        <v>0</v>
      </c>
    </row>
    <row r="207" spans="1:20" hidden="1" x14ac:dyDescent="0.25">
      <c r="A207" t="str">
        <f t="shared" si="9"/>
        <v/>
      </c>
      <c r="B207" s="1" t="str">
        <f t="shared" si="10"/>
        <v>X</v>
      </c>
      <c r="C207" s="37" t="s">
        <v>668</v>
      </c>
      <c r="D207" s="287" t="s">
        <v>669</v>
      </c>
      <c r="E207" s="69">
        <v>741.37200927734375</v>
      </c>
      <c r="F207" s="69">
        <v>708.08599853515625</v>
      </c>
      <c r="G207" s="69">
        <v>732.55902099609375</v>
      </c>
      <c r="H207" s="69">
        <v>745.76397705078125</v>
      </c>
      <c r="I207" s="69">
        <v>999.50799560546875</v>
      </c>
      <c r="J207" s="69">
        <v>1044.3909912109375</v>
      </c>
      <c r="K207" s="69">
        <v>1134.2900390625</v>
      </c>
      <c r="L207" s="69">
        <v>1108.633056640625</v>
      </c>
      <c r="M207" s="69">
        <v>1288.3800048828125</v>
      </c>
      <c r="N207" s="69">
        <v>1182.6729736328125</v>
      </c>
      <c r="O207" s="69">
        <v>1174.1800537109375</v>
      </c>
      <c r="P207" s="69">
        <v>1117.656005859375</v>
      </c>
      <c r="Q207" s="69">
        <v>1586.22900390625</v>
      </c>
      <c r="R207" s="69">
        <v>3981.847900390625</v>
      </c>
      <c r="S207" s="69">
        <v>4335.4931640625</v>
      </c>
      <c r="T207" s="69">
        <v>4188.2099609375</v>
      </c>
    </row>
    <row r="208" spans="1:20" hidden="1" x14ac:dyDescent="0.25">
      <c r="A208" t="str">
        <f t="shared" si="9"/>
        <v/>
      </c>
      <c r="B208" s="1" t="str">
        <f t="shared" si="10"/>
        <v>X</v>
      </c>
      <c r="C208" s="37" t="s">
        <v>670</v>
      </c>
      <c r="D208" s="287" t="s">
        <v>671</v>
      </c>
      <c r="E208" s="69">
        <v>450.0989990234375</v>
      </c>
      <c r="F208" s="69">
        <v>422.22900390625</v>
      </c>
      <c r="G208" s="69">
        <v>386.1669921875</v>
      </c>
      <c r="H208" s="69">
        <v>438.114013671875</v>
      </c>
      <c r="I208" s="69">
        <v>544.34002685546875</v>
      </c>
      <c r="J208" s="69">
        <v>565.23101806640625</v>
      </c>
      <c r="K208" s="69">
        <v>549.42901611328125</v>
      </c>
      <c r="L208" s="69">
        <v>542.7650146484375</v>
      </c>
      <c r="M208" s="69">
        <v>601.322021484375</v>
      </c>
      <c r="N208" s="69">
        <v>628.69598388671875</v>
      </c>
      <c r="O208" s="69">
        <v>594.16998291015625</v>
      </c>
      <c r="P208" s="69">
        <v>516.02301025390625</v>
      </c>
      <c r="Q208" s="69">
        <v>572.67498779296875</v>
      </c>
      <c r="R208" s="69">
        <v>1127.7550048828125</v>
      </c>
      <c r="S208" s="69">
        <v>1195.4329833984375</v>
      </c>
      <c r="T208" s="69">
        <v>1234.8050537109375</v>
      </c>
    </row>
    <row r="209" spans="1:20" hidden="1" x14ac:dyDescent="0.25">
      <c r="A209" t="str">
        <f t="shared" si="9"/>
        <v/>
      </c>
      <c r="B209" s="1" t="str">
        <f t="shared" si="10"/>
        <v>X</v>
      </c>
      <c r="C209" s="37" t="s">
        <v>672</v>
      </c>
      <c r="D209" s="287" t="s">
        <v>673</v>
      </c>
      <c r="E209" s="69">
        <v>339.17300415039063</v>
      </c>
      <c r="F209" s="69">
        <v>330.17001342773438</v>
      </c>
      <c r="G209" s="69">
        <v>346.9429931640625</v>
      </c>
      <c r="H209" s="69">
        <v>352.86599731445313</v>
      </c>
      <c r="I209" s="69">
        <v>336.62200927734375</v>
      </c>
      <c r="J209" s="69">
        <v>287.3179931640625</v>
      </c>
      <c r="K209" s="69">
        <v>368.44601440429688</v>
      </c>
      <c r="L209" s="69">
        <v>404.73001098632813</v>
      </c>
      <c r="M209" s="69">
        <v>422.67300415039063</v>
      </c>
      <c r="N209" s="69">
        <v>427.75201416015625</v>
      </c>
      <c r="O209" s="69">
        <v>448.49798583984375</v>
      </c>
      <c r="P209" s="69">
        <v>451.99899291992188</v>
      </c>
      <c r="Q209" s="69">
        <v>446.77899169921875</v>
      </c>
      <c r="R209" s="69">
        <v>454.10198974609375</v>
      </c>
      <c r="S209" s="69">
        <v>533.0360107421875</v>
      </c>
      <c r="T209" s="69">
        <v>521.114990234375</v>
      </c>
    </row>
    <row r="210" spans="1:20" hidden="1" x14ac:dyDescent="0.25">
      <c r="A210" t="str">
        <f t="shared" si="9"/>
        <v/>
      </c>
      <c r="B210" s="1" t="str">
        <f t="shared" si="10"/>
        <v/>
      </c>
      <c r="C210" s="37" t="s">
        <v>674</v>
      </c>
      <c r="D210" s="287" t="s">
        <v>675</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row>
    <row r="211" spans="1:20" hidden="1" x14ac:dyDescent="0.25">
      <c r="A211" t="str">
        <f t="shared" si="9"/>
        <v/>
      </c>
      <c r="B211" s="1" t="str">
        <f t="shared" si="10"/>
        <v/>
      </c>
      <c r="C211" s="37" t="s">
        <v>676</v>
      </c>
      <c r="D211" s="287" t="s">
        <v>677</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row>
    <row r="212" spans="1:20" hidden="1" x14ac:dyDescent="0.25">
      <c r="A212" t="str">
        <f t="shared" si="9"/>
        <v/>
      </c>
      <c r="B212" s="1" t="str">
        <f t="shared" si="10"/>
        <v>X</v>
      </c>
      <c r="C212" s="37" t="s">
        <v>678</v>
      </c>
      <c r="D212" s="287" t="s">
        <v>679</v>
      </c>
      <c r="E212" s="69">
        <v>0</v>
      </c>
      <c r="F212" s="69">
        <v>0</v>
      </c>
      <c r="G212" s="69">
        <v>0</v>
      </c>
      <c r="H212" s="69">
        <v>0</v>
      </c>
      <c r="I212" s="69">
        <v>0</v>
      </c>
      <c r="J212" s="69">
        <v>0</v>
      </c>
      <c r="K212" s="69">
        <v>0</v>
      </c>
      <c r="L212" s="69">
        <v>0</v>
      </c>
      <c r="M212" s="69">
        <v>0</v>
      </c>
      <c r="N212" s="69">
        <v>0</v>
      </c>
      <c r="O212" s="69">
        <v>0</v>
      </c>
      <c r="P212" s="69">
        <v>40.188999176025391</v>
      </c>
      <c r="Q212" s="69">
        <v>41.272998809814453</v>
      </c>
      <c r="R212" s="69">
        <v>33.245998382568359</v>
      </c>
      <c r="S212" s="69">
        <v>0</v>
      </c>
      <c r="T212" s="69">
        <v>0</v>
      </c>
    </row>
    <row r="213" spans="1:20" hidden="1" x14ac:dyDescent="0.25">
      <c r="A213" t="str">
        <f t="shared" si="9"/>
        <v/>
      </c>
      <c r="B213" s="1" t="str">
        <f t="shared" si="10"/>
        <v/>
      </c>
      <c r="C213" s="37" t="s">
        <v>680</v>
      </c>
      <c r="D213" s="287" t="s">
        <v>681</v>
      </c>
      <c r="E213" s="69">
        <v>0</v>
      </c>
      <c r="F213" s="69">
        <v>0</v>
      </c>
      <c r="G213" s="69">
        <v>0</v>
      </c>
      <c r="H213" s="69">
        <v>0</v>
      </c>
      <c r="I213" s="69">
        <v>0</v>
      </c>
      <c r="J213" s="69">
        <v>0</v>
      </c>
      <c r="K213" s="69">
        <v>0</v>
      </c>
      <c r="L213" s="69">
        <v>0</v>
      </c>
      <c r="M213" s="69">
        <v>0</v>
      </c>
      <c r="N213" s="69">
        <v>0</v>
      </c>
      <c r="O213" s="69">
        <v>0</v>
      </c>
      <c r="P213" s="69">
        <v>0</v>
      </c>
      <c r="Q213" s="69">
        <v>0</v>
      </c>
      <c r="R213" s="69">
        <v>0</v>
      </c>
      <c r="S213" s="69">
        <v>0</v>
      </c>
      <c r="T213" s="69">
        <v>0</v>
      </c>
    </row>
    <row r="214" spans="1:20" hidden="1" x14ac:dyDescent="0.25">
      <c r="A214" t="str">
        <f t="shared" si="9"/>
        <v/>
      </c>
      <c r="B214" s="1" t="str">
        <f t="shared" si="10"/>
        <v>X</v>
      </c>
      <c r="C214" s="37" t="s">
        <v>682</v>
      </c>
      <c r="D214" s="287" t="s">
        <v>683</v>
      </c>
      <c r="E214" s="69">
        <v>1645.52099609375</v>
      </c>
      <c r="F214" s="69">
        <v>1669.3790283203125</v>
      </c>
      <c r="G214" s="69">
        <v>1623.177978515625</v>
      </c>
      <c r="H214" s="69">
        <v>1621.176025390625</v>
      </c>
      <c r="I214" s="69">
        <v>1852.9720458984375</v>
      </c>
      <c r="J214" s="69">
        <v>2010.56201171875</v>
      </c>
      <c r="K214" s="69">
        <v>2060.18505859375</v>
      </c>
      <c r="L214" s="69">
        <v>2177.928955078125</v>
      </c>
      <c r="M214" s="69">
        <v>2419.830078125</v>
      </c>
      <c r="N214" s="69">
        <v>2237.094970703125</v>
      </c>
      <c r="O214" s="69">
        <v>2351.12890625</v>
      </c>
      <c r="P214" s="69">
        <v>2361.594970703125</v>
      </c>
      <c r="Q214" s="69">
        <v>2149.0458984375</v>
      </c>
      <c r="R214" s="69">
        <v>2132.134033203125</v>
      </c>
      <c r="S214" s="69">
        <v>2272.887939453125</v>
      </c>
      <c r="T214" s="69">
        <v>2394.760986328125</v>
      </c>
    </row>
    <row r="215" spans="1:20" hidden="1" x14ac:dyDescent="0.25">
      <c r="A215" t="str">
        <f t="shared" si="9"/>
        <v/>
      </c>
      <c r="B215" s="1" t="str">
        <f t="shared" si="10"/>
        <v>X</v>
      </c>
      <c r="C215" s="37" t="s">
        <v>684</v>
      </c>
      <c r="D215" s="287" t="s">
        <v>685</v>
      </c>
      <c r="E215" s="69">
        <v>2584.69091796875</v>
      </c>
      <c r="F215" s="69">
        <v>2502.447998046875</v>
      </c>
      <c r="G215" s="69">
        <v>2702.93701171875</v>
      </c>
      <c r="H215" s="69">
        <v>3105.2939453125</v>
      </c>
      <c r="I215" s="69">
        <v>3073.5009765625</v>
      </c>
      <c r="J215" s="69">
        <v>2803.343017578125</v>
      </c>
      <c r="K215" s="69">
        <v>2864.43896484375</v>
      </c>
      <c r="L215" s="69">
        <v>2813.39892578125</v>
      </c>
      <c r="M215" s="69">
        <v>2712.346923828125</v>
      </c>
      <c r="N215" s="69">
        <v>2420.162109375</v>
      </c>
      <c r="O215" s="69">
        <v>2463.279052734375</v>
      </c>
      <c r="P215" s="69">
        <v>3198.804931640625</v>
      </c>
      <c r="Q215" s="69">
        <v>3073.68408203125</v>
      </c>
      <c r="R215" s="69">
        <v>345.45199584960938</v>
      </c>
      <c r="S215" s="69">
        <v>280.16299438476563</v>
      </c>
      <c r="T215" s="69">
        <v>245.67100524902344</v>
      </c>
    </row>
    <row r="216" spans="1:20" hidden="1" x14ac:dyDescent="0.25">
      <c r="A216" t="str">
        <f t="shared" si="9"/>
        <v/>
      </c>
      <c r="B216" s="1" t="str">
        <f t="shared" si="10"/>
        <v/>
      </c>
      <c r="C216" s="37" t="s">
        <v>686</v>
      </c>
      <c r="D216" s="287" t="s">
        <v>687</v>
      </c>
      <c r="E216" s="69">
        <v>0</v>
      </c>
      <c r="F216" s="69">
        <v>0</v>
      </c>
      <c r="G216" s="69">
        <v>0</v>
      </c>
      <c r="H216" s="69">
        <v>0</v>
      </c>
      <c r="I216" s="69">
        <v>0</v>
      </c>
      <c r="J216" s="69">
        <v>0</v>
      </c>
      <c r="K216" s="69">
        <v>0</v>
      </c>
      <c r="L216" s="69">
        <v>0</v>
      </c>
      <c r="M216" s="69">
        <v>0</v>
      </c>
      <c r="N216" s="69">
        <v>0</v>
      </c>
      <c r="O216" s="69">
        <v>0</v>
      </c>
      <c r="P216" s="69">
        <v>0</v>
      </c>
      <c r="Q216" s="69">
        <v>0</v>
      </c>
      <c r="R216" s="69">
        <v>0</v>
      </c>
      <c r="S216" s="69">
        <v>0</v>
      </c>
      <c r="T216" s="69">
        <v>0</v>
      </c>
    </row>
    <row r="217" spans="1:20" hidden="1" x14ac:dyDescent="0.25">
      <c r="A217" t="str">
        <f t="shared" si="9"/>
        <v/>
      </c>
      <c r="B217" s="1" t="str">
        <f t="shared" si="10"/>
        <v>X</v>
      </c>
      <c r="C217" s="37" t="s">
        <v>688</v>
      </c>
      <c r="D217" s="287" t="s">
        <v>689</v>
      </c>
      <c r="E217" s="69">
        <v>1096.4599609375</v>
      </c>
      <c r="F217" s="69">
        <v>1288.6109619140625</v>
      </c>
      <c r="G217" s="69">
        <v>1351.56005859375</v>
      </c>
      <c r="H217" s="69">
        <v>1254.3740234375</v>
      </c>
      <c r="I217" s="69">
        <v>1508.7769775390625</v>
      </c>
      <c r="J217" s="69">
        <v>1546.3709716796875</v>
      </c>
      <c r="K217" s="69">
        <v>1537.0849609375</v>
      </c>
      <c r="L217" s="69">
        <v>1596.8289794921875</v>
      </c>
      <c r="M217" s="69">
        <v>1654.6619873046875</v>
      </c>
      <c r="N217" s="69">
        <v>1599.697998046875</v>
      </c>
      <c r="O217" s="69">
        <v>1604.032958984375</v>
      </c>
      <c r="P217" s="69">
        <v>1721.9329833984375</v>
      </c>
      <c r="Q217" s="69">
        <v>1676.1409912109375</v>
      </c>
      <c r="R217" s="69">
        <v>2402.077880859375</v>
      </c>
      <c r="S217" s="69">
        <v>1859.3399658203125</v>
      </c>
      <c r="T217" s="69">
        <v>1989.1219482421875</v>
      </c>
    </row>
    <row r="218" spans="1:20" x14ac:dyDescent="0.25">
      <c r="A218" t="str">
        <f t="shared" si="9"/>
        <v>Cofog2</v>
      </c>
      <c r="B218" s="1" t="str">
        <f t="shared" si="10"/>
        <v>X</v>
      </c>
      <c r="C218" s="37" t="s">
        <v>690</v>
      </c>
      <c r="D218" s="226" t="s">
        <v>691</v>
      </c>
      <c r="E218" s="69">
        <v>1002.802978515625</v>
      </c>
      <c r="F218" s="69">
        <v>1029.1309814453125</v>
      </c>
      <c r="G218" s="69">
        <v>1007.1300048828125</v>
      </c>
      <c r="H218" s="69">
        <v>1019.0599975585938</v>
      </c>
      <c r="I218" s="69">
        <v>780.77197265625</v>
      </c>
      <c r="J218" s="69">
        <v>1278.70703125</v>
      </c>
      <c r="K218" s="69">
        <v>1376.175048828125</v>
      </c>
      <c r="L218" s="69">
        <v>817.489990234375</v>
      </c>
      <c r="M218" s="69">
        <v>907.35400390625</v>
      </c>
      <c r="N218" s="69">
        <v>1122.3349609375</v>
      </c>
      <c r="O218" s="69">
        <v>1183.8570556640625</v>
      </c>
      <c r="P218" s="69">
        <v>718.6729736328125</v>
      </c>
      <c r="Q218" s="69">
        <v>972.5560302734375</v>
      </c>
      <c r="R218" s="69">
        <v>1077.18603515625</v>
      </c>
      <c r="S218" s="69">
        <v>1071.4930419921875</v>
      </c>
      <c r="T218" s="69">
        <v>1026.7469482421875</v>
      </c>
    </row>
    <row r="219" spans="1:20" hidden="1" x14ac:dyDescent="0.25">
      <c r="A219" t="str">
        <f t="shared" si="9"/>
        <v/>
      </c>
      <c r="B219" s="1" t="str">
        <f t="shared" si="10"/>
        <v>X</v>
      </c>
      <c r="C219" s="37" t="s">
        <v>692</v>
      </c>
      <c r="D219" s="287" t="s">
        <v>693</v>
      </c>
      <c r="E219" s="69">
        <v>291.04400634765625</v>
      </c>
      <c r="F219" s="69">
        <v>276.71200561523438</v>
      </c>
      <c r="G219" s="69">
        <v>273.83599853515625</v>
      </c>
      <c r="H219" s="69">
        <v>277.50900268554688</v>
      </c>
      <c r="I219" s="69">
        <v>113.05000305175781</v>
      </c>
      <c r="J219" s="69">
        <v>693.0570068359375</v>
      </c>
      <c r="K219" s="69">
        <v>710.7750244140625</v>
      </c>
      <c r="L219" s="69">
        <v>385.26699829101563</v>
      </c>
      <c r="M219" s="69">
        <v>439.75</v>
      </c>
      <c r="N219" s="69">
        <v>468.56500244140625</v>
      </c>
      <c r="O219" s="69">
        <v>506.20199584960938</v>
      </c>
      <c r="P219" s="69">
        <v>362.03799438476563</v>
      </c>
      <c r="Q219" s="69">
        <v>259.31600952148438</v>
      </c>
      <c r="R219" s="69">
        <v>307.39801025390625</v>
      </c>
      <c r="S219" s="69">
        <v>278.36199951171875</v>
      </c>
      <c r="T219" s="69">
        <v>299.760986328125</v>
      </c>
    </row>
    <row r="220" spans="1:20" hidden="1" x14ac:dyDescent="0.25">
      <c r="A220" t="str">
        <f t="shared" si="9"/>
        <v/>
      </c>
      <c r="B220" s="1" t="str">
        <f t="shared" si="10"/>
        <v>X</v>
      </c>
      <c r="C220" s="37" t="s">
        <v>694</v>
      </c>
      <c r="D220" s="287" t="s">
        <v>695</v>
      </c>
      <c r="E220" s="69">
        <v>279.75399780273438</v>
      </c>
      <c r="F220" s="69">
        <v>309.89700317382813</v>
      </c>
      <c r="G220" s="69">
        <v>307.77899169921875</v>
      </c>
      <c r="H220" s="69">
        <v>296.64700317382813</v>
      </c>
      <c r="I220" s="69">
        <v>333.218994140625</v>
      </c>
      <c r="J220" s="69">
        <v>367.25799560546875</v>
      </c>
      <c r="K220" s="69">
        <v>415.53900146484375</v>
      </c>
      <c r="L220" s="69">
        <v>250.23599243164063</v>
      </c>
      <c r="M220" s="69">
        <v>279.80499267578125</v>
      </c>
      <c r="N220" s="69">
        <v>272.04000854492188</v>
      </c>
      <c r="O220" s="69">
        <v>294.19100952148438</v>
      </c>
      <c r="P220" s="69">
        <v>355.40899658203125</v>
      </c>
      <c r="Q220" s="69">
        <v>623.8289794921875</v>
      </c>
      <c r="R220" s="69">
        <v>662.46197509765625</v>
      </c>
      <c r="S220" s="69">
        <v>702.17498779296875</v>
      </c>
      <c r="T220" s="69">
        <v>637.07501220703125</v>
      </c>
    </row>
    <row r="221" spans="1:20" hidden="1" x14ac:dyDescent="0.25">
      <c r="A221" t="str">
        <f t="shared" si="9"/>
        <v/>
      </c>
      <c r="B221" s="1" t="str">
        <f t="shared" si="10"/>
        <v>X</v>
      </c>
      <c r="C221" s="37" t="s">
        <v>696</v>
      </c>
      <c r="D221" s="287" t="s">
        <v>697</v>
      </c>
      <c r="E221" s="69">
        <v>138.34300231933594</v>
      </c>
      <c r="F221" s="69">
        <v>126.74900054931641</v>
      </c>
      <c r="G221" s="69">
        <v>108.23899841308594</v>
      </c>
      <c r="H221" s="69">
        <v>126.65599822998047</v>
      </c>
      <c r="I221" s="69">
        <v>91.2030029296875</v>
      </c>
      <c r="J221" s="69">
        <v>0</v>
      </c>
      <c r="K221" s="69">
        <v>0</v>
      </c>
      <c r="L221" s="69">
        <v>127.52500152587891</v>
      </c>
      <c r="M221" s="69">
        <v>154.39900207519531</v>
      </c>
      <c r="N221" s="69">
        <v>157.27799987792969</v>
      </c>
      <c r="O221" s="69">
        <v>158.00799560546875</v>
      </c>
      <c r="P221" s="69">
        <v>1.2250000238418579</v>
      </c>
      <c r="Q221" s="69">
        <v>89.411003112792969</v>
      </c>
      <c r="R221" s="69">
        <v>107.32599639892578</v>
      </c>
      <c r="S221" s="69">
        <v>90.956001281738281</v>
      </c>
      <c r="T221" s="69">
        <v>89.911003112792969</v>
      </c>
    </row>
    <row r="222" spans="1:20" hidden="1" x14ac:dyDescent="0.25">
      <c r="A222" t="str">
        <f t="shared" si="9"/>
        <v/>
      </c>
      <c r="B222" s="1" t="str">
        <f t="shared" si="10"/>
        <v>X</v>
      </c>
      <c r="C222" s="37" t="s">
        <v>698</v>
      </c>
      <c r="D222" s="287" t="s">
        <v>699</v>
      </c>
      <c r="E222" s="69">
        <v>241.21499633789063</v>
      </c>
      <c r="F222" s="69">
        <v>254.66799926757813</v>
      </c>
      <c r="G222" s="69">
        <v>254.41000366210938</v>
      </c>
      <c r="H222" s="69">
        <v>252.718994140625</v>
      </c>
      <c r="I222" s="69">
        <v>240.83999633789063</v>
      </c>
      <c r="J222" s="69">
        <v>172.53500366210938</v>
      </c>
      <c r="K222" s="69">
        <v>195.79499816894531</v>
      </c>
      <c r="L222" s="69">
        <v>0</v>
      </c>
      <c r="M222" s="69">
        <v>0</v>
      </c>
      <c r="N222" s="69">
        <v>0</v>
      </c>
      <c r="O222" s="69">
        <v>0</v>
      </c>
      <c r="P222" s="69">
        <v>0</v>
      </c>
      <c r="Q222" s="69">
        <v>0</v>
      </c>
      <c r="R222" s="69">
        <v>0</v>
      </c>
      <c r="S222" s="69">
        <v>0</v>
      </c>
      <c r="T222" s="69">
        <v>0</v>
      </c>
    </row>
    <row r="223" spans="1:20" hidden="1" x14ac:dyDescent="0.25">
      <c r="A223" t="str">
        <f t="shared" si="9"/>
        <v/>
      </c>
      <c r="B223" s="1" t="str">
        <f t="shared" si="10"/>
        <v/>
      </c>
      <c r="C223" s="37" t="s">
        <v>700</v>
      </c>
      <c r="D223" s="287" t="s">
        <v>701</v>
      </c>
      <c r="E223" s="69">
        <v>0</v>
      </c>
      <c r="F223" s="69">
        <v>0</v>
      </c>
      <c r="G223" s="69">
        <v>0</v>
      </c>
      <c r="H223" s="69">
        <v>0</v>
      </c>
      <c r="I223" s="69">
        <v>0</v>
      </c>
      <c r="J223" s="69">
        <v>0</v>
      </c>
      <c r="K223" s="69">
        <v>0</v>
      </c>
      <c r="L223" s="69">
        <v>0</v>
      </c>
      <c r="M223" s="69">
        <v>0</v>
      </c>
      <c r="N223" s="69">
        <v>0</v>
      </c>
      <c r="O223" s="69">
        <v>0</v>
      </c>
      <c r="P223" s="69">
        <v>0</v>
      </c>
      <c r="Q223" s="69">
        <v>0</v>
      </c>
      <c r="R223" s="69">
        <v>0</v>
      </c>
      <c r="S223" s="69">
        <v>0</v>
      </c>
      <c r="T223" s="69">
        <v>0</v>
      </c>
    </row>
    <row r="224" spans="1:20" hidden="1" x14ac:dyDescent="0.25">
      <c r="A224" t="str">
        <f t="shared" si="9"/>
        <v/>
      </c>
      <c r="B224" s="1" t="str">
        <f t="shared" ref="B224:B247" si="11">IF(SUM(E224:W224)&lt;=0,"","X")</f>
        <v>X</v>
      </c>
      <c r="C224" s="37" t="s">
        <v>702</v>
      </c>
      <c r="D224" s="287" t="s">
        <v>703</v>
      </c>
      <c r="E224" s="69">
        <v>52.448001861572266</v>
      </c>
      <c r="F224" s="69">
        <v>61.104999542236328</v>
      </c>
      <c r="G224" s="69">
        <v>62.866001129150391</v>
      </c>
      <c r="H224" s="69">
        <v>65.529998779296875</v>
      </c>
      <c r="I224" s="69">
        <v>2.4609999656677246</v>
      </c>
      <c r="J224" s="69">
        <v>45.856998443603516</v>
      </c>
      <c r="K224" s="69">
        <v>54.067001342773438</v>
      </c>
      <c r="L224" s="69">
        <v>54.462001800537109</v>
      </c>
      <c r="M224" s="69">
        <v>33.398998260498047</v>
      </c>
      <c r="N224" s="69">
        <v>224.45199584960938</v>
      </c>
      <c r="O224" s="69">
        <v>225.45700073242188</v>
      </c>
      <c r="P224" s="69">
        <v>0</v>
      </c>
      <c r="Q224" s="69">
        <v>0</v>
      </c>
      <c r="R224" s="69">
        <v>0</v>
      </c>
      <c r="S224" s="69">
        <v>0</v>
      </c>
      <c r="T224" s="69">
        <v>0</v>
      </c>
    </row>
    <row r="225" spans="1:20" x14ac:dyDescent="0.25">
      <c r="A225" t="str">
        <f t="shared" si="9"/>
        <v>Cofog2</v>
      </c>
      <c r="B225" s="1" t="str">
        <f t="shared" si="11"/>
        <v>X</v>
      </c>
      <c r="C225" s="37" t="s">
        <v>704</v>
      </c>
      <c r="D225" s="226" t="s">
        <v>353</v>
      </c>
      <c r="E225" s="69">
        <v>5955.43115234375</v>
      </c>
      <c r="F225" s="69">
        <v>6259.68115234375</v>
      </c>
      <c r="G225" s="69">
        <v>6401.6591796875</v>
      </c>
      <c r="H225" s="69">
        <v>6556.30517578125</v>
      </c>
      <c r="I225" s="69">
        <v>6325.7421875</v>
      </c>
      <c r="J225" s="69">
        <v>6834.490234375</v>
      </c>
      <c r="K225" s="69">
        <v>7396.2509765625</v>
      </c>
      <c r="L225" s="69">
        <v>7449.7490234375</v>
      </c>
      <c r="M225" s="69">
        <v>7541.85400390625</v>
      </c>
      <c r="N225" s="69">
        <v>7641.52978515625</v>
      </c>
      <c r="O225" s="69">
        <v>7751.85986328125</v>
      </c>
      <c r="P225" s="69">
        <v>7839.85302734375</v>
      </c>
      <c r="Q225" s="69">
        <v>7747.56396484375</v>
      </c>
      <c r="R225" s="69">
        <v>8210.587890625</v>
      </c>
      <c r="S225" s="69">
        <v>8521.30859375</v>
      </c>
      <c r="T225" s="69">
        <v>8729.673828125</v>
      </c>
    </row>
    <row r="226" spans="1:20" hidden="1" x14ac:dyDescent="0.25">
      <c r="A226" t="str">
        <f t="shared" si="9"/>
        <v/>
      </c>
      <c r="B226" s="1" t="str">
        <f t="shared" si="11"/>
        <v>X</v>
      </c>
      <c r="C226" s="37" t="s">
        <v>705</v>
      </c>
      <c r="D226" s="287" t="s">
        <v>706</v>
      </c>
      <c r="E226" s="69">
        <v>0</v>
      </c>
      <c r="F226" s="69">
        <v>0</v>
      </c>
      <c r="G226" s="69">
        <v>0</v>
      </c>
      <c r="H226" s="69">
        <v>0</v>
      </c>
      <c r="I226" s="69">
        <v>0</v>
      </c>
      <c r="J226" s="69">
        <v>0</v>
      </c>
      <c r="K226" s="69">
        <v>0</v>
      </c>
      <c r="L226" s="69">
        <v>0</v>
      </c>
      <c r="M226" s="69">
        <v>0</v>
      </c>
      <c r="N226" s="69">
        <v>0</v>
      </c>
      <c r="O226" s="69">
        <v>0</v>
      </c>
      <c r="P226" s="69">
        <v>884.12799072265625</v>
      </c>
      <c r="Q226" s="69">
        <v>906.77197265625</v>
      </c>
      <c r="R226" s="69">
        <v>0</v>
      </c>
      <c r="S226" s="69">
        <v>0</v>
      </c>
      <c r="T226" s="69">
        <v>0</v>
      </c>
    </row>
    <row r="227" spans="1:20" hidden="1" x14ac:dyDescent="0.25">
      <c r="A227" t="str">
        <f t="shared" si="9"/>
        <v/>
      </c>
      <c r="B227" s="1" t="str">
        <f t="shared" si="11"/>
        <v>X</v>
      </c>
      <c r="C227" s="37" t="s">
        <v>707</v>
      </c>
      <c r="D227" s="287" t="s">
        <v>708</v>
      </c>
      <c r="E227" s="69">
        <v>2791.738037109375</v>
      </c>
      <c r="F227" s="69">
        <v>2970.18896484375</v>
      </c>
      <c r="G227" s="69">
        <v>3011.169921875</v>
      </c>
      <c r="H227" s="69">
        <v>3145.283935546875</v>
      </c>
      <c r="I227" s="69">
        <v>3055.797119140625</v>
      </c>
      <c r="J227" s="69">
        <v>4633.916015625</v>
      </c>
      <c r="K227" s="69">
        <v>4973.42578125</v>
      </c>
      <c r="L227" s="69">
        <v>3534.215087890625</v>
      </c>
      <c r="M227" s="69">
        <v>3610.864013671875</v>
      </c>
      <c r="N227" s="69">
        <v>3718.2880859375</v>
      </c>
      <c r="O227" s="69">
        <v>3749.843017578125</v>
      </c>
      <c r="P227" s="69">
        <v>3757.221923828125</v>
      </c>
      <c r="Q227" s="69">
        <v>3664.180908203125</v>
      </c>
      <c r="R227" s="69">
        <v>3942.258056640625</v>
      </c>
      <c r="S227" s="69">
        <v>4114.3330078125</v>
      </c>
      <c r="T227" s="69">
        <v>4117.72021484375</v>
      </c>
    </row>
    <row r="228" spans="1:20" hidden="1" x14ac:dyDescent="0.25">
      <c r="A228" t="str">
        <f t="shared" si="9"/>
        <v/>
      </c>
      <c r="B228" s="1" t="str">
        <f t="shared" si="11"/>
        <v/>
      </c>
      <c r="C228" s="37" t="s">
        <v>709</v>
      </c>
      <c r="D228" s="287" t="s">
        <v>710</v>
      </c>
      <c r="E228" s="69">
        <v>0</v>
      </c>
      <c r="F228" s="69">
        <v>0</v>
      </c>
      <c r="G228" s="69">
        <v>0</v>
      </c>
      <c r="H228" s="69">
        <v>0</v>
      </c>
      <c r="I228" s="69">
        <v>0</v>
      </c>
      <c r="J228" s="69">
        <v>0</v>
      </c>
      <c r="K228" s="69">
        <v>0</v>
      </c>
      <c r="L228" s="69">
        <v>0</v>
      </c>
      <c r="M228" s="69">
        <v>0</v>
      </c>
      <c r="N228" s="69">
        <v>0</v>
      </c>
      <c r="O228" s="69">
        <v>0</v>
      </c>
      <c r="P228" s="69">
        <v>0</v>
      </c>
      <c r="Q228" s="69">
        <v>0</v>
      </c>
      <c r="R228" s="69">
        <v>0</v>
      </c>
      <c r="S228" s="69">
        <v>0</v>
      </c>
      <c r="T228" s="69">
        <v>0</v>
      </c>
    </row>
    <row r="229" spans="1:20" hidden="1" x14ac:dyDescent="0.25">
      <c r="A229" t="str">
        <f t="shared" si="9"/>
        <v/>
      </c>
      <c r="B229" s="1" t="str">
        <f t="shared" si="11"/>
        <v>X</v>
      </c>
      <c r="C229" s="37" t="s">
        <v>711</v>
      </c>
      <c r="D229" s="287" t="s">
        <v>712</v>
      </c>
      <c r="E229" s="69">
        <v>1012.8090209960938</v>
      </c>
      <c r="F229" s="69">
        <v>1112.81298828125</v>
      </c>
      <c r="G229" s="69">
        <v>1139.43505859375</v>
      </c>
      <c r="H229" s="69">
        <v>1112.281982421875</v>
      </c>
      <c r="I229" s="69">
        <v>1105.22705078125</v>
      </c>
      <c r="J229" s="69">
        <v>0</v>
      </c>
      <c r="K229" s="69">
        <v>0</v>
      </c>
      <c r="L229" s="69">
        <v>0</v>
      </c>
      <c r="M229" s="69">
        <v>0</v>
      </c>
      <c r="N229" s="69">
        <v>0</v>
      </c>
      <c r="O229" s="69">
        <v>0</v>
      </c>
      <c r="P229" s="69">
        <v>1440.780029296875</v>
      </c>
      <c r="Q229" s="69">
        <v>1500.5880126953125</v>
      </c>
      <c r="R229" s="69">
        <v>1566.344970703125</v>
      </c>
      <c r="S229" s="69">
        <v>1661.9599609375</v>
      </c>
      <c r="T229" s="69">
        <v>1764.1600341796875</v>
      </c>
    </row>
    <row r="230" spans="1:20" hidden="1" x14ac:dyDescent="0.25">
      <c r="A230" t="str">
        <f t="shared" si="9"/>
        <v/>
      </c>
      <c r="B230" s="1" t="str">
        <f t="shared" si="11"/>
        <v/>
      </c>
      <c r="C230" s="37" t="s">
        <v>713</v>
      </c>
      <c r="D230" s="287" t="s">
        <v>714</v>
      </c>
      <c r="E230" s="69">
        <v>0</v>
      </c>
      <c r="F230" s="69">
        <v>0</v>
      </c>
      <c r="G230" s="69">
        <v>0</v>
      </c>
      <c r="H230" s="69">
        <v>0</v>
      </c>
      <c r="I230" s="69">
        <v>0</v>
      </c>
      <c r="J230" s="69">
        <v>0</v>
      </c>
      <c r="K230" s="69">
        <v>0</v>
      </c>
      <c r="L230" s="69">
        <v>0</v>
      </c>
      <c r="M230" s="69">
        <v>0</v>
      </c>
      <c r="N230" s="69">
        <v>0</v>
      </c>
      <c r="O230" s="69">
        <v>0</v>
      </c>
      <c r="P230" s="69">
        <v>0</v>
      </c>
      <c r="Q230" s="69">
        <v>0</v>
      </c>
      <c r="R230" s="69">
        <v>0</v>
      </c>
      <c r="S230" s="69">
        <v>0</v>
      </c>
      <c r="T230" s="69">
        <v>0</v>
      </c>
    </row>
    <row r="231" spans="1:20" hidden="1" x14ac:dyDescent="0.25">
      <c r="A231" t="str">
        <f t="shared" si="9"/>
        <v/>
      </c>
      <c r="B231" s="1" t="str">
        <f t="shared" si="11"/>
        <v/>
      </c>
      <c r="C231" s="37" t="s">
        <v>715</v>
      </c>
      <c r="D231" s="287" t="s">
        <v>716</v>
      </c>
      <c r="E231" s="69">
        <v>0</v>
      </c>
      <c r="F231" s="69">
        <v>0</v>
      </c>
      <c r="G231" s="69">
        <v>0</v>
      </c>
      <c r="H231" s="69">
        <v>0</v>
      </c>
      <c r="I231" s="69">
        <v>0</v>
      </c>
      <c r="J231" s="69">
        <v>0</v>
      </c>
      <c r="K231" s="69">
        <v>0</v>
      </c>
      <c r="L231" s="69">
        <v>0</v>
      </c>
      <c r="M231" s="69">
        <v>0</v>
      </c>
      <c r="N231" s="69">
        <v>0</v>
      </c>
      <c r="O231" s="69">
        <v>0</v>
      </c>
      <c r="P231" s="69">
        <v>0</v>
      </c>
      <c r="Q231" s="69">
        <v>0</v>
      </c>
      <c r="R231" s="69">
        <v>0</v>
      </c>
      <c r="S231" s="69">
        <v>0</v>
      </c>
      <c r="T231" s="69">
        <v>0</v>
      </c>
    </row>
    <row r="232" spans="1:20" hidden="1" x14ac:dyDescent="0.25">
      <c r="A232" t="str">
        <f t="shared" si="9"/>
        <v/>
      </c>
      <c r="B232" s="1" t="str">
        <f t="shared" si="11"/>
        <v>X</v>
      </c>
      <c r="C232" s="37" t="s">
        <v>717</v>
      </c>
      <c r="D232" s="287" t="s">
        <v>718</v>
      </c>
      <c r="E232" s="69">
        <v>0</v>
      </c>
      <c r="F232" s="69">
        <v>0</v>
      </c>
      <c r="G232" s="69">
        <v>0</v>
      </c>
      <c r="H232" s="69">
        <v>0</v>
      </c>
      <c r="I232" s="69">
        <v>0</v>
      </c>
      <c r="J232" s="69">
        <v>0</v>
      </c>
      <c r="K232" s="69">
        <v>0</v>
      </c>
      <c r="L232" s="69">
        <v>1358.884033203125</v>
      </c>
      <c r="M232" s="69">
        <v>1347.241943359375</v>
      </c>
      <c r="N232" s="69">
        <v>1335.426025390625</v>
      </c>
      <c r="O232" s="69">
        <v>1369.073974609375</v>
      </c>
      <c r="P232" s="69">
        <v>0</v>
      </c>
      <c r="Q232" s="69">
        <v>0</v>
      </c>
      <c r="R232" s="69">
        <v>0</v>
      </c>
      <c r="S232" s="69">
        <v>0</v>
      </c>
      <c r="T232" s="69">
        <v>0</v>
      </c>
    </row>
    <row r="233" spans="1:20" hidden="1" x14ac:dyDescent="0.25">
      <c r="A233" t="str">
        <f t="shared" si="9"/>
        <v/>
      </c>
      <c r="B233" s="1" t="str">
        <f t="shared" si="11"/>
        <v>X</v>
      </c>
      <c r="C233" s="37" t="s">
        <v>719</v>
      </c>
      <c r="D233" s="287" t="s">
        <v>720</v>
      </c>
      <c r="E233" s="69">
        <v>718.1199951171875</v>
      </c>
      <c r="F233" s="69">
        <v>752.16802978515625</v>
      </c>
      <c r="G233" s="69">
        <v>830.37701416015625</v>
      </c>
      <c r="H233" s="69">
        <v>899.49102783203125</v>
      </c>
      <c r="I233" s="69">
        <v>788.62298583984375</v>
      </c>
      <c r="J233" s="69">
        <v>834.57598876953125</v>
      </c>
      <c r="K233" s="69">
        <v>877.780029296875</v>
      </c>
      <c r="L233" s="69">
        <v>788.21600341796875</v>
      </c>
      <c r="M233" s="69">
        <v>798.1829833984375</v>
      </c>
      <c r="N233" s="69">
        <v>782.20501708984375</v>
      </c>
      <c r="O233" s="69">
        <v>808.7509765625</v>
      </c>
      <c r="P233" s="69">
        <v>0</v>
      </c>
      <c r="Q233" s="69">
        <v>3.3580000400543213</v>
      </c>
      <c r="R233" s="69">
        <v>9.6040000915527344</v>
      </c>
      <c r="S233" s="69">
        <v>0</v>
      </c>
      <c r="T233" s="69">
        <v>0</v>
      </c>
    </row>
    <row r="234" spans="1:20" hidden="1" x14ac:dyDescent="0.25">
      <c r="A234" t="str">
        <f t="shared" si="9"/>
        <v/>
      </c>
      <c r="B234" s="1" t="str">
        <f t="shared" si="11"/>
        <v>X</v>
      </c>
      <c r="C234" s="37" t="s">
        <v>721</v>
      </c>
      <c r="D234" s="287" t="s">
        <v>722</v>
      </c>
      <c r="E234" s="69">
        <v>322.43899536132813</v>
      </c>
      <c r="F234" s="69">
        <v>324.08700561523438</v>
      </c>
      <c r="G234" s="69">
        <v>294.49700927734375</v>
      </c>
      <c r="H234" s="69">
        <v>306.87298583984375</v>
      </c>
      <c r="I234" s="69">
        <v>283.239013671875</v>
      </c>
      <c r="J234" s="69">
        <v>277.89498901367188</v>
      </c>
      <c r="K234" s="69">
        <v>356.343994140625</v>
      </c>
      <c r="L234" s="69">
        <v>371.5989990234375</v>
      </c>
      <c r="M234" s="69">
        <v>372.80499267578125</v>
      </c>
      <c r="N234" s="69">
        <v>381.447998046875</v>
      </c>
      <c r="O234" s="69">
        <v>373.79400634765625</v>
      </c>
      <c r="P234" s="69">
        <v>0</v>
      </c>
      <c r="Q234" s="69">
        <v>0</v>
      </c>
      <c r="R234" s="69">
        <v>0</v>
      </c>
      <c r="S234" s="69">
        <v>0</v>
      </c>
      <c r="T234" s="69">
        <v>0</v>
      </c>
    </row>
    <row r="235" spans="1:20" hidden="1" x14ac:dyDescent="0.25">
      <c r="A235" t="str">
        <f t="shared" si="9"/>
        <v/>
      </c>
      <c r="B235" s="1" t="str">
        <f t="shared" si="11"/>
        <v>X</v>
      </c>
      <c r="C235" s="37" t="s">
        <v>723</v>
      </c>
      <c r="D235" s="287" t="s">
        <v>724</v>
      </c>
      <c r="E235" s="69">
        <v>112.68299865722656</v>
      </c>
      <c r="F235" s="69">
        <v>121.14600372314453</v>
      </c>
      <c r="G235" s="69">
        <v>110.55999755859375</v>
      </c>
      <c r="H235" s="69">
        <v>121.08300018310547</v>
      </c>
      <c r="I235" s="69">
        <v>118.32499694824219</v>
      </c>
      <c r="J235" s="69">
        <v>119.88800048828125</v>
      </c>
      <c r="K235" s="69">
        <v>128.14199829101563</v>
      </c>
      <c r="L235" s="69">
        <v>132.69999694824219</v>
      </c>
      <c r="M235" s="69">
        <v>136.98300170898438</v>
      </c>
      <c r="N235" s="69">
        <v>139.67599487304688</v>
      </c>
      <c r="O235" s="69">
        <v>114.68299865722656</v>
      </c>
      <c r="P235" s="69">
        <v>0</v>
      </c>
      <c r="Q235" s="69">
        <v>0</v>
      </c>
      <c r="R235" s="69">
        <v>0</v>
      </c>
      <c r="S235" s="69">
        <v>0</v>
      </c>
      <c r="T235" s="69">
        <v>0</v>
      </c>
    </row>
    <row r="236" spans="1:20" hidden="1" x14ac:dyDescent="0.25">
      <c r="A236" t="str">
        <f t="shared" si="9"/>
        <v/>
      </c>
      <c r="B236" s="1" t="str">
        <f t="shared" si="11"/>
        <v>X</v>
      </c>
      <c r="C236" s="37" t="s">
        <v>725</v>
      </c>
      <c r="D236" s="287" t="s">
        <v>726</v>
      </c>
      <c r="E236" s="69">
        <v>997.6409912109375</v>
      </c>
      <c r="F236" s="69">
        <v>979.27801513671875</v>
      </c>
      <c r="G236" s="69">
        <v>1015.6190185546875</v>
      </c>
      <c r="H236" s="69">
        <v>971.2919921875</v>
      </c>
      <c r="I236" s="69">
        <v>974.531982421875</v>
      </c>
      <c r="J236" s="69">
        <v>968.2139892578125</v>
      </c>
      <c r="K236" s="69">
        <v>1060.5589599609375</v>
      </c>
      <c r="L236" s="69">
        <v>1264.135009765625</v>
      </c>
      <c r="M236" s="69">
        <v>1275.7769775390625</v>
      </c>
      <c r="N236" s="69">
        <v>1284.487060546875</v>
      </c>
      <c r="O236" s="69">
        <v>1335.7149658203125</v>
      </c>
      <c r="P236" s="69">
        <v>1757.7230224609375</v>
      </c>
      <c r="Q236" s="69">
        <v>1672.6650390625</v>
      </c>
      <c r="R236" s="69">
        <v>2692.381103515625</v>
      </c>
      <c r="S236" s="69">
        <v>2745.01611328125</v>
      </c>
      <c r="T236" s="69">
        <v>2847.794921875</v>
      </c>
    </row>
    <row r="237" spans="1:20" x14ac:dyDescent="0.25">
      <c r="A237" t="str">
        <f t="shared" si="9"/>
        <v>Cofog2</v>
      </c>
      <c r="B237" s="1" t="str">
        <f t="shared" si="11"/>
        <v>X</v>
      </c>
      <c r="C237" s="37" t="s">
        <v>727</v>
      </c>
      <c r="D237" s="226" t="s">
        <v>728</v>
      </c>
      <c r="E237" s="69">
        <v>70.439002990722656</v>
      </c>
      <c r="F237" s="69">
        <v>86.625999450683594</v>
      </c>
      <c r="G237" s="69">
        <v>89.678001403808594</v>
      </c>
      <c r="H237" s="69">
        <v>94.444999694824219</v>
      </c>
      <c r="I237" s="69">
        <v>266.57501220703125</v>
      </c>
      <c r="J237" s="69">
        <v>125.20500183105469</v>
      </c>
      <c r="K237" s="69">
        <v>168.82899475097656</v>
      </c>
      <c r="L237" s="69">
        <v>349.19400024414063</v>
      </c>
      <c r="M237" s="69">
        <v>329.1300048828125</v>
      </c>
      <c r="N237" s="69">
        <v>400.32901000976563</v>
      </c>
      <c r="O237" s="69">
        <v>376.510986328125</v>
      </c>
      <c r="P237" s="69">
        <v>315.635009765625</v>
      </c>
      <c r="Q237" s="69">
        <v>306.3179931640625</v>
      </c>
      <c r="R237" s="69">
        <v>529.2659912109375</v>
      </c>
      <c r="S237" s="69">
        <v>560.5980224609375</v>
      </c>
      <c r="T237" s="69">
        <v>536.54901123046875</v>
      </c>
    </row>
    <row r="238" spans="1:20" hidden="1" x14ac:dyDescent="0.25">
      <c r="A238" t="str">
        <f t="shared" si="9"/>
        <v/>
      </c>
      <c r="B238" s="1" t="str">
        <f t="shared" si="11"/>
        <v/>
      </c>
      <c r="C238" s="37" t="s">
        <v>729</v>
      </c>
      <c r="D238" s="287" t="s">
        <v>730</v>
      </c>
      <c r="E238" s="69">
        <v>0</v>
      </c>
      <c r="F238" s="69">
        <v>0</v>
      </c>
      <c r="G238" s="69">
        <v>0</v>
      </c>
      <c r="H238" s="69">
        <v>0</v>
      </c>
      <c r="I238" s="69">
        <v>0</v>
      </c>
      <c r="J238" s="69">
        <v>0</v>
      </c>
      <c r="K238" s="69">
        <v>0</v>
      </c>
      <c r="L238" s="69">
        <v>0</v>
      </c>
      <c r="M238" s="69">
        <v>0</v>
      </c>
      <c r="N238" s="69">
        <v>0</v>
      </c>
      <c r="O238" s="69">
        <v>0</v>
      </c>
      <c r="P238" s="69">
        <v>0</v>
      </c>
      <c r="Q238" s="69">
        <v>0</v>
      </c>
      <c r="R238" s="69">
        <v>0</v>
      </c>
      <c r="S238" s="69">
        <v>0</v>
      </c>
      <c r="T238" s="69">
        <v>0</v>
      </c>
    </row>
    <row r="239" spans="1:20" hidden="1" x14ac:dyDescent="0.25">
      <c r="A239" t="str">
        <f t="shared" si="9"/>
        <v/>
      </c>
      <c r="B239" s="1" t="str">
        <f t="shared" si="11"/>
        <v>X</v>
      </c>
      <c r="C239" s="37" t="s">
        <v>731</v>
      </c>
      <c r="D239" s="287" t="s">
        <v>732</v>
      </c>
      <c r="E239" s="69">
        <v>0</v>
      </c>
      <c r="F239" s="69">
        <v>0</v>
      </c>
      <c r="G239" s="69">
        <v>0</v>
      </c>
      <c r="H239" s="69">
        <v>4.4739999771118164</v>
      </c>
      <c r="I239" s="69">
        <v>8.2950000762939453</v>
      </c>
      <c r="J239" s="69">
        <v>18.635000228881836</v>
      </c>
      <c r="K239" s="69">
        <v>19.943000793457031</v>
      </c>
      <c r="L239" s="69">
        <v>30.566999435424805</v>
      </c>
      <c r="M239" s="69">
        <v>0</v>
      </c>
      <c r="N239" s="69">
        <v>0</v>
      </c>
      <c r="O239" s="69">
        <v>0</v>
      </c>
      <c r="P239" s="69">
        <v>0</v>
      </c>
      <c r="Q239" s="69">
        <v>0</v>
      </c>
      <c r="R239" s="69">
        <v>0</v>
      </c>
      <c r="S239" s="69">
        <v>0</v>
      </c>
      <c r="T239" s="69">
        <v>0</v>
      </c>
    </row>
    <row r="240" spans="1:20" hidden="1" x14ac:dyDescent="0.25">
      <c r="A240" t="str">
        <f t="shared" si="9"/>
        <v/>
      </c>
      <c r="B240" s="1" t="str">
        <f t="shared" si="11"/>
        <v>X</v>
      </c>
      <c r="C240" s="37" t="s">
        <v>733</v>
      </c>
      <c r="D240" s="287" t="s">
        <v>734</v>
      </c>
      <c r="E240" s="69">
        <v>0</v>
      </c>
      <c r="F240" s="69">
        <v>0</v>
      </c>
      <c r="G240" s="69">
        <v>0</v>
      </c>
      <c r="H240" s="69">
        <v>0</v>
      </c>
      <c r="I240" s="69">
        <v>0</v>
      </c>
      <c r="J240" s="69">
        <v>0</v>
      </c>
      <c r="K240" s="69">
        <v>0</v>
      </c>
      <c r="L240" s="69">
        <v>168.16499328613281</v>
      </c>
      <c r="M240" s="69">
        <v>196.00599670410156</v>
      </c>
      <c r="N240" s="69">
        <v>231.76800537109375</v>
      </c>
      <c r="O240" s="69">
        <v>205.41600036621094</v>
      </c>
      <c r="P240" s="69">
        <v>0</v>
      </c>
      <c r="Q240" s="69">
        <v>0</v>
      </c>
      <c r="R240" s="69">
        <v>0</v>
      </c>
      <c r="S240" s="69">
        <v>0</v>
      </c>
      <c r="T240" s="69">
        <v>0</v>
      </c>
    </row>
    <row r="241" spans="1:20 16375:16375" hidden="1" x14ac:dyDescent="0.25">
      <c r="A241" t="str">
        <f t="shared" si="9"/>
        <v/>
      </c>
      <c r="B241" s="1" t="str">
        <f t="shared" si="11"/>
        <v/>
      </c>
      <c r="C241" s="37" t="s">
        <v>735</v>
      </c>
      <c r="D241" s="287" t="s">
        <v>736</v>
      </c>
      <c r="E241" s="69">
        <v>0</v>
      </c>
      <c r="F241" s="69">
        <v>0</v>
      </c>
      <c r="G241" s="69">
        <v>0</v>
      </c>
      <c r="H241" s="69">
        <v>0</v>
      </c>
      <c r="I241" s="69">
        <v>0</v>
      </c>
      <c r="J241" s="69">
        <v>0</v>
      </c>
      <c r="K241" s="69">
        <v>0</v>
      </c>
      <c r="L241" s="69">
        <v>0</v>
      </c>
      <c r="M241" s="69">
        <v>0</v>
      </c>
      <c r="N241" s="69">
        <v>0</v>
      </c>
      <c r="O241" s="69">
        <v>0</v>
      </c>
      <c r="P241" s="69">
        <v>0</v>
      </c>
      <c r="Q241" s="69">
        <v>0</v>
      </c>
      <c r="R241" s="69">
        <v>0</v>
      </c>
      <c r="S241" s="69">
        <v>0</v>
      </c>
      <c r="T241" s="69">
        <v>0</v>
      </c>
    </row>
    <row r="242" spans="1:20 16375:16375" hidden="1" x14ac:dyDescent="0.25">
      <c r="A242" t="str">
        <f t="shared" si="9"/>
        <v/>
      </c>
      <c r="B242" s="1" t="str">
        <f t="shared" si="11"/>
        <v>X</v>
      </c>
      <c r="C242" s="37" t="s">
        <v>737</v>
      </c>
      <c r="D242" s="287" t="s">
        <v>738</v>
      </c>
      <c r="E242" s="69">
        <v>0</v>
      </c>
      <c r="F242" s="69">
        <v>0</v>
      </c>
      <c r="G242" s="69">
        <v>0</v>
      </c>
      <c r="H242" s="69">
        <v>0</v>
      </c>
      <c r="I242" s="69">
        <v>0</v>
      </c>
      <c r="J242" s="69">
        <v>0</v>
      </c>
      <c r="K242" s="69">
        <v>3.7960000038146973</v>
      </c>
      <c r="L242" s="69">
        <v>29.563999176025391</v>
      </c>
      <c r="M242" s="69">
        <v>1.7050000429153442</v>
      </c>
      <c r="N242" s="69">
        <v>0</v>
      </c>
      <c r="O242" s="69">
        <v>0</v>
      </c>
      <c r="P242" s="69">
        <v>0</v>
      </c>
      <c r="Q242" s="69">
        <v>0</v>
      </c>
      <c r="R242" s="69">
        <v>0</v>
      </c>
      <c r="S242" s="69">
        <v>0</v>
      </c>
      <c r="T242" s="69">
        <v>0</v>
      </c>
    </row>
    <row r="243" spans="1:20 16375:16375" hidden="1" x14ac:dyDescent="0.25">
      <c r="A243" t="str">
        <f t="shared" si="9"/>
        <v/>
      </c>
      <c r="B243" s="1" t="str">
        <f t="shared" si="11"/>
        <v>X</v>
      </c>
      <c r="C243" s="37" t="s">
        <v>739</v>
      </c>
      <c r="D243" s="287" t="s">
        <v>740</v>
      </c>
      <c r="E243" s="69">
        <v>0</v>
      </c>
      <c r="F243" s="69">
        <v>0</v>
      </c>
      <c r="G243" s="69">
        <v>0</v>
      </c>
      <c r="H243" s="69">
        <v>0</v>
      </c>
      <c r="I243" s="69">
        <v>0</v>
      </c>
      <c r="J243" s="69">
        <v>0</v>
      </c>
      <c r="K243" s="69">
        <v>0</v>
      </c>
      <c r="L243" s="69">
        <v>0</v>
      </c>
      <c r="M243" s="69">
        <v>0</v>
      </c>
      <c r="N243" s="69">
        <v>0</v>
      </c>
      <c r="O243" s="69">
        <v>0</v>
      </c>
      <c r="P243" s="69">
        <v>0</v>
      </c>
      <c r="Q243" s="69">
        <v>0</v>
      </c>
      <c r="R243" s="69">
        <v>216.89399719238281</v>
      </c>
      <c r="S243" s="69">
        <v>190.24299621582031</v>
      </c>
      <c r="T243" s="69">
        <v>176.79299926757813</v>
      </c>
    </row>
    <row r="244" spans="1:20 16375:16375" hidden="1" x14ac:dyDescent="0.25">
      <c r="A244" t="str">
        <f t="shared" si="9"/>
        <v/>
      </c>
      <c r="B244" s="1" t="str">
        <f t="shared" si="11"/>
        <v/>
      </c>
      <c r="C244" s="37" t="s">
        <v>741</v>
      </c>
      <c r="D244" s="287" t="s">
        <v>742</v>
      </c>
      <c r="E244" s="69">
        <v>0</v>
      </c>
      <c r="F244" s="69">
        <v>0</v>
      </c>
      <c r="G244" s="69">
        <v>0</v>
      </c>
      <c r="H244" s="69">
        <v>0</v>
      </c>
      <c r="I244" s="69">
        <v>0</v>
      </c>
      <c r="J244" s="69">
        <v>0</v>
      </c>
      <c r="K244" s="69">
        <v>0</v>
      </c>
      <c r="L244" s="69">
        <v>0</v>
      </c>
      <c r="M244" s="69">
        <v>0</v>
      </c>
      <c r="N244" s="69">
        <v>0</v>
      </c>
      <c r="O244" s="69">
        <v>0</v>
      </c>
      <c r="P244" s="69">
        <v>0</v>
      </c>
      <c r="Q244" s="69">
        <v>0</v>
      </c>
      <c r="R244" s="69">
        <v>0</v>
      </c>
      <c r="S244" s="69">
        <v>0</v>
      </c>
      <c r="T244" s="69">
        <v>0</v>
      </c>
    </row>
    <row r="245" spans="1:20 16375:16375" hidden="1" x14ac:dyDescent="0.25">
      <c r="A245" t="str">
        <f t="shared" si="9"/>
        <v/>
      </c>
      <c r="B245" s="1" t="str">
        <f t="shared" si="11"/>
        <v>X</v>
      </c>
      <c r="C245" s="37" t="s">
        <v>743</v>
      </c>
      <c r="D245" s="287" t="s">
        <v>744</v>
      </c>
      <c r="E245" s="69">
        <v>0</v>
      </c>
      <c r="F245" s="69">
        <v>0</v>
      </c>
      <c r="G245" s="69">
        <v>0</v>
      </c>
      <c r="H245" s="69">
        <v>0</v>
      </c>
      <c r="I245" s="69">
        <v>0</v>
      </c>
      <c r="J245" s="69">
        <v>24.190000534057617</v>
      </c>
      <c r="K245" s="69">
        <v>34.410999298095703</v>
      </c>
      <c r="L245" s="69">
        <v>14.869000434875488</v>
      </c>
      <c r="M245" s="69">
        <v>12.385000228881836</v>
      </c>
      <c r="N245" s="69">
        <v>38.530998229980469</v>
      </c>
      <c r="O245" s="69">
        <v>21.743000030517578</v>
      </c>
      <c r="P245" s="69">
        <v>0</v>
      </c>
      <c r="Q245" s="69">
        <v>0</v>
      </c>
      <c r="R245" s="69">
        <v>0</v>
      </c>
      <c r="S245" s="69">
        <v>0</v>
      </c>
      <c r="T245" s="69">
        <v>0</v>
      </c>
    </row>
    <row r="246" spans="1:20 16375:16375" hidden="1" x14ac:dyDescent="0.25">
      <c r="A246" t="str">
        <f t="shared" si="9"/>
        <v/>
      </c>
      <c r="B246" s="1" t="str">
        <f t="shared" si="11"/>
        <v/>
      </c>
      <c r="C246" s="37" t="s">
        <v>745</v>
      </c>
      <c r="D246" s="287" t="s">
        <v>746</v>
      </c>
      <c r="E246" s="69">
        <v>0</v>
      </c>
      <c r="F246" s="69">
        <v>0</v>
      </c>
      <c r="G246" s="69">
        <v>0</v>
      </c>
      <c r="H246" s="69">
        <v>0</v>
      </c>
      <c r="I246" s="69">
        <v>0</v>
      </c>
      <c r="J246" s="69">
        <v>0</v>
      </c>
      <c r="K246" s="69">
        <v>0</v>
      </c>
      <c r="L246" s="69">
        <v>0</v>
      </c>
      <c r="M246" s="69">
        <v>0</v>
      </c>
      <c r="N246" s="69">
        <v>0</v>
      </c>
      <c r="O246" s="69">
        <v>0</v>
      </c>
      <c r="P246" s="69">
        <v>0</v>
      </c>
      <c r="Q246" s="69">
        <v>0</v>
      </c>
      <c r="R246" s="69">
        <v>0</v>
      </c>
      <c r="S246" s="69">
        <v>0</v>
      </c>
      <c r="T246" s="69">
        <v>0</v>
      </c>
    </row>
    <row r="247" spans="1:20 16375:16375" s="4" customFormat="1" ht="20.25" hidden="1" customHeight="1" x14ac:dyDescent="0.25">
      <c r="A247" t="str">
        <f t="shared" si="9"/>
        <v/>
      </c>
      <c r="B247" s="1" t="str">
        <f t="shared" si="11"/>
        <v>X</v>
      </c>
      <c r="C247" s="441" t="s">
        <v>747</v>
      </c>
      <c r="D247" s="837" t="s">
        <v>748</v>
      </c>
      <c r="E247" s="442">
        <v>70.439002990722656</v>
      </c>
      <c r="F247" s="442">
        <v>86.625999450683594</v>
      </c>
      <c r="G247" s="442">
        <v>89.678001403808594</v>
      </c>
      <c r="H247" s="442">
        <v>89.971000671386719</v>
      </c>
      <c r="I247" s="442">
        <v>258.27999877929688</v>
      </c>
      <c r="J247" s="442">
        <v>82.379997253417969</v>
      </c>
      <c r="K247" s="442">
        <v>110.67800140380859</v>
      </c>
      <c r="L247" s="442">
        <v>106.02899932861328</v>
      </c>
      <c r="M247" s="442">
        <v>119.03500366210938</v>
      </c>
      <c r="N247" s="442">
        <v>130.031005859375</v>
      </c>
      <c r="O247" s="442">
        <v>149.35200500488281</v>
      </c>
      <c r="P247" s="442">
        <v>315.635009765625</v>
      </c>
      <c r="Q247" s="442">
        <v>306.3179931640625</v>
      </c>
      <c r="R247" s="442">
        <v>312.37200927734375</v>
      </c>
      <c r="S247" s="442">
        <v>370.35598754882813</v>
      </c>
      <c r="T247" s="442">
        <v>359.75601196289063</v>
      </c>
    </row>
    <row r="248" spans="1:20 16375:16375" ht="20.25" customHeight="1" x14ac:dyDescent="0.25">
      <c r="A248" t="s">
        <v>508</v>
      </c>
      <c r="B248" s="1" t="s">
        <v>509</v>
      </c>
      <c r="C248" s="838" t="s">
        <v>505</v>
      </c>
      <c r="D248" s="838"/>
      <c r="E248" s="235"/>
      <c r="F248" s="235"/>
      <c r="G248" s="235"/>
      <c r="H248" s="235"/>
      <c r="I248" s="235"/>
      <c r="J248" s="235"/>
      <c r="K248" s="235"/>
      <c r="L248" s="235"/>
      <c r="M248" s="235"/>
      <c r="N248" s="235"/>
      <c r="O248" s="235"/>
      <c r="P248" s="235"/>
      <c r="Q248" s="235"/>
      <c r="R248" s="235"/>
      <c r="S248" s="235"/>
      <c r="T248" s="235"/>
    </row>
    <row r="249" spans="1:20 16375:16375" x14ac:dyDescent="0.25">
      <c r="A249" t="s">
        <v>508</v>
      </c>
      <c r="B249" s="1" t="s">
        <v>509</v>
      </c>
      <c r="C249" s="152" t="s">
        <v>506</v>
      </c>
      <c r="D249" s="152"/>
      <c r="E249" s="2"/>
      <c r="F249" s="2"/>
      <c r="G249" s="2"/>
      <c r="H249" s="2"/>
      <c r="I249" s="2"/>
      <c r="J249" s="2"/>
      <c r="K249" s="2"/>
      <c r="L249" s="2"/>
      <c r="M249" s="2"/>
      <c r="N249" s="2"/>
      <c r="O249" s="2"/>
      <c r="P249" s="2"/>
      <c r="Q249" s="2"/>
      <c r="R249" s="2"/>
      <c r="S249" s="2"/>
      <c r="T249" s="2"/>
    </row>
    <row r="250" spans="1:20 16375:16375" x14ac:dyDescent="0.25">
      <c r="A250" t="s">
        <v>508</v>
      </c>
      <c r="B250" s="1" t="s">
        <v>509</v>
      </c>
      <c r="C250" s="155"/>
      <c r="D250" s="4"/>
      <c r="E250" s="4"/>
      <c r="F250" s="4"/>
      <c r="G250" s="4"/>
      <c r="H250" s="4"/>
      <c r="I250" s="4"/>
      <c r="J250" s="4"/>
      <c r="K250" s="4"/>
      <c r="L250" s="4"/>
      <c r="M250" s="4"/>
      <c r="N250" s="4"/>
      <c r="O250" s="4"/>
      <c r="P250" s="4"/>
      <c r="Q250" s="4"/>
      <c r="R250" s="4"/>
      <c r="S250" s="4"/>
      <c r="T250" s="4"/>
    </row>
    <row r="251" spans="1:20 16375:16375" ht="20.25" customHeight="1" x14ac:dyDescent="0.35">
      <c r="A251" s="8" t="s">
        <v>508</v>
      </c>
      <c r="B251" t="s">
        <v>509</v>
      </c>
      <c r="C251" t="str">
        <f>Index!A64</f>
        <v>Table 4f     National government average wage and salary rates by COFOG,  FY2010-FY2025</v>
      </c>
      <c r="XEU251" s="8"/>
    </row>
    <row r="252" spans="1:20 16375:16375" ht="14.5" x14ac:dyDescent="0.25">
      <c r="A252" t="s">
        <v>508</v>
      </c>
      <c r="B252" s="1" t="s">
        <v>509</v>
      </c>
      <c r="C252" s="237" t="s">
        <v>510</v>
      </c>
      <c r="D252" s="184" t="s">
        <v>751</v>
      </c>
      <c r="E252" s="154" t="s">
        <v>490</v>
      </c>
      <c r="F252" s="154" t="str">
        <f>NAgni!N$2</f>
        <v>FY11</v>
      </c>
      <c r="G252" s="154" t="str">
        <f>NAgni!O$2</f>
        <v>FY12</v>
      </c>
      <c r="H252" s="154" t="str">
        <f>NAgni!P$2</f>
        <v>FY13</v>
      </c>
      <c r="I252" s="154" t="str">
        <f>NAgni!Q$2</f>
        <v>FY14</v>
      </c>
      <c r="J252" s="154" t="str">
        <f>NAgni!R$2</f>
        <v>FY15</v>
      </c>
      <c r="K252" s="154" t="str">
        <f>NAgni!S$2</f>
        <v>FY16</v>
      </c>
      <c r="L252" s="154" t="str">
        <f>NAgni!T$2</f>
        <v>FY17</v>
      </c>
      <c r="M252" s="154" t="str">
        <f>NAgni!U$2</f>
        <v>FY18</v>
      </c>
      <c r="N252" s="154" t="str">
        <f>NAgni!V$2</f>
        <v>FY19</v>
      </c>
      <c r="O252" s="154" t="str">
        <f>NAgni!W$2</f>
        <v>FY20</v>
      </c>
      <c r="P252" s="154" t="str">
        <f>NAgni!X$2</f>
        <v>FY21</v>
      </c>
      <c r="Q252" s="154" t="str">
        <f>NAgni!Y$2</f>
        <v>FY22</v>
      </c>
      <c r="R252" s="154" t="str">
        <f>NAgni!Z$2</f>
        <v>FY23</v>
      </c>
      <c r="S252" s="154" t="str">
        <f>NAgni!AA$2</f>
        <v>FY24</v>
      </c>
      <c r="T252" s="154" t="str">
        <f>NAgni!AB$2</f>
        <v>FY25</v>
      </c>
    </row>
    <row r="253" spans="1:20 16375:16375" ht="20.25" customHeight="1" x14ac:dyDescent="0.25">
      <c r="A253" t="str">
        <f t="shared" ref="A253:A316" si="12">IF(LEN(C253)&lt;=2,"Cofog2","")</f>
        <v>Cofog2</v>
      </c>
      <c r="B253" s="1" t="str">
        <f t="shared" ref="B253:B284" si="13">IF(SUM(E253:W253)&lt;=0,"","X")</f>
        <v/>
      </c>
      <c r="C253" s="37" t="s">
        <v>512</v>
      </c>
      <c r="D253" s="152" t="s">
        <v>513</v>
      </c>
      <c r="E253" s="156" t="str">
        <f t="shared" ref="E253:F253" si="14">IF(E3=0,"",E128/E3*1000)</f>
        <v/>
      </c>
      <c r="F253" s="156" t="str">
        <f t="shared" si="14"/>
        <v/>
      </c>
      <c r="G253" s="156" t="str">
        <f t="shared" ref="G253:M262" si="15">IF(G3=0,"",G128/G3*1000)</f>
        <v/>
      </c>
      <c r="H253" s="156" t="str">
        <f t="shared" si="15"/>
        <v/>
      </c>
      <c r="I253" s="156" t="str">
        <f t="shared" si="15"/>
        <v/>
      </c>
      <c r="J253" s="156" t="str">
        <f t="shared" si="15"/>
        <v/>
      </c>
      <c r="K253" s="156" t="str">
        <f t="shared" si="15"/>
        <v/>
      </c>
      <c r="L253" s="156" t="str">
        <f t="shared" si="15"/>
        <v/>
      </c>
      <c r="M253" s="156" t="str">
        <f t="shared" si="15"/>
        <v/>
      </c>
      <c r="N253" s="156" t="str">
        <f t="shared" ref="N253:P253" si="16">IF(N3=0,"",N128/N3*1000)</f>
        <v/>
      </c>
      <c r="O253" s="156" t="str">
        <f t="shared" si="16"/>
        <v/>
      </c>
      <c r="P253" s="156" t="str">
        <f t="shared" si="16"/>
        <v/>
      </c>
      <c r="Q253" s="156" t="str">
        <f t="shared" ref="Q253" si="17">IF(Q3=0,"",Q128/Q3*1000)</f>
        <v/>
      </c>
      <c r="R253" s="156"/>
      <c r="S253" s="156"/>
      <c r="T253" s="156"/>
    </row>
    <row r="254" spans="1:20 16375:16375" x14ac:dyDescent="0.25">
      <c r="A254" t="str">
        <f t="shared" si="12"/>
        <v>Cofog2</v>
      </c>
      <c r="B254" s="1" t="str">
        <f t="shared" si="13"/>
        <v>X</v>
      </c>
      <c r="C254" s="37" t="s">
        <v>514</v>
      </c>
      <c r="D254" s="226" t="s">
        <v>513</v>
      </c>
      <c r="E254" s="156">
        <f t="shared" ref="E254:F273" si="18">IF(E4=0,"",E129/E4*1000)</f>
        <v>23796.115791536049</v>
      </c>
      <c r="F254" s="156">
        <f t="shared" si="18"/>
        <v>25037.777306898584</v>
      </c>
      <c r="G254" s="156">
        <f t="shared" si="15"/>
        <v>26077.366799301242</v>
      </c>
      <c r="H254" s="156">
        <f t="shared" si="15"/>
        <v>26967.958860759496</v>
      </c>
      <c r="I254" s="156">
        <f t="shared" si="15"/>
        <v>27777.13623046875</v>
      </c>
      <c r="J254" s="156">
        <f t="shared" si="15"/>
        <v>28052.31041822605</v>
      </c>
      <c r="K254" s="156">
        <f t="shared" si="15"/>
        <v>28772.317408141211</v>
      </c>
      <c r="L254" s="156">
        <f t="shared" si="15"/>
        <v>28941.448505108172</v>
      </c>
      <c r="M254" s="156">
        <f t="shared" si="15"/>
        <v>30018.526917950236</v>
      </c>
      <c r="N254" s="156">
        <f t="shared" ref="N254:O254" si="19">IF(N4=0,"",N129/N4*1000)</f>
        <v>29876.657264379272</v>
      </c>
      <c r="O254" s="156">
        <f t="shared" si="19"/>
        <v>29228.552682059151</v>
      </c>
      <c r="P254" s="156">
        <f t="shared" ref="P254:S254" si="20">IF(P4=0,"",P129/P4*1000)</f>
        <v>28052.501195790817</v>
      </c>
      <c r="Q254" s="156">
        <f t="shared" si="20"/>
        <v>28685.971918126328</v>
      </c>
      <c r="R254" s="156">
        <f t="shared" si="20"/>
        <v>31124.557953233256</v>
      </c>
      <c r="S254" s="156">
        <f t="shared" si="20"/>
        <v>32985.000779517737</v>
      </c>
      <c r="T254" s="156">
        <f t="shared" ref="T254" si="21">IF(T4=0,"",T129/T4*1000)</f>
        <v>33431.112811132385</v>
      </c>
    </row>
    <row r="255" spans="1:20 16375:16375" hidden="1" x14ac:dyDescent="0.25">
      <c r="A255" t="str">
        <f t="shared" si="12"/>
        <v/>
      </c>
      <c r="B255" s="1" t="str">
        <f t="shared" si="13"/>
        <v>X</v>
      </c>
      <c r="C255" s="37" t="s">
        <v>515</v>
      </c>
      <c r="D255" s="287" t="s">
        <v>516</v>
      </c>
      <c r="E255" s="156">
        <f t="shared" si="18"/>
        <v>25525.541101611638</v>
      </c>
      <c r="F255" s="156">
        <f t="shared" si="18"/>
        <v>26618.078454748378</v>
      </c>
      <c r="G255" s="156">
        <f t="shared" si="15"/>
        <v>27575.857979910714</v>
      </c>
      <c r="H255" s="156">
        <f t="shared" si="15"/>
        <v>28030.628551136364</v>
      </c>
      <c r="I255" s="156">
        <f t="shared" si="15"/>
        <v>28272.37187991352</v>
      </c>
      <c r="J255" s="156">
        <f t="shared" si="15"/>
        <v>28929.247089460783</v>
      </c>
      <c r="K255" s="156">
        <f t="shared" si="15"/>
        <v>29361.857358870966</v>
      </c>
      <c r="L255" s="156">
        <f t="shared" si="15"/>
        <v>30347.38293533805</v>
      </c>
      <c r="M255" s="156">
        <f t="shared" si="15"/>
        <v>31595.024444772011</v>
      </c>
      <c r="N255" s="156">
        <f t="shared" ref="N255:O255" si="22">IF(N5=0,"",N130/N5*1000)</f>
        <v>32668.825604838708</v>
      </c>
      <c r="O255" s="156">
        <f t="shared" si="22"/>
        <v>32650.806916065703</v>
      </c>
      <c r="P255" s="156">
        <f t="shared" ref="P255:S255" si="23">IF(P5=0,"",P130/P5*1000)</f>
        <v>31453.917360591317</v>
      </c>
      <c r="Q255" s="156">
        <f t="shared" si="23"/>
        <v>30729.420801352338</v>
      </c>
      <c r="R255" s="156">
        <f t="shared" si="23"/>
        <v>33058.960738455411</v>
      </c>
      <c r="S255" s="156">
        <f t="shared" si="23"/>
        <v>33541.237571022728</v>
      </c>
      <c r="T255" s="156">
        <f t="shared" ref="T255" si="24">IF(T5=0,"",T130/T5*1000)</f>
        <v>34144.772484188994</v>
      </c>
    </row>
    <row r="256" spans="1:20 16375:16375" hidden="1" x14ac:dyDescent="0.25">
      <c r="A256" t="str">
        <f t="shared" si="12"/>
        <v/>
      </c>
      <c r="B256" s="1" t="str">
        <f t="shared" si="13"/>
        <v>X</v>
      </c>
      <c r="C256" s="37" t="s">
        <v>517</v>
      </c>
      <c r="D256" s="287" t="s">
        <v>518</v>
      </c>
      <c r="E256" s="156">
        <f t="shared" si="18"/>
        <v>20595.767012266355</v>
      </c>
      <c r="F256" s="156">
        <f t="shared" si="18"/>
        <v>21812.8173828125</v>
      </c>
      <c r="G256" s="156">
        <f t="shared" si="15"/>
        <v>23272.160121372766</v>
      </c>
      <c r="H256" s="156">
        <f t="shared" si="15"/>
        <v>24684.419904436385</v>
      </c>
      <c r="I256" s="156">
        <f t="shared" si="15"/>
        <v>26069.686226222824</v>
      </c>
      <c r="J256" s="156">
        <f t="shared" si="15"/>
        <v>27481.532796223961</v>
      </c>
      <c r="K256" s="156">
        <f t="shared" si="15"/>
        <v>28445.70062099359</v>
      </c>
      <c r="L256" s="156">
        <f t="shared" si="15"/>
        <v>26611.441678779069</v>
      </c>
      <c r="M256" s="156">
        <f t="shared" si="15"/>
        <v>27566.263133081899</v>
      </c>
      <c r="N256" s="156">
        <f t="shared" ref="N256:O256" si="25">IF(N6=0,"",N131/N6*1000)</f>
        <v>27023.908518781565</v>
      </c>
      <c r="O256" s="156">
        <f t="shared" si="25"/>
        <v>26852.63916015625</v>
      </c>
      <c r="P256" s="156">
        <f t="shared" ref="P256:S256" si="26">IF(P6=0,"",P131/P6*1000)</f>
        <v>25823.658776661705</v>
      </c>
      <c r="Q256" s="156">
        <f t="shared" si="26"/>
        <v>27063.689701140873</v>
      </c>
      <c r="R256" s="156">
        <f t="shared" si="26"/>
        <v>30322.473806928294</v>
      </c>
      <c r="S256" s="156">
        <f t="shared" si="26"/>
        <v>32303.673638237848</v>
      </c>
      <c r="T256" s="156">
        <f t="shared" ref="T256" si="27">IF(T6=0,"",T131/T6*1000)</f>
        <v>33248.663119612065</v>
      </c>
    </row>
    <row r="257" spans="1:20" hidden="1" x14ac:dyDescent="0.25">
      <c r="A257" t="str">
        <f t="shared" si="12"/>
        <v/>
      </c>
      <c r="B257" s="1" t="str">
        <f t="shared" si="13"/>
        <v>X</v>
      </c>
      <c r="C257" s="37" t="s">
        <v>519</v>
      </c>
      <c r="D257" s="287" t="s">
        <v>520</v>
      </c>
      <c r="E257" s="156">
        <f t="shared" si="18"/>
        <v>32514.373779296875</v>
      </c>
      <c r="F257" s="156">
        <f t="shared" si="18"/>
        <v>37838.001069568447</v>
      </c>
      <c r="G257" s="156">
        <f t="shared" si="15"/>
        <v>42156.25</v>
      </c>
      <c r="H257" s="156">
        <f t="shared" si="15"/>
        <v>45658.727472478698</v>
      </c>
      <c r="I257" s="156">
        <f t="shared" si="15"/>
        <v>51358.365145596596</v>
      </c>
      <c r="J257" s="156">
        <f t="shared" si="15"/>
        <v>57332.000732421875</v>
      </c>
      <c r="K257" s="156">
        <f t="shared" si="15"/>
        <v>65139.668782552078</v>
      </c>
      <c r="L257" s="156">
        <f t="shared" si="15"/>
        <v>36629.34676460598</v>
      </c>
      <c r="M257" s="156">
        <f t="shared" si="15"/>
        <v>40771.956734035331</v>
      </c>
      <c r="N257" s="156">
        <f t="shared" ref="N257:O257" si="28">IF(N7=0,"",N132/N7*1000)</f>
        <v>36652.858189174105</v>
      </c>
      <c r="O257" s="156">
        <f t="shared" si="28"/>
        <v>37389.9658203125</v>
      </c>
      <c r="P257" s="156">
        <f t="shared" ref="P257:S257" si="29">IF(P7=0,"",P132/P7*1000)</f>
        <v>33651.234728224736</v>
      </c>
      <c r="Q257" s="156">
        <f t="shared" si="29"/>
        <v>32844.7826488598</v>
      </c>
      <c r="R257" s="156">
        <f t="shared" si="29"/>
        <v>34744.99841638514</v>
      </c>
      <c r="S257" s="156">
        <f t="shared" si="29"/>
        <v>37819.9462890625</v>
      </c>
      <c r="T257" s="156">
        <f t="shared" ref="T257" si="30">IF(T7=0,"",T132/T7*1000)</f>
        <v>38249.02664987665</v>
      </c>
    </row>
    <row r="258" spans="1:20" hidden="1" x14ac:dyDescent="0.25">
      <c r="A258" t="str">
        <f t="shared" si="12"/>
        <v/>
      </c>
      <c r="B258" s="1" t="str">
        <f t="shared" si="13"/>
        <v>X</v>
      </c>
      <c r="C258" s="37" t="s">
        <v>521</v>
      </c>
      <c r="D258" s="287" t="s">
        <v>522</v>
      </c>
      <c r="E258" s="156" t="str">
        <f t="shared" si="18"/>
        <v/>
      </c>
      <c r="F258" s="156" t="str">
        <f t="shared" si="18"/>
        <v/>
      </c>
      <c r="G258" s="156" t="str">
        <f t="shared" si="15"/>
        <v/>
      </c>
      <c r="H258" s="156" t="str">
        <f t="shared" si="15"/>
        <v/>
      </c>
      <c r="I258" s="156" t="str">
        <f t="shared" si="15"/>
        <v/>
      </c>
      <c r="J258" s="156" t="str">
        <f t="shared" si="15"/>
        <v/>
      </c>
      <c r="K258" s="156" t="str">
        <f t="shared" si="15"/>
        <v/>
      </c>
      <c r="L258" s="156">
        <f t="shared" si="15"/>
        <v>30031.999588012695</v>
      </c>
      <c r="M258" s="156" t="str">
        <f t="shared" si="15"/>
        <v/>
      </c>
      <c r="N258" s="156" t="str">
        <f t="shared" ref="N258:O258" si="31">IF(N8=0,"",N133/N8*1000)</f>
        <v/>
      </c>
      <c r="O258" s="156" t="str">
        <f t="shared" si="31"/>
        <v/>
      </c>
      <c r="P258" s="156" t="str">
        <f t="shared" ref="P258:S258" si="32">IF(P8=0,"",P133/P8*1000)</f>
        <v/>
      </c>
      <c r="Q258" s="156" t="str">
        <f t="shared" si="32"/>
        <v/>
      </c>
      <c r="R258" s="156" t="str">
        <f t="shared" si="32"/>
        <v/>
      </c>
      <c r="S258" s="156" t="str">
        <f t="shared" si="32"/>
        <v/>
      </c>
      <c r="T258" s="156" t="str">
        <f t="shared" ref="T258" si="33">IF(T8=0,"",T133/T8*1000)</f>
        <v/>
      </c>
    </row>
    <row r="259" spans="1:20" hidden="1" x14ac:dyDescent="0.25">
      <c r="A259" t="str">
        <f t="shared" si="12"/>
        <v/>
      </c>
      <c r="B259" s="1" t="str">
        <f t="shared" si="13"/>
        <v>X</v>
      </c>
      <c r="C259" s="37" t="s">
        <v>523</v>
      </c>
      <c r="D259" s="287" t="s">
        <v>524</v>
      </c>
      <c r="E259" s="156" t="str">
        <f t="shared" si="18"/>
        <v/>
      </c>
      <c r="F259" s="156" t="str">
        <f t="shared" si="18"/>
        <v/>
      </c>
      <c r="G259" s="156" t="str">
        <f t="shared" si="15"/>
        <v/>
      </c>
      <c r="H259" s="156" t="str">
        <f t="shared" si="15"/>
        <v/>
      </c>
      <c r="I259" s="156" t="str">
        <f t="shared" si="15"/>
        <v/>
      </c>
      <c r="J259" s="156" t="str">
        <f t="shared" si="15"/>
        <v/>
      </c>
      <c r="K259" s="156" t="str">
        <f t="shared" si="15"/>
        <v/>
      </c>
      <c r="L259" s="156" t="str">
        <f t="shared" si="15"/>
        <v/>
      </c>
      <c r="M259" s="156" t="str">
        <f t="shared" si="15"/>
        <v/>
      </c>
      <c r="N259" s="156" t="str">
        <f t="shared" ref="N259:O259" si="34">IF(N9=0,"",N134/N9*1000)</f>
        <v/>
      </c>
      <c r="O259" s="156" t="str">
        <f t="shared" si="34"/>
        <v/>
      </c>
      <c r="P259" s="156">
        <f t="shared" ref="P259:S259" si="35">IF(P9=0,"",P134/P9*1000)</f>
        <v>23638.999938964844</v>
      </c>
      <c r="Q259" s="156" t="str">
        <f t="shared" si="35"/>
        <v/>
      </c>
      <c r="R259" s="156" t="str">
        <f t="shared" si="35"/>
        <v/>
      </c>
      <c r="S259" s="156">
        <f t="shared" si="35"/>
        <v>13996.999740600586</v>
      </c>
      <c r="T259" s="156">
        <f t="shared" ref="T259" si="36">IF(T9=0,"",T134/T9*1000)</f>
        <v>21011.999130249023</v>
      </c>
    </row>
    <row r="260" spans="1:20" hidden="1" x14ac:dyDescent="0.25">
      <c r="A260" t="str">
        <f t="shared" si="12"/>
        <v/>
      </c>
      <c r="B260" s="1" t="str">
        <f t="shared" si="13"/>
        <v>X</v>
      </c>
      <c r="C260" s="37" t="s">
        <v>525</v>
      </c>
      <c r="D260" s="287" t="s">
        <v>526</v>
      </c>
      <c r="E260" s="156">
        <f t="shared" si="18"/>
        <v>20783.499399820965</v>
      </c>
      <c r="F260" s="156">
        <f t="shared" si="18"/>
        <v>21637.667338053387</v>
      </c>
      <c r="G260" s="156">
        <f t="shared" si="15"/>
        <v>23505.599975585938</v>
      </c>
      <c r="H260" s="156">
        <f t="shared" si="15"/>
        <v>28122.601318359375</v>
      </c>
      <c r="I260" s="156">
        <f t="shared" si="15"/>
        <v>23417.332967122395</v>
      </c>
      <c r="J260" s="156">
        <f t="shared" si="15"/>
        <v>28085.99853515625</v>
      </c>
      <c r="K260" s="156">
        <f t="shared" si="15"/>
        <v>26815.85693359375</v>
      </c>
      <c r="L260" s="156">
        <f t="shared" si="15"/>
        <v>27462.99934387207</v>
      </c>
      <c r="M260" s="156">
        <f t="shared" si="15"/>
        <v>30994.286673409599</v>
      </c>
      <c r="N260" s="156">
        <f t="shared" ref="N260:O260" si="37">IF(N10=0,"",N135/N10*1000)</f>
        <v>29756.142752511161</v>
      </c>
      <c r="O260" s="156">
        <f t="shared" si="37"/>
        <v>27556.143624441964</v>
      </c>
      <c r="P260" s="156">
        <f t="shared" ref="P260:S260" si="38">IF(P10=0,"",P135/P10*1000)</f>
        <v>26102.375030517578</v>
      </c>
      <c r="Q260" s="156">
        <f t="shared" si="38"/>
        <v>21826.59912109375</v>
      </c>
      <c r="R260" s="156">
        <f t="shared" si="38"/>
        <v>24911.999042217547</v>
      </c>
      <c r="S260" s="156">
        <f t="shared" si="38"/>
        <v>28213.076077974758</v>
      </c>
      <c r="T260" s="156">
        <f t="shared" ref="T260" si="39">IF(T10=0,"",T135/T10*1000)</f>
        <v>29272.768460787258</v>
      </c>
    </row>
    <row r="261" spans="1:20" hidden="1" x14ac:dyDescent="0.25">
      <c r="A261" t="str">
        <f t="shared" si="12"/>
        <v/>
      </c>
      <c r="B261" s="1" t="str">
        <f t="shared" si="13"/>
        <v>X</v>
      </c>
      <c r="C261" s="37" t="s">
        <v>527</v>
      </c>
      <c r="D261" s="287" t="s">
        <v>528</v>
      </c>
      <c r="E261" s="156">
        <f t="shared" si="18"/>
        <v>21703.286307198661</v>
      </c>
      <c r="F261" s="156">
        <f t="shared" si="18"/>
        <v>23060.874938964844</v>
      </c>
      <c r="G261" s="156">
        <f t="shared" si="15"/>
        <v>28237.749099731445</v>
      </c>
      <c r="H261" s="156">
        <f t="shared" si="15"/>
        <v>28185.99853515625</v>
      </c>
      <c r="I261" s="156">
        <f t="shared" si="15"/>
        <v>30349.833170572918</v>
      </c>
      <c r="J261" s="156">
        <f t="shared" si="15"/>
        <v>32312.000819614957</v>
      </c>
      <c r="K261" s="156">
        <f t="shared" si="15"/>
        <v>26240.350341796875</v>
      </c>
      <c r="L261" s="156">
        <f t="shared" si="15"/>
        <v>32396.3623046875</v>
      </c>
      <c r="M261" s="156">
        <f t="shared" si="15"/>
        <v>31471.965921336207</v>
      </c>
      <c r="N261" s="156">
        <f t="shared" ref="N261:O261" si="40">IF(N11=0,"",N136/N11*1000)</f>
        <v>30914.750162760418</v>
      </c>
      <c r="O261" s="156">
        <f t="shared" si="40"/>
        <v>27696.094512939453</v>
      </c>
      <c r="P261" s="156">
        <f t="shared" ref="P261:S261" si="41">IF(P11=0,"",P136/P11*1000)</f>
        <v>27144.000244140625</v>
      </c>
      <c r="Q261" s="156">
        <f t="shared" si="41"/>
        <v>26886.615459735578</v>
      </c>
      <c r="R261" s="156">
        <f t="shared" si="41"/>
        <v>27438.845120943508</v>
      </c>
      <c r="S261" s="156">
        <f t="shared" si="41"/>
        <v>35319.000244140625</v>
      </c>
      <c r="T261" s="156">
        <f t="shared" ref="T261" si="42">IF(T11=0,"",T136/T11*1000)</f>
        <v>35728.133138020828</v>
      </c>
    </row>
    <row r="262" spans="1:20" hidden="1" x14ac:dyDescent="0.25">
      <c r="A262" t="str">
        <f t="shared" si="12"/>
        <v/>
      </c>
      <c r="B262" s="1" t="str">
        <f t="shared" si="13"/>
        <v>X</v>
      </c>
      <c r="C262" s="37" t="s">
        <v>529</v>
      </c>
      <c r="D262" s="287" t="s">
        <v>530</v>
      </c>
      <c r="E262" s="156">
        <f t="shared" si="18"/>
        <v>22547.999572753906</v>
      </c>
      <c r="F262" s="156">
        <f t="shared" si="18"/>
        <v>24220.667521158855</v>
      </c>
      <c r="G262" s="156">
        <f t="shared" si="15"/>
        <v>29297.39990234375</v>
      </c>
      <c r="H262" s="156">
        <f t="shared" si="15"/>
        <v>30219.7998046875</v>
      </c>
      <c r="I262" s="156">
        <f t="shared" si="15"/>
        <v>25153.666178385418</v>
      </c>
      <c r="J262" s="156">
        <f t="shared" si="15"/>
        <v>27727.041015625</v>
      </c>
      <c r="K262" s="156">
        <f t="shared" si="15"/>
        <v>28327.958984375</v>
      </c>
      <c r="L262" s="156">
        <f t="shared" si="15"/>
        <v>25757.6171875</v>
      </c>
      <c r="M262" s="156">
        <f t="shared" si="15"/>
        <v>27289.637468863228</v>
      </c>
      <c r="N262" s="156">
        <f t="shared" ref="N262:O262" si="43">IF(N12=0,"",N137/N12*1000)</f>
        <v>27110.072039175728</v>
      </c>
      <c r="O262" s="156">
        <f t="shared" si="43"/>
        <v>25184.54968089789</v>
      </c>
      <c r="P262" s="156">
        <f t="shared" ref="P262:S262" si="44">IF(P12=0,"",P137/P12*1000)</f>
        <v>19128.80622016059</v>
      </c>
      <c r="Q262" s="156">
        <f t="shared" si="44"/>
        <v>21543.333395933496</v>
      </c>
      <c r="R262" s="156">
        <f t="shared" si="44"/>
        <v>22432.441262637865</v>
      </c>
      <c r="S262" s="156">
        <f t="shared" si="44"/>
        <v>25545.970569957386</v>
      </c>
      <c r="T262" s="156">
        <f t="shared" ref="T262" si="45">IF(T12=0,"",T137/T12*1000)</f>
        <v>24314.393939393936</v>
      </c>
    </row>
    <row r="263" spans="1:20" hidden="1" x14ac:dyDescent="0.25">
      <c r="A263" t="str">
        <f t="shared" si="12"/>
        <v/>
      </c>
      <c r="B263" s="1" t="str">
        <f t="shared" si="13"/>
        <v>X</v>
      </c>
      <c r="C263" s="37" t="s">
        <v>531</v>
      </c>
      <c r="D263" s="287" t="s">
        <v>532</v>
      </c>
      <c r="E263" s="156" t="str">
        <f t="shared" si="18"/>
        <v/>
      </c>
      <c r="F263" s="156" t="str">
        <f t="shared" si="18"/>
        <v/>
      </c>
      <c r="G263" s="156" t="str">
        <f t="shared" ref="G263:M272" si="46">IF(G13=0,"",G138/G13*1000)</f>
        <v/>
      </c>
      <c r="H263" s="156" t="str">
        <f t="shared" si="46"/>
        <v/>
      </c>
      <c r="I263" s="156">
        <f t="shared" si="46"/>
        <v>19725.99983215332</v>
      </c>
      <c r="J263" s="156">
        <f t="shared" si="46"/>
        <v>21062.000274658203</v>
      </c>
      <c r="K263" s="156">
        <f t="shared" si="46"/>
        <v>21319.999694824219</v>
      </c>
      <c r="L263" s="156">
        <f t="shared" si="46"/>
        <v>17486.99951171875</v>
      </c>
      <c r="M263" s="156" t="str">
        <f t="shared" si="46"/>
        <v/>
      </c>
      <c r="N263" s="156" t="str">
        <f t="shared" ref="N263:O263" si="47">IF(N13=0,"",N138/N13*1000)</f>
        <v/>
      </c>
      <c r="O263" s="156" t="str">
        <f t="shared" si="47"/>
        <v/>
      </c>
      <c r="P263" s="156" t="str">
        <f t="shared" ref="P263:S263" si="48">IF(P13=0,"",P138/P13*1000)</f>
        <v/>
      </c>
      <c r="Q263" s="156" t="str">
        <f t="shared" si="48"/>
        <v/>
      </c>
      <c r="R263" s="156" t="str">
        <f t="shared" si="48"/>
        <v/>
      </c>
      <c r="S263" s="156" t="str">
        <f t="shared" si="48"/>
        <v/>
      </c>
      <c r="T263" s="156" t="str">
        <f t="shared" ref="T263" si="49">IF(T13=0,"",T138/T13*1000)</f>
        <v/>
      </c>
    </row>
    <row r="264" spans="1:20" hidden="1" x14ac:dyDescent="0.25">
      <c r="A264" t="str">
        <f t="shared" si="12"/>
        <v/>
      </c>
      <c r="B264" s="1" t="str">
        <f t="shared" si="13"/>
        <v>X</v>
      </c>
      <c r="C264" s="37" t="s">
        <v>533</v>
      </c>
      <c r="D264" s="287" t="s">
        <v>534</v>
      </c>
      <c r="E264" s="156" t="str">
        <f t="shared" si="18"/>
        <v/>
      </c>
      <c r="F264" s="156" t="str">
        <f t="shared" si="18"/>
        <v/>
      </c>
      <c r="G264" s="156" t="str">
        <f t="shared" si="46"/>
        <v/>
      </c>
      <c r="H264" s="156">
        <f t="shared" si="46"/>
        <v>34888.999938964844</v>
      </c>
      <c r="I264" s="156" t="str">
        <f t="shared" si="46"/>
        <v/>
      </c>
      <c r="J264" s="156" t="str">
        <f t="shared" si="46"/>
        <v/>
      </c>
      <c r="K264" s="156" t="str">
        <f t="shared" si="46"/>
        <v/>
      </c>
      <c r="L264" s="156" t="str">
        <f t="shared" si="46"/>
        <v/>
      </c>
      <c r="M264" s="156" t="str">
        <f t="shared" si="46"/>
        <v/>
      </c>
      <c r="N264" s="156" t="str">
        <f t="shared" ref="N264:O264" si="50">IF(N14=0,"",N139/N14*1000)</f>
        <v/>
      </c>
      <c r="O264" s="156" t="str">
        <f t="shared" si="50"/>
        <v/>
      </c>
      <c r="P264" s="156" t="str">
        <f t="shared" ref="P264:S264" si="51">IF(P14=0,"",P139/P14*1000)</f>
        <v/>
      </c>
      <c r="Q264" s="156" t="str">
        <f t="shared" si="51"/>
        <v/>
      </c>
      <c r="R264" s="156" t="str">
        <f t="shared" si="51"/>
        <v/>
      </c>
      <c r="S264" s="156" t="str">
        <f t="shared" si="51"/>
        <v/>
      </c>
      <c r="T264" s="156" t="str">
        <f t="shared" ref="T264" si="52">IF(T14=0,"",T139/T14*1000)</f>
        <v/>
      </c>
    </row>
    <row r="265" spans="1:20" hidden="1" x14ac:dyDescent="0.25">
      <c r="A265" t="str">
        <f t="shared" si="12"/>
        <v/>
      </c>
      <c r="B265" s="1" t="str">
        <f t="shared" si="13"/>
        <v>X</v>
      </c>
      <c r="C265" s="37" t="s">
        <v>535</v>
      </c>
      <c r="D265" s="287" t="s">
        <v>536</v>
      </c>
      <c r="E265" s="156">
        <f t="shared" si="18"/>
        <v>15894.29931640625</v>
      </c>
      <c r="F265" s="156">
        <f t="shared" si="18"/>
        <v>16091.077364408055</v>
      </c>
      <c r="G265" s="156">
        <f t="shared" si="46"/>
        <v>17081.999279203872</v>
      </c>
      <c r="H265" s="156">
        <f t="shared" si="46"/>
        <v>18133.222791883683</v>
      </c>
      <c r="I265" s="156">
        <f t="shared" si="46"/>
        <v>18624.800109863281</v>
      </c>
      <c r="J265" s="156">
        <f t="shared" si="46"/>
        <v>15972.166697184244</v>
      </c>
      <c r="K265" s="156">
        <f t="shared" si="46"/>
        <v>17305.800374348957</v>
      </c>
      <c r="L265" s="156">
        <f t="shared" si="46"/>
        <v>19132.471421185663</v>
      </c>
      <c r="M265" s="156">
        <f t="shared" si="46"/>
        <v>19980.499267578125</v>
      </c>
      <c r="N265" s="156">
        <f t="shared" ref="N265:O265" si="53">IF(N15=0,"",N140/N15*1000)</f>
        <v>20838.349914550781</v>
      </c>
      <c r="O265" s="156">
        <f t="shared" si="53"/>
        <v>20969.332740420388</v>
      </c>
      <c r="P265" s="156">
        <f t="shared" ref="P265:S265" si="54">IF(P15=0,"",P140/P15*1000)</f>
        <v>25596.462375515108</v>
      </c>
      <c r="Q265" s="156">
        <f t="shared" si="54"/>
        <v>30199.4873046875</v>
      </c>
      <c r="R265" s="156">
        <f t="shared" si="54"/>
        <v>31658.63506610577</v>
      </c>
      <c r="S265" s="156">
        <f t="shared" si="54"/>
        <v>35714.254176363036</v>
      </c>
      <c r="T265" s="156">
        <f t="shared" ref="T265" si="55">IF(T15=0,"",T140/T15*1000)</f>
        <v>34711.908513849427</v>
      </c>
    </row>
    <row r="266" spans="1:20" hidden="1" x14ac:dyDescent="0.25">
      <c r="A266" t="str">
        <f t="shared" si="12"/>
        <v/>
      </c>
      <c r="B266" s="1" t="str">
        <f t="shared" si="13"/>
        <v/>
      </c>
      <c r="C266" s="37" t="s">
        <v>537</v>
      </c>
      <c r="D266" s="287" t="s">
        <v>538</v>
      </c>
      <c r="E266" s="156" t="str">
        <f t="shared" si="18"/>
        <v/>
      </c>
      <c r="F266" s="156" t="str">
        <f t="shared" si="18"/>
        <v/>
      </c>
      <c r="G266" s="156" t="str">
        <f t="shared" si="46"/>
        <v/>
      </c>
      <c r="H266" s="156" t="str">
        <f t="shared" si="46"/>
        <v/>
      </c>
      <c r="I266" s="156" t="str">
        <f t="shared" si="46"/>
        <v/>
      </c>
      <c r="J266" s="156" t="str">
        <f t="shared" si="46"/>
        <v/>
      </c>
      <c r="K266" s="156" t="str">
        <f t="shared" si="46"/>
        <v/>
      </c>
      <c r="L266" s="156" t="str">
        <f t="shared" si="46"/>
        <v/>
      </c>
      <c r="M266" s="156" t="str">
        <f t="shared" si="46"/>
        <v/>
      </c>
      <c r="N266" s="156" t="str">
        <f t="shared" ref="N266:O266" si="56">IF(N16=0,"",N141/N16*1000)</f>
        <v/>
      </c>
      <c r="O266" s="156" t="str">
        <f t="shared" si="56"/>
        <v/>
      </c>
      <c r="P266" s="156" t="str">
        <f t="shared" ref="P266:S266" si="57">IF(P16=0,"",P141/P16*1000)</f>
        <v/>
      </c>
      <c r="Q266" s="156" t="str">
        <f t="shared" si="57"/>
        <v/>
      </c>
      <c r="R266" s="156" t="str">
        <f t="shared" si="57"/>
        <v/>
      </c>
      <c r="S266" s="156" t="str">
        <f t="shared" si="57"/>
        <v/>
      </c>
      <c r="T266" s="156" t="str">
        <f t="shared" ref="T266" si="58">IF(T16=0,"",T141/T16*1000)</f>
        <v/>
      </c>
    </row>
    <row r="267" spans="1:20" hidden="1" x14ac:dyDescent="0.25">
      <c r="A267" t="str">
        <f t="shared" si="12"/>
        <v/>
      </c>
      <c r="B267" s="1" t="str">
        <f t="shared" si="13"/>
        <v>X</v>
      </c>
      <c r="C267" s="37" t="s">
        <v>539</v>
      </c>
      <c r="D267" s="287" t="s">
        <v>540</v>
      </c>
      <c r="E267" s="156" t="str">
        <f t="shared" si="18"/>
        <v/>
      </c>
      <c r="F267" s="156" t="str">
        <f t="shared" si="18"/>
        <v/>
      </c>
      <c r="G267" s="156" t="str">
        <f t="shared" si="46"/>
        <v/>
      </c>
      <c r="H267" s="156" t="str">
        <f t="shared" si="46"/>
        <v/>
      </c>
      <c r="I267" s="156" t="str">
        <f t="shared" si="46"/>
        <v/>
      </c>
      <c r="J267" s="156">
        <f t="shared" si="46"/>
        <v>21583.749771118164</v>
      </c>
      <c r="K267" s="156">
        <f t="shared" si="46"/>
        <v>12298.000335693359</v>
      </c>
      <c r="L267" s="156">
        <f t="shared" si="46"/>
        <v>13285.800170898438</v>
      </c>
      <c r="M267" s="156" t="str">
        <f t="shared" si="46"/>
        <v/>
      </c>
      <c r="N267" s="156" t="str">
        <f t="shared" ref="N267:O267" si="59">IF(N17=0,"",N142/N17*1000)</f>
        <v/>
      </c>
      <c r="O267" s="156" t="str">
        <f t="shared" si="59"/>
        <v/>
      </c>
      <c r="P267" s="156" t="str">
        <f t="shared" ref="P267:S267" si="60">IF(P17=0,"",P142/P17*1000)</f>
        <v/>
      </c>
      <c r="Q267" s="156" t="str">
        <f t="shared" si="60"/>
        <v/>
      </c>
      <c r="R267" s="156" t="str">
        <f t="shared" si="60"/>
        <v/>
      </c>
      <c r="S267" s="156" t="str">
        <f t="shared" si="60"/>
        <v/>
      </c>
      <c r="T267" s="156" t="str">
        <f t="shared" ref="T267" si="61">IF(T17=0,"",T142/T17*1000)</f>
        <v/>
      </c>
    </row>
    <row r="268" spans="1:20" x14ac:dyDescent="0.25">
      <c r="A268" t="str">
        <f t="shared" si="12"/>
        <v>Cofog2</v>
      </c>
      <c r="B268" s="1" t="str">
        <f t="shared" si="13"/>
        <v>X</v>
      </c>
      <c r="C268" s="37" t="s">
        <v>541</v>
      </c>
      <c r="D268" s="226" t="s">
        <v>542</v>
      </c>
      <c r="E268" s="156">
        <f t="shared" si="18"/>
        <v>27920.625686645508</v>
      </c>
      <c r="F268" s="156">
        <f t="shared" si="18"/>
        <v>29370.500564575195</v>
      </c>
      <c r="G268" s="156">
        <f t="shared" si="46"/>
        <v>30576.800537109375</v>
      </c>
      <c r="H268" s="156">
        <f t="shared" si="46"/>
        <v>28153.666178385418</v>
      </c>
      <c r="I268" s="156">
        <f t="shared" si="46"/>
        <v>25513.874053955078</v>
      </c>
      <c r="J268" s="156">
        <f t="shared" si="46"/>
        <v>28045.749664306641</v>
      </c>
      <c r="K268" s="156">
        <f t="shared" si="46"/>
        <v>25446.41621907552</v>
      </c>
      <c r="L268" s="156">
        <f t="shared" si="46"/>
        <v>26161.332872178817</v>
      </c>
      <c r="M268" s="156">
        <f t="shared" si="46"/>
        <v>26792.889065212672</v>
      </c>
      <c r="N268" s="156">
        <f t="shared" ref="N268:O268" si="62">IF(N18=0,"",N143/N18*1000)</f>
        <v>27375.22210015191</v>
      </c>
      <c r="O268" s="156">
        <f t="shared" si="62"/>
        <v>29040.750503540039</v>
      </c>
      <c r="P268" s="156" t="str">
        <f t="shared" ref="P268:S268" si="63">IF(P18=0,"",P143/P18*1000)</f>
        <v/>
      </c>
      <c r="Q268" s="156" t="str">
        <f t="shared" si="63"/>
        <v/>
      </c>
      <c r="R268" s="156" t="str">
        <f t="shared" si="63"/>
        <v/>
      </c>
      <c r="S268" s="156" t="str">
        <f t="shared" si="63"/>
        <v/>
      </c>
      <c r="T268" s="156" t="str">
        <f t="shared" ref="T268" si="64">IF(T18=0,"",T143/T18*1000)</f>
        <v/>
      </c>
    </row>
    <row r="269" spans="1:20" hidden="1" x14ac:dyDescent="0.25">
      <c r="A269" t="str">
        <f t="shared" si="12"/>
        <v/>
      </c>
      <c r="B269" s="1" t="str">
        <f t="shared" si="13"/>
        <v/>
      </c>
      <c r="C269" s="37" t="s">
        <v>543</v>
      </c>
      <c r="D269" s="287" t="s">
        <v>544</v>
      </c>
      <c r="E269" s="156" t="str">
        <f t="shared" si="18"/>
        <v/>
      </c>
      <c r="F269" s="156" t="str">
        <f t="shared" si="18"/>
        <v/>
      </c>
      <c r="G269" s="156" t="str">
        <f t="shared" si="46"/>
        <v/>
      </c>
      <c r="H269" s="156" t="str">
        <f t="shared" si="46"/>
        <v/>
      </c>
      <c r="I269" s="156" t="str">
        <f t="shared" si="46"/>
        <v/>
      </c>
      <c r="J269" s="156" t="str">
        <f t="shared" si="46"/>
        <v/>
      </c>
      <c r="K269" s="156" t="str">
        <f t="shared" si="46"/>
        <v/>
      </c>
      <c r="L269" s="156" t="str">
        <f t="shared" si="46"/>
        <v/>
      </c>
      <c r="M269" s="156" t="str">
        <f t="shared" si="46"/>
        <v/>
      </c>
      <c r="N269" s="156" t="str">
        <f t="shared" ref="N269:O269" si="65">IF(N19=0,"",N144/N19*1000)</f>
        <v/>
      </c>
      <c r="O269" s="156" t="str">
        <f t="shared" si="65"/>
        <v/>
      </c>
      <c r="P269" s="156" t="str">
        <f t="shared" ref="P269:S269" si="66">IF(P19=0,"",P144/P19*1000)</f>
        <v/>
      </c>
      <c r="Q269" s="156" t="str">
        <f t="shared" si="66"/>
        <v/>
      </c>
      <c r="R269" s="156" t="str">
        <f t="shared" si="66"/>
        <v/>
      </c>
      <c r="S269" s="156" t="str">
        <f t="shared" si="66"/>
        <v/>
      </c>
      <c r="T269" s="156" t="str">
        <f t="shared" ref="T269" si="67">IF(T19=0,"",T144/T19*1000)</f>
        <v/>
      </c>
    </row>
    <row r="270" spans="1:20" hidden="1" x14ac:dyDescent="0.25">
      <c r="A270" t="str">
        <f t="shared" si="12"/>
        <v/>
      </c>
      <c r="B270" s="1" t="str">
        <f t="shared" si="13"/>
        <v/>
      </c>
      <c r="C270" s="37" t="s">
        <v>545</v>
      </c>
      <c r="D270" s="287" t="s">
        <v>546</v>
      </c>
      <c r="E270" s="156" t="str">
        <f t="shared" si="18"/>
        <v/>
      </c>
      <c r="F270" s="156" t="str">
        <f t="shared" si="18"/>
        <v/>
      </c>
      <c r="G270" s="156" t="str">
        <f t="shared" si="46"/>
        <v/>
      </c>
      <c r="H270" s="156" t="str">
        <f t="shared" si="46"/>
        <v/>
      </c>
      <c r="I270" s="156" t="str">
        <f t="shared" si="46"/>
        <v/>
      </c>
      <c r="J270" s="156" t="str">
        <f t="shared" si="46"/>
        <v/>
      </c>
      <c r="K270" s="156" t="str">
        <f t="shared" si="46"/>
        <v/>
      </c>
      <c r="L270" s="156" t="str">
        <f t="shared" si="46"/>
        <v/>
      </c>
      <c r="M270" s="156" t="str">
        <f t="shared" si="46"/>
        <v/>
      </c>
      <c r="N270" s="156" t="str">
        <f t="shared" ref="N270:O270" si="68">IF(N20=0,"",N145/N20*1000)</f>
        <v/>
      </c>
      <c r="O270" s="156" t="str">
        <f t="shared" si="68"/>
        <v/>
      </c>
      <c r="P270" s="156" t="str">
        <f t="shared" ref="P270:S270" si="69">IF(P20=0,"",P145/P20*1000)</f>
        <v/>
      </c>
      <c r="Q270" s="156" t="str">
        <f t="shared" si="69"/>
        <v/>
      </c>
      <c r="R270" s="156" t="str">
        <f t="shared" si="69"/>
        <v/>
      </c>
      <c r="S270" s="156" t="str">
        <f t="shared" si="69"/>
        <v/>
      </c>
      <c r="T270" s="156" t="str">
        <f t="shared" ref="T270" si="70">IF(T20=0,"",T145/T20*1000)</f>
        <v/>
      </c>
    </row>
    <row r="271" spans="1:20" hidden="1" x14ac:dyDescent="0.25">
      <c r="A271" t="str">
        <f t="shared" si="12"/>
        <v/>
      </c>
      <c r="B271" s="1" t="str">
        <f t="shared" si="13"/>
        <v/>
      </c>
      <c r="C271" s="37" t="s">
        <v>547</v>
      </c>
      <c r="D271" s="287" t="s">
        <v>548</v>
      </c>
      <c r="E271" s="156" t="str">
        <f t="shared" si="18"/>
        <v/>
      </c>
      <c r="F271" s="156" t="str">
        <f t="shared" si="18"/>
        <v/>
      </c>
      <c r="G271" s="156" t="str">
        <f t="shared" si="46"/>
        <v/>
      </c>
      <c r="H271" s="156" t="str">
        <f t="shared" si="46"/>
        <v/>
      </c>
      <c r="I271" s="156" t="str">
        <f t="shared" si="46"/>
        <v/>
      </c>
      <c r="J271" s="156" t="str">
        <f t="shared" si="46"/>
        <v/>
      </c>
      <c r="K271" s="156" t="str">
        <f t="shared" si="46"/>
        <v/>
      </c>
      <c r="L271" s="156" t="str">
        <f t="shared" si="46"/>
        <v/>
      </c>
      <c r="M271" s="156" t="str">
        <f t="shared" si="46"/>
        <v/>
      </c>
      <c r="N271" s="156" t="str">
        <f t="shared" ref="N271:O271" si="71">IF(N21=0,"",N146/N21*1000)</f>
        <v/>
      </c>
      <c r="O271" s="156" t="str">
        <f t="shared" si="71"/>
        <v/>
      </c>
      <c r="P271" s="156" t="str">
        <f t="shared" ref="P271:S271" si="72">IF(P21=0,"",P146/P21*1000)</f>
        <v/>
      </c>
      <c r="Q271" s="156" t="str">
        <f t="shared" si="72"/>
        <v/>
      </c>
      <c r="R271" s="156" t="str">
        <f t="shared" si="72"/>
        <v/>
      </c>
      <c r="S271" s="156" t="str">
        <f t="shared" si="72"/>
        <v/>
      </c>
      <c r="T271" s="156" t="str">
        <f t="shared" ref="T271" si="73">IF(T21=0,"",T146/T21*1000)</f>
        <v/>
      </c>
    </row>
    <row r="272" spans="1:20" hidden="1" x14ac:dyDescent="0.25">
      <c r="A272" t="str">
        <f t="shared" si="12"/>
        <v/>
      </c>
      <c r="B272" s="1" t="str">
        <f t="shared" si="13"/>
        <v/>
      </c>
      <c r="C272" s="37" t="s">
        <v>549</v>
      </c>
      <c r="D272" s="287" t="s">
        <v>550</v>
      </c>
      <c r="E272" s="156" t="str">
        <f t="shared" si="18"/>
        <v/>
      </c>
      <c r="F272" s="156" t="str">
        <f t="shared" si="18"/>
        <v/>
      </c>
      <c r="G272" s="156" t="str">
        <f t="shared" si="46"/>
        <v/>
      </c>
      <c r="H272" s="156" t="str">
        <f t="shared" si="46"/>
        <v/>
      </c>
      <c r="I272" s="156" t="str">
        <f t="shared" si="46"/>
        <v/>
      </c>
      <c r="J272" s="156" t="str">
        <f t="shared" si="46"/>
        <v/>
      </c>
      <c r="K272" s="156" t="str">
        <f t="shared" si="46"/>
        <v/>
      </c>
      <c r="L272" s="156" t="str">
        <f t="shared" si="46"/>
        <v/>
      </c>
      <c r="M272" s="156" t="str">
        <f t="shared" si="46"/>
        <v/>
      </c>
      <c r="N272" s="156" t="str">
        <f t="shared" ref="N272:O272" si="74">IF(N22=0,"",N147/N22*1000)</f>
        <v/>
      </c>
      <c r="O272" s="156" t="str">
        <f t="shared" si="74"/>
        <v/>
      </c>
      <c r="P272" s="156" t="str">
        <f t="shared" ref="P272:S272" si="75">IF(P22=0,"",P147/P22*1000)</f>
        <v/>
      </c>
      <c r="Q272" s="156" t="str">
        <f t="shared" si="75"/>
        <v/>
      </c>
      <c r="R272" s="156" t="str">
        <f t="shared" si="75"/>
        <v/>
      </c>
      <c r="S272" s="156" t="str">
        <f t="shared" si="75"/>
        <v/>
      </c>
      <c r="T272" s="156" t="str">
        <f t="shared" ref="T272" si="76">IF(T22=0,"",T147/T22*1000)</f>
        <v/>
      </c>
    </row>
    <row r="273" spans="1:20" hidden="1" x14ac:dyDescent="0.25">
      <c r="A273" t="str">
        <f t="shared" si="12"/>
        <v/>
      </c>
      <c r="B273" s="1" t="str">
        <f t="shared" si="13"/>
        <v>X</v>
      </c>
      <c r="C273" s="37" t="s">
        <v>551</v>
      </c>
      <c r="D273" s="287" t="s">
        <v>552</v>
      </c>
      <c r="E273" s="156">
        <f t="shared" si="18"/>
        <v>27920.625686645508</v>
      </c>
      <c r="F273" s="156">
        <f t="shared" si="18"/>
        <v>29370.500564575195</v>
      </c>
      <c r="G273" s="156">
        <f t="shared" ref="G273:M282" si="77">IF(G23=0,"",G148/G23*1000)</f>
        <v>30576.800537109375</v>
      </c>
      <c r="H273" s="156">
        <f t="shared" si="77"/>
        <v>28153.666178385418</v>
      </c>
      <c r="I273" s="156">
        <f t="shared" si="77"/>
        <v>25513.874053955078</v>
      </c>
      <c r="J273" s="156">
        <f t="shared" si="77"/>
        <v>28045.749664306641</v>
      </c>
      <c r="K273" s="156">
        <f t="shared" si="77"/>
        <v>25446.41621907552</v>
      </c>
      <c r="L273" s="156">
        <f t="shared" si="77"/>
        <v>26161.332872178817</v>
      </c>
      <c r="M273" s="156">
        <f t="shared" si="77"/>
        <v>26792.889065212672</v>
      </c>
      <c r="N273" s="156">
        <f t="shared" ref="N273:O273" si="78">IF(N23=0,"",N148/N23*1000)</f>
        <v>27375.22210015191</v>
      </c>
      <c r="O273" s="156">
        <f t="shared" si="78"/>
        <v>29040.750503540039</v>
      </c>
      <c r="P273" s="156" t="str">
        <f t="shared" ref="P273:S273" si="79">IF(P23=0,"",P148/P23*1000)</f>
        <v/>
      </c>
      <c r="Q273" s="156" t="str">
        <f t="shared" si="79"/>
        <v/>
      </c>
      <c r="R273" s="156" t="str">
        <f t="shared" si="79"/>
        <v/>
      </c>
      <c r="S273" s="156" t="str">
        <f t="shared" si="79"/>
        <v/>
      </c>
      <c r="T273" s="156" t="str">
        <f t="shared" ref="T273" si="80">IF(T23=0,"",T148/T23*1000)</f>
        <v/>
      </c>
    </row>
    <row r="274" spans="1:20" x14ac:dyDescent="0.25">
      <c r="A274" t="str">
        <f t="shared" si="12"/>
        <v>Cofog2</v>
      </c>
      <c r="B274" s="1" t="str">
        <f t="shared" si="13"/>
        <v>X</v>
      </c>
      <c r="C274" s="37" t="s">
        <v>553</v>
      </c>
      <c r="D274" s="226" t="s">
        <v>554</v>
      </c>
      <c r="E274" s="156">
        <f t="shared" ref="E274:F293" si="81">IF(E24=0,"",E149/E24*1000)</f>
        <v>21136.240042892157</v>
      </c>
      <c r="F274" s="156">
        <f t="shared" si="81"/>
        <v>21481.394410593632</v>
      </c>
      <c r="G274" s="156">
        <f t="shared" si="77"/>
        <v>21965.316890746122</v>
      </c>
      <c r="H274" s="156">
        <f t="shared" si="77"/>
        <v>21977.84423828125</v>
      </c>
      <c r="I274" s="156">
        <f t="shared" si="77"/>
        <v>22513.259548611109</v>
      </c>
      <c r="J274" s="156">
        <f t="shared" si="77"/>
        <v>24076.91180889423</v>
      </c>
      <c r="K274" s="156">
        <f t="shared" si="77"/>
        <v>27485.836043895913</v>
      </c>
      <c r="L274" s="156">
        <f t="shared" si="77"/>
        <v>28437.887052210368</v>
      </c>
      <c r="M274" s="156">
        <f t="shared" si="77"/>
        <v>29801.370169370231</v>
      </c>
      <c r="N274" s="156">
        <f t="shared" ref="N274:O274" si="82">IF(N24=0,"",N149/N24*1000)</f>
        <v>28608.435428503788</v>
      </c>
      <c r="O274" s="156">
        <f t="shared" si="82"/>
        <v>30510.426568441064</v>
      </c>
      <c r="P274" s="156">
        <f t="shared" ref="P274:S274" si="83">IF(P24=0,"",P149/P24*1000)</f>
        <v>29946.291158127682</v>
      </c>
      <c r="Q274" s="156">
        <f t="shared" si="83"/>
        <v>29781.353031823393</v>
      </c>
      <c r="R274" s="156">
        <f t="shared" si="83"/>
        <v>31143.967377092049</v>
      </c>
      <c r="S274" s="156">
        <f t="shared" si="83"/>
        <v>30621.914850756726</v>
      </c>
      <c r="T274" s="156">
        <f t="shared" ref="T274" si="84">IF(T24=0,"",T149/T24*1000)</f>
        <v>33025.587729357794</v>
      </c>
    </row>
    <row r="275" spans="1:20" hidden="1" x14ac:dyDescent="0.25">
      <c r="A275" t="str">
        <f t="shared" si="12"/>
        <v/>
      </c>
      <c r="B275" s="1" t="str">
        <f t="shared" si="13"/>
        <v>X</v>
      </c>
      <c r="C275" s="37" t="s">
        <v>555</v>
      </c>
      <c r="D275" s="287" t="s">
        <v>556</v>
      </c>
      <c r="E275" s="156">
        <f t="shared" si="81"/>
        <v>17795.429532490078</v>
      </c>
      <c r="F275" s="156">
        <f t="shared" si="81"/>
        <v>17643.3837890625</v>
      </c>
      <c r="G275" s="156">
        <f t="shared" si="77"/>
        <v>17592.329025268555</v>
      </c>
      <c r="H275" s="156">
        <f t="shared" si="77"/>
        <v>17786.793542286705</v>
      </c>
      <c r="I275" s="156">
        <f t="shared" si="77"/>
        <v>18737.102161754261</v>
      </c>
      <c r="J275" s="156">
        <f t="shared" si="77"/>
        <v>18787.327500640371</v>
      </c>
      <c r="K275" s="156">
        <f t="shared" si="77"/>
        <v>23036.871141003026</v>
      </c>
      <c r="L275" s="156">
        <f t="shared" si="77"/>
        <v>24515.913368999092</v>
      </c>
      <c r="M275" s="156">
        <f t="shared" si="77"/>
        <v>25509.369314533389</v>
      </c>
      <c r="N275" s="156">
        <f t="shared" ref="N275:O275" si="85">IF(N25=0,"",N150/N25*1000)</f>
        <v>23962.753504922945</v>
      </c>
      <c r="O275" s="156">
        <f t="shared" si="85"/>
        <v>25728.434244791668</v>
      </c>
      <c r="P275" s="156">
        <f t="shared" ref="P275:S275" si="86">IF(P25=0,"",P150/P25*1000)</f>
        <v>27357.573574029124</v>
      </c>
      <c r="Q275" s="156">
        <f t="shared" si="86"/>
        <v>26569.678630303897</v>
      </c>
      <c r="R275" s="156">
        <f t="shared" si="86"/>
        <v>27723.69384765625</v>
      </c>
      <c r="S275" s="156">
        <f t="shared" si="86"/>
        <v>24970.601399739582</v>
      </c>
      <c r="T275" s="156">
        <f t="shared" ref="T275" si="87">IF(T25=0,"",T150/T25*1000)</f>
        <v>28658.831605816831</v>
      </c>
    </row>
    <row r="276" spans="1:20" hidden="1" x14ac:dyDescent="0.25">
      <c r="A276" t="str">
        <f t="shared" si="12"/>
        <v/>
      </c>
      <c r="B276" s="1" t="str">
        <f t="shared" si="13"/>
        <v>X</v>
      </c>
      <c r="C276" s="37" t="s">
        <v>557</v>
      </c>
      <c r="D276" s="287" t="s">
        <v>558</v>
      </c>
      <c r="E276" s="156">
        <f t="shared" si="81"/>
        <v>16840.799967447918</v>
      </c>
      <c r="F276" s="156">
        <f t="shared" si="81"/>
        <v>15443.111843532986</v>
      </c>
      <c r="G276" s="156">
        <f t="shared" si="77"/>
        <v>16594.688415527344</v>
      </c>
      <c r="H276" s="156">
        <f t="shared" si="77"/>
        <v>17151.176901424635</v>
      </c>
      <c r="I276" s="156">
        <f t="shared" si="77"/>
        <v>15859.823787913603</v>
      </c>
      <c r="J276" s="156">
        <f t="shared" si="77"/>
        <v>16591.666327582465</v>
      </c>
      <c r="K276" s="156">
        <f t="shared" si="77"/>
        <v>22540.187835693359</v>
      </c>
      <c r="L276" s="156">
        <f t="shared" si="77"/>
        <v>21901.150512695313</v>
      </c>
      <c r="M276" s="156">
        <f t="shared" si="77"/>
        <v>24157.545609907673</v>
      </c>
      <c r="N276" s="156">
        <f t="shared" ref="N276:O276" si="88">IF(N26=0,"",N151/N26*1000)</f>
        <v>21946.665445963543</v>
      </c>
      <c r="O276" s="156">
        <f t="shared" si="88"/>
        <v>23651.499430338543</v>
      </c>
      <c r="P276" s="156">
        <f t="shared" ref="P276:S276" si="89">IF(P26=0,"",P151/P26*1000)</f>
        <v>24053.499857584637</v>
      </c>
      <c r="Q276" s="156">
        <f t="shared" si="89"/>
        <v>23582.174549932068</v>
      </c>
      <c r="R276" s="156">
        <f t="shared" si="89"/>
        <v>26125.565238620926</v>
      </c>
      <c r="S276" s="156">
        <f t="shared" si="89"/>
        <v>23941.04730515253</v>
      </c>
      <c r="T276" s="156">
        <f t="shared" ref="T276" si="90">IF(T26=0,"",T151/T26*1000)</f>
        <v>24911.737856657608</v>
      </c>
    </row>
    <row r="277" spans="1:20" hidden="1" x14ac:dyDescent="0.25">
      <c r="A277" t="str">
        <f t="shared" si="12"/>
        <v/>
      </c>
      <c r="B277" s="1" t="str">
        <f t="shared" si="13"/>
        <v>X</v>
      </c>
      <c r="C277" s="37" t="s">
        <v>559</v>
      </c>
      <c r="D277" s="287" t="s">
        <v>560</v>
      </c>
      <c r="E277" s="156">
        <f t="shared" si="81"/>
        <v>26224.819607204859</v>
      </c>
      <c r="F277" s="156">
        <f t="shared" si="81"/>
        <v>26877.157110916942</v>
      </c>
      <c r="G277" s="156">
        <f t="shared" si="77"/>
        <v>27613.374498155379</v>
      </c>
      <c r="H277" s="156">
        <f t="shared" si="77"/>
        <v>27955.029655905331</v>
      </c>
      <c r="I277" s="156">
        <f t="shared" si="77"/>
        <v>28937.289472939312</v>
      </c>
      <c r="J277" s="156">
        <f t="shared" si="77"/>
        <v>27358.387936827956</v>
      </c>
      <c r="K277" s="156">
        <f t="shared" si="77"/>
        <v>29706.398584509407</v>
      </c>
      <c r="L277" s="156">
        <f t="shared" si="77"/>
        <v>32390.370791720357</v>
      </c>
      <c r="M277" s="156">
        <f t="shared" si="77"/>
        <v>32996.267790841586</v>
      </c>
      <c r="N277" s="156">
        <f t="shared" ref="N277:O277" si="91">IF(N27=0,"",N152/N27*1000)</f>
        <v>32982.504060952968</v>
      </c>
      <c r="O277" s="156">
        <f t="shared" si="91"/>
        <v>35403.116466929612</v>
      </c>
      <c r="P277" s="156">
        <f t="shared" ref="P277:S277" si="92">IF(P27=0,"",P152/P27*1000)</f>
        <v>34752.085658482145</v>
      </c>
      <c r="Q277" s="156">
        <f t="shared" si="92"/>
        <v>34663.908503605766</v>
      </c>
      <c r="R277" s="156">
        <f t="shared" si="92"/>
        <v>35970.876057942711</v>
      </c>
      <c r="S277" s="156">
        <f t="shared" si="92"/>
        <v>37419.74609375</v>
      </c>
      <c r="T277" s="156">
        <f t="shared" ref="T277" si="93">IF(T27=0,"",T152/T27*1000)</f>
        <v>37396.731770833336</v>
      </c>
    </row>
    <row r="278" spans="1:20" hidden="1" x14ac:dyDescent="0.25">
      <c r="A278" t="str">
        <f t="shared" si="12"/>
        <v/>
      </c>
      <c r="B278" s="1" t="str">
        <f t="shared" si="13"/>
        <v>X</v>
      </c>
      <c r="C278" s="37" t="s">
        <v>561</v>
      </c>
      <c r="D278" s="287" t="s">
        <v>562</v>
      </c>
      <c r="E278" s="156">
        <f t="shared" si="81"/>
        <v>17340.429033551896</v>
      </c>
      <c r="F278" s="156">
        <f t="shared" si="81"/>
        <v>17595.312118530273</v>
      </c>
      <c r="G278" s="156">
        <f t="shared" si="77"/>
        <v>17186.187744140625</v>
      </c>
      <c r="H278" s="156">
        <f t="shared" si="77"/>
        <v>18160.235236672794</v>
      </c>
      <c r="I278" s="156">
        <f t="shared" si="77"/>
        <v>17216.429210844497</v>
      </c>
      <c r="J278" s="156">
        <f t="shared" si="77"/>
        <v>18253.856840587796</v>
      </c>
      <c r="K278" s="156">
        <f t="shared" si="77"/>
        <v>22297.157689144737</v>
      </c>
      <c r="L278" s="156">
        <f t="shared" si="77"/>
        <v>24241.89517372533</v>
      </c>
      <c r="M278" s="156">
        <f t="shared" si="77"/>
        <v>27310.000610351563</v>
      </c>
      <c r="N278" s="156">
        <f t="shared" ref="N278:O278" si="94">IF(N28=0,"",N153/N28*1000)</f>
        <v>25237.476167224704</v>
      </c>
      <c r="O278" s="156">
        <f t="shared" si="94"/>
        <v>26004.17427394701</v>
      </c>
      <c r="P278" s="156">
        <f t="shared" ref="P278:S278" si="95">IF(P28=0,"",P153/P28*1000)</f>
        <v>17868.999481201172</v>
      </c>
      <c r="Q278" s="156">
        <f t="shared" si="95"/>
        <v>18187.000274658203</v>
      </c>
      <c r="R278" s="156">
        <f t="shared" si="95"/>
        <v>20184.999465942383</v>
      </c>
      <c r="S278" s="156">
        <f t="shared" si="95"/>
        <v>22423.000335693359</v>
      </c>
      <c r="T278" s="156">
        <f t="shared" ref="T278" si="96">IF(T28=0,"",T153/T28*1000)</f>
        <v>22533.000946044922</v>
      </c>
    </row>
    <row r="279" spans="1:20" hidden="1" x14ac:dyDescent="0.25">
      <c r="A279" t="str">
        <f t="shared" si="12"/>
        <v/>
      </c>
      <c r="B279" s="1" t="str">
        <f t="shared" si="13"/>
        <v>X</v>
      </c>
      <c r="C279" s="37" t="s">
        <v>563</v>
      </c>
      <c r="D279" s="287" t="s">
        <v>564</v>
      </c>
      <c r="E279" s="156">
        <f t="shared" si="81"/>
        <v>24567.799377441406</v>
      </c>
      <c r="F279" s="156">
        <f t="shared" si="81"/>
        <v>19008.499145507813</v>
      </c>
      <c r="G279" s="156">
        <f t="shared" si="77"/>
        <v>28808.334350585938</v>
      </c>
      <c r="H279" s="156">
        <f t="shared" si="77"/>
        <v>25745.000839233398</v>
      </c>
      <c r="I279" s="156">
        <f t="shared" si="77"/>
        <v>44626.499176025391</v>
      </c>
      <c r="J279" s="156">
        <f t="shared" si="77"/>
        <v>43171.000162760414</v>
      </c>
      <c r="K279" s="156">
        <f t="shared" si="77"/>
        <v>48687.999725341797</v>
      </c>
      <c r="L279" s="156">
        <f t="shared" si="77"/>
        <v>40206.49973551432</v>
      </c>
      <c r="M279" s="156">
        <f t="shared" si="77"/>
        <v>40599.833170572914</v>
      </c>
      <c r="N279" s="156">
        <f t="shared" ref="N279:O279" si="97">IF(N29=0,"",N154/N29*1000)</f>
        <v>42970.001220703125</v>
      </c>
      <c r="O279" s="156">
        <f t="shared" si="97"/>
        <v>42858.668009440102</v>
      </c>
      <c r="P279" s="156">
        <f t="shared" ref="P279:S279" si="98">IF(P29=0,"",P154/P29*1000)</f>
        <v>40615.333557128906</v>
      </c>
      <c r="Q279" s="156">
        <f t="shared" si="98"/>
        <v>42319.834391276039</v>
      </c>
      <c r="R279" s="156">
        <f t="shared" si="98"/>
        <v>39837.165832519531</v>
      </c>
      <c r="S279" s="156">
        <f t="shared" si="98"/>
        <v>40067.800903320313</v>
      </c>
      <c r="T279" s="156">
        <f t="shared" ref="T279" si="99">IF(T29=0,"",T154/T29*1000)</f>
        <v>46379.800415039063</v>
      </c>
    </row>
    <row r="280" spans="1:20" hidden="1" x14ac:dyDescent="0.25">
      <c r="A280" t="str">
        <f t="shared" si="12"/>
        <v/>
      </c>
      <c r="B280" s="1" t="str">
        <f t="shared" si="13"/>
        <v>X</v>
      </c>
      <c r="C280" s="37" t="s">
        <v>565</v>
      </c>
      <c r="D280" s="287" t="s">
        <v>566</v>
      </c>
      <c r="E280" s="156">
        <f t="shared" si="81"/>
        <v>20732.047047334556</v>
      </c>
      <c r="F280" s="156">
        <f t="shared" si="81"/>
        <v>21492.705939797794</v>
      </c>
      <c r="G280" s="156">
        <f t="shared" si="77"/>
        <v>22138.621363146551</v>
      </c>
      <c r="H280" s="156">
        <f t="shared" si="77"/>
        <v>21700.37841796875</v>
      </c>
      <c r="I280" s="156">
        <f t="shared" si="77"/>
        <v>23460.658243257705</v>
      </c>
      <c r="J280" s="156">
        <f t="shared" si="77"/>
        <v>27048.399939903844</v>
      </c>
      <c r="K280" s="156">
        <f t="shared" si="77"/>
        <v>30060.936337425595</v>
      </c>
      <c r="L280" s="156">
        <f t="shared" si="77"/>
        <v>28399.888780381942</v>
      </c>
      <c r="M280" s="156">
        <f t="shared" si="77"/>
        <v>31509.438119283535</v>
      </c>
      <c r="N280" s="156">
        <f t="shared" ref="N280:O280" si="100">IF(N30=0,"",N155/N30*1000)</f>
        <v>29681.665665064102</v>
      </c>
      <c r="O280" s="156">
        <f t="shared" si="100"/>
        <v>31041.420384457237</v>
      </c>
      <c r="P280" s="156">
        <f t="shared" ref="P280:S280" si="101">IF(P30=0,"",P155/P30*1000)</f>
        <v>31720.177786690849</v>
      </c>
      <c r="Q280" s="156">
        <f t="shared" si="101"/>
        <v>37756.500244140625</v>
      </c>
      <c r="R280" s="156">
        <f t="shared" si="101"/>
        <v>42743.92465444711</v>
      </c>
      <c r="S280" s="156">
        <f t="shared" si="101"/>
        <v>49987.9150390625</v>
      </c>
      <c r="T280" s="156">
        <f t="shared" ref="T280" si="102">IF(T30=0,"",T155/T30*1000)</f>
        <v>51759.925255408656</v>
      </c>
    </row>
    <row r="281" spans="1:20" x14ac:dyDescent="0.25">
      <c r="A281" t="str">
        <f t="shared" si="12"/>
        <v>Cofog2</v>
      </c>
      <c r="B281" s="1" t="str">
        <f t="shared" si="13"/>
        <v>X</v>
      </c>
      <c r="C281" s="37" t="s">
        <v>567</v>
      </c>
      <c r="D281" s="226" t="s">
        <v>568</v>
      </c>
      <c r="E281" s="156">
        <f t="shared" si="81"/>
        <v>13517.762690639951</v>
      </c>
      <c r="F281" s="156">
        <f t="shared" si="81"/>
        <v>14373.816005369928</v>
      </c>
      <c r="G281" s="156">
        <f t="shared" si="77"/>
        <v>15021.219239480957</v>
      </c>
      <c r="H281" s="156">
        <f t="shared" si="77"/>
        <v>16198.768886817896</v>
      </c>
      <c r="I281" s="156">
        <f t="shared" si="77"/>
        <v>16286.024440850997</v>
      </c>
      <c r="J281" s="156">
        <f t="shared" si="77"/>
        <v>16365.744329308092</v>
      </c>
      <c r="K281" s="156">
        <f t="shared" si="77"/>
        <v>17758.582927935357</v>
      </c>
      <c r="L281" s="156">
        <f t="shared" si="77"/>
        <v>18961.268491771709</v>
      </c>
      <c r="M281" s="156">
        <f t="shared" si="77"/>
        <v>19328.068713976947</v>
      </c>
      <c r="N281" s="156">
        <f t="shared" ref="N281:O281" si="103">IF(N31=0,"",N156/N31*1000)</f>
        <v>19838.561670740222</v>
      </c>
      <c r="O281" s="156">
        <f t="shared" si="103"/>
        <v>19514.493515403683</v>
      </c>
      <c r="P281" s="156">
        <f t="shared" ref="P281:S281" si="104">IF(P31=0,"",P156/P31*1000)</f>
        <v>20562.456213909649</v>
      </c>
      <c r="Q281" s="156">
        <f t="shared" si="104"/>
        <v>20890.595786591879</v>
      </c>
      <c r="R281" s="156">
        <f t="shared" si="104"/>
        <v>22649.997653903902</v>
      </c>
      <c r="S281" s="156">
        <f t="shared" si="104"/>
        <v>22846.459659529319</v>
      </c>
      <c r="T281" s="156">
        <f t="shared" ref="T281" si="105">IF(T31=0,"",T156/T31*1000)</f>
        <v>23706.313648162941</v>
      </c>
    </row>
    <row r="282" spans="1:20" hidden="1" x14ac:dyDescent="0.25">
      <c r="A282" t="str">
        <f t="shared" si="12"/>
        <v/>
      </c>
      <c r="B282" s="1" t="str">
        <f t="shared" si="13"/>
        <v>X</v>
      </c>
      <c r="C282" s="37" t="s">
        <v>569</v>
      </c>
      <c r="D282" s="287" t="s">
        <v>570</v>
      </c>
      <c r="E282" s="156">
        <f t="shared" si="81"/>
        <v>15675.041198730469</v>
      </c>
      <c r="F282" s="156">
        <f t="shared" si="81"/>
        <v>16657.815684442932</v>
      </c>
      <c r="G282" s="156">
        <f t="shared" si="77"/>
        <v>16785.752240349266</v>
      </c>
      <c r="H282" s="156">
        <f t="shared" si="77"/>
        <v>18437.116755995638</v>
      </c>
      <c r="I282" s="156">
        <f t="shared" si="77"/>
        <v>19660.604288289836</v>
      </c>
      <c r="J282" s="156">
        <f t="shared" si="77"/>
        <v>26110.451975176409</v>
      </c>
      <c r="K282" s="156">
        <f t="shared" si="77"/>
        <v>29962.693434495195</v>
      </c>
      <c r="L282" s="156">
        <f t="shared" si="77"/>
        <v>31062.523251488095</v>
      </c>
      <c r="M282" s="156">
        <f t="shared" si="77"/>
        <v>34485.99853515625</v>
      </c>
      <c r="N282" s="156">
        <f t="shared" ref="N282:O282" si="106">IF(N32=0,"",N157/N32*1000)</f>
        <v>34522.250366210938</v>
      </c>
      <c r="O282" s="156">
        <f t="shared" si="106"/>
        <v>35731.159410978617</v>
      </c>
      <c r="P282" s="156">
        <f t="shared" ref="P282:S282" si="107">IF(P32=0,"",P157/P32*1000)</f>
        <v>26757.667541503906</v>
      </c>
      <c r="Q282" s="156">
        <f t="shared" si="107"/>
        <v>33175</v>
      </c>
      <c r="R282" s="156">
        <f t="shared" si="107"/>
        <v>33031.501770019531</v>
      </c>
      <c r="S282" s="156">
        <f t="shared" si="107"/>
        <v>32590.200805664063</v>
      </c>
      <c r="T282" s="156">
        <f t="shared" ref="T282" si="108">IF(T32=0,"",T157/T32*1000)</f>
        <v>33867.599487304688</v>
      </c>
    </row>
    <row r="283" spans="1:20" hidden="1" x14ac:dyDescent="0.25">
      <c r="A283" t="str">
        <f t="shared" si="12"/>
        <v/>
      </c>
      <c r="B283" s="1" t="str">
        <f t="shared" si="13"/>
        <v>X</v>
      </c>
      <c r="C283" s="37" t="s">
        <v>571</v>
      </c>
      <c r="D283" s="287" t="s">
        <v>572</v>
      </c>
      <c r="E283" s="156">
        <f t="shared" si="81"/>
        <v>13008.764827952666</v>
      </c>
      <c r="F283" s="156">
        <f t="shared" si="81"/>
        <v>12997.625350952148</v>
      </c>
      <c r="G283" s="156">
        <f t="shared" ref="G283:M292" si="109">IF(G33=0,"",G158/G33*1000)</f>
        <v>14798.642839704242</v>
      </c>
      <c r="H283" s="156">
        <f t="shared" si="109"/>
        <v>15680.845994215746</v>
      </c>
      <c r="I283" s="156">
        <f t="shared" si="109"/>
        <v>14591.999816894531</v>
      </c>
      <c r="J283" s="156">
        <f t="shared" si="109"/>
        <v>13764.667087131076</v>
      </c>
      <c r="K283" s="156">
        <f t="shared" si="109"/>
        <v>14400.499979654947</v>
      </c>
      <c r="L283" s="156" t="str">
        <f t="shared" si="109"/>
        <v/>
      </c>
      <c r="M283" s="156" t="str">
        <f t="shared" si="109"/>
        <v/>
      </c>
      <c r="N283" s="156" t="str">
        <f t="shared" ref="N283:O283" si="110">IF(N33=0,"",N158/N33*1000)</f>
        <v/>
      </c>
      <c r="O283" s="156" t="str">
        <f t="shared" si="110"/>
        <v/>
      </c>
      <c r="P283" s="156" t="str">
        <f t="shared" ref="P283:S283" si="111">IF(P33=0,"",P158/P33*1000)</f>
        <v/>
      </c>
      <c r="Q283" s="156" t="str">
        <f t="shared" si="111"/>
        <v/>
      </c>
      <c r="R283" s="156" t="str">
        <f t="shared" si="111"/>
        <v/>
      </c>
      <c r="S283" s="156" t="str">
        <f t="shared" si="111"/>
        <v/>
      </c>
      <c r="T283" s="156" t="str">
        <f t="shared" ref="T283" si="112">IF(T33=0,"",T158/T33*1000)</f>
        <v/>
      </c>
    </row>
    <row r="284" spans="1:20" hidden="1" x14ac:dyDescent="0.25">
      <c r="A284" t="str">
        <f t="shared" si="12"/>
        <v/>
      </c>
      <c r="B284" s="1" t="str">
        <f t="shared" si="13"/>
        <v>X</v>
      </c>
      <c r="C284" s="37" t="s">
        <v>573</v>
      </c>
      <c r="D284" s="287" t="s">
        <v>574</v>
      </c>
      <c r="E284" s="156">
        <f t="shared" si="81"/>
        <v>17385.592990451391</v>
      </c>
      <c r="F284" s="156">
        <f t="shared" si="81"/>
        <v>18407.547489289314</v>
      </c>
      <c r="G284" s="156">
        <f t="shared" si="109"/>
        <v>19717.100016276043</v>
      </c>
      <c r="H284" s="156">
        <f t="shared" si="109"/>
        <v>19919.654583108837</v>
      </c>
      <c r="I284" s="156">
        <f t="shared" si="109"/>
        <v>20565.128449470765</v>
      </c>
      <c r="J284" s="156">
        <f t="shared" si="109"/>
        <v>20367.582099382267</v>
      </c>
      <c r="K284" s="156">
        <f t="shared" si="109"/>
        <v>21647.863214666191</v>
      </c>
      <c r="L284" s="156">
        <f t="shared" si="109"/>
        <v>22229.778374565969</v>
      </c>
      <c r="M284" s="156">
        <f t="shared" si="109"/>
        <v>21844.26025390625</v>
      </c>
      <c r="N284" s="156">
        <f t="shared" ref="N284:O284" si="113">IF(N34=0,"",N159/N34*1000)</f>
        <v>21527.595682347073</v>
      </c>
      <c r="O284" s="156">
        <f t="shared" si="113"/>
        <v>19922.847581946331</v>
      </c>
      <c r="P284" s="156">
        <f t="shared" ref="P284:S284" si="114">IF(P34=0,"",P159/P34*1000)</f>
        <v>18765.06233215332</v>
      </c>
      <c r="Q284" s="156">
        <f t="shared" si="114"/>
        <v>19684.826394786003</v>
      </c>
      <c r="R284" s="156">
        <f t="shared" si="114"/>
        <v>25335.94970703125</v>
      </c>
      <c r="S284" s="156">
        <f t="shared" si="114"/>
        <v>29769.705379710478</v>
      </c>
      <c r="T284" s="156">
        <f t="shared" ref="T284" si="115">IF(T34=0,"",T159/T34*1000)</f>
        <v>31032.941032858456</v>
      </c>
    </row>
    <row r="285" spans="1:20" hidden="1" x14ac:dyDescent="0.25">
      <c r="A285" t="str">
        <f t="shared" si="12"/>
        <v/>
      </c>
      <c r="B285" s="1" t="str">
        <f t="shared" ref="B285:B316" si="116">IF(SUM(E285:W285)&lt;=0,"","X")</f>
        <v>X</v>
      </c>
      <c r="C285" s="37" t="s">
        <v>575</v>
      </c>
      <c r="D285" s="287" t="s">
        <v>576</v>
      </c>
      <c r="E285" s="156">
        <f t="shared" si="81"/>
        <v>13434.833526611328</v>
      </c>
      <c r="F285" s="156">
        <f t="shared" si="81"/>
        <v>13501.199340820313</v>
      </c>
      <c r="G285" s="156">
        <f t="shared" si="109"/>
        <v>12545.667012532553</v>
      </c>
      <c r="H285" s="156">
        <f t="shared" si="109"/>
        <v>13391.000111897787</v>
      </c>
      <c r="I285" s="156">
        <f t="shared" si="109"/>
        <v>14222.999572753906</v>
      </c>
      <c r="J285" s="156" t="str">
        <f t="shared" si="109"/>
        <v/>
      </c>
      <c r="K285" s="156" t="str">
        <f t="shared" si="109"/>
        <v/>
      </c>
      <c r="L285" s="156" t="str">
        <f t="shared" si="109"/>
        <v/>
      </c>
      <c r="M285" s="156" t="str">
        <f t="shared" si="109"/>
        <v/>
      </c>
      <c r="N285" s="156" t="str">
        <f t="shared" ref="N285:O285" si="117">IF(N35=0,"",N160/N35*1000)</f>
        <v/>
      </c>
      <c r="O285" s="156" t="str">
        <f t="shared" si="117"/>
        <v/>
      </c>
      <c r="P285" s="156" t="str">
        <f t="shared" ref="P285:S285" si="118">IF(P35=0,"",P160/P35*1000)</f>
        <v/>
      </c>
      <c r="Q285" s="156" t="str">
        <f t="shared" si="118"/>
        <v/>
      </c>
      <c r="R285" s="156">
        <f t="shared" si="118"/>
        <v>27827.499389648438</v>
      </c>
      <c r="S285" s="156">
        <f t="shared" si="118"/>
        <v>20324.333190917969</v>
      </c>
      <c r="T285" s="156">
        <f t="shared" ref="T285" si="119">IF(T35=0,"",T160/T35*1000)</f>
        <v>27207.500457763672</v>
      </c>
    </row>
    <row r="286" spans="1:20" hidden="1" x14ac:dyDescent="0.25">
      <c r="A286" t="str">
        <f t="shared" si="12"/>
        <v/>
      </c>
      <c r="B286" s="1" t="str">
        <f t="shared" si="116"/>
        <v>X</v>
      </c>
      <c r="C286" s="37" t="s">
        <v>577</v>
      </c>
      <c r="D286" s="287" t="s">
        <v>578</v>
      </c>
      <c r="E286" s="156">
        <f t="shared" si="81"/>
        <v>13066.558837890625</v>
      </c>
      <c r="F286" s="156">
        <f t="shared" si="81"/>
        <v>13485.294117647058</v>
      </c>
      <c r="G286" s="156">
        <f t="shared" si="109"/>
        <v>14149.212461529356</v>
      </c>
      <c r="H286" s="156">
        <f t="shared" si="109"/>
        <v>14918.266805013021</v>
      </c>
      <c r="I286" s="156">
        <f t="shared" si="109"/>
        <v>14996.090975674717</v>
      </c>
      <c r="J286" s="156">
        <f t="shared" si="109"/>
        <v>13494.828578404018</v>
      </c>
      <c r="K286" s="156">
        <f t="shared" si="109"/>
        <v>14423.270560599662</v>
      </c>
      <c r="L286" s="156">
        <f t="shared" si="109"/>
        <v>14525.971330915178</v>
      </c>
      <c r="M286" s="156">
        <f t="shared" si="109"/>
        <v>16141.788367069128</v>
      </c>
      <c r="N286" s="156">
        <f t="shared" ref="N286:O286" si="120">IF(N36=0,"",N161/N36*1000)</f>
        <v>20842.1630859375</v>
      </c>
      <c r="O286" s="156">
        <f t="shared" si="120"/>
        <v>17700.265323414522</v>
      </c>
      <c r="P286" s="156">
        <f t="shared" ref="P286:S286" si="121">IF(P36=0,"",P161/P36*1000)</f>
        <v>22774.615009014422</v>
      </c>
      <c r="Q286" s="156">
        <f t="shared" si="121"/>
        <v>23237.86320098459</v>
      </c>
      <c r="R286" s="156">
        <f t="shared" si="121"/>
        <v>27187.482351280119</v>
      </c>
      <c r="S286" s="156">
        <f t="shared" si="121"/>
        <v>24963.262648809527</v>
      </c>
      <c r="T286" s="156">
        <f t="shared" ref="T286" si="122">IF(T36=0,"",T161/T36*1000)</f>
        <v>26482.097346608232</v>
      </c>
    </row>
    <row r="287" spans="1:20" hidden="1" x14ac:dyDescent="0.25">
      <c r="A287" t="str">
        <f t="shared" si="12"/>
        <v/>
      </c>
      <c r="B287" s="1" t="str">
        <f t="shared" si="116"/>
        <v/>
      </c>
      <c r="C287" s="37" t="s">
        <v>579</v>
      </c>
      <c r="D287" s="287" t="s">
        <v>580</v>
      </c>
      <c r="E287" s="156" t="str">
        <f t="shared" si="81"/>
        <v/>
      </c>
      <c r="F287" s="156" t="str">
        <f t="shared" si="81"/>
        <v/>
      </c>
      <c r="G287" s="156" t="str">
        <f t="shared" si="109"/>
        <v/>
      </c>
      <c r="H287" s="156" t="str">
        <f t="shared" si="109"/>
        <v/>
      </c>
      <c r="I287" s="156" t="str">
        <f t="shared" si="109"/>
        <v/>
      </c>
      <c r="J287" s="156" t="str">
        <f t="shared" si="109"/>
        <v/>
      </c>
      <c r="K287" s="156" t="str">
        <f t="shared" si="109"/>
        <v/>
      </c>
      <c r="L287" s="156" t="str">
        <f t="shared" si="109"/>
        <v/>
      </c>
      <c r="M287" s="156" t="str">
        <f t="shared" si="109"/>
        <v/>
      </c>
      <c r="N287" s="156" t="str">
        <f t="shared" ref="N287:O287" si="123">IF(N37=0,"",N162/N37*1000)</f>
        <v/>
      </c>
      <c r="O287" s="156" t="str">
        <f t="shared" si="123"/>
        <v/>
      </c>
      <c r="P287" s="156" t="str">
        <f t="shared" ref="P287:S287" si="124">IF(P37=0,"",P162/P37*1000)</f>
        <v/>
      </c>
      <c r="Q287" s="156" t="str">
        <f t="shared" si="124"/>
        <v/>
      </c>
      <c r="R287" s="156" t="str">
        <f t="shared" si="124"/>
        <v/>
      </c>
      <c r="S287" s="156" t="str">
        <f t="shared" si="124"/>
        <v/>
      </c>
      <c r="T287" s="156" t="str">
        <f t="shared" ref="T287" si="125">IF(T37=0,"",T162/T37*1000)</f>
        <v/>
      </c>
    </row>
    <row r="288" spans="1:20" hidden="1" x14ac:dyDescent="0.25">
      <c r="A288" t="str">
        <f t="shared" si="12"/>
        <v/>
      </c>
      <c r="B288" s="1" t="str">
        <f t="shared" si="116"/>
        <v/>
      </c>
      <c r="C288" s="37" t="s">
        <v>581</v>
      </c>
      <c r="D288" s="287" t="s">
        <v>582</v>
      </c>
      <c r="E288" s="156" t="str">
        <f t="shared" si="81"/>
        <v/>
      </c>
      <c r="F288" s="156" t="str">
        <f t="shared" si="81"/>
        <v/>
      </c>
      <c r="G288" s="156" t="str">
        <f t="shared" si="109"/>
        <v/>
      </c>
      <c r="H288" s="156" t="str">
        <f t="shared" si="109"/>
        <v/>
      </c>
      <c r="I288" s="156" t="str">
        <f t="shared" si="109"/>
        <v/>
      </c>
      <c r="J288" s="156" t="str">
        <f t="shared" si="109"/>
        <v/>
      </c>
      <c r="K288" s="156" t="str">
        <f t="shared" si="109"/>
        <v/>
      </c>
      <c r="L288" s="156" t="str">
        <f t="shared" si="109"/>
        <v/>
      </c>
      <c r="M288" s="156" t="str">
        <f t="shared" si="109"/>
        <v/>
      </c>
      <c r="N288" s="156" t="str">
        <f t="shared" ref="N288:O288" si="126">IF(N38=0,"",N163/N38*1000)</f>
        <v/>
      </c>
      <c r="O288" s="156" t="str">
        <f t="shared" si="126"/>
        <v/>
      </c>
      <c r="P288" s="156" t="str">
        <f t="shared" ref="P288:S288" si="127">IF(P38=0,"",P163/P38*1000)</f>
        <v/>
      </c>
      <c r="Q288" s="156" t="str">
        <f t="shared" si="127"/>
        <v/>
      </c>
      <c r="R288" s="156" t="str">
        <f t="shared" si="127"/>
        <v/>
      </c>
      <c r="S288" s="156" t="str">
        <f t="shared" si="127"/>
        <v/>
      </c>
      <c r="T288" s="156" t="str">
        <f t="shared" ref="T288" si="128">IF(T38=0,"",T163/T38*1000)</f>
        <v/>
      </c>
    </row>
    <row r="289" spans="1:20" hidden="1" x14ac:dyDescent="0.25">
      <c r="A289" t="str">
        <f t="shared" si="12"/>
        <v/>
      </c>
      <c r="B289" s="1" t="str">
        <f t="shared" si="116"/>
        <v/>
      </c>
      <c r="C289" s="37" t="s">
        <v>583</v>
      </c>
      <c r="D289" s="287" t="s">
        <v>584</v>
      </c>
      <c r="E289" s="156" t="str">
        <f t="shared" si="81"/>
        <v/>
      </c>
      <c r="F289" s="156" t="str">
        <f t="shared" si="81"/>
        <v/>
      </c>
      <c r="G289" s="156" t="str">
        <f t="shared" si="109"/>
        <v/>
      </c>
      <c r="H289" s="156" t="str">
        <f t="shared" si="109"/>
        <v/>
      </c>
      <c r="I289" s="156" t="str">
        <f t="shared" si="109"/>
        <v/>
      </c>
      <c r="J289" s="156" t="str">
        <f t="shared" si="109"/>
        <v/>
      </c>
      <c r="K289" s="156" t="str">
        <f t="shared" si="109"/>
        <v/>
      </c>
      <c r="L289" s="156" t="str">
        <f t="shared" si="109"/>
        <v/>
      </c>
      <c r="M289" s="156" t="str">
        <f t="shared" si="109"/>
        <v/>
      </c>
      <c r="N289" s="156" t="str">
        <f t="shared" ref="N289:O289" si="129">IF(N39=0,"",N164/N39*1000)</f>
        <v/>
      </c>
      <c r="O289" s="156" t="str">
        <f t="shared" si="129"/>
        <v/>
      </c>
      <c r="P289" s="156" t="str">
        <f t="shared" ref="P289:S289" si="130">IF(P39=0,"",P164/P39*1000)</f>
        <v/>
      </c>
      <c r="Q289" s="156" t="str">
        <f t="shared" si="130"/>
        <v/>
      </c>
      <c r="R289" s="156" t="str">
        <f t="shared" si="130"/>
        <v/>
      </c>
      <c r="S289" s="156" t="str">
        <f t="shared" si="130"/>
        <v/>
      </c>
      <c r="T289" s="156" t="str">
        <f t="shared" ref="T289" si="131">IF(T39=0,"",T164/T39*1000)</f>
        <v/>
      </c>
    </row>
    <row r="290" spans="1:20" hidden="1" x14ac:dyDescent="0.25">
      <c r="A290" t="str">
        <f t="shared" si="12"/>
        <v/>
      </c>
      <c r="B290" s="1" t="str">
        <f t="shared" si="116"/>
        <v/>
      </c>
      <c r="C290" s="37" t="s">
        <v>585</v>
      </c>
      <c r="D290" s="287" t="s">
        <v>586</v>
      </c>
      <c r="E290" s="156" t="str">
        <f t="shared" si="81"/>
        <v/>
      </c>
      <c r="F290" s="156" t="str">
        <f t="shared" si="81"/>
        <v/>
      </c>
      <c r="G290" s="156" t="str">
        <f t="shared" si="109"/>
        <v/>
      </c>
      <c r="H290" s="156" t="str">
        <f t="shared" si="109"/>
        <v/>
      </c>
      <c r="I290" s="156" t="str">
        <f t="shared" si="109"/>
        <v/>
      </c>
      <c r="J290" s="156" t="str">
        <f t="shared" si="109"/>
        <v/>
      </c>
      <c r="K290" s="156" t="str">
        <f t="shared" si="109"/>
        <v/>
      </c>
      <c r="L290" s="156" t="str">
        <f t="shared" si="109"/>
        <v/>
      </c>
      <c r="M290" s="156" t="str">
        <f t="shared" si="109"/>
        <v/>
      </c>
      <c r="N290" s="156" t="str">
        <f t="shared" ref="N290:O290" si="132">IF(N40=0,"",N165/N40*1000)</f>
        <v/>
      </c>
      <c r="O290" s="156" t="str">
        <f t="shared" si="132"/>
        <v/>
      </c>
      <c r="P290" s="156" t="str">
        <f t="shared" ref="P290:S290" si="133">IF(P40=0,"",P165/P40*1000)</f>
        <v/>
      </c>
      <c r="Q290" s="156" t="str">
        <f t="shared" si="133"/>
        <v/>
      </c>
      <c r="R290" s="156" t="str">
        <f t="shared" si="133"/>
        <v/>
      </c>
      <c r="S290" s="156" t="str">
        <f t="shared" si="133"/>
        <v/>
      </c>
      <c r="T290" s="156" t="str">
        <f t="shared" ref="T290" si="134">IF(T40=0,"",T165/T40*1000)</f>
        <v/>
      </c>
    </row>
    <row r="291" spans="1:20" hidden="1" x14ac:dyDescent="0.25">
      <c r="A291" t="str">
        <f t="shared" si="12"/>
        <v/>
      </c>
      <c r="B291" s="1" t="str">
        <f t="shared" si="116"/>
        <v>X</v>
      </c>
      <c r="C291" s="37" t="s">
        <v>587</v>
      </c>
      <c r="D291" s="287" t="s">
        <v>588</v>
      </c>
      <c r="E291" s="156" t="str">
        <f t="shared" si="81"/>
        <v/>
      </c>
      <c r="F291" s="156" t="str">
        <f t="shared" si="81"/>
        <v/>
      </c>
      <c r="G291" s="156" t="str">
        <f t="shared" si="109"/>
        <v/>
      </c>
      <c r="H291" s="156" t="str">
        <f t="shared" si="109"/>
        <v/>
      </c>
      <c r="I291" s="156" t="str">
        <f t="shared" si="109"/>
        <v/>
      </c>
      <c r="J291" s="156" t="str">
        <f t="shared" si="109"/>
        <v/>
      </c>
      <c r="K291" s="156" t="str">
        <f t="shared" si="109"/>
        <v/>
      </c>
      <c r="L291" s="156" t="str">
        <f t="shared" si="109"/>
        <v/>
      </c>
      <c r="M291" s="156" t="str">
        <f t="shared" si="109"/>
        <v/>
      </c>
      <c r="N291" s="156" t="str">
        <f t="shared" ref="N291:O291" si="135">IF(N41=0,"",N166/N41*1000)</f>
        <v/>
      </c>
      <c r="O291" s="156" t="str">
        <f t="shared" si="135"/>
        <v/>
      </c>
      <c r="P291" s="156">
        <f t="shared" ref="P291:S291" si="136">IF(P41=0,"",P166/P41*1000)</f>
        <v>21629.600524902344</v>
      </c>
      <c r="Q291" s="156">
        <f t="shared" si="136"/>
        <v>25801.666259765625</v>
      </c>
      <c r="R291" s="156" t="str">
        <f t="shared" si="136"/>
        <v/>
      </c>
      <c r="S291" s="156" t="str">
        <f t="shared" si="136"/>
        <v/>
      </c>
      <c r="T291" s="156" t="str">
        <f t="shared" ref="T291" si="137">IF(T41=0,"",T166/T41*1000)</f>
        <v/>
      </c>
    </row>
    <row r="292" spans="1:20" hidden="1" x14ac:dyDescent="0.25">
      <c r="A292" t="str">
        <f t="shared" si="12"/>
        <v/>
      </c>
      <c r="B292" s="1" t="str">
        <f t="shared" si="116"/>
        <v>X</v>
      </c>
      <c r="C292" s="37" t="s">
        <v>589</v>
      </c>
      <c r="D292" s="287" t="s">
        <v>590</v>
      </c>
      <c r="E292" s="156">
        <f t="shared" si="81"/>
        <v>17916.000366210938</v>
      </c>
      <c r="F292" s="156">
        <f t="shared" si="81"/>
        <v>21656.499862670898</v>
      </c>
      <c r="G292" s="156">
        <f t="shared" si="109"/>
        <v>19103.000640869141</v>
      </c>
      <c r="H292" s="156">
        <f t="shared" si="109"/>
        <v>21232.999801635742</v>
      </c>
      <c r="I292" s="156" t="str">
        <f t="shared" si="109"/>
        <v/>
      </c>
      <c r="J292" s="156" t="str">
        <f t="shared" si="109"/>
        <v/>
      </c>
      <c r="K292" s="156">
        <f t="shared" si="109"/>
        <v>24704.000473022461</v>
      </c>
      <c r="L292" s="156">
        <f t="shared" si="109"/>
        <v>30288.000106811523</v>
      </c>
      <c r="M292" s="156">
        <f t="shared" si="109"/>
        <v>20686.750411987305</v>
      </c>
      <c r="N292" s="156">
        <f t="shared" ref="N292:O292" si="138">IF(N42=0,"",N167/N42*1000)</f>
        <v>23572.000503540039</v>
      </c>
      <c r="O292" s="156">
        <f t="shared" si="138"/>
        <v>21580.999755859375</v>
      </c>
      <c r="P292" s="156" t="str">
        <f t="shared" ref="P292:S292" si="139">IF(P42=0,"",P167/P42*1000)</f>
        <v/>
      </c>
      <c r="Q292" s="156" t="str">
        <f t="shared" si="139"/>
        <v/>
      </c>
      <c r="R292" s="156" t="str">
        <f t="shared" si="139"/>
        <v/>
      </c>
      <c r="S292" s="156" t="str">
        <f t="shared" si="139"/>
        <v/>
      </c>
      <c r="T292" s="156" t="str">
        <f t="shared" ref="T292" si="140">IF(T42=0,"",T167/T42*1000)</f>
        <v/>
      </c>
    </row>
    <row r="293" spans="1:20" hidden="1" x14ac:dyDescent="0.25">
      <c r="A293" t="str">
        <f t="shared" si="12"/>
        <v/>
      </c>
      <c r="B293" s="1" t="str">
        <f t="shared" si="116"/>
        <v/>
      </c>
      <c r="C293" s="37" t="s">
        <v>591</v>
      </c>
      <c r="D293" s="287" t="s">
        <v>592</v>
      </c>
      <c r="E293" s="156" t="str">
        <f t="shared" si="81"/>
        <v/>
      </c>
      <c r="F293" s="156" t="str">
        <f t="shared" si="81"/>
        <v/>
      </c>
      <c r="G293" s="156" t="str">
        <f t="shared" ref="G293:M302" si="141">IF(G43=0,"",G168/G43*1000)</f>
        <v/>
      </c>
      <c r="H293" s="156" t="str">
        <f t="shared" si="141"/>
        <v/>
      </c>
      <c r="I293" s="156" t="str">
        <f t="shared" si="141"/>
        <v/>
      </c>
      <c r="J293" s="156" t="str">
        <f t="shared" si="141"/>
        <v/>
      </c>
      <c r="K293" s="156" t="str">
        <f t="shared" si="141"/>
        <v/>
      </c>
      <c r="L293" s="156" t="str">
        <f t="shared" si="141"/>
        <v/>
      </c>
      <c r="M293" s="156" t="str">
        <f t="shared" si="141"/>
        <v/>
      </c>
      <c r="N293" s="156" t="str">
        <f t="shared" ref="N293:O293" si="142">IF(N43=0,"",N168/N43*1000)</f>
        <v/>
      </c>
      <c r="O293" s="156" t="str">
        <f t="shared" si="142"/>
        <v/>
      </c>
      <c r="P293" s="156" t="str">
        <f t="shared" ref="P293:S293" si="143">IF(P43=0,"",P168/P43*1000)</f>
        <v/>
      </c>
      <c r="Q293" s="156" t="str">
        <f t="shared" si="143"/>
        <v/>
      </c>
      <c r="R293" s="156" t="str">
        <f t="shared" si="143"/>
        <v/>
      </c>
      <c r="S293" s="156" t="str">
        <f t="shared" si="143"/>
        <v/>
      </c>
      <c r="T293" s="156" t="str">
        <f t="shared" ref="T293" si="144">IF(T43=0,"",T168/T43*1000)</f>
        <v/>
      </c>
    </row>
    <row r="294" spans="1:20" hidden="1" x14ac:dyDescent="0.25">
      <c r="A294" t="str">
        <f t="shared" si="12"/>
        <v/>
      </c>
      <c r="B294" s="1" t="str">
        <f t="shared" si="116"/>
        <v/>
      </c>
      <c r="C294" s="37" t="s">
        <v>593</v>
      </c>
      <c r="D294" s="287" t="s">
        <v>594</v>
      </c>
      <c r="E294" s="156" t="str">
        <f t="shared" ref="E294:F313" si="145">IF(E44=0,"",E169/E44*1000)</f>
        <v/>
      </c>
      <c r="F294" s="156" t="str">
        <f t="shared" si="145"/>
        <v/>
      </c>
      <c r="G294" s="156" t="str">
        <f t="shared" si="141"/>
        <v/>
      </c>
      <c r="H294" s="156" t="str">
        <f t="shared" si="141"/>
        <v/>
      </c>
      <c r="I294" s="156" t="str">
        <f t="shared" si="141"/>
        <v/>
      </c>
      <c r="J294" s="156" t="str">
        <f t="shared" si="141"/>
        <v/>
      </c>
      <c r="K294" s="156" t="str">
        <f t="shared" si="141"/>
        <v/>
      </c>
      <c r="L294" s="156" t="str">
        <f t="shared" si="141"/>
        <v/>
      </c>
      <c r="M294" s="156" t="str">
        <f t="shared" si="141"/>
        <v/>
      </c>
      <c r="N294" s="156" t="str">
        <f t="shared" ref="N294:O294" si="146">IF(N44=0,"",N169/N44*1000)</f>
        <v/>
      </c>
      <c r="O294" s="156" t="str">
        <f t="shared" si="146"/>
        <v/>
      </c>
      <c r="P294" s="156" t="str">
        <f t="shared" ref="P294:S294" si="147">IF(P44=0,"",P169/P44*1000)</f>
        <v/>
      </c>
      <c r="Q294" s="156" t="str">
        <f t="shared" si="147"/>
        <v/>
      </c>
      <c r="R294" s="156" t="str">
        <f t="shared" si="147"/>
        <v/>
      </c>
      <c r="S294" s="156" t="str">
        <f t="shared" si="147"/>
        <v/>
      </c>
      <c r="T294" s="156" t="str">
        <f t="shared" ref="T294" si="148">IF(T44=0,"",T169/T44*1000)</f>
        <v/>
      </c>
    </row>
    <row r="295" spans="1:20" hidden="1" x14ac:dyDescent="0.25">
      <c r="A295" t="str">
        <f t="shared" si="12"/>
        <v/>
      </c>
      <c r="B295" s="1" t="str">
        <f t="shared" si="116"/>
        <v>X</v>
      </c>
      <c r="C295" s="37" t="s">
        <v>595</v>
      </c>
      <c r="D295" s="287" t="s">
        <v>596</v>
      </c>
      <c r="E295" s="156">
        <f t="shared" si="145"/>
        <v>11521.34815160779</v>
      </c>
      <c r="F295" s="156">
        <f t="shared" si="145"/>
        <v>11942.554780166514</v>
      </c>
      <c r="G295" s="156">
        <f t="shared" si="141"/>
        <v>12839.829282407407</v>
      </c>
      <c r="H295" s="156">
        <f t="shared" si="141"/>
        <v>13939.820289611816</v>
      </c>
      <c r="I295" s="156">
        <f t="shared" si="141"/>
        <v>13549.83914283014</v>
      </c>
      <c r="J295" s="156">
        <f t="shared" si="141"/>
        <v>14020.168552150973</v>
      </c>
      <c r="K295" s="156">
        <f t="shared" si="141"/>
        <v>15219.1396549048</v>
      </c>
      <c r="L295" s="156">
        <f t="shared" si="141"/>
        <v>16438.806573275862</v>
      </c>
      <c r="M295" s="156">
        <f t="shared" si="141"/>
        <v>16385.301632988721</v>
      </c>
      <c r="N295" s="156">
        <f t="shared" ref="N295:O295" si="149">IF(N45=0,"",N170/N45*1000)</f>
        <v>16415.797183388157</v>
      </c>
      <c r="O295" s="156">
        <f t="shared" si="149"/>
        <v>16547.695878623188</v>
      </c>
      <c r="P295" s="156">
        <f t="shared" ref="P295:S295" si="150">IF(P45=0,"",P170/P45*1000)</f>
        <v>15393.983446862087</v>
      </c>
      <c r="Q295" s="156">
        <f t="shared" si="150"/>
        <v>15534.058642988444</v>
      </c>
      <c r="R295" s="156">
        <f t="shared" si="150"/>
        <v>17304.142252604164</v>
      </c>
      <c r="S295" s="156">
        <f t="shared" si="150"/>
        <v>18784.90992954799</v>
      </c>
      <c r="T295" s="156">
        <f t="shared" ref="T295" si="151">IF(T45=0,"",T170/T45*1000)</f>
        <v>18995.864868164063</v>
      </c>
    </row>
    <row r="296" spans="1:20" hidden="1" x14ac:dyDescent="0.25">
      <c r="A296" t="str">
        <f t="shared" si="12"/>
        <v/>
      </c>
      <c r="B296" s="1" t="str">
        <f t="shared" si="116"/>
        <v>X</v>
      </c>
      <c r="C296" s="37" t="s">
        <v>597</v>
      </c>
      <c r="D296" s="287" t="s">
        <v>598</v>
      </c>
      <c r="E296" s="156">
        <f t="shared" si="145"/>
        <v>13675.000508626303</v>
      </c>
      <c r="F296" s="156">
        <f t="shared" si="145"/>
        <v>14316.333770751953</v>
      </c>
      <c r="G296" s="156">
        <f t="shared" si="141"/>
        <v>14806.666056315104</v>
      </c>
      <c r="H296" s="156">
        <f t="shared" si="141"/>
        <v>18521.333058675129</v>
      </c>
      <c r="I296" s="156">
        <f t="shared" si="141"/>
        <v>18650.249481201172</v>
      </c>
      <c r="J296" s="156">
        <f t="shared" si="141"/>
        <v>19555.000305175781</v>
      </c>
      <c r="K296" s="156">
        <f t="shared" si="141"/>
        <v>21243.000030517578</v>
      </c>
      <c r="L296" s="156">
        <f t="shared" si="141"/>
        <v>25731.666564941406</v>
      </c>
      <c r="M296" s="156">
        <f t="shared" si="141"/>
        <v>20886.000315348309</v>
      </c>
      <c r="N296" s="156">
        <f t="shared" ref="N296:O296" si="152">IF(N46=0,"",N171/N46*1000)</f>
        <v>18659.749984741211</v>
      </c>
      <c r="O296" s="156">
        <f t="shared" si="152"/>
        <v>20178.499857584637</v>
      </c>
      <c r="P296" s="156" t="str">
        <f t="shared" ref="P296:S296" si="153">IF(P46=0,"",P171/P46*1000)</f>
        <v/>
      </c>
      <c r="Q296" s="156" t="str">
        <f t="shared" si="153"/>
        <v/>
      </c>
      <c r="R296" s="156" t="str">
        <f t="shared" si="153"/>
        <v/>
      </c>
      <c r="S296" s="156" t="str">
        <f t="shared" si="153"/>
        <v/>
      </c>
      <c r="T296" s="156" t="str">
        <f t="shared" ref="T296" si="154">IF(T46=0,"",T171/T46*1000)</f>
        <v/>
      </c>
    </row>
    <row r="297" spans="1:20" hidden="1" x14ac:dyDescent="0.25">
      <c r="A297" t="str">
        <f t="shared" si="12"/>
        <v/>
      </c>
      <c r="B297" s="1" t="str">
        <f t="shared" si="116"/>
        <v>X</v>
      </c>
      <c r="C297" s="37" t="s">
        <v>599</v>
      </c>
      <c r="D297" s="287" t="s">
        <v>600</v>
      </c>
      <c r="E297" s="156">
        <f t="shared" si="145"/>
        <v>23378.999710083008</v>
      </c>
      <c r="F297" s="156">
        <f t="shared" si="145"/>
        <v>25055.000305175781</v>
      </c>
      <c r="G297" s="156">
        <f t="shared" si="141"/>
        <v>41644.001007080078</v>
      </c>
      <c r="H297" s="156">
        <f t="shared" si="141"/>
        <v>29513.00048828125</v>
      </c>
      <c r="I297" s="156">
        <f t="shared" si="141"/>
        <v>26507.999420166016</v>
      </c>
      <c r="J297" s="156" t="str">
        <f t="shared" si="141"/>
        <v/>
      </c>
      <c r="K297" s="156" t="str">
        <f t="shared" si="141"/>
        <v/>
      </c>
      <c r="L297" s="156" t="str">
        <f t="shared" si="141"/>
        <v/>
      </c>
      <c r="M297" s="156" t="str">
        <f t="shared" si="141"/>
        <v/>
      </c>
      <c r="N297" s="156" t="str">
        <f t="shared" ref="N297:O297" si="155">IF(N47=0,"",N172/N47*1000)</f>
        <v/>
      </c>
      <c r="O297" s="156" t="str">
        <f t="shared" si="155"/>
        <v/>
      </c>
      <c r="P297" s="156" t="str">
        <f t="shared" ref="P297:S297" si="156">IF(P47=0,"",P172/P47*1000)</f>
        <v/>
      </c>
      <c r="Q297" s="156" t="str">
        <f t="shared" si="156"/>
        <v/>
      </c>
      <c r="R297" s="156" t="str">
        <f t="shared" si="156"/>
        <v/>
      </c>
      <c r="S297" s="156" t="str">
        <f t="shared" si="156"/>
        <v/>
      </c>
      <c r="T297" s="156" t="str">
        <f t="shared" ref="T297" si="157">IF(T47=0,"",T172/T47*1000)</f>
        <v/>
      </c>
    </row>
    <row r="298" spans="1:20" hidden="1" x14ac:dyDescent="0.25">
      <c r="A298" t="str">
        <f t="shared" si="12"/>
        <v/>
      </c>
      <c r="B298" s="1" t="str">
        <f t="shared" si="116"/>
        <v/>
      </c>
      <c r="C298" s="37" t="s">
        <v>601</v>
      </c>
      <c r="D298" s="287" t="s">
        <v>602</v>
      </c>
      <c r="E298" s="156" t="str">
        <f t="shared" si="145"/>
        <v/>
      </c>
      <c r="F298" s="156" t="str">
        <f t="shared" si="145"/>
        <v/>
      </c>
      <c r="G298" s="156" t="str">
        <f t="shared" si="141"/>
        <v/>
      </c>
      <c r="H298" s="156" t="str">
        <f t="shared" si="141"/>
        <v/>
      </c>
      <c r="I298" s="156" t="str">
        <f t="shared" si="141"/>
        <v/>
      </c>
      <c r="J298" s="156" t="str">
        <f t="shared" si="141"/>
        <v/>
      </c>
      <c r="K298" s="156" t="str">
        <f t="shared" si="141"/>
        <v/>
      </c>
      <c r="L298" s="156" t="str">
        <f t="shared" si="141"/>
        <v/>
      </c>
      <c r="M298" s="156" t="str">
        <f t="shared" si="141"/>
        <v/>
      </c>
      <c r="N298" s="156" t="str">
        <f t="shared" ref="N298:O298" si="158">IF(N48=0,"",N173/N48*1000)</f>
        <v/>
      </c>
      <c r="O298" s="156" t="str">
        <f t="shared" si="158"/>
        <v/>
      </c>
      <c r="P298" s="156" t="str">
        <f t="shared" ref="P298:S298" si="159">IF(P48=0,"",P173/P48*1000)</f>
        <v/>
      </c>
      <c r="Q298" s="156" t="str">
        <f t="shared" si="159"/>
        <v/>
      </c>
      <c r="R298" s="156" t="str">
        <f t="shared" si="159"/>
        <v/>
      </c>
      <c r="S298" s="156" t="str">
        <f t="shared" si="159"/>
        <v/>
      </c>
      <c r="T298" s="156" t="str">
        <f t="shared" ref="T298" si="160">IF(T48=0,"",T173/T48*1000)</f>
        <v/>
      </c>
    </row>
    <row r="299" spans="1:20" hidden="1" x14ac:dyDescent="0.25">
      <c r="A299" t="str">
        <f t="shared" si="12"/>
        <v/>
      </c>
      <c r="B299" s="1" t="str">
        <f t="shared" si="116"/>
        <v>X</v>
      </c>
      <c r="C299" s="37" t="s">
        <v>603</v>
      </c>
      <c r="D299" s="287" t="s">
        <v>604</v>
      </c>
      <c r="E299" s="156">
        <f t="shared" si="145"/>
        <v>13018.783981735642</v>
      </c>
      <c r="F299" s="156">
        <f t="shared" si="145"/>
        <v>14293.240704113923</v>
      </c>
      <c r="G299" s="156">
        <f t="shared" si="141"/>
        <v>14846.124267578125</v>
      </c>
      <c r="H299" s="156">
        <f t="shared" si="141"/>
        <v>15902.730305989584</v>
      </c>
      <c r="I299" s="156">
        <f t="shared" si="141"/>
        <v>15466.667269483025</v>
      </c>
      <c r="J299" s="156">
        <f t="shared" si="141"/>
        <v>15518.278097804588</v>
      </c>
      <c r="K299" s="156">
        <f t="shared" si="141"/>
        <v>16603.225911458336</v>
      </c>
      <c r="L299" s="156">
        <f t="shared" si="141"/>
        <v>19374.064127604168</v>
      </c>
      <c r="M299" s="156">
        <f t="shared" si="141"/>
        <v>19709.53838641827</v>
      </c>
      <c r="N299" s="156">
        <f t="shared" ref="N299:O299" si="161">IF(N49=0,"",N174/N49*1000)</f>
        <v>19809.604974440586</v>
      </c>
      <c r="O299" s="156">
        <f t="shared" si="161"/>
        <v>20266.717372796473</v>
      </c>
      <c r="P299" s="156">
        <f t="shared" ref="P299:S299" si="162">IF(P49=0,"",P174/P49*1000)</f>
        <v>24259.175618489582</v>
      </c>
      <c r="Q299" s="156">
        <f t="shared" si="162"/>
        <v>24138.541965309632</v>
      </c>
      <c r="R299" s="156">
        <f t="shared" si="162"/>
        <v>23726.477334665698</v>
      </c>
      <c r="S299" s="156">
        <f t="shared" si="162"/>
        <v>22349.523370916191</v>
      </c>
      <c r="T299" s="156">
        <f t="shared" ref="T299" si="163">IF(T49=0,"",T174/T49*1000)</f>
        <v>23619.143531436013</v>
      </c>
    </row>
    <row r="300" spans="1:20" hidden="1" x14ac:dyDescent="0.25">
      <c r="A300" t="str">
        <f t="shared" si="12"/>
        <v/>
      </c>
      <c r="B300" s="1" t="str">
        <f t="shared" si="116"/>
        <v/>
      </c>
      <c r="C300" s="37" t="s">
        <v>605</v>
      </c>
      <c r="D300" s="287" t="s">
        <v>606</v>
      </c>
      <c r="E300" s="156" t="str">
        <f t="shared" si="145"/>
        <v/>
      </c>
      <c r="F300" s="156" t="str">
        <f t="shared" si="145"/>
        <v/>
      </c>
      <c r="G300" s="156" t="str">
        <f t="shared" si="141"/>
        <v/>
      </c>
      <c r="H300" s="156" t="str">
        <f t="shared" si="141"/>
        <v/>
      </c>
      <c r="I300" s="156" t="str">
        <f t="shared" si="141"/>
        <v/>
      </c>
      <c r="J300" s="156" t="str">
        <f t="shared" si="141"/>
        <v/>
      </c>
      <c r="K300" s="156" t="str">
        <f t="shared" si="141"/>
        <v/>
      </c>
      <c r="L300" s="156" t="str">
        <f t="shared" si="141"/>
        <v/>
      </c>
      <c r="M300" s="156" t="str">
        <f t="shared" si="141"/>
        <v/>
      </c>
      <c r="N300" s="156" t="str">
        <f t="shared" ref="N300:O300" si="164">IF(N50=0,"",N175/N50*1000)</f>
        <v/>
      </c>
      <c r="O300" s="156" t="str">
        <f t="shared" si="164"/>
        <v/>
      </c>
      <c r="P300" s="156" t="str">
        <f t="shared" ref="P300:S300" si="165">IF(P50=0,"",P175/P50*1000)</f>
        <v/>
      </c>
      <c r="Q300" s="156" t="str">
        <f t="shared" si="165"/>
        <v/>
      </c>
      <c r="R300" s="156" t="str">
        <f t="shared" si="165"/>
        <v/>
      </c>
      <c r="S300" s="156" t="str">
        <f t="shared" si="165"/>
        <v/>
      </c>
      <c r="T300" s="156" t="str">
        <f t="shared" ref="T300" si="166">IF(T50=0,"",T175/T50*1000)</f>
        <v/>
      </c>
    </row>
    <row r="301" spans="1:20" hidden="1" x14ac:dyDescent="0.25">
      <c r="A301" t="str">
        <f t="shared" si="12"/>
        <v/>
      </c>
      <c r="B301" s="1" t="str">
        <f t="shared" si="116"/>
        <v>X</v>
      </c>
      <c r="C301" s="37" t="s">
        <v>607</v>
      </c>
      <c r="D301" s="287" t="s">
        <v>608</v>
      </c>
      <c r="E301" s="156">
        <f t="shared" si="145"/>
        <v>15501.684891550165</v>
      </c>
      <c r="F301" s="156">
        <f t="shared" si="145"/>
        <v>16257.684004934208</v>
      </c>
      <c r="G301" s="156">
        <f t="shared" si="141"/>
        <v>16827.525891755755</v>
      </c>
      <c r="H301" s="156">
        <f t="shared" si="141"/>
        <v>17814.399719238281</v>
      </c>
      <c r="I301" s="156">
        <f t="shared" si="141"/>
        <v>16769.050598144531</v>
      </c>
      <c r="J301" s="156">
        <f t="shared" si="141"/>
        <v>17352.304209833557</v>
      </c>
      <c r="K301" s="156">
        <f t="shared" si="141"/>
        <v>18613.600158691406</v>
      </c>
      <c r="L301" s="156">
        <f t="shared" si="141"/>
        <v>19054.894698293585</v>
      </c>
      <c r="M301" s="156">
        <f t="shared" si="141"/>
        <v>19487.105520148027</v>
      </c>
      <c r="N301" s="156">
        <f t="shared" ref="N301:O301" si="167">IF(N51=0,"",N176/N51*1000)</f>
        <v>20225.630910773027</v>
      </c>
      <c r="O301" s="156">
        <f t="shared" si="167"/>
        <v>21924.049377441406</v>
      </c>
      <c r="P301" s="156">
        <f t="shared" ref="P301:S301" si="168">IF(P51=0,"",P176/P51*1000)</f>
        <v>22486.500549316406</v>
      </c>
      <c r="Q301" s="156">
        <f t="shared" si="168"/>
        <v>24031.842683490955</v>
      </c>
      <c r="R301" s="156">
        <f t="shared" si="168"/>
        <v>27083.293241613053</v>
      </c>
      <c r="S301" s="156">
        <f t="shared" si="168"/>
        <v>29685.999253216913</v>
      </c>
      <c r="T301" s="156">
        <f t="shared" ref="T301" si="169">IF(T51=0,"",T176/T51*1000)</f>
        <v>30334.530101102941</v>
      </c>
    </row>
    <row r="302" spans="1:20" hidden="1" x14ac:dyDescent="0.25">
      <c r="A302" t="str">
        <f t="shared" si="12"/>
        <v/>
      </c>
      <c r="B302" s="1" t="str">
        <f t="shared" si="116"/>
        <v/>
      </c>
      <c r="C302" s="37" t="s">
        <v>609</v>
      </c>
      <c r="D302" s="287" t="s">
        <v>610</v>
      </c>
      <c r="E302" s="156" t="str">
        <f t="shared" si="145"/>
        <v/>
      </c>
      <c r="F302" s="156" t="str">
        <f t="shared" si="145"/>
        <v/>
      </c>
      <c r="G302" s="156" t="str">
        <f t="shared" si="141"/>
        <v/>
      </c>
      <c r="H302" s="156" t="str">
        <f t="shared" si="141"/>
        <v/>
      </c>
      <c r="I302" s="156" t="str">
        <f t="shared" si="141"/>
        <v/>
      </c>
      <c r="J302" s="156" t="str">
        <f t="shared" si="141"/>
        <v/>
      </c>
      <c r="K302" s="156" t="str">
        <f t="shared" si="141"/>
        <v/>
      </c>
      <c r="L302" s="156" t="str">
        <f t="shared" si="141"/>
        <v/>
      </c>
      <c r="M302" s="156" t="str">
        <f t="shared" si="141"/>
        <v/>
      </c>
      <c r="N302" s="156" t="str">
        <f t="shared" ref="N302:O302" si="170">IF(N52=0,"",N177/N52*1000)</f>
        <v/>
      </c>
      <c r="O302" s="156" t="str">
        <f t="shared" si="170"/>
        <v/>
      </c>
      <c r="P302" s="156" t="str">
        <f t="shared" ref="P302:S302" si="171">IF(P52=0,"",P177/P52*1000)</f>
        <v/>
      </c>
      <c r="Q302" s="156" t="str">
        <f t="shared" si="171"/>
        <v/>
      </c>
      <c r="R302" s="156" t="str">
        <f t="shared" si="171"/>
        <v/>
      </c>
      <c r="S302" s="156" t="str">
        <f t="shared" si="171"/>
        <v/>
      </c>
      <c r="T302" s="156" t="str">
        <f t="shared" ref="T302" si="172">IF(T52=0,"",T177/T52*1000)</f>
        <v/>
      </c>
    </row>
    <row r="303" spans="1:20" hidden="1" x14ac:dyDescent="0.25">
      <c r="A303" t="str">
        <f t="shared" si="12"/>
        <v/>
      </c>
      <c r="B303" s="1" t="str">
        <f t="shared" si="116"/>
        <v/>
      </c>
      <c r="C303" s="37" t="s">
        <v>611</v>
      </c>
      <c r="D303" s="287" t="s">
        <v>612</v>
      </c>
      <c r="E303" s="156" t="str">
        <f t="shared" si="145"/>
        <v/>
      </c>
      <c r="F303" s="156" t="str">
        <f t="shared" si="145"/>
        <v/>
      </c>
      <c r="G303" s="156" t="str">
        <f t="shared" ref="G303:M312" si="173">IF(G53=0,"",G178/G53*1000)</f>
        <v/>
      </c>
      <c r="H303" s="156" t="str">
        <f t="shared" si="173"/>
        <v/>
      </c>
      <c r="I303" s="156" t="str">
        <f t="shared" si="173"/>
        <v/>
      </c>
      <c r="J303" s="156" t="str">
        <f t="shared" si="173"/>
        <v/>
      </c>
      <c r="K303" s="156" t="str">
        <f t="shared" si="173"/>
        <v/>
      </c>
      <c r="L303" s="156" t="str">
        <f t="shared" si="173"/>
        <v/>
      </c>
      <c r="M303" s="156" t="str">
        <f t="shared" si="173"/>
        <v/>
      </c>
      <c r="N303" s="156" t="str">
        <f t="shared" ref="N303:O303" si="174">IF(N53=0,"",N178/N53*1000)</f>
        <v/>
      </c>
      <c r="O303" s="156" t="str">
        <f t="shared" si="174"/>
        <v/>
      </c>
      <c r="P303" s="156" t="str">
        <f t="shared" ref="P303:S303" si="175">IF(P53=0,"",P178/P53*1000)</f>
        <v/>
      </c>
      <c r="Q303" s="156" t="str">
        <f t="shared" si="175"/>
        <v/>
      </c>
      <c r="R303" s="156" t="str">
        <f t="shared" si="175"/>
        <v/>
      </c>
      <c r="S303" s="156" t="str">
        <f t="shared" si="175"/>
        <v/>
      </c>
      <c r="T303" s="156" t="str">
        <f t="shared" ref="T303" si="176">IF(T53=0,"",T178/T53*1000)</f>
        <v/>
      </c>
    </row>
    <row r="304" spans="1:20" hidden="1" x14ac:dyDescent="0.25">
      <c r="A304" t="str">
        <f t="shared" si="12"/>
        <v/>
      </c>
      <c r="B304" s="1" t="str">
        <f t="shared" si="116"/>
        <v>X</v>
      </c>
      <c r="C304" s="37" t="s">
        <v>613</v>
      </c>
      <c r="D304" s="287" t="s">
        <v>614</v>
      </c>
      <c r="E304" s="156" t="str">
        <f t="shared" si="145"/>
        <v/>
      </c>
      <c r="F304" s="156" t="str">
        <f t="shared" si="145"/>
        <v/>
      </c>
      <c r="G304" s="156" t="str">
        <f t="shared" si="173"/>
        <v/>
      </c>
      <c r="H304" s="156" t="str">
        <f t="shared" si="173"/>
        <v/>
      </c>
      <c r="I304" s="156" t="str">
        <f t="shared" si="173"/>
        <v/>
      </c>
      <c r="J304" s="156">
        <f t="shared" si="173"/>
        <v>24503.399658203125</v>
      </c>
      <c r="K304" s="156">
        <f t="shared" si="173"/>
        <v>29691.111246744793</v>
      </c>
      <c r="L304" s="156">
        <f t="shared" si="173"/>
        <v>23721.444023980035</v>
      </c>
      <c r="M304" s="156">
        <f t="shared" si="173"/>
        <v>22854.143415178572</v>
      </c>
      <c r="N304" s="156">
        <f t="shared" ref="N304:O304" si="177">IF(N54=0,"",N179/N54*1000)</f>
        <v>23236.857822963171</v>
      </c>
      <c r="O304" s="156">
        <f t="shared" si="177"/>
        <v>22803.000313895089</v>
      </c>
      <c r="P304" s="156">
        <f t="shared" ref="P304:S304" si="178">IF(P54=0,"",P179/P54*1000)</f>
        <v>24742.665608723957</v>
      </c>
      <c r="Q304" s="156" t="str">
        <f t="shared" si="178"/>
        <v/>
      </c>
      <c r="R304" s="156" t="str">
        <f t="shared" si="178"/>
        <v/>
      </c>
      <c r="S304" s="156" t="str">
        <f t="shared" si="178"/>
        <v/>
      </c>
      <c r="T304" s="156">
        <f t="shared" ref="T304" si="179">IF(T54=0,"",T179/T54*1000)</f>
        <v>21965.999603271484</v>
      </c>
    </row>
    <row r="305" spans="1:20" hidden="1" x14ac:dyDescent="0.25">
      <c r="A305" t="str">
        <f t="shared" si="12"/>
        <v/>
      </c>
      <c r="B305" s="1" t="str">
        <f t="shared" si="116"/>
        <v/>
      </c>
      <c r="C305" s="37" t="s">
        <v>615</v>
      </c>
      <c r="D305" s="287" t="s">
        <v>616</v>
      </c>
      <c r="E305" s="156" t="str">
        <f t="shared" si="145"/>
        <v/>
      </c>
      <c r="F305" s="156" t="str">
        <f t="shared" si="145"/>
        <v/>
      </c>
      <c r="G305" s="156" t="str">
        <f t="shared" si="173"/>
        <v/>
      </c>
      <c r="H305" s="156" t="str">
        <f t="shared" si="173"/>
        <v/>
      </c>
      <c r="I305" s="156" t="str">
        <f t="shared" si="173"/>
        <v/>
      </c>
      <c r="J305" s="156" t="str">
        <f t="shared" si="173"/>
        <v/>
      </c>
      <c r="K305" s="156" t="str">
        <f t="shared" si="173"/>
        <v/>
      </c>
      <c r="L305" s="156" t="str">
        <f t="shared" si="173"/>
        <v/>
      </c>
      <c r="M305" s="156" t="str">
        <f t="shared" si="173"/>
        <v/>
      </c>
      <c r="N305" s="156" t="str">
        <f t="shared" ref="N305:O305" si="180">IF(N55=0,"",N180/N55*1000)</f>
        <v/>
      </c>
      <c r="O305" s="156" t="str">
        <f t="shared" si="180"/>
        <v/>
      </c>
      <c r="P305" s="156" t="str">
        <f t="shared" ref="P305:S305" si="181">IF(P55=0,"",P180/P55*1000)</f>
        <v/>
      </c>
      <c r="Q305" s="156" t="str">
        <f t="shared" si="181"/>
        <v/>
      </c>
      <c r="R305" s="156" t="str">
        <f t="shared" si="181"/>
        <v/>
      </c>
      <c r="S305" s="156" t="str">
        <f t="shared" si="181"/>
        <v/>
      </c>
      <c r="T305" s="156" t="str">
        <f t="shared" ref="T305" si="182">IF(T55=0,"",T180/T55*1000)</f>
        <v/>
      </c>
    </row>
    <row r="306" spans="1:20" hidden="1" x14ac:dyDescent="0.25">
      <c r="A306" t="str">
        <f t="shared" si="12"/>
        <v/>
      </c>
      <c r="B306" s="1" t="str">
        <f t="shared" si="116"/>
        <v/>
      </c>
      <c r="C306" s="37" t="s">
        <v>617</v>
      </c>
      <c r="D306" s="287" t="s">
        <v>618</v>
      </c>
      <c r="E306" s="156" t="str">
        <f t="shared" si="145"/>
        <v/>
      </c>
      <c r="F306" s="156" t="str">
        <f t="shared" si="145"/>
        <v/>
      </c>
      <c r="G306" s="156" t="str">
        <f t="shared" si="173"/>
        <v/>
      </c>
      <c r="H306" s="156" t="str">
        <f t="shared" si="173"/>
        <v/>
      </c>
      <c r="I306" s="156" t="str">
        <f t="shared" si="173"/>
        <v/>
      </c>
      <c r="J306" s="156" t="str">
        <f t="shared" si="173"/>
        <v/>
      </c>
      <c r="K306" s="156" t="str">
        <f t="shared" si="173"/>
        <v/>
      </c>
      <c r="L306" s="156" t="str">
        <f t="shared" si="173"/>
        <v/>
      </c>
      <c r="M306" s="156" t="str">
        <f t="shared" si="173"/>
        <v/>
      </c>
      <c r="N306" s="156" t="str">
        <f t="shared" ref="N306:O306" si="183">IF(N56=0,"",N181/N56*1000)</f>
        <v/>
      </c>
      <c r="O306" s="156" t="str">
        <f t="shared" si="183"/>
        <v/>
      </c>
      <c r="P306" s="156" t="str">
        <f t="shared" ref="P306:S306" si="184">IF(P56=0,"",P181/P56*1000)</f>
        <v/>
      </c>
      <c r="Q306" s="156" t="str">
        <f t="shared" si="184"/>
        <v/>
      </c>
      <c r="R306" s="156" t="str">
        <f t="shared" si="184"/>
        <v/>
      </c>
      <c r="S306" s="156" t="str">
        <f t="shared" si="184"/>
        <v/>
      </c>
      <c r="T306" s="156" t="str">
        <f t="shared" ref="T306" si="185">IF(T56=0,"",T181/T56*1000)</f>
        <v/>
      </c>
    </row>
    <row r="307" spans="1:20" hidden="1" x14ac:dyDescent="0.25">
      <c r="A307" t="str">
        <f t="shared" si="12"/>
        <v/>
      </c>
      <c r="B307" s="1" t="str">
        <f t="shared" si="116"/>
        <v/>
      </c>
      <c r="C307" s="37" t="s">
        <v>619</v>
      </c>
      <c r="D307" s="287" t="s">
        <v>620</v>
      </c>
      <c r="E307" s="156" t="str">
        <f t="shared" si="145"/>
        <v/>
      </c>
      <c r="F307" s="156" t="str">
        <f t="shared" si="145"/>
        <v/>
      </c>
      <c r="G307" s="156" t="str">
        <f t="shared" si="173"/>
        <v/>
      </c>
      <c r="H307" s="156" t="str">
        <f t="shared" si="173"/>
        <v/>
      </c>
      <c r="I307" s="156" t="str">
        <f t="shared" si="173"/>
        <v/>
      </c>
      <c r="J307" s="156" t="str">
        <f t="shared" si="173"/>
        <v/>
      </c>
      <c r="K307" s="156" t="str">
        <f t="shared" si="173"/>
        <v/>
      </c>
      <c r="L307" s="156" t="str">
        <f t="shared" si="173"/>
        <v/>
      </c>
      <c r="M307" s="156" t="str">
        <f t="shared" si="173"/>
        <v/>
      </c>
      <c r="N307" s="156" t="str">
        <f t="shared" ref="N307:O307" si="186">IF(N57=0,"",N182/N57*1000)</f>
        <v/>
      </c>
      <c r="O307" s="156" t="str">
        <f t="shared" si="186"/>
        <v/>
      </c>
      <c r="P307" s="156" t="str">
        <f t="shared" ref="P307:S307" si="187">IF(P57=0,"",P182/P57*1000)</f>
        <v/>
      </c>
      <c r="Q307" s="156" t="str">
        <f t="shared" si="187"/>
        <v/>
      </c>
      <c r="R307" s="156" t="str">
        <f t="shared" si="187"/>
        <v/>
      </c>
      <c r="S307" s="156" t="str">
        <f t="shared" si="187"/>
        <v/>
      </c>
      <c r="T307" s="156" t="str">
        <f t="shared" ref="T307" si="188">IF(T57=0,"",T182/T57*1000)</f>
        <v/>
      </c>
    </row>
    <row r="308" spans="1:20" hidden="1" x14ac:dyDescent="0.25">
      <c r="A308" t="str">
        <f t="shared" si="12"/>
        <v/>
      </c>
      <c r="B308" s="1" t="str">
        <f t="shared" si="116"/>
        <v/>
      </c>
      <c r="C308" s="37" t="s">
        <v>621</v>
      </c>
      <c r="D308" s="287" t="s">
        <v>622</v>
      </c>
      <c r="E308" s="156" t="str">
        <f t="shared" si="145"/>
        <v/>
      </c>
      <c r="F308" s="156" t="str">
        <f t="shared" si="145"/>
        <v/>
      </c>
      <c r="G308" s="156" t="str">
        <f t="shared" si="173"/>
        <v/>
      </c>
      <c r="H308" s="156" t="str">
        <f t="shared" si="173"/>
        <v/>
      </c>
      <c r="I308" s="156" t="str">
        <f t="shared" si="173"/>
        <v/>
      </c>
      <c r="J308" s="156" t="str">
        <f t="shared" si="173"/>
        <v/>
      </c>
      <c r="K308" s="156" t="str">
        <f t="shared" si="173"/>
        <v/>
      </c>
      <c r="L308" s="156" t="str">
        <f t="shared" si="173"/>
        <v/>
      </c>
      <c r="M308" s="156" t="str">
        <f t="shared" si="173"/>
        <v/>
      </c>
      <c r="N308" s="156" t="str">
        <f t="shared" ref="N308:O308" si="189">IF(N58=0,"",N183/N58*1000)</f>
        <v/>
      </c>
      <c r="O308" s="156" t="str">
        <f t="shared" si="189"/>
        <v/>
      </c>
      <c r="P308" s="156" t="str">
        <f t="shared" ref="P308:S308" si="190">IF(P58=0,"",P183/P58*1000)</f>
        <v/>
      </c>
      <c r="Q308" s="156" t="str">
        <f t="shared" si="190"/>
        <v/>
      </c>
      <c r="R308" s="156" t="str">
        <f t="shared" si="190"/>
        <v/>
      </c>
      <c r="S308" s="156" t="str">
        <f t="shared" si="190"/>
        <v/>
      </c>
      <c r="T308" s="156" t="str">
        <f t="shared" ref="T308" si="191">IF(T58=0,"",T183/T58*1000)</f>
        <v/>
      </c>
    </row>
    <row r="309" spans="1:20" hidden="1" x14ac:dyDescent="0.25">
      <c r="A309" t="str">
        <f t="shared" si="12"/>
        <v/>
      </c>
      <c r="B309" s="1" t="str">
        <f t="shared" si="116"/>
        <v>X</v>
      </c>
      <c r="C309" s="37" t="s">
        <v>623</v>
      </c>
      <c r="D309" s="287" t="s">
        <v>624</v>
      </c>
      <c r="E309" s="156" t="str">
        <f t="shared" si="145"/>
        <v/>
      </c>
      <c r="F309" s="156" t="str">
        <f t="shared" si="145"/>
        <v/>
      </c>
      <c r="G309" s="156" t="str">
        <f t="shared" si="173"/>
        <v/>
      </c>
      <c r="H309" s="156" t="str">
        <f t="shared" si="173"/>
        <v/>
      </c>
      <c r="I309" s="156">
        <f t="shared" si="173"/>
        <v>36908.000946044922</v>
      </c>
      <c r="J309" s="156" t="str">
        <f t="shared" si="173"/>
        <v/>
      </c>
      <c r="K309" s="156" t="str">
        <f t="shared" si="173"/>
        <v/>
      </c>
      <c r="L309" s="156" t="str">
        <f t="shared" si="173"/>
        <v/>
      </c>
      <c r="M309" s="156" t="str">
        <f t="shared" si="173"/>
        <v/>
      </c>
      <c r="N309" s="156" t="str">
        <f t="shared" ref="N309:O309" si="192">IF(N59=0,"",N184/N59*1000)</f>
        <v/>
      </c>
      <c r="O309" s="156" t="str">
        <f t="shared" si="192"/>
        <v/>
      </c>
      <c r="P309" s="156" t="str">
        <f t="shared" ref="P309:S309" si="193">IF(P59=0,"",P184/P59*1000)</f>
        <v/>
      </c>
      <c r="Q309" s="156" t="str">
        <f t="shared" si="193"/>
        <v/>
      </c>
      <c r="R309" s="156" t="str">
        <f t="shared" si="193"/>
        <v/>
      </c>
      <c r="S309" s="156" t="str">
        <f t="shared" si="193"/>
        <v/>
      </c>
      <c r="T309" s="156" t="str">
        <f t="shared" ref="T309" si="194">IF(T59=0,"",T184/T59*1000)</f>
        <v/>
      </c>
    </row>
    <row r="310" spans="1:20" hidden="1" x14ac:dyDescent="0.25">
      <c r="A310" t="str">
        <f t="shared" si="12"/>
        <v/>
      </c>
      <c r="B310" s="1" t="str">
        <f t="shared" si="116"/>
        <v/>
      </c>
      <c r="C310" s="37" t="s">
        <v>625</v>
      </c>
      <c r="D310" s="287" t="s">
        <v>626</v>
      </c>
      <c r="E310" s="156" t="str">
        <f t="shared" si="145"/>
        <v/>
      </c>
      <c r="F310" s="156" t="str">
        <f t="shared" si="145"/>
        <v/>
      </c>
      <c r="G310" s="156" t="str">
        <f t="shared" si="173"/>
        <v/>
      </c>
      <c r="H310" s="156" t="str">
        <f t="shared" si="173"/>
        <v/>
      </c>
      <c r="I310" s="156" t="str">
        <f t="shared" si="173"/>
        <v/>
      </c>
      <c r="J310" s="156" t="str">
        <f t="shared" si="173"/>
        <v/>
      </c>
      <c r="K310" s="156" t="str">
        <f t="shared" si="173"/>
        <v/>
      </c>
      <c r="L310" s="156" t="str">
        <f t="shared" si="173"/>
        <v/>
      </c>
      <c r="M310" s="156" t="str">
        <f t="shared" si="173"/>
        <v/>
      </c>
      <c r="N310" s="156" t="str">
        <f t="shared" ref="N310:O310" si="195">IF(N60=0,"",N185/N60*1000)</f>
        <v/>
      </c>
      <c r="O310" s="156" t="str">
        <f t="shared" si="195"/>
        <v/>
      </c>
      <c r="P310" s="156" t="str">
        <f t="shared" ref="P310:S310" si="196">IF(P60=0,"",P185/P60*1000)</f>
        <v/>
      </c>
      <c r="Q310" s="156" t="str">
        <f t="shared" si="196"/>
        <v/>
      </c>
      <c r="R310" s="156" t="str">
        <f t="shared" si="196"/>
        <v/>
      </c>
      <c r="S310" s="156" t="str">
        <f t="shared" si="196"/>
        <v/>
      </c>
      <c r="T310" s="156" t="str">
        <f t="shared" ref="T310" si="197">IF(T60=0,"",T185/T60*1000)</f>
        <v/>
      </c>
    </row>
    <row r="311" spans="1:20" hidden="1" x14ac:dyDescent="0.25">
      <c r="A311" t="str">
        <f t="shared" si="12"/>
        <v/>
      </c>
      <c r="B311" s="1" t="str">
        <f t="shared" si="116"/>
        <v/>
      </c>
      <c r="C311" s="37" t="s">
        <v>627</v>
      </c>
      <c r="D311" s="287" t="s">
        <v>628</v>
      </c>
      <c r="E311" s="156" t="str">
        <f t="shared" si="145"/>
        <v/>
      </c>
      <c r="F311" s="156" t="str">
        <f t="shared" si="145"/>
        <v/>
      </c>
      <c r="G311" s="156" t="str">
        <f t="shared" si="173"/>
        <v/>
      </c>
      <c r="H311" s="156" t="str">
        <f t="shared" si="173"/>
        <v/>
      </c>
      <c r="I311" s="156" t="str">
        <f t="shared" si="173"/>
        <v/>
      </c>
      <c r="J311" s="156" t="str">
        <f t="shared" si="173"/>
        <v/>
      </c>
      <c r="K311" s="156" t="str">
        <f t="shared" si="173"/>
        <v/>
      </c>
      <c r="L311" s="156" t="str">
        <f t="shared" si="173"/>
        <v/>
      </c>
      <c r="M311" s="156" t="str">
        <f t="shared" si="173"/>
        <v/>
      </c>
      <c r="N311" s="156" t="str">
        <f t="shared" ref="N311:O311" si="198">IF(N61=0,"",N186/N61*1000)</f>
        <v/>
      </c>
      <c r="O311" s="156" t="str">
        <f t="shared" si="198"/>
        <v/>
      </c>
      <c r="P311" s="156" t="str">
        <f t="shared" ref="P311:S311" si="199">IF(P61=0,"",P186/P61*1000)</f>
        <v/>
      </c>
      <c r="Q311" s="156" t="str">
        <f t="shared" si="199"/>
        <v/>
      </c>
      <c r="R311" s="156" t="str">
        <f t="shared" si="199"/>
        <v/>
      </c>
      <c r="S311" s="156" t="str">
        <f t="shared" si="199"/>
        <v/>
      </c>
      <c r="T311" s="156" t="str">
        <f t="shared" ref="T311" si="200">IF(T61=0,"",T186/T61*1000)</f>
        <v/>
      </c>
    </row>
    <row r="312" spans="1:20" hidden="1" x14ac:dyDescent="0.25">
      <c r="A312" t="str">
        <f t="shared" si="12"/>
        <v/>
      </c>
      <c r="B312" s="1" t="str">
        <f t="shared" si="116"/>
        <v/>
      </c>
      <c r="C312" s="37" t="s">
        <v>629</v>
      </c>
      <c r="D312" s="287" t="s">
        <v>630</v>
      </c>
      <c r="E312" s="156" t="str">
        <f t="shared" si="145"/>
        <v/>
      </c>
      <c r="F312" s="156" t="str">
        <f t="shared" si="145"/>
        <v/>
      </c>
      <c r="G312" s="156" t="str">
        <f t="shared" si="173"/>
        <v/>
      </c>
      <c r="H312" s="156" t="str">
        <f t="shared" si="173"/>
        <v/>
      </c>
      <c r="I312" s="156" t="str">
        <f t="shared" si="173"/>
        <v/>
      </c>
      <c r="J312" s="156" t="str">
        <f t="shared" si="173"/>
        <v/>
      </c>
      <c r="K312" s="156" t="str">
        <f t="shared" si="173"/>
        <v/>
      </c>
      <c r="L312" s="156" t="str">
        <f t="shared" si="173"/>
        <v/>
      </c>
      <c r="M312" s="156" t="str">
        <f t="shared" si="173"/>
        <v/>
      </c>
      <c r="N312" s="156" t="str">
        <f t="shared" ref="N312:O312" si="201">IF(N62=0,"",N187/N62*1000)</f>
        <v/>
      </c>
      <c r="O312" s="156" t="str">
        <f t="shared" si="201"/>
        <v/>
      </c>
      <c r="P312" s="156" t="str">
        <f t="shared" ref="P312:S312" si="202">IF(P62=0,"",P187/P62*1000)</f>
        <v/>
      </c>
      <c r="Q312" s="156" t="str">
        <f t="shared" si="202"/>
        <v/>
      </c>
      <c r="R312" s="156" t="str">
        <f t="shared" si="202"/>
        <v/>
      </c>
      <c r="S312" s="156" t="str">
        <f t="shared" si="202"/>
        <v/>
      </c>
      <c r="T312" s="156" t="str">
        <f t="shared" ref="T312" si="203">IF(T62=0,"",T187/T62*1000)</f>
        <v/>
      </c>
    </row>
    <row r="313" spans="1:20" hidden="1" x14ac:dyDescent="0.25">
      <c r="A313" t="str">
        <f t="shared" si="12"/>
        <v/>
      </c>
      <c r="B313" s="1" t="str">
        <f t="shared" si="116"/>
        <v/>
      </c>
      <c r="C313" s="37" t="s">
        <v>631</v>
      </c>
      <c r="D313" s="287" t="s">
        <v>632</v>
      </c>
      <c r="E313" s="156" t="str">
        <f t="shared" si="145"/>
        <v/>
      </c>
      <c r="F313" s="156" t="str">
        <f t="shared" si="145"/>
        <v/>
      </c>
      <c r="G313" s="156" t="str">
        <f t="shared" ref="G313:M322" si="204">IF(G63=0,"",G188/G63*1000)</f>
        <v/>
      </c>
      <c r="H313" s="156" t="str">
        <f t="shared" si="204"/>
        <v/>
      </c>
      <c r="I313" s="156" t="str">
        <f t="shared" si="204"/>
        <v/>
      </c>
      <c r="J313" s="156" t="str">
        <f t="shared" si="204"/>
        <v/>
      </c>
      <c r="K313" s="156" t="str">
        <f t="shared" si="204"/>
        <v/>
      </c>
      <c r="L313" s="156" t="str">
        <f t="shared" si="204"/>
        <v/>
      </c>
      <c r="M313" s="156" t="str">
        <f t="shared" si="204"/>
        <v/>
      </c>
      <c r="N313" s="156" t="str">
        <f t="shared" ref="N313:O313" si="205">IF(N63=0,"",N188/N63*1000)</f>
        <v/>
      </c>
      <c r="O313" s="156" t="str">
        <f t="shared" si="205"/>
        <v/>
      </c>
      <c r="P313" s="156" t="str">
        <f t="shared" ref="P313:S313" si="206">IF(P63=0,"",P188/P63*1000)</f>
        <v/>
      </c>
      <c r="Q313" s="156" t="str">
        <f t="shared" si="206"/>
        <v/>
      </c>
      <c r="R313" s="156" t="str">
        <f t="shared" si="206"/>
        <v/>
      </c>
      <c r="S313" s="156" t="str">
        <f t="shared" si="206"/>
        <v/>
      </c>
      <c r="T313" s="156" t="str">
        <f t="shared" ref="T313" si="207">IF(T63=0,"",T188/T63*1000)</f>
        <v/>
      </c>
    </row>
    <row r="314" spans="1:20" x14ac:dyDescent="0.25">
      <c r="A314" t="str">
        <f t="shared" si="12"/>
        <v>Cofog2</v>
      </c>
      <c r="B314" s="1" t="str">
        <f t="shared" si="116"/>
        <v>X</v>
      </c>
      <c r="C314" s="37" t="s">
        <v>633</v>
      </c>
      <c r="D314" s="226" t="s">
        <v>634</v>
      </c>
      <c r="E314" s="156">
        <f t="shared" ref="E314:F333" si="208">IF(E64=0,"",E189/E64*1000)</f>
        <v>19755.468368530273</v>
      </c>
      <c r="F314" s="156">
        <f t="shared" si="208"/>
        <v>20781.365966796875</v>
      </c>
      <c r="G314" s="156">
        <f t="shared" si="204"/>
        <v>22100.5859375</v>
      </c>
      <c r="H314" s="156">
        <f t="shared" si="204"/>
        <v>23333.593297887732</v>
      </c>
      <c r="I314" s="156">
        <f t="shared" si="204"/>
        <v>23218.240672144399</v>
      </c>
      <c r="J314" s="156">
        <f t="shared" si="204"/>
        <v>24876.278347439234</v>
      </c>
      <c r="K314" s="156">
        <f t="shared" si="204"/>
        <v>25642.244664634145</v>
      </c>
      <c r="L314" s="156">
        <f t="shared" si="204"/>
        <v>27202.893938337053</v>
      </c>
      <c r="M314" s="156">
        <f t="shared" si="204"/>
        <v>26309.353099149816</v>
      </c>
      <c r="N314" s="156">
        <f t="shared" ref="N314:O314" si="209">IF(N64=0,"",N189/N64*1000)</f>
        <v>27042.208998950558</v>
      </c>
      <c r="O314" s="156">
        <f t="shared" si="209"/>
        <v>28941.281049679485</v>
      </c>
      <c r="P314" s="156">
        <f t="shared" ref="P314:S314" si="210">IF(P64=0,"",P189/P64*1000)</f>
        <v>26336.050415039063</v>
      </c>
      <c r="Q314" s="156">
        <f t="shared" si="210"/>
        <v>24017.93646043347</v>
      </c>
      <c r="R314" s="156">
        <f t="shared" si="210"/>
        <v>29523.12190358232</v>
      </c>
      <c r="S314" s="156">
        <f t="shared" si="210"/>
        <v>32711.501348586309</v>
      </c>
      <c r="T314" s="156">
        <f t="shared" ref="T314" si="211">IF(T64=0,"",T189/T64*1000)</f>
        <v>31524.675236191862</v>
      </c>
    </row>
    <row r="315" spans="1:20" hidden="1" x14ac:dyDescent="0.25">
      <c r="A315" t="str">
        <f t="shared" si="12"/>
        <v/>
      </c>
      <c r="B315" s="1" t="str">
        <f t="shared" si="116"/>
        <v/>
      </c>
      <c r="C315" s="37" t="s">
        <v>635</v>
      </c>
      <c r="D315" s="287" t="s">
        <v>636</v>
      </c>
      <c r="E315" s="156" t="str">
        <f t="shared" si="208"/>
        <v/>
      </c>
      <c r="F315" s="156" t="str">
        <f t="shared" si="208"/>
        <v/>
      </c>
      <c r="G315" s="156" t="str">
        <f t="shared" si="204"/>
        <v/>
      </c>
      <c r="H315" s="156" t="str">
        <f t="shared" si="204"/>
        <v/>
      </c>
      <c r="I315" s="156" t="str">
        <f t="shared" si="204"/>
        <v/>
      </c>
      <c r="J315" s="156" t="str">
        <f t="shared" si="204"/>
        <v/>
      </c>
      <c r="K315" s="156" t="str">
        <f t="shared" si="204"/>
        <v/>
      </c>
      <c r="L315" s="156" t="str">
        <f t="shared" si="204"/>
        <v/>
      </c>
      <c r="M315" s="156" t="str">
        <f t="shared" si="204"/>
        <v/>
      </c>
      <c r="N315" s="156" t="str">
        <f t="shared" ref="N315:O315" si="212">IF(N65=0,"",N190/N65*1000)</f>
        <v/>
      </c>
      <c r="O315" s="156" t="str">
        <f t="shared" si="212"/>
        <v/>
      </c>
      <c r="P315" s="156" t="str">
        <f t="shared" ref="P315:S315" si="213">IF(P65=0,"",P190/P65*1000)</f>
        <v/>
      </c>
      <c r="Q315" s="156" t="str">
        <f t="shared" si="213"/>
        <v/>
      </c>
      <c r="R315" s="156" t="str">
        <f t="shared" si="213"/>
        <v/>
      </c>
      <c r="S315" s="156" t="str">
        <f t="shared" si="213"/>
        <v/>
      </c>
      <c r="T315" s="156" t="str">
        <f t="shared" ref="T315" si="214">IF(T65=0,"",T190/T65*1000)</f>
        <v/>
      </c>
    </row>
    <row r="316" spans="1:20" hidden="1" x14ac:dyDescent="0.25">
      <c r="A316" t="str">
        <f t="shared" si="12"/>
        <v/>
      </c>
      <c r="B316" s="1" t="str">
        <f t="shared" si="116"/>
        <v/>
      </c>
      <c r="C316" s="37" t="s">
        <v>637</v>
      </c>
      <c r="D316" s="287" t="s">
        <v>638</v>
      </c>
      <c r="E316" s="156" t="str">
        <f t="shared" si="208"/>
        <v/>
      </c>
      <c r="F316" s="156" t="str">
        <f t="shared" si="208"/>
        <v/>
      </c>
      <c r="G316" s="156" t="str">
        <f t="shared" si="204"/>
        <v/>
      </c>
      <c r="H316" s="156" t="str">
        <f t="shared" si="204"/>
        <v/>
      </c>
      <c r="I316" s="156" t="str">
        <f t="shared" si="204"/>
        <v/>
      </c>
      <c r="J316" s="156" t="str">
        <f t="shared" si="204"/>
        <v/>
      </c>
      <c r="K316" s="156" t="str">
        <f t="shared" si="204"/>
        <v/>
      </c>
      <c r="L316" s="156" t="str">
        <f t="shared" si="204"/>
        <v/>
      </c>
      <c r="M316" s="156" t="str">
        <f t="shared" si="204"/>
        <v/>
      </c>
      <c r="N316" s="156" t="str">
        <f t="shared" ref="N316:O316" si="215">IF(N66=0,"",N191/N66*1000)</f>
        <v/>
      </c>
      <c r="O316" s="156" t="str">
        <f t="shared" si="215"/>
        <v/>
      </c>
      <c r="P316" s="156" t="str">
        <f t="shared" ref="P316:S316" si="216">IF(P66=0,"",P191/P66*1000)</f>
        <v/>
      </c>
      <c r="Q316" s="156" t="str">
        <f t="shared" si="216"/>
        <v/>
      </c>
      <c r="R316" s="156" t="str">
        <f t="shared" si="216"/>
        <v/>
      </c>
      <c r="S316" s="156" t="str">
        <f t="shared" si="216"/>
        <v/>
      </c>
      <c r="T316" s="156" t="str">
        <f t="shared" ref="T316" si="217">IF(T66=0,"",T191/T66*1000)</f>
        <v/>
      </c>
    </row>
    <row r="317" spans="1:20" hidden="1" x14ac:dyDescent="0.25">
      <c r="A317" t="str">
        <f t="shared" ref="A317:A372" si="218">IF(LEN(C317)&lt;=2,"Cofog2","")</f>
        <v/>
      </c>
      <c r="B317" s="1" t="str">
        <f t="shared" ref="B317:B348" si="219">IF(SUM(E317:W317)&lt;=0,"","X")</f>
        <v/>
      </c>
      <c r="C317" s="37" t="s">
        <v>639</v>
      </c>
      <c r="D317" s="287" t="s">
        <v>640</v>
      </c>
      <c r="E317" s="156" t="str">
        <f t="shared" si="208"/>
        <v/>
      </c>
      <c r="F317" s="156" t="str">
        <f t="shared" si="208"/>
        <v/>
      </c>
      <c r="G317" s="156" t="str">
        <f t="shared" si="204"/>
        <v/>
      </c>
      <c r="H317" s="156" t="str">
        <f t="shared" si="204"/>
        <v/>
      </c>
      <c r="I317" s="156" t="str">
        <f t="shared" si="204"/>
        <v/>
      </c>
      <c r="J317" s="156" t="str">
        <f t="shared" si="204"/>
        <v/>
      </c>
      <c r="K317" s="156" t="str">
        <f t="shared" si="204"/>
        <v/>
      </c>
      <c r="L317" s="156" t="str">
        <f t="shared" si="204"/>
        <v/>
      </c>
      <c r="M317" s="156" t="str">
        <f t="shared" si="204"/>
        <v/>
      </c>
      <c r="N317" s="156" t="str">
        <f t="shared" ref="N317:O317" si="220">IF(N67=0,"",N192/N67*1000)</f>
        <v/>
      </c>
      <c r="O317" s="156" t="str">
        <f t="shared" si="220"/>
        <v/>
      </c>
      <c r="P317" s="156" t="str">
        <f t="shared" ref="P317:S317" si="221">IF(P67=0,"",P192/P67*1000)</f>
        <v/>
      </c>
      <c r="Q317" s="156" t="str">
        <f t="shared" si="221"/>
        <v/>
      </c>
      <c r="R317" s="156" t="str">
        <f t="shared" si="221"/>
        <v/>
      </c>
      <c r="S317" s="156" t="str">
        <f t="shared" si="221"/>
        <v/>
      </c>
      <c r="T317" s="156" t="str">
        <f t="shared" ref="T317" si="222">IF(T67=0,"",T192/T67*1000)</f>
        <v/>
      </c>
    </row>
    <row r="318" spans="1:20" hidden="1" x14ac:dyDescent="0.25">
      <c r="A318" t="str">
        <f t="shared" si="218"/>
        <v/>
      </c>
      <c r="B318" s="1" t="str">
        <f t="shared" si="219"/>
        <v>X</v>
      </c>
      <c r="C318" s="37" t="s">
        <v>641</v>
      </c>
      <c r="D318" s="287" t="s">
        <v>642</v>
      </c>
      <c r="E318" s="156">
        <f t="shared" si="208"/>
        <v>18717.944675021703</v>
      </c>
      <c r="F318" s="156">
        <f t="shared" si="208"/>
        <v>19418.706557329962</v>
      </c>
      <c r="G318" s="156">
        <f t="shared" si="204"/>
        <v>21327.625274658203</v>
      </c>
      <c r="H318" s="156">
        <f t="shared" si="204"/>
        <v>23200.933837890625</v>
      </c>
      <c r="I318" s="156">
        <f t="shared" si="204"/>
        <v>23605.555216471355</v>
      </c>
      <c r="J318" s="156">
        <f t="shared" si="204"/>
        <v>29362.234676585478</v>
      </c>
      <c r="K318" s="156">
        <f t="shared" si="204"/>
        <v>28503.454034978691</v>
      </c>
      <c r="L318" s="156">
        <f t="shared" si="204"/>
        <v>35140.6828227796</v>
      </c>
      <c r="M318" s="156">
        <f t="shared" si="204"/>
        <v>31195.652888371395</v>
      </c>
      <c r="N318" s="156">
        <f t="shared" ref="N318:O318" si="223">IF(N68=0,"",N193/N68*1000)</f>
        <v>31474.268986628605</v>
      </c>
      <c r="O318" s="156">
        <f t="shared" si="223"/>
        <v>33054.667154947914</v>
      </c>
      <c r="P318" s="156">
        <f t="shared" ref="P318:S318" si="224">IF(P68=0,"",P193/P68*1000)</f>
        <v>12187.250137329102</v>
      </c>
      <c r="Q318" s="156">
        <f t="shared" si="224"/>
        <v>15461.357116699219</v>
      </c>
      <c r="R318" s="156">
        <f t="shared" si="224"/>
        <v>18293.384258563703</v>
      </c>
      <c r="S318" s="156">
        <f t="shared" si="224"/>
        <v>19272.53840519832</v>
      </c>
      <c r="T318" s="156">
        <f t="shared" ref="T318" si="225">IF(T68=0,"",T193/T68*1000)</f>
        <v>19727.799479166668</v>
      </c>
    </row>
    <row r="319" spans="1:20" hidden="1" x14ac:dyDescent="0.25">
      <c r="A319" t="str">
        <f t="shared" si="218"/>
        <v/>
      </c>
      <c r="B319" s="1" t="str">
        <f t="shared" si="219"/>
        <v>X</v>
      </c>
      <c r="C319" s="37" t="s">
        <v>643</v>
      </c>
      <c r="D319" s="287" t="s">
        <v>644</v>
      </c>
      <c r="E319" s="156" t="str">
        <f t="shared" si="208"/>
        <v/>
      </c>
      <c r="F319" s="156" t="str">
        <f t="shared" si="208"/>
        <v/>
      </c>
      <c r="G319" s="156" t="str">
        <f t="shared" si="204"/>
        <v/>
      </c>
      <c r="H319" s="156" t="str">
        <f t="shared" si="204"/>
        <v/>
      </c>
      <c r="I319" s="156" t="str">
        <f t="shared" si="204"/>
        <v/>
      </c>
      <c r="J319" s="156" t="str">
        <f t="shared" si="204"/>
        <v/>
      </c>
      <c r="K319" s="156" t="str">
        <f t="shared" si="204"/>
        <v/>
      </c>
      <c r="L319" s="156">
        <f t="shared" si="204"/>
        <v>28878.909024325287</v>
      </c>
      <c r="M319" s="156">
        <f t="shared" si="204"/>
        <v>30623.415629069012</v>
      </c>
      <c r="N319" s="156">
        <f t="shared" ref="N319:O319" si="226">IF(N69=0,"",N194/N69*1000)</f>
        <v>28406.667073567707</v>
      </c>
      <c r="O319" s="156">
        <f t="shared" si="226"/>
        <v>29892.000834147137</v>
      </c>
      <c r="P319" s="156" t="str">
        <f t="shared" ref="P319:S319" si="227">IF(P69=0,"",P194/P69*1000)</f>
        <v/>
      </c>
      <c r="Q319" s="156" t="str">
        <f t="shared" si="227"/>
        <v/>
      </c>
      <c r="R319" s="156" t="str">
        <f t="shared" si="227"/>
        <v/>
      </c>
      <c r="S319" s="156" t="str">
        <f t="shared" si="227"/>
        <v/>
      </c>
      <c r="T319" s="156" t="str">
        <f t="shared" ref="T319" si="228">IF(T69=0,"",T194/T69*1000)</f>
        <v/>
      </c>
    </row>
    <row r="320" spans="1:20" hidden="1" x14ac:dyDescent="0.25">
      <c r="A320" t="str">
        <f t="shared" si="218"/>
        <v/>
      </c>
      <c r="B320" s="1" t="str">
        <f t="shared" si="219"/>
        <v>X</v>
      </c>
      <c r="C320" s="37" t="s">
        <v>645</v>
      </c>
      <c r="D320" s="287" t="s">
        <v>646</v>
      </c>
      <c r="E320" s="156">
        <f t="shared" si="208"/>
        <v>21089.499337332589</v>
      </c>
      <c r="F320" s="156">
        <f t="shared" si="208"/>
        <v>20951.714651925224</v>
      </c>
      <c r="G320" s="156">
        <f t="shared" si="204"/>
        <v>23051.922137920672</v>
      </c>
      <c r="H320" s="156">
        <f t="shared" si="204"/>
        <v>21691.770113431492</v>
      </c>
      <c r="I320" s="156">
        <f t="shared" si="204"/>
        <v>22584.454623135651</v>
      </c>
      <c r="J320" s="156">
        <f t="shared" si="204"/>
        <v>22021.555582682293</v>
      </c>
      <c r="K320" s="156">
        <f t="shared" si="204"/>
        <v>21212.800598144531</v>
      </c>
      <c r="L320" s="156">
        <f t="shared" si="204"/>
        <v>20693.077674278848</v>
      </c>
      <c r="M320" s="156">
        <f t="shared" si="204"/>
        <v>20348.966471354168</v>
      </c>
      <c r="N320" s="156">
        <f t="shared" ref="N320:O320" si="229">IF(N70=0,"",N195/N70*1000)</f>
        <v>21753.900146484375</v>
      </c>
      <c r="O320" s="156">
        <f t="shared" si="229"/>
        <v>23624.932861328125</v>
      </c>
      <c r="P320" s="156">
        <f t="shared" ref="P320:S320" si="230">IF(P70=0,"",P195/P70*1000)</f>
        <v>28115.999109604778</v>
      </c>
      <c r="Q320" s="156">
        <f t="shared" si="230"/>
        <v>31064.528521369484</v>
      </c>
      <c r="R320" s="156">
        <f t="shared" si="230"/>
        <v>34736.964634486605</v>
      </c>
      <c r="S320" s="156">
        <f t="shared" si="230"/>
        <v>38735.860890355601</v>
      </c>
      <c r="T320" s="156">
        <f t="shared" ref="T320" si="231">IF(T70=0,"",T195/T70*1000)</f>
        <v>36539.449757543101</v>
      </c>
    </row>
    <row r="321" spans="1:20" x14ac:dyDescent="0.25">
      <c r="A321" t="str">
        <f t="shared" si="218"/>
        <v>Cofog2</v>
      </c>
      <c r="B321" s="1" t="str">
        <f t="shared" si="219"/>
        <v>X</v>
      </c>
      <c r="C321" s="37" t="s">
        <v>647</v>
      </c>
      <c r="D321" s="226" t="s">
        <v>648</v>
      </c>
      <c r="E321" s="156">
        <f t="shared" si="208"/>
        <v>11102.180643284575</v>
      </c>
      <c r="F321" s="156">
        <f t="shared" si="208"/>
        <v>11502.933711796017</v>
      </c>
      <c r="G321" s="156">
        <f t="shared" si="204"/>
        <v>11849.735654633621</v>
      </c>
      <c r="H321" s="156">
        <f t="shared" si="204"/>
        <v>16384.988764280912</v>
      </c>
      <c r="I321" s="156">
        <f t="shared" si="204"/>
        <v>17435.142517089844</v>
      </c>
      <c r="J321" s="156">
        <f t="shared" si="204"/>
        <v>29836.999893188477</v>
      </c>
      <c r="K321" s="156">
        <f t="shared" si="204"/>
        <v>31441.999435424805</v>
      </c>
      <c r="L321" s="156">
        <f t="shared" si="204"/>
        <v>55689.998626708984</v>
      </c>
      <c r="M321" s="156">
        <f t="shared" si="204"/>
        <v>57750</v>
      </c>
      <c r="N321" s="156">
        <f t="shared" ref="N321:O321" si="232">IF(N71=0,"",N196/N71*1000)</f>
        <v>26370.333353678387</v>
      </c>
      <c r="O321" s="156">
        <f t="shared" si="232"/>
        <v>27448.000590006512</v>
      </c>
      <c r="P321" s="156" t="str">
        <f t="shared" ref="P321:S321" si="233">IF(P71=0,"",P196/P71*1000)</f>
        <v/>
      </c>
      <c r="Q321" s="156" t="str">
        <f t="shared" si="233"/>
        <v/>
      </c>
      <c r="R321" s="156" t="str">
        <f t="shared" si="233"/>
        <v/>
      </c>
      <c r="S321" s="156" t="str">
        <f t="shared" si="233"/>
        <v/>
      </c>
      <c r="T321" s="156" t="str">
        <f t="shared" ref="T321" si="234">IF(T71=0,"",T196/T71*1000)</f>
        <v/>
      </c>
    </row>
    <row r="322" spans="1:20" hidden="1" x14ac:dyDescent="0.25">
      <c r="A322" t="str">
        <f t="shared" si="218"/>
        <v/>
      </c>
      <c r="B322" s="1" t="str">
        <f t="shared" si="219"/>
        <v/>
      </c>
      <c r="C322" s="37" t="s">
        <v>649</v>
      </c>
      <c r="D322" s="287" t="s">
        <v>650</v>
      </c>
      <c r="E322" s="156" t="str">
        <f t="shared" si="208"/>
        <v/>
      </c>
      <c r="F322" s="156" t="str">
        <f t="shared" si="208"/>
        <v/>
      </c>
      <c r="G322" s="156" t="str">
        <f t="shared" si="204"/>
        <v/>
      </c>
      <c r="H322" s="156" t="str">
        <f t="shared" si="204"/>
        <v/>
      </c>
      <c r="I322" s="156" t="str">
        <f t="shared" si="204"/>
        <v/>
      </c>
      <c r="J322" s="156" t="str">
        <f t="shared" si="204"/>
        <v/>
      </c>
      <c r="K322" s="156" t="str">
        <f t="shared" si="204"/>
        <v/>
      </c>
      <c r="L322" s="156" t="str">
        <f t="shared" si="204"/>
        <v/>
      </c>
      <c r="M322" s="156" t="str">
        <f t="shared" si="204"/>
        <v/>
      </c>
      <c r="N322" s="156" t="str">
        <f t="shared" ref="N322:O322" si="235">IF(N72=0,"",N197/N72*1000)</f>
        <v/>
      </c>
      <c r="O322" s="156" t="str">
        <f t="shared" si="235"/>
        <v/>
      </c>
      <c r="P322" s="156" t="str">
        <f t="shared" ref="P322:S322" si="236">IF(P72=0,"",P197/P72*1000)</f>
        <v/>
      </c>
      <c r="Q322" s="156" t="str">
        <f t="shared" si="236"/>
        <v/>
      </c>
      <c r="R322" s="156" t="str">
        <f t="shared" si="236"/>
        <v/>
      </c>
      <c r="S322" s="156" t="str">
        <f t="shared" si="236"/>
        <v/>
      </c>
      <c r="T322" s="156" t="str">
        <f t="shared" ref="T322" si="237">IF(T72=0,"",T197/T72*1000)</f>
        <v/>
      </c>
    </row>
    <row r="323" spans="1:20" hidden="1" x14ac:dyDescent="0.25">
      <c r="A323" t="str">
        <f t="shared" si="218"/>
        <v/>
      </c>
      <c r="B323" s="1" t="str">
        <f t="shared" si="219"/>
        <v>X</v>
      </c>
      <c r="C323" s="37" t="s">
        <v>651</v>
      </c>
      <c r="D323" s="287" t="s">
        <v>652</v>
      </c>
      <c r="E323" s="156" t="str">
        <f t="shared" si="208"/>
        <v/>
      </c>
      <c r="F323" s="156" t="str">
        <f t="shared" si="208"/>
        <v/>
      </c>
      <c r="G323" s="156" t="str">
        <f t="shared" ref="G323:M332" si="238">IF(G73=0,"",G198/G73*1000)</f>
        <v/>
      </c>
      <c r="H323" s="156" t="str">
        <f t="shared" si="238"/>
        <v/>
      </c>
      <c r="I323" s="156" t="str">
        <f t="shared" si="238"/>
        <v/>
      </c>
      <c r="J323" s="156">
        <f t="shared" si="238"/>
        <v>29836.999893188477</v>
      </c>
      <c r="K323" s="156">
        <f t="shared" si="238"/>
        <v>31441.999435424805</v>
      </c>
      <c r="L323" s="156">
        <f t="shared" si="238"/>
        <v>55689.998626708984</v>
      </c>
      <c r="M323" s="156">
        <f t="shared" si="238"/>
        <v>57750</v>
      </c>
      <c r="N323" s="156">
        <f t="shared" ref="N323:O323" si="239">IF(N73=0,"",N198/N73*1000)</f>
        <v>26370.333353678387</v>
      </c>
      <c r="O323" s="156">
        <f t="shared" si="239"/>
        <v>27448.000590006512</v>
      </c>
      <c r="P323" s="156" t="str">
        <f t="shared" ref="P323:S323" si="240">IF(P73=0,"",P198/P73*1000)</f>
        <v/>
      </c>
      <c r="Q323" s="156" t="str">
        <f t="shared" si="240"/>
        <v/>
      </c>
      <c r="R323" s="156" t="str">
        <f t="shared" si="240"/>
        <v/>
      </c>
      <c r="S323" s="156" t="str">
        <f t="shared" si="240"/>
        <v/>
      </c>
      <c r="T323" s="156" t="str">
        <f t="shared" ref="T323" si="241">IF(T73=0,"",T198/T73*1000)</f>
        <v/>
      </c>
    </row>
    <row r="324" spans="1:20" hidden="1" x14ac:dyDescent="0.25">
      <c r="A324" t="str">
        <f t="shared" si="218"/>
        <v/>
      </c>
      <c r="B324" s="1" t="str">
        <f t="shared" si="219"/>
        <v>X</v>
      </c>
      <c r="C324" s="37" t="s">
        <v>653</v>
      </c>
      <c r="D324" s="287" t="s">
        <v>654</v>
      </c>
      <c r="E324" s="156">
        <f t="shared" si="208"/>
        <v>11102.180643284575</v>
      </c>
      <c r="F324" s="156">
        <f t="shared" si="208"/>
        <v>11502.933711796017</v>
      </c>
      <c r="G324" s="156">
        <f t="shared" si="238"/>
        <v>11849.735654633621</v>
      </c>
      <c r="H324" s="156">
        <f t="shared" si="238"/>
        <v>16384.988764280912</v>
      </c>
      <c r="I324" s="156">
        <f t="shared" si="238"/>
        <v>17435.142517089844</v>
      </c>
      <c r="J324" s="156" t="str">
        <f t="shared" si="238"/>
        <v/>
      </c>
      <c r="K324" s="156" t="str">
        <f t="shared" si="238"/>
        <v/>
      </c>
      <c r="L324" s="156" t="str">
        <f t="shared" si="238"/>
        <v/>
      </c>
      <c r="M324" s="156" t="str">
        <f t="shared" si="238"/>
        <v/>
      </c>
      <c r="N324" s="156" t="str">
        <f t="shared" ref="N324:O324" si="242">IF(N74=0,"",N199/N74*1000)</f>
        <v/>
      </c>
      <c r="O324" s="156" t="str">
        <f t="shared" si="242"/>
        <v/>
      </c>
      <c r="P324" s="156" t="str">
        <f t="shared" ref="P324:S324" si="243">IF(P74=0,"",P199/P74*1000)</f>
        <v/>
      </c>
      <c r="Q324" s="156" t="str">
        <f t="shared" si="243"/>
        <v/>
      </c>
      <c r="R324" s="156" t="str">
        <f t="shared" si="243"/>
        <v/>
      </c>
      <c r="S324" s="156" t="str">
        <f t="shared" si="243"/>
        <v/>
      </c>
      <c r="T324" s="156" t="str">
        <f t="shared" ref="T324" si="244">IF(T74=0,"",T199/T74*1000)</f>
        <v/>
      </c>
    </row>
    <row r="325" spans="1:20" hidden="1" x14ac:dyDescent="0.25">
      <c r="A325" t="str">
        <f t="shared" si="218"/>
        <v/>
      </c>
      <c r="B325" s="1" t="str">
        <f t="shared" si="219"/>
        <v/>
      </c>
      <c r="C325" s="37" t="s">
        <v>655</v>
      </c>
      <c r="D325" s="287" t="s">
        <v>656</v>
      </c>
      <c r="E325" s="156" t="str">
        <f t="shared" si="208"/>
        <v/>
      </c>
      <c r="F325" s="156" t="str">
        <f t="shared" si="208"/>
        <v/>
      </c>
      <c r="G325" s="156" t="str">
        <f t="shared" si="238"/>
        <v/>
      </c>
      <c r="H325" s="156" t="str">
        <f t="shared" si="238"/>
        <v/>
      </c>
      <c r="I325" s="156" t="str">
        <f t="shared" si="238"/>
        <v/>
      </c>
      <c r="J325" s="156" t="str">
        <f t="shared" si="238"/>
        <v/>
      </c>
      <c r="K325" s="156" t="str">
        <f t="shared" si="238"/>
        <v/>
      </c>
      <c r="L325" s="156" t="str">
        <f t="shared" si="238"/>
        <v/>
      </c>
      <c r="M325" s="156" t="str">
        <f t="shared" si="238"/>
        <v/>
      </c>
      <c r="N325" s="156" t="str">
        <f t="shared" ref="N325:O325" si="245">IF(N75=0,"",N200/N75*1000)</f>
        <v/>
      </c>
      <c r="O325" s="156" t="str">
        <f t="shared" si="245"/>
        <v/>
      </c>
      <c r="P325" s="156" t="str">
        <f t="shared" ref="P325:S325" si="246">IF(P75=0,"",P200/P75*1000)</f>
        <v/>
      </c>
      <c r="Q325" s="156" t="str">
        <f t="shared" si="246"/>
        <v/>
      </c>
      <c r="R325" s="156" t="str">
        <f t="shared" si="246"/>
        <v/>
      </c>
      <c r="S325" s="156" t="str">
        <f t="shared" si="246"/>
        <v/>
      </c>
      <c r="T325" s="156" t="str">
        <f t="shared" ref="T325" si="247">IF(T75=0,"",T200/T75*1000)</f>
        <v/>
      </c>
    </row>
    <row r="326" spans="1:20" hidden="1" x14ac:dyDescent="0.25">
      <c r="A326" t="str">
        <f t="shared" si="218"/>
        <v/>
      </c>
      <c r="B326" s="1" t="str">
        <f t="shared" si="219"/>
        <v/>
      </c>
      <c r="C326" s="37" t="s">
        <v>657</v>
      </c>
      <c r="D326" s="287" t="s">
        <v>658</v>
      </c>
      <c r="E326" s="156" t="str">
        <f t="shared" si="208"/>
        <v/>
      </c>
      <c r="F326" s="156" t="str">
        <f t="shared" si="208"/>
        <v/>
      </c>
      <c r="G326" s="156" t="str">
        <f t="shared" si="238"/>
        <v/>
      </c>
      <c r="H326" s="156" t="str">
        <f t="shared" si="238"/>
        <v/>
      </c>
      <c r="I326" s="156" t="str">
        <f t="shared" si="238"/>
        <v/>
      </c>
      <c r="J326" s="156" t="str">
        <f t="shared" si="238"/>
        <v/>
      </c>
      <c r="K326" s="156" t="str">
        <f t="shared" si="238"/>
        <v/>
      </c>
      <c r="L326" s="156" t="str">
        <f t="shared" si="238"/>
        <v/>
      </c>
      <c r="M326" s="156" t="str">
        <f t="shared" si="238"/>
        <v/>
      </c>
      <c r="N326" s="156" t="str">
        <f t="shared" ref="N326:O326" si="248">IF(N76=0,"",N201/N76*1000)</f>
        <v/>
      </c>
      <c r="O326" s="156" t="str">
        <f t="shared" si="248"/>
        <v/>
      </c>
      <c r="P326" s="156" t="str">
        <f t="shared" ref="P326:S326" si="249">IF(P76=0,"",P201/P76*1000)</f>
        <v/>
      </c>
      <c r="Q326" s="156" t="str">
        <f t="shared" si="249"/>
        <v/>
      </c>
      <c r="R326" s="156" t="str">
        <f t="shared" si="249"/>
        <v/>
      </c>
      <c r="S326" s="156" t="str">
        <f t="shared" si="249"/>
        <v/>
      </c>
      <c r="T326" s="156" t="str">
        <f t="shared" ref="T326" si="250">IF(T76=0,"",T201/T76*1000)</f>
        <v/>
      </c>
    </row>
    <row r="327" spans="1:20" hidden="1" x14ac:dyDescent="0.25">
      <c r="A327" t="str">
        <f t="shared" si="218"/>
        <v/>
      </c>
      <c r="B327" s="1" t="str">
        <f t="shared" si="219"/>
        <v/>
      </c>
      <c r="C327" s="37" t="s">
        <v>659</v>
      </c>
      <c r="D327" s="287" t="s">
        <v>660</v>
      </c>
      <c r="E327" s="156" t="str">
        <f t="shared" si="208"/>
        <v/>
      </c>
      <c r="F327" s="156" t="str">
        <f t="shared" si="208"/>
        <v/>
      </c>
      <c r="G327" s="156" t="str">
        <f t="shared" si="238"/>
        <v/>
      </c>
      <c r="H327" s="156" t="str">
        <f t="shared" si="238"/>
        <v/>
      </c>
      <c r="I327" s="156" t="str">
        <f t="shared" si="238"/>
        <v/>
      </c>
      <c r="J327" s="156" t="str">
        <f t="shared" si="238"/>
        <v/>
      </c>
      <c r="K327" s="156" t="str">
        <f t="shared" si="238"/>
        <v/>
      </c>
      <c r="L327" s="156" t="str">
        <f t="shared" si="238"/>
        <v/>
      </c>
      <c r="M327" s="156" t="str">
        <f t="shared" si="238"/>
        <v/>
      </c>
      <c r="N327" s="156" t="str">
        <f t="shared" ref="N327:O327" si="251">IF(N77=0,"",N202/N77*1000)</f>
        <v/>
      </c>
      <c r="O327" s="156" t="str">
        <f t="shared" si="251"/>
        <v/>
      </c>
      <c r="P327" s="156" t="str">
        <f t="shared" ref="P327:S327" si="252">IF(P77=0,"",P202/P77*1000)</f>
        <v/>
      </c>
      <c r="Q327" s="156" t="str">
        <f t="shared" si="252"/>
        <v/>
      </c>
      <c r="R327" s="156" t="str">
        <f t="shared" si="252"/>
        <v/>
      </c>
      <c r="S327" s="156" t="str">
        <f t="shared" si="252"/>
        <v/>
      </c>
      <c r="T327" s="156" t="str">
        <f t="shared" ref="T327" si="253">IF(T77=0,"",T202/T77*1000)</f>
        <v/>
      </c>
    </row>
    <row r="328" spans="1:20" x14ac:dyDescent="0.25">
      <c r="A328" t="str">
        <f t="shared" si="218"/>
        <v>Cofog2</v>
      </c>
      <c r="B328" s="1" t="str">
        <f t="shared" si="219"/>
        <v>X</v>
      </c>
      <c r="C328" s="37" t="s">
        <v>661</v>
      </c>
      <c r="D328" s="226" t="s">
        <v>463</v>
      </c>
      <c r="E328" s="156">
        <f t="shared" si="208"/>
        <v>18141.047402033731</v>
      </c>
      <c r="F328" s="156">
        <f t="shared" si="208"/>
        <v>17976.425527597403</v>
      </c>
      <c r="G328" s="156">
        <f t="shared" si="238"/>
        <v>18506.073156169041</v>
      </c>
      <c r="H328" s="156">
        <f t="shared" si="238"/>
        <v>19526.202313311689</v>
      </c>
      <c r="I328" s="156">
        <f t="shared" si="238"/>
        <v>20381.668390012255</v>
      </c>
      <c r="J328" s="156">
        <f t="shared" si="238"/>
        <v>20694.77893953634</v>
      </c>
      <c r="K328" s="156">
        <f t="shared" si="238"/>
        <v>21999.674479166668</v>
      </c>
      <c r="L328" s="156">
        <f t="shared" si="238"/>
        <v>22279.085454252578</v>
      </c>
      <c r="M328" s="156">
        <f t="shared" si="238"/>
        <v>22977.810329861109</v>
      </c>
      <c r="N328" s="156">
        <f t="shared" ref="N328:O328" si="254">IF(N78=0,"",N203/N78*1000)</f>
        <v>23024.594025237129</v>
      </c>
      <c r="O328" s="156">
        <f t="shared" si="254"/>
        <v>23338.621727195947</v>
      </c>
      <c r="P328" s="156">
        <f t="shared" ref="P328:S328" si="255">IF(P78=0,"",P203/P78*1000)</f>
        <v>23698.237267789671</v>
      </c>
      <c r="Q328" s="156">
        <f t="shared" si="255"/>
        <v>23745.841106965174</v>
      </c>
      <c r="R328" s="156">
        <f t="shared" si="255"/>
        <v>25184.171236478367</v>
      </c>
      <c r="S328" s="156">
        <f t="shared" si="255"/>
        <v>26522.413963607592</v>
      </c>
      <c r="T328" s="156">
        <f t="shared" ref="T328" si="256">IF(T78=0,"",T203/T78*1000)</f>
        <v>26905.047312340965</v>
      </c>
    </row>
    <row r="329" spans="1:20" hidden="1" x14ac:dyDescent="0.25">
      <c r="A329" t="str">
        <f t="shared" si="218"/>
        <v/>
      </c>
      <c r="B329" s="1" t="str">
        <f t="shared" si="219"/>
        <v/>
      </c>
      <c r="C329" s="37" t="s">
        <v>662</v>
      </c>
      <c r="D329" s="287" t="s">
        <v>663</v>
      </c>
      <c r="E329" s="156" t="str">
        <f t="shared" si="208"/>
        <v/>
      </c>
      <c r="F329" s="156" t="str">
        <f t="shared" si="208"/>
        <v/>
      </c>
      <c r="G329" s="156" t="str">
        <f t="shared" si="238"/>
        <v/>
      </c>
      <c r="H329" s="156" t="str">
        <f t="shared" si="238"/>
        <v/>
      </c>
      <c r="I329" s="156" t="str">
        <f t="shared" si="238"/>
        <v/>
      </c>
      <c r="J329" s="156" t="str">
        <f t="shared" si="238"/>
        <v/>
      </c>
      <c r="K329" s="156" t="str">
        <f t="shared" si="238"/>
        <v/>
      </c>
      <c r="L329" s="156" t="str">
        <f t="shared" si="238"/>
        <v/>
      </c>
      <c r="M329" s="156" t="str">
        <f t="shared" si="238"/>
        <v/>
      </c>
      <c r="N329" s="156" t="str">
        <f t="shared" ref="N329:O329" si="257">IF(N79=0,"",N204/N79*1000)</f>
        <v/>
      </c>
      <c r="O329" s="156" t="str">
        <f t="shared" si="257"/>
        <v/>
      </c>
      <c r="P329" s="156" t="str">
        <f t="shared" ref="P329:S329" si="258">IF(P79=0,"",P204/P79*1000)</f>
        <v/>
      </c>
      <c r="Q329" s="156" t="str">
        <f t="shared" si="258"/>
        <v/>
      </c>
      <c r="R329" s="156" t="str">
        <f t="shared" si="258"/>
        <v/>
      </c>
      <c r="S329" s="156" t="str">
        <f t="shared" si="258"/>
        <v/>
      </c>
      <c r="T329" s="156" t="str">
        <f t="shared" ref="T329" si="259">IF(T79=0,"",T204/T79*1000)</f>
        <v/>
      </c>
    </row>
    <row r="330" spans="1:20" hidden="1" x14ac:dyDescent="0.25">
      <c r="A330" t="str">
        <f t="shared" si="218"/>
        <v/>
      </c>
      <c r="B330" s="1" t="str">
        <f t="shared" si="219"/>
        <v/>
      </c>
      <c r="C330" s="37" t="s">
        <v>664</v>
      </c>
      <c r="D330" s="287" t="s">
        <v>665</v>
      </c>
      <c r="E330" s="156" t="str">
        <f t="shared" si="208"/>
        <v/>
      </c>
      <c r="F330" s="156" t="str">
        <f t="shared" si="208"/>
        <v/>
      </c>
      <c r="G330" s="156" t="str">
        <f t="shared" si="238"/>
        <v/>
      </c>
      <c r="H330" s="156" t="str">
        <f t="shared" si="238"/>
        <v/>
      </c>
      <c r="I330" s="156" t="str">
        <f t="shared" si="238"/>
        <v/>
      </c>
      <c r="J330" s="156" t="str">
        <f t="shared" si="238"/>
        <v/>
      </c>
      <c r="K330" s="156" t="str">
        <f t="shared" si="238"/>
        <v/>
      </c>
      <c r="L330" s="156" t="str">
        <f t="shared" si="238"/>
        <v/>
      </c>
      <c r="M330" s="156" t="str">
        <f t="shared" si="238"/>
        <v/>
      </c>
      <c r="N330" s="156" t="str">
        <f t="shared" ref="N330:O330" si="260">IF(N80=0,"",N205/N80*1000)</f>
        <v/>
      </c>
      <c r="O330" s="156" t="str">
        <f t="shared" si="260"/>
        <v/>
      </c>
      <c r="P330" s="156" t="str">
        <f t="shared" ref="P330:S330" si="261">IF(P80=0,"",P205/P80*1000)</f>
        <v/>
      </c>
      <c r="Q330" s="156" t="str">
        <f t="shared" si="261"/>
        <v/>
      </c>
      <c r="R330" s="156" t="str">
        <f t="shared" si="261"/>
        <v/>
      </c>
      <c r="S330" s="156" t="str">
        <f t="shared" si="261"/>
        <v/>
      </c>
      <c r="T330" s="156" t="str">
        <f t="shared" ref="T330" si="262">IF(T80=0,"",T205/T80*1000)</f>
        <v/>
      </c>
    </row>
    <row r="331" spans="1:20" hidden="1" x14ac:dyDescent="0.25">
      <c r="A331" t="str">
        <f t="shared" si="218"/>
        <v/>
      </c>
      <c r="B331" s="1" t="str">
        <f t="shared" si="219"/>
        <v/>
      </c>
      <c r="C331" s="37" t="s">
        <v>666</v>
      </c>
      <c r="D331" s="287" t="s">
        <v>667</v>
      </c>
      <c r="E331" s="156" t="str">
        <f t="shared" si="208"/>
        <v/>
      </c>
      <c r="F331" s="156" t="str">
        <f t="shared" si="208"/>
        <v/>
      </c>
      <c r="G331" s="156" t="str">
        <f t="shared" si="238"/>
        <v/>
      </c>
      <c r="H331" s="156" t="str">
        <f t="shared" si="238"/>
        <v/>
      </c>
      <c r="I331" s="156" t="str">
        <f t="shared" si="238"/>
        <v/>
      </c>
      <c r="J331" s="156" t="str">
        <f t="shared" si="238"/>
        <v/>
      </c>
      <c r="K331" s="156" t="str">
        <f t="shared" si="238"/>
        <v/>
      </c>
      <c r="L331" s="156" t="str">
        <f t="shared" si="238"/>
        <v/>
      </c>
      <c r="M331" s="156" t="str">
        <f t="shared" si="238"/>
        <v/>
      </c>
      <c r="N331" s="156" t="str">
        <f t="shared" ref="N331:O331" si="263">IF(N81=0,"",N206/N81*1000)</f>
        <v/>
      </c>
      <c r="O331" s="156" t="str">
        <f t="shared" si="263"/>
        <v/>
      </c>
      <c r="P331" s="156" t="str">
        <f t="shared" ref="P331:S331" si="264">IF(P81=0,"",P206/P81*1000)</f>
        <v/>
      </c>
      <c r="Q331" s="156" t="str">
        <f t="shared" si="264"/>
        <v/>
      </c>
      <c r="R331" s="156" t="str">
        <f t="shared" si="264"/>
        <v/>
      </c>
      <c r="S331" s="156" t="str">
        <f t="shared" si="264"/>
        <v/>
      </c>
      <c r="T331" s="156" t="str">
        <f t="shared" ref="T331" si="265">IF(T81=0,"",T206/T81*1000)</f>
        <v/>
      </c>
    </row>
    <row r="332" spans="1:20" hidden="1" x14ac:dyDescent="0.25">
      <c r="A332" t="str">
        <f t="shared" si="218"/>
        <v/>
      </c>
      <c r="B332" s="1" t="str">
        <f t="shared" si="219"/>
        <v>X</v>
      </c>
      <c r="C332" s="37" t="s">
        <v>668</v>
      </c>
      <c r="D332" s="287" t="s">
        <v>669</v>
      </c>
      <c r="E332" s="156">
        <f t="shared" si="208"/>
        <v>57028.616098257211</v>
      </c>
      <c r="F332" s="156">
        <f t="shared" si="208"/>
        <v>54468.153733473555</v>
      </c>
      <c r="G332" s="156">
        <f t="shared" si="238"/>
        <v>56350.693922776445</v>
      </c>
      <c r="H332" s="156">
        <f t="shared" si="238"/>
        <v>57366.459773137016</v>
      </c>
      <c r="I332" s="156">
        <f t="shared" si="238"/>
        <v>55528.221978081594</v>
      </c>
      <c r="J332" s="156">
        <f t="shared" si="238"/>
        <v>58021.721733940969</v>
      </c>
      <c r="K332" s="156">
        <f t="shared" si="238"/>
        <v>56714.501953125</v>
      </c>
      <c r="L332" s="156">
        <f t="shared" si="238"/>
        <v>55431.65283203125</v>
      </c>
      <c r="M332" s="156">
        <f t="shared" si="238"/>
        <v>61351.428803943447</v>
      </c>
      <c r="N332" s="156">
        <f t="shared" ref="N332:O332" si="266">IF(N82=0,"",N207/N82*1000)</f>
        <v>59133.648681640625</v>
      </c>
      <c r="O332" s="156">
        <f t="shared" si="266"/>
        <v>58709.002685546875</v>
      </c>
      <c r="P332" s="156">
        <f t="shared" ref="P332:S332" si="267">IF(P82=0,"",P207/P82*1000)</f>
        <v>55882.80029296875</v>
      </c>
      <c r="Q332" s="156">
        <f t="shared" si="267"/>
        <v>38688.512290396342</v>
      </c>
      <c r="R332" s="156">
        <f t="shared" si="267"/>
        <v>27087.400682929419</v>
      </c>
      <c r="S332" s="156">
        <f t="shared" si="267"/>
        <v>26435.933927210368</v>
      </c>
      <c r="T332" s="156">
        <f t="shared" ref="T332" si="268">IF(T82=0,"",T207/T82*1000)</f>
        <v>29288.181545017484</v>
      </c>
    </row>
    <row r="333" spans="1:20" hidden="1" x14ac:dyDescent="0.25">
      <c r="A333" t="str">
        <f t="shared" si="218"/>
        <v/>
      </c>
      <c r="B333" s="1" t="str">
        <f t="shared" si="219"/>
        <v>X</v>
      </c>
      <c r="C333" s="37" t="s">
        <v>670</v>
      </c>
      <c r="D333" s="287" t="s">
        <v>671</v>
      </c>
      <c r="E333" s="156">
        <f t="shared" si="208"/>
        <v>18754.124959309895</v>
      </c>
      <c r="F333" s="156">
        <f t="shared" si="208"/>
        <v>18357.782778532608</v>
      </c>
      <c r="G333" s="156">
        <f t="shared" ref="G333:M342" si="269">IF(G83=0,"",G208/G83*1000)</f>
        <v>16090.291341145832</v>
      </c>
      <c r="H333" s="156">
        <f t="shared" si="269"/>
        <v>18254.750569661457</v>
      </c>
      <c r="I333" s="156">
        <f t="shared" si="269"/>
        <v>19440.715244838171</v>
      </c>
      <c r="J333" s="156">
        <f t="shared" si="269"/>
        <v>19490.724760910558</v>
      </c>
      <c r="K333" s="156">
        <f t="shared" si="269"/>
        <v>21977.16064453125</v>
      </c>
      <c r="L333" s="156">
        <f t="shared" si="269"/>
        <v>21710.6005859375</v>
      </c>
      <c r="M333" s="156">
        <f t="shared" si="269"/>
        <v>22271.185980902777</v>
      </c>
      <c r="N333" s="156">
        <f t="shared" ref="N333:O333" si="270">IF(N83=0,"",N208/N83*1000)</f>
        <v>21679.171858162714</v>
      </c>
      <c r="O333" s="156">
        <f t="shared" si="270"/>
        <v>22006.295663339119</v>
      </c>
      <c r="P333" s="156">
        <f t="shared" ref="P333:S333" si="271">IF(P83=0,"",P208/P83*1000)</f>
        <v>22435.783054517666</v>
      </c>
      <c r="Q333" s="156">
        <f t="shared" si="271"/>
        <v>22906.99951171875</v>
      </c>
      <c r="R333" s="156">
        <f t="shared" si="271"/>
        <v>24516.413149626358</v>
      </c>
      <c r="S333" s="156">
        <f t="shared" si="271"/>
        <v>26565.177408854164</v>
      </c>
      <c r="T333" s="156">
        <f t="shared" ref="T333" si="272">IF(T83=0,"",T208/T83*1000)</f>
        <v>25725.105285644531</v>
      </c>
    </row>
    <row r="334" spans="1:20" hidden="1" x14ac:dyDescent="0.25">
      <c r="A334" t="str">
        <f t="shared" si="218"/>
        <v/>
      </c>
      <c r="B334" s="1" t="str">
        <f t="shared" si="219"/>
        <v>X</v>
      </c>
      <c r="C334" s="37" t="s">
        <v>672</v>
      </c>
      <c r="D334" s="287" t="s">
        <v>673</v>
      </c>
      <c r="E334" s="156">
        <f t="shared" ref="E334:F353" si="273">IF(E84=0,"",E209/E84*1000)</f>
        <v>18842.944675021703</v>
      </c>
      <c r="F334" s="156">
        <f t="shared" si="273"/>
        <v>19421.765495749081</v>
      </c>
      <c r="G334" s="156">
        <f t="shared" si="269"/>
        <v>19274.610731336808</v>
      </c>
      <c r="H334" s="156">
        <f t="shared" si="269"/>
        <v>20756.823371438419</v>
      </c>
      <c r="I334" s="156">
        <f t="shared" si="269"/>
        <v>21038.875579833984</v>
      </c>
      <c r="J334" s="156">
        <f t="shared" si="269"/>
        <v>22101.38408954327</v>
      </c>
      <c r="K334" s="156">
        <f t="shared" si="269"/>
        <v>26317.572457449776</v>
      </c>
      <c r="L334" s="156">
        <f t="shared" si="269"/>
        <v>26982.000732421875</v>
      </c>
      <c r="M334" s="156">
        <f t="shared" si="269"/>
        <v>28178.200276692711</v>
      </c>
      <c r="N334" s="156">
        <f t="shared" ref="N334:O334" si="274">IF(N84=0,"",N209/N84*1000)</f>
        <v>28516.800944010418</v>
      </c>
      <c r="O334" s="156">
        <f t="shared" si="274"/>
        <v>29899.86572265625</v>
      </c>
      <c r="P334" s="156">
        <f t="shared" ref="P334:S334" si="275">IF(P84=0,"",P209/P84*1000)</f>
        <v>26588.176054113053</v>
      </c>
      <c r="Q334" s="156">
        <f t="shared" si="275"/>
        <v>26281.117158777572</v>
      </c>
      <c r="R334" s="156">
        <f t="shared" si="275"/>
        <v>32435.85641043527</v>
      </c>
      <c r="S334" s="156">
        <f t="shared" si="275"/>
        <v>35535.734049479164</v>
      </c>
      <c r="T334" s="156">
        <f t="shared" ref="T334" si="276">IF(T84=0,"",T209/T84*1000)</f>
        <v>32569.686889648438</v>
      </c>
    </row>
    <row r="335" spans="1:20" hidden="1" x14ac:dyDescent="0.25">
      <c r="A335" t="str">
        <f t="shared" si="218"/>
        <v/>
      </c>
      <c r="B335" s="1" t="str">
        <f t="shared" si="219"/>
        <v/>
      </c>
      <c r="C335" s="37" t="s">
        <v>674</v>
      </c>
      <c r="D335" s="287" t="s">
        <v>675</v>
      </c>
      <c r="E335" s="156" t="str">
        <f t="shared" si="273"/>
        <v/>
      </c>
      <c r="F335" s="156" t="str">
        <f t="shared" si="273"/>
        <v/>
      </c>
      <c r="G335" s="156" t="str">
        <f t="shared" si="269"/>
        <v/>
      </c>
      <c r="H335" s="156" t="str">
        <f t="shared" si="269"/>
        <v/>
      </c>
      <c r="I335" s="156" t="str">
        <f t="shared" si="269"/>
        <v/>
      </c>
      <c r="J335" s="156" t="str">
        <f t="shared" si="269"/>
        <v/>
      </c>
      <c r="K335" s="156" t="str">
        <f t="shared" si="269"/>
        <v/>
      </c>
      <c r="L335" s="156" t="str">
        <f t="shared" si="269"/>
        <v/>
      </c>
      <c r="M335" s="156" t="str">
        <f t="shared" si="269"/>
        <v/>
      </c>
      <c r="N335" s="156" t="str">
        <f t="shared" ref="N335:O335" si="277">IF(N85=0,"",N210/N85*1000)</f>
        <v/>
      </c>
      <c r="O335" s="156" t="str">
        <f t="shared" si="277"/>
        <v/>
      </c>
      <c r="P335" s="156" t="str">
        <f t="shared" ref="P335:S335" si="278">IF(P85=0,"",P210/P85*1000)</f>
        <v/>
      </c>
      <c r="Q335" s="156" t="str">
        <f t="shared" si="278"/>
        <v/>
      </c>
      <c r="R335" s="156" t="str">
        <f t="shared" si="278"/>
        <v/>
      </c>
      <c r="S335" s="156" t="str">
        <f t="shared" si="278"/>
        <v/>
      </c>
      <c r="T335" s="156" t="str">
        <f t="shared" ref="T335" si="279">IF(T85=0,"",T210/T85*1000)</f>
        <v/>
      </c>
    </row>
    <row r="336" spans="1:20" hidden="1" x14ac:dyDescent="0.25">
      <c r="A336" t="str">
        <f t="shared" si="218"/>
        <v/>
      </c>
      <c r="B336" s="1" t="str">
        <f t="shared" si="219"/>
        <v/>
      </c>
      <c r="C336" s="37" t="s">
        <v>676</v>
      </c>
      <c r="D336" s="287" t="s">
        <v>677</v>
      </c>
      <c r="E336" s="156" t="str">
        <f t="shared" si="273"/>
        <v/>
      </c>
      <c r="F336" s="156" t="str">
        <f t="shared" si="273"/>
        <v/>
      </c>
      <c r="G336" s="156" t="str">
        <f t="shared" si="269"/>
        <v/>
      </c>
      <c r="H336" s="156" t="str">
        <f t="shared" si="269"/>
        <v/>
      </c>
      <c r="I336" s="156" t="str">
        <f t="shared" si="269"/>
        <v/>
      </c>
      <c r="J336" s="156" t="str">
        <f t="shared" si="269"/>
        <v/>
      </c>
      <c r="K336" s="156" t="str">
        <f t="shared" si="269"/>
        <v/>
      </c>
      <c r="L336" s="156" t="str">
        <f t="shared" si="269"/>
        <v/>
      </c>
      <c r="M336" s="156" t="str">
        <f t="shared" si="269"/>
        <v/>
      </c>
      <c r="N336" s="156" t="str">
        <f t="shared" ref="N336:O336" si="280">IF(N86=0,"",N211/N86*1000)</f>
        <v/>
      </c>
      <c r="O336" s="156" t="str">
        <f t="shared" si="280"/>
        <v/>
      </c>
      <c r="P336" s="156" t="str">
        <f t="shared" ref="P336:S336" si="281">IF(P86=0,"",P211/P86*1000)</f>
        <v/>
      </c>
      <c r="Q336" s="156" t="str">
        <f t="shared" si="281"/>
        <v/>
      </c>
      <c r="R336" s="156" t="str">
        <f t="shared" si="281"/>
        <v/>
      </c>
      <c r="S336" s="156" t="str">
        <f t="shared" si="281"/>
        <v/>
      </c>
      <c r="T336" s="156" t="str">
        <f t="shared" ref="T336" si="282">IF(T86=0,"",T211/T86*1000)</f>
        <v/>
      </c>
    </row>
    <row r="337" spans="1:20" hidden="1" x14ac:dyDescent="0.25">
      <c r="A337" t="str">
        <f t="shared" si="218"/>
        <v/>
      </c>
      <c r="B337" s="1" t="str">
        <f t="shared" si="219"/>
        <v>X</v>
      </c>
      <c r="C337" s="37" t="s">
        <v>678</v>
      </c>
      <c r="D337" s="287" t="s">
        <v>679</v>
      </c>
      <c r="E337" s="156" t="str">
        <f t="shared" si="273"/>
        <v/>
      </c>
      <c r="F337" s="156" t="str">
        <f t="shared" si="273"/>
        <v/>
      </c>
      <c r="G337" s="156" t="str">
        <f t="shared" si="269"/>
        <v/>
      </c>
      <c r="H337" s="156" t="str">
        <f t="shared" si="269"/>
        <v/>
      </c>
      <c r="I337" s="156" t="str">
        <f t="shared" si="269"/>
        <v/>
      </c>
      <c r="J337" s="156" t="str">
        <f t="shared" si="269"/>
        <v/>
      </c>
      <c r="K337" s="156" t="str">
        <f t="shared" si="269"/>
        <v/>
      </c>
      <c r="L337" s="156" t="str">
        <f t="shared" si="269"/>
        <v/>
      </c>
      <c r="M337" s="156" t="str">
        <f t="shared" si="269"/>
        <v/>
      </c>
      <c r="N337" s="156" t="str">
        <f t="shared" ref="N337:O337" si="283">IF(N87=0,"",N212/N87*1000)</f>
        <v/>
      </c>
      <c r="O337" s="156" t="str">
        <f t="shared" si="283"/>
        <v/>
      </c>
      <c r="P337" s="156">
        <f t="shared" ref="P337:S337" si="284">IF(P87=0,"",P212/P87*1000)</f>
        <v>20094.499588012695</v>
      </c>
      <c r="Q337" s="156">
        <f t="shared" si="284"/>
        <v>20636.499404907227</v>
      </c>
      <c r="R337" s="156">
        <f t="shared" si="284"/>
        <v>33245.998382568359</v>
      </c>
      <c r="S337" s="156" t="str">
        <f t="shared" si="284"/>
        <v/>
      </c>
      <c r="T337" s="156" t="str">
        <f t="shared" ref="T337" si="285">IF(T87=0,"",T212/T87*1000)</f>
        <v/>
      </c>
    </row>
    <row r="338" spans="1:20" hidden="1" x14ac:dyDescent="0.25">
      <c r="A338" t="str">
        <f t="shared" si="218"/>
        <v/>
      </c>
      <c r="B338" s="1" t="str">
        <f t="shared" si="219"/>
        <v/>
      </c>
      <c r="C338" s="37" t="s">
        <v>680</v>
      </c>
      <c r="D338" s="287" t="s">
        <v>681</v>
      </c>
      <c r="E338" s="156" t="str">
        <f t="shared" si="273"/>
        <v/>
      </c>
      <c r="F338" s="156" t="str">
        <f t="shared" si="273"/>
        <v/>
      </c>
      <c r="G338" s="156" t="str">
        <f t="shared" si="269"/>
        <v/>
      </c>
      <c r="H338" s="156" t="str">
        <f t="shared" si="269"/>
        <v/>
      </c>
      <c r="I338" s="156" t="str">
        <f t="shared" si="269"/>
        <v/>
      </c>
      <c r="J338" s="156" t="str">
        <f t="shared" si="269"/>
        <v/>
      </c>
      <c r="K338" s="156" t="str">
        <f t="shared" si="269"/>
        <v/>
      </c>
      <c r="L338" s="156" t="str">
        <f t="shared" si="269"/>
        <v/>
      </c>
      <c r="M338" s="156" t="str">
        <f t="shared" si="269"/>
        <v/>
      </c>
      <c r="N338" s="156" t="str">
        <f t="shared" ref="N338:O338" si="286">IF(N88=0,"",N213/N88*1000)</f>
        <v/>
      </c>
      <c r="O338" s="156" t="str">
        <f t="shared" si="286"/>
        <v/>
      </c>
      <c r="P338" s="156" t="str">
        <f t="shared" ref="P338:S338" si="287">IF(P88=0,"",P213/P88*1000)</f>
        <v/>
      </c>
      <c r="Q338" s="156" t="str">
        <f t="shared" si="287"/>
        <v/>
      </c>
      <c r="R338" s="156" t="str">
        <f t="shared" si="287"/>
        <v/>
      </c>
      <c r="S338" s="156" t="str">
        <f t="shared" si="287"/>
        <v/>
      </c>
      <c r="T338" s="156" t="str">
        <f t="shared" ref="T338" si="288">IF(T88=0,"",T213/T88*1000)</f>
        <v/>
      </c>
    </row>
    <row r="339" spans="1:20" hidden="1" x14ac:dyDescent="0.25">
      <c r="A339" t="str">
        <f t="shared" si="218"/>
        <v/>
      </c>
      <c r="B339" s="1" t="str">
        <f t="shared" si="219"/>
        <v>X</v>
      </c>
      <c r="C339" s="37" t="s">
        <v>682</v>
      </c>
      <c r="D339" s="287" t="s">
        <v>683</v>
      </c>
      <c r="E339" s="156">
        <f t="shared" si="273"/>
        <v>15671.628534226191</v>
      </c>
      <c r="F339" s="156">
        <f t="shared" si="273"/>
        <v>15748.858757738797</v>
      </c>
      <c r="G339" s="156">
        <f t="shared" si="269"/>
        <v>16395.737156723484</v>
      </c>
      <c r="H339" s="156">
        <f t="shared" si="269"/>
        <v>17246.553461602391</v>
      </c>
      <c r="I339" s="156">
        <f t="shared" si="269"/>
        <v>18716.889352509468</v>
      </c>
      <c r="J339" s="156">
        <f t="shared" si="269"/>
        <v>19711.392271752451</v>
      </c>
      <c r="K339" s="156">
        <f t="shared" si="269"/>
        <v>20601.8505859375</v>
      </c>
      <c r="L339" s="156">
        <f t="shared" si="269"/>
        <v>20941.624568058895</v>
      </c>
      <c r="M339" s="156">
        <f t="shared" si="269"/>
        <v>20860.604121767243</v>
      </c>
      <c r="N339" s="156">
        <f t="shared" ref="N339:O339" si="289">IF(N89=0,"",N214/N89*1000)</f>
        <v>21305.666387648809</v>
      </c>
      <c r="O339" s="156">
        <f t="shared" si="289"/>
        <v>21973.167348130839</v>
      </c>
      <c r="P339" s="156">
        <f t="shared" ref="P339:S339" si="290">IF(P89=0,"",P214/P89*1000)</f>
        <v>21469.045188210228</v>
      </c>
      <c r="Q339" s="156">
        <f t="shared" si="290"/>
        <v>21707.534327651516</v>
      </c>
      <c r="R339" s="156">
        <f t="shared" si="290"/>
        <v>23956.562170821631</v>
      </c>
      <c r="S339" s="156">
        <f t="shared" si="290"/>
        <v>24439.655262936827</v>
      </c>
      <c r="T339" s="156">
        <f t="shared" ref="T339" si="291">IF(T89=0,"",T214/T89*1000)</f>
        <v>23947.60986328125</v>
      </c>
    </row>
    <row r="340" spans="1:20" hidden="1" x14ac:dyDescent="0.25">
      <c r="A340" t="str">
        <f t="shared" si="218"/>
        <v/>
      </c>
      <c r="B340" s="1" t="str">
        <f t="shared" si="219"/>
        <v>X</v>
      </c>
      <c r="C340" s="37" t="s">
        <v>684</v>
      </c>
      <c r="D340" s="287" t="s">
        <v>685</v>
      </c>
      <c r="E340" s="156">
        <f t="shared" si="273"/>
        <v>18074.761664117133</v>
      </c>
      <c r="F340" s="156">
        <f t="shared" si="273"/>
        <v>17874.628557477678</v>
      </c>
      <c r="G340" s="156">
        <f t="shared" si="269"/>
        <v>18140.516857172821</v>
      </c>
      <c r="H340" s="156">
        <f t="shared" si="269"/>
        <v>19408.087158203125</v>
      </c>
      <c r="I340" s="156">
        <f t="shared" si="269"/>
        <v>19576.439341162419</v>
      </c>
      <c r="J340" s="156">
        <f t="shared" si="269"/>
        <v>19070.360663796768</v>
      </c>
      <c r="K340" s="156">
        <f t="shared" si="269"/>
        <v>20172.105386223593</v>
      </c>
      <c r="L340" s="156">
        <f t="shared" si="269"/>
        <v>20839.992042824077</v>
      </c>
      <c r="M340" s="156">
        <f t="shared" si="269"/>
        <v>21526.5628875248</v>
      </c>
      <c r="N340" s="156">
        <f t="shared" ref="N340:O340" si="292">IF(N90=0,"",N215/N90*1000)</f>
        <v>21608.590262276786</v>
      </c>
      <c r="O340" s="156">
        <f t="shared" si="292"/>
        <v>21419.817849864132</v>
      </c>
      <c r="P340" s="156">
        <f t="shared" ref="P340:S340" si="293">IF(P90=0,"",P215/P90*1000)</f>
        <v>24606.191781850961</v>
      </c>
      <c r="Q340" s="156">
        <f t="shared" si="293"/>
        <v>23827.008387839145</v>
      </c>
      <c r="R340" s="156">
        <f t="shared" si="293"/>
        <v>28787.666320800781</v>
      </c>
      <c r="S340" s="156">
        <f t="shared" si="293"/>
        <v>25469.363125887787</v>
      </c>
      <c r="T340" s="156">
        <f t="shared" ref="T340" si="294">IF(T90=0,"",T215/T90*1000)</f>
        <v>27296.778361002605</v>
      </c>
    </row>
    <row r="341" spans="1:20" hidden="1" x14ac:dyDescent="0.25">
      <c r="A341" t="str">
        <f t="shared" si="218"/>
        <v/>
      </c>
      <c r="B341" s="1" t="str">
        <f t="shared" si="219"/>
        <v/>
      </c>
      <c r="C341" s="37" t="s">
        <v>686</v>
      </c>
      <c r="D341" s="287" t="s">
        <v>687</v>
      </c>
      <c r="E341" s="156" t="str">
        <f t="shared" si="273"/>
        <v/>
      </c>
      <c r="F341" s="156" t="str">
        <f t="shared" si="273"/>
        <v/>
      </c>
      <c r="G341" s="156" t="str">
        <f t="shared" si="269"/>
        <v/>
      </c>
      <c r="H341" s="156" t="str">
        <f t="shared" si="269"/>
        <v/>
      </c>
      <c r="I341" s="156" t="str">
        <f t="shared" si="269"/>
        <v/>
      </c>
      <c r="J341" s="156" t="str">
        <f t="shared" si="269"/>
        <v/>
      </c>
      <c r="K341" s="156" t="str">
        <f t="shared" si="269"/>
        <v/>
      </c>
      <c r="L341" s="156" t="str">
        <f t="shared" si="269"/>
        <v/>
      </c>
      <c r="M341" s="156" t="str">
        <f t="shared" si="269"/>
        <v/>
      </c>
      <c r="N341" s="156" t="str">
        <f t="shared" ref="N341:O341" si="295">IF(N91=0,"",N216/N91*1000)</f>
        <v/>
      </c>
      <c r="O341" s="156" t="str">
        <f t="shared" si="295"/>
        <v/>
      </c>
      <c r="P341" s="156" t="str">
        <f t="shared" ref="P341:S341" si="296">IF(P91=0,"",P216/P91*1000)</f>
        <v/>
      </c>
      <c r="Q341" s="156" t="str">
        <f t="shared" si="296"/>
        <v/>
      </c>
      <c r="R341" s="156" t="str">
        <f t="shared" si="296"/>
        <v/>
      </c>
      <c r="S341" s="156" t="str">
        <f t="shared" si="296"/>
        <v/>
      </c>
      <c r="T341" s="156" t="str">
        <f t="shared" ref="T341" si="297">IF(T91=0,"",T216/T91*1000)</f>
        <v/>
      </c>
    </row>
    <row r="342" spans="1:20" hidden="1" x14ac:dyDescent="0.25">
      <c r="A342" t="str">
        <f t="shared" si="218"/>
        <v/>
      </c>
      <c r="B342" s="1" t="str">
        <f t="shared" si="219"/>
        <v>X</v>
      </c>
      <c r="C342" s="37" t="s">
        <v>688</v>
      </c>
      <c r="D342" s="287" t="s">
        <v>689</v>
      </c>
      <c r="E342" s="156">
        <f t="shared" si="273"/>
        <v>14619.466145833334</v>
      </c>
      <c r="F342" s="156">
        <f t="shared" si="273"/>
        <v>15160.128963694851</v>
      </c>
      <c r="G342" s="156">
        <f t="shared" si="269"/>
        <v>16090.000697544643</v>
      </c>
      <c r="H342" s="156">
        <f t="shared" si="269"/>
        <v>16504.921361019737</v>
      </c>
      <c r="I342" s="156">
        <f t="shared" si="269"/>
        <v>16764.188639322918</v>
      </c>
      <c r="J342" s="156">
        <f t="shared" si="269"/>
        <v>17181.899685329859</v>
      </c>
      <c r="K342" s="156">
        <f t="shared" si="269"/>
        <v>17873.080941133721</v>
      </c>
      <c r="L342" s="156">
        <f t="shared" si="269"/>
        <v>17941.898645979636</v>
      </c>
      <c r="M342" s="156">
        <f t="shared" si="269"/>
        <v>18183.098761589972</v>
      </c>
      <c r="N342" s="156">
        <f t="shared" ref="N342:O342" si="298">IF(N92=0,"",N217/N92*1000)</f>
        <v>18387.33331088362</v>
      </c>
      <c r="O342" s="156">
        <f t="shared" si="298"/>
        <v>18651.546034702038</v>
      </c>
      <c r="P342" s="156">
        <f t="shared" ref="P342:S342" si="299">IF(P92=0,"",P217/P92*1000)</f>
        <v>18125.6103515625</v>
      </c>
      <c r="Q342" s="156">
        <f t="shared" si="299"/>
        <v>18623.788791232637</v>
      </c>
      <c r="R342" s="156">
        <f t="shared" si="299"/>
        <v>22661.11208357901</v>
      </c>
      <c r="S342" s="156">
        <f t="shared" si="299"/>
        <v>27751.3427734375</v>
      </c>
      <c r="T342" s="156">
        <f t="shared" ref="T342" si="300">IF(T92=0,"",T217/T92*1000)</f>
        <v>25832.752574573864</v>
      </c>
    </row>
    <row r="343" spans="1:20" x14ac:dyDescent="0.25">
      <c r="A343" t="str">
        <f t="shared" si="218"/>
        <v>Cofog2</v>
      </c>
      <c r="B343" s="1" t="str">
        <f t="shared" si="219"/>
        <v>X</v>
      </c>
      <c r="C343" s="37" t="s">
        <v>690</v>
      </c>
      <c r="D343" s="226" t="s">
        <v>691</v>
      </c>
      <c r="E343" s="156">
        <f t="shared" si="273"/>
        <v>13737.027102953767</v>
      </c>
      <c r="F343" s="156">
        <f t="shared" si="273"/>
        <v>14494.802555567781</v>
      </c>
      <c r="G343" s="156">
        <f t="shared" ref="G343:M352" si="301">IF(G93=0,"",G218/G93*1000)</f>
        <v>14596.087027287136</v>
      </c>
      <c r="H343" s="156">
        <f t="shared" si="301"/>
        <v>15440.302993312027</v>
      </c>
      <c r="I343" s="156">
        <f t="shared" si="301"/>
        <v>14458.740234375</v>
      </c>
      <c r="J343" s="156">
        <f t="shared" si="301"/>
        <v>17279.82474662162</v>
      </c>
      <c r="K343" s="156">
        <f t="shared" si="301"/>
        <v>17643.269856770832</v>
      </c>
      <c r="L343" s="156">
        <f t="shared" si="301"/>
        <v>18579.317959872162</v>
      </c>
      <c r="M343" s="156">
        <f t="shared" si="301"/>
        <v>19725.08704144022</v>
      </c>
      <c r="N343" s="156">
        <f t="shared" ref="N343:O343" si="302">IF(N93=0,"",N218/N93*1000)</f>
        <v>20783.98075810185</v>
      </c>
      <c r="O343" s="156">
        <f t="shared" si="302"/>
        <v>21923.27880859375</v>
      </c>
      <c r="P343" s="156">
        <f t="shared" ref="P343:S343" si="303">IF(P93=0,"",P218/P93*1000)</f>
        <v>21777.968897964016</v>
      </c>
      <c r="Q343" s="156">
        <f t="shared" si="303"/>
        <v>21142.522397248642</v>
      </c>
      <c r="R343" s="156">
        <f t="shared" si="303"/>
        <v>23937.467447916668</v>
      </c>
      <c r="S343" s="156">
        <f t="shared" si="303"/>
        <v>24352.114590731537</v>
      </c>
      <c r="T343" s="156">
        <f t="shared" ref="T343" si="304">IF(T93=0,"",T218/T93*1000)</f>
        <v>25042.60849371189</v>
      </c>
    </row>
    <row r="344" spans="1:20" hidden="1" x14ac:dyDescent="0.25">
      <c r="A344" t="str">
        <f t="shared" si="218"/>
        <v/>
      </c>
      <c r="B344" s="1" t="str">
        <f t="shared" si="219"/>
        <v>X</v>
      </c>
      <c r="C344" s="37" t="s">
        <v>692</v>
      </c>
      <c r="D344" s="287" t="s">
        <v>693</v>
      </c>
      <c r="E344" s="156">
        <f t="shared" si="273"/>
        <v>13859.238397507439</v>
      </c>
      <c r="F344" s="156">
        <f t="shared" si="273"/>
        <v>14563.789769222862</v>
      </c>
      <c r="G344" s="156">
        <f t="shared" si="301"/>
        <v>14412.42097553454</v>
      </c>
      <c r="H344" s="156">
        <f t="shared" si="301"/>
        <v>15417.166815863717</v>
      </c>
      <c r="I344" s="156">
        <f t="shared" si="301"/>
        <v>14131.250381469727</v>
      </c>
      <c r="J344" s="156">
        <f t="shared" si="301"/>
        <v>20384.029612821691</v>
      </c>
      <c r="K344" s="156">
        <f t="shared" si="301"/>
        <v>20307.857840401783</v>
      </c>
      <c r="L344" s="156">
        <f t="shared" si="301"/>
        <v>17512.136285955254</v>
      </c>
      <c r="M344" s="156">
        <f t="shared" si="301"/>
        <v>19119.565217391304</v>
      </c>
      <c r="N344" s="156">
        <f t="shared" ref="N344:O344" si="305">IF(N94=0,"",N219/N94*1000)</f>
        <v>19523.541768391926</v>
      </c>
      <c r="O344" s="156">
        <f t="shared" si="305"/>
        <v>20248.079833984375</v>
      </c>
      <c r="P344" s="156">
        <f t="shared" ref="P344:S344" si="306">IF(P94=0,"",P219/P94*1000)</f>
        <v>19054.631283408718</v>
      </c>
      <c r="Q344" s="156">
        <f t="shared" si="306"/>
        <v>19947.385347806492</v>
      </c>
      <c r="R344" s="156">
        <f t="shared" si="306"/>
        <v>23646.00078876202</v>
      </c>
      <c r="S344" s="156">
        <f t="shared" si="306"/>
        <v>25305.636319247162</v>
      </c>
      <c r="T344" s="156">
        <f t="shared" ref="T344" si="307">IF(T94=0,"",T219/T94*1000)</f>
        <v>24980.082194010418</v>
      </c>
    </row>
    <row r="345" spans="1:20" hidden="1" x14ac:dyDescent="0.25">
      <c r="A345" t="str">
        <f t="shared" si="218"/>
        <v/>
      </c>
      <c r="B345" s="1" t="str">
        <f t="shared" si="219"/>
        <v>X</v>
      </c>
      <c r="C345" s="37" t="s">
        <v>694</v>
      </c>
      <c r="D345" s="287" t="s">
        <v>695</v>
      </c>
      <c r="E345" s="156">
        <f t="shared" si="273"/>
        <v>17484.624862670898</v>
      </c>
      <c r="F345" s="156">
        <f t="shared" si="273"/>
        <v>20659.800211588543</v>
      </c>
      <c r="G345" s="156">
        <f t="shared" si="301"/>
        <v>20518.599446614582</v>
      </c>
      <c r="H345" s="156">
        <f t="shared" si="301"/>
        <v>21189.071655273438</v>
      </c>
      <c r="I345" s="156">
        <f t="shared" si="301"/>
        <v>20826.187133789063</v>
      </c>
      <c r="J345" s="156">
        <f t="shared" si="301"/>
        <v>20403.221978081598</v>
      </c>
      <c r="K345" s="156">
        <f t="shared" si="301"/>
        <v>19787.571498325891</v>
      </c>
      <c r="L345" s="156">
        <f t="shared" si="301"/>
        <v>19248.922494741586</v>
      </c>
      <c r="M345" s="156">
        <f t="shared" si="301"/>
        <v>18653.666178385418</v>
      </c>
      <c r="N345" s="156">
        <f t="shared" ref="N345:O345" si="308">IF(N95=0,"",N220/N95*1000)</f>
        <v>19431.429181780135</v>
      </c>
      <c r="O345" s="156">
        <f t="shared" si="308"/>
        <v>21013.643537248885</v>
      </c>
      <c r="P345" s="156">
        <f t="shared" ref="P345:S345" si="309">IF(P95=0,"",P220/P95*1000)</f>
        <v>25386.356898716516</v>
      </c>
      <c r="Q345" s="156">
        <f t="shared" si="309"/>
        <v>23104.777018229168</v>
      </c>
      <c r="R345" s="156">
        <f t="shared" si="309"/>
        <v>25479.306734525242</v>
      </c>
      <c r="S345" s="156">
        <f t="shared" si="309"/>
        <v>26006.481029369214</v>
      </c>
      <c r="T345" s="156">
        <f t="shared" ref="T345" si="310">IF(T95=0,"",T220/T95*1000)</f>
        <v>26544.792175292969</v>
      </c>
    </row>
    <row r="346" spans="1:20" hidden="1" x14ac:dyDescent="0.25">
      <c r="A346" t="str">
        <f t="shared" si="218"/>
        <v/>
      </c>
      <c r="B346" s="1" t="str">
        <f t="shared" si="219"/>
        <v>X</v>
      </c>
      <c r="C346" s="37" t="s">
        <v>696</v>
      </c>
      <c r="D346" s="287" t="s">
        <v>697</v>
      </c>
      <c r="E346" s="156">
        <f t="shared" si="273"/>
        <v>15371.444702148438</v>
      </c>
      <c r="F346" s="156">
        <f t="shared" si="273"/>
        <v>15843.625068664551</v>
      </c>
      <c r="G346" s="156">
        <f t="shared" si="301"/>
        <v>15462.714059012276</v>
      </c>
      <c r="H346" s="156">
        <f t="shared" si="301"/>
        <v>15831.999778747559</v>
      </c>
      <c r="I346" s="156">
        <f t="shared" si="301"/>
        <v>15200.50048828125</v>
      </c>
      <c r="J346" s="156" t="str">
        <f t="shared" si="301"/>
        <v/>
      </c>
      <c r="K346" s="156" t="str">
        <f t="shared" si="301"/>
        <v/>
      </c>
      <c r="L346" s="156">
        <f t="shared" si="301"/>
        <v>18217.857360839844</v>
      </c>
      <c r="M346" s="156">
        <f t="shared" si="301"/>
        <v>22057.000296456474</v>
      </c>
      <c r="N346" s="156">
        <f t="shared" ref="N346:O346" si="311">IF(N96=0,"",N221/N96*1000)</f>
        <v>22468.285696847099</v>
      </c>
      <c r="O346" s="156">
        <f t="shared" si="311"/>
        <v>22572.57080078125</v>
      </c>
      <c r="P346" s="156" t="str">
        <f t="shared" ref="P346:S346" si="312">IF(P96=0,"",P221/P96*1000)</f>
        <v/>
      </c>
      <c r="Q346" s="156">
        <f t="shared" si="312"/>
        <v>17882.200622558594</v>
      </c>
      <c r="R346" s="156">
        <f t="shared" si="312"/>
        <v>17887.666066487629</v>
      </c>
      <c r="S346" s="156">
        <f t="shared" si="312"/>
        <v>15159.333546956381</v>
      </c>
      <c r="T346" s="156">
        <f t="shared" ref="T346" si="313">IF(T96=0,"",T221/T96*1000)</f>
        <v>14985.167185465494</v>
      </c>
    </row>
    <row r="347" spans="1:20" hidden="1" x14ac:dyDescent="0.25">
      <c r="A347" t="str">
        <f t="shared" si="218"/>
        <v/>
      </c>
      <c r="B347" s="1" t="str">
        <f t="shared" si="219"/>
        <v>X</v>
      </c>
      <c r="C347" s="37" t="s">
        <v>698</v>
      </c>
      <c r="D347" s="287" t="s">
        <v>699</v>
      </c>
      <c r="E347" s="156">
        <f t="shared" si="273"/>
        <v>10050.624847412109</v>
      </c>
      <c r="F347" s="156">
        <f t="shared" si="273"/>
        <v>10186.719970703125</v>
      </c>
      <c r="G347" s="156">
        <f t="shared" si="301"/>
        <v>10176.400146484375</v>
      </c>
      <c r="H347" s="156">
        <f t="shared" si="301"/>
        <v>10987.782353940216</v>
      </c>
      <c r="I347" s="156">
        <f t="shared" si="301"/>
        <v>10034.999847412109</v>
      </c>
      <c r="J347" s="156">
        <f t="shared" si="301"/>
        <v>9080.7896664268101</v>
      </c>
      <c r="K347" s="156">
        <f t="shared" si="301"/>
        <v>9789.7499084472656</v>
      </c>
      <c r="L347" s="156" t="str">
        <f t="shared" si="301"/>
        <v/>
      </c>
      <c r="M347" s="156" t="str">
        <f t="shared" si="301"/>
        <v/>
      </c>
      <c r="N347" s="156" t="str">
        <f t="shared" ref="N347:O347" si="314">IF(N97=0,"",N222/N97*1000)</f>
        <v/>
      </c>
      <c r="O347" s="156" t="str">
        <f t="shared" si="314"/>
        <v/>
      </c>
      <c r="P347" s="156" t="str">
        <f t="shared" ref="P347:S347" si="315">IF(P97=0,"",P222/P97*1000)</f>
        <v/>
      </c>
      <c r="Q347" s="156" t="str">
        <f t="shared" si="315"/>
        <v/>
      </c>
      <c r="R347" s="156" t="str">
        <f t="shared" si="315"/>
        <v/>
      </c>
      <c r="S347" s="156" t="str">
        <f t="shared" si="315"/>
        <v/>
      </c>
      <c r="T347" s="156" t="str">
        <f t="shared" ref="T347" si="316">IF(T97=0,"",T222/T97*1000)</f>
        <v/>
      </c>
    </row>
    <row r="348" spans="1:20" hidden="1" x14ac:dyDescent="0.25">
      <c r="A348" t="str">
        <f t="shared" si="218"/>
        <v/>
      </c>
      <c r="B348" s="1" t="str">
        <f t="shared" si="219"/>
        <v/>
      </c>
      <c r="C348" s="37" t="s">
        <v>700</v>
      </c>
      <c r="D348" s="287" t="s">
        <v>701</v>
      </c>
      <c r="E348" s="156" t="str">
        <f t="shared" si="273"/>
        <v/>
      </c>
      <c r="F348" s="156" t="str">
        <f t="shared" si="273"/>
        <v/>
      </c>
      <c r="G348" s="156" t="str">
        <f t="shared" si="301"/>
        <v/>
      </c>
      <c r="H348" s="156" t="str">
        <f t="shared" si="301"/>
        <v/>
      </c>
      <c r="I348" s="156" t="str">
        <f t="shared" si="301"/>
        <v/>
      </c>
      <c r="J348" s="156" t="str">
        <f t="shared" si="301"/>
        <v/>
      </c>
      <c r="K348" s="156" t="str">
        <f t="shared" si="301"/>
        <v/>
      </c>
      <c r="L348" s="156" t="str">
        <f t="shared" si="301"/>
        <v/>
      </c>
      <c r="M348" s="156" t="str">
        <f t="shared" si="301"/>
        <v/>
      </c>
      <c r="N348" s="156" t="str">
        <f t="shared" ref="N348:O348" si="317">IF(N98=0,"",N223/N98*1000)</f>
        <v/>
      </c>
      <c r="O348" s="156" t="str">
        <f t="shared" si="317"/>
        <v/>
      </c>
      <c r="P348" s="156" t="str">
        <f t="shared" ref="P348:S348" si="318">IF(P98=0,"",P223/P98*1000)</f>
        <v/>
      </c>
      <c r="Q348" s="156" t="str">
        <f t="shared" si="318"/>
        <v/>
      </c>
      <c r="R348" s="156" t="str">
        <f t="shared" si="318"/>
        <v/>
      </c>
      <c r="S348" s="156" t="str">
        <f t="shared" si="318"/>
        <v/>
      </c>
      <c r="T348" s="156" t="str">
        <f t="shared" ref="T348" si="319">IF(T98=0,"",T223/T98*1000)</f>
        <v/>
      </c>
    </row>
    <row r="349" spans="1:20" hidden="1" x14ac:dyDescent="0.25">
      <c r="A349" t="str">
        <f t="shared" si="218"/>
        <v/>
      </c>
      <c r="B349" s="1" t="str">
        <f t="shared" ref="B349:B372" si="320">IF(SUM(E349:W349)&lt;=0,"","X")</f>
        <v>X</v>
      </c>
      <c r="C349" s="37" t="s">
        <v>702</v>
      </c>
      <c r="D349" s="287" t="s">
        <v>703</v>
      </c>
      <c r="E349" s="156">
        <f t="shared" si="273"/>
        <v>17482.667287190754</v>
      </c>
      <c r="F349" s="156">
        <f t="shared" si="273"/>
        <v>20368.333180745441</v>
      </c>
      <c r="G349" s="156">
        <f t="shared" si="301"/>
        <v>20955.333709716797</v>
      </c>
      <c r="H349" s="156">
        <f t="shared" si="301"/>
        <v>21843.332926432293</v>
      </c>
      <c r="I349" s="156" t="str">
        <f t="shared" si="301"/>
        <v/>
      </c>
      <c r="J349" s="156">
        <f t="shared" si="301"/>
        <v>22928.499221801758</v>
      </c>
      <c r="K349" s="156">
        <f t="shared" si="301"/>
        <v>27033.500671386719</v>
      </c>
      <c r="L349" s="156">
        <f t="shared" si="301"/>
        <v>27231.000900268555</v>
      </c>
      <c r="M349" s="156">
        <f t="shared" si="301"/>
        <v>33398.998260498047</v>
      </c>
      <c r="N349" s="156">
        <f t="shared" ref="N349:O349" si="321">IF(N99=0,"",N224/N99*1000)</f>
        <v>24939.110649956598</v>
      </c>
      <c r="O349" s="156">
        <f t="shared" si="321"/>
        <v>28182.125091552734</v>
      </c>
      <c r="P349" s="156" t="str">
        <f t="shared" ref="P349:S349" si="322">IF(P99=0,"",P224/P99*1000)</f>
        <v/>
      </c>
      <c r="Q349" s="156" t="str">
        <f t="shared" si="322"/>
        <v/>
      </c>
      <c r="R349" s="156" t="str">
        <f t="shared" si="322"/>
        <v/>
      </c>
      <c r="S349" s="156" t="str">
        <f t="shared" si="322"/>
        <v/>
      </c>
      <c r="T349" s="156" t="str">
        <f t="shared" ref="T349" si="323">IF(T99=0,"",T224/T99*1000)</f>
        <v/>
      </c>
    </row>
    <row r="350" spans="1:20" x14ac:dyDescent="0.25">
      <c r="A350" t="str">
        <f t="shared" si="218"/>
        <v>Cofog2</v>
      </c>
      <c r="B350" s="1" t="str">
        <f t="shared" si="320"/>
        <v>X</v>
      </c>
      <c r="C350" s="37" t="s">
        <v>704</v>
      </c>
      <c r="D350" s="226" t="s">
        <v>353</v>
      </c>
      <c r="E350" s="156">
        <f t="shared" si="273"/>
        <v>13175.73263792865</v>
      </c>
      <c r="F350" s="156">
        <f t="shared" si="273"/>
        <v>13578.484061483188</v>
      </c>
      <c r="G350" s="156">
        <f t="shared" si="301"/>
        <v>14069.580614697803</v>
      </c>
      <c r="H350" s="156">
        <f t="shared" si="301"/>
        <v>15037.397192158829</v>
      </c>
      <c r="I350" s="156">
        <f t="shared" si="301"/>
        <v>15025.5158847981</v>
      </c>
      <c r="J350" s="156">
        <f t="shared" si="301"/>
        <v>16119.080741450471</v>
      </c>
      <c r="K350" s="156">
        <f t="shared" si="301"/>
        <v>16963.878386611239</v>
      </c>
      <c r="L350" s="156">
        <f t="shared" si="301"/>
        <v>17204.963102627018</v>
      </c>
      <c r="M350" s="156">
        <f t="shared" si="301"/>
        <v>17829.442089612883</v>
      </c>
      <c r="N350" s="156">
        <f t="shared" ref="N350:O350" si="324">IF(N100=0,"",N225/N100*1000)</f>
        <v>18107.89048615225</v>
      </c>
      <c r="O350" s="156">
        <f t="shared" si="324"/>
        <v>18500.858862246419</v>
      </c>
      <c r="P350" s="156">
        <f t="shared" ref="P350:S350" si="325">IF(P100=0,"",P225/P100*1000)</f>
        <v>18403.410862309272</v>
      </c>
      <c r="Q350" s="156">
        <f t="shared" si="325"/>
        <v>18668.828830948794</v>
      </c>
      <c r="R350" s="156">
        <f t="shared" si="325"/>
        <v>20839.055559961929</v>
      </c>
      <c r="S350" s="156">
        <f t="shared" si="325"/>
        <v>22784.247576871658</v>
      </c>
      <c r="T350" s="156">
        <f t="shared" ref="T350" si="326">IF(T100=0,"",T225/T100*1000)</f>
        <v>23341.373871991978</v>
      </c>
    </row>
    <row r="351" spans="1:20" hidden="1" x14ac:dyDescent="0.25">
      <c r="A351" t="str">
        <f t="shared" si="218"/>
        <v/>
      </c>
      <c r="B351" s="1" t="str">
        <f t="shared" si="320"/>
        <v>X</v>
      </c>
      <c r="C351" s="37" t="s">
        <v>705</v>
      </c>
      <c r="D351" s="287" t="s">
        <v>706</v>
      </c>
      <c r="E351" s="156" t="str">
        <f t="shared" si="273"/>
        <v/>
      </c>
      <c r="F351" s="156" t="str">
        <f t="shared" si="273"/>
        <v/>
      </c>
      <c r="G351" s="156" t="str">
        <f t="shared" si="301"/>
        <v/>
      </c>
      <c r="H351" s="156" t="str">
        <f t="shared" si="301"/>
        <v/>
      </c>
      <c r="I351" s="156" t="str">
        <f t="shared" si="301"/>
        <v/>
      </c>
      <c r="J351" s="156" t="str">
        <f t="shared" si="301"/>
        <v/>
      </c>
      <c r="K351" s="156" t="str">
        <f t="shared" si="301"/>
        <v/>
      </c>
      <c r="L351" s="156" t="str">
        <f t="shared" si="301"/>
        <v/>
      </c>
      <c r="M351" s="156" t="str">
        <f t="shared" si="301"/>
        <v/>
      </c>
      <c r="N351" s="156" t="str">
        <f t="shared" ref="N351:O351" si="327">IF(N101=0,"",N226/N101*1000)</f>
        <v/>
      </c>
      <c r="O351" s="156" t="str">
        <f t="shared" si="327"/>
        <v/>
      </c>
      <c r="P351" s="156">
        <f t="shared" ref="P351:S351" si="328">IF(P101=0,"",P226/P101*1000)</f>
        <v>17682.559814453125</v>
      </c>
      <c r="Q351" s="156">
        <f t="shared" si="328"/>
        <v>18505.550462372448</v>
      </c>
      <c r="R351" s="156" t="str">
        <f t="shared" si="328"/>
        <v/>
      </c>
      <c r="S351" s="156" t="str">
        <f t="shared" si="328"/>
        <v/>
      </c>
      <c r="T351" s="156" t="str">
        <f t="shared" ref="T351" si="329">IF(T101=0,"",T226/T101*1000)</f>
        <v/>
      </c>
    </row>
    <row r="352" spans="1:20" hidden="1" x14ac:dyDescent="0.25">
      <c r="A352" t="str">
        <f t="shared" si="218"/>
        <v/>
      </c>
      <c r="B352" s="1" t="str">
        <f t="shared" si="320"/>
        <v>X</v>
      </c>
      <c r="C352" s="37" t="s">
        <v>707</v>
      </c>
      <c r="D352" s="287" t="s">
        <v>708</v>
      </c>
      <c r="E352" s="156">
        <f t="shared" si="273"/>
        <v>12924.713134765625</v>
      </c>
      <c r="F352" s="156">
        <f t="shared" si="273"/>
        <v>13142.429047981193</v>
      </c>
      <c r="G352" s="156">
        <f t="shared" si="301"/>
        <v>13503.004133968609</v>
      </c>
      <c r="H352" s="156">
        <f t="shared" si="301"/>
        <v>14494.396016345047</v>
      </c>
      <c r="I352" s="156">
        <f t="shared" si="301"/>
        <v>14414.137354436911</v>
      </c>
      <c r="J352" s="156">
        <f t="shared" si="301"/>
        <v>16316.605688820424</v>
      </c>
      <c r="K352" s="156">
        <f t="shared" si="301"/>
        <v>17209.085748269896</v>
      </c>
      <c r="L352" s="156">
        <f t="shared" si="301"/>
        <v>16438.209711119187</v>
      </c>
      <c r="M352" s="156">
        <f t="shared" si="301"/>
        <v>17032.377422980542</v>
      </c>
      <c r="N352" s="156">
        <f t="shared" ref="N352:O352" si="330">IF(N102=0,"",N227/N102*1000)</f>
        <v>17294.363190406977</v>
      </c>
      <c r="O352" s="156">
        <f t="shared" si="330"/>
        <v>17771.767855820497</v>
      </c>
      <c r="P352" s="156">
        <f t="shared" ref="P352:S352" si="331">IF(P102=0,"",P227/P102*1000)</f>
        <v>17722.744923717572</v>
      </c>
      <c r="Q352" s="156">
        <f t="shared" si="331"/>
        <v>18139.509446550124</v>
      </c>
      <c r="R352" s="156">
        <f t="shared" si="331"/>
        <v>20216.707982772437</v>
      </c>
      <c r="S352" s="156">
        <f t="shared" si="331"/>
        <v>22482.694031762298</v>
      </c>
      <c r="T352" s="156">
        <f t="shared" ref="T352" si="332">IF(T102=0,"",T227/T102*1000)</f>
        <v>22876.223415798613</v>
      </c>
    </row>
    <row r="353" spans="1:20" hidden="1" x14ac:dyDescent="0.25">
      <c r="A353" t="str">
        <f t="shared" si="218"/>
        <v/>
      </c>
      <c r="B353" s="1" t="str">
        <f t="shared" si="320"/>
        <v/>
      </c>
      <c r="C353" s="37" t="s">
        <v>709</v>
      </c>
      <c r="D353" s="287" t="s">
        <v>710</v>
      </c>
      <c r="E353" s="156" t="str">
        <f t="shared" si="273"/>
        <v/>
      </c>
      <c r="F353" s="156" t="str">
        <f t="shared" si="273"/>
        <v/>
      </c>
      <c r="G353" s="156" t="str">
        <f t="shared" ref="G353:M362" si="333">IF(G103=0,"",G228/G103*1000)</f>
        <v/>
      </c>
      <c r="H353" s="156" t="str">
        <f t="shared" si="333"/>
        <v/>
      </c>
      <c r="I353" s="156" t="str">
        <f t="shared" si="333"/>
        <v/>
      </c>
      <c r="J353" s="156" t="str">
        <f t="shared" si="333"/>
        <v/>
      </c>
      <c r="K353" s="156" t="str">
        <f t="shared" si="333"/>
        <v/>
      </c>
      <c r="L353" s="156" t="str">
        <f t="shared" si="333"/>
        <v/>
      </c>
      <c r="M353" s="156" t="str">
        <f t="shared" si="333"/>
        <v/>
      </c>
      <c r="N353" s="156" t="str">
        <f t="shared" ref="N353:O353" si="334">IF(N103=0,"",N228/N103*1000)</f>
        <v/>
      </c>
      <c r="O353" s="156" t="str">
        <f t="shared" si="334"/>
        <v/>
      </c>
      <c r="P353" s="156" t="str">
        <f t="shared" ref="P353:S353" si="335">IF(P103=0,"",P228/P103*1000)</f>
        <v/>
      </c>
      <c r="Q353" s="156" t="str">
        <f t="shared" si="335"/>
        <v/>
      </c>
      <c r="R353" s="156" t="str">
        <f t="shared" si="335"/>
        <v/>
      </c>
      <c r="S353" s="156" t="str">
        <f t="shared" si="335"/>
        <v/>
      </c>
      <c r="T353" s="156" t="str">
        <f t="shared" ref="T353" si="336">IF(T103=0,"",T228/T103*1000)</f>
        <v/>
      </c>
    </row>
    <row r="354" spans="1:20" hidden="1" x14ac:dyDescent="0.25">
      <c r="A354" t="str">
        <f t="shared" si="218"/>
        <v/>
      </c>
      <c r="B354" s="1" t="str">
        <f t="shared" si="320"/>
        <v>X</v>
      </c>
      <c r="C354" s="37" t="s">
        <v>711</v>
      </c>
      <c r="D354" s="287" t="s">
        <v>712</v>
      </c>
      <c r="E354" s="156">
        <f t="shared" ref="E354:F372" si="337">IF(E104=0,"",E229/E104*1000)</f>
        <v>14894.250308766084</v>
      </c>
      <c r="F354" s="156">
        <f t="shared" si="337"/>
        <v>15244.013538099314</v>
      </c>
      <c r="G354" s="156">
        <f t="shared" si="333"/>
        <v>16048.381106954224</v>
      </c>
      <c r="H354" s="156">
        <f t="shared" si="333"/>
        <v>16852.757309422348</v>
      </c>
      <c r="I354" s="156">
        <f t="shared" si="333"/>
        <v>17003.493088942305</v>
      </c>
      <c r="J354" s="156" t="str">
        <f t="shared" si="333"/>
        <v/>
      </c>
      <c r="K354" s="156" t="str">
        <f t="shared" si="333"/>
        <v/>
      </c>
      <c r="L354" s="156" t="str">
        <f t="shared" si="333"/>
        <v/>
      </c>
      <c r="M354" s="156" t="str">
        <f t="shared" si="333"/>
        <v/>
      </c>
      <c r="N354" s="156" t="str">
        <f t="shared" ref="N354:O354" si="338">IF(N104=0,"",N229/N104*1000)</f>
        <v/>
      </c>
      <c r="O354" s="156" t="str">
        <f t="shared" si="338"/>
        <v/>
      </c>
      <c r="P354" s="156">
        <f t="shared" ref="P354:S354" si="339">IF(P104=0,"",P229/P104*1000)</f>
        <v>20582.571847098214</v>
      </c>
      <c r="Q354" s="156">
        <f t="shared" si="339"/>
        <v>20841.500176323785</v>
      </c>
      <c r="R354" s="156">
        <f t="shared" si="339"/>
        <v>23034.48486328125</v>
      </c>
      <c r="S354" s="156">
        <f t="shared" si="339"/>
        <v>24805.372551305973</v>
      </c>
      <c r="T354" s="156">
        <f t="shared" ref="T354" si="340">IF(T104=0,"",T229/T104*1000)</f>
        <v>25943.529914407169</v>
      </c>
    </row>
    <row r="355" spans="1:20" hidden="1" x14ac:dyDescent="0.25">
      <c r="A355" t="str">
        <f t="shared" si="218"/>
        <v/>
      </c>
      <c r="B355" s="1" t="str">
        <f t="shared" si="320"/>
        <v/>
      </c>
      <c r="C355" s="37" t="s">
        <v>713</v>
      </c>
      <c r="D355" s="287" t="s">
        <v>714</v>
      </c>
      <c r="E355" s="156" t="str">
        <f t="shared" si="337"/>
        <v/>
      </c>
      <c r="F355" s="156" t="str">
        <f t="shared" si="337"/>
        <v/>
      </c>
      <c r="G355" s="156" t="str">
        <f t="shared" si="333"/>
        <v/>
      </c>
      <c r="H355" s="156" t="str">
        <f t="shared" si="333"/>
        <v/>
      </c>
      <c r="I355" s="156" t="str">
        <f t="shared" si="333"/>
        <v/>
      </c>
      <c r="J355" s="156" t="str">
        <f t="shared" si="333"/>
        <v/>
      </c>
      <c r="K355" s="156" t="str">
        <f t="shared" si="333"/>
        <v/>
      </c>
      <c r="L355" s="156" t="str">
        <f t="shared" si="333"/>
        <v/>
      </c>
      <c r="M355" s="156" t="str">
        <f t="shared" si="333"/>
        <v/>
      </c>
      <c r="N355" s="156" t="str">
        <f t="shared" ref="N355:O355" si="341">IF(N105=0,"",N230/N105*1000)</f>
        <v/>
      </c>
      <c r="O355" s="156" t="str">
        <f t="shared" si="341"/>
        <v/>
      </c>
      <c r="P355" s="156" t="str">
        <f t="shared" ref="P355:S355" si="342">IF(P105=0,"",P230/P105*1000)</f>
        <v/>
      </c>
      <c r="Q355" s="156" t="str">
        <f t="shared" si="342"/>
        <v/>
      </c>
      <c r="R355" s="156" t="str">
        <f t="shared" si="342"/>
        <v/>
      </c>
      <c r="S355" s="156" t="str">
        <f t="shared" si="342"/>
        <v/>
      </c>
      <c r="T355" s="156" t="str">
        <f t="shared" ref="T355" si="343">IF(T105=0,"",T230/T105*1000)</f>
        <v/>
      </c>
    </row>
    <row r="356" spans="1:20" hidden="1" x14ac:dyDescent="0.25">
      <c r="A356" t="str">
        <f t="shared" si="218"/>
        <v/>
      </c>
      <c r="B356" s="1" t="str">
        <f t="shared" si="320"/>
        <v/>
      </c>
      <c r="C356" s="37" t="s">
        <v>715</v>
      </c>
      <c r="D356" s="287" t="s">
        <v>716</v>
      </c>
      <c r="E356" s="156" t="str">
        <f t="shared" si="337"/>
        <v/>
      </c>
      <c r="F356" s="156" t="str">
        <f t="shared" si="337"/>
        <v/>
      </c>
      <c r="G356" s="156" t="str">
        <f t="shared" si="333"/>
        <v/>
      </c>
      <c r="H356" s="156" t="str">
        <f t="shared" si="333"/>
        <v/>
      </c>
      <c r="I356" s="156" t="str">
        <f t="shared" si="333"/>
        <v/>
      </c>
      <c r="J356" s="156" t="str">
        <f t="shared" si="333"/>
        <v/>
      </c>
      <c r="K356" s="156" t="str">
        <f t="shared" si="333"/>
        <v/>
      </c>
      <c r="L356" s="156" t="str">
        <f t="shared" si="333"/>
        <v/>
      </c>
      <c r="M356" s="156" t="str">
        <f t="shared" si="333"/>
        <v/>
      </c>
      <c r="N356" s="156" t="str">
        <f t="shared" ref="N356:O356" si="344">IF(N106=0,"",N231/N106*1000)</f>
        <v/>
      </c>
      <c r="O356" s="156" t="str">
        <f t="shared" si="344"/>
        <v/>
      </c>
      <c r="P356" s="156" t="str">
        <f t="shared" ref="P356:S356" si="345">IF(P106=0,"",P231/P106*1000)</f>
        <v/>
      </c>
      <c r="Q356" s="156" t="str">
        <f t="shared" si="345"/>
        <v/>
      </c>
      <c r="R356" s="156" t="str">
        <f t="shared" si="345"/>
        <v/>
      </c>
      <c r="S356" s="156" t="str">
        <f t="shared" si="345"/>
        <v/>
      </c>
      <c r="T356" s="156" t="str">
        <f t="shared" ref="T356" si="346">IF(T106=0,"",T231/T106*1000)</f>
        <v/>
      </c>
    </row>
    <row r="357" spans="1:20" hidden="1" x14ac:dyDescent="0.25">
      <c r="A357" t="str">
        <f t="shared" si="218"/>
        <v/>
      </c>
      <c r="B357" s="1" t="str">
        <f t="shared" si="320"/>
        <v>X</v>
      </c>
      <c r="C357" s="37" t="s">
        <v>717</v>
      </c>
      <c r="D357" s="287" t="s">
        <v>718</v>
      </c>
      <c r="E357" s="156" t="str">
        <f t="shared" si="337"/>
        <v/>
      </c>
      <c r="F357" s="156" t="str">
        <f t="shared" si="337"/>
        <v/>
      </c>
      <c r="G357" s="156" t="str">
        <f t="shared" si="333"/>
        <v/>
      </c>
      <c r="H357" s="156" t="str">
        <f t="shared" si="333"/>
        <v/>
      </c>
      <c r="I357" s="156" t="str">
        <f t="shared" si="333"/>
        <v/>
      </c>
      <c r="J357" s="156" t="str">
        <f t="shared" si="333"/>
        <v/>
      </c>
      <c r="K357" s="156" t="str">
        <f t="shared" si="333"/>
        <v/>
      </c>
      <c r="L357" s="156">
        <f t="shared" si="333"/>
        <v>20281.851241837685</v>
      </c>
      <c r="M357" s="156">
        <f t="shared" si="333"/>
        <v>20412.756717566288</v>
      </c>
      <c r="N357" s="156">
        <f t="shared" ref="N357:O357" si="347">IF(N107=0,"",N232/N107*1000)</f>
        <v>20866.031646728516</v>
      </c>
      <c r="O357" s="156">
        <f t="shared" si="347"/>
        <v>20743.545069839016</v>
      </c>
      <c r="P357" s="156" t="str">
        <f t="shared" ref="P357:S357" si="348">IF(P107=0,"",P232/P107*1000)</f>
        <v/>
      </c>
      <c r="Q357" s="156" t="str">
        <f t="shared" si="348"/>
        <v/>
      </c>
      <c r="R357" s="156" t="str">
        <f t="shared" si="348"/>
        <v/>
      </c>
      <c r="S357" s="156" t="str">
        <f t="shared" si="348"/>
        <v/>
      </c>
      <c r="T357" s="156" t="str">
        <f t="shared" ref="T357" si="349">IF(T107=0,"",T232/T107*1000)</f>
        <v/>
      </c>
    </row>
    <row r="358" spans="1:20" hidden="1" x14ac:dyDescent="0.25">
      <c r="A358" t="str">
        <f t="shared" si="218"/>
        <v/>
      </c>
      <c r="B358" s="1" t="str">
        <f t="shared" si="320"/>
        <v>X</v>
      </c>
      <c r="C358" s="37" t="s">
        <v>719</v>
      </c>
      <c r="D358" s="287" t="s">
        <v>720</v>
      </c>
      <c r="E358" s="156">
        <f t="shared" si="337"/>
        <v>12381.379226158404</v>
      </c>
      <c r="F358" s="156">
        <f t="shared" si="337"/>
        <v>12536.133829752604</v>
      </c>
      <c r="G358" s="156">
        <f t="shared" si="333"/>
        <v>12974.640846252441</v>
      </c>
      <c r="H358" s="156">
        <f t="shared" si="333"/>
        <v>14277.635362413195</v>
      </c>
      <c r="I358" s="156">
        <f t="shared" si="333"/>
        <v>14338.599742542614</v>
      </c>
      <c r="J358" s="156">
        <f t="shared" si="333"/>
        <v>15174.10888671875</v>
      </c>
      <c r="K358" s="156">
        <f t="shared" si="333"/>
        <v>16255.185727719909</v>
      </c>
      <c r="L358" s="156">
        <f t="shared" si="333"/>
        <v>16421.166737874348</v>
      </c>
      <c r="M358" s="156">
        <f t="shared" si="333"/>
        <v>17737.399631076391</v>
      </c>
      <c r="N358" s="156">
        <f t="shared" ref="N358:O358" si="350">IF(N108=0,"",N233/N108*1000)</f>
        <v>18190.814350926597</v>
      </c>
      <c r="O358" s="156">
        <f t="shared" si="350"/>
        <v>18380.704012784088</v>
      </c>
      <c r="P358" s="156" t="str">
        <f t="shared" ref="P358:S358" si="351">IF(P108=0,"",P233/P108*1000)</f>
        <v/>
      </c>
      <c r="Q358" s="156" t="str">
        <f t="shared" si="351"/>
        <v/>
      </c>
      <c r="R358" s="156" t="str">
        <f t="shared" si="351"/>
        <v/>
      </c>
      <c r="S358" s="156" t="str">
        <f t="shared" si="351"/>
        <v/>
      </c>
      <c r="T358" s="156" t="str">
        <f t="shared" ref="T358" si="352">IF(T108=0,"",T233/T108*1000)</f>
        <v/>
      </c>
    </row>
    <row r="359" spans="1:20" hidden="1" x14ac:dyDescent="0.25">
      <c r="A359" t="str">
        <f t="shared" si="218"/>
        <v/>
      </c>
      <c r="B359" s="1" t="str">
        <f t="shared" si="320"/>
        <v>X</v>
      </c>
      <c r="C359" s="37" t="s">
        <v>721</v>
      </c>
      <c r="D359" s="287" t="s">
        <v>722</v>
      </c>
      <c r="E359" s="156">
        <f t="shared" si="337"/>
        <v>8956.6387600368926</v>
      </c>
      <c r="F359" s="156">
        <f t="shared" si="337"/>
        <v>9002.4168226453985</v>
      </c>
      <c r="G359" s="156">
        <f t="shared" si="333"/>
        <v>9499.9035250756042</v>
      </c>
      <c r="H359" s="156">
        <f t="shared" si="333"/>
        <v>10229.099527994793</v>
      </c>
      <c r="I359" s="156">
        <f t="shared" si="333"/>
        <v>9766.8625404094819</v>
      </c>
      <c r="J359" s="156">
        <f t="shared" si="333"/>
        <v>9924.8210362025675</v>
      </c>
      <c r="K359" s="156">
        <f t="shared" si="333"/>
        <v>10798.302852746212</v>
      </c>
      <c r="L359" s="156">
        <f t="shared" si="333"/>
        <v>10929.38232421875</v>
      </c>
      <c r="M359" s="156">
        <f t="shared" si="333"/>
        <v>11297.12099017519</v>
      </c>
      <c r="N359" s="156">
        <f t="shared" ref="N359:O359" si="353">IF(N109=0,"",N234/N109*1000)</f>
        <v>11559.030243844698</v>
      </c>
      <c r="O359" s="156">
        <f t="shared" si="353"/>
        <v>11327.091101444128</v>
      </c>
      <c r="P359" s="156" t="str">
        <f t="shared" ref="P359:S359" si="354">IF(P109=0,"",P234/P109*1000)</f>
        <v/>
      </c>
      <c r="Q359" s="156" t="str">
        <f t="shared" si="354"/>
        <v/>
      </c>
      <c r="R359" s="156" t="str">
        <f t="shared" si="354"/>
        <v/>
      </c>
      <c r="S359" s="156" t="str">
        <f t="shared" si="354"/>
        <v/>
      </c>
      <c r="T359" s="156" t="str">
        <f t="shared" ref="T359" si="355">IF(T109=0,"",T234/T109*1000)</f>
        <v/>
      </c>
    </row>
    <row r="360" spans="1:20" hidden="1" x14ac:dyDescent="0.25">
      <c r="A360" t="str">
        <f t="shared" si="218"/>
        <v/>
      </c>
      <c r="B360" s="1" t="str">
        <f t="shared" si="320"/>
        <v>X</v>
      </c>
      <c r="C360" s="37" t="s">
        <v>723</v>
      </c>
      <c r="D360" s="287" t="s">
        <v>724</v>
      </c>
      <c r="E360" s="156">
        <f t="shared" si="337"/>
        <v>16097.571236746653</v>
      </c>
      <c r="F360" s="156">
        <f t="shared" si="337"/>
        <v>17306.571960449219</v>
      </c>
      <c r="G360" s="156">
        <f t="shared" si="333"/>
        <v>18426.666259765625</v>
      </c>
      <c r="H360" s="156">
        <f t="shared" si="333"/>
        <v>20180.500030517578</v>
      </c>
      <c r="I360" s="156">
        <f t="shared" si="333"/>
        <v>19720.832824707031</v>
      </c>
      <c r="J360" s="156">
        <f t="shared" si="333"/>
        <v>19981.333414713543</v>
      </c>
      <c r="K360" s="156">
        <f t="shared" si="333"/>
        <v>21356.99971516927</v>
      </c>
      <c r="L360" s="156">
        <f t="shared" si="333"/>
        <v>22116.666158040363</v>
      </c>
      <c r="M360" s="156">
        <f t="shared" si="333"/>
        <v>22830.50028483073</v>
      </c>
      <c r="N360" s="156">
        <f t="shared" ref="N360:O360" si="356">IF(N110=0,"",N235/N110*1000)</f>
        <v>23279.332478841145</v>
      </c>
      <c r="O360" s="156">
        <f t="shared" si="356"/>
        <v>22936.599731445313</v>
      </c>
      <c r="P360" s="156" t="str">
        <f t="shared" ref="P360:S360" si="357">IF(P110=0,"",P235/P110*1000)</f>
        <v/>
      </c>
      <c r="Q360" s="156" t="str">
        <f t="shared" si="357"/>
        <v/>
      </c>
      <c r="R360" s="156" t="str">
        <f t="shared" si="357"/>
        <v/>
      </c>
      <c r="S360" s="156" t="str">
        <f t="shared" si="357"/>
        <v/>
      </c>
      <c r="T360" s="156" t="str">
        <f t="shared" ref="T360" si="358">IF(T110=0,"",T235/T110*1000)</f>
        <v/>
      </c>
    </row>
    <row r="361" spans="1:20" hidden="1" x14ac:dyDescent="0.25">
      <c r="A361" t="str">
        <f t="shared" si="218"/>
        <v/>
      </c>
      <c r="B361" s="1" t="str">
        <f t="shared" si="320"/>
        <v>X</v>
      </c>
      <c r="C361" s="37" t="s">
        <v>725</v>
      </c>
      <c r="D361" s="287" t="s">
        <v>726</v>
      </c>
      <c r="E361" s="156">
        <f t="shared" si="337"/>
        <v>14890.16404792444</v>
      </c>
      <c r="F361" s="156">
        <f t="shared" si="337"/>
        <v>16597.932459944386</v>
      </c>
      <c r="G361" s="156">
        <f t="shared" si="333"/>
        <v>16926.983642578125</v>
      </c>
      <c r="H361" s="156">
        <f t="shared" si="333"/>
        <v>17659.854403409092</v>
      </c>
      <c r="I361" s="156">
        <f t="shared" si="333"/>
        <v>18387.395894752361</v>
      </c>
      <c r="J361" s="156">
        <f t="shared" si="333"/>
        <v>18984.588024662989</v>
      </c>
      <c r="K361" s="156">
        <f t="shared" si="333"/>
        <v>20010.546414357312</v>
      </c>
      <c r="L361" s="156">
        <f t="shared" si="333"/>
        <v>20389.27435105847</v>
      </c>
      <c r="M361" s="156">
        <f t="shared" si="333"/>
        <v>21262.949625651043</v>
      </c>
      <c r="N361" s="156">
        <f t="shared" ref="N361:O361" si="359">IF(N111=0,"",N236/N111*1000)</f>
        <v>21057.164926997953</v>
      </c>
      <c r="O361" s="156">
        <f t="shared" si="359"/>
        <v>22261.916097005207</v>
      </c>
      <c r="P361" s="156">
        <f t="shared" ref="P361:S361" si="360">IF(P111=0,"",P236/P111*1000)</f>
        <v>18502.347604851973</v>
      </c>
      <c r="Q361" s="156">
        <f t="shared" si="360"/>
        <v>18181.14172894022</v>
      </c>
      <c r="R361" s="156">
        <f t="shared" si="360"/>
        <v>20552.527507752864</v>
      </c>
      <c r="S361" s="156">
        <f t="shared" si="360"/>
        <v>22137.22672001008</v>
      </c>
      <c r="T361" s="156">
        <f t="shared" ref="T361" si="361">IF(T111=0,"",T236/T111*1000)</f>
        <v>22601.546999007936</v>
      </c>
    </row>
    <row r="362" spans="1:20" x14ac:dyDescent="0.25">
      <c r="A362" t="str">
        <f t="shared" si="218"/>
        <v>Cofog2</v>
      </c>
      <c r="B362" s="1" t="str">
        <f t="shared" si="320"/>
        <v>X</v>
      </c>
      <c r="C362" s="37" t="s">
        <v>727</v>
      </c>
      <c r="D362" s="226" t="s">
        <v>728</v>
      </c>
      <c r="E362" s="156">
        <f t="shared" si="337"/>
        <v>14087.800598144531</v>
      </c>
      <c r="F362" s="156">
        <f t="shared" si="337"/>
        <v>14437.666575113932</v>
      </c>
      <c r="G362" s="156">
        <f t="shared" si="333"/>
        <v>14946.333567301432</v>
      </c>
      <c r="H362" s="156">
        <f t="shared" si="333"/>
        <v>18888.999938964844</v>
      </c>
      <c r="I362" s="156">
        <f t="shared" si="333"/>
        <v>19041.072300502234</v>
      </c>
      <c r="J362" s="156">
        <f t="shared" si="333"/>
        <v>20867.500305175781</v>
      </c>
      <c r="K362" s="156">
        <f t="shared" si="333"/>
        <v>21103.62434387207</v>
      </c>
      <c r="L362" s="156">
        <f t="shared" si="333"/>
        <v>12933.111120153357</v>
      </c>
      <c r="M362" s="156">
        <f t="shared" si="333"/>
        <v>12190.000180844907</v>
      </c>
      <c r="N362" s="156">
        <f t="shared" ref="N362:O362" si="362">IF(N112=0,"",N237/N112*1000)</f>
        <v>13804.4486210264</v>
      </c>
      <c r="O362" s="156">
        <f t="shared" si="362"/>
        <v>15687.957763671875</v>
      </c>
      <c r="P362" s="156">
        <f t="shared" ref="P362:S362" si="363">IF(P112=0,"",P237/P112*1000)</f>
        <v>18566.765280330885</v>
      </c>
      <c r="Q362" s="156">
        <f t="shared" si="363"/>
        <v>19144.874572753906</v>
      </c>
      <c r="R362" s="156">
        <f t="shared" si="363"/>
        <v>19602.444118923609</v>
      </c>
      <c r="S362" s="156">
        <f t="shared" si="363"/>
        <v>20762.889720775464</v>
      </c>
      <c r="T362" s="156">
        <f t="shared" ref="T362" si="364">IF(T112=0,"",T237/T112*1000)</f>
        <v>20636.500431941105</v>
      </c>
    </row>
    <row r="363" spans="1:20" hidden="1" x14ac:dyDescent="0.25">
      <c r="A363" t="str">
        <f t="shared" si="218"/>
        <v/>
      </c>
      <c r="B363" s="1" t="str">
        <f t="shared" si="320"/>
        <v/>
      </c>
      <c r="C363" s="37" t="s">
        <v>729</v>
      </c>
      <c r="D363" s="287" t="s">
        <v>730</v>
      </c>
      <c r="E363" s="156" t="str">
        <f t="shared" si="337"/>
        <v/>
      </c>
      <c r="F363" s="156" t="str">
        <f t="shared" si="337"/>
        <v/>
      </c>
      <c r="G363" s="156" t="str">
        <f t="shared" ref="G363:M372" si="365">IF(G113=0,"",G238/G113*1000)</f>
        <v/>
      </c>
      <c r="H363" s="156" t="str">
        <f t="shared" si="365"/>
        <v/>
      </c>
      <c r="I363" s="156" t="str">
        <f t="shared" si="365"/>
        <v/>
      </c>
      <c r="J363" s="156" t="str">
        <f t="shared" si="365"/>
        <v/>
      </c>
      <c r="K363" s="156" t="str">
        <f t="shared" si="365"/>
        <v/>
      </c>
      <c r="L363" s="156" t="str">
        <f t="shared" si="365"/>
        <v/>
      </c>
      <c r="M363" s="156" t="str">
        <f t="shared" si="365"/>
        <v/>
      </c>
      <c r="N363" s="156" t="str">
        <f t="shared" ref="N363:O363" si="366">IF(N113=0,"",N238/N113*1000)</f>
        <v/>
      </c>
      <c r="O363" s="156" t="str">
        <f t="shared" si="366"/>
        <v/>
      </c>
      <c r="P363" s="156" t="str">
        <f t="shared" ref="P363:S363" si="367">IF(P113=0,"",P238/P113*1000)</f>
        <v/>
      </c>
      <c r="Q363" s="156" t="str">
        <f t="shared" si="367"/>
        <v/>
      </c>
      <c r="R363" s="156" t="str">
        <f t="shared" si="367"/>
        <v/>
      </c>
      <c r="S363" s="156" t="str">
        <f t="shared" si="367"/>
        <v/>
      </c>
      <c r="T363" s="156" t="str">
        <f t="shared" ref="T363" si="368">IF(T113=0,"",T238/T113*1000)</f>
        <v/>
      </c>
    </row>
    <row r="364" spans="1:20" hidden="1" x14ac:dyDescent="0.25">
      <c r="A364" t="str">
        <f t="shared" si="218"/>
        <v/>
      </c>
      <c r="B364" s="1" t="str">
        <f t="shared" si="320"/>
        <v>X</v>
      </c>
      <c r="C364" s="37" t="s">
        <v>731</v>
      </c>
      <c r="D364" s="287" t="s">
        <v>732</v>
      </c>
      <c r="E364" s="156" t="str">
        <f t="shared" si="337"/>
        <v/>
      </c>
      <c r="F364" s="156" t="str">
        <f t="shared" si="337"/>
        <v/>
      </c>
      <c r="G364" s="156" t="str">
        <f t="shared" si="365"/>
        <v/>
      </c>
      <c r="H364" s="156" t="str">
        <f t="shared" si="365"/>
        <v/>
      </c>
      <c r="I364" s="156" t="str">
        <f t="shared" si="365"/>
        <v/>
      </c>
      <c r="J364" s="156">
        <f t="shared" si="365"/>
        <v>18635.000228881836</v>
      </c>
      <c r="K364" s="156">
        <f t="shared" si="365"/>
        <v>19943.000793457031</v>
      </c>
      <c r="L364" s="156">
        <f t="shared" si="365"/>
        <v>15283.499717712402</v>
      </c>
      <c r="M364" s="156" t="str">
        <f t="shared" si="365"/>
        <v/>
      </c>
      <c r="N364" s="156" t="str">
        <f t="shared" ref="N364:O364" si="369">IF(N114=0,"",N239/N114*1000)</f>
        <v/>
      </c>
      <c r="O364" s="156" t="str">
        <f t="shared" si="369"/>
        <v/>
      </c>
      <c r="P364" s="156" t="str">
        <f t="shared" ref="P364:S364" si="370">IF(P114=0,"",P239/P114*1000)</f>
        <v/>
      </c>
      <c r="Q364" s="156" t="str">
        <f t="shared" si="370"/>
        <v/>
      </c>
      <c r="R364" s="156" t="str">
        <f t="shared" si="370"/>
        <v/>
      </c>
      <c r="S364" s="156" t="str">
        <f t="shared" si="370"/>
        <v/>
      </c>
      <c r="T364" s="156" t="str">
        <f t="shared" ref="T364" si="371">IF(T114=0,"",T239/T114*1000)</f>
        <v/>
      </c>
    </row>
    <row r="365" spans="1:20" hidden="1" x14ac:dyDescent="0.25">
      <c r="A365" t="str">
        <f t="shared" si="218"/>
        <v/>
      </c>
      <c r="B365" s="1" t="str">
        <f t="shared" si="320"/>
        <v>X</v>
      </c>
      <c r="C365" s="37" t="s">
        <v>733</v>
      </c>
      <c r="D365" s="287" t="s">
        <v>734</v>
      </c>
      <c r="E365" s="156" t="str">
        <f t="shared" si="337"/>
        <v/>
      </c>
      <c r="F365" s="156" t="str">
        <f t="shared" si="337"/>
        <v/>
      </c>
      <c r="G365" s="156" t="str">
        <f t="shared" si="365"/>
        <v/>
      </c>
      <c r="H365" s="156" t="str">
        <f t="shared" si="365"/>
        <v/>
      </c>
      <c r="I365" s="156" t="str">
        <f t="shared" si="365"/>
        <v/>
      </c>
      <c r="J365" s="156" t="str">
        <f t="shared" si="365"/>
        <v/>
      </c>
      <c r="K365" s="156" t="str">
        <f t="shared" si="365"/>
        <v/>
      </c>
      <c r="L365" s="156">
        <f t="shared" si="365"/>
        <v>9342.4996270073771</v>
      </c>
      <c r="M365" s="156">
        <f t="shared" si="365"/>
        <v>9800.2998352050781</v>
      </c>
      <c r="N365" s="156">
        <f t="shared" ref="N365:O365" si="372">IF(N115=0,"",N240/N115*1000)</f>
        <v>11036.571684337798</v>
      </c>
      <c r="O365" s="156">
        <f t="shared" si="372"/>
        <v>12083.29413918888</v>
      </c>
      <c r="P365" s="156" t="str">
        <f t="shared" ref="P365:S365" si="373">IF(P115=0,"",P240/P115*1000)</f>
        <v/>
      </c>
      <c r="Q365" s="156" t="str">
        <f t="shared" si="373"/>
        <v/>
      </c>
      <c r="R365" s="156" t="str">
        <f t="shared" si="373"/>
        <v/>
      </c>
      <c r="S365" s="156" t="str">
        <f t="shared" si="373"/>
        <v/>
      </c>
      <c r="T365" s="156" t="str">
        <f t="shared" ref="T365" si="374">IF(T115=0,"",T240/T115*1000)</f>
        <v/>
      </c>
    </row>
    <row r="366" spans="1:20" hidden="1" x14ac:dyDescent="0.25">
      <c r="A366" t="str">
        <f t="shared" si="218"/>
        <v/>
      </c>
      <c r="B366" s="1" t="str">
        <f t="shared" si="320"/>
        <v/>
      </c>
      <c r="C366" s="37" t="s">
        <v>735</v>
      </c>
      <c r="D366" s="287" t="s">
        <v>736</v>
      </c>
      <c r="E366" s="156" t="str">
        <f t="shared" si="337"/>
        <v/>
      </c>
      <c r="F366" s="156" t="str">
        <f t="shared" si="337"/>
        <v/>
      </c>
      <c r="G366" s="156" t="str">
        <f t="shared" si="365"/>
        <v/>
      </c>
      <c r="H366" s="156" t="str">
        <f t="shared" si="365"/>
        <v/>
      </c>
      <c r="I366" s="156" t="str">
        <f t="shared" si="365"/>
        <v/>
      </c>
      <c r="J366" s="156" t="str">
        <f t="shared" si="365"/>
        <v/>
      </c>
      <c r="K366" s="156" t="str">
        <f t="shared" si="365"/>
        <v/>
      </c>
      <c r="L366" s="156" t="str">
        <f t="shared" si="365"/>
        <v/>
      </c>
      <c r="M366" s="156" t="str">
        <f t="shared" si="365"/>
        <v/>
      </c>
      <c r="N366" s="156" t="str">
        <f t="shared" ref="N366:O366" si="375">IF(N116=0,"",N241/N116*1000)</f>
        <v/>
      </c>
      <c r="O366" s="156" t="str">
        <f t="shared" si="375"/>
        <v/>
      </c>
      <c r="P366" s="156" t="str">
        <f t="shared" ref="P366:S366" si="376">IF(P116=0,"",P241/P116*1000)</f>
        <v/>
      </c>
      <c r="Q366" s="156" t="str">
        <f t="shared" si="376"/>
        <v/>
      </c>
      <c r="R366" s="156" t="str">
        <f t="shared" si="376"/>
        <v/>
      </c>
      <c r="S366" s="156" t="str">
        <f t="shared" si="376"/>
        <v/>
      </c>
      <c r="T366" s="156" t="str">
        <f t="shared" ref="T366" si="377">IF(T116=0,"",T241/T116*1000)</f>
        <v/>
      </c>
    </row>
    <row r="367" spans="1:20" hidden="1" x14ac:dyDescent="0.25">
      <c r="A367" t="str">
        <f t="shared" si="218"/>
        <v/>
      </c>
      <c r="B367" s="1" t="str">
        <f t="shared" si="320"/>
        <v>X</v>
      </c>
      <c r="C367" s="37" t="s">
        <v>737</v>
      </c>
      <c r="D367" s="287" t="s">
        <v>738</v>
      </c>
      <c r="E367" s="156" t="str">
        <f t="shared" si="337"/>
        <v/>
      </c>
      <c r="F367" s="156" t="str">
        <f t="shared" si="337"/>
        <v/>
      </c>
      <c r="G367" s="156" t="str">
        <f t="shared" si="365"/>
        <v/>
      </c>
      <c r="H367" s="156" t="str">
        <f t="shared" si="365"/>
        <v/>
      </c>
      <c r="I367" s="156" t="str">
        <f t="shared" si="365"/>
        <v/>
      </c>
      <c r="J367" s="156" t="str">
        <f t="shared" si="365"/>
        <v/>
      </c>
      <c r="K367" s="156" t="str">
        <f t="shared" si="365"/>
        <v/>
      </c>
      <c r="L367" s="156">
        <f t="shared" si="365"/>
        <v>29563.999176025391</v>
      </c>
      <c r="M367" s="156" t="str">
        <f t="shared" si="365"/>
        <v/>
      </c>
      <c r="N367" s="156" t="str">
        <f t="shared" ref="N367:O367" si="378">IF(N117=0,"",N242/N117*1000)</f>
        <v/>
      </c>
      <c r="O367" s="156" t="str">
        <f t="shared" si="378"/>
        <v/>
      </c>
      <c r="P367" s="156" t="str">
        <f t="shared" ref="P367:S367" si="379">IF(P117=0,"",P242/P117*1000)</f>
        <v/>
      </c>
      <c r="Q367" s="156" t="str">
        <f t="shared" si="379"/>
        <v/>
      </c>
      <c r="R367" s="156" t="str">
        <f t="shared" si="379"/>
        <v/>
      </c>
      <c r="S367" s="156" t="str">
        <f t="shared" si="379"/>
        <v/>
      </c>
      <c r="T367" s="156" t="str">
        <f t="shared" ref="T367" si="380">IF(T117=0,"",T242/T117*1000)</f>
        <v/>
      </c>
    </row>
    <row r="368" spans="1:20" hidden="1" x14ac:dyDescent="0.25">
      <c r="A368" t="str">
        <f t="shared" si="218"/>
        <v/>
      </c>
      <c r="B368" s="1" t="str">
        <f t="shared" si="320"/>
        <v>X</v>
      </c>
      <c r="C368" s="37" t="s">
        <v>739</v>
      </c>
      <c r="D368" s="287" t="s">
        <v>740</v>
      </c>
      <c r="E368" s="156" t="str">
        <f t="shared" si="337"/>
        <v/>
      </c>
      <c r="F368" s="156" t="str">
        <f t="shared" si="337"/>
        <v/>
      </c>
      <c r="G368" s="156" t="str">
        <f t="shared" si="365"/>
        <v/>
      </c>
      <c r="H368" s="156" t="str">
        <f t="shared" si="365"/>
        <v/>
      </c>
      <c r="I368" s="156" t="str">
        <f t="shared" si="365"/>
        <v/>
      </c>
      <c r="J368" s="156" t="str">
        <f t="shared" si="365"/>
        <v/>
      </c>
      <c r="K368" s="156" t="str">
        <f t="shared" si="365"/>
        <v/>
      </c>
      <c r="L368" s="156" t="str">
        <f t="shared" si="365"/>
        <v/>
      </c>
      <c r="M368" s="156" t="str">
        <f t="shared" si="365"/>
        <v/>
      </c>
      <c r="N368" s="156" t="str">
        <f t="shared" ref="N368:O368" si="381">IF(N118=0,"",N243/N118*1000)</f>
        <v/>
      </c>
      <c r="O368" s="156" t="str">
        <f t="shared" si="381"/>
        <v/>
      </c>
      <c r="P368" s="156" t="str">
        <f t="shared" ref="P368:S368" si="382">IF(P118=0,"",P243/P118*1000)</f>
        <v/>
      </c>
      <c r="Q368" s="156" t="str">
        <f t="shared" si="382"/>
        <v/>
      </c>
      <c r="R368" s="156">
        <f t="shared" si="382"/>
        <v>18074.499766031902</v>
      </c>
      <c r="S368" s="156">
        <f t="shared" si="382"/>
        <v>19024.299621582031</v>
      </c>
      <c r="T368" s="156">
        <f t="shared" ref="T368" si="383">IF(T118=0,"",T243/T118*1000)</f>
        <v>19643.666585286457</v>
      </c>
    </row>
    <row r="369" spans="1:20" hidden="1" x14ac:dyDescent="0.25">
      <c r="A369" t="str">
        <f t="shared" si="218"/>
        <v/>
      </c>
      <c r="B369" s="1" t="str">
        <f t="shared" si="320"/>
        <v/>
      </c>
      <c r="C369" s="37" t="s">
        <v>741</v>
      </c>
      <c r="D369" s="287" t="s">
        <v>742</v>
      </c>
      <c r="E369" s="156" t="str">
        <f t="shared" si="337"/>
        <v/>
      </c>
      <c r="F369" s="156" t="str">
        <f t="shared" si="337"/>
        <v/>
      </c>
      <c r="G369" s="156" t="str">
        <f t="shared" si="365"/>
        <v/>
      </c>
      <c r="H369" s="156" t="str">
        <f t="shared" si="365"/>
        <v/>
      </c>
      <c r="I369" s="156" t="str">
        <f t="shared" si="365"/>
        <v/>
      </c>
      <c r="J369" s="156" t="str">
        <f t="shared" si="365"/>
        <v/>
      </c>
      <c r="K369" s="156" t="str">
        <f t="shared" si="365"/>
        <v/>
      </c>
      <c r="L369" s="156" t="str">
        <f t="shared" si="365"/>
        <v/>
      </c>
      <c r="M369" s="156" t="str">
        <f t="shared" si="365"/>
        <v/>
      </c>
      <c r="N369" s="156" t="str">
        <f t="shared" ref="N369:O369" si="384">IF(N119=0,"",N244/N119*1000)</f>
        <v/>
      </c>
      <c r="O369" s="156" t="str">
        <f t="shared" si="384"/>
        <v/>
      </c>
      <c r="P369" s="156" t="str">
        <f t="shared" ref="P369:S369" si="385">IF(P119=0,"",P244/P119*1000)</f>
        <v/>
      </c>
      <c r="Q369" s="156" t="str">
        <f t="shared" si="385"/>
        <v/>
      </c>
      <c r="R369" s="156" t="str">
        <f t="shared" si="385"/>
        <v/>
      </c>
      <c r="S369" s="156" t="str">
        <f t="shared" si="385"/>
        <v/>
      </c>
      <c r="T369" s="156" t="str">
        <f t="shared" ref="T369" si="386">IF(T119=0,"",T244/T119*1000)</f>
        <v/>
      </c>
    </row>
    <row r="370" spans="1:20" hidden="1" x14ac:dyDescent="0.25">
      <c r="A370" t="str">
        <f t="shared" si="218"/>
        <v/>
      </c>
      <c r="B370" s="1" t="str">
        <f t="shared" si="320"/>
        <v>X</v>
      </c>
      <c r="C370" s="37" t="s">
        <v>743</v>
      </c>
      <c r="D370" s="287" t="s">
        <v>744</v>
      </c>
      <c r="E370" s="156" t="str">
        <f t="shared" si="337"/>
        <v/>
      </c>
      <c r="F370" s="156" t="str">
        <f t="shared" si="337"/>
        <v/>
      </c>
      <c r="G370" s="156" t="str">
        <f t="shared" si="365"/>
        <v/>
      </c>
      <c r="H370" s="156" t="str">
        <f t="shared" si="365"/>
        <v/>
      </c>
      <c r="I370" s="156" t="str">
        <f t="shared" si="365"/>
        <v/>
      </c>
      <c r="J370" s="156">
        <f t="shared" si="365"/>
        <v>24190.000534057617</v>
      </c>
      <c r="K370" s="156">
        <f t="shared" si="365"/>
        <v>34410.999298095703</v>
      </c>
      <c r="L370" s="156" t="str">
        <f t="shared" si="365"/>
        <v/>
      </c>
      <c r="M370" s="156">
        <f t="shared" si="365"/>
        <v>12385.000228881836</v>
      </c>
      <c r="N370" s="156">
        <f t="shared" ref="N370:O370" si="387">IF(N120=0,"",N245/N120*1000)</f>
        <v>38530.998229980469</v>
      </c>
      <c r="O370" s="156">
        <f t="shared" si="387"/>
        <v>21743.000030517578</v>
      </c>
      <c r="P370" s="156" t="str">
        <f t="shared" ref="P370:S370" si="388">IF(P120=0,"",P245/P120*1000)</f>
        <v/>
      </c>
      <c r="Q370" s="156" t="str">
        <f t="shared" si="388"/>
        <v/>
      </c>
      <c r="R370" s="156" t="str">
        <f t="shared" si="388"/>
        <v/>
      </c>
      <c r="S370" s="156" t="str">
        <f t="shared" si="388"/>
        <v/>
      </c>
      <c r="T370" s="156" t="str">
        <f t="shared" ref="T370" si="389">IF(T120=0,"",T245/T120*1000)</f>
        <v/>
      </c>
    </row>
    <row r="371" spans="1:20" hidden="1" x14ac:dyDescent="0.25">
      <c r="A371" t="str">
        <f t="shared" si="218"/>
        <v/>
      </c>
      <c r="B371" s="1" t="str">
        <f t="shared" si="320"/>
        <v/>
      </c>
      <c r="C371" s="37" t="s">
        <v>745</v>
      </c>
      <c r="D371" s="287" t="s">
        <v>746</v>
      </c>
      <c r="E371" s="156" t="str">
        <f t="shared" si="337"/>
        <v/>
      </c>
      <c r="F371" s="156" t="str">
        <f t="shared" si="337"/>
        <v/>
      </c>
      <c r="G371" s="156" t="str">
        <f t="shared" si="365"/>
        <v/>
      </c>
      <c r="H371" s="156" t="str">
        <f t="shared" si="365"/>
        <v/>
      </c>
      <c r="I371" s="156" t="str">
        <f t="shared" si="365"/>
        <v/>
      </c>
      <c r="J371" s="156" t="str">
        <f t="shared" si="365"/>
        <v/>
      </c>
      <c r="K371" s="156" t="str">
        <f t="shared" si="365"/>
        <v/>
      </c>
      <c r="L371" s="156" t="str">
        <f t="shared" si="365"/>
        <v/>
      </c>
      <c r="M371" s="156" t="str">
        <f t="shared" si="365"/>
        <v/>
      </c>
      <c r="N371" s="156" t="str">
        <f t="shared" ref="N371:O371" si="390">IF(N121=0,"",N246/N121*1000)</f>
        <v/>
      </c>
      <c r="O371" s="156" t="str">
        <f t="shared" si="390"/>
        <v/>
      </c>
      <c r="P371" s="156" t="str">
        <f t="shared" ref="P371:S371" si="391">IF(P121=0,"",P246/P121*1000)</f>
        <v/>
      </c>
      <c r="Q371" s="156" t="str">
        <f t="shared" si="391"/>
        <v/>
      </c>
      <c r="R371" s="156" t="str">
        <f t="shared" si="391"/>
        <v/>
      </c>
      <c r="S371" s="156" t="str">
        <f t="shared" si="391"/>
        <v/>
      </c>
      <c r="T371" s="156" t="str">
        <f t="shared" ref="T371" si="392">IF(T121=0,"",T246/T121*1000)</f>
        <v/>
      </c>
    </row>
    <row r="372" spans="1:20" s="4" customFormat="1" ht="20.25" hidden="1" customHeight="1" x14ac:dyDescent="0.25">
      <c r="A372" t="str">
        <f t="shared" si="218"/>
        <v/>
      </c>
      <c r="B372" s="1" t="str">
        <f t="shared" si="320"/>
        <v>X</v>
      </c>
      <c r="C372" s="441" t="s">
        <v>747</v>
      </c>
      <c r="D372" s="837" t="s">
        <v>748</v>
      </c>
      <c r="E372" s="443">
        <f t="shared" si="337"/>
        <v>14087.800598144531</v>
      </c>
      <c r="F372" s="443">
        <f t="shared" si="337"/>
        <v>14437.666575113932</v>
      </c>
      <c r="G372" s="443">
        <f t="shared" si="365"/>
        <v>14946.333567301432</v>
      </c>
      <c r="H372" s="443">
        <f t="shared" si="365"/>
        <v>17994.200134277344</v>
      </c>
      <c r="I372" s="443">
        <f t="shared" si="365"/>
        <v>19867.69221379207</v>
      </c>
      <c r="J372" s="443">
        <f t="shared" si="365"/>
        <v>16475.999450683594</v>
      </c>
      <c r="K372" s="443">
        <f t="shared" si="365"/>
        <v>18446.333567301434</v>
      </c>
      <c r="L372" s="443">
        <f t="shared" si="365"/>
        <v>21205.799865722656</v>
      </c>
      <c r="M372" s="443">
        <f t="shared" si="365"/>
        <v>19839.16727701823</v>
      </c>
      <c r="N372" s="443">
        <f t="shared" ref="N372:O372" si="393">IF(N122=0,"",N247/N122*1000)</f>
        <v>21671.834309895832</v>
      </c>
      <c r="O372" s="443">
        <f t="shared" si="393"/>
        <v>21336.00071498326</v>
      </c>
      <c r="P372" s="443">
        <f t="shared" ref="P372:S372" si="394">IF(P122=0,"",P247/P122*1000)</f>
        <v>18566.765280330885</v>
      </c>
      <c r="Q372" s="443">
        <f t="shared" si="394"/>
        <v>19144.874572753906</v>
      </c>
      <c r="R372" s="443">
        <f t="shared" si="394"/>
        <v>20824.800618489582</v>
      </c>
      <c r="S372" s="443">
        <f t="shared" si="394"/>
        <v>21785.646326401653</v>
      </c>
      <c r="T372" s="443">
        <f t="shared" ref="T372" si="395">IF(T122=0,"",T247/T122*1000)</f>
        <v>21162.118350758272</v>
      </c>
    </row>
    <row r="373" spans="1:20" ht="20.25" customHeight="1" x14ac:dyDescent="0.25">
      <c r="A373" t="s">
        <v>508</v>
      </c>
      <c r="B373" s="1" t="s">
        <v>509</v>
      </c>
      <c r="C373" s="838" t="s">
        <v>503</v>
      </c>
      <c r="D373" s="838"/>
      <c r="E373" s="235"/>
      <c r="F373" s="235"/>
      <c r="G373" s="235"/>
      <c r="H373" s="235"/>
      <c r="I373" s="235"/>
      <c r="J373" s="235"/>
      <c r="K373" s="235"/>
      <c r="L373" s="235"/>
      <c r="M373" s="235"/>
      <c r="N373" s="235"/>
      <c r="O373" s="235"/>
      <c r="P373" s="235"/>
      <c r="Q373" s="235"/>
      <c r="R373" s="235"/>
      <c r="S373" s="235"/>
      <c r="T373" s="235"/>
    </row>
    <row r="374" spans="1:20" hidden="1" x14ac:dyDescent="0.25">
      <c r="C374" s="155"/>
      <c r="D374" s="4"/>
      <c r="E374" s="4"/>
      <c r="F374" s="4"/>
      <c r="G374" s="4"/>
      <c r="H374" s="4"/>
      <c r="I374" s="4"/>
      <c r="J374" s="4"/>
      <c r="K374" s="4"/>
      <c r="L374" s="4"/>
      <c r="M374" s="4"/>
      <c r="N374" s="4"/>
      <c r="O374" s="4"/>
      <c r="P374" s="4"/>
      <c r="Q374" s="4"/>
      <c r="R374" s="4"/>
      <c r="S374" s="4"/>
      <c r="T374" s="4"/>
    </row>
  </sheetData>
  <autoFilter ref="A1:B374" xr:uid="{00000000-0009-0000-0000-000010000000}">
    <filterColumn colId="0">
      <customFilters>
        <customFilter operator="notEqual" val=" "/>
      </customFilters>
    </filterColumn>
  </autoFilter>
  <pageMargins left="0.74803149606299213" right="0.74803149606299213" top="0.98425196850393704" bottom="0.98425196850393704" header="0.51181102362204722" footer="0.51181102362204722"/>
  <pageSetup scale="57" fitToHeight="3"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6" tint="-0.249977111117893"/>
  </sheetPr>
  <dimension ref="A1:AK445"/>
  <sheetViews>
    <sheetView view="pageBreakPreview" zoomScale="83" zoomScaleNormal="80" zoomScaleSheetLayoutView="83" workbookViewId="0">
      <pane xSplit="1" topLeftCell="B1" activePane="topRight" state="frozen"/>
      <selection activeCell="D107" sqref="D107"/>
      <selection pane="topRight" activeCell="A2" sqref="A2"/>
    </sheetView>
  </sheetViews>
  <sheetFormatPr defaultColWidth="9.1796875" defaultRowHeight="12.5" x14ac:dyDescent="0.25"/>
  <cols>
    <col min="1" max="1" width="29.453125" style="23" customWidth="1"/>
    <col min="2" max="4" width="10.453125" style="23" customWidth="1"/>
    <col min="5" max="27" width="9.453125" style="23" customWidth="1"/>
    <col min="28" max="16384" width="9.1796875" style="23"/>
  </cols>
  <sheetData>
    <row r="1" spans="1:27" s="41" customFormat="1" ht="25.4" customHeight="1" x14ac:dyDescent="0.25">
      <c r="A1" s="39" t="str">
        <f>Index!A67</f>
        <v>Table 5a    Visitors to Palau by nationality (tourists plus business):  FY2000-FY2025</v>
      </c>
      <c r="B1" s="216"/>
      <c r="C1" s="216"/>
      <c r="D1" s="216"/>
      <c r="E1" s="216"/>
      <c r="F1" s="216"/>
      <c r="G1" s="216"/>
      <c r="H1" s="152"/>
      <c r="I1" s="152"/>
      <c r="J1" s="152"/>
      <c r="K1" s="152"/>
      <c r="L1" s="152"/>
      <c r="M1" s="152"/>
      <c r="N1" s="152"/>
      <c r="O1" s="152"/>
      <c r="P1" s="152"/>
      <c r="Q1" s="152"/>
      <c r="R1" s="152"/>
      <c r="S1" s="152"/>
      <c r="T1" s="152"/>
      <c r="U1" s="152"/>
      <c r="V1" s="152"/>
      <c r="W1" s="152"/>
      <c r="X1" s="152"/>
      <c r="Y1" s="152"/>
      <c r="Z1" s="152"/>
      <c r="AA1" s="152"/>
    </row>
    <row r="2" spans="1:27" s="38" customFormat="1" ht="25.5" customHeight="1" x14ac:dyDescent="0.35">
      <c r="A2" s="184" t="s">
        <v>752</v>
      </c>
      <c r="B2" s="154" t="str">
        <f>NAgni!C2</f>
        <v>FY00</v>
      </c>
      <c r="C2" s="154" t="str">
        <f>NAgni!D2</f>
        <v>FY01</v>
      </c>
      <c r="D2" s="154" t="str">
        <f>NAgni!E2</f>
        <v>FY02</v>
      </c>
      <c r="E2" s="154" t="str">
        <f>NAgni!F2</f>
        <v>FY03</v>
      </c>
      <c r="F2" s="154" t="str">
        <f>NAgni!G2</f>
        <v>FY04</v>
      </c>
      <c r="G2" s="154" t="str">
        <f>NAgni!H2</f>
        <v>FY05</v>
      </c>
      <c r="H2" s="154" t="str">
        <f>NAgni!I2</f>
        <v>FY06</v>
      </c>
      <c r="I2" s="154" t="str">
        <f>NAgni!J2</f>
        <v>FY07</v>
      </c>
      <c r="J2" s="154" t="str">
        <f>NAgni!K2</f>
        <v>FY08</v>
      </c>
      <c r="K2" s="154" t="str">
        <f>NAgni!L2</f>
        <v>FY09</v>
      </c>
      <c r="L2" s="154" t="str">
        <f>NAgni!M2</f>
        <v>FY10</v>
      </c>
      <c r="M2" s="154" t="str">
        <f>NAgni!N2</f>
        <v>FY11</v>
      </c>
      <c r="N2" s="154" t="str">
        <f>NAgni!O2</f>
        <v>FY12</v>
      </c>
      <c r="O2" s="154" t="str">
        <f>NAgni!P2</f>
        <v>FY13</v>
      </c>
      <c r="P2" s="154" t="str">
        <f>NAgni!Q2</f>
        <v>FY14</v>
      </c>
      <c r="Q2" s="154" t="str">
        <f>NAgni!R2</f>
        <v>FY15</v>
      </c>
      <c r="R2" s="154" t="str">
        <f>NAgni!S2</f>
        <v>FY16</v>
      </c>
      <c r="S2" s="154" t="str">
        <f>NAgni!T2</f>
        <v>FY17</v>
      </c>
      <c r="T2" s="154" t="str">
        <f>NAgni!U2</f>
        <v>FY18</v>
      </c>
      <c r="U2" s="154" t="str">
        <f>NAgni!V2</f>
        <v>FY19</v>
      </c>
      <c r="V2" s="154" t="str">
        <f>NAgni!W2</f>
        <v>FY20</v>
      </c>
      <c r="W2" s="154" t="str">
        <f>NAgni!X2</f>
        <v>FY21</v>
      </c>
      <c r="X2" s="154" t="str">
        <f>NAgni!Y2</f>
        <v>FY22</v>
      </c>
      <c r="Y2" s="154" t="str">
        <f>NAgni!Z2</f>
        <v>FY23</v>
      </c>
      <c r="Z2" s="154" t="str">
        <f>NAgni!AA2</f>
        <v>FY24</v>
      </c>
      <c r="AA2" s="154" t="str">
        <f>NAgni!AB2</f>
        <v>FY25</v>
      </c>
    </row>
    <row r="3" spans="1:27" ht="20.25" customHeight="1" x14ac:dyDescent="0.25">
      <c r="A3" s="175" t="s">
        <v>167</v>
      </c>
      <c r="B3" s="227">
        <v>20762</v>
      </c>
      <c r="C3" s="227">
        <v>23043</v>
      </c>
      <c r="D3" s="227">
        <v>21863</v>
      </c>
      <c r="E3" s="227">
        <v>21237</v>
      </c>
      <c r="F3" s="227">
        <v>23983</v>
      </c>
      <c r="G3" s="227">
        <v>25574</v>
      </c>
      <c r="H3" s="227">
        <v>26751</v>
      </c>
      <c r="I3" s="227">
        <v>28467</v>
      </c>
      <c r="J3" s="227">
        <v>29516</v>
      </c>
      <c r="K3" s="227">
        <v>29304</v>
      </c>
      <c r="L3" s="227">
        <v>27986</v>
      </c>
      <c r="M3" s="227">
        <v>37700</v>
      </c>
      <c r="N3" s="227">
        <v>38370</v>
      </c>
      <c r="O3" s="227">
        <v>36428</v>
      </c>
      <c r="P3" s="227">
        <v>38145</v>
      </c>
      <c r="Q3" s="227">
        <v>31733.154296875</v>
      </c>
      <c r="R3" s="227">
        <v>30546</v>
      </c>
      <c r="S3" s="227">
        <v>25777</v>
      </c>
      <c r="T3" s="227">
        <v>24384</v>
      </c>
      <c r="U3" s="227">
        <v>19585</v>
      </c>
      <c r="V3" s="227">
        <v>10623</v>
      </c>
      <c r="W3" s="227">
        <v>80</v>
      </c>
      <c r="X3" s="227">
        <v>762</v>
      </c>
      <c r="Y3" s="227">
        <v>3143</v>
      </c>
      <c r="Z3" s="227">
        <v>5588</v>
      </c>
      <c r="AA3" s="227">
        <v>6702</v>
      </c>
    </row>
    <row r="4" spans="1:27" x14ac:dyDescent="0.25">
      <c r="A4" s="175" t="s">
        <v>168</v>
      </c>
      <c r="B4" s="227">
        <v>13412</v>
      </c>
      <c r="C4" s="227">
        <v>2850</v>
      </c>
      <c r="D4" s="227">
        <v>138</v>
      </c>
      <c r="E4" s="227">
        <v>122</v>
      </c>
      <c r="F4" s="227">
        <v>33272</v>
      </c>
      <c r="G4" s="227">
        <v>36542</v>
      </c>
      <c r="H4" s="227">
        <v>28759</v>
      </c>
      <c r="I4" s="227">
        <v>29147</v>
      </c>
      <c r="J4" s="227">
        <v>14502</v>
      </c>
      <c r="K4" s="227">
        <v>14521</v>
      </c>
      <c r="L4" s="227">
        <v>14081</v>
      </c>
      <c r="M4" s="227">
        <v>14805</v>
      </c>
      <c r="N4" s="227">
        <v>18634</v>
      </c>
      <c r="O4" s="227">
        <v>18470</v>
      </c>
      <c r="P4" s="227">
        <v>15793</v>
      </c>
      <c r="Q4" s="227">
        <v>12405.845703125</v>
      </c>
      <c r="R4" s="227">
        <v>12480</v>
      </c>
      <c r="S4" s="227">
        <v>13419</v>
      </c>
      <c r="T4" s="227">
        <v>12833</v>
      </c>
      <c r="U4" s="227">
        <v>11541</v>
      </c>
      <c r="V4" s="227">
        <v>6211</v>
      </c>
      <c r="W4" s="227">
        <v>12</v>
      </c>
      <c r="X4" s="227">
        <v>136</v>
      </c>
      <c r="Y4" s="227">
        <v>866</v>
      </c>
      <c r="Z4" s="227">
        <v>701</v>
      </c>
      <c r="AA4" s="227">
        <v>863</v>
      </c>
    </row>
    <row r="5" spans="1:27" x14ac:dyDescent="0.25">
      <c r="A5" s="175" t="s">
        <v>169</v>
      </c>
      <c r="B5" s="227">
        <v>577</v>
      </c>
      <c r="C5" s="227">
        <v>355</v>
      </c>
      <c r="D5" s="227">
        <v>317</v>
      </c>
      <c r="E5" s="227">
        <v>306</v>
      </c>
      <c r="F5" s="227">
        <v>2779</v>
      </c>
      <c r="G5" s="227">
        <v>4922</v>
      </c>
      <c r="H5" s="227">
        <v>8436</v>
      </c>
      <c r="I5" s="227">
        <v>14197</v>
      </c>
      <c r="J5" s="227">
        <v>22762</v>
      </c>
      <c r="K5" s="227">
        <v>14553</v>
      </c>
      <c r="L5" s="227">
        <v>22189</v>
      </c>
      <c r="M5" s="227">
        <v>32649</v>
      </c>
      <c r="N5" s="227">
        <v>40605</v>
      </c>
      <c r="O5" s="227">
        <v>28115</v>
      </c>
      <c r="P5" s="227">
        <v>31135</v>
      </c>
      <c r="Q5" s="227">
        <v>15195.9228515625</v>
      </c>
      <c r="R5" s="227">
        <v>15436</v>
      </c>
      <c r="S5" s="227">
        <v>9422</v>
      </c>
      <c r="T5" s="227">
        <v>11296</v>
      </c>
      <c r="U5" s="227">
        <v>14024</v>
      </c>
      <c r="V5" s="227">
        <v>6258</v>
      </c>
      <c r="W5" s="227">
        <v>1912</v>
      </c>
      <c r="X5" s="227">
        <v>892</v>
      </c>
      <c r="Y5" s="227">
        <v>9373</v>
      </c>
      <c r="Z5" s="227">
        <v>11288</v>
      </c>
      <c r="AA5" s="227">
        <v>13367</v>
      </c>
    </row>
    <row r="6" spans="1:27" x14ac:dyDescent="0.25">
      <c r="A6" s="175" t="s">
        <v>170</v>
      </c>
      <c r="B6" s="227">
        <v>1100</v>
      </c>
      <c r="C6" s="227">
        <v>1126</v>
      </c>
      <c r="D6" s="227">
        <v>800</v>
      </c>
      <c r="E6" s="227">
        <v>780</v>
      </c>
      <c r="F6" s="227">
        <v>652</v>
      </c>
      <c r="G6" s="227">
        <v>1491</v>
      </c>
      <c r="H6" s="227">
        <v>1020</v>
      </c>
      <c r="I6" s="227">
        <v>947</v>
      </c>
      <c r="J6" s="227">
        <v>623</v>
      </c>
      <c r="K6" s="227">
        <v>636</v>
      </c>
      <c r="L6" s="227">
        <v>949</v>
      </c>
      <c r="M6" s="227">
        <v>1644</v>
      </c>
      <c r="N6" s="227">
        <v>3698</v>
      </c>
      <c r="O6" s="227">
        <v>9330</v>
      </c>
      <c r="P6" s="227">
        <v>21661</v>
      </c>
      <c r="Q6" s="227">
        <v>91095.3828125</v>
      </c>
      <c r="R6" s="227">
        <v>70637</v>
      </c>
      <c r="S6" s="227">
        <v>55358</v>
      </c>
      <c r="T6" s="227">
        <v>50063</v>
      </c>
      <c r="U6" s="227">
        <v>28368</v>
      </c>
      <c r="V6" s="227">
        <v>9721</v>
      </c>
      <c r="W6" s="227">
        <v>33</v>
      </c>
      <c r="X6" s="227">
        <v>57</v>
      </c>
      <c r="Y6" s="227">
        <v>7707</v>
      </c>
      <c r="Z6" s="227">
        <v>16660</v>
      </c>
      <c r="AA6" s="227">
        <v>21286</v>
      </c>
    </row>
    <row r="7" spans="1:27" x14ac:dyDescent="0.25">
      <c r="A7" s="175" t="s">
        <v>171</v>
      </c>
      <c r="B7" s="227">
        <v>11398</v>
      </c>
      <c r="C7" s="227">
        <v>8398</v>
      </c>
      <c r="D7" s="227">
        <v>7975</v>
      </c>
      <c r="E7" s="227">
        <v>8022</v>
      </c>
      <c r="F7" s="227">
        <v>8346</v>
      </c>
      <c r="G7" s="227">
        <v>8616</v>
      </c>
      <c r="H7" s="227">
        <v>8239</v>
      </c>
      <c r="I7" s="227">
        <v>7521</v>
      </c>
      <c r="J7" s="227">
        <v>7744</v>
      </c>
      <c r="K7" s="227">
        <v>6946</v>
      </c>
      <c r="L7" s="227">
        <v>7506</v>
      </c>
      <c r="M7" s="227">
        <v>8399</v>
      </c>
      <c r="N7" s="227">
        <v>8287</v>
      </c>
      <c r="O7" s="227">
        <v>8407</v>
      </c>
      <c r="P7" s="227">
        <v>8608</v>
      </c>
      <c r="Q7" s="227">
        <v>8822.4619140625</v>
      </c>
      <c r="R7" s="227">
        <v>8459</v>
      </c>
      <c r="S7" s="227">
        <v>8490</v>
      </c>
      <c r="T7" s="227">
        <v>8378</v>
      </c>
      <c r="U7" s="227">
        <v>7804</v>
      </c>
      <c r="V7" s="227">
        <v>4009</v>
      </c>
      <c r="W7" s="227">
        <v>1191</v>
      </c>
      <c r="X7" s="227">
        <v>5687</v>
      </c>
      <c r="Y7" s="227">
        <v>7960</v>
      </c>
      <c r="Z7" s="227">
        <v>10175</v>
      </c>
      <c r="AA7" s="227">
        <v>10893</v>
      </c>
    </row>
    <row r="8" spans="1:27" x14ac:dyDescent="0.25">
      <c r="A8" s="175" t="s">
        <v>172</v>
      </c>
      <c r="B8" s="227">
        <v>993</v>
      </c>
      <c r="C8" s="227">
        <v>877</v>
      </c>
      <c r="D8" s="227">
        <v>750</v>
      </c>
      <c r="E8" s="227">
        <v>730</v>
      </c>
      <c r="F8" s="227">
        <v>1476</v>
      </c>
      <c r="G8" s="227">
        <v>2203</v>
      </c>
      <c r="H8" s="227">
        <v>2251</v>
      </c>
      <c r="I8" s="227">
        <v>2533</v>
      </c>
      <c r="J8" s="227">
        <v>3932</v>
      </c>
      <c r="K8" s="227">
        <v>3514</v>
      </c>
      <c r="L8" s="227">
        <v>3814</v>
      </c>
      <c r="M8" s="227">
        <v>4290</v>
      </c>
      <c r="N8" s="227">
        <v>5082</v>
      </c>
      <c r="O8" s="227">
        <v>5493</v>
      </c>
      <c r="P8" s="227">
        <v>5363</v>
      </c>
      <c r="Q8" s="227">
        <v>4610.6923828125</v>
      </c>
      <c r="R8" s="227">
        <v>4248</v>
      </c>
      <c r="S8" s="227">
        <v>4962</v>
      </c>
      <c r="T8" s="227">
        <v>4447</v>
      </c>
      <c r="U8" s="227">
        <v>3753</v>
      </c>
      <c r="V8" s="227">
        <v>2535</v>
      </c>
      <c r="W8" s="227">
        <v>19</v>
      </c>
      <c r="X8" s="227">
        <v>563</v>
      </c>
      <c r="Y8" s="227">
        <v>2271</v>
      </c>
      <c r="Z8" s="227">
        <v>3128</v>
      </c>
      <c r="AA8" s="227">
        <v>4750</v>
      </c>
    </row>
    <row r="9" spans="1:27" x14ac:dyDescent="0.25">
      <c r="A9" s="175" t="s">
        <v>4394</v>
      </c>
      <c r="B9" s="227"/>
      <c r="C9" s="227"/>
      <c r="D9" s="227"/>
      <c r="E9" s="227"/>
      <c r="F9" s="227"/>
      <c r="G9" s="227"/>
      <c r="H9" s="227"/>
      <c r="I9" s="227"/>
      <c r="J9" s="227">
        <v>707</v>
      </c>
      <c r="K9" s="227">
        <v>674</v>
      </c>
      <c r="L9" s="227">
        <v>1037</v>
      </c>
      <c r="M9" s="227">
        <v>1051</v>
      </c>
      <c r="N9" s="227">
        <v>1092</v>
      </c>
      <c r="O9" s="227">
        <v>1169</v>
      </c>
      <c r="P9" s="227">
        <v>1051</v>
      </c>
      <c r="Q9" s="227">
        <v>947.30767822265625</v>
      </c>
      <c r="R9" s="227">
        <v>770</v>
      </c>
      <c r="S9" s="227">
        <v>695</v>
      </c>
      <c r="T9" s="227">
        <v>669</v>
      </c>
      <c r="U9" s="227">
        <v>655</v>
      </c>
      <c r="V9" s="227">
        <v>287</v>
      </c>
      <c r="W9" s="227">
        <v>13</v>
      </c>
      <c r="X9" s="227">
        <v>175</v>
      </c>
      <c r="Y9" s="227">
        <v>944</v>
      </c>
      <c r="Z9" s="227">
        <v>1401</v>
      </c>
      <c r="AA9" s="227">
        <v>2420</v>
      </c>
    </row>
    <row r="10" spans="1:27" x14ac:dyDescent="0.25">
      <c r="A10" s="175" t="s">
        <v>93</v>
      </c>
      <c r="B10" s="227">
        <v>8259</v>
      </c>
      <c r="C10" s="227">
        <v>14515</v>
      </c>
      <c r="D10" s="227">
        <v>16314</v>
      </c>
      <c r="E10" s="227">
        <v>29541</v>
      </c>
      <c r="F10" s="227">
        <v>14643</v>
      </c>
      <c r="G10" s="227">
        <v>5656</v>
      </c>
      <c r="H10" s="227">
        <v>4346</v>
      </c>
      <c r="I10" s="227">
        <v>4329</v>
      </c>
      <c r="J10" s="227">
        <v>3064</v>
      </c>
      <c r="K10" s="227">
        <v>2875</v>
      </c>
      <c r="L10" s="227">
        <v>3335</v>
      </c>
      <c r="M10" s="227">
        <v>3162</v>
      </c>
      <c r="N10" s="227">
        <v>2947</v>
      </c>
      <c r="O10" s="227">
        <v>3199</v>
      </c>
      <c r="P10" s="227">
        <v>3669</v>
      </c>
      <c r="Q10" s="227">
        <v>3612.769287109375</v>
      </c>
      <c r="R10" s="227">
        <v>3692</v>
      </c>
      <c r="S10" s="227">
        <v>3547</v>
      </c>
      <c r="T10" s="227">
        <v>3494</v>
      </c>
      <c r="U10" s="227">
        <v>3649</v>
      </c>
      <c r="V10" s="227">
        <v>1984</v>
      </c>
      <c r="W10" s="227">
        <v>140</v>
      </c>
      <c r="X10" s="227">
        <v>975</v>
      </c>
      <c r="Y10" s="227">
        <v>2788</v>
      </c>
      <c r="Z10" s="227">
        <v>3720</v>
      </c>
      <c r="AA10" s="227">
        <v>5277</v>
      </c>
    </row>
    <row r="11" spans="1:27" s="51" customFormat="1" ht="20.25" customHeight="1" x14ac:dyDescent="0.3">
      <c r="A11" s="433" t="s">
        <v>201</v>
      </c>
      <c r="B11" s="834">
        <v>56501</v>
      </c>
      <c r="C11" s="834">
        <v>51164</v>
      </c>
      <c r="D11" s="834">
        <v>48157</v>
      </c>
      <c r="E11" s="834">
        <v>60738</v>
      </c>
      <c r="F11" s="834">
        <v>85151</v>
      </c>
      <c r="G11" s="834">
        <v>85004</v>
      </c>
      <c r="H11" s="834">
        <v>79802</v>
      </c>
      <c r="I11" s="834">
        <v>87141</v>
      </c>
      <c r="J11" s="834">
        <v>82850</v>
      </c>
      <c r="K11" s="834">
        <v>73023</v>
      </c>
      <c r="L11" s="834">
        <v>80897</v>
      </c>
      <c r="M11" s="834">
        <v>103700</v>
      </c>
      <c r="N11" s="834">
        <v>118715</v>
      </c>
      <c r="O11" s="834">
        <v>110611</v>
      </c>
      <c r="P11" s="834">
        <v>125425</v>
      </c>
      <c r="Q11" s="834">
        <v>168423.53125</v>
      </c>
      <c r="R11" s="834">
        <v>146268</v>
      </c>
      <c r="S11" s="834">
        <v>121670</v>
      </c>
      <c r="T11" s="834">
        <v>115564</v>
      </c>
      <c r="U11" s="834">
        <v>89379</v>
      </c>
      <c r="V11" s="834">
        <v>41628</v>
      </c>
      <c r="W11" s="834">
        <v>3400</v>
      </c>
      <c r="X11" s="834">
        <v>9247</v>
      </c>
      <c r="Y11" s="834">
        <v>35052</v>
      </c>
      <c r="Z11" s="834">
        <v>52661</v>
      </c>
      <c r="AA11" s="834">
        <v>65558</v>
      </c>
    </row>
    <row r="12" spans="1:27" ht="13" x14ac:dyDescent="0.3">
      <c r="A12" s="42" t="s">
        <v>753</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row>
    <row r="13" spans="1:27" ht="13" x14ac:dyDescent="0.3">
      <c r="A13" s="42" t="s">
        <v>754</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row>
    <row r="14" spans="1:27" ht="13" x14ac:dyDescent="0.3">
      <c r="A14" s="940" t="s">
        <v>4401</v>
      </c>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row>
    <row r="15" spans="1:27" ht="13" x14ac:dyDescent="0.3">
      <c r="A15" s="42"/>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row>
    <row r="16" spans="1:27" s="41" customFormat="1" ht="25.4" customHeight="1" x14ac:dyDescent="0.25">
      <c r="A16" s="39" t="str">
        <f>Index!A68</f>
        <v>Table 5b    Length of stay, visitors to Palau by nationality: FY2008-FY2025</v>
      </c>
      <c r="B16" s="839"/>
      <c r="C16" s="839"/>
      <c r="D16" s="839"/>
      <c r="E16" s="839"/>
      <c r="F16" s="839"/>
      <c r="G16" s="839"/>
      <c r="H16" s="840"/>
      <c r="I16" s="840"/>
      <c r="J16" s="216"/>
      <c r="K16" s="216"/>
      <c r="L16" s="216"/>
      <c r="M16" s="216"/>
      <c r="N16" s="216"/>
      <c r="O16" s="216"/>
      <c r="P16" s="216"/>
      <c r="Q16" s="216"/>
      <c r="R16" s="216"/>
      <c r="S16" s="216"/>
      <c r="T16" s="216"/>
      <c r="U16" s="216"/>
      <c r="V16" s="216"/>
      <c r="W16" s="216"/>
      <c r="X16" s="216"/>
      <c r="Y16" s="216"/>
      <c r="Z16" s="216"/>
      <c r="AA16" s="216"/>
    </row>
    <row r="17" spans="1:27" s="38" customFormat="1" ht="25.5" customHeight="1" x14ac:dyDescent="0.35">
      <c r="A17" s="184" t="s">
        <v>752</v>
      </c>
      <c r="B17" s="841"/>
      <c r="C17" s="839"/>
      <c r="D17" s="839"/>
      <c r="E17" s="839"/>
      <c r="F17" s="839"/>
      <c r="G17" s="839"/>
      <c r="H17" s="842"/>
      <c r="I17" s="842"/>
      <c r="J17" s="154" t="str">
        <f t="shared" ref="J17:P17" si="0">J2</f>
        <v>FY08</v>
      </c>
      <c r="K17" s="154" t="str">
        <f t="shared" si="0"/>
        <v>FY09</v>
      </c>
      <c r="L17" s="154" t="str">
        <f t="shared" si="0"/>
        <v>FY10</v>
      </c>
      <c r="M17" s="154" t="str">
        <f t="shared" si="0"/>
        <v>FY11</v>
      </c>
      <c r="N17" s="154" t="str">
        <f t="shared" si="0"/>
        <v>FY12</v>
      </c>
      <c r="O17" s="154" t="str">
        <f t="shared" si="0"/>
        <v>FY13</v>
      </c>
      <c r="P17" s="154" t="str">
        <f t="shared" si="0"/>
        <v>FY14</v>
      </c>
      <c r="Q17" s="154" t="str">
        <f t="shared" ref="Q17:T17" si="1">Q2</f>
        <v>FY15</v>
      </c>
      <c r="R17" s="154" t="str">
        <f t="shared" si="1"/>
        <v>FY16</v>
      </c>
      <c r="S17" s="154" t="str">
        <f t="shared" si="1"/>
        <v>FY17</v>
      </c>
      <c r="T17" s="154" t="str">
        <f t="shared" si="1"/>
        <v>FY18</v>
      </c>
      <c r="U17" s="154" t="str">
        <f t="shared" ref="U17:V17" si="2">U2</f>
        <v>FY19</v>
      </c>
      <c r="V17" s="154" t="str">
        <f t="shared" si="2"/>
        <v>FY20</v>
      </c>
      <c r="W17" s="154" t="str">
        <f t="shared" ref="W17:X17" si="3">W2</f>
        <v>FY21</v>
      </c>
      <c r="X17" s="154" t="str">
        <f t="shared" si="3"/>
        <v>FY22</v>
      </c>
      <c r="Y17" s="154" t="str">
        <f t="shared" ref="Y17:Z17" si="4">Y2</f>
        <v>FY23</v>
      </c>
      <c r="Z17" s="154" t="str">
        <f t="shared" si="4"/>
        <v>FY24</v>
      </c>
      <c r="AA17" s="154" t="str">
        <f t="shared" ref="AA17" si="5">AA2</f>
        <v>FY25</v>
      </c>
    </row>
    <row r="18" spans="1:27" ht="20.25" customHeight="1" x14ac:dyDescent="0.25">
      <c r="A18" s="175" t="s">
        <v>167</v>
      </c>
      <c r="B18" s="152"/>
      <c r="C18" s="216"/>
      <c r="D18" s="216"/>
      <c r="E18" s="216"/>
      <c r="F18" s="216"/>
      <c r="G18" s="216"/>
      <c r="H18" s="843"/>
      <c r="I18" s="216"/>
      <c r="J18" s="844">
        <f t="shared" ref="J18:J26" si="6">IF(J3&gt;599,J31/J3,"n.a.")</f>
        <v>4.6265447130369965</v>
      </c>
      <c r="K18" s="844">
        <f t="shared" ref="K18:W18" si="7">IF(K3&gt;599,K31/K3,"n.a.")</f>
        <v>4.5195493789243786</v>
      </c>
      <c r="L18" s="844">
        <f t="shared" si="7"/>
        <v>4.5152640494354319</v>
      </c>
      <c r="M18" s="844">
        <f t="shared" si="7"/>
        <v>4.5943911637931034</v>
      </c>
      <c r="N18" s="844">
        <f t="shared" si="7"/>
        <v>4.5400634447485011</v>
      </c>
      <c r="O18" s="844">
        <f t="shared" si="7"/>
        <v>4.6172196696222683</v>
      </c>
      <c r="P18" s="844">
        <f t="shared" si="7"/>
        <v>4.6066227552759207</v>
      </c>
      <c r="Q18" s="844">
        <f t="shared" si="7"/>
        <v>4.2669642326837414</v>
      </c>
      <c r="R18" s="844">
        <f t="shared" si="7"/>
        <v>4.1740228876121259</v>
      </c>
      <c r="S18" s="844">
        <f t="shared" si="7"/>
        <v>4.2216177454707688</v>
      </c>
      <c r="T18" s="844">
        <f t="shared" si="7"/>
        <v>4.3085569046300849</v>
      </c>
      <c r="U18" s="844">
        <f t="shared" si="7"/>
        <v>4.5716998819249426</v>
      </c>
      <c r="V18" s="844">
        <f t="shared" si="7"/>
        <v>4.5369786518638806</v>
      </c>
      <c r="W18" s="844" t="str">
        <f t="shared" si="7"/>
        <v>n.a.</v>
      </c>
      <c r="X18" s="844">
        <f t="shared" ref="X18:Y18" si="8">IF(X3&gt;599,X31/X3,"n.a.")</f>
        <v>9.5770990967437672</v>
      </c>
      <c r="Y18" s="844">
        <f t="shared" si="8"/>
        <v>6.36535617344098</v>
      </c>
      <c r="Z18" s="844">
        <f t="shared" ref="Z18:AA18" si="9">IF(Z3&gt;599,Z31/Z3,"n.a.")</f>
        <v>5.187172149024696</v>
      </c>
      <c r="AA18" s="844">
        <f t="shared" si="9"/>
        <v>4.8385142727917039</v>
      </c>
    </row>
    <row r="19" spans="1:27" x14ac:dyDescent="0.25">
      <c r="A19" s="175" t="s">
        <v>168</v>
      </c>
      <c r="B19" s="152"/>
      <c r="C19" s="216"/>
      <c r="D19" s="216"/>
      <c r="E19" s="216"/>
      <c r="F19" s="216"/>
      <c r="G19" s="216"/>
      <c r="H19" s="843"/>
      <c r="I19" s="216"/>
      <c r="J19" s="844">
        <f t="shared" si="6"/>
        <v>3.5596870797993381</v>
      </c>
      <c r="K19" s="844">
        <f t="shared" ref="K19:W19" si="10">IF(K4&gt;599,K32/K4,"n.a.")</f>
        <v>3.5430047969320295</v>
      </c>
      <c r="L19" s="844">
        <f t="shared" si="10"/>
        <v>3.5502122762942974</v>
      </c>
      <c r="M19" s="844">
        <f t="shared" si="10"/>
        <v>3.6826106572948327</v>
      </c>
      <c r="N19" s="844">
        <f t="shared" si="10"/>
        <v>3.6241472241601373</v>
      </c>
      <c r="O19" s="844">
        <f t="shared" si="10"/>
        <v>3.7065811958581483</v>
      </c>
      <c r="P19" s="844">
        <f t="shared" si="10"/>
        <v>3.7557909853257772</v>
      </c>
      <c r="Q19" s="844">
        <f t="shared" si="10"/>
        <v>3.8220770103811632</v>
      </c>
      <c r="R19" s="844">
        <f t="shared" si="10"/>
        <v>3.8318647335737182</v>
      </c>
      <c r="S19" s="844">
        <f t="shared" si="10"/>
        <v>3.9489119322415975</v>
      </c>
      <c r="T19" s="844">
        <f t="shared" si="10"/>
        <v>3.8984350648718147</v>
      </c>
      <c r="U19" s="844">
        <f t="shared" si="10"/>
        <v>4.1271506206134649</v>
      </c>
      <c r="V19" s="844">
        <f t="shared" si="10"/>
        <v>4.2668130383593628</v>
      </c>
      <c r="W19" s="844" t="str">
        <f t="shared" si="10"/>
        <v>n.a.</v>
      </c>
      <c r="X19" s="844" t="str">
        <f t="shared" ref="X19:Y19" si="11">IF(X4&gt;599,X32/X4,"n.a.")</f>
        <v>n.a.</v>
      </c>
      <c r="Y19" s="844">
        <f t="shared" si="11"/>
        <v>5.9140484041209582</v>
      </c>
      <c r="Z19" s="844">
        <f t="shared" ref="Z19:AA19" si="12">IF(Z4&gt;599,Z32/Z4,"n.a.")</f>
        <v>5.8230067537446502</v>
      </c>
      <c r="AA19" s="844">
        <f t="shared" si="12"/>
        <v>5.9380850322276943</v>
      </c>
    </row>
    <row r="20" spans="1:27" x14ac:dyDescent="0.25">
      <c r="A20" s="175" t="s">
        <v>169</v>
      </c>
      <c r="B20" s="152"/>
      <c r="C20" s="216"/>
      <c r="D20" s="216"/>
      <c r="E20" s="216"/>
      <c r="F20" s="216"/>
      <c r="G20" s="216"/>
      <c r="H20" s="843"/>
      <c r="I20" s="216"/>
      <c r="J20" s="844">
        <f t="shared" si="6"/>
        <v>3.653386469225024</v>
      </c>
      <c r="K20" s="844">
        <f t="shared" ref="K20:W20" si="13">IF(K5&gt;599,K33/K5,"n.a.")</f>
        <v>3.8451425393389678</v>
      </c>
      <c r="L20" s="844">
        <f t="shared" si="13"/>
        <v>3.8459164028347379</v>
      </c>
      <c r="M20" s="844">
        <f t="shared" si="13"/>
        <v>3.8036248238843458</v>
      </c>
      <c r="N20" s="844">
        <f t="shared" si="13"/>
        <v>3.8654579947050856</v>
      </c>
      <c r="O20" s="844">
        <f t="shared" si="13"/>
        <v>3.8132522118975634</v>
      </c>
      <c r="P20" s="844">
        <f t="shared" si="13"/>
        <v>4.2095601814678014</v>
      </c>
      <c r="Q20" s="844">
        <f t="shared" si="13"/>
        <v>4.1568649074185648</v>
      </c>
      <c r="R20" s="844">
        <f t="shared" si="13"/>
        <v>4.0244259563682299</v>
      </c>
      <c r="S20" s="844">
        <f t="shared" si="13"/>
        <v>4.1792841056835064</v>
      </c>
      <c r="T20" s="844">
        <f t="shared" si="13"/>
        <v>3.9222042094546743</v>
      </c>
      <c r="U20" s="844">
        <f t="shared" si="13"/>
        <v>4.3378992597511408</v>
      </c>
      <c r="V20" s="844">
        <f t="shared" si="13"/>
        <v>4.3585853857062959</v>
      </c>
      <c r="W20" s="844">
        <f t="shared" si="13"/>
        <v>3.6877150276216004</v>
      </c>
      <c r="X20" s="844">
        <f t="shared" ref="X20:Y20" si="14">IF(X5&gt;599,X33/X5,"n.a.")</f>
        <v>4.439560415498879</v>
      </c>
      <c r="Y20" s="844">
        <f t="shared" si="14"/>
        <v>4.2542800797503464</v>
      </c>
      <c r="Z20" s="844">
        <f t="shared" ref="Z20:AA20" si="15">IF(Z5&gt;599,Z33/Z5,"n.a.")</f>
        <v>4.4988192660347268</v>
      </c>
      <c r="AA20" s="844">
        <f t="shared" si="15"/>
        <v>4.3692117832161292</v>
      </c>
    </row>
    <row r="21" spans="1:27" x14ac:dyDescent="0.25">
      <c r="A21" s="175" t="s">
        <v>170</v>
      </c>
      <c r="B21" s="152"/>
      <c r="C21" s="216"/>
      <c r="D21" s="216"/>
      <c r="E21" s="216"/>
      <c r="F21" s="216"/>
      <c r="G21" s="216"/>
      <c r="H21" s="843"/>
      <c r="I21" s="216"/>
      <c r="J21" s="844">
        <f t="shared" si="6"/>
        <v>5.2056737810995184</v>
      </c>
      <c r="K21" s="844">
        <f t="shared" ref="K21:W21" si="16">IF(K6&gt;599,K34/K6,"n.a.")</f>
        <v>5.4031057297808571</v>
      </c>
      <c r="L21" s="844">
        <f t="shared" si="16"/>
        <v>5.0492423151014227</v>
      </c>
      <c r="M21" s="844">
        <f t="shared" si="16"/>
        <v>5.1318816767411803</v>
      </c>
      <c r="N21" s="844">
        <f t="shared" si="16"/>
        <v>5.2085835037520285</v>
      </c>
      <c r="O21" s="844">
        <f t="shared" si="16"/>
        <v>4.06095299102358</v>
      </c>
      <c r="P21" s="844">
        <f t="shared" si="16"/>
        <v>4.3445557395780439</v>
      </c>
      <c r="Q21" s="844">
        <f t="shared" si="16"/>
        <v>4.2315402751357203</v>
      </c>
      <c r="R21" s="844">
        <f t="shared" si="16"/>
        <v>4.531569857157014</v>
      </c>
      <c r="S21" s="844">
        <f t="shared" si="16"/>
        <v>4.6200151175078581</v>
      </c>
      <c r="T21" s="844">
        <f t="shared" si="16"/>
        <v>4.7234827866887725</v>
      </c>
      <c r="U21" s="844">
        <f t="shared" si="16"/>
        <v>5.0664503137337844</v>
      </c>
      <c r="V21" s="844">
        <f t="shared" si="16"/>
        <v>6.1073059452474023</v>
      </c>
      <c r="W21" s="844" t="str">
        <f t="shared" si="16"/>
        <v>n.a.</v>
      </c>
      <c r="X21" s="844" t="str">
        <f t="shared" ref="X21:Y21" si="17">IF(X6&gt;599,X34/X6,"n.a.")</f>
        <v>n.a.</v>
      </c>
      <c r="Y21" s="844">
        <f t="shared" si="17"/>
        <v>5.3084117928506549</v>
      </c>
      <c r="Z21" s="844">
        <f t="shared" ref="Z21:AA21" si="18">IF(Z6&gt;599,Z34/Z6,"n.a.")</f>
        <v>5.031249531062425</v>
      </c>
      <c r="AA21" s="844">
        <f t="shared" si="18"/>
        <v>5.1231604693225599</v>
      </c>
    </row>
    <row r="22" spans="1:27" x14ac:dyDescent="0.25">
      <c r="A22" s="175" t="s">
        <v>171</v>
      </c>
      <c r="B22" s="152"/>
      <c r="C22" s="152"/>
      <c r="D22" s="152"/>
      <c r="E22" s="152"/>
      <c r="F22" s="152"/>
      <c r="G22" s="152"/>
      <c r="H22" s="843"/>
      <c r="I22" s="152"/>
      <c r="J22" s="844">
        <f t="shared" si="6"/>
        <v>6.8154740767045459</v>
      </c>
      <c r="K22" s="844">
        <f t="shared" ref="K22:W22" si="19">IF(K7&gt;599,K35/K7,"n.a.")</f>
        <v>6.6639668964152028</v>
      </c>
      <c r="L22" s="844">
        <f t="shared" si="19"/>
        <v>6.9800456509792168</v>
      </c>
      <c r="M22" s="844">
        <f t="shared" si="19"/>
        <v>6.5794351448089055</v>
      </c>
      <c r="N22" s="844">
        <f t="shared" si="19"/>
        <v>6.8241895250090501</v>
      </c>
      <c r="O22" s="844">
        <f t="shared" si="19"/>
        <v>6.9467087508921139</v>
      </c>
      <c r="P22" s="844">
        <f t="shared" si="19"/>
        <v>7.095881919435409</v>
      </c>
      <c r="Q22" s="844">
        <f t="shared" si="19"/>
        <v>7.0353223267890543</v>
      </c>
      <c r="R22" s="844">
        <f t="shared" si="19"/>
        <v>6.9510515796784489</v>
      </c>
      <c r="S22" s="844">
        <f t="shared" si="19"/>
        <v>6.9660666961130744</v>
      </c>
      <c r="T22" s="844">
        <f t="shared" si="19"/>
        <v>7.3836815916686556</v>
      </c>
      <c r="U22" s="844">
        <f t="shared" si="19"/>
        <v>7.3785208306637617</v>
      </c>
      <c r="V22" s="844">
        <f t="shared" si="19"/>
        <v>7.6106821175791968</v>
      </c>
      <c r="W22" s="844">
        <f t="shared" si="19"/>
        <v>11.149341086796809</v>
      </c>
      <c r="X22" s="844">
        <f t="shared" ref="X22:Y22" si="20">IF(X7&gt;599,X35/X7,"n.a.")</f>
        <v>9.4857514946368919</v>
      </c>
      <c r="Y22" s="844">
        <f t="shared" si="20"/>
        <v>7.7444090570037689</v>
      </c>
      <c r="Z22" s="844">
        <f t="shared" ref="Z22:AA22" si="21">IF(Z7&gt;599,Z35/Z7,"n.a.")</f>
        <v>7.4866861179361184</v>
      </c>
      <c r="AA22" s="844">
        <f t="shared" si="21"/>
        <v>7.5191794615808316</v>
      </c>
    </row>
    <row r="23" spans="1:27" x14ac:dyDescent="0.25">
      <c r="A23" s="175" t="s">
        <v>172</v>
      </c>
      <c r="B23" s="152"/>
      <c r="C23" s="152"/>
      <c r="D23" s="152"/>
      <c r="E23" s="152"/>
      <c r="F23" s="152"/>
      <c r="G23" s="152"/>
      <c r="H23" s="843"/>
      <c r="I23" s="152"/>
      <c r="J23" s="844">
        <f t="shared" si="6"/>
        <v>7.5774678320511191</v>
      </c>
      <c r="K23" s="844">
        <f t="shared" ref="K23:W23" si="22">IF(K8&gt;599,K36/K8,"n.a.")</f>
        <v>8.4673399037777468</v>
      </c>
      <c r="L23" s="844">
        <f t="shared" si="22"/>
        <v>8.1485358219716826</v>
      </c>
      <c r="M23" s="844">
        <f t="shared" si="22"/>
        <v>8.8275477127039625</v>
      </c>
      <c r="N23" s="844">
        <f t="shared" si="22"/>
        <v>8.5448104215859892</v>
      </c>
      <c r="O23" s="844">
        <f t="shared" si="22"/>
        <v>8.6460438285090113</v>
      </c>
      <c r="P23" s="844">
        <f t="shared" si="22"/>
        <v>8.90028319037852</v>
      </c>
      <c r="Q23" s="844">
        <f t="shared" si="22"/>
        <v>8.7145169738564121</v>
      </c>
      <c r="R23" s="844">
        <f t="shared" si="22"/>
        <v>9.2982285781544256</v>
      </c>
      <c r="S23" s="844">
        <f t="shared" si="22"/>
        <v>9.2413239054312779</v>
      </c>
      <c r="T23" s="844">
        <f t="shared" si="22"/>
        <v>8.6111423431526877</v>
      </c>
      <c r="U23" s="844">
        <f t="shared" si="22"/>
        <v>8.5766844857447371</v>
      </c>
      <c r="V23" s="844">
        <f t="shared" si="22"/>
        <v>9.497115384615384</v>
      </c>
      <c r="W23" s="844" t="str">
        <f t="shared" si="22"/>
        <v>n.a.</v>
      </c>
      <c r="X23" s="844" t="str">
        <f t="shared" ref="X23:AA24" si="23">IF(X8&gt;599,X36/X8,"n.a.")</f>
        <v>n.a.</v>
      </c>
      <c r="Y23" s="844">
        <f t="shared" si="23"/>
        <v>8.3025830099625715</v>
      </c>
      <c r="Z23" s="844">
        <f t="shared" si="23"/>
        <v>7.8837022708200131</v>
      </c>
      <c r="AA23" s="844">
        <f t="shared" si="23"/>
        <v>7.6571628289473681</v>
      </c>
    </row>
    <row r="24" spans="1:27" x14ac:dyDescent="0.25">
      <c r="A24" s="175" t="s">
        <v>4394</v>
      </c>
      <c r="B24" s="152"/>
      <c r="C24" s="152"/>
      <c r="D24" s="152"/>
      <c r="E24" s="152"/>
      <c r="F24" s="152"/>
      <c r="G24" s="152"/>
      <c r="H24" s="843"/>
      <c r="I24" s="152"/>
      <c r="J24" s="844">
        <f t="shared" si="6"/>
        <v>8.5715086854667604</v>
      </c>
      <c r="K24" s="844">
        <f t="shared" ref="K24:W24" si="24">IF(K9&gt;599,K37/K9,"n.a.")</f>
        <v>8.138616816580118</v>
      </c>
      <c r="L24" s="844">
        <f t="shared" si="24"/>
        <v>7.6827862260426709</v>
      </c>
      <c r="M24" s="844">
        <f t="shared" si="24"/>
        <v>8.0082650080280686</v>
      </c>
      <c r="N24" s="844">
        <f t="shared" si="24"/>
        <v>7.9618210565476186</v>
      </c>
      <c r="O24" s="844">
        <f t="shared" si="24"/>
        <v>8.2884000414349863</v>
      </c>
      <c r="P24" s="844">
        <f t="shared" si="24"/>
        <v>8.2920758132136054</v>
      </c>
      <c r="Q24" s="844">
        <f t="shared" si="24"/>
        <v>7.7082577970604271</v>
      </c>
      <c r="R24" s="844">
        <f t="shared" si="24"/>
        <v>7.2177556818181818</v>
      </c>
      <c r="S24" s="844">
        <f t="shared" si="24"/>
        <v>7.0173041254496402</v>
      </c>
      <c r="T24" s="844">
        <f t="shared" si="24"/>
        <v>7.3346565828195072</v>
      </c>
      <c r="U24" s="844">
        <f t="shared" si="24"/>
        <v>7.5211228232347329</v>
      </c>
      <c r="V24" s="844" t="str">
        <f t="shared" si="24"/>
        <v>n.a.</v>
      </c>
      <c r="W24" s="844" t="str">
        <f t="shared" si="24"/>
        <v>n.a.</v>
      </c>
      <c r="X24" s="844" t="str">
        <f t="shared" si="23"/>
        <v>n.a.</v>
      </c>
      <c r="Y24" s="844">
        <f t="shared" si="23"/>
        <v>7.6049328820180087</v>
      </c>
      <c r="Z24" s="844">
        <f t="shared" si="23"/>
        <v>8.3856940912740896</v>
      </c>
      <c r="AA24" s="844">
        <f t="shared" si="23"/>
        <v>8.2401875645661153</v>
      </c>
    </row>
    <row r="25" spans="1:27" x14ac:dyDescent="0.25">
      <c r="A25" s="175" t="s">
        <v>93</v>
      </c>
      <c r="B25" s="152"/>
      <c r="C25" s="216"/>
      <c r="D25" s="216"/>
      <c r="E25" s="216"/>
      <c r="F25" s="216"/>
      <c r="G25" s="216"/>
      <c r="H25" s="843"/>
      <c r="I25" s="216"/>
      <c r="J25" s="844">
        <f t="shared" si="6"/>
        <v>6.5039680819598562</v>
      </c>
      <c r="K25" s="844">
        <f t="shared" ref="K25:W25" si="25">IF(K10&gt;599,K38/K10,"n.a.")</f>
        <v>5.9248783967391301</v>
      </c>
      <c r="L25" s="844">
        <f t="shared" si="25"/>
        <v>7.1540198650674665</v>
      </c>
      <c r="M25" s="844">
        <f t="shared" si="25"/>
        <v>6.1068511325901325</v>
      </c>
      <c r="N25" s="844">
        <f t="shared" si="25"/>
        <v>6.3438388085341026</v>
      </c>
      <c r="O25" s="844">
        <f t="shared" si="25"/>
        <v>6.4999481038996558</v>
      </c>
      <c r="P25" s="844">
        <f t="shared" si="25"/>
        <v>6.4245068479149632</v>
      </c>
      <c r="Q25" s="844">
        <f t="shared" si="25"/>
        <v>6.3499899952040506</v>
      </c>
      <c r="R25" s="844">
        <f t="shared" si="25"/>
        <v>6.3205701305186892</v>
      </c>
      <c r="S25" s="844">
        <f t="shared" si="25"/>
        <v>6.3962305293205528</v>
      </c>
      <c r="T25" s="844">
        <f t="shared" si="25"/>
        <v>6.8080733265955926</v>
      </c>
      <c r="U25" s="844">
        <f t="shared" si="25"/>
        <v>6.5989403132707594</v>
      </c>
      <c r="V25" s="844">
        <f t="shared" si="25"/>
        <v>6.6062430104901715</v>
      </c>
      <c r="W25" s="844" t="str">
        <f t="shared" si="25"/>
        <v>n.a.</v>
      </c>
      <c r="X25" s="844">
        <f t="shared" ref="X25:Y25" si="26">IF(X10&gt;599,X38/X10,"n.a.")</f>
        <v>8.6004937900641032</v>
      </c>
      <c r="Y25" s="844">
        <f t="shared" si="26"/>
        <v>6.842475004483501</v>
      </c>
      <c r="Z25" s="844">
        <f t="shared" ref="Z25:AA25" si="27">IF(Z10&gt;599,Z38/Z10,"n.a.")</f>
        <v>6.8588741179435484</v>
      </c>
      <c r="AA25" s="844">
        <f t="shared" si="27"/>
        <v>8.0753676035152555</v>
      </c>
    </row>
    <row r="26" spans="1:27" s="51" customFormat="1" ht="20.25" customHeight="1" x14ac:dyDescent="0.3">
      <c r="A26" s="845" t="s">
        <v>201</v>
      </c>
      <c r="B26" s="846"/>
      <c r="C26" s="846"/>
      <c r="D26" s="846"/>
      <c r="E26" s="846"/>
      <c r="F26" s="846"/>
      <c r="G26" s="846"/>
      <c r="H26" s="847"/>
      <c r="I26" s="846"/>
      <c r="J26" s="848">
        <f t="shared" si="6"/>
        <v>4.62453869945685</v>
      </c>
      <c r="K26" s="848">
        <f t="shared" ref="K26:W26" si="28">IF(K11&gt;599,K39/K11,"n.a.")</f>
        <v>4.6813358462402253</v>
      </c>
      <c r="L26" s="848">
        <f t="shared" si="28"/>
        <v>4.7193336897536371</v>
      </c>
      <c r="M26" s="848">
        <f t="shared" si="28"/>
        <v>4.640389344262295</v>
      </c>
      <c r="N26" s="848">
        <f t="shared" si="28"/>
        <v>4.5935159836583415</v>
      </c>
      <c r="O26" s="848">
        <f t="shared" si="28"/>
        <v>4.6842637147300001</v>
      </c>
      <c r="P26" s="848">
        <f t="shared" si="28"/>
        <v>4.794155371736097</v>
      </c>
      <c r="Q26" s="848">
        <f t="shared" si="28"/>
        <v>4.5359071522257972</v>
      </c>
      <c r="R26" s="848">
        <f t="shared" si="28"/>
        <v>4.6813379378948232</v>
      </c>
      <c r="S26" s="848">
        <f t="shared" si="28"/>
        <v>4.8451133188131834</v>
      </c>
      <c r="T26" s="848">
        <f t="shared" si="28"/>
        <v>4.8865904390640686</v>
      </c>
      <c r="U26" s="848">
        <f t="shared" si="28"/>
        <v>5.1522627658622273</v>
      </c>
      <c r="V26" s="848">
        <f t="shared" si="28"/>
        <v>5.5492145460987796</v>
      </c>
      <c r="W26" s="848">
        <f t="shared" si="28"/>
        <v>6.5898207720588236</v>
      </c>
      <c r="X26" s="848">
        <f t="shared" ref="X26:Y26" si="29">IF(X11&gt;599,X39/X11,"n.a.")</f>
        <v>8.8601243984535518</v>
      </c>
      <c r="Y26" s="848">
        <f t="shared" si="29"/>
        <v>6.0673205166609607</v>
      </c>
      <c r="Z26" s="848">
        <f t="shared" ref="Z26:AA26" si="30">IF(Z11&gt;599,Z39/Z11,"n.a.")</f>
        <v>5.8064174626383851</v>
      </c>
      <c r="AA26" s="848">
        <f t="shared" si="30"/>
        <v>5.8854764102016537</v>
      </c>
    </row>
    <row r="27" spans="1:27" ht="13" x14ac:dyDescent="0.3">
      <c r="A27" s="42" t="s">
        <v>755</v>
      </c>
      <c r="B27" s="42"/>
      <c r="C27" s="294"/>
      <c r="D27" s="42"/>
      <c r="E27" s="42"/>
      <c r="F27" s="42"/>
      <c r="G27" s="42"/>
      <c r="H27" s="152"/>
      <c r="I27" s="152"/>
      <c r="J27" s="152"/>
      <c r="K27" s="152"/>
      <c r="L27" s="152"/>
      <c r="M27" s="152"/>
      <c r="N27" s="152"/>
      <c r="O27" s="152"/>
      <c r="P27" s="152"/>
      <c r="Q27" s="152"/>
      <c r="R27" s="152"/>
      <c r="S27" s="152"/>
      <c r="T27" s="152"/>
      <c r="U27" s="152"/>
      <c r="V27" s="152"/>
      <c r="W27" s="152"/>
      <c r="X27" s="152"/>
      <c r="Y27" s="152"/>
      <c r="Z27" s="152"/>
      <c r="AA27" s="152"/>
    </row>
    <row r="28" spans="1:27" ht="13" x14ac:dyDescent="0.3">
      <c r="A28" s="294"/>
      <c r="B28" s="4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row>
    <row r="29" spans="1:27" s="41" customFormat="1" ht="25.4" customHeight="1" x14ac:dyDescent="0.25">
      <c r="A29" s="39" t="str">
        <f>Index!A69</f>
        <v>Table 5c    Visitor Nights spent in Palau by nationality: FY2008-FY2025</v>
      </c>
      <c r="B29" s="839"/>
      <c r="C29" s="839"/>
      <c r="D29" s="839"/>
      <c r="E29" s="839"/>
      <c r="F29" s="839"/>
      <c r="G29" s="839"/>
      <c r="H29" s="840"/>
      <c r="I29" s="840"/>
      <c r="J29" s="216"/>
      <c r="K29" s="216"/>
      <c r="L29" s="216"/>
      <c r="M29" s="216"/>
      <c r="N29" s="216"/>
      <c r="O29" s="216"/>
      <c r="P29" s="216"/>
      <c r="Q29" s="216"/>
      <c r="R29" s="216"/>
      <c r="S29" s="216"/>
      <c r="T29" s="216"/>
      <c r="U29" s="216"/>
      <c r="V29" s="216"/>
      <c r="W29" s="216"/>
      <c r="X29" s="216"/>
      <c r="Y29" s="216"/>
      <c r="Z29" s="216"/>
      <c r="AA29" s="216"/>
    </row>
    <row r="30" spans="1:27" s="38" customFormat="1" ht="25.5" customHeight="1" x14ac:dyDescent="0.35">
      <c r="A30" s="184" t="s">
        <v>752</v>
      </c>
      <c r="B30" s="841"/>
      <c r="C30" s="839"/>
      <c r="D30" s="839"/>
      <c r="E30" s="839"/>
      <c r="F30" s="839"/>
      <c r="G30" s="839"/>
      <c r="H30" s="842"/>
      <c r="I30" s="842"/>
      <c r="J30" s="154" t="str">
        <f t="shared" ref="J30:T30" si="31">J2</f>
        <v>FY08</v>
      </c>
      <c r="K30" s="154" t="str">
        <f t="shared" si="31"/>
        <v>FY09</v>
      </c>
      <c r="L30" s="154" t="str">
        <f t="shared" si="31"/>
        <v>FY10</v>
      </c>
      <c r="M30" s="154" t="str">
        <f t="shared" si="31"/>
        <v>FY11</v>
      </c>
      <c r="N30" s="154" t="str">
        <f t="shared" si="31"/>
        <v>FY12</v>
      </c>
      <c r="O30" s="154" t="str">
        <f t="shared" si="31"/>
        <v>FY13</v>
      </c>
      <c r="P30" s="154" t="str">
        <f t="shared" si="31"/>
        <v>FY14</v>
      </c>
      <c r="Q30" s="154" t="str">
        <f t="shared" si="31"/>
        <v>FY15</v>
      </c>
      <c r="R30" s="154" t="str">
        <f t="shared" si="31"/>
        <v>FY16</v>
      </c>
      <c r="S30" s="154" t="str">
        <f t="shared" si="31"/>
        <v>FY17</v>
      </c>
      <c r="T30" s="154" t="str">
        <f t="shared" si="31"/>
        <v>FY18</v>
      </c>
      <c r="U30" s="154" t="str">
        <f t="shared" ref="U30:V30" si="32">U2</f>
        <v>FY19</v>
      </c>
      <c r="V30" s="154" t="str">
        <f t="shared" si="32"/>
        <v>FY20</v>
      </c>
      <c r="W30" s="154" t="str">
        <f t="shared" ref="W30:AA30" si="33">W2</f>
        <v>FY21</v>
      </c>
      <c r="X30" s="154" t="str">
        <f t="shared" si="33"/>
        <v>FY22</v>
      </c>
      <c r="Y30" s="154" t="str">
        <f t="shared" si="33"/>
        <v>FY23</v>
      </c>
      <c r="Z30" s="154" t="str">
        <f t="shared" si="33"/>
        <v>FY24</v>
      </c>
      <c r="AA30" s="154" t="str">
        <f t="shared" si="33"/>
        <v>FY25</v>
      </c>
    </row>
    <row r="31" spans="1:27" ht="20.25" customHeight="1" x14ac:dyDescent="0.25">
      <c r="A31" s="175" t="s">
        <v>167</v>
      </c>
      <c r="B31" s="152"/>
      <c r="C31" s="216"/>
      <c r="D31" s="216"/>
      <c r="E31" s="216"/>
      <c r="F31" s="216"/>
      <c r="G31" s="216"/>
      <c r="H31" s="843"/>
      <c r="I31" s="216"/>
      <c r="J31" s="227">
        <v>136557.09375</v>
      </c>
      <c r="K31" s="227">
        <v>132440.875</v>
      </c>
      <c r="L31" s="227">
        <v>126364.1796875</v>
      </c>
      <c r="M31" s="227">
        <v>173208.546875</v>
      </c>
      <c r="N31" s="227">
        <v>174202.234375</v>
      </c>
      <c r="O31" s="227">
        <v>168196.078125</v>
      </c>
      <c r="P31" s="227">
        <v>175719.625</v>
      </c>
      <c r="Q31" s="227">
        <v>135404.234375</v>
      </c>
      <c r="R31" s="227">
        <v>127499.703125</v>
      </c>
      <c r="S31" s="227">
        <v>108820.640625</v>
      </c>
      <c r="T31" s="227">
        <v>105059.8515625</v>
      </c>
      <c r="U31" s="227">
        <v>89536.7421875</v>
      </c>
      <c r="V31" s="227">
        <v>48196.32421875</v>
      </c>
      <c r="W31" s="227">
        <v>730.32977294921875</v>
      </c>
      <c r="X31" s="227">
        <v>7297.74951171875</v>
      </c>
      <c r="Y31" s="227">
        <v>20006.314453125</v>
      </c>
      <c r="Z31" s="227">
        <v>28985.91796875</v>
      </c>
      <c r="AA31" s="227">
        <v>32427.72265625</v>
      </c>
    </row>
    <row r="32" spans="1:27" x14ac:dyDescent="0.25">
      <c r="A32" s="175" t="s">
        <v>168</v>
      </c>
      <c r="B32" s="152"/>
      <c r="C32" s="216"/>
      <c r="D32" s="216"/>
      <c r="E32" s="216"/>
      <c r="F32" s="216"/>
      <c r="G32" s="216"/>
      <c r="H32" s="843"/>
      <c r="I32" s="216"/>
      <c r="J32" s="227">
        <v>51622.58203125</v>
      </c>
      <c r="K32" s="227">
        <v>51447.97265625</v>
      </c>
      <c r="L32" s="227">
        <v>49990.5390625</v>
      </c>
      <c r="M32" s="227">
        <v>54521.05078125</v>
      </c>
      <c r="N32" s="227">
        <v>67532.359375</v>
      </c>
      <c r="O32" s="227">
        <v>68460.5546875</v>
      </c>
      <c r="P32" s="227">
        <v>59315.20703125</v>
      </c>
      <c r="Q32" s="227">
        <v>47416.09765625</v>
      </c>
      <c r="R32" s="227">
        <v>47821.671875</v>
      </c>
      <c r="S32" s="227">
        <v>52990.44921875</v>
      </c>
      <c r="T32" s="227">
        <v>50028.6171875</v>
      </c>
      <c r="U32" s="227">
        <v>47631.4453125</v>
      </c>
      <c r="V32" s="227">
        <v>26501.17578125</v>
      </c>
      <c r="W32" s="227">
        <v>50.448978424072266</v>
      </c>
      <c r="X32" s="227">
        <v>1047.3585205078125</v>
      </c>
      <c r="Y32" s="227">
        <v>5121.56591796875</v>
      </c>
      <c r="Z32" s="227">
        <v>4081.927734375</v>
      </c>
      <c r="AA32" s="227">
        <v>5124.5673828125</v>
      </c>
    </row>
    <row r="33" spans="1:27" x14ac:dyDescent="0.25">
      <c r="A33" s="175" t="s">
        <v>169</v>
      </c>
      <c r="B33" s="152"/>
      <c r="C33" s="216"/>
      <c r="D33" s="216"/>
      <c r="E33" s="216"/>
      <c r="F33" s="216"/>
      <c r="G33" s="216"/>
      <c r="H33" s="843"/>
      <c r="I33" s="216"/>
      <c r="J33" s="227">
        <v>83158.3828125</v>
      </c>
      <c r="K33" s="227">
        <v>55958.359375</v>
      </c>
      <c r="L33" s="227">
        <v>85337.0390625</v>
      </c>
      <c r="M33" s="227">
        <v>124184.546875</v>
      </c>
      <c r="N33" s="227">
        <v>156956.921875</v>
      </c>
      <c r="O33" s="227">
        <v>107209.5859375</v>
      </c>
      <c r="P33" s="227">
        <v>131064.65625</v>
      </c>
      <c r="Q33" s="227">
        <v>63167.3984375</v>
      </c>
      <c r="R33" s="227">
        <v>62121.0390625</v>
      </c>
      <c r="S33" s="227">
        <v>39377.21484375</v>
      </c>
      <c r="T33" s="227">
        <v>44305.21875</v>
      </c>
      <c r="U33" s="227">
        <v>60834.69921875</v>
      </c>
      <c r="V33" s="227">
        <v>27276.02734375</v>
      </c>
      <c r="W33" s="227">
        <v>7050.9111328125</v>
      </c>
      <c r="X33" s="227">
        <v>3960.087890625</v>
      </c>
      <c r="Y33" s="227">
        <v>39875.3671875</v>
      </c>
      <c r="Z33" s="227">
        <v>50782.671875</v>
      </c>
      <c r="AA33" s="227">
        <v>58403.25390625</v>
      </c>
    </row>
    <row r="34" spans="1:27" x14ac:dyDescent="0.25">
      <c r="A34" s="175" t="s">
        <v>170</v>
      </c>
      <c r="B34" s="152"/>
      <c r="C34" s="216"/>
      <c r="D34" s="216"/>
      <c r="E34" s="216"/>
      <c r="F34" s="216"/>
      <c r="G34" s="216"/>
      <c r="H34" s="843"/>
      <c r="I34" s="216"/>
      <c r="J34" s="227">
        <v>3243.134765625</v>
      </c>
      <c r="K34" s="227">
        <v>3436.375244140625</v>
      </c>
      <c r="L34" s="227">
        <v>4791.73095703125</v>
      </c>
      <c r="M34" s="227">
        <v>8436.8134765625</v>
      </c>
      <c r="N34" s="227">
        <v>19261.341796875</v>
      </c>
      <c r="O34" s="227">
        <v>37888.69140625</v>
      </c>
      <c r="P34" s="227">
        <v>94107.421875</v>
      </c>
      <c r="Q34" s="227">
        <v>385473.78125</v>
      </c>
      <c r="R34" s="227">
        <v>320096.5</v>
      </c>
      <c r="S34" s="227">
        <v>255754.796875</v>
      </c>
      <c r="T34" s="227">
        <v>236471.71875</v>
      </c>
      <c r="U34" s="227">
        <v>143725.0625</v>
      </c>
      <c r="V34" s="227">
        <v>59369.12109375</v>
      </c>
      <c r="W34" s="227">
        <v>191.70353698730469</v>
      </c>
      <c r="X34" s="227">
        <v>331.12429809570313</v>
      </c>
      <c r="Y34" s="227">
        <v>40911.9296875</v>
      </c>
      <c r="Z34" s="227">
        <v>83820.6171875</v>
      </c>
      <c r="AA34" s="227">
        <v>109051.59375</v>
      </c>
    </row>
    <row r="35" spans="1:27" x14ac:dyDescent="0.25">
      <c r="A35" s="175" t="s">
        <v>171</v>
      </c>
      <c r="B35" s="152"/>
      <c r="C35" s="152"/>
      <c r="D35" s="152"/>
      <c r="E35" s="152"/>
      <c r="F35" s="152"/>
      <c r="G35" s="152"/>
      <c r="H35" s="843"/>
      <c r="I35" s="152"/>
      <c r="J35" s="227">
        <v>52779.03125</v>
      </c>
      <c r="K35" s="227">
        <v>46287.9140625</v>
      </c>
      <c r="L35" s="227">
        <v>52392.22265625</v>
      </c>
      <c r="M35" s="227">
        <v>55260.67578125</v>
      </c>
      <c r="N35" s="227">
        <v>56552.05859375</v>
      </c>
      <c r="O35" s="227">
        <v>58400.98046875</v>
      </c>
      <c r="P35" s="227">
        <v>61081.3515625</v>
      </c>
      <c r="Q35" s="227">
        <v>62068.86328125</v>
      </c>
      <c r="R35" s="227">
        <v>58798.9453125</v>
      </c>
      <c r="S35" s="227">
        <v>59141.90625</v>
      </c>
      <c r="T35" s="227">
        <v>61860.484375</v>
      </c>
      <c r="U35" s="227">
        <v>57581.9765625</v>
      </c>
      <c r="V35" s="227">
        <v>30511.224609375</v>
      </c>
      <c r="W35" s="227">
        <v>13278.865234375</v>
      </c>
      <c r="X35" s="227">
        <v>53945.46875</v>
      </c>
      <c r="Y35" s="227">
        <v>61645.49609375</v>
      </c>
      <c r="Z35" s="227">
        <v>76177.03125</v>
      </c>
      <c r="AA35" s="227">
        <v>81906.421875</v>
      </c>
    </row>
    <row r="36" spans="1:27" x14ac:dyDescent="0.25">
      <c r="A36" s="175" t="s">
        <v>172</v>
      </c>
      <c r="B36" s="152"/>
      <c r="C36" s="152"/>
      <c r="D36" s="152"/>
      <c r="E36" s="152"/>
      <c r="F36" s="152"/>
      <c r="G36" s="152"/>
      <c r="H36" s="843"/>
      <c r="I36" s="152"/>
      <c r="J36" s="227">
        <v>29794.603515625</v>
      </c>
      <c r="K36" s="227">
        <v>29754.232421875</v>
      </c>
      <c r="L36" s="227">
        <v>31078.515625</v>
      </c>
      <c r="M36" s="227">
        <v>37870.1796875</v>
      </c>
      <c r="N36" s="227">
        <v>43424.7265625</v>
      </c>
      <c r="O36" s="227">
        <v>47492.71875</v>
      </c>
      <c r="P36" s="227">
        <v>47732.21875</v>
      </c>
      <c r="Q36" s="227">
        <v>40179.95703125</v>
      </c>
      <c r="R36" s="227">
        <v>39498.875</v>
      </c>
      <c r="S36" s="227">
        <v>45855.44921875</v>
      </c>
      <c r="T36" s="227">
        <v>38293.75</v>
      </c>
      <c r="U36" s="227">
        <v>32188.296875</v>
      </c>
      <c r="V36" s="227">
        <v>24075.1875</v>
      </c>
      <c r="W36" s="227">
        <v>168.13362121582031</v>
      </c>
      <c r="X36" s="227">
        <v>5326.67919921875</v>
      </c>
      <c r="Y36" s="227">
        <v>18855.166015625</v>
      </c>
      <c r="Z36" s="227">
        <v>24660.220703125</v>
      </c>
      <c r="AA36" s="227">
        <v>36371.5234375</v>
      </c>
    </row>
    <row r="37" spans="1:27" x14ac:dyDescent="0.25">
      <c r="A37" s="175" t="s">
        <v>4394</v>
      </c>
      <c r="B37" s="152"/>
      <c r="C37" s="152"/>
      <c r="D37" s="152"/>
      <c r="E37" s="152"/>
      <c r="F37" s="152"/>
      <c r="G37" s="152"/>
      <c r="H37" s="843"/>
      <c r="I37" s="152"/>
      <c r="J37" s="227">
        <v>6060.056640625</v>
      </c>
      <c r="K37" s="227">
        <v>5485.427734375</v>
      </c>
      <c r="L37" s="227">
        <v>7967.04931640625</v>
      </c>
      <c r="M37" s="227">
        <v>8416.6865234375</v>
      </c>
      <c r="N37" s="227">
        <v>8694.30859375</v>
      </c>
      <c r="O37" s="227">
        <v>9689.1396484375</v>
      </c>
      <c r="P37" s="227">
        <v>8714.9716796875</v>
      </c>
      <c r="Q37" s="227">
        <v>7302.091796875</v>
      </c>
      <c r="R37" s="227">
        <v>5557.671875</v>
      </c>
      <c r="S37" s="227">
        <v>4877.0263671875</v>
      </c>
      <c r="T37" s="227">
        <v>4906.88525390625</v>
      </c>
      <c r="U37" s="227">
        <v>4926.33544921875</v>
      </c>
      <c r="V37" s="227">
        <v>1966.8480224609375</v>
      </c>
      <c r="W37" s="227">
        <v>89.357284545898438</v>
      </c>
      <c r="X37" s="227">
        <v>1635.61767578125</v>
      </c>
      <c r="Y37" s="227">
        <v>7179.056640625</v>
      </c>
      <c r="Z37" s="227">
        <v>11748.357421875</v>
      </c>
      <c r="AA37" s="227">
        <v>19941.25390625</v>
      </c>
    </row>
    <row r="38" spans="1:27" x14ac:dyDescent="0.25">
      <c r="A38" s="175" t="s">
        <v>93</v>
      </c>
      <c r="B38" s="152"/>
      <c r="C38" s="216"/>
      <c r="D38" s="216"/>
      <c r="E38" s="216"/>
      <c r="F38" s="216"/>
      <c r="G38" s="216"/>
      <c r="H38" s="843"/>
      <c r="I38" s="216"/>
      <c r="J38" s="227">
        <v>19928.158203125</v>
      </c>
      <c r="K38" s="227">
        <v>17034.025390625</v>
      </c>
      <c r="L38" s="227">
        <v>23858.65625</v>
      </c>
      <c r="M38" s="227">
        <v>19309.86328125</v>
      </c>
      <c r="N38" s="227">
        <v>18695.29296875</v>
      </c>
      <c r="O38" s="227">
        <v>20793.333984375</v>
      </c>
      <c r="P38" s="227">
        <v>23571.515625</v>
      </c>
      <c r="Q38" s="227">
        <v>22941.048828125</v>
      </c>
      <c r="R38" s="227">
        <v>23335.544921875</v>
      </c>
      <c r="S38" s="227">
        <v>22687.4296875</v>
      </c>
      <c r="T38" s="227">
        <v>23787.408203125</v>
      </c>
      <c r="U38" s="227">
        <v>24079.533203125</v>
      </c>
      <c r="V38" s="227">
        <v>13106.7861328125</v>
      </c>
      <c r="W38" s="227">
        <v>845.64019775390625</v>
      </c>
      <c r="X38" s="227">
        <v>8385.4814453125</v>
      </c>
      <c r="Y38" s="227">
        <v>19076.8203125</v>
      </c>
      <c r="Z38" s="227">
        <v>25515.01171875</v>
      </c>
      <c r="AA38" s="227">
        <v>42613.71484375</v>
      </c>
    </row>
    <row r="39" spans="1:27" s="160" customFormat="1" ht="20.25" customHeight="1" x14ac:dyDescent="0.25">
      <c r="A39" s="845" t="s">
        <v>201</v>
      </c>
      <c r="B39" s="433"/>
      <c r="C39" s="433"/>
      <c r="D39" s="433"/>
      <c r="E39" s="433"/>
      <c r="F39" s="433"/>
      <c r="G39" s="433"/>
      <c r="H39" s="847"/>
      <c r="I39" s="433"/>
      <c r="J39" s="834">
        <v>383143.03125</v>
      </c>
      <c r="K39" s="834">
        <v>341845.1875</v>
      </c>
      <c r="L39" s="834">
        <v>381779.9375</v>
      </c>
      <c r="M39" s="834">
        <v>481208.375</v>
      </c>
      <c r="N39" s="834">
        <v>545319.25</v>
      </c>
      <c r="O39" s="834">
        <v>518131.09375</v>
      </c>
      <c r="P39" s="834">
        <v>601306.9375</v>
      </c>
      <c r="Q39" s="834">
        <v>763953.5</v>
      </c>
      <c r="R39" s="834">
        <v>684729.9375</v>
      </c>
      <c r="S39" s="834">
        <v>589504.9375</v>
      </c>
      <c r="T39" s="834">
        <v>564713.9375</v>
      </c>
      <c r="U39" s="834">
        <v>460504.09375</v>
      </c>
      <c r="V39" s="834">
        <v>231002.703125</v>
      </c>
      <c r="W39" s="834">
        <v>22405.390625</v>
      </c>
      <c r="X39" s="834">
        <v>81929.5703125</v>
      </c>
      <c r="Y39" s="834">
        <v>212671.71875</v>
      </c>
      <c r="Z39" s="834">
        <v>305771.75</v>
      </c>
      <c r="AA39" s="834">
        <v>385840.0625</v>
      </c>
    </row>
    <row r="40" spans="1:27" ht="13" x14ac:dyDescent="0.3">
      <c r="A40" s="42" t="s">
        <v>756</v>
      </c>
      <c r="B40" s="42"/>
      <c r="C40" s="294"/>
      <c r="D40" s="42"/>
      <c r="E40" s="42"/>
      <c r="F40" s="42"/>
      <c r="G40" s="42"/>
      <c r="H40" s="152"/>
      <c r="I40" s="152"/>
      <c r="J40" s="152"/>
      <c r="K40" s="152"/>
      <c r="L40" s="152"/>
      <c r="M40" s="152"/>
      <c r="N40" s="152"/>
      <c r="O40" s="152"/>
      <c r="P40" s="152"/>
      <c r="Q40" s="152"/>
      <c r="R40" s="152"/>
      <c r="S40" s="152"/>
      <c r="T40" s="152"/>
      <c r="U40" s="152"/>
      <c r="V40" s="152"/>
      <c r="W40" s="152"/>
      <c r="X40" s="152"/>
      <c r="Y40" s="152"/>
      <c r="Z40" s="152"/>
      <c r="AA40" s="152"/>
    </row>
    <row r="41" spans="1:27" x14ac:dyDescent="0.25">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row>
    <row r="42" spans="1:27" s="41" customFormat="1" ht="25.4" customHeight="1" x14ac:dyDescent="0.25">
      <c r="A42" s="39" t="str">
        <f>Index!A70</f>
        <v>Table 5d    Palau summary of Tourism Expenditure and Receipts, current prices, FY2000-FY2025</v>
      </c>
      <c r="B42" s="216"/>
      <c r="C42" s="216"/>
      <c r="D42" s="216"/>
      <c r="E42" s="216"/>
      <c r="F42" s="216"/>
      <c r="G42" s="216"/>
      <c r="H42" s="152"/>
      <c r="I42" s="152"/>
      <c r="J42" s="152"/>
      <c r="K42" s="152"/>
      <c r="L42" s="152"/>
      <c r="M42" s="152"/>
      <c r="N42" s="152"/>
      <c r="O42" s="152"/>
      <c r="P42" s="152"/>
      <c r="Q42" s="152"/>
      <c r="R42" s="152"/>
      <c r="S42" s="152"/>
      <c r="T42" s="152"/>
      <c r="U42" s="152"/>
      <c r="V42" s="152"/>
      <c r="W42" s="152"/>
      <c r="X42" s="152"/>
      <c r="Y42" s="152"/>
      <c r="Z42" s="152"/>
      <c r="AA42" s="152"/>
    </row>
    <row r="43" spans="1:27" s="38" customFormat="1" ht="25.5" customHeight="1" x14ac:dyDescent="0.35">
      <c r="A43" s="52" t="s">
        <v>368</v>
      </c>
      <c r="B43" s="154" t="str">
        <f>NAgni!C2</f>
        <v>FY00</v>
      </c>
      <c r="C43" s="154" t="str">
        <f>NAgni!D2</f>
        <v>FY01</v>
      </c>
      <c r="D43" s="154" t="str">
        <f>NAgni!E2</f>
        <v>FY02</v>
      </c>
      <c r="E43" s="154" t="str">
        <f>NAgni!F2</f>
        <v>FY03</v>
      </c>
      <c r="F43" s="154" t="str">
        <f>NAgni!G2</f>
        <v>FY04</v>
      </c>
      <c r="G43" s="154" t="str">
        <f>NAgni!H2</f>
        <v>FY05</v>
      </c>
      <c r="H43" s="154" t="str">
        <f>NAgni!I2</f>
        <v>FY06</v>
      </c>
      <c r="I43" s="154" t="str">
        <f>NAgni!J2</f>
        <v>FY07</v>
      </c>
      <c r="J43" s="154" t="str">
        <f>NAgni!K2</f>
        <v>FY08</v>
      </c>
      <c r="K43" s="154" t="str">
        <f>NAgni!L2</f>
        <v>FY09</v>
      </c>
      <c r="L43" s="154" t="str">
        <f>NAgni!M2</f>
        <v>FY10</v>
      </c>
      <c r="M43" s="154" t="str">
        <f>NAgni!N2</f>
        <v>FY11</v>
      </c>
      <c r="N43" s="154" t="str">
        <f>NAgni!O2</f>
        <v>FY12</v>
      </c>
      <c r="O43" s="154" t="str">
        <f>NAgni!P2</f>
        <v>FY13</v>
      </c>
      <c r="P43" s="154" t="str">
        <f>NAgni!Q2</f>
        <v>FY14</v>
      </c>
      <c r="Q43" s="154" t="str">
        <f>NAgni!R2</f>
        <v>FY15</v>
      </c>
      <c r="R43" s="154" t="str">
        <f>NAgni!S2</f>
        <v>FY16</v>
      </c>
      <c r="S43" s="154" t="str">
        <f>NAgni!T2</f>
        <v>FY17</v>
      </c>
      <c r="T43" s="154" t="str">
        <f>NAgni!U2</f>
        <v>FY18</v>
      </c>
      <c r="U43" s="154" t="str">
        <f>NAgni!V2</f>
        <v>FY19</v>
      </c>
      <c r="V43" s="154" t="str">
        <f>NAgni!W2</f>
        <v>FY20</v>
      </c>
      <c r="W43" s="154" t="str">
        <f>NAgni!X2</f>
        <v>FY21</v>
      </c>
      <c r="X43" s="154" t="str">
        <f>NAgni!Y2</f>
        <v>FY22</v>
      </c>
      <c r="Y43" s="154" t="str">
        <f>NAgni!Z2</f>
        <v>FY23</v>
      </c>
      <c r="Z43" s="154" t="str">
        <f>NAgni!AA2</f>
        <v>FY24</v>
      </c>
      <c r="AA43" s="154"/>
    </row>
    <row r="44" spans="1:27" s="166" customFormat="1" ht="20.25" customHeight="1" x14ac:dyDescent="0.25">
      <c r="A44" s="175" t="s">
        <v>757</v>
      </c>
      <c r="B44" s="493">
        <v>18.047187805175781</v>
      </c>
      <c r="C44" s="493">
        <v>16.816740036010742</v>
      </c>
      <c r="D44" s="493">
        <v>13.57496452331543</v>
      </c>
      <c r="E44" s="493">
        <v>13.145936965942383</v>
      </c>
      <c r="F44" s="493">
        <v>16.579889297485352</v>
      </c>
      <c r="G44" s="493">
        <v>19.377529144287109</v>
      </c>
      <c r="H44" s="493">
        <v>18.984798431396484</v>
      </c>
      <c r="I44" s="493">
        <v>21.133672714233398</v>
      </c>
      <c r="J44" s="493">
        <v>22.874706268310547</v>
      </c>
      <c r="K44" s="493">
        <v>21.708774566650391</v>
      </c>
      <c r="L44" s="493">
        <v>22.771221160888672</v>
      </c>
      <c r="M44" s="493">
        <v>29.474205017089844</v>
      </c>
      <c r="N44" s="493">
        <v>34.944511413574219</v>
      </c>
      <c r="O44" s="493">
        <v>38.011917114257813</v>
      </c>
      <c r="P44" s="493">
        <v>42.677696228027344</v>
      </c>
      <c r="Q44" s="493">
        <v>52.475692749023438</v>
      </c>
      <c r="R44" s="493">
        <v>51.836605072021484</v>
      </c>
      <c r="S44" s="493">
        <v>45.483478546142578</v>
      </c>
      <c r="T44" s="493">
        <v>41.157955169677734</v>
      </c>
      <c r="U44" s="493">
        <v>33.124614715576172</v>
      </c>
      <c r="V44" s="493">
        <v>17.387825012207031</v>
      </c>
      <c r="W44" s="493">
        <v>0.55184108018875122</v>
      </c>
      <c r="X44" s="493">
        <v>10.342758178710938</v>
      </c>
      <c r="Y44" s="493">
        <v>20.475675582885742</v>
      </c>
      <c r="Z44" s="493">
        <v>30.156658172607422</v>
      </c>
      <c r="AA44" s="493">
        <v>33.877803802490234</v>
      </c>
    </row>
    <row r="45" spans="1:27" s="166" customFormat="1" x14ac:dyDescent="0.25">
      <c r="A45" s="175" t="s">
        <v>758</v>
      </c>
      <c r="B45" s="493">
        <v>2.9819056987762451</v>
      </c>
      <c r="C45" s="493">
        <v>2.5194315910339355</v>
      </c>
      <c r="D45" s="493">
        <v>5.5968170166015625</v>
      </c>
      <c r="E45" s="493">
        <v>6.1946072578430176</v>
      </c>
      <c r="F45" s="493">
        <v>7.0440897941589355</v>
      </c>
      <c r="G45" s="493">
        <v>8.0642547607421875</v>
      </c>
      <c r="H45" s="493">
        <v>8.4664335250854492</v>
      </c>
      <c r="I45" s="493">
        <v>9.3153266906738281</v>
      </c>
      <c r="J45" s="493">
        <v>9.7137889862060547</v>
      </c>
      <c r="K45" s="493">
        <v>9.0323286056518555</v>
      </c>
      <c r="L45" s="493">
        <v>9.2088785171508789</v>
      </c>
      <c r="M45" s="493">
        <v>10.944446563720703</v>
      </c>
      <c r="N45" s="493">
        <v>12.287113189697266</v>
      </c>
      <c r="O45" s="493">
        <v>13.440165519714355</v>
      </c>
      <c r="P45" s="493">
        <v>15.105988502502441</v>
      </c>
      <c r="Q45" s="493">
        <v>17.539003372192383</v>
      </c>
      <c r="R45" s="493">
        <v>17.048135757446289</v>
      </c>
      <c r="S45" s="493">
        <v>15.765407562255859</v>
      </c>
      <c r="T45" s="493">
        <v>15.377583503723145</v>
      </c>
      <c r="U45" s="493">
        <v>13.880435943603516</v>
      </c>
      <c r="V45" s="493">
        <v>6.272068977355957</v>
      </c>
      <c r="W45" s="493">
        <v>0.93902182579040527</v>
      </c>
      <c r="X45" s="493">
        <v>3.8565163612365723</v>
      </c>
      <c r="Y45" s="493">
        <v>10.283926963806152</v>
      </c>
      <c r="Z45" s="493">
        <v>12.897497177124023</v>
      </c>
      <c r="AA45" s="493">
        <v>14.611678123474121</v>
      </c>
    </row>
    <row r="46" spans="1:27" s="166" customFormat="1" x14ac:dyDescent="0.25">
      <c r="A46" s="175" t="s">
        <v>759</v>
      </c>
      <c r="B46" s="493">
        <v>6.9529762268066406</v>
      </c>
      <c r="C46" s="493">
        <v>7.3389334678649902</v>
      </c>
      <c r="D46" s="493">
        <v>6.3964695930480957</v>
      </c>
      <c r="E46" s="493">
        <v>6.507206916809082</v>
      </c>
      <c r="F46" s="493">
        <v>7.785496711730957</v>
      </c>
      <c r="G46" s="493">
        <v>9.7285099029541016</v>
      </c>
      <c r="H46" s="493">
        <v>9.9281520843505859</v>
      </c>
      <c r="I46" s="493">
        <v>10.953514099121094</v>
      </c>
      <c r="J46" s="493">
        <v>11.337741851806641</v>
      </c>
      <c r="K46" s="493">
        <v>10.587634086608887</v>
      </c>
      <c r="L46" s="493">
        <v>11.327456474304199</v>
      </c>
      <c r="M46" s="493">
        <v>13.742439270019531</v>
      </c>
      <c r="N46" s="493">
        <v>14.327675819396973</v>
      </c>
      <c r="O46" s="493">
        <v>14.272116661071777</v>
      </c>
      <c r="P46" s="493">
        <v>16.39311408996582</v>
      </c>
      <c r="Q46" s="493">
        <v>14.547530174255371</v>
      </c>
      <c r="R46" s="493">
        <v>14.060308456420898</v>
      </c>
      <c r="S46" s="493">
        <v>14.39637565612793</v>
      </c>
      <c r="T46" s="493">
        <v>12.826396942138672</v>
      </c>
      <c r="U46" s="493">
        <v>12.20995044708252</v>
      </c>
      <c r="V46" s="493">
        <v>8.0890588760375977</v>
      </c>
      <c r="W46" s="493">
        <v>1.3812687397003174</v>
      </c>
      <c r="X46" s="493">
        <v>4.8040800094604492</v>
      </c>
      <c r="Y46" s="493">
        <v>9.3419666290283203</v>
      </c>
      <c r="Z46" s="493">
        <v>15.941926956176758</v>
      </c>
      <c r="AA46" s="493">
        <v>17.695650100708008</v>
      </c>
    </row>
    <row r="47" spans="1:27" s="166" customFormat="1" x14ac:dyDescent="0.25">
      <c r="A47" s="175" t="s">
        <v>760</v>
      </c>
      <c r="B47" s="493">
        <v>8.4290256500244141</v>
      </c>
      <c r="C47" s="493">
        <v>8.8969173431396484</v>
      </c>
      <c r="D47" s="493">
        <v>7.2579736709594727</v>
      </c>
      <c r="E47" s="493">
        <v>6.2421550750732422</v>
      </c>
      <c r="F47" s="493">
        <v>4.9892792701721191</v>
      </c>
      <c r="G47" s="493">
        <v>5.8474326133728027</v>
      </c>
      <c r="H47" s="493">
        <v>6.4752655029296875</v>
      </c>
      <c r="I47" s="493">
        <v>7.8131198883056641</v>
      </c>
      <c r="J47" s="493">
        <v>8.7794790267944336</v>
      </c>
      <c r="K47" s="493">
        <v>8.5161466598510742</v>
      </c>
      <c r="L47" s="493">
        <v>8.9777660369873047</v>
      </c>
      <c r="M47" s="493">
        <v>11.226642608642578</v>
      </c>
      <c r="N47" s="493">
        <v>12.721330642700195</v>
      </c>
      <c r="O47" s="493">
        <v>11.845488548278809</v>
      </c>
      <c r="P47" s="493">
        <v>13.241873741149902</v>
      </c>
      <c r="Q47" s="493">
        <v>14.711097717285156</v>
      </c>
      <c r="R47" s="493">
        <v>12.367575645446777</v>
      </c>
      <c r="S47" s="493">
        <v>10.442803382873535</v>
      </c>
      <c r="T47" s="493">
        <v>9.2591285705566406</v>
      </c>
      <c r="U47" s="493">
        <v>7.9020013809204102</v>
      </c>
      <c r="V47" s="493">
        <v>4.8535208702087402</v>
      </c>
      <c r="W47" s="493">
        <v>0.3410237729549408</v>
      </c>
      <c r="X47" s="493">
        <v>0.98906838893890381</v>
      </c>
      <c r="Y47" s="493">
        <v>2.8020486831665039</v>
      </c>
      <c r="Z47" s="493">
        <v>4.2615566253662109</v>
      </c>
      <c r="AA47" s="493">
        <v>4.618952751159668</v>
      </c>
    </row>
    <row r="48" spans="1:27" s="166" customFormat="1" x14ac:dyDescent="0.25">
      <c r="A48" s="175" t="s">
        <v>761</v>
      </c>
      <c r="B48" s="493">
        <v>0.46891328692436218</v>
      </c>
      <c r="C48" s="493">
        <v>0.50668215751647949</v>
      </c>
      <c r="D48" s="493">
        <v>0.55478829145431519</v>
      </c>
      <c r="E48" s="493">
        <v>0.58460050821304321</v>
      </c>
      <c r="F48" s="493">
        <v>0.65914148092269897</v>
      </c>
      <c r="G48" s="493">
        <v>0.71458137035369873</v>
      </c>
      <c r="H48" s="493">
        <v>0.56010562181472778</v>
      </c>
      <c r="I48" s="493">
        <v>0.55770999193191528</v>
      </c>
      <c r="J48" s="493">
        <v>0.33525639772415161</v>
      </c>
      <c r="K48" s="493">
        <v>0.25648611783981323</v>
      </c>
      <c r="L48" s="493">
        <v>0.31347411870956421</v>
      </c>
      <c r="M48" s="493">
        <v>0.43830358982086182</v>
      </c>
      <c r="N48" s="493">
        <v>0.59174799919128418</v>
      </c>
      <c r="O48" s="493">
        <v>0.7794644832611084</v>
      </c>
      <c r="P48" s="493">
        <v>1.2670819759368896</v>
      </c>
      <c r="Q48" s="493">
        <v>2.0231907367706299</v>
      </c>
      <c r="R48" s="493">
        <v>2.6199560165405273</v>
      </c>
      <c r="S48" s="493">
        <v>2.5344753265380859</v>
      </c>
      <c r="T48" s="493">
        <v>2.428001880645752</v>
      </c>
      <c r="U48" s="493">
        <v>1.8593858480453491</v>
      </c>
      <c r="V48" s="493">
        <v>0.65094459056854248</v>
      </c>
      <c r="W48" s="493">
        <v>3.6443471908569336E-2</v>
      </c>
      <c r="X48" s="493">
        <v>0.2635536789894104</v>
      </c>
      <c r="Y48" s="493">
        <v>0.7701689600944519</v>
      </c>
      <c r="Z48" s="493">
        <v>1.0538465976715088</v>
      </c>
      <c r="AA48" s="493">
        <v>1.539436936378479</v>
      </c>
    </row>
    <row r="49" spans="1:27" s="166" customFormat="1" x14ac:dyDescent="0.25">
      <c r="A49" s="175" t="s">
        <v>762</v>
      </c>
      <c r="B49" s="493">
        <v>0.47184211015701294</v>
      </c>
      <c r="C49" s="493">
        <v>0.65301167964935303</v>
      </c>
      <c r="D49" s="493">
        <v>0.63059616088867188</v>
      </c>
      <c r="E49" s="493">
        <v>0.7024531364440918</v>
      </c>
      <c r="F49" s="493">
        <v>0.73592960834503174</v>
      </c>
      <c r="G49" s="493">
        <v>1.0418000221252441</v>
      </c>
      <c r="H49" s="493">
        <v>1.0671600103378296</v>
      </c>
      <c r="I49" s="493">
        <v>1.681069016456604</v>
      </c>
      <c r="J49" s="493">
        <v>2.4311995506286621</v>
      </c>
      <c r="K49" s="493">
        <v>2.1430788040161133</v>
      </c>
      <c r="L49" s="493">
        <v>2.647653341293335</v>
      </c>
      <c r="M49" s="493">
        <v>3.5935187339782715</v>
      </c>
      <c r="N49" s="493">
        <v>7.1117229461669922</v>
      </c>
      <c r="O49" s="493">
        <v>8.4376659393310547</v>
      </c>
      <c r="P49" s="493">
        <v>9.8293647766113281</v>
      </c>
      <c r="Q49" s="493">
        <v>14.176521301269531</v>
      </c>
      <c r="R49" s="493">
        <v>10.65452766418457</v>
      </c>
      <c r="S49" s="493">
        <v>5.6075754165649414</v>
      </c>
      <c r="T49" s="493">
        <v>5.1485896110534668</v>
      </c>
      <c r="U49" s="493">
        <v>6.0279593467712402</v>
      </c>
      <c r="V49" s="493">
        <v>2.9608340263366699</v>
      </c>
      <c r="W49" s="493">
        <v>0.21295508742332458</v>
      </c>
      <c r="X49" s="493">
        <v>0.688789963722229</v>
      </c>
      <c r="Y49" s="493">
        <v>1.9334942102432251</v>
      </c>
      <c r="Z49" s="493">
        <v>3.0298199653625488</v>
      </c>
      <c r="AA49" s="493">
        <v>3.4980282783508301</v>
      </c>
    </row>
    <row r="50" spans="1:27" s="166" customFormat="1" x14ac:dyDescent="0.25">
      <c r="A50" s="175" t="s">
        <v>763</v>
      </c>
      <c r="B50" s="493">
        <v>0.65951651334762573</v>
      </c>
      <c r="C50" s="493">
        <v>0.59721958637237549</v>
      </c>
      <c r="D50" s="493">
        <v>0.63275951147079468</v>
      </c>
      <c r="E50" s="493">
        <v>0.9852028489112854</v>
      </c>
      <c r="F50" s="493">
        <v>1.4328231811523438</v>
      </c>
      <c r="G50" s="493">
        <v>1.6859755516052246</v>
      </c>
      <c r="H50" s="493">
        <v>0.95629614591598511</v>
      </c>
      <c r="I50" s="493">
        <v>0.82564562559127808</v>
      </c>
      <c r="J50" s="493">
        <v>0.9977262020111084</v>
      </c>
      <c r="K50" s="493">
        <v>0.85181975364685059</v>
      </c>
      <c r="L50" s="493">
        <v>1.0420417785644531</v>
      </c>
      <c r="M50" s="493">
        <v>1.1050841808319092</v>
      </c>
      <c r="N50" s="493">
        <v>1.4486104249954224</v>
      </c>
      <c r="O50" s="493">
        <v>1.4610741138458252</v>
      </c>
      <c r="P50" s="493">
        <v>1.568900465965271</v>
      </c>
      <c r="Q50" s="493">
        <v>1.6190973520278931</v>
      </c>
      <c r="R50" s="493">
        <v>1.6231017112731934</v>
      </c>
      <c r="S50" s="493">
        <v>1.5797379016876221</v>
      </c>
      <c r="T50" s="493">
        <v>1.7673530578613281</v>
      </c>
      <c r="U50" s="493">
        <v>1.6853554248809814</v>
      </c>
      <c r="V50" s="493">
        <v>1.3448494672775269</v>
      </c>
      <c r="W50" s="493">
        <v>0.98451060056686401</v>
      </c>
      <c r="X50" s="493">
        <v>1.6410503387451172</v>
      </c>
      <c r="Y50" s="493">
        <v>2.3960106372833252</v>
      </c>
      <c r="Z50" s="493">
        <v>2.5807669162750244</v>
      </c>
      <c r="AA50" s="493">
        <v>3.3420295715332031</v>
      </c>
    </row>
    <row r="51" spans="1:27" s="166" customFormat="1" x14ac:dyDescent="0.25">
      <c r="A51" s="175" t="s">
        <v>764</v>
      </c>
      <c r="B51" s="493">
        <v>0.15290193259716034</v>
      </c>
      <c r="C51" s="493">
        <v>0.13536342978477478</v>
      </c>
      <c r="D51" s="493">
        <v>0.11710453033447266</v>
      </c>
      <c r="E51" s="493">
        <v>0.11102867871522903</v>
      </c>
      <c r="F51" s="493">
        <v>0.13350021839141846</v>
      </c>
      <c r="G51" s="493">
        <v>0.16473650932312012</v>
      </c>
      <c r="H51" s="493">
        <v>0.68702447414398193</v>
      </c>
      <c r="I51" s="493">
        <v>1.0369234085083008</v>
      </c>
      <c r="J51" s="493">
        <v>1.1345971822738647</v>
      </c>
      <c r="K51" s="493">
        <v>0.99685764312744141</v>
      </c>
      <c r="L51" s="493">
        <v>1.0246204137802124</v>
      </c>
      <c r="M51" s="493">
        <v>1.3374911546707153</v>
      </c>
      <c r="N51" s="493">
        <v>1.3526945114135742</v>
      </c>
      <c r="O51" s="493">
        <v>1.1714780330657959</v>
      </c>
      <c r="P51" s="493">
        <v>1.228306770324707</v>
      </c>
      <c r="Q51" s="493">
        <v>1.0432552099227905</v>
      </c>
      <c r="R51" s="493">
        <v>1.0905659198760986</v>
      </c>
      <c r="S51" s="493">
        <v>1.0243866443634033</v>
      </c>
      <c r="T51" s="493">
        <v>0.96413040161132813</v>
      </c>
      <c r="U51" s="493">
        <v>0.76757603883743286</v>
      </c>
      <c r="V51" s="493">
        <v>0.39149338006973267</v>
      </c>
      <c r="W51" s="493">
        <v>3.5339407622814178E-2</v>
      </c>
      <c r="X51" s="493">
        <v>8.3095163106918335E-2</v>
      </c>
      <c r="Y51" s="493">
        <v>0.42296478152275085</v>
      </c>
      <c r="Z51" s="493">
        <v>0.5936657190322876</v>
      </c>
      <c r="AA51" s="493">
        <v>0.60641741752624512</v>
      </c>
    </row>
    <row r="52" spans="1:27" s="166" customFormat="1" x14ac:dyDescent="0.25">
      <c r="A52" s="175" t="s">
        <v>765</v>
      </c>
      <c r="B52" s="493">
        <v>2.8283820152282715</v>
      </c>
      <c r="C52" s="493">
        <v>2.5039546489715576</v>
      </c>
      <c r="D52" s="493">
        <v>2.166201114654541</v>
      </c>
      <c r="E52" s="493">
        <v>2.0538098812103271</v>
      </c>
      <c r="F52" s="493">
        <v>2.4694888591766357</v>
      </c>
      <c r="G52" s="493">
        <v>3.0472981929779053</v>
      </c>
      <c r="H52" s="493">
        <v>3.1032769680023193</v>
      </c>
      <c r="I52" s="493">
        <v>3.4840199947357178</v>
      </c>
      <c r="J52" s="493">
        <v>3.68648362159729</v>
      </c>
      <c r="K52" s="493">
        <v>3.4384455680847168</v>
      </c>
      <c r="L52" s="493">
        <v>3.6297457218170166</v>
      </c>
      <c r="M52" s="493">
        <v>4.4876742362976074</v>
      </c>
      <c r="N52" s="493">
        <v>5.2253084182739258</v>
      </c>
      <c r="O52" s="493">
        <v>5.4951004981994629</v>
      </c>
      <c r="P52" s="493">
        <v>6.2102103233337402</v>
      </c>
      <c r="Q52" s="493">
        <v>7.3013453483581543</v>
      </c>
      <c r="R52" s="493">
        <v>6.999229907989502</v>
      </c>
      <c r="S52" s="493">
        <v>6.1456303596496582</v>
      </c>
      <c r="T52" s="493">
        <v>5.6918373107910156</v>
      </c>
      <c r="U52" s="493">
        <v>5.0783047676086426</v>
      </c>
      <c r="V52" s="493">
        <v>2.8340098857879639</v>
      </c>
      <c r="W52" s="493">
        <v>0.36679056286811829</v>
      </c>
      <c r="X52" s="493">
        <v>1.5574530363082886</v>
      </c>
      <c r="Y52" s="493">
        <v>3.2891502380371094</v>
      </c>
      <c r="Z52" s="493">
        <v>4.570709228515625</v>
      </c>
      <c r="AA52" s="493">
        <v>5.2013912200927734</v>
      </c>
    </row>
    <row r="53" spans="1:27" s="166" customFormat="1" x14ac:dyDescent="0.25">
      <c r="A53" s="175" t="s">
        <v>766</v>
      </c>
      <c r="B53" s="493">
        <v>0.87746965885162354</v>
      </c>
      <c r="C53" s="493">
        <v>0.77682012319564819</v>
      </c>
      <c r="D53" s="493">
        <v>0.67203640937805176</v>
      </c>
      <c r="E53" s="493">
        <v>0.63716846704483032</v>
      </c>
      <c r="F53" s="493">
        <v>0.76612764596939087</v>
      </c>
      <c r="G53" s="493">
        <v>0.9453856348991394</v>
      </c>
      <c r="H53" s="493">
        <v>0.90265178680419922</v>
      </c>
      <c r="I53" s="493">
        <v>0.97715979814529419</v>
      </c>
      <c r="J53" s="493">
        <v>1.001813530921936</v>
      </c>
      <c r="K53" s="493">
        <v>0.95366084575653076</v>
      </c>
      <c r="L53" s="493">
        <v>0.99326854944229126</v>
      </c>
      <c r="M53" s="493">
        <v>1.1351176500320435</v>
      </c>
      <c r="N53" s="493">
        <v>1.4405359029769897</v>
      </c>
      <c r="O53" s="493">
        <v>1.1341081857681274</v>
      </c>
      <c r="P53" s="493">
        <v>1.0042411088943481</v>
      </c>
      <c r="Q53" s="493">
        <v>1.1640313863754272</v>
      </c>
      <c r="R53" s="493">
        <v>1.3046131134033203</v>
      </c>
      <c r="S53" s="493">
        <v>1.5154576301574707</v>
      </c>
      <c r="T53" s="493">
        <v>1.5741341114044189</v>
      </c>
      <c r="U53" s="493">
        <v>1.5058399438858032</v>
      </c>
      <c r="V53" s="493">
        <v>0.97540098428726196</v>
      </c>
      <c r="W53" s="493">
        <v>0.63522881269454956</v>
      </c>
      <c r="X53" s="493">
        <v>0.86039578914642334</v>
      </c>
      <c r="Y53" s="493">
        <v>0.88283979892730713</v>
      </c>
      <c r="Z53" s="493">
        <v>1.1957879066467285</v>
      </c>
      <c r="AA53" s="493">
        <v>1.3331394195556641</v>
      </c>
    </row>
    <row r="54" spans="1:27" s="176" customFormat="1" ht="20.25" customHeight="1" x14ac:dyDescent="0.25">
      <c r="A54" s="828" t="s">
        <v>767</v>
      </c>
      <c r="B54" s="849">
        <v>41.870121002197266</v>
      </c>
      <c r="C54" s="849">
        <v>40.745075225830078</v>
      </c>
      <c r="D54" s="849">
        <v>37.599712371826172</v>
      </c>
      <c r="E54" s="849">
        <v>37.164169311523438</v>
      </c>
      <c r="F54" s="849">
        <v>42.595767974853516</v>
      </c>
      <c r="G54" s="849">
        <v>50.617504119873047</v>
      </c>
      <c r="H54" s="849">
        <v>51.13116455078125</v>
      </c>
      <c r="I54" s="849">
        <v>57.778160095214844</v>
      </c>
      <c r="J54" s="849">
        <v>62.292793273925781</v>
      </c>
      <c r="K54" s="849">
        <v>58.485233306884766</v>
      </c>
      <c r="L54" s="849">
        <v>61.936126708984375</v>
      </c>
      <c r="M54" s="849">
        <v>77.48492431640625</v>
      </c>
      <c r="N54" s="849">
        <v>91.451248168945313</v>
      </c>
      <c r="O54" s="849">
        <v>96.048576354980469</v>
      </c>
      <c r="P54" s="849">
        <v>108.52677917480469</v>
      </c>
      <c r="Q54" s="849">
        <v>126.60076904296875</v>
      </c>
      <c r="R54" s="849">
        <v>119.60462188720703</v>
      </c>
      <c r="S54" s="849">
        <v>104.49533081054688</v>
      </c>
      <c r="T54" s="849">
        <v>96.195106506347656</v>
      </c>
      <c r="U54" s="849">
        <v>84.041427612304688</v>
      </c>
      <c r="V54" s="849">
        <v>45.760005950927734</v>
      </c>
      <c r="W54" s="849">
        <v>5.4844231605529785</v>
      </c>
      <c r="X54" s="849">
        <v>25.086761474609375</v>
      </c>
      <c r="Y54" s="849">
        <v>52.598247528076172</v>
      </c>
      <c r="Z54" s="849">
        <v>76.282234191894531</v>
      </c>
      <c r="AA54" s="849">
        <v>86.32452392578125</v>
      </c>
    </row>
    <row r="55" spans="1:27" s="166" customFormat="1" x14ac:dyDescent="0.25">
      <c r="A55" s="168" t="s">
        <v>768</v>
      </c>
      <c r="B55" s="493">
        <v>1.1366649866104126</v>
      </c>
      <c r="C55" s="493">
        <v>1.1170769929885864</v>
      </c>
      <c r="D55" s="493">
        <v>1.155784010887146</v>
      </c>
      <c r="E55" s="493">
        <v>1.3099620342254639</v>
      </c>
      <c r="F55" s="493">
        <v>1.7315880060195923</v>
      </c>
      <c r="G55" s="493">
        <v>1.7492680549621582</v>
      </c>
      <c r="H55" s="493">
        <v>1.7336699962615967</v>
      </c>
      <c r="I55" s="493">
        <v>1.8642690181732178</v>
      </c>
      <c r="J55" s="493">
        <v>1.7754650115966797</v>
      </c>
      <c r="K55" s="493">
        <v>1.5257610082626343</v>
      </c>
      <c r="L55" s="493">
        <v>2.9584560394287109</v>
      </c>
      <c r="M55" s="493">
        <v>3.8291819095611572</v>
      </c>
      <c r="N55" s="493">
        <v>4.4060482978820801</v>
      </c>
      <c r="O55" s="493">
        <v>5.7907876968383789</v>
      </c>
      <c r="P55" s="493">
        <v>6.4043478965759277</v>
      </c>
      <c r="Q55" s="493">
        <v>8.791229248046875</v>
      </c>
      <c r="R55" s="493">
        <v>7.8060503005981445</v>
      </c>
      <c r="S55" s="493">
        <v>6.6224908828735352</v>
      </c>
      <c r="T55" s="493">
        <v>9.8758163452148438</v>
      </c>
      <c r="U55" s="493">
        <v>3.72257399559021</v>
      </c>
      <c r="V55" s="493">
        <v>3.2864789962768555</v>
      </c>
      <c r="W55" s="493">
        <v>0.45600000023841858</v>
      </c>
      <c r="X55" s="493">
        <v>1.1639999151229858</v>
      </c>
      <c r="Y55" s="493">
        <v>4.1020002365112305</v>
      </c>
      <c r="Z55" s="493">
        <v>5.8530001640319824</v>
      </c>
      <c r="AA55" s="493">
        <v>7.0760002136230469</v>
      </c>
    </row>
    <row r="56" spans="1:27" s="176" customFormat="1" ht="20.25" customHeight="1" x14ac:dyDescent="0.25">
      <c r="A56" s="828" t="s">
        <v>769</v>
      </c>
      <c r="B56" s="849">
        <v>43.006786346435547</v>
      </c>
      <c r="C56" s="849">
        <v>41.862152099609375</v>
      </c>
      <c r="D56" s="849">
        <v>38.7554931640625</v>
      </c>
      <c r="E56" s="849">
        <v>38.474132537841797</v>
      </c>
      <c r="F56" s="849">
        <v>44.327354431152344</v>
      </c>
      <c r="G56" s="849">
        <v>52.366771697998047</v>
      </c>
      <c r="H56" s="849">
        <v>52.864833831787109</v>
      </c>
      <c r="I56" s="849">
        <v>59.642429351806641</v>
      </c>
      <c r="J56" s="849">
        <v>64.068260192871094</v>
      </c>
      <c r="K56" s="849">
        <v>60.010993957519531</v>
      </c>
      <c r="L56" s="849">
        <v>64.894584655761719</v>
      </c>
      <c r="M56" s="849">
        <v>81.314102172851563</v>
      </c>
      <c r="N56" s="849">
        <v>95.8572998046875</v>
      </c>
      <c r="O56" s="849">
        <v>101.83936309814453</v>
      </c>
      <c r="P56" s="849">
        <v>114.93112945556641</v>
      </c>
      <c r="Q56" s="849">
        <v>135.39199829101563</v>
      </c>
      <c r="R56" s="849">
        <v>127.41066741943359</v>
      </c>
      <c r="S56" s="849">
        <v>111.11782073974609</v>
      </c>
      <c r="T56" s="849">
        <v>106.0709228515625</v>
      </c>
      <c r="U56" s="849">
        <v>87.763999938964844</v>
      </c>
      <c r="V56" s="849">
        <v>49.046485900878906</v>
      </c>
      <c r="W56" s="849">
        <v>5.9404234886169434</v>
      </c>
      <c r="X56" s="849">
        <v>26.250761032104492</v>
      </c>
      <c r="Y56" s="849">
        <v>56.700244903564453</v>
      </c>
      <c r="Z56" s="849">
        <v>82.135238647460938</v>
      </c>
      <c r="AA56" s="849">
        <v>93.400527954101563</v>
      </c>
    </row>
    <row r="57" spans="1:27" s="170" customFormat="1" ht="13" x14ac:dyDescent="0.25">
      <c r="A57" s="239" t="s">
        <v>73</v>
      </c>
      <c r="B57" s="212"/>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row>
    <row r="58" spans="1:27" s="170" customFormat="1" x14ac:dyDescent="0.25">
      <c r="A58" s="206" t="s">
        <v>770</v>
      </c>
      <c r="B58" s="212"/>
      <c r="C58" s="213"/>
      <c r="D58" s="213"/>
      <c r="E58" s="213"/>
      <c r="F58" s="213"/>
      <c r="G58" s="169">
        <f t="shared" ref="G58:H58" si="34">G54-G59-SUM(G62:G64)</f>
        <v>46.495731383562088</v>
      </c>
      <c r="H58" s="169">
        <f t="shared" si="34"/>
        <v>47.181937158107758</v>
      </c>
      <c r="I58" s="169">
        <f>I54-I59-SUM(I62:I64)</f>
        <v>52.597643703222275</v>
      </c>
      <c r="J58" s="169">
        <f t="shared" ref="J58:R58" si="35">J54-J59-SUM(J62:J64)</f>
        <v>55.770587623119354</v>
      </c>
      <c r="K58" s="169">
        <f t="shared" si="35"/>
        <v>52.400725021958351</v>
      </c>
      <c r="L58" s="169">
        <f>L54-L59-SUM(L62:L64)</f>
        <v>55.157188303768635</v>
      </c>
      <c r="M58" s="169">
        <f t="shared" si="35"/>
        <v>68.687544003129005</v>
      </c>
      <c r="N58" s="169">
        <f t="shared" si="35"/>
        <v>78.226901665329933</v>
      </c>
      <c r="O58" s="169">
        <f t="shared" si="35"/>
        <v>80.598547473549843</v>
      </c>
      <c r="P58" s="169">
        <f t="shared" si="35"/>
        <v>90.683088406920433</v>
      </c>
      <c r="Q58" s="169">
        <f t="shared" si="35"/>
        <v>103.00055058300495</v>
      </c>
      <c r="R58" s="169">
        <f t="shared" si="35"/>
        <v>99.975793406367302</v>
      </c>
      <c r="S58" s="169">
        <f t="shared" ref="S58:T58" si="36">S54-S59-SUM(S62:S64)</f>
        <v>90.990848749876022</v>
      </c>
      <c r="T58" s="169">
        <f t="shared" si="36"/>
        <v>83.951438412070274</v>
      </c>
      <c r="U58" s="169">
        <f t="shared" ref="U58:V58" si="37">U54-U59-SUM(U62:U64)</f>
        <v>72.089752718806267</v>
      </c>
      <c r="V58" s="169">
        <f t="shared" si="37"/>
        <v>41.479199379682541</v>
      </c>
      <c r="W58" s="169">
        <f t="shared" ref="W58:X58" si="38">W54-W59-SUM(W62:W64)</f>
        <v>4.6073257699608803</v>
      </c>
      <c r="X58" s="169">
        <f t="shared" si="38"/>
        <v>22.403175957500935</v>
      </c>
      <c r="Y58" s="169">
        <f t="shared" ref="Y58:Z58" si="39">Y54-Y59-SUM(Y62:Y64)</f>
        <v>45.118711195886135</v>
      </c>
      <c r="Z58" s="169">
        <f t="shared" si="39"/>
        <v>64.838122352957726</v>
      </c>
      <c r="AA58" s="169">
        <f t="shared" ref="AA58" si="40">AA54-AA59-SUM(AA62:AA64)</f>
        <v>71.876649230718613</v>
      </c>
    </row>
    <row r="59" spans="1:27" s="170" customFormat="1" x14ac:dyDescent="0.25">
      <c r="A59" s="206" t="s">
        <v>762</v>
      </c>
      <c r="B59" s="212"/>
      <c r="C59" s="213"/>
      <c r="D59" s="213"/>
      <c r="E59" s="213"/>
      <c r="F59" s="213"/>
      <c r="G59" s="169">
        <f t="shared" ref="G59:H59" si="41">G49</f>
        <v>1.0418000221252441</v>
      </c>
      <c r="H59" s="169">
        <f t="shared" si="41"/>
        <v>1.0671600103378296</v>
      </c>
      <c r="I59" s="169">
        <f>I49</f>
        <v>1.681069016456604</v>
      </c>
      <c r="J59" s="169">
        <f t="shared" ref="J59:R59" si="42">J49</f>
        <v>2.4311995506286621</v>
      </c>
      <c r="K59" s="169">
        <f t="shared" si="42"/>
        <v>2.1430788040161133</v>
      </c>
      <c r="L59" s="169">
        <f t="shared" si="42"/>
        <v>2.647653341293335</v>
      </c>
      <c r="M59" s="169">
        <f t="shared" si="42"/>
        <v>3.5935187339782715</v>
      </c>
      <c r="N59" s="169">
        <f t="shared" si="42"/>
        <v>7.1117229461669922</v>
      </c>
      <c r="O59" s="169">
        <f t="shared" si="42"/>
        <v>8.4376659393310547</v>
      </c>
      <c r="P59" s="169">
        <f t="shared" si="42"/>
        <v>9.8293647766113281</v>
      </c>
      <c r="Q59" s="169">
        <f t="shared" si="42"/>
        <v>14.176521301269531</v>
      </c>
      <c r="R59" s="169">
        <f t="shared" si="42"/>
        <v>10.65452766418457</v>
      </c>
      <c r="S59" s="169">
        <f t="shared" ref="S59:T59" si="43">S49</f>
        <v>5.6075754165649414</v>
      </c>
      <c r="T59" s="169">
        <f t="shared" si="43"/>
        <v>5.1485896110534668</v>
      </c>
      <c r="U59" s="169">
        <f t="shared" ref="U59:V59" si="44">U49</f>
        <v>6.0279593467712402</v>
      </c>
      <c r="V59" s="169">
        <f t="shared" si="44"/>
        <v>2.9608340263366699</v>
      </c>
      <c r="W59" s="169">
        <f t="shared" ref="W59:X59" si="45">W49</f>
        <v>0.21295508742332458</v>
      </c>
      <c r="X59" s="169">
        <f t="shared" si="45"/>
        <v>0.688789963722229</v>
      </c>
      <c r="Y59" s="169">
        <f t="shared" ref="Y59:Z59" si="46">Y49</f>
        <v>1.9334942102432251</v>
      </c>
      <c r="Z59" s="169">
        <f t="shared" si="46"/>
        <v>3.0298199653625488</v>
      </c>
      <c r="AA59" s="169">
        <f t="shared" ref="AA59" si="47">AA49</f>
        <v>3.4980282783508301</v>
      </c>
    </row>
    <row r="60" spans="1:27" s="170" customFormat="1" x14ac:dyDescent="0.25">
      <c r="A60" s="206" t="s">
        <v>151</v>
      </c>
      <c r="B60" s="212"/>
      <c r="C60" s="213"/>
      <c r="D60" s="213"/>
      <c r="E60" s="213"/>
      <c r="F60" s="213"/>
      <c r="G60" s="169">
        <f t="shared" ref="G60:H60" si="48">SUM(G62:G65)</f>
        <v>4.8292407691478729</v>
      </c>
      <c r="H60" s="169">
        <f t="shared" si="48"/>
        <v>4.6157373785972595</v>
      </c>
      <c r="I60" s="169">
        <f>SUM(I62:I65)</f>
        <v>5.3637163937091827</v>
      </c>
      <c r="J60" s="169">
        <f t="shared" ref="J60:R60" si="49">SUM(J62:J65)</f>
        <v>5.8664711117744446</v>
      </c>
      <c r="K60" s="169">
        <f t="shared" si="49"/>
        <v>5.4671904891729355</v>
      </c>
      <c r="L60" s="169">
        <f t="shared" si="49"/>
        <v>7.0897411033511162</v>
      </c>
      <c r="M60" s="169">
        <f t="shared" si="49"/>
        <v>9.0330434888601303</v>
      </c>
      <c r="N60" s="169">
        <f t="shared" si="49"/>
        <v>10.518671855330467</v>
      </c>
      <c r="O60" s="169">
        <f t="shared" si="49"/>
        <v>12.80315063893795</v>
      </c>
      <c r="P60" s="169">
        <f t="shared" si="49"/>
        <v>14.418673887848854</v>
      </c>
      <c r="Q60" s="169">
        <f t="shared" si="49"/>
        <v>18.214926406741142</v>
      </c>
      <c r="R60" s="169">
        <f t="shared" si="49"/>
        <v>16.780351117253304</v>
      </c>
      <c r="S60" s="169">
        <f t="shared" ref="S60:T60" si="50">SUM(S62:S65)</f>
        <v>14.519397526979446</v>
      </c>
      <c r="T60" s="169">
        <f t="shared" si="50"/>
        <v>16.970894828438759</v>
      </c>
      <c r="U60" s="169">
        <f t="shared" ref="U60:V60" si="51">SUM(U62:U65)</f>
        <v>9.6462895423173904</v>
      </c>
      <c r="V60" s="169">
        <f t="shared" si="51"/>
        <v>4.606451541185379</v>
      </c>
      <c r="W60" s="169">
        <f t="shared" ref="W60:X60" si="52">SUM(W62:W65)</f>
        <v>1.1201423034071922</v>
      </c>
      <c r="X60" s="169">
        <f t="shared" si="52"/>
        <v>3.1587954685091972</v>
      </c>
      <c r="Y60" s="169">
        <f t="shared" ref="Y60:Z60" si="53">SUM(Y62:Y65)</f>
        <v>9.6480423584580421</v>
      </c>
      <c r="Z60" s="169">
        <f t="shared" si="53"/>
        <v>14.267292037606239</v>
      </c>
      <c r="AA60" s="169">
        <f t="shared" ref="AA60" si="54">SUM(AA62:AA65)</f>
        <v>18.025846630334854</v>
      </c>
    </row>
    <row r="61" spans="1:27" s="170" customFormat="1" ht="13" x14ac:dyDescent="0.3">
      <c r="A61" s="240" t="s">
        <v>73</v>
      </c>
      <c r="B61" s="212"/>
      <c r="C61" s="213"/>
      <c r="D61" s="213"/>
      <c r="E61" s="213"/>
      <c r="F61" s="213"/>
      <c r="G61" s="169"/>
      <c r="H61" s="169"/>
      <c r="I61" s="169"/>
      <c r="J61" s="169"/>
      <c r="K61" s="169"/>
      <c r="L61" s="169"/>
      <c r="M61" s="169"/>
      <c r="N61" s="169"/>
      <c r="O61" s="169"/>
      <c r="P61" s="169"/>
      <c r="Q61" s="169"/>
      <c r="R61" s="169"/>
      <c r="S61" s="169"/>
      <c r="T61" s="169"/>
      <c r="U61" s="169"/>
      <c r="V61" s="169"/>
      <c r="W61" s="169"/>
      <c r="X61" s="169"/>
      <c r="Y61" s="169"/>
      <c r="Z61" s="169"/>
      <c r="AA61" s="169"/>
    </row>
    <row r="62" spans="1:27" s="170" customFormat="1" x14ac:dyDescent="0.25">
      <c r="A62" s="241" t="s">
        <v>771</v>
      </c>
      <c r="B62" s="212"/>
      <c r="C62" s="213"/>
      <c r="D62" s="213"/>
      <c r="E62" s="213"/>
      <c r="F62" s="213"/>
      <c r="G62" s="169">
        <f>G94</f>
        <v>1.4869110584259033</v>
      </c>
      <c r="H62" s="169">
        <f t="shared" ref="H62:T62" si="55">H94</f>
        <v>1.2553960084915161</v>
      </c>
      <c r="I62" s="169">
        <f t="shared" si="55"/>
        <v>1.7362060546875</v>
      </c>
      <c r="J62" s="169">
        <f t="shared" si="55"/>
        <v>2.1348350048065186</v>
      </c>
      <c r="K62" s="169">
        <f t="shared" si="55"/>
        <v>2.0867040157318115</v>
      </c>
      <c r="L62" s="169">
        <f t="shared" si="55"/>
        <v>2.2050309181213379</v>
      </c>
      <c r="M62" s="169">
        <f t="shared" si="55"/>
        <v>2.7765109539031982</v>
      </c>
      <c r="N62" s="169">
        <f t="shared" si="55"/>
        <v>3.3078351020812988</v>
      </c>
      <c r="O62" s="169">
        <f t="shared" si="55"/>
        <v>4.1218228340148926</v>
      </c>
      <c r="P62" s="169">
        <f t="shared" si="55"/>
        <v>4.7938127517700195</v>
      </c>
      <c r="Q62" s="169">
        <f t="shared" si="55"/>
        <v>5.6765179634094238</v>
      </c>
      <c r="R62" s="169">
        <f t="shared" si="55"/>
        <v>5.6187858581542969</v>
      </c>
      <c r="S62" s="169">
        <f t="shared" si="55"/>
        <v>4.8087663650512695</v>
      </c>
      <c r="T62" s="169">
        <f t="shared" si="55"/>
        <v>4.405299186706543</v>
      </c>
      <c r="U62" s="169">
        <f t="shared" ref="U62:V62" si="56">U94</f>
        <v>3.4589083194732666</v>
      </c>
      <c r="V62" s="169">
        <f t="shared" si="56"/>
        <v>0</v>
      </c>
      <c r="W62" s="169">
        <f t="shared" ref="W62:X62" si="57">W94</f>
        <v>0.52600002288818359</v>
      </c>
      <c r="X62" s="169">
        <f t="shared" si="57"/>
        <v>1.2239999771118164</v>
      </c>
      <c r="Y62" s="169">
        <f t="shared" ref="Y62:Z62" si="58">Y94</f>
        <v>1.7890000343322754</v>
      </c>
      <c r="Z62" s="169">
        <f t="shared" si="58"/>
        <v>2.2090001106262207</v>
      </c>
      <c r="AA62" s="169">
        <f t="shared" ref="AA62" si="59">AA94</f>
        <v>2.5980000495910645</v>
      </c>
    </row>
    <row r="63" spans="1:27" s="170" customFormat="1" x14ac:dyDescent="0.25">
      <c r="A63" s="241" t="s">
        <v>772</v>
      </c>
      <c r="B63" s="212"/>
      <c r="C63" s="213"/>
      <c r="D63" s="213"/>
      <c r="E63" s="213"/>
      <c r="F63" s="213"/>
      <c r="G63" s="169">
        <f t="shared" ref="G63:T64" si="60">G95</f>
        <v>6.7452996969223022E-2</v>
      </c>
      <c r="H63" s="169">
        <f t="shared" si="60"/>
        <v>9.3915998935699463E-2</v>
      </c>
      <c r="I63" s="169">
        <f t="shared" si="60"/>
        <v>7.7520996332168579E-2</v>
      </c>
      <c r="J63" s="169">
        <f t="shared" si="60"/>
        <v>0.12891000509262085</v>
      </c>
      <c r="K63" s="169">
        <f t="shared" si="60"/>
        <v>0.1162170022726059</v>
      </c>
      <c r="L63" s="169">
        <f t="shared" si="60"/>
        <v>9.7475998103618622E-2</v>
      </c>
      <c r="M63" s="169">
        <f t="shared" si="60"/>
        <v>0.13496600091457367</v>
      </c>
      <c r="N63" s="169">
        <f t="shared" si="60"/>
        <v>0.13359199464321136</v>
      </c>
      <c r="O63" s="169">
        <f t="shared" si="60"/>
        <v>0.14337299764156342</v>
      </c>
      <c r="P63" s="169">
        <f t="shared" si="60"/>
        <v>0.1779559999704361</v>
      </c>
      <c r="Q63" s="169">
        <f t="shared" si="60"/>
        <v>0.20641200244426727</v>
      </c>
      <c r="R63" s="169">
        <f t="shared" si="60"/>
        <v>0.15200300514698029</v>
      </c>
      <c r="S63" s="169">
        <f t="shared" si="60"/>
        <v>0.15092399716377258</v>
      </c>
      <c r="T63" s="169">
        <f t="shared" si="60"/>
        <v>0.14008499681949615</v>
      </c>
      <c r="U63" s="169">
        <f t="shared" ref="U63:V63" si="61">U95</f>
        <v>0.1361670047044754</v>
      </c>
      <c r="V63" s="169">
        <f t="shared" si="61"/>
        <v>0.10489299893379211</v>
      </c>
      <c r="W63" s="169">
        <f t="shared" ref="W63:X63" si="62">W95</f>
        <v>1.0999999940395355E-2</v>
      </c>
      <c r="X63" s="169">
        <f t="shared" si="62"/>
        <v>6.4000003039836884E-2</v>
      </c>
      <c r="Y63" s="169">
        <f t="shared" ref="Y63:Z63" si="63">Y95</f>
        <v>9.0999998152256012E-2</v>
      </c>
      <c r="Z63" s="169">
        <f t="shared" si="63"/>
        <v>0.14499999582767487</v>
      </c>
      <c r="AA63" s="169">
        <f t="shared" ref="AA63" si="64">AA95</f>
        <v>0.20600000023841858</v>
      </c>
    </row>
    <row r="64" spans="1:27" s="170" customFormat="1" x14ac:dyDescent="0.25">
      <c r="A64" s="241" t="s">
        <v>4402</v>
      </c>
      <c r="B64" s="212"/>
      <c r="C64" s="213"/>
      <c r="D64" s="213"/>
      <c r="E64" s="213"/>
      <c r="F64" s="213"/>
      <c r="G64" s="169">
        <f>G96</f>
        <v>1.5256086587905884</v>
      </c>
      <c r="H64" s="169">
        <f t="shared" si="60"/>
        <v>1.5327553749084473</v>
      </c>
      <c r="I64" s="169">
        <f t="shared" si="60"/>
        <v>1.6857203245162964</v>
      </c>
      <c r="J64" s="169">
        <f t="shared" si="60"/>
        <v>1.8272610902786255</v>
      </c>
      <c r="K64" s="169">
        <f t="shared" si="60"/>
        <v>1.7385084629058838</v>
      </c>
      <c r="L64" s="169">
        <f t="shared" si="60"/>
        <v>1.8287781476974487</v>
      </c>
      <c r="M64" s="169">
        <f t="shared" si="60"/>
        <v>2.2923846244812012</v>
      </c>
      <c r="N64" s="169">
        <f t="shared" si="60"/>
        <v>2.671196460723877</v>
      </c>
      <c r="O64" s="169">
        <f t="shared" si="60"/>
        <v>2.7471671104431152</v>
      </c>
      <c r="P64" s="169">
        <f t="shared" si="60"/>
        <v>3.0425572395324707</v>
      </c>
      <c r="Q64" s="169">
        <f t="shared" si="60"/>
        <v>3.5407671928405762</v>
      </c>
      <c r="R64" s="169">
        <f t="shared" si="60"/>
        <v>3.2035119533538818</v>
      </c>
      <c r="S64" s="169">
        <f t="shared" si="60"/>
        <v>2.9372162818908691</v>
      </c>
      <c r="T64" s="169">
        <f t="shared" si="60"/>
        <v>2.549694299697876</v>
      </c>
      <c r="U64" s="169">
        <f t="shared" ref="U64:V64" si="65">U96</f>
        <v>2.3286402225494385</v>
      </c>
      <c r="V64" s="169">
        <f t="shared" si="65"/>
        <v>1.2150795459747314</v>
      </c>
      <c r="W64" s="169">
        <f t="shared" ref="W64:X64" si="66">W96</f>
        <v>0.1271422803401947</v>
      </c>
      <c r="X64" s="169">
        <f t="shared" si="66"/>
        <v>0.70679557323455811</v>
      </c>
      <c r="Y64" s="169">
        <f t="shared" ref="Y64:Z64" si="67">Y96</f>
        <v>3.6660420894622803</v>
      </c>
      <c r="Z64" s="169">
        <f t="shared" si="67"/>
        <v>6.0602917671203613</v>
      </c>
      <c r="AA64" s="169">
        <f t="shared" ref="AA64" si="68">AA96</f>
        <v>8.1458463668823242</v>
      </c>
    </row>
    <row r="65" spans="1:27" s="170" customFormat="1" x14ac:dyDescent="0.25">
      <c r="A65" s="850" t="s">
        <v>768</v>
      </c>
      <c r="B65" s="851"/>
      <c r="C65" s="852"/>
      <c r="D65" s="852"/>
      <c r="E65" s="852"/>
      <c r="F65" s="852"/>
      <c r="G65" s="853">
        <f t="shared" ref="G65:H65" si="69">G55</f>
        <v>1.7492680549621582</v>
      </c>
      <c r="H65" s="853">
        <f t="shared" si="69"/>
        <v>1.7336699962615967</v>
      </c>
      <c r="I65" s="853">
        <f>I55</f>
        <v>1.8642690181732178</v>
      </c>
      <c r="J65" s="853">
        <f t="shared" ref="J65:R65" si="70">J55</f>
        <v>1.7754650115966797</v>
      </c>
      <c r="K65" s="853">
        <f t="shared" si="70"/>
        <v>1.5257610082626343</v>
      </c>
      <c r="L65" s="853">
        <f t="shared" si="70"/>
        <v>2.9584560394287109</v>
      </c>
      <c r="M65" s="853">
        <f t="shared" si="70"/>
        <v>3.8291819095611572</v>
      </c>
      <c r="N65" s="853">
        <f t="shared" si="70"/>
        <v>4.4060482978820801</v>
      </c>
      <c r="O65" s="853">
        <f t="shared" si="70"/>
        <v>5.7907876968383789</v>
      </c>
      <c r="P65" s="853">
        <f t="shared" si="70"/>
        <v>6.4043478965759277</v>
      </c>
      <c r="Q65" s="853">
        <f t="shared" si="70"/>
        <v>8.791229248046875</v>
      </c>
      <c r="R65" s="853">
        <f t="shared" si="70"/>
        <v>7.8060503005981445</v>
      </c>
      <c r="S65" s="853">
        <f t="shared" ref="S65:T65" si="71">S55</f>
        <v>6.6224908828735352</v>
      </c>
      <c r="T65" s="853">
        <f t="shared" si="71"/>
        <v>9.8758163452148438</v>
      </c>
      <c r="U65" s="853">
        <f t="shared" ref="U65:V65" si="72">U55</f>
        <v>3.72257399559021</v>
      </c>
      <c r="V65" s="853">
        <f t="shared" si="72"/>
        <v>3.2864789962768555</v>
      </c>
      <c r="W65" s="853">
        <f t="shared" ref="W65:X65" si="73">W55</f>
        <v>0.45600000023841858</v>
      </c>
      <c r="X65" s="853">
        <f t="shared" si="73"/>
        <v>1.1639999151229858</v>
      </c>
      <c r="Y65" s="853">
        <f t="shared" ref="Y65:Z65" si="74">Y55</f>
        <v>4.1020002365112305</v>
      </c>
      <c r="Z65" s="853">
        <f t="shared" si="74"/>
        <v>5.8530001640319824</v>
      </c>
      <c r="AA65" s="853">
        <f t="shared" ref="AA65" si="75">AA55</f>
        <v>7.0760002136230469</v>
      </c>
    </row>
    <row r="66" spans="1:27" s="231" customFormat="1" ht="20.25" customHeight="1" x14ac:dyDescent="0.3">
      <c r="A66" s="174" t="s">
        <v>773</v>
      </c>
      <c r="B66" s="230">
        <f t="shared" ref="B66:S66" si="76">B11</f>
        <v>56501</v>
      </c>
      <c r="C66" s="230">
        <f t="shared" si="76"/>
        <v>51164</v>
      </c>
      <c r="D66" s="230">
        <f t="shared" si="76"/>
        <v>48157</v>
      </c>
      <c r="E66" s="230">
        <f t="shared" si="76"/>
        <v>60738</v>
      </c>
      <c r="F66" s="230">
        <f t="shared" si="76"/>
        <v>85151</v>
      </c>
      <c r="G66" s="230">
        <f t="shared" si="76"/>
        <v>85004</v>
      </c>
      <c r="H66" s="230">
        <f t="shared" si="76"/>
        <v>79802</v>
      </c>
      <c r="I66" s="230">
        <f t="shared" si="76"/>
        <v>87141</v>
      </c>
      <c r="J66" s="230">
        <f t="shared" si="76"/>
        <v>82850</v>
      </c>
      <c r="K66" s="230">
        <f t="shared" si="76"/>
        <v>73023</v>
      </c>
      <c r="L66" s="230">
        <f t="shared" si="76"/>
        <v>80897</v>
      </c>
      <c r="M66" s="230">
        <f t="shared" si="76"/>
        <v>103700</v>
      </c>
      <c r="N66" s="230">
        <f t="shared" si="76"/>
        <v>118715</v>
      </c>
      <c r="O66" s="230">
        <f t="shared" si="76"/>
        <v>110611</v>
      </c>
      <c r="P66" s="230">
        <f t="shared" si="76"/>
        <v>125425</v>
      </c>
      <c r="Q66" s="230">
        <f t="shared" si="76"/>
        <v>168423.53125</v>
      </c>
      <c r="R66" s="230">
        <f t="shared" si="76"/>
        <v>146268</v>
      </c>
      <c r="S66" s="230">
        <f t="shared" si="76"/>
        <v>121670</v>
      </c>
      <c r="T66" s="230">
        <f t="shared" ref="T66:U66" si="77">T11</f>
        <v>115564</v>
      </c>
      <c r="U66" s="230">
        <f t="shared" si="77"/>
        <v>89379</v>
      </c>
      <c r="V66" s="230">
        <f t="shared" ref="V66:W66" si="78">V11</f>
        <v>41628</v>
      </c>
      <c r="W66" s="230">
        <f t="shared" si="78"/>
        <v>3400</v>
      </c>
      <c r="X66" s="230">
        <f t="shared" ref="X66:Y66" si="79">X11</f>
        <v>9247</v>
      </c>
      <c r="Y66" s="230">
        <f t="shared" si="79"/>
        <v>35052</v>
      </c>
      <c r="Z66" s="230">
        <f t="shared" ref="Z66:AA66" si="80">Z11</f>
        <v>52661</v>
      </c>
      <c r="AA66" s="230">
        <f t="shared" si="80"/>
        <v>65558</v>
      </c>
    </row>
    <row r="67" spans="1:27" s="170" customFormat="1" x14ac:dyDescent="0.25">
      <c r="A67" s="206" t="s">
        <v>774</v>
      </c>
      <c r="B67" s="212">
        <f t="shared" ref="B67:R67" si="81">B56*1000000/B66</f>
        <v>761.16858721855453</v>
      </c>
      <c r="C67" s="212">
        <f t="shared" si="81"/>
        <v>818.19545187259348</v>
      </c>
      <c r="D67" s="212">
        <f t="shared" si="81"/>
        <v>804.77382652703659</v>
      </c>
      <c r="E67" s="212">
        <f t="shared" si="81"/>
        <v>633.44417889693102</v>
      </c>
      <c r="F67" s="212">
        <f t="shared" si="81"/>
        <v>520.57350390661702</v>
      </c>
      <c r="G67" s="212">
        <f t="shared" si="81"/>
        <v>616.05067641520452</v>
      </c>
      <c r="H67" s="212">
        <f t="shared" si="81"/>
        <v>662.44998661420902</v>
      </c>
      <c r="I67" s="212">
        <f t="shared" si="81"/>
        <v>684.43590676956478</v>
      </c>
      <c r="J67" s="212">
        <f t="shared" si="81"/>
        <v>773.30428718009773</v>
      </c>
      <c r="K67" s="212">
        <f t="shared" si="81"/>
        <v>821.80948410116719</v>
      </c>
      <c r="L67" s="212">
        <f t="shared" si="81"/>
        <v>802.18777773912154</v>
      </c>
      <c r="M67" s="212">
        <f t="shared" si="81"/>
        <v>784.12827553376633</v>
      </c>
      <c r="N67" s="212">
        <f t="shared" si="81"/>
        <v>807.45735420702943</v>
      </c>
      <c r="O67" s="212">
        <f t="shared" si="81"/>
        <v>920.69833107145337</v>
      </c>
      <c r="P67" s="212">
        <f t="shared" si="81"/>
        <v>916.33350173861993</v>
      </c>
      <c r="Q67" s="212">
        <f t="shared" si="81"/>
        <v>803.87815934132198</v>
      </c>
      <c r="R67" s="212">
        <f t="shared" si="81"/>
        <v>871.07684127378229</v>
      </c>
      <c r="S67" s="212">
        <f t="shared" ref="S67:T67" si="82">S56*1000000/S66</f>
        <v>913.27213561063604</v>
      </c>
      <c r="T67" s="212">
        <f t="shared" si="82"/>
        <v>917.85437378043764</v>
      </c>
      <c r="U67" s="212">
        <f t="shared" ref="U67:V67" si="83">U56*1000000/U66</f>
        <v>981.93087793513962</v>
      </c>
      <c r="V67" s="212">
        <f t="shared" si="83"/>
        <v>1178.2090396098517</v>
      </c>
      <c r="W67" s="212">
        <f>W56*1000000/W66</f>
        <v>1747.1833790049834</v>
      </c>
      <c r="X67" s="212">
        <f t="shared" ref="X67:Y67" si="84">X56*1000000/X66</f>
        <v>2838.8408167086072</v>
      </c>
      <c r="Y67" s="212">
        <f t="shared" si="84"/>
        <v>1617.6037003185111</v>
      </c>
      <c r="Z67" s="212">
        <f t="shared" ref="Z67:AA67" si="85">Z56*1000000/Z66</f>
        <v>1559.6976633079687</v>
      </c>
      <c r="AA67" s="212">
        <f t="shared" si="85"/>
        <v>1424.7006918164307</v>
      </c>
    </row>
    <row r="68" spans="1:27" s="170" customFormat="1" x14ac:dyDescent="0.25">
      <c r="A68" s="206" t="s">
        <v>775</v>
      </c>
      <c r="B68" s="212"/>
      <c r="C68" s="212"/>
      <c r="D68" s="212"/>
      <c r="E68" s="212"/>
      <c r="F68" s="212"/>
      <c r="G68" s="212"/>
      <c r="H68" s="212"/>
      <c r="I68" s="212"/>
      <c r="J68" s="212"/>
      <c r="K68" s="212">
        <f t="shared" ref="K68:AA68" si="86">(K56-J56)/(K66-J66)*1000000</f>
        <v>412.86926176366774</v>
      </c>
      <c r="L68" s="212">
        <f t="shared" si="86"/>
        <v>620.21725911127601</v>
      </c>
      <c r="M68" s="212">
        <f t="shared" si="86"/>
        <v>720.05953239002952</v>
      </c>
      <c r="N68" s="212">
        <f t="shared" si="86"/>
        <v>968.57793085820435</v>
      </c>
      <c r="O68" s="212">
        <f t="shared" si="86"/>
        <v>-738.16180817584291</v>
      </c>
      <c r="P68" s="212">
        <f t="shared" si="86"/>
        <v>883.7428349819005</v>
      </c>
      <c r="Q68" s="212">
        <f t="shared" si="86"/>
        <v>475.85041257541138</v>
      </c>
      <c r="R68" s="212">
        <f t="shared" si="86"/>
        <v>360.24100625355265</v>
      </c>
      <c r="S68" s="212">
        <f t="shared" si="86"/>
        <v>662.36469142562407</v>
      </c>
      <c r="T68" s="212">
        <f t="shared" si="86"/>
        <v>826.54731218204938</v>
      </c>
      <c r="U68" s="212">
        <f t="shared" si="86"/>
        <v>699.13778547250922</v>
      </c>
      <c r="V68" s="212">
        <f t="shared" si="86"/>
        <v>810.82100978169967</v>
      </c>
      <c r="W68" s="212">
        <f t="shared" si="86"/>
        <v>1127.6044368594214</v>
      </c>
      <c r="X68" s="212">
        <f t="shared" si="86"/>
        <v>3473.6339222657002</v>
      </c>
      <c r="Y68" s="212">
        <f t="shared" si="86"/>
        <v>1179.9838741119922</v>
      </c>
      <c r="Z68" s="212">
        <f t="shared" si="86"/>
        <v>1444.4314693563795</v>
      </c>
      <c r="AA68" s="212">
        <f t="shared" si="86"/>
        <v>873.4813760285823</v>
      </c>
    </row>
    <row r="69" spans="1:27" s="231" customFormat="1" ht="20.25" customHeight="1" x14ac:dyDescent="0.3">
      <c r="A69" s="174" t="s">
        <v>776</v>
      </c>
      <c r="B69" s="232"/>
      <c r="C69" s="232"/>
      <c r="D69" s="232"/>
      <c r="E69" s="232"/>
      <c r="F69" s="232"/>
      <c r="G69" s="232"/>
      <c r="H69" s="232"/>
      <c r="I69" s="232"/>
      <c r="J69" s="230">
        <f t="shared" ref="J69:S69" si="87">J39</f>
        <v>383143.03125</v>
      </c>
      <c r="K69" s="230">
        <f t="shared" si="87"/>
        <v>341845.1875</v>
      </c>
      <c r="L69" s="230">
        <f t="shared" si="87"/>
        <v>381779.9375</v>
      </c>
      <c r="M69" s="230">
        <f t="shared" si="87"/>
        <v>481208.375</v>
      </c>
      <c r="N69" s="230">
        <f t="shared" si="87"/>
        <v>545319.25</v>
      </c>
      <c r="O69" s="230">
        <f t="shared" si="87"/>
        <v>518131.09375</v>
      </c>
      <c r="P69" s="230">
        <f t="shared" si="87"/>
        <v>601306.9375</v>
      </c>
      <c r="Q69" s="230">
        <f t="shared" si="87"/>
        <v>763953.5</v>
      </c>
      <c r="R69" s="230">
        <f t="shared" si="87"/>
        <v>684729.9375</v>
      </c>
      <c r="S69" s="230">
        <f t="shared" si="87"/>
        <v>589504.9375</v>
      </c>
      <c r="T69" s="230">
        <f t="shared" ref="T69:U69" si="88">T39</f>
        <v>564713.9375</v>
      </c>
      <c r="U69" s="230">
        <f t="shared" si="88"/>
        <v>460504.09375</v>
      </c>
      <c r="V69" s="230">
        <f t="shared" ref="V69:W69" si="89">V39</f>
        <v>231002.703125</v>
      </c>
      <c r="W69" s="230">
        <f t="shared" si="89"/>
        <v>22405.390625</v>
      </c>
      <c r="X69" s="230">
        <f t="shared" ref="X69:Y69" si="90">X39</f>
        <v>81929.5703125</v>
      </c>
      <c r="Y69" s="230">
        <f t="shared" si="90"/>
        <v>212671.71875</v>
      </c>
      <c r="Z69" s="230">
        <f t="shared" ref="Z69:AA69" si="91">Z39</f>
        <v>305771.75</v>
      </c>
      <c r="AA69" s="230">
        <f t="shared" si="91"/>
        <v>385840.0625</v>
      </c>
    </row>
    <row r="70" spans="1:27" s="170" customFormat="1" x14ac:dyDescent="0.25">
      <c r="A70" s="244" t="s">
        <v>777</v>
      </c>
      <c r="B70" s="212"/>
      <c r="C70" s="212"/>
      <c r="D70" s="212"/>
      <c r="E70" s="212"/>
      <c r="F70" s="212"/>
      <c r="G70" s="212"/>
      <c r="H70" s="212"/>
      <c r="I70" s="212"/>
      <c r="J70" s="212">
        <f t="shared" ref="J70:R70" si="92">J56/J69*1000000</f>
        <v>167.21760535184234</v>
      </c>
      <c r="K70" s="212">
        <f t="shared" si="92"/>
        <v>175.55020855023602</v>
      </c>
      <c r="L70" s="212">
        <f t="shared" si="92"/>
        <v>169.97903315902167</v>
      </c>
      <c r="M70" s="212">
        <f t="shared" si="92"/>
        <v>168.97898373620694</v>
      </c>
      <c r="N70" s="212">
        <f t="shared" si="92"/>
        <v>175.78198423159921</v>
      </c>
      <c r="O70" s="212">
        <f t="shared" si="92"/>
        <v>196.55134448905005</v>
      </c>
      <c r="P70" s="212">
        <f t="shared" si="92"/>
        <v>191.13554540615357</v>
      </c>
      <c r="Q70" s="212">
        <f t="shared" si="92"/>
        <v>177.22544407613242</v>
      </c>
      <c r="R70" s="212">
        <f t="shared" si="92"/>
        <v>186.07433448086036</v>
      </c>
      <c r="S70" s="212">
        <f t="shared" ref="S70:T70" si="93">S56/S69*1000000</f>
        <v>188.49345216849196</v>
      </c>
      <c r="T70" s="212">
        <f t="shared" si="93"/>
        <v>187.83124659741995</v>
      </c>
      <c r="U70" s="212">
        <f t="shared" ref="U70:V70" si="94">U56/U69*1000000</f>
        <v>190.58245329434672</v>
      </c>
      <c r="V70" s="212">
        <f t="shared" si="94"/>
        <v>212.31996525312914</v>
      </c>
      <c r="W70" s="212">
        <f>W56/W69*1000000</f>
        <v>265.13367198287546</v>
      </c>
      <c r="X70" s="212">
        <f t="shared" ref="X70:Y70" si="95">X56/X69*1000000</f>
        <v>320.40642874089883</v>
      </c>
      <c r="Y70" s="212">
        <f t="shared" si="95"/>
        <v>266.60923811038913</v>
      </c>
      <c r="Z70" s="212">
        <f>Z56/Z69*1000000</f>
        <v>268.61617741815894</v>
      </c>
      <c r="AA70" s="212">
        <f>AA56/AA69*1000000</f>
        <v>242.07058061551493</v>
      </c>
    </row>
    <row r="71" spans="1:27" s="170" customFormat="1" ht="20.25" customHeight="1" x14ac:dyDescent="0.25">
      <c r="A71" s="830" t="s">
        <v>778</v>
      </c>
      <c r="B71" s="851"/>
      <c r="C71" s="851"/>
      <c r="D71" s="851"/>
      <c r="E71" s="851"/>
      <c r="F71" s="851"/>
      <c r="G71" s="851"/>
      <c r="H71" s="851"/>
      <c r="I71" s="851"/>
      <c r="J71" s="851"/>
      <c r="K71" s="851">
        <f t="shared" ref="K71:AA71" si="96">(K56-J56)/(K69-J69)*1000000</f>
        <v>98.244021162765009</v>
      </c>
      <c r="L71" s="851">
        <f t="shared" si="96"/>
        <v>122.28925179805024</v>
      </c>
      <c r="M71" s="851">
        <f t="shared" si="96"/>
        <v>165.1390480423656</v>
      </c>
      <c r="N71" s="851">
        <f t="shared" si="96"/>
        <v>226.84447267075888</v>
      </c>
      <c r="O71" s="851">
        <f t="shared" si="96"/>
        <v>-220.02460330339727</v>
      </c>
      <c r="P71" s="851">
        <f t="shared" si="96"/>
        <v>157.39866008178456</v>
      </c>
      <c r="Q71" s="851">
        <f t="shared" si="96"/>
        <v>125.79957744541463</v>
      </c>
      <c r="R71" s="851">
        <f t="shared" si="96"/>
        <v>100.7444075944203</v>
      </c>
      <c r="S71" s="851">
        <f t="shared" si="96"/>
        <v>171.09841616894198</v>
      </c>
      <c r="T71" s="851">
        <f t="shared" si="96"/>
        <v>203.57782615399111</v>
      </c>
      <c r="U71" s="851">
        <f t="shared" si="96"/>
        <v>175.67364323581626</v>
      </c>
      <c r="V71" s="851">
        <f t="shared" si="96"/>
        <v>168.70274263980156</v>
      </c>
      <c r="W71" s="851">
        <f t="shared" si="96"/>
        <v>206.64725683971582</v>
      </c>
      <c r="X71" s="851">
        <f t="shared" si="96"/>
        <v>341.21154882127161</v>
      </c>
      <c r="Y71" s="851">
        <f t="shared" si="96"/>
        <v>232.89722736976466</v>
      </c>
      <c r="Z71" s="851">
        <f t="shared" si="96"/>
        <v>273.20070039070458</v>
      </c>
      <c r="AA71" s="851">
        <f t="shared" si="96"/>
        <v>140.69597516046844</v>
      </c>
    </row>
    <row r="72" spans="1:27" ht="13" x14ac:dyDescent="0.3">
      <c r="A72" s="179" t="s">
        <v>779</v>
      </c>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row>
    <row r="73" spans="1:27" s="176" customFormat="1" ht="13" x14ac:dyDescent="0.25">
      <c r="A73" s="176" t="s">
        <v>769</v>
      </c>
      <c r="B73" s="214"/>
      <c r="C73" s="215">
        <f t="shared" ref="C73:AA73" si="97">C56/B56-1</f>
        <v>-2.6615200624518165E-2</v>
      </c>
      <c r="D73" s="215">
        <f t="shared" si="97"/>
        <v>-7.4211639386209782E-2</v>
      </c>
      <c r="E73" s="215">
        <f t="shared" si="97"/>
        <v>-7.2598902310345714E-3</v>
      </c>
      <c r="F73" s="215">
        <f t="shared" si="97"/>
        <v>0.15213395357396364</v>
      </c>
      <c r="G73" s="215">
        <f t="shared" si="97"/>
        <v>0.18136469839029612</v>
      </c>
      <c r="H73" s="215">
        <f t="shared" si="97"/>
        <v>9.5110337651023169E-3</v>
      </c>
      <c r="I73" s="215">
        <f t="shared" si="97"/>
        <v>0.12820612548571431</v>
      </c>
      <c r="J73" s="215">
        <f t="shared" si="97"/>
        <v>7.4206079282221449E-2</v>
      </c>
      <c r="K73" s="215">
        <f t="shared" si="97"/>
        <v>-6.3327242274685891E-2</v>
      </c>
      <c r="L73" s="215">
        <f t="shared" si="97"/>
        <v>8.1378267150502115E-2</v>
      </c>
      <c r="M73" s="215">
        <f t="shared" si="97"/>
        <v>0.25301830043582885</v>
      </c>
      <c r="N73" s="215">
        <f t="shared" si="97"/>
        <v>0.17885209629347032</v>
      </c>
      <c r="O73" s="215">
        <f t="shared" si="97"/>
        <v>6.2405923238456396E-2</v>
      </c>
      <c r="P73" s="215">
        <f t="shared" si="97"/>
        <v>0.1285531051957296</v>
      </c>
      <c r="Q73" s="215">
        <f t="shared" si="97"/>
        <v>0.17802721449248105</v>
      </c>
      <c r="R73" s="215">
        <f t="shared" si="97"/>
        <v>-5.8949797420278283E-2</v>
      </c>
      <c r="S73" s="215">
        <f t="shared" si="97"/>
        <v>-0.12787662924684118</v>
      </c>
      <c r="T73" s="215">
        <f t="shared" si="97"/>
        <v>-4.5419338271618481E-2</v>
      </c>
      <c r="U73" s="215">
        <f t="shared" si="97"/>
        <v>-0.17259134191013581</v>
      </c>
      <c r="V73" s="215">
        <f t="shared" si="97"/>
        <v>-0.44115484783068104</v>
      </c>
      <c r="W73" s="215">
        <f t="shared" si="97"/>
        <v>-0.8788817714561179</v>
      </c>
      <c r="X73" s="215">
        <f t="shared" si="97"/>
        <v>3.4190049888541241</v>
      </c>
      <c r="Y73" s="215">
        <f t="shared" si="97"/>
        <v>1.1599467091342786</v>
      </c>
      <c r="Z73" s="215">
        <f t="shared" si="97"/>
        <v>0.44858701734280371</v>
      </c>
      <c r="AA73" s="215">
        <f t="shared" si="97"/>
        <v>0.13715537316441306</v>
      </c>
    </row>
    <row r="74" spans="1:27" s="166" customFormat="1" ht="20.25" customHeight="1" x14ac:dyDescent="0.25">
      <c r="A74" s="168" t="s">
        <v>773</v>
      </c>
      <c r="B74" s="228"/>
      <c r="C74" s="229">
        <f t="shared" ref="C74:I74" si="98">C66/B66-1</f>
        <v>-9.4458505159200734E-2</v>
      </c>
      <c r="D74" s="229">
        <f t="shared" si="98"/>
        <v>-5.8771792666718836E-2</v>
      </c>
      <c r="E74" s="229">
        <f t="shared" si="98"/>
        <v>0.26124966256203663</v>
      </c>
      <c r="F74" s="229">
        <f t="shared" si="98"/>
        <v>0.40193947775692318</v>
      </c>
      <c r="G74" s="229">
        <f t="shared" si="98"/>
        <v>-1.7263449636527595E-3</v>
      </c>
      <c r="H74" s="229">
        <f t="shared" si="98"/>
        <v>-6.1197120135523031E-2</v>
      </c>
      <c r="I74" s="229">
        <f t="shared" si="98"/>
        <v>9.1965113656299335E-2</v>
      </c>
      <c r="J74" s="211">
        <f t="shared" ref="J74:AA75" si="99">J66/I66-1</f>
        <v>-4.9242033026933307E-2</v>
      </c>
      <c r="K74" s="211">
        <f t="shared" si="99"/>
        <v>-0.11861194930597463</v>
      </c>
      <c r="L74" s="211">
        <f t="shared" si="99"/>
        <v>0.10782904016542738</v>
      </c>
      <c r="M74" s="211">
        <f t="shared" si="99"/>
        <v>0.28187695464603135</v>
      </c>
      <c r="N74" s="211">
        <f t="shared" si="99"/>
        <v>0.14479267116682748</v>
      </c>
      <c r="O74" s="211">
        <f t="shared" si="99"/>
        <v>-6.8264330539527407E-2</v>
      </c>
      <c r="P74" s="211">
        <f t="shared" si="99"/>
        <v>0.13392881358996855</v>
      </c>
      <c r="Q74" s="211">
        <f t="shared" si="99"/>
        <v>0.34282265297986836</v>
      </c>
      <c r="R74" s="211">
        <f t="shared" si="99"/>
        <v>-0.13154653085330081</v>
      </c>
      <c r="S74" s="211">
        <f t="shared" si="99"/>
        <v>-0.16817075505236967</v>
      </c>
      <c r="T74" s="211">
        <f t="shared" si="99"/>
        <v>-5.0184926440371536E-2</v>
      </c>
      <c r="U74" s="211">
        <f t="shared" si="99"/>
        <v>-0.22658440344744035</v>
      </c>
      <c r="V74" s="211">
        <f t="shared" si="99"/>
        <v>-0.53425301245258949</v>
      </c>
      <c r="W74" s="211">
        <f t="shared" si="99"/>
        <v>-0.91832420486211208</v>
      </c>
      <c r="X74" s="211">
        <f t="shared" si="99"/>
        <v>1.7197058823529412</v>
      </c>
      <c r="Y74" s="211">
        <f t="shared" si="99"/>
        <v>2.7906348004758299</v>
      </c>
      <c r="Z74" s="211">
        <f t="shared" si="99"/>
        <v>0.50236791053292262</v>
      </c>
      <c r="AA74" s="211">
        <f t="shared" si="99"/>
        <v>0.24490609749150227</v>
      </c>
    </row>
    <row r="75" spans="1:27" s="170" customFormat="1" x14ac:dyDescent="0.25">
      <c r="A75" s="168" t="s">
        <v>780</v>
      </c>
      <c r="B75" s="212"/>
      <c r="C75" s="213">
        <f t="shared" ref="C75:I75" si="100">C67/B67-1</f>
        <v>7.4920149900596034E-2</v>
      </c>
      <c r="D75" s="213">
        <f t="shared" si="100"/>
        <v>-1.6403935410346016E-2</v>
      </c>
      <c r="E75" s="213">
        <f t="shared" si="100"/>
        <v>-0.212891674632947</v>
      </c>
      <c r="F75" s="213">
        <f t="shared" si="100"/>
        <v>-0.17818566931480073</v>
      </c>
      <c r="G75" s="213">
        <f t="shared" si="100"/>
        <v>0.18340766825834187</v>
      </c>
      <c r="H75" s="213">
        <f t="shared" si="100"/>
        <v>7.5317359391603667E-2</v>
      </c>
      <c r="I75" s="213">
        <f t="shared" si="100"/>
        <v>3.3188800059799295E-2</v>
      </c>
      <c r="J75" s="213">
        <f t="shared" si="99"/>
        <v>0.12984178581450889</v>
      </c>
      <c r="K75" s="213">
        <f t="shared" si="99"/>
        <v>6.2724593313644661E-2</v>
      </c>
      <c r="L75" s="213">
        <f t="shared" si="99"/>
        <v>-2.3876222824936622E-2</v>
      </c>
      <c r="M75" s="213">
        <f t="shared" si="99"/>
        <v>-2.2512811471964711E-2</v>
      </c>
      <c r="N75" s="213">
        <f t="shared" si="99"/>
        <v>2.97516100377615E-2</v>
      </c>
      <c r="O75" s="213">
        <f t="shared" si="99"/>
        <v>0.14024391043615325</v>
      </c>
      <c r="P75" s="213">
        <f t="shared" si="99"/>
        <v>-4.7407811935032962E-3</v>
      </c>
      <c r="Q75" s="213">
        <f t="shared" si="99"/>
        <v>-0.12272315939985723</v>
      </c>
      <c r="R75" s="213">
        <f t="shared" si="99"/>
        <v>8.3593118125663723E-2</v>
      </c>
      <c r="S75" s="213">
        <f t="shared" si="99"/>
        <v>4.8440381304537095E-2</v>
      </c>
      <c r="T75" s="213">
        <f t="shared" si="99"/>
        <v>5.017385279950215E-3</v>
      </c>
      <c r="U75" s="213">
        <f t="shared" si="99"/>
        <v>6.98111879020471E-2</v>
      </c>
      <c r="V75" s="213">
        <f t="shared" si="99"/>
        <v>0.1998899984563649</v>
      </c>
      <c r="W75" s="213">
        <f t="shared" si="99"/>
        <v>0.48291459347786025</v>
      </c>
      <c r="X75" s="213">
        <f t="shared" si="99"/>
        <v>0.62480988018860395</v>
      </c>
      <c r="Y75" s="213">
        <f t="shared" si="99"/>
        <v>-0.43018865630022041</v>
      </c>
      <c r="Z75" s="213">
        <f>Z67/Y67-1</f>
        <v>-3.5797418736826847E-2</v>
      </c>
      <c r="AA75" s="213">
        <f>AA67/Z67-1</f>
        <v>-8.6553294697654715E-2</v>
      </c>
    </row>
    <row r="76" spans="1:27" s="166" customFormat="1" ht="20.25" customHeight="1" x14ac:dyDescent="0.25">
      <c r="A76" s="168" t="s">
        <v>776</v>
      </c>
      <c r="B76" s="228"/>
      <c r="C76" s="229"/>
      <c r="D76" s="229"/>
      <c r="E76" s="229"/>
      <c r="F76" s="229"/>
      <c r="G76" s="229"/>
      <c r="H76" s="229"/>
      <c r="I76" s="229"/>
      <c r="J76" s="211"/>
      <c r="K76" s="211">
        <f t="shared" ref="K76:AA77" si="101">K69/J69-1</f>
        <v>-0.10778701524406231</v>
      </c>
      <c r="L76" s="211">
        <f t="shared" si="101"/>
        <v>0.11682115606790577</v>
      </c>
      <c r="M76" s="211">
        <f t="shared" si="101"/>
        <v>0.26043389852040089</v>
      </c>
      <c r="N76" s="211">
        <f t="shared" si="101"/>
        <v>0.13322892603438174</v>
      </c>
      <c r="O76" s="211">
        <f t="shared" si="101"/>
        <v>-4.9857319817703138E-2</v>
      </c>
      <c r="P76" s="211">
        <f t="shared" ref="P76:P77" si="102">P69/O69-1</f>
        <v>0.16053050039520045</v>
      </c>
      <c r="Q76" s="211">
        <f t="shared" si="101"/>
        <v>0.27048841840445248</v>
      </c>
      <c r="R76" s="211">
        <f t="shared" si="101"/>
        <v>-0.10370207414456512</v>
      </c>
      <c r="S76" s="211">
        <f t="shared" si="101"/>
        <v>-0.13906942691548374</v>
      </c>
      <c r="T76" s="211">
        <f t="shared" si="101"/>
        <v>-4.2053931058041338E-2</v>
      </c>
      <c r="U76" s="211">
        <f t="shared" si="101"/>
        <v>-0.18453563269810391</v>
      </c>
      <c r="V76" s="211">
        <f t="shared" si="101"/>
        <v>-0.49836992491448395</v>
      </c>
      <c r="W76" s="211">
        <f t="shared" si="101"/>
        <v>-0.90300810197499715</v>
      </c>
      <c r="X76" s="211">
        <f t="shared" si="101"/>
        <v>2.6566901101506684</v>
      </c>
      <c r="Y76" s="211">
        <f t="shared" si="101"/>
        <v>1.5957870636794085</v>
      </c>
      <c r="Z76" s="211">
        <f t="shared" si="101"/>
        <v>0.43776404214535458</v>
      </c>
      <c r="AA76" s="211">
        <f t="shared" si="101"/>
        <v>0.26185647464162409</v>
      </c>
    </row>
    <row r="77" spans="1:27" s="170" customFormat="1" ht="17.25" customHeight="1" x14ac:dyDescent="0.25">
      <c r="A77" s="854" t="s">
        <v>781</v>
      </c>
      <c r="B77" s="851"/>
      <c r="C77" s="852"/>
      <c r="D77" s="852"/>
      <c r="E77" s="852"/>
      <c r="F77" s="852"/>
      <c r="G77" s="852"/>
      <c r="H77" s="852"/>
      <c r="I77" s="852"/>
      <c r="J77" s="852"/>
      <c r="K77" s="852">
        <f t="shared" si="101"/>
        <v>4.9830896578509476E-2</v>
      </c>
      <c r="L77" s="852">
        <f t="shared" si="101"/>
        <v>-3.1735509955945651E-2</v>
      </c>
      <c r="M77" s="852">
        <f t="shared" si="101"/>
        <v>-5.8833692851938402E-3</v>
      </c>
      <c r="N77" s="852">
        <f t="shared" si="101"/>
        <v>4.0259447328742537E-2</v>
      </c>
      <c r="O77" s="852">
        <f t="shared" si="101"/>
        <v>0.11815408927280302</v>
      </c>
      <c r="P77" s="852">
        <f t="shared" si="102"/>
        <v>-2.7554118731547006E-2</v>
      </c>
      <c r="Q77" s="852">
        <f t="shared" si="101"/>
        <v>-7.2776109228991803E-2</v>
      </c>
      <c r="R77" s="852">
        <f t="shared" si="101"/>
        <v>4.9930135319207425E-2</v>
      </c>
      <c r="S77" s="852">
        <f t="shared" si="101"/>
        <v>1.300081332753833E-2</v>
      </c>
      <c r="T77" s="852">
        <f t="shared" si="101"/>
        <v>-3.5131489367602464E-3</v>
      </c>
      <c r="U77" s="852">
        <f t="shared" si="101"/>
        <v>1.4647225883686277E-2</v>
      </c>
      <c r="V77" s="852">
        <f t="shared" si="101"/>
        <v>0.11405830695866692</v>
      </c>
      <c r="W77" s="852">
        <f t="shared" si="101"/>
        <v>0.24874583351961976</v>
      </c>
      <c r="X77" s="852">
        <f t="shared" si="101"/>
        <v>0.20847128297454942</v>
      </c>
      <c r="Y77" s="852">
        <f t="shared" si="101"/>
        <v>-0.16790296886962142</v>
      </c>
      <c r="Z77" s="852">
        <f t="shared" si="101"/>
        <v>7.5276435355133842E-3</v>
      </c>
      <c r="AA77" s="852">
        <f>AA70/Z70-1</f>
        <v>-9.8823522312731282E-2</v>
      </c>
    </row>
    <row r="78" spans="1:27" ht="13" x14ac:dyDescent="0.3">
      <c r="A78" s="179" t="s">
        <v>782</v>
      </c>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row>
    <row r="79" spans="1:27" ht="13" x14ac:dyDescent="0.3">
      <c r="A79" s="179"/>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row>
    <row r="80" spans="1:27" s="41" customFormat="1" ht="25.4" customHeight="1" x14ac:dyDescent="0.25">
      <c r="A80" s="39" t="str">
        <f>Index!A71</f>
        <v>Table 5e    Palau Estimated direct Value Added generated from Tourism receipts, current prices, FY2000-FY2025</v>
      </c>
      <c r="B80" s="216"/>
      <c r="C80" s="216"/>
      <c r="D80" s="216"/>
      <c r="E80" s="216"/>
      <c r="F80" s="216"/>
      <c r="G80" s="216"/>
      <c r="H80" s="152"/>
      <c r="I80" s="152"/>
      <c r="J80" s="152"/>
      <c r="K80" s="152"/>
      <c r="L80" s="152"/>
      <c r="M80" s="152"/>
      <c r="N80" s="152"/>
      <c r="O80" s="152"/>
      <c r="P80" s="152"/>
      <c r="Q80" s="152"/>
      <c r="R80" s="152"/>
      <c r="S80" s="152"/>
      <c r="T80" s="152"/>
      <c r="U80" s="152"/>
      <c r="V80" s="152"/>
      <c r="W80" s="152"/>
      <c r="X80" s="152"/>
      <c r="Y80" s="152"/>
      <c r="Z80" s="152"/>
      <c r="AA80" s="152"/>
    </row>
    <row r="81" spans="1:27" s="38" customFormat="1" ht="25.5" customHeight="1" x14ac:dyDescent="0.35">
      <c r="A81" s="52" t="s">
        <v>368</v>
      </c>
      <c r="B81" s="154"/>
      <c r="C81" s="154"/>
      <c r="D81" s="154"/>
      <c r="E81" s="154"/>
      <c r="F81" s="154"/>
      <c r="G81" s="154" t="str">
        <f t="shared" ref="G81:S81" si="103">G2</f>
        <v>FY05</v>
      </c>
      <c r="H81" s="154" t="str">
        <f t="shared" si="103"/>
        <v>FY06</v>
      </c>
      <c r="I81" s="154" t="str">
        <f t="shared" si="103"/>
        <v>FY07</v>
      </c>
      <c r="J81" s="154" t="str">
        <f t="shared" si="103"/>
        <v>FY08</v>
      </c>
      <c r="K81" s="154" t="str">
        <f t="shared" si="103"/>
        <v>FY09</v>
      </c>
      <c r="L81" s="154" t="str">
        <f t="shared" si="103"/>
        <v>FY10</v>
      </c>
      <c r="M81" s="154" t="str">
        <f t="shared" si="103"/>
        <v>FY11</v>
      </c>
      <c r="N81" s="154" t="str">
        <f t="shared" si="103"/>
        <v>FY12</v>
      </c>
      <c r="O81" s="154" t="str">
        <f t="shared" si="103"/>
        <v>FY13</v>
      </c>
      <c r="P81" s="154" t="str">
        <f t="shared" si="103"/>
        <v>FY14</v>
      </c>
      <c r="Q81" s="154" t="str">
        <f t="shared" si="103"/>
        <v>FY15</v>
      </c>
      <c r="R81" s="154" t="str">
        <f t="shared" si="103"/>
        <v>FY16</v>
      </c>
      <c r="S81" s="154" t="str">
        <f t="shared" si="103"/>
        <v>FY17</v>
      </c>
      <c r="T81" s="154" t="str">
        <f t="shared" ref="T81:AA81" si="104">T2</f>
        <v>FY18</v>
      </c>
      <c r="U81" s="154" t="str">
        <f t="shared" si="104"/>
        <v>FY19</v>
      </c>
      <c r="V81" s="154" t="str">
        <f t="shared" si="104"/>
        <v>FY20</v>
      </c>
      <c r="W81" s="154" t="str">
        <f t="shared" si="104"/>
        <v>FY21</v>
      </c>
      <c r="X81" s="154" t="str">
        <f t="shared" si="104"/>
        <v>FY22</v>
      </c>
      <c r="Y81" s="154" t="str">
        <f t="shared" si="104"/>
        <v>FY23</v>
      </c>
      <c r="Z81" s="154" t="str">
        <f t="shared" si="104"/>
        <v>FY24</v>
      </c>
      <c r="AA81" s="154" t="str">
        <f t="shared" si="104"/>
        <v>FY25</v>
      </c>
    </row>
    <row r="83" spans="1:27" x14ac:dyDescent="0.25">
      <c r="A83" s="205" t="s">
        <v>757</v>
      </c>
      <c r="B83" s="152"/>
      <c r="C83" s="152"/>
      <c r="D83" s="152"/>
      <c r="E83" s="152"/>
      <c r="F83" s="152"/>
      <c r="G83" s="493">
        <v>8.4976835250854492</v>
      </c>
      <c r="H83" s="493">
        <v>8.1496896743774414</v>
      </c>
      <c r="I83" s="493">
        <v>9.1210012435913086</v>
      </c>
      <c r="J83" s="493">
        <v>10.156447410583496</v>
      </c>
      <c r="K83" s="493">
        <v>9.8271064758300781</v>
      </c>
      <c r="L83" s="493">
        <v>9.9918174743652344</v>
      </c>
      <c r="M83" s="493">
        <v>12.784433364868164</v>
      </c>
      <c r="N83" s="493">
        <v>15.649649620056152</v>
      </c>
      <c r="O83" s="493">
        <v>18.207620620727539</v>
      </c>
      <c r="P83" s="493">
        <v>19.754255294799805</v>
      </c>
      <c r="Q83" s="493">
        <v>26.101495742797852</v>
      </c>
      <c r="R83" s="493">
        <v>27.421833038330078</v>
      </c>
      <c r="S83" s="493">
        <v>24.037509918212891</v>
      </c>
      <c r="T83" s="493">
        <v>20.606624603271484</v>
      </c>
      <c r="U83" s="493">
        <v>15.610978126525879</v>
      </c>
      <c r="V83" s="493">
        <v>8.4787893295288086</v>
      </c>
      <c r="W83" s="493">
        <v>3.1983600929379463E-3</v>
      </c>
      <c r="X83" s="493">
        <v>2.2937238216400146</v>
      </c>
      <c r="Y83" s="493">
        <v>6.9788103103637695</v>
      </c>
      <c r="Z83" s="493">
        <v>10.262432098388672</v>
      </c>
      <c r="AA83" s="493">
        <v>11.566766738891602</v>
      </c>
    </row>
    <row r="84" spans="1:27" x14ac:dyDescent="0.25">
      <c r="A84" s="205" t="s">
        <v>758</v>
      </c>
      <c r="B84" s="152"/>
      <c r="C84" s="152"/>
      <c r="D84" s="152"/>
      <c r="E84" s="152"/>
      <c r="F84" s="152"/>
      <c r="G84" s="493">
        <v>4.0035500526428223</v>
      </c>
      <c r="H84" s="493">
        <v>4.3379888534545898</v>
      </c>
      <c r="I84" s="493">
        <v>4.5948963165283203</v>
      </c>
      <c r="J84" s="493">
        <v>4.8044896125793457</v>
      </c>
      <c r="K84" s="493">
        <v>4.2818541526794434</v>
      </c>
      <c r="L84" s="493">
        <v>4.3472585678100586</v>
      </c>
      <c r="M84" s="493">
        <v>5.1309657096862793</v>
      </c>
      <c r="N84" s="493">
        <v>5.6363763809204102</v>
      </c>
      <c r="O84" s="493">
        <v>6.2121462821960449</v>
      </c>
      <c r="P84" s="493">
        <v>6.9945106506347656</v>
      </c>
      <c r="Q84" s="493">
        <v>7.5960488319396973</v>
      </c>
      <c r="R84" s="493">
        <v>7.3469724655151367</v>
      </c>
      <c r="S84" s="493">
        <v>6.7980709075927734</v>
      </c>
      <c r="T84" s="493">
        <v>6.5912799835205078</v>
      </c>
      <c r="U84" s="493">
        <v>5.9078035354614258</v>
      </c>
      <c r="V84" s="493">
        <v>2.4312098026275635</v>
      </c>
      <c r="W84" s="493">
        <v>0.3074454665184021</v>
      </c>
      <c r="X84" s="493">
        <v>1.3518918752670288</v>
      </c>
      <c r="Y84" s="493">
        <v>3.9493107795715332</v>
      </c>
      <c r="Z84" s="493">
        <v>5.2793588638305664</v>
      </c>
      <c r="AA84" s="493">
        <v>5.5088114738464355</v>
      </c>
    </row>
    <row r="85" spans="1:27" x14ac:dyDescent="0.25">
      <c r="A85" s="205" t="s">
        <v>759</v>
      </c>
      <c r="B85" s="152"/>
      <c r="C85" s="152"/>
      <c r="D85" s="152"/>
      <c r="E85" s="152"/>
      <c r="F85" s="152"/>
      <c r="G85" s="493">
        <v>4.618466854095459</v>
      </c>
      <c r="H85" s="493">
        <v>4.6010475158691406</v>
      </c>
      <c r="I85" s="493">
        <v>5.0377097129821777</v>
      </c>
      <c r="J85" s="493">
        <v>4.9080924987792969</v>
      </c>
      <c r="K85" s="493">
        <v>4.9824204444885254</v>
      </c>
      <c r="L85" s="493">
        <v>5.1615667343139648</v>
      </c>
      <c r="M85" s="493">
        <v>5.8520841598510742</v>
      </c>
      <c r="N85" s="493">
        <v>5.9120335578918457</v>
      </c>
      <c r="O85" s="493">
        <v>5.989130973815918</v>
      </c>
      <c r="P85" s="493">
        <v>6.9308123588562012</v>
      </c>
      <c r="Q85" s="493">
        <v>6.4473094940185547</v>
      </c>
      <c r="R85" s="493">
        <v>6.494758129119873</v>
      </c>
      <c r="S85" s="493">
        <v>6.6091713905334473</v>
      </c>
      <c r="T85" s="493">
        <v>5.799614429473877</v>
      </c>
      <c r="U85" s="493">
        <v>5.4332094192504883</v>
      </c>
      <c r="V85" s="493">
        <v>3.3548276424407959</v>
      </c>
      <c r="W85" s="493">
        <v>5.0271805375814438E-2</v>
      </c>
      <c r="X85" s="493">
        <v>1.4177188873291016</v>
      </c>
      <c r="Y85" s="493">
        <v>3.7990255355834961</v>
      </c>
      <c r="Z85" s="493">
        <v>6.3278851509094238</v>
      </c>
      <c r="AA85" s="493">
        <v>7.006556510925293</v>
      </c>
    </row>
    <row r="86" spans="1:27" x14ac:dyDescent="0.25">
      <c r="A86" s="205" t="s">
        <v>760</v>
      </c>
      <c r="B86" s="152"/>
      <c r="C86" s="152"/>
      <c r="D86" s="152"/>
      <c r="E86" s="152"/>
      <c r="F86" s="152"/>
      <c r="G86" s="493">
        <v>2.4923348426818848</v>
      </c>
      <c r="H86" s="493">
        <v>2.6821684837341309</v>
      </c>
      <c r="I86" s="493">
        <v>3.1946616172790527</v>
      </c>
      <c r="J86" s="493">
        <v>3.3327443599700928</v>
      </c>
      <c r="K86" s="493">
        <v>3.5944766998291016</v>
      </c>
      <c r="L86" s="493">
        <v>3.6199376583099365</v>
      </c>
      <c r="M86" s="493">
        <v>4.1492853164672852</v>
      </c>
      <c r="N86" s="493">
        <v>4.5082621574401855</v>
      </c>
      <c r="O86" s="493">
        <v>4.2961511611938477</v>
      </c>
      <c r="P86" s="493">
        <v>4.857818603515625</v>
      </c>
      <c r="Q86" s="493">
        <v>5.7537775039672852</v>
      </c>
      <c r="R86" s="493">
        <v>5.0881814956665039</v>
      </c>
      <c r="S86" s="493">
        <v>4.2684316635131836</v>
      </c>
      <c r="T86" s="493">
        <v>3.7164406776428223</v>
      </c>
      <c r="U86" s="493">
        <v>3.1188442707061768</v>
      </c>
      <c r="V86" s="493">
        <v>1.7042022943496704</v>
      </c>
      <c r="W86" s="493">
        <v>-0.48265555500984192</v>
      </c>
      <c r="X86" s="493">
        <v>-0.31166523694992065</v>
      </c>
      <c r="Y86" s="493">
        <v>1.0216571092605591</v>
      </c>
      <c r="Z86" s="493">
        <v>1.5030462741851807</v>
      </c>
      <c r="AA86" s="493">
        <v>1.6403962373733521</v>
      </c>
    </row>
    <row r="87" spans="1:27" x14ac:dyDescent="0.25">
      <c r="A87" s="205" t="s">
        <v>761</v>
      </c>
      <c r="B87" s="152"/>
      <c r="C87" s="152"/>
      <c r="D87" s="152"/>
      <c r="E87" s="152"/>
      <c r="F87" s="152"/>
      <c r="G87" s="493">
        <v>0.46068888902664185</v>
      </c>
      <c r="H87" s="493">
        <v>0.34371733665466309</v>
      </c>
      <c r="I87" s="493">
        <v>0.31353503465652466</v>
      </c>
      <c r="J87" s="493">
        <v>0.19764663279056549</v>
      </c>
      <c r="K87" s="493">
        <v>0.15008652210235596</v>
      </c>
      <c r="L87" s="493">
        <v>0.18975289165973663</v>
      </c>
      <c r="M87" s="493">
        <v>0.26314327120780945</v>
      </c>
      <c r="N87" s="493">
        <v>0.37265259027481079</v>
      </c>
      <c r="O87" s="493">
        <v>0.50575894117355347</v>
      </c>
      <c r="P87" s="493">
        <v>0.83255350589752197</v>
      </c>
      <c r="Q87" s="493">
        <v>1.3292298316955566</v>
      </c>
      <c r="R87" s="493">
        <v>1.7419350147247314</v>
      </c>
      <c r="S87" s="493">
        <v>1.6995667219161987</v>
      </c>
      <c r="T87" s="493">
        <v>1.6491667032241821</v>
      </c>
      <c r="U87" s="493">
        <v>1.2715786695480347</v>
      </c>
      <c r="V87" s="493">
        <v>0.45160496234893799</v>
      </c>
      <c r="W87" s="493">
        <v>2.5874922052025795E-2</v>
      </c>
      <c r="X87" s="493">
        <v>0.18683242797851563</v>
      </c>
      <c r="Y87" s="493">
        <v>0.53933984041213989</v>
      </c>
      <c r="Z87" s="493">
        <v>0.73653584718704224</v>
      </c>
      <c r="AA87" s="493">
        <v>1.0611662864685059</v>
      </c>
    </row>
    <row r="88" spans="1:27" x14ac:dyDescent="0.25">
      <c r="A88" s="205" t="s">
        <v>783</v>
      </c>
      <c r="B88" s="152"/>
      <c r="C88" s="152"/>
      <c r="D88" s="152"/>
      <c r="E88" s="152"/>
      <c r="F88" s="152"/>
      <c r="G88" s="493">
        <v>1.0079838037490845</v>
      </c>
      <c r="H88" s="493">
        <v>0.54810971021652222</v>
      </c>
      <c r="I88" s="493">
        <v>0.48185786604881287</v>
      </c>
      <c r="J88" s="493">
        <v>0.5959545373916626</v>
      </c>
      <c r="K88" s="493">
        <v>0.53366225957870483</v>
      </c>
      <c r="L88" s="493">
        <v>0.62695133686065674</v>
      </c>
      <c r="M88" s="493">
        <v>0.66829055547714233</v>
      </c>
      <c r="N88" s="493">
        <v>0.8946535587310791</v>
      </c>
      <c r="O88" s="493">
        <v>0.87798053026199341</v>
      </c>
      <c r="P88" s="493">
        <v>0.90273946523666382</v>
      </c>
      <c r="Q88" s="493">
        <v>0.94231653213500977</v>
      </c>
      <c r="R88" s="493">
        <v>0.98306798934936523</v>
      </c>
      <c r="S88" s="493">
        <v>0.94970101118087769</v>
      </c>
      <c r="T88" s="493">
        <v>1.0572894811630249</v>
      </c>
      <c r="U88" s="493">
        <v>0.99692851305007935</v>
      </c>
      <c r="V88" s="493">
        <v>0.71501839160919189</v>
      </c>
      <c r="W88" s="493">
        <v>0.18367403745651245</v>
      </c>
      <c r="X88" s="493">
        <v>0.74068349599838257</v>
      </c>
      <c r="Y88" s="493">
        <v>1.3300381898880005</v>
      </c>
      <c r="Z88" s="493">
        <v>1.3754796981811523</v>
      </c>
      <c r="AA88" s="493">
        <v>1.7790776491165161</v>
      </c>
    </row>
    <row r="89" spans="1:27" x14ac:dyDescent="0.25">
      <c r="A89" s="206" t="s">
        <v>784</v>
      </c>
      <c r="B89" s="152"/>
      <c r="C89" s="152"/>
      <c r="D89" s="152"/>
      <c r="E89" s="152"/>
      <c r="F89" s="152"/>
      <c r="G89" s="493">
        <v>0.11684537678956985</v>
      </c>
      <c r="H89" s="493">
        <v>0.48691853880882263</v>
      </c>
      <c r="I89" s="493">
        <v>0.73540908098220825</v>
      </c>
      <c r="J89" s="493">
        <v>0.80424261093139648</v>
      </c>
      <c r="K89" s="493">
        <v>0.70631736516952515</v>
      </c>
      <c r="L89" s="493">
        <v>0.72618460655212402</v>
      </c>
      <c r="M89" s="493">
        <v>0.94823873043060303</v>
      </c>
      <c r="N89" s="493">
        <v>0.95813238620758057</v>
      </c>
      <c r="O89" s="493">
        <v>0.8298642635345459</v>
      </c>
      <c r="P89" s="493">
        <v>0.87108278274536133</v>
      </c>
      <c r="Q89" s="493">
        <v>0.74155604839324951</v>
      </c>
      <c r="R89" s="493">
        <v>0.77582752704620361</v>
      </c>
      <c r="S89" s="493">
        <v>0.72811239957809448</v>
      </c>
      <c r="T89" s="493">
        <v>0.68676286935806274</v>
      </c>
      <c r="U89" s="493">
        <v>0.5448763370513916</v>
      </c>
      <c r="V89" s="493">
        <v>0.2791597843170166</v>
      </c>
      <c r="W89" s="493">
        <v>2.5250805541872978E-2</v>
      </c>
      <c r="X89" s="493">
        <v>5.9348654001951218E-2</v>
      </c>
      <c r="Y89" s="493">
        <v>0.28688803315162659</v>
      </c>
      <c r="Z89" s="493">
        <v>0.39648452401161194</v>
      </c>
      <c r="AA89" s="493">
        <v>0.39625883102416992</v>
      </c>
    </row>
    <row r="90" spans="1:27" x14ac:dyDescent="0.25">
      <c r="A90" s="206" t="s">
        <v>765</v>
      </c>
      <c r="B90" s="152"/>
      <c r="C90" s="152"/>
      <c r="D90" s="152"/>
      <c r="E90" s="152"/>
      <c r="F90" s="152"/>
      <c r="G90" s="493">
        <v>0</v>
      </c>
      <c r="H90" s="493">
        <v>0</v>
      </c>
      <c r="I90" s="493">
        <v>0</v>
      </c>
      <c r="J90" s="493">
        <v>0</v>
      </c>
      <c r="K90" s="493">
        <v>0</v>
      </c>
      <c r="L90" s="493">
        <v>0</v>
      </c>
      <c r="M90" s="493">
        <v>0</v>
      </c>
      <c r="N90" s="493">
        <v>0</v>
      </c>
      <c r="O90" s="493">
        <v>0</v>
      </c>
      <c r="P90" s="493">
        <v>0</v>
      </c>
      <c r="Q90" s="493">
        <v>0</v>
      </c>
      <c r="R90" s="493">
        <v>0</v>
      </c>
      <c r="S90" s="493">
        <v>0</v>
      </c>
      <c r="T90" s="493">
        <v>0</v>
      </c>
      <c r="U90" s="493">
        <v>0</v>
      </c>
      <c r="V90" s="493">
        <v>0</v>
      </c>
      <c r="W90" s="493">
        <v>0</v>
      </c>
      <c r="X90" s="493">
        <v>0</v>
      </c>
      <c r="Y90" s="493">
        <v>0</v>
      </c>
      <c r="Z90" s="493">
        <v>0</v>
      </c>
      <c r="AA90" s="493">
        <v>0</v>
      </c>
    </row>
    <row r="91" spans="1:27" x14ac:dyDescent="0.25">
      <c r="A91" s="205" t="s">
        <v>766</v>
      </c>
      <c r="B91" s="152"/>
      <c r="C91" s="152"/>
      <c r="D91" s="152"/>
      <c r="E91" s="152"/>
      <c r="F91" s="152"/>
      <c r="G91" s="493">
        <v>0.68521732091903687</v>
      </c>
      <c r="H91" s="493">
        <v>0.75675761699676514</v>
      </c>
      <c r="I91" s="493">
        <v>0.81282812356948853</v>
      </c>
      <c r="J91" s="493">
        <v>0.78072643280029297</v>
      </c>
      <c r="K91" s="493">
        <v>0.7011902928352356</v>
      </c>
      <c r="L91" s="493">
        <v>0.69903701543807983</v>
      </c>
      <c r="M91" s="493">
        <v>0.77177232503890991</v>
      </c>
      <c r="N91" s="493">
        <v>0.83518677949905396</v>
      </c>
      <c r="O91" s="493">
        <v>0.71734720468521118</v>
      </c>
      <c r="P91" s="493">
        <v>0.67284178733825684</v>
      </c>
      <c r="Q91" s="493">
        <v>0.77993285655975342</v>
      </c>
      <c r="R91" s="493">
        <v>0.85178232192993164</v>
      </c>
      <c r="S91" s="493">
        <v>0.97229665517807007</v>
      </c>
      <c r="T91" s="493">
        <v>1.0254606008529663</v>
      </c>
      <c r="U91" s="493">
        <v>0.97409921884536743</v>
      </c>
      <c r="V91" s="493">
        <v>0.63392394781112671</v>
      </c>
      <c r="W91" s="493">
        <v>0.4166298508644104</v>
      </c>
      <c r="X91" s="493">
        <v>0.49506354331970215</v>
      </c>
      <c r="Y91" s="493">
        <v>0.53185105323791504</v>
      </c>
      <c r="Z91" s="493">
        <v>0.65810936689376831</v>
      </c>
      <c r="AA91" s="493">
        <v>0.78884267807006836</v>
      </c>
    </row>
    <row r="92" spans="1:27" s="40" customFormat="1" ht="18.75" customHeight="1" x14ac:dyDescent="0.25">
      <c r="A92" s="278" t="s">
        <v>785</v>
      </c>
      <c r="B92" s="416"/>
      <c r="C92" s="416"/>
      <c r="D92" s="416"/>
      <c r="E92" s="416"/>
      <c r="F92" s="416"/>
      <c r="G92" s="279">
        <f t="shared" ref="G92" si="105">SUM(G83:G91)</f>
        <v>21.882770664989948</v>
      </c>
      <c r="H92" s="279">
        <f t="shared" ref="H92" si="106">SUM(H83:H91)</f>
        <v>21.906397730112076</v>
      </c>
      <c r="I92" s="279">
        <f t="shared" ref="I92:R92" si="107">SUM(I83:I91)</f>
        <v>24.291898995637894</v>
      </c>
      <c r="J92" s="279">
        <f t="shared" si="107"/>
        <v>25.580344095826149</v>
      </c>
      <c r="K92" s="279">
        <f t="shared" si="107"/>
        <v>24.77711421251297</v>
      </c>
      <c r="L92" s="279">
        <f t="shared" si="107"/>
        <v>25.362506285309792</v>
      </c>
      <c r="M92" s="279">
        <f t="shared" si="107"/>
        <v>30.568213433027267</v>
      </c>
      <c r="N92" s="279">
        <f t="shared" si="107"/>
        <v>34.766947031021118</v>
      </c>
      <c r="O92" s="279">
        <f t="shared" si="107"/>
        <v>37.635999977588654</v>
      </c>
      <c r="P92" s="279">
        <f t="shared" si="107"/>
        <v>41.8166144490242</v>
      </c>
      <c r="Q92" s="279">
        <f t="shared" si="107"/>
        <v>49.691666841506958</v>
      </c>
      <c r="R92" s="279">
        <f t="shared" si="107"/>
        <v>50.704357981681824</v>
      </c>
      <c r="S92" s="279">
        <f>SUM(S83:S91)</f>
        <v>46.062860667705536</v>
      </c>
      <c r="T92" s="279">
        <f>SUM(T83:T91)</f>
        <v>41.132639348506927</v>
      </c>
      <c r="U92" s="279">
        <f>SUM(U83:U91)</f>
        <v>33.858318090438843</v>
      </c>
      <c r="V92" s="279">
        <f t="shared" ref="V92:AA92" si="108">SUM(V83:V91)</f>
        <v>18.048736155033112</v>
      </c>
      <c r="W92" s="279">
        <f t="shared" si="108"/>
        <v>0.52968969289213419</v>
      </c>
      <c r="X92" s="279">
        <f t="shared" si="108"/>
        <v>6.2335974685847759</v>
      </c>
      <c r="Y92" s="279">
        <f t="shared" si="108"/>
        <v>18.43692085146904</v>
      </c>
      <c r="Z92" s="279">
        <f t="shared" si="108"/>
        <v>26.539331823587418</v>
      </c>
      <c r="AA92" s="279">
        <f t="shared" si="108"/>
        <v>29.747876405715942</v>
      </c>
    </row>
    <row r="93" spans="1:27" x14ac:dyDescent="0.25">
      <c r="A93" s="205" t="s">
        <v>786</v>
      </c>
      <c r="B93" s="152"/>
      <c r="C93" s="152"/>
      <c r="D93" s="152"/>
      <c r="E93" s="152"/>
      <c r="F93" s="152"/>
      <c r="G93" s="493">
        <v>0.81858170032501221</v>
      </c>
      <c r="H93" s="493">
        <v>0.83850806951522827</v>
      </c>
      <c r="I93" s="493">
        <v>1.3446556329727173</v>
      </c>
      <c r="J93" s="493">
        <v>1.99208664894104</v>
      </c>
      <c r="K93" s="493">
        <v>1.7555936574935913</v>
      </c>
      <c r="L93" s="493">
        <v>2.2724606990814209</v>
      </c>
      <c r="M93" s="493">
        <v>3.1817548274993896</v>
      </c>
      <c r="N93" s="493">
        <v>6.4923968315124512</v>
      </c>
      <c r="O93" s="493">
        <v>7.7605795860290527</v>
      </c>
      <c r="P93" s="493">
        <v>8.9818201065063477</v>
      </c>
      <c r="Q93" s="493">
        <v>13.198863983154297</v>
      </c>
      <c r="R93" s="493">
        <v>9.9117641448974609</v>
      </c>
      <c r="S93" s="493">
        <v>4.7512292861938477</v>
      </c>
      <c r="T93" s="493">
        <v>4.3695130348205566</v>
      </c>
      <c r="U93" s="493">
        <v>5.2278695106506348</v>
      </c>
      <c r="V93" s="493">
        <v>2.2996118068695068</v>
      </c>
      <c r="W93" s="493">
        <v>-0.30939921736717224</v>
      </c>
      <c r="X93" s="493">
        <v>4.4079814106225967E-2</v>
      </c>
      <c r="Y93" s="493">
        <v>1.2721585035324097</v>
      </c>
      <c r="Z93" s="493">
        <v>2.3549098968505859</v>
      </c>
      <c r="AA93" s="493">
        <v>1.4185630083084106</v>
      </c>
    </row>
    <row r="94" spans="1:27" x14ac:dyDescent="0.25">
      <c r="A94" s="205" t="s">
        <v>787</v>
      </c>
      <c r="B94" s="152"/>
      <c r="C94" s="152"/>
      <c r="D94" s="152"/>
      <c r="E94" s="152"/>
      <c r="F94" s="152"/>
      <c r="G94" s="493">
        <v>1.4869110584259033</v>
      </c>
      <c r="H94" s="493">
        <v>1.2553960084915161</v>
      </c>
      <c r="I94" s="493">
        <v>1.7362060546875</v>
      </c>
      <c r="J94" s="493">
        <v>2.1348350048065186</v>
      </c>
      <c r="K94" s="493">
        <v>2.0867040157318115</v>
      </c>
      <c r="L94" s="493">
        <v>2.2050309181213379</v>
      </c>
      <c r="M94" s="493">
        <v>2.7765109539031982</v>
      </c>
      <c r="N94" s="493">
        <v>3.3078351020812988</v>
      </c>
      <c r="O94" s="493">
        <v>4.1218228340148926</v>
      </c>
      <c r="P94" s="493">
        <v>4.7938127517700195</v>
      </c>
      <c r="Q94" s="493">
        <v>5.6765179634094238</v>
      </c>
      <c r="R94" s="493">
        <v>5.6187858581542969</v>
      </c>
      <c r="S94" s="493">
        <v>4.8087663650512695</v>
      </c>
      <c r="T94" s="493">
        <v>4.405299186706543</v>
      </c>
      <c r="U94" s="493">
        <v>3.4589083194732666</v>
      </c>
      <c r="V94" s="493">
        <v>0</v>
      </c>
      <c r="W94" s="493">
        <v>0.52600002288818359</v>
      </c>
      <c r="X94" s="493">
        <v>1.2239999771118164</v>
      </c>
      <c r="Y94" s="493">
        <v>1.7890000343322754</v>
      </c>
      <c r="Z94" s="493">
        <v>2.2090001106262207</v>
      </c>
      <c r="AA94" s="493">
        <v>2.5980000495910645</v>
      </c>
    </row>
    <row r="95" spans="1:27" x14ac:dyDescent="0.25">
      <c r="A95" s="205" t="s">
        <v>772</v>
      </c>
      <c r="B95" s="152"/>
      <c r="C95" s="152"/>
      <c r="D95" s="152"/>
      <c r="E95" s="152"/>
      <c r="F95" s="152"/>
      <c r="G95" s="493">
        <v>6.7452996969223022E-2</v>
      </c>
      <c r="H95" s="493">
        <v>9.3915998935699463E-2</v>
      </c>
      <c r="I95" s="493">
        <v>7.7520996332168579E-2</v>
      </c>
      <c r="J95" s="493">
        <v>0.12891000509262085</v>
      </c>
      <c r="K95" s="493">
        <v>0.1162170022726059</v>
      </c>
      <c r="L95" s="493">
        <v>9.7475998103618622E-2</v>
      </c>
      <c r="M95" s="493">
        <v>0.13496600091457367</v>
      </c>
      <c r="N95" s="493">
        <v>0.13359199464321136</v>
      </c>
      <c r="O95" s="493">
        <v>0.14337299764156342</v>
      </c>
      <c r="P95" s="493">
        <v>0.1779559999704361</v>
      </c>
      <c r="Q95" s="493">
        <v>0.20641200244426727</v>
      </c>
      <c r="R95" s="493">
        <v>0.15200300514698029</v>
      </c>
      <c r="S95" s="493">
        <v>0.15092399716377258</v>
      </c>
      <c r="T95" s="493">
        <v>0.14008499681949615</v>
      </c>
      <c r="U95" s="493">
        <v>0.1361670047044754</v>
      </c>
      <c r="V95" s="493">
        <v>0.10489299893379211</v>
      </c>
      <c r="W95" s="493">
        <v>1.0999999940395355E-2</v>
      </c>
      <c r="X95" s="493">
        <v>6.4000003039836884E-2</v>
      </c>
      <c r="Y95" s="493">
        <v>9.0999998152256012E-2</v>
      </c>
      <c r="Z95" s="493">
        <v>0.14499999582767487</v>
      </c>
      <c r="AA95" s="493">
        <v>0.20600000023841858</v>
      </c>
    </row>
    <row r="96" spans="1:27" x14ac:dyDescent="0.25">
      <c r="A96" s="205" t="s">
        <v>788</v>
      </c>
      <c r="B96" s="152"/>
      <c r="C96" s="152"/>
      <c r="D96" s="152"/>
      <c r="E96" s="152"/>
      <c r="F96" s="152"/>
      <c r="G96" s="493">
        <v>1.5256086587905884</v>
      </c>
      <c r="H96" s="493">
        <v>1.5327553749084473</v>
      </c>
      <c r="I96" s="493">
        <v>1.6857203245162964</v>
      </c>
      <c r="J96" s="493">
        <v>1.8272610902786255</v>
      </c>
      <c r="K96" s="493">
        <v>1.7385084629058838</v>
      </c>
      <c r="L96" s="493">
        <v>1.8287781476974487</v>
      </c>
      <c r="M96" s="493">
        <v>2.2923846244812012</v>
      </c>
      <c r="N96" s="493">
        <v>2.671196460723877</v>
      </c>
      <c r="O96" s="493">
        <v>2.7471671104431152</v>
      </c>
      <c r="P96" s="493">
        <v>3.0425572395324707</v>
      </c>
      <c r="Q96" s="493">
        <v>3.5407671928405762</v>
      </c>
      <c r="R96" s="493">
        <v>3.2035119533538818</v>
      </c>
      <c r="S96" s="493">
        <v>2.9372162818908691</v>
      </c>
      <c r="T96" s="493">
        <v>2.549694299697876</v>
      </c>
      <c r="U96" s="493">
        <v>2.3286402225494385</v>
      </c>
      <c r="V96" s="493">
        <v>1.2150795459747314</v>
      </c>
      <c r="W96" s="493">
        <v>0.1271422803401947</v>
      </c>
      <c r="X96" s="493">
        <v>0.70679557323455811</v>
      </c>
      <c r="Y96" s="493">
        <v>3.6660420894622803</v>
      </c>
      <c r="Z96" s="493">
        <v>6.0602917671203613</v>
      </c>
      <c r="AA96" s="493">
        <v>8.1458463668823242</v>
      </c>
    </row>
    <row r="97" spans="1:37" s="40" customFormat="1" ht="18.75" customHeight="1" x14ac:dyDescent="0.25">
      <c r="A97" s="278" t="s">
        <v>789</v>
      </c>
      <c r="B97" s="416"/>
      <c r="C97" s="416"/>
      <c r="D97" s="416"/>
      <c r="E97" s="416"/>
      <c r="F97" s="416"/>
      <c r="G97" s="279">
        <f t="shared" ref="G97:H97" si="109">SUM(G93:G96)</f>
        <v>3.8985544145107269</v>
      </c>
      <c r="H97" s="279">
        <f t="shared" si="109"/>
        <v>3.7205754518508911</v>
      </c>
      <c r="I97" s="279">
        <f t="shared" ref="I97:R97" si="110">SUM(I93:I96)</f>
        <v>4.8441030085086823</v>
      </c>
      <c r="J97" s="279">
        <f t="shared" si="110"/>
        <v>6.0830927491188049</v>
      </c>
      <c r="K97" s="279">
        <f t="shared" si="110"/>
        <v>5.6970231384038925</v>
      </c>
      <c r="L97" s="279">
        <f t="shared" si="110"/>
        <v>6.4037457630038261</v>
      </c>
      <c r="M97" s="279">
        <f t="shared" si="110"/>
        <v>8.3856164067983627</v>
      </c>
      <c r="N97" s="279">
        <f t="shared" si="110"/>
        <v>12.605020388960838</v>
      </c>
      <c r="O97" s="279">
        <f t="shared" si="110"/>
        <v>14.772942528128624</v>
      </c>
      <c r="P97" s="279">
        <f t="shared" si="110"/>
        <v>16.996146097779274</v>
      </c>
      <c r="Q97" s="279">
        <f t="shared" si="110"/>
        <v>22.622561141848564</v>
      </c>
      <c r="R97" s="279">
        <f t="shared" si="110"/>
        <v>18.88606496155262</v>
      </c>
      <c r="S97" s="279">
        <f t="shared" ref="S97:T97" si="111">SUM(S93:S96)</f>
        <v>12.648135930299759</v>
      </c>
      <c r="T97" s="279">
        <f t="shared" si="111"/>
        <v>11.464591518044472</v>
      </c>
      <c r="U97" s="279">
        <f t="shared" ref="U97:W97" si="112">SUM(U93:U96)</f>
        <v>11.151585057377815</v>
      </c>
      <c r="V97" s="279">
        <f t="shared" si="112"/>
        <v>3.6195843517780304</v>
      </c>
      <c r="W97" s="279">
        <f t="shared" si="112"/>
        <v>0.35474308580160141</v>
      </c>
      <c r="X97" s="279">
        <f t="shared" ref="X97:Y97" si="113">SUM(X93:X96)</f>
        <v>2.0388753674924374</v>
      </c>
      <c r="Y97" s="279">
        <f t="shared" si="113"/>
        <v>6.8182006254792213</v>
      </c>
      <c r="Z97" s="279">
        <f t="shared" ref="Z97:AA97" si="114">SUM(Z93:Z96)</f>
        <v>10.769201770424843</v>
      </c>
      <c r="AA97" s="279">
        <f t="shared" si="114"/>
        <v>12.368409425020218</v>
      </c>
    </row>
    <row r="98" spans="1:37" ht="12.75" customHeight="1" x14ac:dyDescent="0.3">
      <c r="A98" s="297" t="s">
        <v>790</v>
      </c>
      <c r="B98" s="152"/>
      <c r="C98" s="152"/>
      <c r="D98" s="152"/>
      <c r="E98" s="152"/>
      <c r="F98" s="152"/>
      <c r="G98" s="298">
        <f t="shared" ref="G98:H98" si="115">G92+G97</f>
        <v>25.781325079500675</v>
      </c>
      <c r="H98" s="298">
        <f t="shared" si="115"/>
        <v>25.626973181962967</v>
      </c>
      <c r="I98" s="298">
        <f t="shared" ref="I98:R98" si="116">I92+I97</f>
        <v>29.136002004146576</v>
      </c>
      <c r="J98" s="298">
        <f t="shared" si="116"/>
        <v>31.663436844944954</v>
      </c>
      <c r="K98" s="298">
        <f t="shared" si="116"/>
        <v>30.474137350916862</v>
      </c>
      <c r="L98" s="298">
        <f t="shared" si="116"/>
        <v>31.766252048313618</v>
      </c>
      <c r="M98" s="298">
        <f t="shared" si="116"/>
        <v>38.95382983982563</v>
      </c>
      <c r="N98" s="298">
        <f t="shared" si="116"/>
        <v>47.371967419981956</v>
      </c>
      <c r="O98" s="298">
        <f t="shared" si="116"/>
        <v>52.408942505717278</v>
      </c>
      <c r="P98" s="298">
        <f t="shared" si="116"/>
        <v>58.812760546803474</v>
      </c>
      <c r="Q98" s="298">
        <f t="shared" si="116"/>
        <v>72.314227983355522</v>
      </c>
      <c r="R98" s="298">
        <f t="shared" si="116"/>
        <v>69.590422943234444</v>
      </c>
      <c r="S98" s="298">
        <f t="shared" ref="S98:T98" si="117">S92+S97</f>
        <v>58.710996598005295</v>
      </c>
      <c r="T98" s="298">
        <f t="shared" si="117"/>
        <v>52.597230866551399</v>
      </c>
      <c r="U98" s="298">
        <f t="shared" ref="U98:W98" si="118">U92+U97</f>
        <v>45.009903147816658</v>
      </c>
      <c r="V98" s="298">
        <f t="shared" si="118"/>
        <v>21.668320506811142</v>
      </c>
      <c r="W98" s="298">
        <f t="shared" si="118"/>
        <v>0.8844327786937356</v>
      </c>
      <c r="X98" s="298">
        <f t="shared" ref="X98" si="119">X92+X97</f>
        <v>8.2724728360772133</v>
      </c>
      <c r="Y98" s="298">
        <f>Y92+Y97</f>
        <v>25.255121476948261</v>
      </c>
      <c r="Z98" s="298">
        <f>Z92+Z97</f>
        <v>37.30853359401226</v>
      </c>
      <c r="AA98" s="298">
        <f>AA92+AA97</f>
        <v>42.11628583073616</v>
      </c>
    </row>
    <row r="99" spans="1:37" s="41" customFormat="1" x14ac:dyDescent="0.25">
      <c r="A99" s="295" t="s">
        <v>791</v>
      </c>
      <c r="B99" s="216"/>
      <c r="C99" s="216"/>
      <c r="D99" s="216"/>
      <c r="E99" s="216"/>
      <c r="F99" s="216"/>
      <c r="G99" s="296">
        <f>NAgni!H6</f>
        <v>190.96202087402344</v>
      </c>
      <c r="H99" s="296">
        <f>NAgni!I6</f>
        <v>193.611572265625</v>
      </c>
      <c r="I99" s="296">
        <f>NAgni!J6</f>
        <v>200.78999328613281</v>
      </c>
      <c r="J99" s="296">
        <f>NAgni!K6</f>
        <v>201.06863403320313</v>
      </c>
      <c r="K99" s="296">
        <f>NAgni!L6</f>
        <v>189.855224609375</v>
      </c>
      <c r="L99" s="296">
        <f>NAgni!M6</f>
        <v>188.04257202148438</v>
      </c>
      <c r="M99" s="296">
        <f>NAgni!N6</f>
        <v>198.74246215820313</v>
      </c>
      <c r="N99" s="296">
        <f>NAgni!O6</f>
        <v>215.6170654296875</v>
      </c>
      <c r="O99" s="296">
        <f>NAgni!P6</f>
        <v>224.11123657226563</v>
      </c>
      <c r="P99" s="296">
        <f>NAgni!Q6</f>
        <v>245.59146118164063</v>
      </c>
      <c r="Q99" s="296">
        <f>NAgni!R6</f>
        <v>287.05841064453125</v>
      </c>
      <c r="R99" s="296">
        <f>NAgni!S6</f>
        <v>305.2275390625</v>
      </c>
      <c r="S99" s="296">
        <f>NAgni!T6</f>
        <v>292.14968872070313</v>
      </c>
      <c r="T99" s="296">
        <f>NAgni!U6</f>
        <v>287.99627685546875</v>
      </c>
      <c r="U99" s="296">
        <f>NAgni!V6</f>
        <v>282.04067993164063</v>
      </c>
      <c r="V99" s="296">
        <f>NAgni!W6</f>
        <v>261.6644287109375</v>
      </c>
      <c r="W99" s="296">
        <f>NAgni!X6</f>
        <v>231.33436584472656</v>
      </c>
      <c r="X99" s="296">
        <f>NAgni!Y6</f>
        <v>243.7877197265625</v>
      </c>
      <c r="Y99" s="296">
        <f>NAgni!Z6</f>
        <v>275.26556396484375</v>
      </c>
      <c r="Z99" s="296">
        <f>NAgni!AA6</f>
        <v>322.5885009765625</v>
      </c>
      <c r="AA99" s="296">
        <f>NAgni!AB6</f>
        <v>353.15951538085938</v>
      </c>
    </row>
    <row r="100" spans="1:37" s="222" customFormat="1" ht="13" x14ac:dyDescent="0.25">
      <c r="A100" s="280" t="s">
        <v>792</v>
      </c>
      <c r="G100" s="281">
        <f t="shared" ref="G100" si="120">G98/G99</f>
        <v>0.13500760497559078</v>
      </c>
      <c r="H100" s="281">
        <f t="shared" ref="H100" si="121">H98/H99</f>
        <v>0.13236281737748656</v>
      </c>
      <c r="I100" s="281">
        <f t="shared" ref="I100:R100" si="122">I98/I99</f>
        <v>0.14510684286256609</v>
      </c>
      <c r="J100" s="281">
        <f t="shared" si="122"/>
        <v>0.15747576441841379</v>
      </c>
      <c r="K100" s="281">
        <f t="shared" si="122"/>
        <v>0.16051250321721228</v>
      </c>
      <c r="L100" s="281">
        <f t="shared" si="122"/>
        <v>0.16893117184487477</v>
      </c>
      <c r="M100" s="281">
        <f t="shared" si="122"/>
        <v>0.19600154600488734</v>
      </c>
      <c r="N100" s="281">
        <f t="shared" si="122"/>
        <v>0.21970416546379493</v>
      </c>
      <c r="O100" s="281">
        <f t="shared" si="122"/>
        <v>0.23385236415318153</v>
      </c>
      <c r="P100" s="281">
        <f t="shared" si="122"/>
        <v>0.23947396323891437</v>
      </c>
      <c r="Q100" s="281">
        <f t="shared" si="122"/>
        <v>0.25191468113053589</v>
      </c>
      <c r="R100" s="281">
        <f t="shared" si="122"/>
        <v>0.227995229909398</v>
      </c>
      <c r="S100" s="281">
        <f>S98/S99</f>
        <v>0.20096203714984398</v>
      </c>
      <c r="T100" s="281">
        <f>T98/T99</f>
        <v>0.1826316348282078</v>
      </c>
      <c r="U100" s="281">
        <f>U98/U99</f>
        <v>0.15958656445845293</v>
      </c>
      <c r="V100" s="281">
        <f t="shared" ref="V100:W100" si="123">V98/V99</f>
        <v>8.2809576424116418E-2</v>
      </c>
      <c r="W100" s="281">
        <f t="shared" si="123"/>
        <v>3.8231793856662601E-3</v>
      </c>
      <c r="X100" s="281">
        <f t="shared" ref="X100" si="124">X98/X99</f>
        <v>3.3933099031221894E-2</v>
      </c>
      <c r="Y100" s="281">
        <f t="shared" ref="Y100:Z100" si="125">Y98/Y99</f>
        <v>9.1748205308288339E-2</v>
      </c>
      <c r="Z100" s="281">
        <f t="shared" si="125"/>
        <v>0.11565363762523852</v>
      </c>
      <c r="AA100" s="281">
        <f t="shared" ref="AA100" si="126">AA98/AA99</f>
        <v>0.11925570173386524</v>
      </c>
    </row>
    <row r="101" spans="1:37" x14ac:dyDescent="0.25">
      <c r="A101" s="205" t="s">
        <v>793</v>
      </c>
      <c r="B101" s="152"/>
      <c r="C101" s="152"/>
      <c r="D101" s="152"/>
      <c r="E101" s="152"/>
      <c r="F101" s="152"/>
      <c r="G101" s="183">
        <f t="shared" ref="G101:H101" si="127">G92/G98*G100</f>
        <v>0.11459226585911494</v>
      </c>
      <c r="H101" s="183">
        <f t="shared" si="127"/>
        <v>0.11314611763008481</v>
      </c>
      <c r="I101" s="183">
        <f t="shared" ref="I101:R101" si="128">I92/I98*I100</f>
        <v>0.12098162163400783</v>
      </c>
      <c r="J101" s="183">
        <f t="shared" si="128"/>
        <v>0.12722195194105701</v>
      </c>
      <c r="K101" s="183">
        <f t="shared" si="128"/>
        <v>0.13050530615363157</v>
      </c>
      <c r="L101" s="183">
        <f t="shared" si="128"/>
        <v>0.13487640597902509</v>
      </c>
      <c r="M101" s="183">
        <f t="shared" si="128"/>
        <v>0.15380816510512149</v>
      </c>
      <c r="N101" s="183">
        <f t="shared" si="128"/>
        <v>0.1612439486723215</v>
      </c>
      <c r="O101" s="183">
        <f t="shared" si="128"/>
        <v>0.16793446215916427</v>
      </c>
      <c r="P101" s="183">
        <f t="shared" si="128"/>
        <v>0.17026900792001246</v>
      </c>
      <c r="Q101" s="183">
        <f t="shared" si="128"/>
        <v>0.17310646544002814</v>
      </c>
      <c r="R101" s="183">
        <f t="shared" si="128"/>
        <v>0.16611986630504968</v>
      </c>
      <c r="S101" s="183">
        <f t="shared" ref="S101:T101" si="129">S92/S98*S100</f>
        <v>0.15766869671985825</v>
      </c>
      <c r="T101" s="183">
        <f t="shared" si="129"/>
        <v>0.14282351076763883</v>
      </c>
      <c r="U101" s="183">
        <f t="shared" ref="U101:W101" si="130">U92/U98*U100</f>
        <v>0.12004764028595176</v>
      </c>
      <c r="V101" s="183">
        <f t="shared" si="130"/>
        <v>6.8976651675385636E-2</v>
      </c>
      <c r="W101" s="183">
        <f t="shared" si="130"/>
        <v>2.2897146775315955E-3</v>
      </c>
      <c r="X101" s="183">
        <f t="shared" ref="X101" si="131">X92/X98*X100</f>
        <v>2.5569776343027085E-2</v>
      </c>
      <c r="Y101" s="183">
        <f t="shared" ref="Y101:Z101" si="132">Y92/Y98*Y100</f>
        <v>6.6978668112019121E-2</v>
      </c>
      <c r="Z101" s="183">
        <f t="shared" si="132"/>
        <v>8.2269925131384702E-2</v>
      </c>
      <c r="AA101" s="183">
        <f t="shared" ref="AA101" si="133">AA92/AA98*AA100</f>
        <v>8.423354068100021E-2</v>
      </c>
      <c r="AB101" s="152"/>
      <c r="AC101" s="152"/>
      <c r="AD101" s="152"/>
      <c r="AE101" s="152"/>
      <c r="AF101" s="152"/>
      <c r="AG101" s="152"/>
      <c r="AH101" s="152"/>
      <c r="AI101" s="152"/>
      <c r="AJ101" s="152"/>
      <c r="AK101" s="152"/>
    </row>
    <row r="102" spans="1:37" x14ac:dyDescent="0.25">
      <c r="A102" s="206" t="s">
        <v>794</v>
      </c>
      <c r="B102" s="152"/>
      <c r="C102" s="152"/>
      <c r="D102" s="152"/>
      <c r="E102" s="152"/>
      <c r="F102" s="152"/>
      <c r="G102" s="183">
        <f t="shared" ref="G102:H102" si="134">G100-G101</f>
        <v>2.0415339116475834E-2</v>
      </c>
      <c r="H102" s="183">
        <f t="shared" si="134"/>
        <v>1.9216699747401755E-2</v>
      </c>
      <c r="I102" s="183">
        <f t="shared" ref="I102:R102" si="135">I100-I101</f>
        <v>2.4125221228558258E-2</v>
      </c>
      <c r="J102" s="183">
        <f t="shared" si="135"/>
        <v>3.0253812477356784E-2</v>
      </c>
      <c r="K102" s="183">
        <f t="shared" si="135"/>
        <v>3.0007197063580709E-2</v>
      </c>
      <c r="L102" s="183">
        <f t="shared" si="135"/>
        <v>3.4054765865849684E-2</v>
      </c>
      <c r="M102" s="183">
        <f t="shared" si="135"/>
        <v>4.2193380899765848E-2</v>
      </c>
      <c r="N102" s="183">
        <f t="shared" si="135"/>
        <v>5.8460216791473424E-2</v>
      </c>
      <c r="O102" s="183">
        <f t="shared" si="135"/>
        <v>6.5917901994017258E-2</v>
      </c>
      <c r="P102" s="183">
        <f t="shared" si="135"/>
        <v>6.9204955318901917E-2</v>
      </c>
      <c r="Q102" s="183">
        <f t="shared" si="135"/>
        <v>7.8808215690507749E-2</v>
      </c>
      <c r="R102" s="183">
        <f t="shared" si="135"/>
        <v>6.187536360434831E-2</v>
      </c>
      <c r="S102" s="183">
        <f t="shared" ref="S102:T102" si="136">S100-S101</f>
        <v>4.3293340429985727E-2</v>
      </c>
      <c r="T102" s="183">
        <f t="shared" si="136"/>
        <v>3.9808124060568967E-2</v>
      </c>
      <c r="U102" s="183">
        <f t="shared" ref="U102:W102" si="137">U100-U101</f>
        <v>3.9538924172501169E-2</v>
      </c>
      <c r="V102" s="183">
        <f t="shared" si="137"/>
        <v>1.3832924748730782E-2</v>
      </c>
      <c r="W102" s="183">
        <f t="shared" si="137"/>
        <v>1.5334647081346646E-3</v>
      </c>
      <c r="X102" s="183">
        <f t="shared" ref="X102" si="138">X100-X101</f>
        <v>8.3633226881948096E-3</v>
      </c>
      <c r="Y102" s="183">
        <f t="shared" ref="Y102:Z102" si="139">Y100-Y101</f>
        <v>2.4769537196269217E-2</v>
      </c>
      <c r="Z102" s="183">
        <f t="shared" si="139"/>
        <v>3.3383712493853815E-2</v>
      </c>
      <c r="AA102" s="183">
        <f t="shared" ref="AA102" si="140">AA100-AA101</f>
        <v>3.5022161052865028E-2</v>
      </c>
      <c r="AB102" s="152"/>
      <c r="AC102" s="152"/>
      <c r="AD102" s="152"/>
      <c r="AE102" s="152"/>
      <c r="AF102" s="152"/>
      <c r="AG102" s="152"/>
      <c r="AH102" s="152"/>
      <c r="AI102" s="152"/>
      <c r="AJ102" s="152"/>
      <c r="AK102" s="152"/>
    </row>
    <row r="103" spans="1:37" s="152" customFormat="1" ht="13" x14ac:dyDescent="0.25">
      <c r="A103" s="855" t="s">
        <v>795</v>
      </c>
      <c r="B103" s="840"/>
      <c r="C103" s="840"/>
      <c r="D103" s="840"/>
      <c r="E103" s="840"/>
      <c r="F103" s="840"/>
      <c r="G103" s="856">
        <f t="shared" ref="G103:H103" si="141">G98/G56</f>
        <v>0.49232221585441521</v>
      </c>
      <c r="H103" s="856">
        <f t="shared" si="141"/>
        <v>0.4847640922036478</v>
      </c>
      <c r="I103" s="856">
        <f t="shared" ref="I103:R103" si="142">I98/I56</f>
        <v>0.48851132190281937</v>
      </c>
      <c r="J103" s="856">
        <f t="shared" si="142"/>
        <v>0.49421408899859842</v>
      </c>
      <c r="K103" s="856">
        <f t="shared" si="142"/>
        <v>0.50780924196137855</v>
      </c>
      <c r="L103" s="856">
        <f t="shared" si="142"/>
        <v>0.48950543742317065</v>
      </c>
      <c r="M103" s="856">
        <f t="shared" si="142"/>
        <v>0.47905380246369111</v>
      </c>
      <c r="N103" s="856">
        <f t="shared" si="142"/>
        <v>0.49419259165972695</v>
      </c>
      <c r="O103" s="856">
        <f t="shared" si="142"/>
        <v>0.5146236279503219</v>
      </c>
      <c r="P103" s="856">
        <f t="shared" si="142"/>
        <v>0.51172176611682141</v>
      </c>
      <c r="Q103" s="856">
        <f t="shared" si="142"/>
        <v>0.53411005743427431</v>
      </c>
      <c r="R103" s="856">
        <f t="shared" si="142"/>
        <v>0.54618992548044698</v>
      </c>
      <c r="S103" s="856">
        <f>S98/S56</f>
        <v>0.52836706306106274</v>
      </c>
      <c r="T103" s="856">
        <f>T98/T56</f>
        <v>0.49586851375052976</v>
      </c>
      <c r="U103" s="856">
        <f>U98/U56</f>
        <v>0.51285154709355352</v>
      </c>
      <c r="V103" s="856">
        <f t="shared" ref="V103:W103" si="143">V98/V56</f>
        <v>0.44179149859180528</v>
      </c>
      <c r="W103" s="856">
        <f t="shared" si="143"/>
        <v>0.14888379260981785</v>
      </c>
      <c r="X103" s="856">
        <f t="shared" ref="X103" si="144">X98/X56</f>
        <v>0.31513268609470174</v>
      </c>
      <c r="Y103" s="856">
        <f t="shared" ref="Y103" si="145">Y98/Y56</f>
        <v>0.44541468065794193</v>
      </c>
      <c r="Z103" s="856">
        <f>Z98/Z56</f>
        <v>0.4542329724534816</v>
      </c>
      <c r="AA103" s="856">
        <f>AA98/AA56</f>
        <v>0.45092128228046785</v>
      </c>
    </row>
    <row r="104" spans="1:37" x14ac:dyDescent="0.25">
      <c r="A104" s="206"/>
      <c r="B104" s="152"/>
      <c r="C104" s="152"/>
      <c r="D104" s="152"/>
      <c r="E104" s="152"/>
      <c r="F104" s="152"/>
      <c r="G104" s="152"/>
      <c r="H104" s="152"/>
      <c r="I104" s="183"/>
      <c r="J104" s="183"/>
      <c r="K104" s="183"/>
      <c r="L104" s="183"/>
      <c r="M104" s="183"/>
      <c r="N104" s="183"/>
      <c r="O104" s="183"/>
      <c r="P104" s="183"/>
      <c r="Q104" s="183"/>
      <c r="R104" s="183"/>
      <c r="S104" s="183"/>
      <c r="T104" s="183"/>
      <c r="U104" s="183"/>
      <c r="V104" s="183"/>
      <c r="W104" s="183"/>
      <c r="X104" s="183"/>
      <c r="Y104" s="183"/>
      <c r="Z104" s="183"/>
      <c r="AA104" s="183"/>
      <c r="AB104" s="152"/>
      <c r="AC104" s="152"/>
      <c r="AD104" s="152"/>
      <c r="AE104" s="152"/>
      <c r="AF104" s="152"/>
      <c r="AG104" s="152"/>
      <c r="AH104" s="152"/>
      <c r="AI104" s="152"/>
      <c r="AJ104" s="152"/>
      <c r="AK104" s="152"/>
    </row>
    <row r="105" spans="1:37" s="41" customFormat="1" ht="25.4" customHeight="1" x14ac:dyDescent="0.25">
      <c r="A105" s="39" t="str">
        <f>Index!A72</f>
        <v>Table 5f     Palau, Direct employment in Tourism, FY2000-FY2025</v>
      </c>
      <c r="B105" s="216"/>
      <c r="C105" s="216"/>
      <c r="D105" s="216"/>
      <c r="E105" s="216"/>
      <c r="F105" s="216"/>
      <c r="G105" s="216"/>
      <c r="H105" s="152"/>
      <c r="I105" s="152"/>
      <c r="J105" s="152"/>
      <c r="K105" s="152"/>
      <c r="L105" s="152"/>
      <c r="M105" s="152"/>
      <c r="N105" s="152"/>
      <c r="O105" s="152"/>
      <c r="P105" s="152"/>
      <c r="Q105" s="152"/>
      <c r="R105" s="152"/>
      <c r="S105" s="152"/>
      <c r="T105" s="152"/>
      <c r="U105" s="152"/>
      <c r="V105" s="152"/>
      <c r="W105" s="152"/>
      <c r="X105" s="152"/>
      <c r="Y105" s="152"/>
      <c r="Z105" s="152"/>
      <c r="AA105" s="152"/>
      <c r="AB105" s="216"/>
      <c r="AC105" s="216"/>
      <c r="AD105" s="216"/>
      <c r="AE105" s="216"/>
      <c r="AF105" s="216"/>
      <c r="AG105" s="216"/>
      <c r="AH105" s="216"/>
      <c r="AI105" s="216"/>
      <c r="AJ105" s="216"/>
      <c r="AK105" s="216"/>
    </row>
    <row r="106" spans="1:37" s="38" customFormat="1" ht="25.5" customHeight="1" x14ac:dyDescent="0.35">
      <c r="A106" s="184"/>
      <c r="B106" s="154" t="str">
        <f t="shared" ref="B106:S106" si="146">B2</f>
        <v>FY00</v>
      </c>
      <c r="C106" s="154" t="str">
        <f t="shared" si="146"/>
        <v>FY01</v>
      </c>
      <c r="D106" s="154" t="str">
        <f t="shared" si="146"/>
        <v>FY02</v>
      </c>
      <c r="E106" s="154" t="str">
        <f t="shared" si="146"/>
        <v>FY03</v>
      </c>
      <c r="F106" s="154" t="str">
        <f t="shared" si="146"/>
        <v>FY04</v>
      </c>
      <c r="G106" s="154" t="str">
        <f t="shared" si="146"/>
        <v>FY05</v>
      </c>
      <c r="H106" s="154" t="str">
        <f t="shared" si="146"/>
        <v>FY06</v>
      </c>
      <c r="I106" s="154" t="str">
        <f t="shared" si="146"/>
        <v>FY07</v>
      </c>
      <c r="J106" s="154" t="str">
        <f t="shared" si="146"/>
        <v>FY08</v>
      </c>
      <c r="K106" s="154" t="str">
        <f t="shared" si="146"/>
        <v>FY09</v>
      </c>
      <c r="L106" s="154" t="str">
        <f t="shared" si="146"/>
        <v>FY10</v>
      </c>
      <c r="M106" s="154" t="str">
        <f t="shared" si="146"/>
        <v>FY11</v>
      </c>
      <c r="N106" s="154" t="str">
        <f t="shared" si="146"/>
        <v>FY12</v>
      </c>
      <c r="O106" s="154" t="str">
        <f t="shared" si="146"/>
        <v>FY13</v>
      </c>
      <c r="P106" s="154" t="str">
        <f t="shared" si="146"/>
        <v>FY14</v>
      </c>
      <c r="Q106" s="154" t="str">
        <f t="shared" si="146"/>
        <v>FY15</v>
      </c>
      <c r="R106" s="154" t="str">
        <f t="shared" si="146"/>
        <v>FY16</v>
      </c>
      <c r="S106" s="154" t="str">
        <f t="shared" si="146"/>
        <v>FY17</v>
      </c>
      <c r="T106" s="154" t="str">
        <f t="shared" ref="T106:U106" si="147">T2</f>
        <v>FY18</v>
      </c>
      <c r="U106" s="154" t="str">
        <f t="shared" si="147"/>
        <v>FY19</v>
      </c>
      <c r="V106" s="154" t="str">
        <f t="shared" ref="V106:W106" si="148">V2</f>
        <v>FY20</v>
      </c>
      <c r="W106" s="154" t="str">
        <f t="shared" si="148"/>
        <v>FY21</v>
      </c>
      <c r="X106" s="154" t="str">
        <f t="shared" ref="X106:AA106" si="149">X2</f>
        <v>FY22</v>
      </c>
      <c r="Y106" s="154" t="str">
        <f t="shared" si="149"/>
        <v>FY23</v>
      </c>
      <c r="Z106" s="154" t="str">
        <f t="shared" ref="Z106" si="150">Z2</f>
        <v>FY24</v>
      </c>
      <c r="AA106" s="154" t="str">
        <f t="shared" si="149"/>
        <v>FY25</v>
      </c>
      <c r="AB106" s="216"/>
      <c r="AC106" s="216"/>
      <c r="AD106" s="216"/>
      <c r="AE106" s="216"/>
      <c r="AF106" s="216"/>
      <c r="AG106" s="216"/>
      <c r="AH106" s="216"/>
      <c r="AI106" s="216"/>
      <c r="AJ106" s="216"/>
      <c r="AK106" s="216"/>
    </row>
    <row r="107" spans="1:37" x14ac:dyDescent="0.25">
      <c r="A107" s="206"/>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row>
    <row r="108" spans="1:37" s="179" customFormat="1" ht="13" x14ac:dyDescent="0.3">
      <c r="A108" s="291" t="s">
        <v>796</v>
      </c>
    </row>
    <row r="109" spans="1:37" x14ac:dyDescent="0.25">
      <c r="A109" s="206" t="s">
        <v>757</v>
      </c>
      <c r="B109" s="227">
        <v>637.3350830078125</v>
      </c>
      <c r="C109" s="227">
        <v>587.10382080078125</v>
      </c>
      <c r="D109" s="227">
        <v>546.72882080078125</v>
      </c>
      <c r="E109" s="227">
        <v>513.8350830078125</v>
      </c>
      <c r="F109" s="227">
        <v>512.52880859375</v>
      </c>
      <c r="G109" s="227">
        <v>660.96630859375</v>
      </c>
      <c r="H109" s="227">
        <v>721.0538330078125</v>
      </c>
      <c r="I109" s="227">
        <v>609.19134521484375</v>
      </c>
      <c r="J109" s="227">
        <v>577.3663330078125</v>
      </c>
      <c r="K109" s="227">
        <v>564.06634521484375</v>
      </c>
      <c r="L109" s="227">
        <v>604.44134521484375</v>
      </c>
      <c r="M109" s="227">
        <v>622.96630859375</v>
      </c>
      <c r="N109" s="227">
        <v>654.39544677734375</v>
      </c>
      <c r="O109" s="227">
        <v>678.6204833984375</v>
      </c>
      <c r="P109" s="227">
        <v>699.83709716796875</v>
      </c>
      <c r="Q109" s="227">
        <v>763.64544677734375</v>
      </c>
      <c r="R109" s="227">
        <v>842.693359375</v>
      </c>
      <c r="S109" s="227">
        <v>858.32879638671875</v>
      </c>
      <c r="T109" s="227">
        <v>858.76422119140625</v>
      </c>
      <c r="U109" s="227">
        <v>785.2579345703125</v>
      </c>
      <c r="V109" s="227">
        <v>667.45794677734375</v>
      </c>
      <c r="W109" s="227">
        <v>472.51004028320313</v>
      </c>
      <c r="X109" s="227">
        <v>468.78921508789063</v>
      </c>
      <c r="Y109" s="227">
        <v>489.05587768554688</v>
      </c>
      <c r="Z109" s="227">
        <v>617.10797119140625</v>
      </c>
      <c r="AA109" s="227">
        <v>667.14129638671875</v>
      </c>
      <c r="AB109" s="152"/>
      <c r="AC109" s="152"/>
      <c r="AD109" s="152"/>
      <c r="AE109" s="152"/>
      <c r="AF109" s="152"/>
      <c r="AG109" s="152"/>
      <c r="AH109" s="152"/>
      <c r="AI109" s="152"/>
      <c r="AJ109" s="152"/>
      <c r="AK109" s="152"/>
    </row>
    <row r="110" spans="1:37" x14ac:dyDescent="0.25">
      <c r="A110" s="206" t="s">
        <v>797</v>
      </c>
      <c r="B110" s="227">
        <v>240.75799560546875</v>
      </c>
      <c r="C110" s="227">
        <v>252.07049560546875</v>
      </c>
      <c r="D110" s="227">
        <v>297.44549560546875</v>
      </c>
      <c r="E110" s="227">
        <v>358.19549560546875</v>
      </c>
      <c r="F110" s="227">
        <v>375.00799560546875</v>
      </c>
      <c r="G110" s="227">
        <v>419.00799560546875</v>
      </c>
      <c r="H110" s="227">
        <v>463.82049560546875</v>
      </c>
      <c r="I110" s="227">
        <v>496.07049560546875</v>
      </c>
      <c r="J110" s="227">
        <v>475.75799560546875</v>
      </c>
      <c r="K110" s="227">
        <v>435.94549560546875</v>
      </c>
      <c r="L110" s="227">
        <v>423.69549560546875</v>
      </c>
      <c r="M110" s="227">
        <v>409.38299560546875</v>
      </c>
      <c r="N110" s="227">
        <v>431.98715209960938</v>
      </c>
      <c r="O110" s="227">
        <v>434.57049560546875</v>
      </c>
      <c r="P110" s="227">
        <v>423.92465209960938</v>
      </c>
      <c r="Q110" s="227">
        <v>465.67465209960938</v>
      </c>
      <c r="R110" s="227">
        <v>469.42465209960938</v>
      </c>
      <c r="S110" s="227">
        <v>452.46633911132813</v>
      </c>
      <c r="T110" s="227">
        <v>456.86215209960938</v>
      </c>
      <c r="U110" s="227">
        <v>437.46633911132813</v>
      </c>
      <c r="V110" s="227">
        <v>385.04965209960938</v>
      </c>
      <c r="W110" s="227">
        <v>287.73715209960938</v>
      </c>
      <c r="X110" s="227">
        <v>280.21633911132813</v>
      </c>
      <c r="Y110" s="227">
        <v>297.67465209960938</v>
      </c>
      <c r="Z110" s="227">
        <v>337.38299560546875</v>
      </c>
      <c r="AA110" s="227">
        <v>364.88299560546875</v>
      </c>
      <c r="AB110" s="152"/>
      <c r="AC110" s="152"/>
      <c r="AD110" s="152"/>
      <c r="AE110" s="152"/>
      <c r="AF110" s="152"/>
      <c r="AG110" s="152"/>
      <c r="AH110" s="152"/>
      <c r="AI110" s="152"/>
      <c r="AJ110" s="152"/>
      <c r="AK110" s="152"/>
    </row>
    <row r="111" spans="1:37" x14ac:dyDescent="0.25">
      <c r="A111" s="206" t="s">
        <v>759</v>
      </c>
      <c r="B111" s="227">
        <v>177.20918273925781</v>
      </c>
      <c r="C111" s="227">
        <v>193.05293273925781</v>
      </c>
      <c r="D111" s="227">
        <v>198.53730773925781</v>
      </c>
      <c r="E111" s="227">
        <v>217.18418884277344</v>
      </c>
      <c r="F111" s="227">
        <v>213.2841796875</v>
      </c>
      <c r="G111" s="227">
        <v>237.6591796875</v>
      </c>
      <c r="H111" s="227">
        <v>254.7216796875</v>
      </c>
      <c r="I111" s="227">
        <v>272.02792358398438</v>
      </c>
      <c r="J111" s="227">
        <v>277.39041137695313</v>
      </c>
      <c r="K111" s="227">
        <v>266.66543579101563</v>
      </c>
      <c r="L111" s="227">
        <v>269.83416748046875</v>
      </c>
      <c r="M111" s="227">
        <v>284.45916748046875</v>
      </c>
      <c r="N111" s="227">
        <v>271.54043579101563</v>
      </c>
      <c r="O111" s="227">
        <v>312.49041748046875</v>
      </c>
      <c r="P111" s="227">
        <v>307.61541748046875</v>
      </c>
      <c r="Q111" s="227">
        <v>311.27166748046875</v>
      </c>
      <c r="R111" s="227">
        <v>320.89981079101563</v>
      </c>
      <c r="S111" s="227">
        <v>307.45294189453125</v>
      </c>
      <c r="T111" s="227">
        <v>281.9404296875</v>
      </c>
      <c r="U111" s="227">
        <v>291.77166748046875</v>
      </c>
      <c r="V111" s="227">
        <v>219.54042053222656</v>
      </c>
      <c r="W111" s="227">
        <v>98.559181213378906</v>
      </c>
      <c r="X111" s="227">
        <v>144.30293273925781</v>
      </c>
      <c r="Y111" s="227">
        <v>191.42793273925781</v>
      </c>
      <c r="Z111" s="227">
        <v>238.4716796875</v>
      </c>
      <c r="AA111" s="227">
        <v>266.17791748046875</v>
      </c>
      <c r="AB111" s="152"/>
      <c r="AC111" s="152"/>
      <c r="AD111" s="152"/>
      <c r="AE111" s="152"/>
      <c r="AF111" s="152"/>
      <c r="AG111" s="152"/>
      <c r="AH111" s="152"/>
      <c r="AI111" s="152"/>
      <c r="AJ111" s="152"/>
      <c r="AK111" s="152"/>
    </row>
    <row r="112" spans="1:37" x14ac:dyDescent="0.25">
      <c r="A112" s="206" t="s">
        <v>760</v>
      </c>
      <c r="B112" s="227">
        <v>106.75199890136719</v>
      </c>
      <c r="C112" s="227">
        <v>127.25199890136719</v>
      </c>
      <c r="D112" s="227">
        <v>114.62699890136719</v>
      </c>
      <c r="E112" s="227">
        <v>93.376998901367188</v>
      </c>
      <c r="F112" s="227">
        <v>111.00199890136719</v>
      </c>
      <c r="G112" s="227">
        <v>133.37699890136719</v>
      </c>
      <c r="H112" s="227">
        <v>148.12699890136719</v>
      </c>
      <c r="I112" s="227">
        <v>173.75199890136719</v>
      </c>
      <c r="J112" s="227">
        <v>185.25199890136719</v>
      </c>
      <c r="K112" s="227">
        <v>173.50199890136719</v>
      </c>
      <c r="L112" s="227">
        <v>170.25199890136719</v>
      </c>
      <c r="M112" s="227">
        <v>203.75199890136719</v>
      </c>
      <c r="N112" s="227">
        <v>253.50199890136719</v>
      </c>
      <c r="O112" s="227">
        <v>266.25201416015625</v>
      </c>
      <c r="P112" s="227">
        <v>271.50201416015625</v>
      </c>
      <c r="Q112" s="227">
        <v>290.75201416015625</v>
      </c>
      <c r="R112" s="227">
        <v>291.50201416015625</v>
      </c>
      <c r="S112" s="227">
        <v>258.50201416015625</v>
      </c>
      <c r="T112" s="227">
        <v>223.00199890136719</v>
      </c>
      <c r="U112" s="227">
        <v>192.25199890136719</v>
      </c>
      <c r="V112" s="227">
        <v>131.50199890136719</v>
      </c>
      <c r="W112" s="227">
        <v>42.751998901367188</v>
      </c>
      <c r="X112" s="227">
        <v>50.376998901367188</v>
      </c>
      <c r="Y112" s="227">
        <v>84.751998901367188</v>
      </c>
      <c r="Z112" s="227">
        <v>128.50199890136719</v>
      </c>
      <c r="AA112" s="227">
        <v>135.75199890136719</v>
      </c>
      <c r="AB112" s="152"/>
      <c r="AC112" s="152"/>
      <c r="AD112" s="152"/>
      <c r="AE112" s="152"/>
      <c r="AF112" s="152"/>
      <c r="AG112" s="152"/>
      <c r="AH112" s="152"/>
      <c r="AI112" s="152"/>
      <c r="AJ112" s="152"/>
      <c r="AK112" s="152"/>
    </row>
    <row r="113" spans="1:37" x14ac:dyDescent="0.25">
      <c r="A113" s="206" t="s">
        <v>766</v>
      </c>
      <c r="B113" s="227">
        <v>151.33515930175781</v>
      </c>
      <c r="C113" s="227">
        <v>182.10240173339844</v>
      </c>
      <c r="D113" s="227">
        <v>163.28179931640625</v>
      </c>
      <c r="E113" s="227">
        <v>142.2613525390625</v>
      </c>
      <c r="F113" s="227">
        <v>157.67478942871094</v>
      </c>
      <c r="G113" s="227">
        <v>170.15614318847656</v>
      </c>
      <c r="H113" s="227">
        <v>173.65657043457031</v>
      </c>
      <c r="I113" s="227">
        <v>206.50482177734375</v>
      </c>
      <c r="J113" s="227">
        <v>208.21366882324219</v>
      </c>
      <c r="K113" s="227">
        <v>213.16336059570313</v>
      </c>
      <c r="L113" s="227">
        <v>206.67436218261719</v>
      </c>
      <c r="M113" s="227">
        <v>222.80227661132813</v>
      </c>
      <c r="N113" s="227">
        <v>229.63059997558594</v>
      </c>
      <c r="O113" s="227">
        <v>244.55044555664063</v>
      </c>
      <c r="P113" s="227">
        <v>265.88217163085938</v>
      </c>
      <c r="Q113" s="227">
        <v>293.11602783203125</v>
      </c>
      <c r="R113" s="227">
        <v>377.56491088867188</v>
      </c>
      <c r="S113" s="227">
        <v>390.18060302734375</v>
      </c>
      <c r="T113" s="227">
        <v>381.91262817382813</v>
      </c>
      <c r="U113" s="227">
        <v>310.0426025390625</v>
      </c>
      <c r="V113" s="227">
        <v>212.34785461425781</v>
      </c>
      <c r="W113" s="227">
        <v>87.117645263671875</v>
      </c>
      <c r="X113" s="227">
        <v>102.72954559326172</v>
      </c>
      <c r="Y113" s="227">
        <v>173.53706359863281</v>
      </c>
      <c r="Z113" s="227">
        <v>223.88386535644531</v>
      </c>
      <c r="AA113" s="227">
        <v>237.65043640136719</v>
      </c>
      <c r="AB113" s="152"/>
      <c r="AC113" s="152"/>
      <c r="AD113" s="152"/>
      <c r="AE113" s="152"/>
      <c r="AF113" s="152"/>
      <c r="AG113" s="152"/>
      <c r="AH113" s="152"/>
      <c r="AI113" s="152"/>
      <c r="AJ113" s="152"/>
      <c r="AK113" s="152"/>
    </row>
    <row r="114" spans="1:37" x14ac:dyDescent="0.25">
      <c r="A114" s="206" t="s">
        <v>798</v>
      </c>
      <c r="B114" s="227">
        <v>61.820259094238281</v>
      </c>
      <c r="C114" s="227">
        <v>65.112495422363281</v>
      </c>
      <c r="D114" s="227">
        <v>62.441902160644531</v>
      </c>
      <c r="E114" s="227">
        <v>60.671455383300781</v>
      </c>
      <c r="F114" s="227">
        <v>60.034893035888672</v>
      </c>
      <c r="G114" s="227">
        <v>63.491241455078125</v>
      </c>
      <c r="H114" s="227">
        <v>66.847915649414063</v>
      </c>
      <c r="I114" s="227">
        <v>82.494918823242188</v>
      </c>
      <c r="J114" s="227">
        <v>80.87127685546875</v>
      </c>
      <c r="K114" s="227">
        <v>86.723464965820313</v>
      </c>
      <c r="L114" s="227">
        <v>83.8607177734375</v>
      </c>
      <c r="M114" s="227">
        <v>92.649879455566406</v>
      </c>
      <c r="N114" s="227">
        <v>91.855705261230469</v>
      </c>
      <c r="O114" s="227">
        <v>92.658050537109375</v>
      </c>
      <c r="P114" s="227">
        <v>95.429763793945313</v>
      </c>
      <c r="Q114" s="227">
        <v>113.26612091064453</v>
      </c>
      <c r="R114" s="227">
        <v>111.28750610351563</v>
      </c>
      <c r="S114" s="227">
        <v>101.55071258544922</v>
      </c>
      <c r="T114" s="227">
        <v>94.137718200683594</v>
      </c>
      <c r="U114" s="227">
        <v>83.192703247070313</v>
      </c>
      <c r="V114" s="227">
        <v>47.012966156005859</v>
      </c>
      <c r="W114" s="227">
        <v>6.0052475929260254</v>
      </c>
      <c r="X114" s="227">
        <v>22.313398361206055</v>
      </c>
      <c r="Y114" s="227">
        <v>64.0296630859375</v>
      </c>
      <c r="Z114" s="227">
        <v>86.901466369628906</v>
      </c>
      <c r="AA114" s="227">
        <v>91.005538940429688</v>
      </c>
      <c r="AB114" s="152"/>
      <c r="AC114" s="152"/>
      <c r="AD114" s="152"/>
      <c r="AE114" s="152"/>
      <c r="AF114" s="152"/>
      <c r="AG114" s="152"/>
      <c r="AH114" s="152"/>
      <c r="AI114" s="152"/>
      <c r="AJ114" s="152"/>
      <c r="AK114" s="152"/>
    </row>
    <row r="115" spans="1:37" x14ac:dyDescent="0.25">
      <c r="A115" s="283" t="s">
        <v>799</v>
      </c>
      <c r="B115" s="227">
        <v>602.85791015625</v>
      </c>
      <c r="C115" s="227">
        <v>551.50079345703125</v>
      </c>
      <c r="D115" s="227">
        <v>533.669921875</v>
      </c>
      <c r="E115" s="227">
        <v>511.907470703125</v>
      </c>
      <c r="F115" s="227">
        <v>516.94097900390625</v>
      </c>
      <c r="G115" s="227">
        <v>570.37542724609375</v>
      </c>
      <c r="H115" s="227">
        <v>586.15283203125</v>
      </c>
      <c r="I115" s="227">
        <v>568.11370849609375</v>
      </c>
      <c r="J115" s="227">
        <v>563.0106201171875</v>
      </c>
      <c r="K115" s="227">
        <v>542.8209228515625</v>
      </c>
      <c r="L115" s="227">
        <v>575.290771484375</v>
      </c>
      <c r="M115" s="227">
        <v>608.56494140625</v>
      </c>
      <c r="N115" s="227">
        <v>653.64324951171875</v>
      </c>
      <c r="O115" s="227">
        <v>682.16937255859375</v>
      </c>
      <c r="P115" s="227">
        <v>671.62286376953125</v>
      </c>
      <c r="Q115" s="227">
        <v>693.866455078125</v>
      </c>
      <c r="R115" s="227">
        <v>654.33514404296875</v>
      </c>
      <c r="S115" s="227">
        <v>590.21600341796875</v>
      </c>
      <c r="T115" s="227">
        <v>593.6466064453125</v>
      </c>
      <c r="U115" s="227">
        <v>551.66339111328125</v>
      </c>
      <c r="V115" s="227">
        <v>416.65158081054688</v>
      </c>
      <c r="W115" s="227">
        <v>226.91348266601563</v>
      </c>
      <c r="X115" s="227">
        <v>312.82858276367188</v>
      </c>
      <c r="Y115" s="227">
        <v>363.23321533203125</v>
      </c>
      <c r="Z115" s="227">
        <v>386.93515014648438</v>
      </c>
      <c r="AA115" s="227">
        <v>383.43325805664063</v>
      </c>
      <c r="AB115" s="152"/>
      <c r="AC115" s="152"/>
      <c r="AD115" s="152"/>
      <c r="AE115" s="152"/>
      <c r="AF115" s="152"/>
      <c r="AG115" s="152"/>
      <c r="AH115" s="152"/>
      <c r="AI115" s="152"/>
      <c r="AJ115" s="152"/>
      <c r="AK115" s="152"/>
    </row>
    <row r="116" spans="1:37" ht="15.75" customHeight="1" x14ac:dyDescent="0.25">
      <c r="A116" s="283" t="s">
        <v>800</v>
      </c>
      <c r="B116" s="227">
        <v>772.35174560546875</v>
      </c>
      <c r="C116" s="227">
        <v>855.193359375</v>
      </c>
      <c r="D116" s="227">
        <v>849.3924560546875</v>
      </c>
      <c r="E116" s="227">
        <v>873.61712646484375</v>
      </c>
      <c r="F116" s="227">
        <v>912.5916748046875</v>
      </c>
      <c r="G116" s="227">
        <v>1114.282470703125</v>
      </c>
      <c r="H116" s="227">
        <v>1242.07470703125</v>
      </c>
      <c r="I116" s="227">
        <v>1271.927734375</v>
      </c>
      <c r="J116" s="227">
        <v>1241.841064453125</v>
      </c>
      <c r="K116" s="227">
        <v>1197.2451171875</v>
      </c>
      <c r="L116" s="227">
        <v>1183.46728515625</v>
      </c>
      <c r="M116" s="227">
        <v>1227.44775390625</v>
      </c>
      <c r="N116" s="227">
        <v>1279.26806640625</v>
      </c>
      <c r="O116" s="227">
        <v>1346.9725341796875</v>
      </c>
      <c r="P116" s="227">
        <v>1392.5682373046875</v>
      </c>
      <c r="Q116" s="227">
        <v>1543.8594970703125</v>
      </c>
      <c r="R116" s="227">
        <v>1759.037109375</v>
      </c>
      <c r="S116" s="227">
        <v>1778.265380859375</v>
      </c>
      <c r="T116" s="227">
        <v>1702.9725341796875</v>
      </c>
      <c r="U116" s="227">
        <v>1548.3199462890625</v>
      </c>
      <c r="V116" s="227">
        <v>1246.25927734375</v>
      </c>
      <c r="W116" s="227">
        <v>767.76776123046875</v>
      </c>
      <c r="X116" s="227">
        <v>755.89984130859375</v>
      </c>
      <c r="Y116" s="227">
        <v>937.24395751953125</v>
      </c>
      <c r="Z116" s="227">
        <v>1245.3148193359375</v>
      </c>
      <c r="AA116" s="227">
        <v>1379.1768798828125</v>
      </c>
      <c r="AB116" s="152"/>
      <c r="AC116" s="152"/>
      <c r="AD116" s="152"/>
      <c r="AE116" s="152"/>
      <c r="AF116" s="152"/>
      <c r="AG116" s="152"/>
      <c r="AH116" s="152"/>
      <c r="AI116" s="152"/>
      <c r="AJ116" s="152"/>
      <c r="AK116" s="152"/>
    </row>
    <row r="117" spans="1:37" ht="13" x14ac:dyDescent="0.25">
      <c r="A117" s="292" t="s">
        <v>801</v>
      </c>
      <c r="B117" s="289">
        <v>1375.209716796875</v>
      </c>
      <c r="C117" s="289">
        <v>1406.694091796875</v>
      </c>
      <c r="D117" s="289">
        <v>1383.0623779296875</v>
      </c>
      <c r="E117" s="289">
        <v>1385.5245361328125</v>
      </c>
      <c r="F117" s="289">
        <v>1429.53271484375</v>
      </c>
      <c r="G117" s="289">
        <v>1684.6578369140625</v>
      </c>
      <c r="H117" s="289">
        <v>1828.2274169921875</v>
      </c>
      <c r="I117" s="289">
        <v>1840.04150390625</v>
      </c>
      <c r="J117" s="289">
        <v>1804.8516845703125</v>
      </c>
      <c r="K117" s="289">
        <v>1740.0660400390625</v>
      </c>
      <c r="L117" s="289">
        <v>1758.758056640625</v>
      </c>
      <c r="M117" s="289">
        <v>1836.0126953125</v>
      </c>
      <c r="N117" s="289">
        <v>1932.911376953125</v>
      </c>
      <c r="O117" s="289">
        <v>2029.141845703125</v>
      </c>
      <c r="P117" s="289">
        <v>2064.191162109375</v>
      </c>
      <c r="Q117" s="289">
        <v>2237.725830078125</v>
      </c>
      <c r="R117" s="289">
        <v>2413.372314453125</v>
      </c>
      <c r="S117" s="289">
        <v>2368.4814453125</v>
      </c>
      <c r="T117" s="289">
        <v>2296.619140625</v>
      </c>
      <c r="U117" s="289">
        <v>2099.9833984375</v>
      </c>
      <c r="V117" s="289">
        <v>1662.910888671875</v>
      </c>
      <c r="W117" s="289">
        <v>994.6812744140625</v>
      </c>
      <c r="X117" s="289">
        <v>1068.7283935546875</v>
      </c>
      <c r="Y117" s="289">
        <v>1300.4771728515625</v>
      </c>
      <c r="Z117" s="289">
        <v>1632.25</v>
      </c>
      <c r="AA117" s="289">
        <v>1762.6102294921875</v>
      </c>
      <c r="AB117" s="216"/>
      <c r="AC117" s="216"/>
      <c r="AD117" s="216"/>
      <c r="AE117" s="216"/>
      <c r="AF117" s="216"/>
      <c r="AG117" s="216"/>
      <c r="AH117" s="216"/>
      <c r="AI117" s="216"/>
      <c r="AJ117" s="216"/>
    </row>
    <row r="118" spans="1:37" s="41" customFormat="1" ht="16.5" customHeight="1" x14ac:dyDescent="0.25">
      <c r="A118" s="287" t="s">
        <v>802</v>
      </c>
      <c r="B118" s="211">
        <v>0.23578616976737976</v>
      </c>
      <c r="C118" s="211">
        <v>0.22259336709976196</v>
      </c>
      <c r="D118" s="211">
        <v>0.21650287508964539</v>
      </c>
      <c r="E118" s="211">
        <v>0.22130969166755676</v>
      </c>
      <c r="F118" s="211">
        <v>0.22787502408027649</v>
      </c>
      <c r="G118" s="211">
        <v>0.24566401541233063</v>
      </c>
      <c r="H118" s="211">
        <v>0.2786584198474884</v>
      </c>
      <c r="I118" s="211">
        <v>0.29556196928024292</v>
      </c>
      <c r="J118" s="211">
        <v>0.30814272165298462</v>
      </c>
      <c r="K118" s="211">
        <v>0.32062721252441406</v>
      </c>
      <c r="L118" s="211">
        <v>0.34184202551841736</v>
      </c>
      <c r="M118" s="211">
        <v>0.35604453086853027</v>
      </c>
      <c r="N118" s="211">
        <v>0.36265984177589417</v>
      </c>
      <c r="O118" s="211">
        <v>0.36838048696517944</v>
      </c>
      <c r="P118" s="211">
        <v>0.36337220668792725</v>
      </c>
      <c r="Q118" s="211">
        <v>0.36686372756958008</v>
      </c>
      <c r="R118" s="211">
        <v>0.36969631910324097</v>
      </c>
      <c r="S118" s="211">
        <v>0.35014984011650085</v>
      </c>
      <c r="T118" s="211">
        <v>0.33748239278793335</v>
      </c>
      <c r="U118" s="211">
        <v>0.32416808605194092</v>
      </c>
      <c r="V118" s="211">
        <v>0.27698320150375366</v>
      </c>
      <c r="W118" s="211">
        <v>0.20197829604148865</v>
      </c>
      <c r="X118" s="211">
        <v>0.21509061753749847</v>
      </c>
      <c r="Y118" s="211">
        <v>0.22332872450351715</v>
      </c>
      <c r="Z118" s="211">
        <v>0.24133861064910889</v>
      </c>
      <c r="AA118" s="211">
        <v>0.24719934165477753</v>
      </c>
      <c r="AB118" s="152"/>
      <c r="AC118" s="152"/>
      <c r="AD118" s="152"/>
      <c r="AE118" s="152"/>
      <c r="AF118" s="152"/>
      <c r="AG118" s="152"/>
      <c r="AH118" s="152"/>
      <c r="AI118" s="152"/>
      <c r="AJ118" s="152"/>
    </row>
    <row r="119" spans="1:37" ht="13" x14ac:dyDescent="0.3">
      <c r="A119" s="286"/>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row>
    <row r="120" spans="1:37" ht="13" x14ac:dyDescent="0.3">
      <c r="A120" s="291" t="s">
        <v>803</v>
      </c>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row>
    <row r="121" spans="1:37" s="179" customFormat="1" ht="13" x14ac:dyDescent="0.3">
      <c r="A121" s="283" t="s">
        <v>799</v>
      </c>
      <c r="B121" s="288">
        <v>5.172630786895752</v>
      </c>
      <c r="C121" s="288">
        <v>5.1401491165161133</v>
      </c>
      <c r="D121" s="288">
        <v>4.9372501373291016</v>
      </c>
      <c r="E121" s="288">
        <v>4.8432044982910156</v>
      </c>
      <c r="F121" s="288">
        <v>5.3041396141052246</v>
      </c>
      <c r="G121" s="288">
        <v>5.9807662963867188</v>
      </c>
      <c r="H121" s="288">
        <v>6.3231830596923828</v>
      </c>
      <c r="I121" s="288">
        <v>6.3011612892150879</v>
      </c>
      <c r="J121" s="288">
        <v>6.3203215599060059</v>
      </c>
      <c r="K121" s="288">
        <v>6.0009365081787109</v>
      </c>
      <c r="L121" s="288">
        <v>6.1107134819030762</v>
      </c>
      <c r="M121" s="288">
        <v>6.659970760345459</v>
      </c>
      <c r="N121" s="288">
        <v>7.4936952590942383</v>
      </c>
      <c r="O121" s="288">
        <v>7.755744457244873</v>
      </c>
      <c r="P121" s="288">
        <v>8.2422723770141602</v>
      </c>
      <c r="Q121" s="288">
        <v>8.9043331146240234</v>
      </c>
      <c r="R121" s="288">
        <v>9.3171300888061523</v>
      </c>
      <c r="S121" s="288">
        <v>9.0128717422485352</v>
      </c>
      <c r="T121" s="288">
        <v>8.4900283813476563</v>
      </c>
      <c r="U121" s="288">
        <v>7.4573774337768555</v>
      </c>
      <c r="V121" s="288">
        <v>5.4601688385009766</v>
      </c>
      <c r="W121" s="288">
        <v>2.5389847755432129</v>
      </c>
      <c r="X121" s="288">
        <v>3.3120625019073486</v>
      </c>
      <c r="Y121" s="288">
        <v>4.3948588371276855</v>
      </c>
      <c r="Z121" s="288">
        <v>5.5801100730895996</v>
      </c>
      <c r="AA121" s="288">
        <v>5.9476933479309082</v>
      </c>
      <c r="AB121" s="152"/>
      <c r="AC121" s="152"/>
      <c r="AD121" s="152"/>
      <c r="AE121" s="152"/>
      <c r="AF121" s="152"/>
      <c r="AG121" s="152"/>
      <c r="AH121" s="152"/>
      <c r="AI121" s="152"/>
      <c r="AJ121" s="152"/>
    </row>
    <row r="122" spans="1:37" x14ac:dyDescent="0.25">
      <c r="A122" s="283" t="s">
        <v>800</v>
      </c>
      <c r="B122" s="288">
        <v>5.2635416984558105</v>
      </c>
      <c r="C122" s="288">
        <v>5.5634841918945313</v>
      </c>
      <c r="D122" s="288">
        <v>5.2545804977416992</v>
      </c>
      <c r="E122" s="288">
        <v>5.2640242576599121</v>
      </c>
      <c r="F122" s="288">
        <v>5.8285713195800781</v>
      </c>
      <c r="G122" s="288">
        <v>6.873967170715332</v>
      </c>
      <c r="H122" s="288">
        <v>7.9245858192443848</v>
      </c>
      <c r="I122" s="288">
        <v>8.1963577270507813</v>
      </c>
      <c r="J122" s="288">
        <v>8.407073974609375</v>
      </c>
      <c r="K122" s="288">
        <v>8.4393720626831055</v>
      </c>
      <c r="L122" s="288">
        <v>8.4619503021240234</v>
      </c>
      <c r="M122" s="288">
        <v>9.3464956283569336</v>
      </c>
      <c r="N122" s="288">
        <v>10.006490707397461</v>
      </c>
      <c r="O122" s="288">
        <v>10.610610961914063</v>
      </c>
      <c r="P122" s="288">
        <v>11.71623420715332</v>
      </c>
      <c r="Q122" s="288">
        <v>14.060060501098633</v>
      </c>
      <c r="R122" s="288">
        <v>16.761962890625</v>
      </c>
      <c r="S122" s="288">
        <v>17.126127243041992</v>
      </c>
      <c r="T122" s="288">
        <v>16.598695755004883</v>
      </c>
      <c r="U122" s="288">
        <v>15.174405097961426</v>
      </c>
      <c r="V122" s="288">
        <v>10.558162689208984</v>
      </c>
      <c r="W122" s="288">
        <v>5.1484708786010742</v>
      </c>
      <c r="X122" s="288">
        <v>6.1895308494567871</v>
      </c>
      <c r="Y122" s="288">
        <v>9.0549163818359375</v>
      </c>
      <c r="Z122" s="288">
        <v>12.758711814880371</v>
      </c>
      <c r="AA122" s="288">
        <v>14.879313468933105</v>
      </c>
      <c r="AB122" s="152"/>
      <c r="AC122" s="152"/>
      <c r="AD122" s="152"/>
      <c r="AE122" s="152"/>
      <c r="AF122" s="152"/>
      <c r="AG122" s="152"/>
      <c r="AH122" s="152"/>
      <c r="AI122" s="152"/>
      <c r="AJ122" s="152"/>
    </row>
    <row r="123" spans="1:37" ht="13" x14ac:dyDescent="0.25">
      <c r="A123" s="292" t="s">
        <v>801</v>
      </c>
      <c r="B123" s="290">
        <v>10.436172485351563</v>
      </c>
      <c r="C123" s="290">
        <v>10.703633308410645</v>
      </c>
      <c r="D123" s="290">
        <v>10.191830635070801</v>
      </c>
      <c r="E123" s="290">
        <v>10.10722827911377</v>
      </c>
      <c r="F123" s="290">
        <v>11.132710456848145</v>
      </c>
      <c r="G123" s="290">
        <v>12.854733467102051</v>
      </c>
      <c r="H123" s="290">
        <v>14.247768402099609</v>
      </c>
      <c r="I123" s="290">
        <v>14.497519493103027</v>
      </c>
      <c r="J123" s="290">
        <v>14.727395057678223</v>
      </c>
      <c r="K123" s="290">
        <v>14.440308570861816</v>
      </c>
      <c r="L123" s="290">
        <v>14.572663307189941</v>
      </c>
      <c r="M123" s="290">
        <v>16.006465911865234</v>
      </c>
      <c r="N123" s="290">
        <v>17.500186920166016</v>
      </c>
      <c r="O123" s="290">
        <v>18.366355895996094</v>
      </c>
      <c r="P123" s="290">
        <v>19.958507537841797</v>
      </c>
      <c r="Q123" s="290">
        <v>22.964393615722656</v>
      </c>
      <c r="R123" s="290">
        <v>26.079092025756836</v>
      </c>
      <c r="S123" s="290">
        <v>26.138999938964844</v>
      </c>
      <c r="T123" s="290">
        <v>25.088724136352539</v>
      </c>
      <c r="U123" s="290">
        <v>22.631782531738281</v>
      </c>
      <c r="V123" s="290">
        <v>16.018331527709961</v>
      </c>
      <c r="W123" s="290">
        <v>7.6874556541442871</v>
      </c>
      <c r="X123" s="290">
        <v>9.5015935897827148</v>
      </c>
      <c r="Y123" s="290">
        <v>13.449775695800781</v>
      </c>
      <c r="Z123" s="290">
        <v>18.338821411132813</v>
      </c>
      <c r="AA123" s="290">
        <v>20.827007293701172</v>
      </c>
      <c r="AB123" s="222"/>
      <c r="AC123" s="222"/>
      <c r="AD123" s="222"/>
      <c r="AE123" s="222"/>
      <c r="AF123" s="222"/>
      <c r="AG123" s="222"/>
      <c r="AH123" s="222"/>
      <c r="AI123" s="222"/>
      <c r="AJ123" s="222"/>
    </row>
    <row r="124" spans="1:37" s="222" customFormat="1" ht="17.25" customHeight="1" x14ac:dyDescent="0.25">
      <c r="A124" s="287" t="s">
        <v>802</v>
      </c>
      <c r="B124" s="211">
        <v>0.31881311535835266</v>
      </c>
      <c r="C124" s="211">
        <v>0.2903541624546051</v>
      </c>
      <c r="D124" s="211">
        <v>0.26080343127250671</v>
      </c>
      <c r="E124" s="211">
        <v>0.2701880931854248</v>
      </c>
      <c r="F124" s="211">
        <v>0.27992051839828491</v>
      </c>
      <c r="G124" s="211">
        <v>0.31002873182296753</v>
      </c>
      <c r="H124" s="211">
        <v>0.35756143927574158</v>
      </c>
      <c r="I124" s="211">
        <v>0.37412846088409424</v>
      </c>
      <c r="J124" s="211">
        <v>0.39335939288139343</v>
      </c>
      <c r="K124" s="211">
        <v>0.41790580749511719</v>
      </c>
      <c r="L124" s="211">
        <v>0.43099036812782288</v>
      </c>
      <c r="M124" s="211">
        <v>0.44608649611473083</v>
      </c>
      <c r="N124" s="211">
        <v>0.45751115679740906</v>
      </c>
      <c r="O124" s="211">
        <v>0.4578101634979248</v>
      </c>
      <c r="P124" s="211">
        <v>0.45146036148071289</v>
      </c>
      <c r="Q124" s="211">
        <v>0.44111940264701843</v>
      </c>
      <c r="R124" s="211">
        <v>0.44374173879623413</v>
      </c>
      <c r="S124" s="211">
        <v>0.42264902591705322</v>
      </c>
      <c r="T124" s="211">
        <v>0.40486347675323486</v>
      </c>
      <c r="U124" s="211">
        <v>0.38293206691741943</v>
      </c>
      <c r="V124" s="211">
        <v>0.30781367421150208</v>
      </c>
      <c r="W124" s="211">
        <v>0.19227689504623413</v>
      </c>
      <c r="X124" s="211">
        <v>0.22202713787555695</v>
      </c>
      <c r="Y124" s="211">
        <v>0.25782966613769531</v>
      </c>
      <c r="Z124" s="211">
        <v>0.28700032830238342</v>
      </c>
      <c r="AA124" s="211">
        <v>0.28543487191200256</v>
      </c>
      <c r="AB124" s="152"/>
      <c r="AC124" s="152"/>
      <c r="AD124" s="152"/>
      <c r="AE124" s="152"/>
      <c r="AF124" s="152"/>
      <c r="AG124" s="152"/>
      <c r="AH124" s="152"/>
      <c r="AI124" s="152"/>
      <c r="AJ124" s="152"/>
    </row>
    <row r="125" spans="1:37" x14ac:dyDescent="0.25">
      <c r="A125"/>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row>
    <row r="126" spans="1:37" ht="13" x14ac:dyDescent="0.3">
      <c r="A126" s="291" t="s">
        <v>804</v>
      </c>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row>
    <row r="127" spans="1:37" s="179" customFormat="1" ht="13" x14ac:dyDescent="0.3">
      <c r="A127" s="283" t="s">
        <v>799</v>
      </c>
      <c r="B127" s="227">
        <v>8580.181640625</v>
      </c>
      <c r="C127" s="227">
        <v>9320.29296875</v>
      </c>
      <c r="D127" s="227">
        <v>9251.505859375</v>
      </c>
      <c r="E127" s="227">
        <v>9461.09375</v>
      </c>
      <c r="F127" s="227">
        <v>10260.62890625</v>
      </c>
      <c r="G127" s="227">
        <v>10485.666015625</v>
      </c>
      <c r="H127" s="227">
        <v>10787.6015625</v>
      </c>
      <c r="I127" s="227">
        <v>11091.3740234375</v>
      </c>
      <c r="J127" s="227">
        <v>11225.9375</v>
      </c>
      <c r="K127" s="227">
        <v>11055.09375</v>
      </c>
      <c r="L127" s="227">
        <v>10621.9560546875</v>
      </c>
      <c r="M127" s="227">
        <v>10943.7314453125</v>
      </c>
      <c r="N127" s="227">
        <v>11464.50390625</v>
      </c>
      <c r="O127" s="227">
        <v>11369.236328125</v>
      </c>
      <c r="P127" s="227">
        <v>12272.173828125</v>
      </c>
      <c r="Q127" s="227">
        <v>12832.9208984375</v>
      </c>
      <c r="R127" s="227">
        <v>14239.0791015625</v>
      </c>
      <c r="S127" s="227">
        <v>15270.462890625</v>
      </c>
      <c r="T127" s="227">
        <v>14301.4853515625</v>
      </c>
      <c r="U127" s="227">
        <v>13517.9853515625</v>
      </c>
      <c r="V127" s="227">
        <v>13104.8798828125</v>
      </c>
      <c r="W127" s="227">
        <v>11189.21875</v>
      </c>
      <c r="X127" s="227">
        <v>10587.4677734375</v>
      </c>
      <c r="Y127" s="227">
        <v>12099.2763671875</v>
      </c>
      <c r="Z127" s="227">
        <v>14421.306640625</v>
      </c>
      <c r="AA127" s="227">
        <v>15511.677734375</v>
      </c>
      <c r="AB127" s="152"/>
      <c r="AC127" s="152"/>
      <c r="AD127" s="152"/>
      <c r="AE127" s="152"/>
      <c r="AF127" s="152"/>
      <c r="AG127" s="152"/>
      <c r="AH127" s="152"/>
      <c r="AI127" s="152"/>
      <c r="AJ127" s="152"/>
    </row>
    <row r="128" spans="1:37" x14ac:dyDescent="0.25">
      <c r="A128" s="283" t="s">
        <v>800</v>
      </c>
      <c r="B128" s="227">
        <v>6814.9541015625</v>
      </c>
      <c r="C128" s="227">
        <v>6505.52783203125</v>
      </c>
      <c r="D128" s="227">
        <v>6186.28125</v>
      </c>
      <c r="E128" s="227">
        <v>6025.55078125</v>
      </c>
      <c r="F128" s="227">
        <v>6386.83349609375</v>
      </c>
      <c r="G128" s="227">
        <v>6168.962890625</v>
      </c>
      <c r="H128" s="227">
        <v>6380.1201171875</v>
      </c>
      <c r="I128" s="227">
        <v>6444.04345703125</v>
      </c>
      <c r="J128" s="227">
        <v>6769.8466796875</v>
      </c>
      <c r="K128" s="227">
        <v>7048.99267578125</v>
      </c>
      <c r="L128" s="227">
        <v>7150.13427734375</v>
      </c>
      <c r="M128" s="227">
        <v>7614.57763671875</v>
      </c>
      <c r="N128" s="227">
        <v>7822.04345703125</v>
      </c>
      <c r="O128" s="227">
        <v>7877.37744140625</v>
      </c>
      <c r="P128" s="227">
        <v>8413.400390625</v>
      </c>
      <c r="Q128" s="227">
        <v>9107.0859375</v>
      </c>
      <c r="R128" s="227">
        <v>9529.0556640625</v>
      </c>
      <c r="S128" s="227">
        <v>9630.8046875</v>
      </c>
      <c r="T128" s="227">
        <v>9746.896484375</v>
      </c>
      <c r="U128" s="227">
        <v>9800.5625</v>
      </c>
      <c r="V128" s="227">
        <v>8471.8828125</v>
      </c>
      <c r="W128" s="227">
        <v>6705.765625</v>
      </c>
      <c r="X128" s="227">
        <v>8188.294921875</v>
      </c>
      <c r="Y128" s="227">
        <v>9661.2158203125</v>
      </c>
      <c r="Z128" s="227">
        <v>10245.37109375</v>
      </c>
      <c r="AA128" s="227">
        <v>10788.5458984375</v>
      </c>
      <c r="AB128" s="152"/>
      <c r="AC128" s="152"/>
      <c r="AD128" s="152"/>
      <c r="AE128" s="152"/>
      <c r="AF128" s="152"/>
      <c r="AG128" s="152"/>
      <c r="AH128" s="152"/>
      <c r="AI128" s="152"/>
      <c r="AJ128" s="152"/>
    </row>
    <row r="129" spans="1:36" ht="13" x14ac:dyDescent="0.25">
      <c r="A129" s="857" t="s">
        <v>801</v>
      </c>
      <c r="B129" s="836">
        <v>7588.7861328125</v>
      </c>
      <c r="C129" s="836">
        <v>7609.0693359375</v>
      </c>
      <c r="D129" s="836">
        <v>7369.03173828125</v>
      </c>
      <c r="E129" s="836">
        <v>7294.875</v>
      </c>
      <c r="F129" s="836">
        <v>7787.65771484375</v>
      </c>
      <c r="G129" s="836">
        <v>7630.47119140625</v>
      </c>
      <c r="H129" s="836">
        <v>7793.21435546875</v>
      </c>
      <c r="I129" s="836">
        <v>7878.90869140625</v>
      </c>
      <c r="J129" s="836">
        <v>8159.892578125</v>
      </c>
      <c r="K129" s="836">
        <v>8298.712890625</v>
      </c>
      <c r="L129" s="836">
        <v>8285.76953125</v>
      </c>
      <c r="M129" s="836">
        <v>8718.0595703125</v>
      </c>
      <c r="N129" s="836">
        <v>9053.796875</v>
      </c>
      <c r="O129" s="836">
        <v>9051.2919921875</v>
      </c>
      <c r="P129" s="836">
        <v>9668.923828125</v>
      </c>
      <c r="Q129" s="836">
        <v>10262.3798828125</v>
      </c>
      <c r="R129" s="836">
        <v>10806.080078125</v>
      </c>
      <c r="S129" s="836">
        <v>11036.185546875</v>
      </c>
      <c r="T129" s="836">
        <v>10924.19921875</v>
      </c>
      <c r="U129" s="836">
        <v>10777.125</v>
      </c>
      <c r="V129" s="836">
        <v>9632.7060546875</v>
      </c>
      <c r="W129" s="836">
        <v>7728.5615234375</v>
      </c>
      <c r="X129" s="836">
        <v>8890.5595703125</v>
      </c>
      <c r="Y129" s="836">
        <v>10342.1845703125</v>
      </c>
      <c r="Z129" s="836">
        <v>11235.302734375</v>
      </c>
      <c r="AA129" s="836">
        <v>11816.0029296875</v>
      </c>
      <c r="AB129" s="222"/>
      <c r="AC129" s="222"/>
      <c r="AD129" s="222"/>
      <c r="AE129" s="222"/>
      <c r="AF129" s="222"/>
      <c r="AG129" s="222"/>
      <c r="AH129" s="222"/>
      <c r="AI129" s="222"/>
      <c r="AJ129" s="222"/>
    </row>
    <row r="130" spans="1:36" s="222" customFormat="1" ht="17.25" customHeight="1" x14ac:dyDescent="0.3">
      <c r="A130" s="179" t="s">
        <v>805</v>
      </c>
      <c r="B130" s="152"/>
      <c r="C130" s="152"/>
      <c r="D130" s="152"/>
      <c r="E130" s="152"/>
      <c r="F130" s="152"/>
      <c r="G130" s="152"/>
      <c r="H130" s="152"/>
      <c r="I130" s="183"/>
      <c r="J130" s="183"/>
      <c r="K130" s="183"/>
      <c r="L130" s="183"/>
      <c r="M130" s="183"/>
      <c r="N130" s="183"/>
      <c r="O130" s="183"/>
      <c r="P130" s="183"/>
      <c r="Q130" s="183"/>
      <c r="R130" s="183"/>
      <c r="S130" s="183"/>
      <c r="T130" s="183"/>
      <c r="U130" s="183"/>
      <c r="V130" s="183"/>
      <c r="W130" s="183"/>
      <c r="X130" s="183"/>
      <c r="Y130" s="183"/>
      <c r="Z130" s="183"/>
      <c r="AA130" s="183"/>
      <c r="AB130" s="152"/>
      <c r="AC130" s="152"/>
      <c r="AD130" s="152"/>
      <c r="AE130" s="152"/>
      <c r="AF130" s="152"/>
      <c r="AG130" s="152"/>
      <c r="AH130" s="152"/>
      <c r="AI130" s="152"/>
      <c r="AJ130" s="152"/>
    </row>
    <row r="131" spans="1:36" ht="13" x14ac:dyDescent="0.3">
      <c r="A131" s="286"/>
      <c r="B131" s="152"/>
      <c r="C131" s="152"/>
      <c r="D131" s="152"/>
      <c r="E131" s="152"/>
      <c r="F131" s="152"/>
      <c r="G131" s="152"/>
      <c r="H131" s="152"/>
      <c r="I131" s="183"/>
      <c r="J131" s="183"/>
      <c r="K131" s="183"/>
      <c r="L131" s="183"/>
      <c r="M131" s="183"/>
      <c r="N131" s="183"/>
      <c r="O131" s="183"/>
      <c r="P131" s="183"/>
      <c r="Q131" s="183"/>
      <c r="R131" s="183"/>
      <c r="S131" s="183"/>
      <c r="T131" s="183"/>
      <c r="U131" s="183"/>
      <c r="V131" s="183"/>
      <c r="W131" s="183"/>
      <c r="X131" s="183"/>
      <c r="Y131" s="183"/>
      <c r="Z131" s="183"/>
      <c r="AA131" s="183"/>
      <c r="AB131" s="152"/>
      <c r="AC131" s="152"/>
      <c r="AD131" s="152"/>
      <c r="AE131" s="152"/>
      <c r="AF131" s="152"/>
      <c r="AG131" s="152"/>
      <c r="AH131" s="152"/>
      <c r="AI131" s="152"/>
      <c r="AJ131" s="152"/>
    </row>
    <row r="132" spans="1:36" x14ac:dyDescent="0.25">
      <c r="A132" s="206"/>
      <c r="B132" s="152"/>
      <c r="C132" s="152"/>
      <c r="D132" s="152"/>
      <c r="E132" s="152"/>
      <c r="F132" s="152"/>
      <c r="G132" s="152"/>
      <c r="H132" s="152"/>
      <c r="I132" s="183"/>
      <c r="J132" s="183"/>
      <c r="K132" s="183"/>
      <c r="L132" s="183"/>
      <c r="M132" s="183"/>
      <c r="N132" s="183"/>
      <c r="O132" s="183"/>
      <c r="P132" s="183"/>
      <c r="Q132" s="183"/>
      <c r="R132" s="183"/>
      <c r="S132" s="183"/>
      <c r="T132" s="183"/>
      <c r="U132" s="183"/>
      <c r="V132" s="183"/>
      <c r="W132" s="183"/>
      <c r="X132" s="183"/>
      <c r="Y132" s="183"/>
      <c r="Z132" s="183"/>
      <c r="AA132" s="183"/>
      <c r="AB132" s="152"/>
      <c r="AC132" s="152"/>
      <c r="AD132" s="152"/>
      <c r="AE132" s="152"/>
      <c r="AF132" s="152"/>
      <c r="AG132" s="152"/>
      <c r="AH132" s="152"/>
      <c r="AI132" s="152"/>
      <c r="AJ132" s="152"/>
    </row>
    <row r="133" spans="1:36" ht="15.5" x14ac:dyDescent="0.25">
      <c r="A133" s="39" t="str">
        <f>Index!A73</f>
        <v>Table 5g    Visitor Arrivals, by airline type and nationality, FY2008-FY2025</v>
      </c>
      <c r="B133" s="216"/>
      <c r="C133" s="216"/>
      <c r="D133" s="216"/>
      <c r="E133" s="216"/>
      <c r="F133" s="216"/>
      <c r="G133" s="216"/>
      <c r="H133" s="152"/>
      <c r="I133" s="152"/>
      <c r="J133" s="152"/>
      <c r="K133" s="152"/>
      <c r="L133" s="152"/>
      <c r="M133" s="152"/>
      <c r="N133" s="152"/>
      <c r="O133" s="152"/>
      <c r="P133" s="152"/>
      <c r="Q133" s="152"/>
      <c r="R133" s="152"/>
      <c r="S133" s="152"/>
      <c r="T133" s="152"/>
      <c r="U133" s="152"/>
      <c r="V133" s="152"/>
      <c r="W133" s="152"/>
      <c r="X133" s="152"/>
      <c r="Y133" s="152"/>
      <c r="Z133" s="152"/>
      <c r="AA133" s="152"/>
      <c r="AB133" s="216"/>
      <c r="AC133" s="216"/>
      <c r="AD133" s="216"/>
      <c r="AE133" s="216"/>
      <c r="AF133" s="216"/>
      <c r="AG133" s="216"/>
      <c r="AH133" s="216"/>
      <c r="AI133" s="216"/>
      <c r="AJ133" s="216"/>
    </row>
    <row r="134" spans="1:36" s="41" customFormat="1" ht="25.4" customHeight="1" x14ac:dyDescent="0.35">
      <c r="A134" s="184"/>
      <c r="B134" s="154"/>
      <c r="C134" s="154"/>
      <c r="D134" s="154"/>
      <c r="E134" s="154"/>
      <c r="F134" s="154"/>
      <c r="G134" s="154"/>
      <c r="H134" s="154"/>
      <c r="I134" s="154"/>
      <c r="J134" s="154" t="str">
        <f>J$2</f>
        <v>FY08</v>
      </c>
      <c r="K134" s="154" t="str">
        <f t="shared" ref="K134:AA134" si="151">K$2</f>
        <v>FY09</v>
      </c>
      <c r="L134" s="154" t="str">
        <f t="shared" si="151"/>
        <v>FY10</v>
      </c>
      <c r="M134" s="154" t="str">
        <f t="shared" si="151"/>
        <v>FY11</v>
      </c>
      <c r="N134" s="154" t="str">
        <f t="shared" si="151"/>
        <v>FY12</v>
      </c>
      <c r="O134" s="154" t="str">
        <f t="shared" si="151"/>
        <v>FY13</v>
      </c>
      <c r="P134" s="154" t="str">
        <f t="shared" si="151"/>
        <v>FY14</v>
      </c>
      <c r="Q134" s="154" t="str">
        <f t="shared" si="151"/>
        <v>FY15</v>
      </c>
      <c r="R134" s="154" t="str">
        <f t="shared" si="151"/>
        <v>FY16</v>
      </c>
      <c r="S134" s="154" t="str">
        <f t="shared" si="151"/>
        <v>FY17</v>
      </c>
      <c r="T134" s="154" t="str">
        <f t="shared" si="151"/>
        <v>FY18</v>
      </c>
      <c r="U134" s="154" t="str">
        <f t="shared" si="151"/>
        <v>FY19</v>
      </c>
      <c r="V134" s="154" t="str">
        <f t="shared" si="151"/>
        <v>FY20</v>
      </c>
      <c r="W134" s="154" t="str">
        <f t="shared" si="151"/>
        <v>FY21</v>
      </c>
      <c r="X134" s="154" t="str">
        <f t="shared" si="151"/>
        <v>FY22</v>
      </c>
      <c r="Y134" s="154" t="str">
        <f t="shared" si="151"/>
        <v>FY23</v>
      </c>
      <c r="Z134" s="154" t="str">
        <f t="shared" si="151"/>
        <v>FY24</v>
      </c>
      <c r="AA134" s="154" t="str">
        <f t="shared" si="151"/>
        <v>FY25</v>
      </c>
      <c r="AB134" s="38"/>
      <c r="AC134" s="38"/>
      <c r="AD134" s="38"/>
      <c r="AE134" s="38"/>
      <c r="AF134" s="38"/>
      <c r="AG134" s="38"/>
      <c r="AH134" s="38"/>
      <c r="AI134" s="38"/>
      <c r="AJ134" s="38"/>
    </row>
    <row r="135" spans="1:36" s="38" customFormat="1" ht="25.5" customHeight="1" x14ac:dyDescent="0.35">
      <c r="A135" s="245" t="s">
        <v>806</v>
      </c>
      <c r="B135" s="247"/>
      <c r="C135" s="247"/>
      <c r="D135" s="247"/>
      <c r="E135" s="247"/>
      <c r="F135" s="247"/>
      <c r="G135" s="247"/>
      <c r="H135" s="247"/>
      <c r="I135" s="247"/>
      <c r="J135" s="242"/>
      <c r="K135" s="242"/>
      <c r="L135" s="242"/>
      <c r="M135" s="242"/>
      <c r="N135" s="242"/>
      <c r="O135" s="242"/>
      <c r="P135" s="242"/>
      <c r="Q135" s="242"/>
      <c r="R135" s="242"/>
      <c r="S135" s="242"/>
      <c r="T135" s="242"/>
      <c r="U135" s="242"/>
      <c r="V135" s="242"/>
      <c r="W135" s="242"/>
      <c r="X135" s="242"/>
      <c r="Y135" s="242"/>
      <c r="Z135" s="242"/>
      <c r="AA135" s="242"/>
      <c r="AB135" s="152"/>
      <c r="AC135" s="152"/>
      <c r="AD135" s="152"/>
      <c r="AE135" s="152"/>
      <c r="AF135" s="152"/>
      <c r="AG135" s="152"/>
      <c r="AH135" s="152"/>
      <c r="AI135" s="152"/>
      <c r="AJ135" s="152"/>
    </row>
    <row r="136" spans="1:36" ht="15" customHeight="1" x14ac:dyDescent="0.3">
      <c r="A136" s="175" t="s">
        <v>167</v>
      </c>
      <c r="B136" s="249"/>
      <c r="C136" s="249"/>
      <c r="D136" s="249"/>
      <c r="E136" s="249"/>
      <c r="F136" s="249"/>
      <c r="G136" s="249"/>
      <c r="H136" s="249"/>
      <c r="I136" s="249"/>
      <c r="J136" s="227">
        <v>17069</v>
      </c>
      <c r="K136" s="227">
        <v>15375</v>
      </c>
      <c r="L136" s="227">
        <v>15436</v>
      </c>
      <c r="M136" s="227">
        <v>26990</v>
      </c>
      <c r="N136" s="227">
        <v>27937</v>
      </c>
      <c r="O136" s="227">
        <v>30433</v>
      </c>
      <c r="P136" s="227">
        <v>32801</v>
      </c>
      <c r="Q136" s="227">
        <v>28259</v>
      </c>
      <c r="R136" s="227">
        <v>27424</v>
      </c>
      <c r="S136" s="227">
        <v>23277</v>
      </c>
      <c r="T136" s="227">
        <v>20960</v>
      </c>
      <c r="U136" s="227">
        <v>15331</v>
      </c>
      <c r="V136" s="227">
        <v>8674</v>
      </c>
      <c r="W136" s="227">
        <v>69</v>
      </c>
      <c r="X136" s="227">
        <v>719</v>
      </c>
      <c r="Y136" s="227">
        <v>3103</v>
      </c>
      <c r="Z136" s="227">
        <v>5008</v>
      </c>
      <c r="AA136" s="227">
        <v>6076</v>
      </c>
      <c r="AB136" s="152"/>
      <c r="AC136" s="152"/>
      <c r="AD136" s="152"/>
      <c r="AE136" s="152"/>
      <c r="AF136" s="152"/>
      <c r="AG136" s="152"/>
      <c r="AH136" s="152"/>
      <c r="AI136" s="152"/>
      <c r="AJ136" s="152"/>
    </row>
    <row r="137" spans="1:36" x14ac:dyDescent="0.25">
      <c r="A137" s="175" t="s">
        <v>168</v>
      </c>
      <c r="B137" s="250"/>
      <c r="C137" s="250"/>
      <c r="D137" s="250"/>
      <c r="E137" s="250"/>
      <c r="F137" s="250"/>
      <c r="G137" s="250"/>
      <c r="H137" s="250"/>
      <c r="I137" s="250"/>
      <c r="J137" s="227">
        <v>14430</v>
      </c>
      <c r="K137" s="227">
        <v>14470</v>
      </c>
      <c r="L137" s="227">
        <v>14015</v>
      </c>
      <c r="M137" s="227">
        <v>14757</v>
      </c>
      <c r="N137" s="227">
        <v>18612</v>
      </c>
      <c r="O137" s="227">
        <v>18433</v>
      </c>
      <c r="P137" s="227">
        <v>15772</v>
      </c>
      <c r="Q137" s="227">
        <v>12228</v>
      </c>
      <c r="R137" s="227">
        <v>12446</v>
      </c>
      <c r="S137" s="227">
        <v>13402</v>
      </c>
      <c r="T137" s="227">
        <v>12804</v>
      </c>
      <c r="U137" s="227">
        <v>11514</v>
      </c>
      <c r="V137" s="227">
        <v>6197</v>
      </c>
      <c r="W137" s="227">
        <v>12</v>
      </c>
      <c r="X137" s="227">
        <v>131</v>
      </c>
      <c r="Y137" s="227">
        <v>521</v>
      </c>
      <c r="Z137" s="227">
        <v>652</v>
      </c>
      <c r="AA137" s="227">
        <v>850</v>
      </c>
      <c r="AB137" s="152"/>
      <c r="AC137" s="152"/>
      <c r="AD137" s="152"/>
      <c r="AE137" s="152"/>
      <c r="AF137" s="152"/>
      <c r="AG137" s="152"/>
      <c r="AH137" s="152"/>
      <c r="AI137" s="152"/>
      <c r="AJ137" s="152"/>
    </row>
    <row r="138" spans="1:36" x14ac:dyDescent="0.25">
      <c r="A138" s="175" t="s">
        <v>169</v>
      </c>
      <c r="B138" s="250"/>
      <c r="C138" s="250"/>
      <c r="D138" s="250"/>
      <c r="E138" s="250"/>
      <c r="F138" s="250"/>
      <c r="G138" s="250"/>
      <c r="H138" s="250"/>
      <c r="I138" s="250"/>
      <c r="J138" s="227">
        <v>6188</v>
      </c>
      <c r="K138" s="227">
        <v>14544</v>
      </c>
      <c r="L138" s="227">
        <v>21090</v>
      </c>
      <c r="M138" s="227">
        <v>24999</v>
      </c>
      <c r="N138" s="227">
        <v>23283</v>
      </c>
      <c r="O138" s="227">
        <v>18287</v>
      </c>
      <c r="P138" s="227">
        <v>25240</v>
      </c>
      <c r="Q138" s="227">
        <v>14309</v>
      </c>
      <c r="R138" s="227">
        <v>9097</v>
      </c>
      <c r="S138" s="227">
        <v>9130</v>
      </c>
      <c r="T138" s="227">
        <v>10758</v>
      </c>
      <c r="U138" s="227">
        <v>13898</v>
      </c>
      <c r="V138" s="227">
        <v>6200</v>
      </c>
      <c r="W138" s="227">
        <v>1912</v>
      </c>
      <c r="X138" s="227">
        <v>858</v>
      </c>
      <c r="Y138" s="227">
        <v>9072</v>
      </c>
      <c r="Z138" s="227">
        <v>11115</v>
      </c>
      <c r="AA138" s="227">
        <v>13163</v>
      </c>
      <c r="AB138" s="152"/>
      <c r="AC138" s="152"/>
      <c r="AD138" s="152"/>
      <c r="AE138" s="152"/>
      <c r="AF138" s="152"/>
      <c r="AG138" s="152"/>
      <c r="AH138" s="152"/>
      <c r="AI138" s="152"/>
      <c r="AJ138" s="152"/>
    </row>
    <row r="139" spans="1:36" x14ac:dyDescent="0.25">
      <c r="A139" s="175" t="s">
        <v>170</v>
      </c>
      <c r="B139" s="250"/>
      <c r="C139" s="250"/>
      <c r="D139" s="250"/>
      <c r="E139" s="250"/>
      <c r="F139" s="250"/>
      <c r="G139" s="250"/>
      <c r="H139" s="250"/>
      <c r="I139" s="250"/>
      <c r="J139" s="227">
        <v>521</v>
      </c>
      <c r="K139" s="227">
        <v>621</v>
      </c>
      <c r="L139" s="227">
        <v>918</v>
      </c>
      <c r="M139" s="227">
        <v>1565</v>
      </c>
      <c r="N139" s="227">
        <v>3550</v>
      </c>
      <c r="O139" s="227">
        <v>5115</v>
      </c>
      <c r="P139" s="227">
        <v>10801</v>
      </c>
      <c r="Q139" s="227">
        <v>14341</v>
      </c>
      <c r="R139" s="227">
        <v>12811</v>
      </c>
      <c r="S139" s="227">
        <v>8346</v>
      </c>
      <c r="T139" s="227">
        <v>4805</v>
      </c>
      <c r="U139" s="227">
        <v>6704</v>
      </c>
      <c r="V139" s="227">
        <v>3127</v>
      </c>
      <c r="W139" s="227">
        <v>10</v>
      </c>
      <c r="X139" s="227">
        <v>50</v>
      </c>
      <c r="Y139" s="227">
        <v>523</v>
      </c>
      <c r="Z139" s="227">
        <v>774</v>
      </c>
      <c r="AA139" s="227">
        <v>765</v>
      </c>
      <c r="AB139" s="152"/>
      <c r="AC139" s="152"/>
      <c r="AD139" s="152"/>
      <c r="AE139" s="152"/>
      <c r="AF139" s="152"/>
      <c r="AG139" s="152"/>
      <c r="AH139" s="152"/>
      <c r="AI139" s="152"/>
      <c r="AJ139" s="152"/>
    </row>
    <row r="140" spans="1:36" x14ac:dyDescent="0.25">
      <c r="A140" s="175" t="s">
        <v>171</v>
      </c>
      <c r="B140" s="250"/>
      <c r="C140" s="250"/>
      <c r="D140" s="250"/>
      <c r="E140" s="250"/>
      <c r="F140" s="250"/>
      <c r="G140" s="250"/>
      <c r="H140" s="250"/>
      <c r="I140" s="250"/>
      <c r="J140" s="227">
        <v>7219</v>
      </c>
      <c r="K140" s="227">
        <v>6824</v>
      </c>
      <c r="L140" s="227">
        <v>7321</v>
      </c>
      <c r="M140" s="227">
        <v>8021</v>
      </c>
      <c r="N140" s="227">
        <v>7921</v>
      </c>
      <c r="O140" s="227">
        <v>7896</v>
      </c>
      <c r="P140" s="227">
        <v>8313</v>
      </c>
      <c r="Q140" s="227">
        <v>8009</v>
      </c>
      <c r="R140" s="227">
        <v>7801</v>
      </c>
      <c r="S140" s="227">
        <v>7944</v>
      </c>
      <c r="T140" s="227">
        <v>7754</v>
      </c>
      <c r="U140" s="227">
        <v>7398</v>
      </c>
      <c r="V140" s="227">
        <v>3758</v>
      </c>
      <c r="W140" s="227">
        <v>681</v>
      </c>
      <c r="X140" s="227">
        <v>5184</v>
      </c>
      <c r="Y140" s="227">
        <v>6971</v>
      </c>
      <c r="Z140" s="227">
        <v>9137</v>
      </c>
      <c r="AA140" s="227">
        <v>9797</v>
      </c>
      <c r="AB140" s="152"/>
      <c r="AC140" s="152"/>
      <c r="AD140" s="152"/>
      <c r="AE140" s="152"/>
      <c r="AF140" s="152"/>
      <c r="AG140" s="152"/>
      <c r="AH140" s="152"/>
      <c r="AI140" s="152"/>
      <c r="AJ140" s="152"/>
    </row>
    <row r="141" spans="1:36" x14ac:dyDescent="0.25">
      <c r="A141" s="175" t="s">
        <v>172</v>
      </c>
      <c r="B141" s="250"/>
      <c r="C141" s="250"/>
      <c r="D141" s="250"/>
      <c r="E141" s="250"/>
      <c r="F141" s="250"/>
      <c r="G141" s="250"/>
      <c r="H141" s="250"/>
      <c r="I141" s="250"/>
      <c r="J141" s="227">
        <v>3092</v>
      </c>
      <c r="K141" s="227">
        <v>3332</v>
      </c>
      <c r="L141" s="227">
        <v>3564</v>
      </c>
      <c r="M141" s="227">
        <v>3858</v>
      </c>
      <c r="N141" s="227">
        <v>4635</v>
      </c>
      <c r="O141" s="227">
        <v>4727</v>
      </c>
      <c r="P141" s="227">
        <v>5139</v>
      </c>
      <c r="Q141" s="227">
        <v>4247</v>
      </c>
      <c r="R141" s="227">
        <v>3955</v>
      </c>
      <c r="S141" s="227">
        <v>4413</v>
      </c>
      <c r="T141" s="227">
        <v>3855</v>
      </c>
      <c r="U141" s="227">
        <v>3477</v>
      </c>
      <c r="V141" s="227">
        <v>2447</v>
      </c>
      <c r="W141" s="227">
        <v>16</v>
      </c>
      <c r="X141" s="227">
        <v>440</v>
      </c>
      <c r="Y141" s="227">
        <v>1959</v>
      </c>
      <c r="Z141" s="227">
        <v>2782</v>
      </c>
      <c r="AA141" s="227">
        <v>4158</v>
      </c>
      <c r="AB141" s="152"/>
      <c r="AC141" s="152"/>
      <c r="AD141" s="152"/>
      <c r="AE141" s="152"/>
      <c r="AF141" s="152"/>
      <c r="AG141" s="152"/>
      <c r="AH141" s="152"/>
      <c r="AI141" s="152"/>
      <c r="AJ141" s="152"/>
    </row>
    <row r="142" spans="1:36" x14ac:dyDescent="0.25">
      <c r="A142" s="175" t="s">
        <v>4394</v>
      </c>
      <c r="B142" s="250"/>
      <c r="C142" s="250"/>
      <c r="D142" s="250"/>
      <c r="E142" s="250"/>
      <c r="F142" s="250"/>
      <c r="G142" s="250"/>
      <c r="H142" s="250"/>
      <c r="I142" s="250"/>
      <c r="J142" s="227">
        <v>650</v>
      </c>
      <c r="K142" s="227">
        <v>656</v>
      </c>
      <c r="L142" s="227">
        <v>637</v>
      </c>
      <c r="M142" s="227">
        <v>1021</v>
      </c>
      <c r="N142" s="227">
        <v>1031</v>
      </c>
      <c r="O142" s="227">
        <v>1109</v>
      </c>
      <c r="P142" s="227">
        <v>988</v>
      </c>
      <c r="Q142" s="227">
        <v>812</v>
      </c>
      <c r="R142" s="227">
        <v>672</v>
      </c>
      <c r="S142" s="227">
        <v>604</v>
      </c>
      <c r="T142" s="227">
        <v>582</v>
      </c>
      <c r="U142" s="227">
        <v>607</v>
      </c>
      <c r="V142" s="227">
        <v>261</v>
      </c>
      <c r="W142" s="227">
        <v>7</v>
      </c>
      <c r="X142" s="227">
        <v>120</v>
      </c>
      <c r="Y142" s="227">
        <v>763</v>
      </c>
      <c r="Z142" s="227">
        <v>1252</v>
      </c>
      <c r="AA142" s="227">
        <v>2322</v>
      </c>
      <c r="AB142" s="152"/>
      <c r="AC142" s="152"/>
      <c r="AD142" s="152"/>
      <c r="AE142" s="152"/>
      <c r="AF142" s="152"/>
      <c r="AG142" s="152"/>
      <c r="AH142" s="152"/>
      <c r="AI142" s="152"/>
      <c r="AJ142" s="152"/>
    </row>
    <row r="143" spans="1:36" x14ac:dyDescent="0.25">
      <c r="A143" s="175" t="s">
        <v>93</v>
      </c>
      <c r="B143" s="250"/>
      <c r="C143" s="250"/>
      <c r="D143" s="250"/>
      <c r="E143" s="250"/>
      <c r="F143" s="250"/>
      <c r="G143" s="250"/>
      <c r="H143" s="250"/>
      <c r="I143" s="250"/>
      <c r="J143" s="227">
        <v>2717</v>
      </c>
      <c r="K143" s="227">
        <v>2769</v>
      </c>
      <c r="L143" s="227">
        <v>3127</v>
      </c>
      <c r="M143" s="227">
        <v>2996</v>
      </c>
      <c r="N143" s="227">
        <v>2768</v>
      </c>
      <c r="O143" s="227">
        <v>3048</v>
      </c>
      <c r="P143" s="227">
        <v>3435</v>
      </c>
      <c r="Q143" s="227">
        <v>3315</v>
      </c>
      <c r="R143" s="227">
        <v>3384</v>
      </c>
      <c r="S143" s="227">
        <v>3279</v>
      </c>
      <c r="T143" s="227">
        <v>3168</v>
      </c>
      <c r="U143" s="227">
        <v>3176</v>
      </c>
      <c r="V143" s="227">
        <v>1732</v>
      </c>
      <c r="W143" s="227">
        <v>125</v>
      </c>
      <c r="X143" s="227">
        <v>814</v>
      </c>
      <c r="Y143" s="227">
        <v>2494</v>
      </c>
      <c r="Z143" s="227">
        <v>3390</v>
      </c>
      <c r="AA143" s="227">
        <v>4073</v>
      </c>
      <c r="AB143" s="152"/>
      <c r="AC143" s="152"/>
      <c r="AD143" s="152"/>
      <c r="AE143" s="152"/>
      <c r="AF143" s="152"/>
      <c r="AG143" s="152"/>
      <c r="AH143" s="152"/>
      <c r="AI143" s="152"/>
      <c r="AJ143" s="152"/>
    </row>
    <row r="144" spans="1:36" ht="13" x14ac:dyDescent="0.3">
      <c r="A144" s="251" t="s">
        <v>807</v>
      </c>
      <c r="B144" s="250"/>
      <c r="C144" s="250"/>
      <c r="D144" s="250"/>
      <c r="E144" s="250"/>
      <c r="F144" s="250"/>
      <c r="G144" s="250"/>
      <c r="H144" s="250"/>
      <c r="I144" s="250"/>
      <c r="J144" s="252">
        <v>51886</v>
      </c>
      <c r="K144" s="252">
        <v>58591</v>
      </c>
      <c r="L144" s="252">
        <v>66108</v>
      </c>
      <c r="M144" s="252">
        <v>84207</v>
      </c>
      <c r="N144" s="252">
        <v>89737</v>
      </c>
      <c r="O144" s="252">
        <v>89048</v>
      </c>
      <c r="P144" s="252">
        <v>102489</v>
      </c>
      <c r="Q144" s="252">
        <v>85520</v>
      </c>
      <c r="R144" s="252">
        <v>77590</v>
      </c>
      <c r="S144" s="252">
        <v>70395</v>
      </c>
      <c r="T144" s="252">
        <v>64686</v>
      </c>
      <c r="U144" s="252">
        <v>62105</v>
      </c>
      <c r="V144" s="252">
        <v>32396</v>
      </c>
      <c r="W144" s="252">
        <v>2832</v>
      </c>
      <c r="X144" s="252">
        <v>8316</v>
      </c>
      <c r="Y144" s="252">
        <v>25406</v>
      </c>
      <c r="Z144" s="252">
        <v>34110</v>
      </c>
      <c r="AA144" s="252">
        <v>41204</v>
      </c>
      <c r="AB144" s="152"/>
      <c r="AC144" s="152"/>
      <c r="AD144" s="152"/>
      <c r="AE144" s="152"/>
      <c r="AF144" s="152"/>
      <c r="AG144" s="152"/>
      <c r="AH144" s="152"/>
      <c r="AI144" s="152"/>
      <c r="AJ144" s="152"/>
    </row>
    <row r="145" spans="1:36" ht="13" x14ac:dyDescent="0.3">
      <c r="A145" s="245" t="s">
        <v>808</v>
      </c>
      <c r="B145" s="253"/>
      <c r="C145" s="253"/>
      <c r="D145" s="253"/>
      <c r="E145" s="253"/>
      <c r="F145" s="253"/>
      <c r="G145" s="253"/>
      <c r="H145" s="253"/>
      <c r="I145" s="253"/>
      <c r="J145" s="254"/>
      <c r="K145" s="254"/>
      <c r="L145" s="254"/>
      <c r="M145" s="254"/>
      <c r="N145" s="254"/>
      <c r="O145" s="254"/>
      <c r="P145" s="254"/>
      <c r="Q145" s="254"/>
      <c r="R145" s="254"/>
      <c r="S145" s="254"/>
      <c r="T145" s="254"/>
      <c r="U145" s="254"/>
      <c r="V145" s="254"/>
      <c r="W145" s="254"/>
      <c r="X145" s="254"/>
      <c r="Y145" s="254"/>
      <c r="Z145" s="254"/>
      <c r="AA145" s="254"/>
      <c r="AB145" s="152"/>
      <c r="AC145" s="152"/>
      <c r="AD145" s="152"/>
      <c r="AE145" s="152"/>
      <c r="AF145" s="152"/>
      <c r="AG145" s="152"/>
      <c r="AH145" s="152"/>
      <c r="AI145" s="152"/>
      <c r="AJ145" s="152"/>
    </row>
    <row r="146" spans="1:36" ht="15" customHeight="1" x14ac:dyDescent="0.3">
      <c r="A146" s="175" t="s">
        <v>167</v>
      </c>
      <c r="B146" s="249"/>
      <c r="C146" s="249"/>
      <c r="D146" s="249"/>
      <c r="E146" s="249"/>
      <c r="F146" s="249"/>
      <c r="G146" s="249"/>
      <c r="H146" s="249"/>
      <c r="I146" s="249"/>
      <c r="J146" s="255">
        <v>12021</v>
      </c>
      <c r="K146" s="255">
        <v>13272</v>
      </c>
      <c r="L146" s="255">
        <v>12184</v>
      </c>
      <c r="M146" s="255">
        <v>10498</v>
      </c>
      <c r="N146" s="255">
        <v>10165</v>
      </c>
      <c r="O146" s="255">
        <v>5566</v>
      </c>
      <c r="P146" s="255">
        <v>5300</v>
      </c>
      <c r="Q146" s="255">
        <v>2992</v>
      </c>
      <c r="R146" s="255">
        <v>3023</v>
      </c>
      <c r="S146" s="255">
        <v>2458</v>
      </c>
      <c r="T146" s="255">
        <v>2778</v>
      </c>
      <c r="U146" s="255">
        <v>3847</v>
      </c>
      <c r="V146" s="255">
        <v>1901</v>
      </c>
      <c r="W146" s="255">
        <v>0</v>
      </c>
      <c r="X146" s="255">
        <v>0</v>
      </c>
      <c r="Y146" s="255">
        <v>9</v>
      </c>
      <c r="Z146" s="255">
        <v>498</v>
      </c>
      <c r="AA146" s="255">
        <v>422</v>
      </c>
      <c r="AB146" s="152"/>
      <c r="AC146" s="152"/>
      <c r="AD146" s="152"/>
      <c r="AE146" s="152"/>
      <c r="AF146" s="152"/>
      <c r="AG146" s="152"/>
      <c r="AH146" s="152"/>
      <c r="AI146" s="152"/>
      <c r="AJ146" s="152"/>
    </row>
    <row r="147" spans="1:36" x14ac:dyDescent="0.25">
      <c r="A147" s="175" t="s">
        <v>168</v>
      </c>
      <c r="B147" s="250"/>
      <c r="C147" s="250"/>
      <c r="D147" s="250"/>
      <c r="E147" s="250"/>
      <c r="F147" s="250"/>
      <c r="G147" s="250"/>
      <c r="H147" s="250"/>
      <c r="I147" s="250"/>
      <c r="J147" s="255">
        <v>69</v>
      </c>
      <c r="K147" s="255">
        <v>48</v>
      </c>
      <c r="L147" s="255">
        <v>66</v>
      </c>
      <c r="M147" s="255">
        <v>39</v>
      </c>
      <c r="N147" s="255">
        <v>21</v>
      </c>
      <c r="O147" s="255">
        <v>35</v>
      </c>
      <c r="P147" s="255">
        <v>20</v>
      </c>
      <c r="Q147" s="255">
        <v>40</v>
      </c>
      <c r="R147" s="255">
        <v>24</v>
      </c>
      <c r="S147" s="255">
        <v>17</v>
      </c>
      <c r="T147" s="255">
        <v>29</v>
      </c>
      <c r="U147" s="255">
        <v>19</v>
      </c>
      <c r="V147" s="255">
        <v>12</v>
      </c>
      <c r="W147" s="255">
        <v>0</v>
      </c>
      <c r="X147" s="255">
        <v>0</v>
      </c>
      <c r="Y147" s="255">
        <v>345</v>
      </c>
      <c r="Z147" s="255">
        <v>5</v>
      </c>
      <c r="AA147" s="255">
        <v>12</v>
      </c>
      <c r="AB147" s="152"/>
      <c r="AC147" s="152"/>
      <c r="AD147" s="152"/>
      <c r="AE147" s="152"/>
      <c r="AF147" s="152"/>
      <c r="AG147" s="152"/>
      <c r="AH147" s="152"/>
      <c r="AI147" s="152"/>
      <c r="AJ147" s="152"/>
    </row>
    <row r="148" spans="1:36" x14ac:dyDescent="0.25">
      <c r="A148" s="175" t="s">
        <v>169</v>
      </c>
      <c r="B148" s="250"/>
      <c r="C148" s="250"/>
      <c r="D148" s="250"/>
      <c r="E148" s="250"/>
      <c r="F148" s="250"/>
      <c r="G148" s="250"/>
      <c r="H148" s="250"/>
      <c r="I148" s="250"/>
      <c r="J148" s="255">
        <v>16561</v>
      </c>
      <c r="K148" s="255">
        <v>5</v>
      </c>
      <c r="L148" s="255">
        <v>1082</v>
      </c>
      <c r="M148" s="255">
        <v>7635</v>
      </c>
      <c r="N148" s="255">
        <v>17319</v>
      </c>
      <c r="O148" s="255">
        <v>9787</v>
      </c>
      <c r="P148" s="255">
        <v>5874</v>
      </c>
      <c r="Q148" s="255">
        <v>726</v>
      </c>
      <c r="R148" s="255">
        <v>6339</v>
      </c>
      <c r="S148" s="255">
        <v>269</v>
      </c>
      <c r="T148" s="255">
        <v>526</v>
      </c>
      <c r="U148" s="255">
        <v>67</v>
      </c>
      <c r="V148" s="255">
        <v>29</v>
      </c>
      <c r="W148" s="255">
        <v>0</v>
      </c>
      <c r="X148" s="255">
        <v>0</v>
      </c>
      <c r="Y148" s="255">
        <v>37</v>
      </c>
      <c r="Z148" s="255">
        <v>73</v>
      </c>
      <c r="AA148" s="255">
        <v>78</v>
      </c>
      <c r="AB148" s="152"/>
      <c r="AC148" s="152"/>
      <c r="AD148" s="152"/>
      <c r="AE148" s="152"/>
      <c r="AF148" s="152"/>
      <c r="AG148" s="152"/>
      <c r="AH148" s="152"/>
      <c r="AI148" s="152"/>
      <c r="AJ148" s="152"/>
    </row>
    <row r="149" spans="1:36" x14ac:dyDescent="0.25">
      <c r="A149" s="175" t="s">
        <v>170</v>
      </c>
      <c r="B149" s="250"/>
      <c r="C149" s="250"/>
      <c r="D149" s="250"/>
      <c r="E149" s="250"/>
      <c r="F149" s="250"/>
      <c r="G149" s="250"/>
      <c r="H149" s="250"/>
      <c r="I149" s="250"/>
      <c r="J149" s="255">
        <v>94</v>
      </c>
      <c r="K149" s="255">
        <v>10</v>
      </c>
      <c r="L149" s="255">
        <v>25</v>
      </c>
      <c r="M149" s="255">
        <v>44</v>
      </c>
      <c r="N149" s="255">
        <v>134</v>
      </c>
      <c r="O149" s="255">
        <v>4184</v>
      </c>
      <c r="P149" s="255">
        <v>10579</v>
      </c>
      <c r="Q149" s="255">
        <v>75300</v>
      </c>
      <c r="R149" s="255">
        <v>57330</v>
      </c>
      <c r="S149" s="255">
        <v>46668</v>
      </c>
      <c r="T149" s="255">
        <v>44999</v>
      </c>
      <c r="U149" s="255">
        <v>21378</v>
      </c>
      <c r="V149" s="255">
        <v>6474</v>
      </c>
      <c r="W149" s="255">
        <v>21</v>
      </c>
      <c r="X149" s="255">
        <v>1</v>
      </c>
      <c r="Y149" s="255">
        <v>7147</v>
      </c>
      <c r="Z149" s="255">
        <v>15814</v>
      </c>
      <c r="AA149" s="255">
        <v>20488</v>
      </c>
      <c r="AB149" s="152"/>
      <c r="AC149" s="152"/>
      <c r="AD149" s="152"/>
      <c r="AE149" s="152"/>
      <c r="AF149" s="152"/>
      <c r="AG149" s="152"/>
      <c r="AH149" s="152"/>
      <c r="AI149" s="152"/>
      <c r="AJ149" s="152"/>
    </row>
    <row r="150" spans="1:36" x14ac:dyDescent="0.25">
      <c r="A150" s="175" t="s">
        <v>171</v>
      </c>
      <c r="B150" s="250"/>
      <c r="C150" s="250"/>
      <c r="D150" s="250"/>
      <c r="E150" s="250"/>
      <c r="F150" s="250"/>
      <c r="G150" s="250"/>
      <c r="H150" s="250"/>
      <c r="I150" s="250"/>
      <c r="J150" s="255">
        <v>349</v>
      </c>
      <c r="K150" s="255">
        <v>16</v>
      </c>
      <c r="L150" s="255">
        <v>105</v>
      </c>
      <c r="M150" s="255">
        <v>141</v>
      </c>
      <c r="N150" s="255">
        <v>276</v>
      </c>
      <c r="O150" s="255">
        <v>144</v>
      </c>
      <c r="P150" s="255">
        <v>120</v>
      </c>
      <c r="Q150" s="255">
        <v>482</v>
      </c>
      <c r="R150" s="255">
        <v>409</v>
      </c>
      <c r="S150" s="255">
        <v>313</v>
      </c>
      <c r="T150" s="255">
        <v>335</v>
      </c>
      <c r="U150" s="255">
        <v>152</v>
      </c>
      <c r="V150" s="255">
        <v>66</v>
      </c>
      <c r="W150" s="255">
        <v>3</v>
      </c>
      <c r="X150" s="255">
        <v>3</v>
      </c>
      <c r="Y150" s="255">
        <v>111</v>
      </c>
      <c r="Z150" s="255">
        <v>206</v>
      </c>
      <c r="AA150" s="255">
        <v>291</v>
      </c>
      <c r="AB150" s="152"/>
      <c r="AC150" s="152"/>
      <c r="AD150" s="152"/>
      <c r="AE150" s="152"/>
      <c r="AF150" s="152"/>
      <c r="AG150" s="152"/>
      <c r="AH150" s="152"/>
      <c r="AI150" s="152"/>
      <c r="AJ150" s="152"/>
    </row>
    <row r="151" spans="1:36" x14ac:dyDescent="0.25">
      <c r="A151" s="175" t="s">
        <v>172</v>
      </c>
      <c r="B151" s="250"/>
      <c r="C151" s="250"/>
      <c r="D151" s="250"/>
      <c r="E151" s="250"/>
      <c r="F151" s="250"/>
      <c r="G151" s="250"/>
      <c r="H151" s="250"/>
      <c r="I151" s="250"/>
      <c r="J151" s="255">
        <v>267</v>
      </c>
      <c r="K151" s="255">
        <v>23</v>
      </c>
      <c r="L151" s="255">
        <v>80</v>
      </c>
      <c r="M151" s="255">
        <v>23</v>
      </c>
      <c r="N151" s="255">
        <v>52</v>
      </c>
      <c r="O151" s="255">
        <v>100</v>
      </c>
      <c r="P151" s="255">
        <v>62</v>
      </c>
      <c r="Q151" s="255">
        <v>179</v>
      </c>
      <c r="R151" s="255">
        <v>171</v>
      </c>
      <c r="S151" s="255">
        <v>135</v>
      </c>
      <c r="T151" s="255">
        <v>194</v>
      </c>
      <c r="U151" s="255">
        <v>94</v>
      </c>
      <c r="V151" s="255">
        <v>25</v>
      </c>
      <c r="W151" s="255">
        <v>0</v>
      </c>
      <c r="X151" s="255">
        <v>0</v>
      </c>
      <c r="Y151" s="255">
        <v>26</v>
      </c>
      <c r="Z151" s="255">
        <v>73</v>
      </c>
      <c r="AA151" s="255">
        <v>195</v>
      </c>
      <c r="AB151" s="152"/>
      <c r="AC151" s="152"/>
      <c r="AD151" s="152"/>
      <c r="AE151" s="152"/>
      <c r="AF151" s="152"/>
      <c r="AG151" s="152"/>
      <c r="AH151" s="152"/>
      <c r="AI151" s="152"/>
      <c r="AJ151" s="152"/>
    </row>
    <row r="152" spans="1:36" x14ac:dyDescent="0.25">
      <c r="A152" s="175" t="s">
        <v>4394</v>
      </c>
      <c r="B152" s="250"/>
      <c r="C152" s="250"/>
      <c r="D152" s="250"/>
      <c r="E152" s="250"/>
      <c r="F152" s="250"/>
      <c r="G152" s="250"/>
      <c r="H152" s="250"/>
      <c r="I152" s="250"/>
      <c r="J152" s="255">
        <v>27</v>
      </c>
      <c r="K152" s="255">
        <v>0</v>
      </c>
      <c r="L152" s="255">
        <v>372</v>
      </c>
      <c r="M152" s="255">
        <v>2</v>
      </c>
      <c r="N152" s="255">
        <v>8</v>
      </c>
      <c r="O152" s="255">
        <v>18</v>
      </c>
      <c r="P152" s="255">
        <v>22</v>
      </c>
      <c r="Q152" s="255">
        <v>87</v>
      </c>
      <c r="R152" s="255">
        <v>76</v>
      </c>
      <c r="S152" s="255">
        <v>51</v>
      </c>
      <c r="T152" s="255">
        <v>46</v>
      </c>
      <c r="U152" s="255">
        <v>33</v>
      </c>
      <c r="V152" s="255">
        <v>9</v>
      </c>
      <c r="W152" s="255">
        <v>0</v>
      </c>
      <c r="X152" s="255">
        <v>1</v>
      </c>
      <c r="Y152" s="255">
        <v>10</v>
      </c>
      <c r="Z152" s="255">
        <v>19</v>
      </c>
      <c r="AA152" s="255">
        <v>86</v>
      </c>
      <c r="AB152" s="152"/>
      <c r="AC152" s="152"/>
      <c r="AD152" s="152"/>
      <c r="AE152" s="152"/>
      <c r="AF152" s="152"/>
      <c r="AG152" s="152"/>
      <c r="AH152" s="152"/>
      <c r="AI152" s="152"/>
      <c r="AJ152" s="152"/>
    </row>
    <row r="153" spans="1:36" x14ac:dyDescent="0.25">
      <c r="A153" s="175" t="s">
        <v>93</v>
      </c>
      <c r="B153" s="250"/>
      <c r="C153" s="250"/>
      <c r="D153" s="250"/>
      <c r="E153" s="250"/>
      <c r="F153" s="250"/>
      <c r="G153" s="250"/>
      <c r="H153" s="250"/>
      <c r="I153" s="250"/>
      <c r="J153" s="255">
        <v>252</v>
      </c>
      <c r="K153" s="255">
        <v>12</v>
      </c>
      <c r="L153" s="255">
        <v>162</v>
      </c>
      <c r="M153" s="255">
        <v>29</v>
      </c>
      <c r="N153" s="255">
        <v>51</v>
      </c>
      <c r="O153" s="255">
        <v>66</v>
      </c>
      <c r="P153" s="255">
        <v>65</v>
      </c>
      <c r="Q153" s="255">
        <v>148</v>
      </c>
      <c r="R153" s="255">
        <v>150</v>
      </c>
      <c r="S153" s="255">
        <v>140</v>
      </c>
      <c r="T153" s="255">
        <v>177</v>
      </c>
      <c r="U153" s="255">
        <v>279</v>
      </c>
      <c r="V153" s="255">
        <v>97</v>
      </c>
      <c r="W153" s="255">
        <v>1</v>
      </c>
      <c r="X153" s="255">
        <v>21</v>
      </c>
      <c r="Y153" s="255">
        <v>93</v>
      </c>
      <c r="Z153" s="255">
        <v>162</v>
      </c>
      <c r="AA153" s="255">
        <v>1068</v>
      </c>
      <c r="AB153" s="152"/>
      <c r="AC153" s="152"/>
      <c r="AD153" s="152"/>
      <c r="AE153" s="152"/>
      <c r="AF153" s="152"/>
      <c r="AG153" s="152"/>
      <c r="AH153" s="152"/>
      <c r="AI153" s="152"/>
      <c r="AJ153" s="152"/>
    </row>
    <row r="154" spans="1:36" ht="13" x14ac:dyDescent="0.3">
      <c r="A154" s="251" t="s">
        <v>809</v>
      </c>
      <c r="B154" s="250"/>
      <c r="C154" s="250"/>
      <c r="D154" s="250"/>
      <c r="E154" s="250"/>
      <c r="F154" s="250"/>
      <c r="G154" s="250"/>
      <c r="H154" s="250"/>
      <c r="I154" s="250"/>
      <c r="J154" s="252">
        <v>29640</v>
      </c>
      <c r="K154" s="252">
        <v>13386</v>
      </c>
      <c r="L154" s="252">
        <v>14076</v>
      </c>
      <c r="M154" s="252">
        <v>18411</v>
      </c>
      <c r="N154" s="252">
        <v>28026</v>
      </c>
      <c r="O154" s="252">
        <v>19900</v>
      </c>
      <c r="P154" s="252">
        <v>22042</v>
      </c>
      <c r="Q154" s="252">
        <v>79954</v>
      </c>
      <c r="R154" s="252">
        <v>67522</v>
      </c>
      <c r="S154" s="252">
        <v>50051</v>
      </c>
      <c r="T154" s="252">
        <v>49084</v>
      </c>
      <c r="U154" s="252">
        <v>25869</v>
      </c>
      <c r="V154" s="252">
        <v>8613</v>
      </c>
      <c r="W154" s="252">
        <v>25</v>
      </c>
      <c r="X154" s="252">
        <v>26</v>
      </c>
      <c r="Y154" s="252">
        <v>7778</v>
      </c>
      <c r="Z154" s="252">
        <v>16850</v>
      </c>
      <c r="AA154" s="252">
        <v>22640</v>
      </c>
      <c r="AB154" s="152"/>
      <c r="AC154" s="152"/>
      <c r="AD154" s="152"/>
      <c r="AE154" s="152"/>
      <c r="AF154" s="152"/>
      <c r="AG154" s="152"/>
      <c r="AH154" s="152"/>
      <c r="AI154" s="152"/>
      <c r="AJ154" s="152"/>
    </row>
    <row r="155" spans="1:36" ht="15" customHeight="1" x14ac:dyDescent="0.3">
      <c r="A155" s="248" t="s">
        <v>810</v>
      </c>
      <c r="B155" s="253"/>
      <c r="C155" s="253"/>
      <c r="D155" s="253"/>
      <c r="E155" s="253"/>
      <c r="F155" s="253"/>
      <c r="G155" s="253"/>
      <c r="H155" s="253"/>
      <c r="I155" s="253"/>
      <c r="J155" s="255">
        <v>1324</v>
      </c>
      <c r="K155" s="255">
        <v>1046</v>
      </c>
      <c r="L155" s="255">
        <v>713</v>
      </c>
      <c r="M155" s="255">
        <v>1082</v>
      </c>
      <c r="N155" s="255">
        <v>952</v>
      </c>
      <c r="O155" s="255">
        <v>1663</v>
      </c>
      <c r="P155" s="255">
        <v>894</v>
      </c>
      <c r="Q155" s="255">
        <v>1242</v>
      </c>
      <c r="R155" s="255">
        <v>1156</v>
      </c>
      <c r="S155" s="255">
        <v>1224</v>
      </c>
      <c r="T155" s="255">
        <v>1794</v>
      </c>
      <c r="U155" s="255">
        <v>1405</v>
      </c>
      <c r="V155" s="255">
        <v>619</v>
      </c>
      <c r="W155" s="255">
        <v>543</v>
      </c>
      <c r="X155" s="255">
        <v>905</v>
      </c>
      <c r="Y155" s="255">
        <v>1868</v>
      </c>
      <c r="Z155" s="255">
        <v>1701</v>
      </c>
      <c r="AA155" s="255">
        <v>1714</v>
      </c>
      <c r="AB155" s="152"/>
      <c r="AC155" s="152"/>
      <c r="AD155" s="152"/>
      <c r="AE155" s="152"/>
      <c r="AF155" s="152"/>
      <c r="AG155" s="152"/>
      <c r="AH155" s="152"/>
      <c r="AI155" s="152"/>
      <c r="AJ155" s="152"/>
    </row>
    <row r="156" spans="1:36" ht="13" x14ac:dyDescent="0.3">
      <c r="A156" s="251" t="s">
        <v>811</v>
      </c>
      <c r="B156" s="250"/>
      <c r="C156" s="250"/>
      <c r="D156" s="250"/>
      <c r="E156" s="250"/>
      <c r="F156" s="250"/>
      <c r="G156" s="250"/>
      <c r="H156" s="250"/>
      <c r="I156" s="250"/>
      <c r="J156" s="252">
        <v>82850</v>
      </c>
      <c r="K156" s="252">
        <v>73023</v>
      </c>
      <c r="L156" s="252">
        <v>80897</v>
      </c>
      <c r="M156" s="252">
        <v>103700</v>
      </c>
      <c r="N156" s="252">
        <v>118715</v>
      </c>
      <c r="O156" s="252">
        <v>110611</v>
      </c>
      <c r="P156" s="252">
        <v>125425</v>
      </c>
      <c r="Q156" s="252">
        <v>166716</v>
      </c>
      <c r="R156" s="252">
        <v>146268</v>
      </c>
      <c r="S156" s="252">
        <v>121670</v>
      </c>
      <c r="T156" s="252">
        <v>115564</v>
      </c>
      <c r="U156" s="252">
        <v>89379</v>
      </c>
      <c r="V156" s="252">
        <v>41628</v>
      </c>
      <c r="W156" s="252">
        <v>3400</v>
      </c>
      <c r="X156" s="252">
        <v>9247</v>
      </c>
      <c r="Y156" s="252">
        <v>35052</v>
      </c>
      <c r="Z156" s="252">
        <v>52661</v>
      </c>
      <c r="AA156" s="252">
        <v>65558</v>
      </c>
      <c r="AB156" s="152"/>
      <c r="AC156" s="152"/>
      <c r="AD156" s="152"/>
      <c r="AE156" s="152"/>
      <c r="AF156" s="152"/>
      <c r="AG156" s="152"/>
      <c r="AH156" s="152"/>
      <c r="AI156" s="152"/>
      <c r="AJ156" s="152"/>
    </row>
    <row r="157" spans="1:36" ht="15" customHeight="1" x14ac:dyDescent="0.3">
      <c r="A157" s="243" t="s">
        <v>812</v>
      </c>
      <c r="B157" s="253"/>
      <c r="C157" s="253"/>
      <c r="D157" s="253"/>
      <c r="E157" s="253"/>
      <c r="F157" s="253"/>
      <c r="G157" s="253"/>
      <c r="H157" s="253"/>
      <c r="I157" s="253"/>
      <c r="J157" s="256">
        <v>0.62626433372497559</v>
      </c>
      <c r="K157" s="256">
        <v>0.80236363410949707</v>
      </c>
      <c r="L157" s="256">
        <v>0.81718730926513672</v>
      </c>
      <c r="M157" s="256">
        <v>0.81202507019042969</v>
      </c>
      <c r="N157" s="256">
        <v>0.75590276718139648</v>
      </c>
      <c r="O157" s="256">
        <v>0.80505555868148804</v>
      </c>
      <c r="P157" s="256">
        <v>0.81713372468948364</v>
      </c>
      <c r="Q157" s="256">
        <v>0.51296818256378174</v>
      </c>
      <c r="R157" s="256">
        <v>0.53046464920043945</v>
      </c>
      <c r="S157" s="256">
        <v>0.57857316732406616</v>
      </c>
      <c r="T157" s="256">
        <v>0.5597417950630188</v>
      </c>
      <c r="U157" s="256">
        <v>0.69485002756118774</v>
      </c>
      <c r="V157" s="256">
        <v>0.77822619676589966</v>
      </c>
      <c r="W157" s="256">
        <v>0.83294117450714111</v>
      </c>
      <c r="X157" s="256">
        <v>0.89931869506835938</v>
      </c>
      <c r="Y157" s="256">
        <v>0.72480887174606323</v>
      </c>
      <c r="Z157" s="256">
        <v>0.64772790670394897</v>
      </c>
      <c r="AA157" s="256">
        <v>0.62851214408874512</v>
      </c>
      <c r="AB157" s="152"/>
      <c r="AC157" s="152"/>
      <c r="AD157" s="152"/>
      <c r="AE157" s="152"/>
      <c r="AF157" s="152"/>
      <c r="AG157" s="152"/>
      <c r="AH157" s="152"/>
      <c r="AI157" s="152"/>
      <c r="AJ157" s="152"/>
    </row>
    <row r="158" spans="1:36" x14ac:dyDescent="0.25">
      <c r="A158" s="858" t="s">
        <v>813</v>
      </c>
      <c r="B158" s="859"/>
      <c r="C158" s="859"/>
      <c r="D158" s="859"/>
      <c r="E158" s="859"/>
      <c r="F158" s="859"/>
      <c r="G158" s="859"/>
      <c r="H158" s="859"/>
      <c r="I158" s="859"/>
      <c r="J158" s="860">
        <v>0.35775497555732727</v>
      </c>
      <c r="K158" s="860">
        <v>0.18331210315227509</v>
      </c>
      <c r="L158" s="860">
        <v>0.17399904131889343</v>
      </c>
      <c r="M158" s="860">
        <v>0.17754098773002625</v>
      </c>
      <c r="N158" s="860">
        <v>0.23607800900936127</v>
      </c>
      <c r="O158" s="860">
        <v>0.17990978062152863</v>
      </c>
      <c r="P158" s="860">
        <v>0.17573848366737366</v>
      </c>
      <c r="Q158" s="860">
        <v>0.4795820415019989</v>
      </c>
      <c r="R158" s="860">
        <v>0.46163207292556763</v>
      </c>
      <c r="S158" s="860">
        <v>0.41136682033538818</v>
      </c>
      <c r="T158" s="860">
        <v>0.42473435401916504</v>
      </c>
      <c r="U158" s="860">
        <v>0.2894304096698761</v>
      </c>
      <c r="V158" s="860">
        <v>0.20690400898456573</v>
      </c>
      <c r="W158" s="860">
        <v>7.3529412038624287E-3</v>
      </c>
      <c r="X158" s="860">
        <v>2.8117226902395487E-3</v>
      </c>
      <c r="Y158" s="860">
        <v>0.22189889848232269</v>
      </c>
      <c r="Z158" s="860">
        <v>0.31997114419937134</v>
      </c>
      <c r="AA158" s="860">
        <v>0.34534305334091187</v>
      </c>
      <c r="AB158" s="152"/>
      <c r="AC158" s="152"/>
      <c r="AD158" s="152"/>
      <c r="AE158" s="152"/>
      <c r="AF158" s="152"/>
      <c r="AG158" s="152"/>
      <c r="AH158" s="152"/>
      <c r="AI158" s="152"/>
      <c r="AJ158" s="152"/>
    </row>
    <row r="159" spans="1:36" ht="13" x14ac:dyDescent="0.3">
      <c r="A159" s="179" t="s">
        <v>814</v>
      </c>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152"/>
      <c r="AC159" s="152"/>
      <c r="AD159" s="152"/>
      <c r="AE159" s="152"/>
      <c r="AF159" s="152"/>
      <c r="AG159" s="152"/>
      <c r="AH159" s="152"/>
      <c r="AI159" s="152"/>
      <c r="AJ159" s="152"/>
    </row>
    <row r="160" spans="1:36" ht="15" customHeight="1" x14ac:dyDescent="0.25">
      <c r="A160" s="39" t="str">
        <f>Index!A74</f>
        <v>Table 5h    Visitor Nights, by Hotel Grade, FY2008-FY2025</v>
      </c>
      <c r="B160" s="216"/>
      <c r="C160" s="216"/>
      <c r="D160" s="216"/>
      <c r="E160" s="216"/>
      <c r="F160" s="216"/>
      <c r="G160" s="216"/>
      <c r="H160" s="152"/>
      <c r="I160" s="152"/>
      <c r="J160" s="152"/>
      <c r="K160" s="152"/>
      <c r="L160" s="152"/>
      <c r="M160" s="152"/>
      <c r="N160" s="152"/>
      <c r="O160" s="152"/>
      <c r="P160" s="152"/>
      <c r="Q160" s="152"/>
      <c r="R160" s="152"/>
      <c r="S160" s="152"/>
      <c r="T160" s="152"/>
      <c r="U160" s="152"/>
      <c r="V160" s="152"/>
      <c r="W160" s="152"/>
      <c r="X160" s="152"/>
      <c r="Y160" s="152"/>
      <c r="Z160" s="152"/>
      <c r="AA160" s="152"/>
      <c r="AB160" s="216"/>
      <c r="AC160" s="216"/>
      <c r="AD160" s="216"/>
      <c r="AE160" s="216"/>
      <c r="AF160" s="216"/>
      <c r="AG160" s="216"/>
      <c r="AH160" s="216"/>
      <c r="AI160" s="216"/>
      <c r="AJ160" s="216"/>
    </row>
    <row r="161" spans="1:36" s="41" customFormat="1" ht="25.4" customHeight="1" x14ac:dyDescent="0.35">
      <c r="A161" s="237" t="s">
        <v>815</v>
      </c>
      <c r="B161" s="154"/>
      <c r="C161" s="154"/>
      <c r="D161" s="154"/>
      <c r="E161" s="154"/>
      <c r="F161" s="154"/>
      <c r="G161" s="154"/>
      <c r="H161" s="154"/>
      <c r="I161" s="154"/>
      <c r="J161" s="154" t="str">
        <f>J$2</f>
        <v>FY08</v>
      </c>
      <c r="K161" s="154" t="str">
        <f t="shared" ref="K161:AA161" si="152">K$2</f>
        <v>FY09</v>
      </c>
      <c r="L161" s="154" t="str">
        <f t="shared" si="152"/>
        <v>FY10</v>
      </c>
      <c r="M161" s="154" t="str">
        <f t="shared" si="152"/>
        <v>FY11</v>
      </c>
      <c r="N161" s="154" t="str">
        <f t="shared" si="152"/>
        <v>FY12</v>
      </c>
      <c r="O161" s="154" t="str">
        <f t="shared" si="152"/>
        <v>FY13</v>
      </c>
      <c r="P161" s="154" t="str">
        <f t="shared" si="152"/>
        <v>FY14</v>
      </c>
      <c r="Q161" s="154" t="str">
        <f t="shared" si="152"/>
        <v>FY15</v>
      </c>
      <c r="R161" s="154" t="str">
        <f t="shared" si="152"/>
        <v>FY16</v>
      </c>
      <c r="S161" s="154" t="str">
        <f t="shared" si="152"/>
        <v>FY17</v>
      </c>
      <c r="T161" s="154" t="str">
        <f t="shared" si="152"/>
        <v>FY18</v>
      </c>
      <c r="U161" s="154" t="str">
        <f t="shared" si="152"/>
        <v>FY19</v>
      </c>
      <c r="V161" s="154" t="str">
        <f t="shared" si="152"/>
        <v>FY20</v>
      </c>
      <c r="W161" s="154" t="str">
        <f t="shared" si="152"/>
        <v>FY21</v>
      </c>
      <c r="X161" s="154" t="str">
        <f t="shared" si="152"/>
        <v>FY22</v>
      </c>
      <c r="Y161" s="154" t="str">
        <f t="shared" si="152"/>
        <v>FY23</v>
      </c>
      <c r="Z161" s="154" t="str">
        <f t="shared" si="152"/>
        <v>FY24</v>
      </c>
      <c r="AA161" s="154" t="str">
        <f t="shared" si="152"/>
        <v>FY25</v>
      </c>
      <c r="AB161" s="38"/>
      <c r="AC161" s="38"/>
      <c r="AD161" s="38"/>
      <c r="AE161" s="38"/>
      <c r="AF161" s="38"/>
      <c r="AG161" s="38"/>
      <c r="AH161" s="38"/>
      <c r="AI161" s="38"/>
      <c r="AJ161" s="38"/>
    </row>
    <row r="162" spans="1:36" s="38" customFormat="1" ht="25.5" customHeight="1" x14ac:dyDescent="0.35">
      <c r="A162" s="258" t="s">
        <v>816</v>
      </c>
      <c r="B162" s="247"/>
      <c r="C162" s="247"/>
      <c r="D162" s="247"/>
      <c r="E162" s="247"/>
      <c r="F162" s="247"/>
      <c r="G162" s="247"/>
      <c r="H162" s="247"/>
      <c r="I162" s="247"/>
      <c r="J162" s="255">
        <v>140022</v>
      </c>
      <c r="K162" s="255">
        <v>129123</v>
      </c>
      <c r="L162" s="255">
        <v>130749</v>
      </c>
      <c r="M162" s="255">
        <v>166422</v>
      </c>
      <c r="N162" s="255">
        <v>178873</v>
      </c>
      <c r="O162" s="255">
        <v>173618</v>
      </c>
      <c r="P162" s="255">
        <v>183434</v>
      </c>
      <c r="Q162" s="255">
        <v>177836.703125</v>
      </c>
      <c r="R162" s="255">
        <v>173535</v>
      </c>
      <c r="S162" s="255">
        <v>151395</v>
      </c>
      <c r="T162" s="255">
        <v>142805</v>
      </c>
      <c r="U162" s="255">
        <v>127613</v>
      </c>
      <c r="V162" s="255">
        <v>62196</v>
      </c>
      <c r="W162" s="255">
        <v>7082</v>
      </c>
      <c r="X162" s="255">
        <v>21108</v>
      </c>
      <c r="Y162" s="255">
        <v>55957</v>
      </c>
      <c r="Z162" s="255">
        <v>84768</v>
      </c>
      <c r="AA162" s="255">
        <v>98555</v>
      </c>
      <c r="AB162" s="152"/>
      <c r="AC162" s="152"/>
      <c r="AD162" s="152"/>
      <c r="AE162" s="152"/>
      <c r="AF162" s="152"/>
      <c r="AG162" s="152"/>
      <c r="AH162" s="152"/>
      <c r="AI162" s="152"/>
      <c r="AJ162" s="152"/>
    </row>
    <row r="163" spans="1:36" x14ac:dyDescent="0.25">
      <c r="A163" s="258" t="s">
        <v>817</v>
      </c>
      <c r="B163" s="250"/>
      <c r="C163" s="250"/>
      <c r="D163" s="250"/>
      <c r="E163" s="250"/>
      <c r="F163" s="250"/>
      <c r="G163" s="250"/>
      <c r="H163" s="250"/>
      <c r="I163" s="250"/>
      <c r="J163" s="255">
        <v>86440</v>
      </c>
      <c r="K163" s="255">
        <v>86791</v>
      </c>
      <c r="L163" s="255">
        <v>108548</v>
      </c>
      <c r="M163" s="255">
        <v>144373</v>
      </c>
      <c r="N163" s="255">
        <v>157302</v>
      </c>
      <c r="O163" s="255">
        <v>139362</v>
      </c>
      <c r="P163" s="255">
        <v>171545</v>
      </c>
      <c r="Q163" s="255">
        <v>261664.78125</v>
      </c>
      <c r="R163" s="255">
        <v>220108</v>
      </c>
      <c r="S163" s="255">
        <v>187716</v>
      </c>
      <c r="T163" s="255">
        <v>178616</v>
      </c>
      <c r="U163" s="255">
        <v>142725</v>
      </c>
      <c r="V163" s="255">
        <v>72933</v>
      </c>
      <c r="W163" s="255">
        <v>3912</v>
      </c>
      <c r="X163" s="255">
        <v>25509</v>
      </c>
      <c r="Y163" s="255">
        <v>67015</v>
      </c>
      <c r="Z163" s="255">
        <v>99846</v>
      </c>
      <c r="AA163" s="255">
        <v>130181</v>
      </c>
      <c r="AB163" s="152"/>
      <c r="AC163" s="152"/>
      <c r="AD163" s="152"/>
      <c r="AE163" s="152"/>
      <c r="AF163" s="152"/>
      <c r="AG163" s="152"/>
      <c r="AH163" s="152"/>
      <c r="AI163" s="152"/>
      <c r="AJ163" s="152"/>
    </row>
    <row r="164" spans="1:36" x14ac:dyDescent="0.25">
      <c r="A164" s="258" t="s">
        <v>818</v>
      </c>
      <c r="B164" s="250"/>
      <c r="C164" s="250"/>
      <c r="D164" s="250"/>
      <c r="E164" s="250"/>
      <c r="F164" s="250"/>
      <c r="G164" s="250"/>
      <c r="H164" s="250"/>
      <c r="I164" s="250"/>
      <c r="J164" s="255">
        <v>86266</v>
      </c>
      <c r="K164" s="255">
        <v>58362</v>
      </c>
      <c r="L164" s="255">
        <v>71198</v>
      </c>
      <c r="M164" s="255">
        <v>90923</v>
      </c>
      <c r="N164" s="255">
        <v>115710</v>
      </c>
      <c r="O164" s="255">
        <v>99570</v>
      </c>
      <c r="P164" s="255">
        <v>133074</v>
      </c>
      <c r="Q164" s="255">
        <v>187602.421875</v>
      </c>
      <c r="R164" s="255">
        <v>169388</v>
      </c>
      <c r="S164" s="255">
        <v>139071</v>
      </c>
      <c r="T164" s="255">
        <v>122489</v>
      </c>
      <c r="U164" s="255">
        <v>87705</v>
      </c>
      <c r="V164" s="255">
        <v>31306</v>
      </c>
      <c r="W164" s="255">
        <v>610</v>
      </c>
      <c r="X164" s="255">
        <v>2613</v>
      </c>
      <c r="Y164" s="255">
        <v>19988</v>
      </c>
      <c r="Z164" s="255">
        <v>35786</v>
      </c>
      <c r="AA164" s="255">
        <v>45836</v>
      </c>
      <c r="AB164" s="152"/>
      <c r="AC164" s="152"/>
      <c r="AD164" s="152"/>
      <c r="AE164" s="152"/>
      <c r="AF164" s="152"/>
      <c r="AG164" s="152"/>
      <c r="AH164" s="152"/>
      <c r="AI164" s="152"/>
      <c r="AJ164" s="152"/>
    </row>
    <row r="165" spans="1:36" x14ac:dyDescent="0.25">
      <c r="A165" s="258" t="s">
        <v>819</v>
      </c>
      <c r="B165" s="250"/>
      <c r="C165" s="250"/>
      <c r="D165" s="250"/>
      <c r="E165" s="250"/>
      <c r="F165" s="250"/>
      <c r="G165" s="250"/>
      <c r="H165" s="250"/>
      <c r="I165" s="250"/>
      <c r="J165" s="255">
        <v>25584</v>
      </c>
      <c r="K165" s="255">
        <v>24156</v>
      </c>
      <c r="L165" s="255">
        <v>23547</v>
      </c>
      <c r="M165" s="255">
        <v>33458</v>
      </c>
      <c r="N165" s="255">
        <v>43065</v>
      </c>
      <c r="O165" s="255">
        <v>44435</v>
      </c>
      <c r="P165" s="255">
        <v>50749</v>
      </c>
      <c r="Q165" s="255">
        <v>64586</v>
      </c>
      <c r="R165" s="255">
        <v>63807</v>
      </c>
      <c r="S165" s="255">
        <v>50435</v>
      </c>
      <c r="T165" s="255">
        <v>58370</v>
      </c>
      <c r="U165" s="255">
        <v>45035</v>
      </c>
      <c r="V165" s="255">
        <v>25869</v>
      </c>
      <c r="W165" s="255">
        <v>1413</v>
      </c>
      <c r="X165" s="255">
        <v>7515</v>
      </c>
      <c r="Y165" s="255">
        <v>25763</v>
      </c>
      <c r="Z165" s="255">
        <v>32750</v>
      </c>
      <c r="AA165" s="255">
        <v>33057</v>
      </c>
      <c r="AB165" s="152"/>
      <c r="AC165" s="152"/>
      <c r="AD165" s="152"/>
      <c r="AE165" s="152"/>
      <c r="AF165" s="152"/>
      <c r="AG165" s="152"/>
      <c r="AH165" s="152"/>
      <c r="AI165" s="152"/>
      <c r="AJ165" s="152"/>
    </row>
    <row r="166" spans="1:36" x14ac:dyDescent="0.25">
      <c r="A166" s="258" t="s">
        <v>820</v>
      </c>
      <c r="B166" s="250"/>
      <c r="C166" s="250"/>
      <c r="D166" s="250"/>
      <c r="E166" s="250"/>
      <c r="F166" s="250"/>
      <c r="G166" s="250"/>
      <c r="H166" s="250"/>
      <c r="I166" s="250"/>
      <c r="J166" s="255">
        <v>6046</v>
      </c>
      <c r="K166" s="255">
        <v>5047</v>
      </c>
      <c r="L166" s="255">
        <v>6368</v>
      </c>
      <c r="M166" s="255">
        <v>5745</v>
      </c>
      <c r="N166" s="255">
        <v>6925</v>
      </c>
      <c r="O166" s="255">
        <v>5787</v>
      </c>
      <c r="P166" s="255">
        <v>5903</v>
      </c>
      <c r="Q166" s="255">
        <v>4895.44677734375</v>
      </c>
      <c r="R166" s="255">
        <v>3696</v>
      </c>
      <c r="S166" s="255">
        <v>3504</v>
      </c>
      <c r="T166" s="255">
        <v>3085</v>
      </c>
      <c r="U166" s="255">
        <v>2061</v>
      </c>
      <c r="V166" s="255">
        <v>1259</v>
      </c>
      <c r="W166" s="255">
        <v>0</v>
      </c>
      <c r="X166" s="255">
        <v>151</v>
      </c>
      <c r="Y166" s="255">
        <v>351</v>
      </c>
      <c r="Z166" s="255">
        <v>235</v>
      </c>
      <c r="AA166" s="255">
        <v>205</v>
      </c>
      <c r="AB166" s="152"/>
      <c r="AC166" s="152"/>
      <c r="AD166" s="152"/>
      <c r="AE166" s="152"/>
      <c r="AF166" s="152"/>
      <c r="AG166" s="152"/>
      <c r="AH166" s="152"/>
      <c r="AI166" s="152"/>
      <c r="AJ166" s="152"/>
    </row>
    <row r="167" spans="1:36" x14ac:dyDescent="0.25">
      <c r="A167" s="258" t="s">
        <v>821</v>
      </c>
      <c r="B167" s="250"/>
      <c r="C167" s="250"/>
      <c r="D167" s="250"/>
      <c r="E167" s="250"/>
      <c r="F167" s="250"/>
      <c r="G167" s="250"/>
      <c r="H167" s="250"/>
      <c r="I167" s="250"/>
      <c r="J167" s="255">
        <v>6951</v>
      </c>
      <c r="K167" s="255">
        <v>5714</v>
      </c>
      <c r="L167" s="255">
        <v>4861</v>
      </c>
      <c r="M167" s="255">
        <v>7283</v>
      </c>
      <c r="N167" s="255">
        <v>7871</v>
      </c>
      <c r="O167" s="255">
        <v>10426</v>
      </c>
      <c r="P167" s="255">
        <v>13295</v>
      </c>
      <c r="Q167" s="255">
        <v>12836.0068359375</v>
      </c>
      <c r="R167" s="255">
        <v>9529</v>
      </c>
      <c r="S167" s="255">
        <v>11445</v>
      </c>
      <c r="T167" s="255">
        <v>12537</v>
      </c>
      <c r="U167" s="255">
        <v>10599</v>
      </c>
      <c r="V167" s="255">
        <v>6472</v>
      </c>
      <c r="W167" s="255">
        <v>64</v>
      </c>
      <c r="X167" s="255">
        <v>4274</v>
      </c>
      <c r="Y167" s="255">
        <v>6801</v>
      </c>
      <c r="Z167" s="255">
        <v>7204</v>
      </c>
      <c r="AA167" s="255">
        <v>14149</v>
      </c>
      <c r="AB167" s="152"/>
      <c r="AC167" s="152"/>
      <c r="AD167" s="152"/>
      <c r="AE167" s="152"/>
      <c r="AF167" s="152"/>
      <c r="AG167" s="152"/>
      <c r="AH167" s="152"/>
      <c r="AI167" s="152"/>
      <c r="AJ167" s="152"/>
    </row>
    <row r="168" spans="1:36" ht="13" x14ac:dyDescent="0.3">
      <c r="A168" s="87" t="s">
        <v>822</v>
      </c>
      <c r="B168" s="250"/>
      <c r="C168" s="250"/>
      <c r="D168" s="250"/>
      <c r="E168" s="250"/>
      <c r="F168" s="250"/>
      <c r="G168" s="250"/>
      <c r="H168" s="250"/>
      <c r="I168" s="250"/>
      <c r="J168" s="252">
        <v>351309</v>
      </c>
      <c r="K168" s="252">
        <v>309193</v>
      </c>
      <c r="L168" s="252">
        <v>345271</v>
      </c>
      <c r="M168" s="252">
        <v>448204</v>
      </c>
      <c r="N168" s="252">
        <v>509746</v>
      </c>
      <c r="O168" s="252">
        <v>473198</v>
      </c>
      <c r="P168" s="252">
        <v>558000</v>
      </c>
      <c r="Q168" s="252">
        <v>709421.375</v>
      </c>
      <c r="R168" s="252">
        <v>640063</v>
      </c>
      <c r="S168" s="252">
        <v>543566</v>
      </c>
      <c r="T168" s="252">
        <v>517902</v>
      </c>
      <c r="U168" s="252">
        <v>415738</v>
      </c>
      <c r="V168" s="252">
        <v>200035</v>
      </c>
      <c r="W168" s="252">
        <v>13081</v>
      </c>
      <c r="X168" s="252">
        <v>61170</v>
      </c>
      <c r="Y168" s="252">
        <v>175875</v>
      </c>
      <c r="Z168" s="252">
        <v>260589</v>
      </c>
      <c r="AA168" s="252">
        <v>321983</v>
      </c>
      <c r="AB168" s="152"/>
      <c r="AC168" s="152"/>
      <c r="AD168" s="152"/>
      <c r="AE168" s="152"/>
      <c r="AF168" s="152"/>
      <c r="AG168" s="152"/>
      <c r="AH168" s="152"/>
      <c r="AI168" s="152"/>
      <c r="AJ168" s="152"/>
    </row>
    <row r="169" spans="1:36" ht="13" x14ac:dyDescent="0.25">
      <c r="A169" s="259" t="s">
        <v>823</v>
      </c>
      <c r="B169" s="260"/>
      <c r="C169" s="260"/>
      <c r="D169" s="260"/>
      <c r="E169" s="260"/>
      <c r="F169" s="260"/>
      <c r="G169" s="260"/>
      <c r="H169" s="260"/>
      <c r="I169" s="260"/>
      <c r="J169" s="261">
        <v>31834.041015625</v>
      </c>
      <c r="K169" s="261">
        <v>32652.173828125</v>
      </c>
      <c r="L169" s="261">
        <v>36508.93359375</v>
      </c>
      <c r="M169" s="261">
        <v>33004.3671875</v>
      </c>
      <c r="N169" s="261">
        <v>35573.2421875</v>
      </c>
      <c r="O169" s="261">
        <v>44933.08203125</v>
      </c>
      <c r="P169" s="261">
        <v>43306.9609375</v>
      </c>
      <c r="Q169" s="261">
        <v>54532.125</v>
      </c>
      <c r="R169" s="261">
        <v>44666.9609375</v>
      </c>
      <c r="S169" s="261">
        <v>45938.91796875</v>
      </c>
      <c r="T169" s="261">
        <v>46811.9296875</v>
      </c>
      <c r="U169" s="261">
        <v>44766.09375</v>
      </c>
      <c r="V169" s="261">
        <v>30967.6953125</v>
      </c>
      <c r="W169" s="261">
        <v>9324.3896484375</v>
      </c>
      <c r="X169" s="261">
        <v>20759.568359375</v>
      </c>
      <c r="Y169" s="261">
        <v>36796.71875</v>
      </c>
      <c r="Z169" s="261">
        <v>45182.75390625</v>
      </c>
      <c r="AA169" s="261">
        <v>63857.046875</v>
      </c>
      <c r="AB169" s="416"/>
      <c r="AC169" s="416"/>
      <c r="AD169" s="416"/>
      <c r="AE169" s="416"/>
      <c r="AF169" s="416"/>
      <c r="AG169" s="416"/>
      <c r="AH169" s="416"/>
      <c r="AI169" s="416"/>
      <c r="AJ169" s="416"/>
    </row>
    <row r="170" spans="1:36" s="40" customFormat="1" ht="19.5" customHeight="1" x14ac:dyDescent="0.3">
      <c r="A170" s="179"/>
      <c r="B170" s="250"/>
      <c r="C170" s="250"/>
      <c r="D170" s="250"/>
      <c r="E170" s="250"/>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152"/>
      <c r="AC170" s="152"/>
      <c r="AD170" s="152"/>
      <c r="AE170" s="152"/>
      <c r="AF170" s="152"/>
      <c r="AG170" s="152"/>
      <c r="AH170" s="152"/>
      <c r="AI170" s="152"/>
      <c r="AJ170" s="152"/>
    </row>
    <row r="171" spans="1:36" ht="15.5" x14ac:dyDescent="0.25">
      <c r="A171" s="39" t="str">
        <f>Index!A75</f>
        <v>Table 5i     Hotel Occupancy Rates, by Hotel Grade, FY2008-FY2025</v>
      </c>
      <c r="B171" s="216"/>
      <c r="C171" s="216"/>
      <c r="D171" s="216"/>
      <c r="E171" s="216"/>
      <c r="F171" s="216"/>
      <c r="G171" s="216"/>
      <c r="H171" s="152"/>
      <c r="I171" s="152"/>
      <c r="J171" s="152"/>
      <c r="K171" s="152"/>
      <c r="L171" s="152"/>
      <c r="M171" s="152"/>
      <c r="N171" s="152"/>
      <c r="O171" s="152"/>
      <c r="P171" s="152"/>
      <c r="Q171" s="152"/>
      <c r="R171" s="152"/>
      <c r="S171" s="152"/>
      <c r="T171" s="152"/>
      <c r="U171" s="152"/>
      <c r="V171" s="152"/>
      <c r="W171" s="152"/>
      <c r="X171" s="152"/>
      <c r="Y171" s="152"/>
      <c r="Z171" s="152"/>
      <c r="AA171" s="152"/>
      <c r="AB171" s="216"/>
      <c r="AC171" s="216"/>
      <c r="AD171" s="216"/>
      <c r="AE171" s="216"/>
      <c r="AF171" s="216"/>
      <c r="AG171" s="216"/>
      <c r="AH171" s="216"/>
      <c r="AI171" s="216"/>
      <c r="AJ171" s="216"/>
    </row>
    <row r="172" spans="1:36" s="41" customFormat="1" ht="25.4" customHeight="1" x14ac:dyDescent="0.35">
      <c r="A172" s="237" t="s">
        <v>824</v>
      </c>
      <c r="B172" s="154"/>
      <c r="C172" s="154"/>
      <c r="D172" s="154"/>
      <c r="E172" s="154"/>
      <c r="F172" s="154"/>
      <c r="G172" s="154"/>
      <c r="H172" s="154"/>
      <c r="I172" s="154"/>
      <c r="J172" s="154" t="str">
        <f>J$2</f>
        <v>FY08</v>
      </c>
      <c r="K172" s="154" t="str">
        <f t="shared" ref="K172:AA172" si="153">K$2</f>
        <v>FY09</v>
      </c>
      <c r="L172" s="154" t="str">
        <f t="shared" si="153"/>
        <v>FY10</v>
      </c>
      <c r="M172" s="154" t="str">
        <f t="shared" si="153"/>
        <v>FY11</v>
      </c>
      <c r="N172" s="154" t="str">
        <f t="shared" si="153"/>
        <v>FY12</v>
      </c>
      <c r="O172" s="154" t="str">
        <f t="shared" si="153"/>
        <v>FY13</v>
      </c>
      <c r="P172" s="154" t="str">
        <f t="shared" si="153"/>
        <v>FY14</v>
      </c>
      <c r="Q172" s="154" t="str">
        <f t="shared" si="153"/>
        <v>FY15</v>
      </c>
      <c r="R172" s="154" t="str">
        <f t="shared" si="153"/>
        <v>FY16</v>
      </c>
      <c r="S172" s="154" t="str">
        <f t="shared" si="153"/>
        <v>FY17</v>
      </c>
      <c r="T172" s="154" t="str">
        <f t="shared" si="153"/>
        <v>FY18</v>
      </c>
      <c r="U172" s="154" t="str">
        <f t="shared" si="153"/>
        <v>FY19</v>
      </c>
      <c r="V172" s="154" t="str">
        <f t="shared" si="153"/>
        <v>FY20</v>
      </c>
      <c r="W172" s="154" t="str">
        <f t="shared" si="153"/>
        <v>FY21</v>
      </c>
      <c r="X172" s="154" t="str">
        <f t="shared" si="153"/>
        <v>FY22</v>
      </c>
      <c r="Y172" s="154" t="str">
        <f t="shared" si="153"/>
        <v>FY23</v>
      </c>
      <c r="Z172" s="154" t="str">
        <f t="shared" si="153"/>
        <v>FY24</v>
      </c>
      <c r="AA172" s="154" t="str">
        <f t="shared" si="153"/>
        <v>FY25</v>
      </c>
      <c r="AB172" s="38"/>
      <c r="AC172" s="38"/>
      <c r="AD172" s="38"/>
      <c r="AE172" s="38"/>
      <c r="AF172" s="38"/>
      <c r="AG172" s="38"/>
      <c r="AH172" s="38"/>
      <c r="AI172" s="38"/>
      <c r="AJ172" s="38"/>
    </row>
    <row r="173" spans="1:36" s="38" customFormat="1" ht="25.5" customHeight="1" x14ac:dyDescent="0.35">
      <c r="A173" s="258" t="s">
        <v>816</v>
      </c>
      <c r="B173" s="247"/>
      <c r="C173" s="247"/>
      <c r="D173" s="247"/>
      <c r="E173" s="247"/>
      <c r="F173" s="247"/>
      <c r="G173" s="247"/>
      <c r="H173" s="247"/>
      <c r="I173" s="247"/>
      <c r="J173" s="256">
        <v>0.64602124691009521</v>
      </c>
      <c r="K173" s="256">
        <v>0.59736853837966919</v>
      </c>
      <c r="L173" s="256">
        <v>0.60489100217819214</v>
      </c>
      <c r="M173" s="256">
        <v>0.76992684602737427</v>
      </c>
      <c r="N173" s="256">
        <v>0.82526856660842896</v>
      </c>
      <c r="O173" s="256">
        <v>0.80321806669235229</v>
      </c>
      <c r="P173" s="256">
        <v>0.84863036870956421</v>
      </c>
      <c r="Q173" s="256">
        <v>0.82273530960083008</v>
      </c>
      <c r="R173" s="256">
        <v>0.80064058303833008</v>
      </c>
      <c r="S173" s="256">
        <v>0.70040667057037354</v>
      </c>
      <c r="T173" s="256">
        <v>0.66066628694534302</v>
      </c>
      <c r="U173" s="256">
        <v>0.59038275480270386</v>
      </c>
      <c r="V173" s="256">
        <v>0.28695446252822876</v>
      </c>
      <c r="W173" s="256">
        <v>3.2763827592134476E-2</v>
      </c>
      <c r="X173" s="256">
        <v>9.765305370092392E-2</v>
      </c>
      <c r="Y173" s="256">
        <v>0.25887680053710938</v>
      </c>
      <c r="Z173" s="256">
        <v>0.31849086284637451</v>
      </c>
      <c r="AA173" s="256">
        <v>0.37130597233772278</v>
      </c>
      <c r="AB173" s="152"/>
      <c r="AC173" s="152"/>
      <c r="AD173" s="152"/>
      <c r="AE173" s="152"/>
      <c r="AF173" s="152"/>
      <c r="AG173" s="152"/>
      <c r="AH173" s="152"/>
      <c r="AI173" s="152"/>
      <c r="AJ173" s="152"/>
    </row>
    <row r="174" spans="1:36" x14ac:dyDescent="0.25">
      <c r="A174" s="258" t="s">
        <v>817</v>
      </c>
      <c r="B174" s="257"/>
      <c r="C174" s="257"/>
      <c r="D174" s="257"/>
      <c r="E174" s="257"/>
      <c r="F174" s="257"/>
      <c r="G174" s="257"/>
      <c r="H174" s="257"/>
      <c r="I174" s="257"/>
      <c r="J174" s="256">
        <v>0.4394519031047821</v>
      </c>
      <c r="K174" s="256">
        <v>0.43197727203369141</v>
      </c>
      <c r="L174" s="256">
        <v>0.53270447254180908</v>
      </c>
      <c r="M174" s="256">
        <v>0.71631544828414917</v>
      </c>
      <c r="N174" s="256">
        <v>0.74776220321655273</v>
      </c>
      <c r="O174" s="256">
        <v>0.60324305295944214</v>
      </c>
      <c r="P174" s="256">
        <v>0.59031552076339722</v>
      </c>
      <c r="Q174" s="256">
        <v>0.75131672620773315</v>
      </c>
      <c r="R174" s="256">
        <v>0.56436556577682495</v>
      </c>
      <c r="S174" s="256">
        <v>0.4189397394657135</v>
      </c>
      <c r="T174" s="256">
        <v>0.41697248816490173</v>
      </c>
      <c r="U174" s="256">
        <v>0.33318626880645752</v>
      </c>
      <c r="V174" s="256">
        <v>0.1522776186466217</v>
      </c>
      <c r="W174" s="256">
        <v>1.1539414525032043E-2</v>
      </c>
      <c r="X174" s="256">
        <v>7.111077755689621E-2</v>
      </c>
      <c r="Y174" s="256">
        <v>0.19030134379863739</v>
      </c>
      <c r="Z174" s="256">
        <v>0.22419729828834534</v>
      </c>
      <c r="AA174" s="256">
        <v>0.28633612394332886</v>
      </c>
      <c r="AB174" s="152"/>
      <c r="AC174" s="152"/>
      <c r="AD174" s="152"/>
      <c r="AE174" s="152"/>
      <c r="AF174" s="152"/>
      <c r="AG174" s="152"/>
      <c r="AH174" s="152"/>
      <c r="AI174" s="152"/>
      <c r="AJ174" s="152"/>
    </row>
    <row r="175" spans="1:36" x14ac:dyDescent="0.25">
      <c r="A175" s="258" t="s">
        <v>818</v>
      </c>
      <c r="B175" s="257"/>
      <c r="C175" s="257"/>
      <c r="D175" s="257"/>
      <c r="E175" s="257"/>
      <c r="F175" s="257"/>
      <c r="G175" s="257"/>
      <c r="H175" s="257"/>
      <c r="I175" s="257"/>
      <c r="J175" s="256">
        <v>0.5711936354637146</v>
      </c>
      <c r="K175" s="256">
        <v>0.39909830689430237</v>
      </c>
      <c r="L175" s="256">
        <v>0.45910650491714478</v>
      </c>
      <c r="M175" s="256">
        <v>0.553810715675354</v>
      </c>
      <c r="N175" s="256">
        <v>0.71608924865722656</v>
      </c>
      <c r="O175" s="256">
        <v>0.58328574895858765</v>
      </c>
      <c r="P175" s="256">
        <v>0.72749972343444824</v>
      </c>
      <c r="Q175" s="256">
        <v>0.92698884010314941</v>
      </c>
      <c r="R175" s="256">
        <v>0.68747586011886597</v>
      </c>
      <c r="S175" s="256">
        <v>0.37597832083702087</v>
      </c>
      <c r="T175" s="256">
        <v>0.30714470148086548</v>
      </c>
      <c r="U175" s="256">
        <v>0.23585362732410431</v>
      </c>
      <c r="V175" s="256">
        <v>9.1033972799777985E-2</v>
      </c>
      <c r="W175" s="256">
        <v>4.2984383180737495E-3</v>
      </c>
      <c r="X175" s="256">
        <v>1.7217181622982025E-2</v>
      </c>
      <c r="Y175" s="256">
        <v>0.12729345262050629</v>
      </c>
      <c r="Z175" s="256">
        <v>0.16070999205112457</v>
      </c>
      <c r="AA175" s="256">
        <v>0.25555166602134705</v>
      </c>
      <c r="AB175" s="152"/>
      <c r="AC175" s="152"/>
      <c r="AD175" s="152"/>
      <c r="AE175" s="152"/>
      <c r="AF175" s="152"/>
      <c r="AG175" s="152"/>
      <c r="AH175" s="152"/>
      <c r="AI175" s="152"/>
      <c r="AJ175" s="152"/>
    </row>
    <row r="176" spans="1:36" x14ac:dyDescent="0.25">
      <c r="A176" s="258" t="s">
        <v>819</v>
      </c>
      <c r="B176" s="257"/>
      <c r="C176" s="257"/>
      <c r="D176" s="257"/>
      <c r="E176" s="257"/>
      <c r="F176" s="257"/>
      <c r="G176" s="257"/>
      <c r="H176" s="257"/>
      <c r="I176" s="257"/>
      <c r="J176" s="256">
        <v>0.36008632183074951</v>
      </c>
      <c r="K176" s="256">
        <v>0.3670610785484314</v>
      </c>
      <c r="L176" s="256">
        <v>0.3287956714630127</v>
      </c>
      <c r="M176" s="256">
        <v>0.43382623791694641</v>
      </c>
      <c r="N176" s="256">
        <v>0.54212808609008789</v>
      </c>
      <c r="O176" s="256">
        <v>0.5535011887550354</v>
      </c>
      <c r="P176" s="256">
        <v>0.62232673168182373</v>
      </c>
      <c r="Q176" s="256">
        <v>0.75733989477157593</v>
      </c>
      <c r="R176" s="256">
        <v>0.81389385461807251</v>
      </c>
      <c r="S176" s="256">
        <v>0.71079260110855103</v>
      </c>
      <c r="T176" s="256">
        <v>0.68340945243835449</v>
      </c>
      <c r="U176" s="256">
        <v>0.59605586528778076</v>
      </c>
      <c r="V176" s="256">
        <v>0.34749424457550049</v>
      </c>
      <c r="W176" s="256">
        <v>2.7572883293032646E-2</v>
      </c>
      <c r="X176" s="256">
        <v>0.12432996183633804</v>
      </c>
      <c r="Y176" s="256">
        <v>0.36308416724205017</v>
      </c>
      <c r="Z176" s="256">
        <v>0.50726121664047241</v>
      </c>
      <c r="AA176" s="256">
        <v>0.48379874229431152</v>
      </c>
      <c r="AB176" s="152"/>
      <c r="AC176" s="152"/>
      <c r="AD176" s="152"/>
      <c r="AE176" s="152"/>
      <c r="AF176" s="152"/>
      <c r="AG176" s="152"/>
      <c r="AH176" s="152"/>
      <c r="AI176" s="152"/>
      <c r="AJ176" s="152"/>
    </row>
    <row r="177" spans="1:36" x14ac:dyDescent="0.25">
      <c r="A177" s="258" t="s">
        <v>820</v>
      </c>
      <c r="B177" s="257"/>
      <c r="C177" s="257"/>
      <c r="D177" s="257"/>
      <c r="E177" s="257"/>
      <c r="F177" s="257"/>
      <c r="G177" s="257"/>
      <c r="H177" s="257"/>
      <c r="I177" s="257"/>
      <c r="J177" s="256">
        <v>0.14505037665367126</v>
      </c>
      <c r="K177" s="256">
        <v>0.10897954553365707</v>
      </c>
      <c r="L177" s="256">
        <v>0.13623532652854919</v>
      </c>
      <c r="M177" s="256">
        <v>0.12498237937688828</v>
      </c>
      <c r="N177" s="256">
        <v>0.13572676479816437</v>
      </c>
      <c r="O177" s="256">
        <v>0.11834676563739777</v>
      </c>
      <c r="P177" s="256">
        <v>0.12939071655273438</v>
      </c>
      <c r="Q177" s="256">
        <v>0.11218319088220596</v>
      </c>
      <c r="R177" s="256">
        <v>0.10200364142656326</v>
      </c>
      <c r="S177" s="256">
        <v>9.6969693899154663E-2</v>
      </c>
      <c r="T177" s="256">
        <v>9.5828287303447723E-2</v>
      </c>
      <c r="U177" s="256">
        <v>6.4020127058029175E-2</v>
      </c>
      <c r="V177" s="256">
        <v>3.900102898478508E-2</v>
      </c>
      <c r="W177" s="256">
        <v>0</v>
      </c>
      <c r="X177" s="256">
        <v>4.6904608607292175E-3</v>
      </c>
      <c r="Y177" s="256">
        <v>9.7135743126273155E-3</v>
      </c>
      <c r="Z177" s="256">
        <v>7.2797788307070732E-3</v>
      </c>
      <c r="AA177" s="256">
        <v>6.2404870986938477E-3</v>
      </c>
      <c r="AB177" s="152"/>
      <c r="AC177" s="152"/>
      <c r="AD177" s="152"/>
      <c r="AE177" s="152"/>
      <c r="AF177" s="152"/>
      <c r="AG177" s="152"/>
      <c r="AH177" s="152"/>
      <c r="AI177" s="152"/>
      <c r="AJ177" s="152"/>
    </row>
    <row r="178" spans="1:36" ht="13" x14ac:dyDescent="0.3">
      <c r="A178" s="258" t="s">
        <v>821</v>
      </c>
      <c r="B178" s="257"/>
      <c r="C178" s="257"/>
      <c r="D178" s="257"/>
      <c r="E178" s="257"/>
      <c r="F178" s="257"/>
      <c r="G178" s="257"/>
      <c r="H178" s="257"/>
      <c r="I178" s="257"/>
      <c r="J178" s="653"/>
      <c r="K178" s="653"/>
      <c r="L178" s="653"/>
      <c r="M178" s="653"/>
      <c r="N178" s="653"/>
      <c r="O178" s="653"/>
      <c r="P178" s="653"/>
      <c r="Q178" s="653"/>
      <c r="R178" s="653"/>
      <c r="S178" s="653"/>
      <c r="T178" s="653"/>
      <c r="U178" s="653"/>
      <c r="V178" s="653"/>
      <c r="W178" s="653"/>
      <c r="X178" s="653"/>
      <c r="Y178" s="653"/>
      <c r="Z178" s="653"/>
      <c r="AA178" s="653"/>
      <c r="AB178" s="152"/>
      <c r="AC178" s="152"/>
      <c r="AD178" s="152"/>
      <c r="AE178" s="152"/>
      <c r="AF178" s="152"/>
      <c r="AG178" s="152"/>
      <c r="AH178" s="152"/>
      <c r="AI178" s="152"/>
      <c r="AJ178" s="152"/>
    </row>
    <row r="179" spans="1:36" ht="13" x14ac:dyDescent="0.25">
      <c r="A179" s="262" t="s">
        <v>201</v>
      </c>
      <c r="B179" s="263"/>
      <c r="C179" s="263"/>
      <c r="D179" s="263"/>
      <c r="E179" s="263"/>
      <c r="F179" s="263"/>
      <c r="G179" s="263"/>
      <c r="H179" s="263"/>
      <c r="I179" s="263"/>
      <c r="J179" s="264">
        <v>0.50404542684555054</v>
      </c>
      <c r="K179" s="264">
        <v>0.45085102319717407</v>
      </c>
      <c r="L179" s="264">
        <v>0.48831096291542053</v>
      </c>
      <c r="M179" s="264">
        <v>0.6160508394241333</v>
      </c>
      <c r="N179" s="264">
        <v>0.68901419639587402</v>
      </c>
      <c r="O179" s="264">
        <v>0.61178374290466309</v>
      </c>
      <c r="P179" s="264">
        <v>0.66224437952041626</v>
      </c>
      <c r="Q179" s="264">
        <v>0.77357316017150879</v>
      </c>
      <c r="R179" s="264">
        <v>0.65152806043624878</v>
      </c>
      <c r="S179" s="264">
        <v>0.4662783145904541</v>
      </c>
      <c r="T179" s="264">
        <v>0.4353145956993103</v>
      </c>
      <c r="U179" s="264">
        <v>0.36040323972702026</v>
      </c>
      <c r="V179" s="264">
        <v>0.16885717213153839</v>
      </c>
      <c r="W179" s="264">
        <v>1.6677428036928177E-2</v>
      </c>
      <c r="X179" s="264">
        <v>6.944642961025238E-2</v>
      </c>
      <c r="Y179" s="264">
        <v>0.20311164855957031</v>
      </c>
      <c r="Z179" s="264">
        <v>0.24576100707054138</v>
      </c>
      <c r="AA179" s="264">
        <v>0.30764603614807129</v>
      </c>
      <c r="AB179" s="416"/>
      <c r="AC179" s="416"/>
      <c r="AD179" s="416"/>
      <c r="AE179" s="416"/>
      <c r="AF179" s="416"/>
      <c r="AG179" s="416"/>
      <c r="AH179" s="416"/>
      <c r="AI179" s="416"/>
      <c r="AJ179" s="416"/>
    </row>
    <row r="180" spans="1:36" s="40" customFormat="1" ht="19.5" customHeight="1" x14ac:dyDescent="0.3">
      <c r="A180" s="590" t="s">
        <v>825</v>
      </c>
      <c r="B180" s="265"/>
      <c r="C180" s="265"/>
      <c r="D180" s="265"/>
      <c r="E180" s="265"/>
      <c r="F180" s="265"/>
      <c r="G180" s="265"/>
      <c r="H180" s="265"/>
      <c r="I180" s="265"/>
      <c r="J180" s="256"/>
      <c r="K180" s="256"/>
      <c r="L180" s="256"/>
      <c r="M180" s="256"/>
      <c r="N180" s="256"/>
      <c r="O180" s="256"/>
      <c r="P180" s="256"/>
      <c r="Q180" s="256"/>
      <c r="R180" s="256"/>
      <c r="S180" s="256"/>
      <c r="T180" s="256"/>
      <c r="U180" s="256"/>
      <c r="V180" s="256"/>
      <c r="W180" s="256"/>
      <c r="X180" s="256"/>
      <c r="Y180" s="256"/>
      <c r="Z180" s="256"/>
      <c r="AA180" s="256"/>
      <c r="AB180" s="152"/>
      <c r="AC180" s="152"/>
      <c r="AD180" s="152"/>
      <c r="AE180" s="152"/>
      <c r="AF180" s="152"/>
      <c r="AG180" s="152"/>
      <c r="AH180" s="152"/>
      <c r="AI180" s="152"/>
      <c r="AJ180" s="152"/>
    </row>
    <row r="181" spans="1:36" ht="15.5" x14ac:dyDescent="0.25">
      <c r="A181" s="39" t="str">
        <f>Index!A76</f>
        <v>Table 5j     Hotel Gross Revenue (US$ million), by Hotel Grade, FY2008-FY2025</v>
      </c>
      <c r="B181" s="216"/>
      <c r="C181" s="216"/>
      <c r="D181" s="216"/>
      <c r="E181" s="216"/>
      <c r="F181" s="216"/>
      <c r="G181" s="216"/>
      <c r="H181" s="152"/>
      <c r="I181" s="152"/>
      <c r="J181" s="152"/>
      <c r="K181" s="152"/>
      <c r="L181" s="152"/>
      <c r="M181" s="152"/>
      <c r="N181" s="152"/>
      <c r="O181" s="152"/>
      <c r="P181" s="152"/>
      <c r="Q181" s="152"/>
      <c r="R181" s="152"/>
      <c r="S181" s="152"/>
      <c r="T181" s="152"/>
      <c r="U181" s="152"/>
      <c r="V181" s="152"/>
      <c r="W181" s="152"/>
      <c r="X181" s="152"/>
      <c r="Y181" s="152"/>
      <c r="Z181" s="152"/>
      <c r="AA181" s="152"/>
      <c r="AB181" s="216"/>
      <c r="AC181" s="216"/>
      <c r="AD181" s="216"/>
      <c r="AE181" s="216"/>
      <c r="AF181" s="216"/>
      <c r="AG181" s="216"/>
      <c r="AH181" s="216"/>
      <c r="AI181" s="216"/>
      <c r="AJ181" s="216"/>
    </row>
    <row r="182" spans="1:36" s="41" customFormat="1" ht="25.4" customHeight="1" x14ac:dyDescent="0.35">
      <c r="A182" s="237" t="s">
        <v>826</v>
      </c>
      <c r="B182" s="154"/>
      <c r="C182" s="154"/>
      <c r="D182" s="154"/>
      <c r="E182" s="154"/>
      <c r="F182" s="154"/>
      <c r="G182" s="154"/>
      <c r="H182" s="154"/>
      <c r="I182" s="154"/>
      <c r="J182" s="154" t="str">
        <f>J$2</f>
        <v>FY08</v>
      </c>
      <c r="K182" s="154" t="str">
        <f t="shared" ref="K182:AA182" si="154">K$2</f>
        <v>FY09</v>
      </c>
      <c r="L182" s="154" t="str">
        <f t="shared" si="154"/>
        <v>FY10</v>
      </c>
      <c r="M182" s="154" t="str">
        <f t="shared" si="154"/>
        <v>FY11</v>
      </c>
      <c r="N182" s="154" t="str">
        <f t="shared" si="154"/>
        <v>FY12</v>
      </c>
      <c r="O182" s="154" t="str">
        <f t="shared" si="154"/>
        <v>FY13</v>
      </c>
      <c r="P182" s="154" t="str">
        <f t="shared" si="154"/>
        <v>FY14</v>
      </c>
      <c r="Q182" s="154" t="str">
        <f t="shared" si="154"/>
        <v>FY15</v>
      </c>
      <c r="R182" s="154" t="str">
        <f t="shared" si="154"/>
        <v>FY16</v>
      </c>
      <c r="S182" s="154" t="str">
        <f t="shared" si="154"/>
        <v>FY17</v>
      </c>
      <c r="T182" s="154" t="str">
        <f t="shared" si="154"/>
        <v>FY18</v>
      </c>
      <c r="U182" s="154" t="str">
        <f t="shared" si="154"/>
        <v>FY19</v>
      </c>
      <c r="V182" s="154" t="str">
        <f t="shared" si="154"/>
        <v>FY20</v>
      </c>
      <c r="W182" s="154" t="str">
        <f t="shared" si="154"/>
        <v>FY21</v>
      </c>
      <c r="X182" s="154" t="str">
        <f t="shared" si="154"/>
        <v>FY22</v>
      </c>
      <c r="Y182" s="154" t="str">
        <f t="shared" si="154"/>
        <v>FY23</v>
      </c>
      <c r="Z182" s="154" t="str">
        <f t="shared" si="154"/>
        <v>FY24</v>
      </c>
      <c r="AA182" s="154" t="str">
        <f t="shared" si="154"/>
        <v>FY25</v>
      </c>
      <c r="AB182" s="38"/>
      <c r="AC182" s="38"/>
      <c r="AD182" s="38"/>
      <c r="AE182" s="38"/>
      <c r="AF182" s="38"/>
      <c r="AG182" s="38"/>
      <c r="AH182" s="38"/>
      <c r="AI182" s="38"/>
      <c r="AJ182" s="38"/>
    </row>
    <row r="183" spans="1:36" s="38" customFormat="1" ht="25.5" customHeight="1" x14ac:dyDescent="0.35">
      <c r="A183" s="258" t="s">
        <v>816</v>
      </c>
      <c r="B183" s="247"/>
      <c r="C183" s="247"/>
      <c r="D183" s="247"/>
      <c r="E183" s="247"/>
      <c r="F183" s="247"/>
      <c r="G183" s="247"/>
      <c r="H183" s="247"/>
      <c r="I183" s="247"/>
      <c r="J183" s="266">
        <v>14.061473846435547</v>
      </c>
      <c r="K183" s="266">
        <v>13.589573860168457</v>
      </c>
      <c r="L183" s="266">
        <v>14.014843940734863</v>
      </c>
      <c r="M183" s="266">
        <v>17.994113922119141</v>
      </c>
      <c r="N183" s="266">
        <v>20.552713394165039</v>
      </c>
      <c r="O183" s="266">
        <v>21.600833892822266</v>
      </c>
      <c r="P183" s="266">
        <v>24.27772331237793</v>
      </c>
      <c r="Q183" s="266">
        <v>26.823204040527344</v>
      </c>
      <c r="R183" s="266">
        <v>27.626653671264648</v>
      </c>
      <c r="S183" s="266">
        <v>24.330574035644531</v>
      </c>
      <c r="T183" s="266">
        <v>22.292884826660156</v>
      </c>
      <c r="U183" s="266">
        <v>17.597604751586914</v>
      </c>
      <c r="V183" s="266">
        <v>10.01262378692627</v>
      </c>
      <c r="W183" s="266">
        <v>2.6279740333557129</v>
      </c>
      <c r="X183" s="266">
        <v>6.3138737678527832</v>
      </c>
      <c r="Y183" s="266">
        <v>10.044363975524902</v>
      </c>
      <c r="Z183" s="266">
        <v>15.737480163574219</v>
      </c>
      <c r="AA183" s="266">
        <v>17.692949295043945</v>
      </c>
      <c r="AB183" s="152"/>
      <c r="AC183" s="152"/>
      <c r="AD183" s="152"/>
      <c r="AE183" s="152"/>
      <c r="AF183" s="152"/>
      <c r="AG183" s="152"/>
      <c r="AH183" s="152"/>
      <c r="AI183" s="152"/>
      <c r="AJ183" s="152"/>
    </row>
    <row r="184" spans="1:36" x14ac:dyDescent="0.25">
      <c r="A184" s="258" t="s">
        <v>817</v>
      </c>
      <c r="B184" s="267"/>
      <c r="C184" s="267"/>
      <c r="D184" s="267"/>
      <c r="E184" s="267"/>
      <c r="F184" s="267"/>
      <c r="G184" s="267"/>
      <c r="H184" s="267"/>
      <c r="I184" s="267"/>
      <c r="J184" s="266">
        <v>4.126823902130127</v>
      </c>
      <c r="K184" s="266">
        <v>3.988663911819458</v>
      </c>
      <c r="L184" s="266">
        <v>4.3636140823364258</v>
      </c>
      <c r="M184" s="266">
        <v>6.1404237747192383</v>
      </c>
      <c r="N184" s="266">
        <v>7.4363842010498047</v>
      </c>
      <c r="O184" s="266">
        <v>7.9627041816711426</v>
      </c>
      <c r="P184" s="266">
        <v>8.6330442428588867</v>
      </c>
      <c r="Q184" s="266">
        <v>12.316043853759766</v>
      </c>
      <c r="R184" s="266">
        <v>12.041913986206055</v>
      </c>
      <c r="S184" s="266">
        <v>11.491414070129395</v>
      </c>
      <c r="T184" s="266">
        <v>10.017804145812988</v>
      </c>
      <c r="U184" s="266">
        <v>8.8489141464233398</v>
      </c>
      <c r="V184" s="266">
        <v>6.567324161529541</v>
      </c>
      <c r="W184" s="266">
        <v>2.4293739795684814</v>
      </c>
      <c r="X184" s="266">
        <v>4.4172539710998535</v>
      </c>
      <c r="Y184" s="266">
        <v>7.0459938049316406</v>
      </c>
      <c r="Z184" s="266">
        <v>10.015769958496094</v>
      </c>
      <c r="AA184" s="266">
        <v>10.734530448913574</v>
      </c>
      <c r="AB184" s="152"/>
      <c r="AC184" s="152"/>
      <c r="AD184" s="152"/>
      <c r="AE184" s="152"/>
      <c r="AF184" s="152"/>
      <c r="AG184" s="152"/>
      <c r="AH184" s="152"/>
      <c r="AI184" s="152"/>
      <c r="AJ184" s="152"/>
    </row>
    <row r="185" spans="1:36" x14ac:dyDescent="0.25">
      <c r="A185" s="258" t="s">
        <v>818</v>
      </c>
      <c r="B185" s="267"/>
      <c r="C185" s="267"/>
      <c r="D185" s="267"/>
      <c r="E185" s="267"/>
      <c r="F185" s="267"/>
      <c r="G185" s="267"/>
      <c r="H185" s="267"/>
      <c r="I185" s="267"/>
      <c r="J185" s="266">
        <v>2.357558012008667</v>
      </c>
      <c r="K185" s="266">
        <v>1.8952080011367798</v>
      </c>
      <c r="L185" s="266">
        <v>2.0858778953552246</v>
      </c>
      <c r="M185" s="266">
        <v>2.4851078987121582</v>
      </c>
      <c r="N185" s="266">
        <v>3.5788180828094482</v>
      </c>
      <c r="O185" s="266">
        <v>4.1321277618408203</v>
      </c>
      <c r="P185" s="266">
        <v>4.667017936706543</v>
      </c>
      <c r="Q185" s="266">
        <v>6.9521980285644531</v>
      </c>
      <c r="R185" s="266">
        <v>5.8453679084777832</v>
      </c>
      <c r="S185" s="266">
        <v>4.2682228088378906</v>
      </c>
      <c r="T185" s="266">
        <v>3.9825279712677002</v>
      </c>
      <c r="U185" s="266">
        <v>2.9092381000518799</v>
      </c>
      <c r="V185" s="266">
        <v>1.7445080280303955</v>
      </c>
      <c r="W185" s="266">
        <v>0.39487800002098083</v>
      </c>
      <c r="X185" s="266">
        <v>0.73544800281524658</v>
      </c>
      <c r="Y185" s="266">
        <v>1.4700579643249512</v>
      </c>
      <c r="Z185" s="266">
        <v>1.9441399574279785</v>
      </c>
      <c r="AA185" s="266">
        <v>1.9669500589370728</v>
      </c>
      <c r="AB185" s="152"/>
      <c r="AC185" s="152"/>
      <c r="AD185" s="152"/>
      <c r="AE185" s="152"/>
      <c r="AF185" s="152"/>
      <c r="AG185" s="152"/>
      <c r="AH185" s="152"/>
      <c r="AI185" s="152"/>
      <c r="AJ185" s="152"/>
    </row>
    <row r="186" spans="1:36" x14ac:dyDescent="0.25">
      <c r="A186" s="258" t="s">
        <v>819</v>
      </c>
      <c r="B186" s="267"/>
      <c r="C186" s="267"/>
      <c r="D186" s="267"/>
      <c r="E186" s="267"/>
      <c r="F186" s="267"/>
      <c r="G186" s="267"/>
      <c r="H186" s="267"/>
      <c r="I186" s="267"/>
      <c r="J186" s="266">
        <v>0.44211000204086304</v>
      </c>
      <c r="K186" s="266">
        <v>0.38071000576019287</v>
      </c>
      <c r="L186" s="266">
        <v>0.35580998659133911</v>
      </c>
      <c r="M186" s="266">
        <v>0.49088001251220703</v>
      </c>
      <c r="N186" s="266">
        <v>0.55857998132705688</v>
      </c>
      <c r="O186" s="266">
        <v>0.7749900221824646</v>
      </c>
      <c r="P186" s="266">
        <v>0.96508002281188965</v>
      </c>
      <c r="Q186" s="266">
        <v>1.4345300197601318</v>
      </c>
      <c r="R186" s="266">
        <v>1.6023900508880615</v>
      </c>
      <c r="S186" s="266">
        <v>1.2876100540161133</v>
      </c>
      <c r="T186" s="266">
        <v>1.1740449666976929</v>
      </c>
      <c r="U186" s="266">
        <v>0.79955500364303589</v>
      </c>
      <c r="V186" s="266">
        <v>0.5571100115776062</v>
      </c>
      <c r="W186" s="266">
        <v>0.1940699964761734</v>
      </c>
      <c r="X186" s="266">
        <v>0.25926500558853149</v>
      </c>
      <c r="Y186" s="266">
        <v>0.41655999422073364</v>
      </c>
      <c r="Z186" s="266">
        <v>0.61308002471923828</v>
      </c>
      <c r="AA186" s="266">
        <v>0.57955002784729004</v>
      </c>
      <c r="AB186" s="152"/>
      <c r="AC186" s="152"/>
      <c r="AD186" s="152"/>
      <c r="AE186" s="152"/>
      <c r="AF186" s="152"/>
      <c r="AG186" s="152"/>
      <c r="AH186" s="152"/>
      <c r="AI186" s="152"/>
      <c r="AJ186" s="152"/>
    </row>
    <row r="187" spans="1:36" x14ac:dyDescent="0.25">
      <c r="A187" s="258" t="s">
        <v>820</v>
      </c>
      <c r="B187" s="267"/>
      <c r="C187" s="267"/>
      <c r="D187" s="267"/>
      <c r="E187" s="267"/>
      <c r="F187" s="267"/>
      <c r="G187" s="267"/>
      <c r="H187" s="267"/>
      <c r="I187" s="267"/>
      <c r="J187" s="266">
        <v>0.23336400091648102</v>
      </c>
      <c r="K187" s="266">
        <v>0.224263995885849</v>
      </c>
      <c r="L187" s="266">
        <v>0.22552399337291718</v>
      </c>
      <c r="M187" s="266">
        <v>0.20468400418758392</v>
      </c>
      <c r="N187" s="266">
        <v>0.20983399450778961</v>
      </c>
      <c r="O187" s="266">
        <v>0.17208400368690491</v>
      </c>
      <c r="P187" s="266">
        <v>0.21865899860858917</v>
      </c>
      <c r="Q187" s="266">
        <v>0.18508900701999664</v>
      </c>
      <c r="R187" s="266">
        <v>0.17076399922370911</v>
      </c>
      <c r="S187" s="266">
        <v>0.1855040043592453</v>
      </c>
      <c r="T187" s="266">
        <v>0.17429900169372559</v>
      </c>
      <c r="U187" s="266">
        <v>0.19592900574207306</v>
      </c>
      <c r="V187" s="266">
        <v>9.636399894952774E-2</v>
      </c>
      <c r="W187" s="266">
        <v>5.0358999520540237E-2</v>
      </c>
      <c r="X187" s="266">
        <v>0.11670400202274323</v>
      </c>
      <c r="Y187" s="266">
        <v>0.60872399806976318</v>
      </c>
      <c r="Z187" s="266">
        <v>4.0826702117919922</v>
      </c>
      <c r="AA187" s="266">
        <v>5.0518999099731445</v>
      </c>
      <c r="AB187" s="152"/>
      <c r="AC187" s="152"/>
      <c r="AD187" s="152"/>
      <c r="AE187" s="152"/>
      <c r="AF187" s="152"/>
      <c r="AG187" s="152"/>
      <c r="AH187" s="152"/>
      <c r="AI187" s="152"/>
      <c r="AJ187" s="152"/>
    </row>
    <row r="188" spans="1:36" x14ac:dyDescent="0.25">
      <c r="A188" s="258" t="s">
        <v>821</v>
      </c>
      <c r="B188" s="267"/>
      <c r="C188" s="267"/>
      <c r="D188" s="267"/>
      <c r="E188" s="267"/>
      <c r="F188" s="267"/>
      <c r="G188" s="267"/>
      <c r="H188" s="267"/>
      <c r="I188" s="267"/>
      <c r="J188" s="266">
        <v>2.0961000919342041</v>
      </c>
      <c r="K188" s="266">
        <v>2.0890200138092041</v>
      </c>
      <c r="L188" s="266">
        <v>2.0910398960113525</v>
      </c>
      <c r="M188" s="266">
        <v>2.7409799098968506</v>
      </c>
      <c r="N188" s="266">
        <v>2.5104899406433105</v>
      </c>
      <c r="O188" s="266">
        <v>2.6033399105072021</v>
      </c>
      <c r="P188" s="266">
        <v>2.8165099620819092</v>
      </c>
      <c r="Q188" s="266">
        <v>2.6979100704193115</v>
      </c>
      <c r="R188" s="266">
        <v>2.6437399387359619</v>
      </c>
      <c r="S188" s="266">
        <v>3.3165099620819092</v>
      </c>
      <c r="T188" s="266">
        <v>3.0093300342559814</v>
      </c>
      <c r="U188" s="266">
        <v>3.1342198848724365</v>
      </c>
      <c r="V188" s="266">
        <v>2.1100800037384033</v>
      </c>
      <c r="W188" s="266">
        <v>0.33805000782012939</v>
      </c>
      <c r="X188" s="266">
        <v>1.8632700443267822</v>
      </c>
      <c r="Y188" s="266">
        <v>2.1627299785614014</v>
      </c>
      <c r="Z188" s="266">
        <v>0.15605999529361725</v>
      </c>
      <c r="AA188" s="266">
        <v>0.14327999949455261</v>
      </c>
      <c r="AB188" s="152"/>
      <c r="AC188" s="152"/>
      <c r="AD188" s="152"/>
      <c r="AE188" s="152"/>
      <c r="AF188" s="152"/>
      <c r="AG188" s="152"/>
      <c r="AH188" s="152"/>
      <c r="AI188" s="152"/>
      <c r="AJ188" s="152"/>
    </row>
    <row r="189" spans="1:36" x14ac:dyDescent="0.25">
      <c r="A189" s="258" t="s">
        <v>93</v>
      </c>
      <c r="B189" s="267"/>
      <c r="C189" s="267"/>
      <c r="D189" s="267"/>
      <c r="E189" s="267"/>
      <c r="F189" s="267"/>
      <c r="G189" s="267"/>
      <c r="H189" s="267"/>
      <c r="I189" s="267"/>
      <c r="J189" s="266">
        <v>7.9999999798019417E-6</v>
      </c>
      <c r="K189" s="266">
        <v>7.9999999798019417E-6</v>
      </c>
      <c r="L189" s="266">
        <v>7.4180001392960548E-3</v>
      </c>
      <c r="M189" s="266">
        <v>1.7007999122142792E-2</v>
      </c>
      <c r="N189" s="266">
        <v>2.5008000433444977E-2</v>
      </c>
      <c r="O189" s="266">
        <v>1.1877999641001225E-2</v>
      </c>
      <c r="P189" s="266">
        <v>7.9999999798019417E-6</v>
      </c>
      <c r="Q189" s="266">
        <v>7.9999999798019417E-6</v>
      </c>
      <c r="R189" s="266">
        <v>7.9999999798019417E-6</v>
      </c>
      <c r="S189" s="266">
        <v>7.9999999798019417E-6</v>
      </c>
      <c r="T189" s="266">
        <v>5.2618000656366348E-2</v>
      </c>
      <c r="U189" s="266">
        <v>1.9557999446988106E-2</v>
      </c>
      <c r="V189" s="266">
        <v>1.6179999802261591E-3</v>
      </c>
      <c r="W189" s="266">
        <v>7.9999999798019417E-6</v>
      </c>
      <c r="X189" s="266">
        <v>7.9999999798019417E-6</v>
      </c>
      <c r="Y189" s="266">
        <v>5.007999949157238E-3</v>
      </c>
      <c r="Z189" s="266">
        <v>6.99999975040555E-4</v>
      </c>
      <c r="AA189" s="266">
        <v>0.2522599995136261</v>
      </c>
      <c r="AB189" s="152"/>
      <c r="AC189" s="152"/>
      <c r="AD189" s="152"/>
      <c r="AE189" s="152"/>
      <c r="AF189" s="152"/>
      <c r="AG189" s="152"/>
      <c r="AH189" s="152"/>
      <c r="AI189" s="152"/>
      <c r="AJ189" s="152"/>
    </row>
    <row r="190" spans="1:36" ht="13" x14ac:dyDescent="0.25">
      <c r="A190" s="262" t="s">
        <v>201</v>
      </c>
      <c r="B190" s="268"/>
      <c r="C190" s="268"/>
      <c r="D190" s="268"/>
      <c r="E190" s="268"/>
      <c r="F190" s="268"/>
      <c r="G190" s="268"/>
      <c r="H190" s="268"/>
      <c r="I190" s="268"/>
      <c r="J190" s="269">
        <v>23.317438125610352</v>
      </c>
      <c r="K190" s="269">
        <v>22.167448043823242</v>
      </c>
      <c r="L190" s="269">
        <v>23.144128799438477</v>
      </c>
      <c r="M190" s="269">
        <v>30.073198318481445</v>
      </c>
      <c r="N190" s="269">
        <v>34.871826171875</v>
      </c>
      <c r="O190" s="269">
        <v>37.257957458496094</v>
      </c>
      <c r="P190" s="269">
        <v>41.578044891357422</v>
      </c>
      <c r="Q190" s="269">
        <v>50.408981323242188</v>
      </c>
      <c r="R190" s="269">
        <v>49.930839538574219</v>
      </c>
      <c r="S190" s="269">
        <v>44.879844665527344</v>
      </c>
      <c r="T190" s="269">
        <v>40.703506469726563</v>
      </c>
      <c r="U190" s="269">
        <v>33.505016326904297</v>
      </c>
      <c r="V190" s="269">
        <v>21.089628219604492</v>
      </c>
      <c r="W190" s="269">
        <v>6.0347127914428711</v>
      </c>
      <c r="X190" s="269">
        <v>13.705822944641113</v>
      </c>
      <c r="Y190" s="269">
        <v>21.753438949584961</v>
      </c>
      <c r="Z190" s="269">
        <v>32.549900054931641</v>
      </c>
      <c r="AA190" s="269">
        <v>36.421421051025391</v>
      </c>
      <c r="AB190" s="416"/>
      <c r="AC190" s="416"/>
      <c r="AD190" s="416"/>
      <c r="AE190" s="416"/>
      <c r="AF190" s="416"/>
      <c r="AG190" s="416"/>
      <c r="AH190" s="416"/>
      <c r="AI190" s="416"/>
      <c r="AJ190" s="416"/>
    </row>
    <row r="191" spans="1:36" s="40" customFormat="1" ht="19.5" customHeight="1" x14ac:dyDescent="0.3">
      <c r="A191" s="246"/>
      <c r="B191" s="265"/>
      <c r="C191" s="265"/>
      <c r="D191" s="265"/>
      <c r="E191" s="265"/>
      <c r="F191" s="265"/>
      <c r="G191" s="265"/>
      <c r="H191" s="265"/>
      <c r="I191" s="265"/>
      <c r="J191" s="277"/>
      <c r="K191" s="277"/>
      <c r="L191" s="277"/>
      <c r="M191" s="277"/>
      <c r="N191" s="277"/>
      <c r="O191" s="277"/>
      <c r="P191" s="277"/>
      <c r="Q191" s="277"/>
      <c r="R191" s="277"/>
      <c r="S191" s="277"/>
      <c r="T191" s="277"/>
      <c r="U191" s="277"/>
      <c r="V191" s="277"/>
      <c r="W191" s="277"/>
      <c r="X191" s="277"/>
      <c r="Y191" s="277"/>
      <c r="Z191" s="277"/>
      <c r="AA191" s="277"/>
      <c r="AB191" s="152"/>
      <c r="AC191" s="152"/>
      <c r="AD191" s="152"/>
      <c r="AE191" s="152"/>
      <c r="AF191" s="152"/>
      <c r="AG191" s="152"/>
      <c r="AH191" s="152"/>
      <c r="AI191" s="152"/>
      <c r="AJ191" s="152"/>
    </row>
    <row r="192" spans="1:36" ht="15.5" x14ac:dyDescent="0.25">
      <c r="A192" s="39" t="str">
        <f>Index!A77</f>
        <v>Table 5k    Hotel Average room rates, by Hotel Grade, FY2008-FY2025</v>
      </c>
      <c r="B192" s="216"/>
      <c r="C192" s="216"/>
      <c r="D192" s="216"/>
      <c r="E192" s="216"/>
      <c r="F192" s="216"/>
      <c r="G192" s="216"/>
      <c r="H192" s="152"/>
      <c r="I192" s="152"/>
      <c r="J192" s="152"/>
      <c r="K192" s="152"/>
      <c r="L192" s="152"/>
      <c r="M192" s="152"/>
      <c r="N192" s="152"/>
      <c r="O192" s="152"/>
      <c r="P192" s="152"/>
      <c r="Q192" s="152"/>
      <c r="R192" s="152"/>
      <c r="S192" s="152"/>
      <c r="T192" s="152"/>
      <c r="U192" s="152"/>
      <c r="V192" s="152"/>
      <c r="W192" s="152"/>
      <c r="X192" s="152"/>
      <c r="Y192" s="152"/>
      <c r="Z192" s="152"/>
      <c r="AA192" s="152"/>
      <c r="AB192" s="216"/>
      <c r="AC192" s="216"/>
      <c r="AD192" s="216"/>
      <c r="AE192" s="216"/>
      <c r="AF192" s="216"/>
      <c r="AG192" s="216"/>
      <c r="AH192" s="216"/>
      <c r="AI192" s="216"/>
      <c r="AJ192" s="216"/>
    </row>
    <row r="193" spans="1:36" s="41" customFormat="1" ht="25.4" customHeight="1" x14ac:dyDescent="0.35">
      <c r="A193" s="237" t="s">
        <v>824</v>
      </c>
      <c r="B193" s="154"/>
      <c r="C193" s="154"/>
      <c r="D193" s="154"/>
      <c r="E193" s="154"/>
      <c r="F193" s="154"/>
      <c r="G193" s="154"/>
      <c r="H193" s="154"/>
      <c r="I193" s="154"/>
      <c r="J193" s="154" t="str">
        <f>J$2</f>
        <v>FY08</v>
      </c>
      <c r="K193" s="154" t="str">
        <f t="shared" ref="K193:AA193" si="155">K$2</f>
        <v>FY09</v>
      </c>
      <c r="L193" s="154" t="str">
        <f t="shared" si="155"/>
        <v>FY10</v>
      </c>
      <c r="M193" s="154" t="str">
        <f t="shared" si="155"/>
        <v>FY11</v>
      </c>
      <c r="N193" s="154" t="str">
        <f t="shared" si="155"/>
        <v>FY12</v>
      </c>
      <c r="O193" s="154" t="str">
        <f t="shared" si="155"/>
        <v>FY13</v>
      </c>
      <c r="P193" s="154" t="str">
        <f t="shared" si="155"/>
        <v>FY14</v>
      </c>
      <c r="Q193" s="154" t="str">
        <f t="shared" si="155"/>
        <v>FY15</v>
      </c>
      <c r="R193" s="154" t="str">
        <f t="shared" si="155"/>
        <v>FY16</v>
      </c>
      <c r="S193" s="154" t="str">
        <f t="shared" si="155"/>
        <v>FY17</v>
      </c>
      <c r="T193" s="154" t="str">
        <f t="shared" si="155"/>
        <v>FY18</v>
      </c>
      <c r="U193" s="154" t="str">
        <f t="shared" si="155"/>
        <v>FY19</v>
      </c>
      <c r="V193" s="154" t="str">
        <f t="shared" si="155"/>
        <v>FY20</v>
      </c>
      <c r="W193" s="154" t="str">
        <f t="shared" si="155"/>
        <v>FY21</v>
      </c>
      <c r="X193" s="154" t="str">
        <f t="shared" si="155"/>
        <v>FY22</v>
      </c>
      <c r="Y193" s="154" t="str">
        <f t="shared" si="155"/>
        <v>FY23</v>
      </c>
      <c r="Z193" s="154" t="str">
        <f t="shared" si="155"/>
        <v>FY24</v>
      </c>
      <c r="AA193" s="154" t="str">
        <f t="shared" si="155"/>
        <v>FY25</v>
      </c>
      <c r="AB193" s="38"/>
      <c r="AC193" s="38"/>
      <c r="AD193" s="38"/>
      <c r="AE193" s="38"/>
      <c r="AF193" s="38"/>
      <c r="AG193" s="38"/>
      <c r="AH193" s="38"/>
      <c r="AI193" s="38"/>
      <c r="AJ193" s="38"/>
    </row>
    <row r="194" spans="1:36" s="38" customFormat="1" ht="25.5" customHeight="1" x14ac:dyDescent="0.35">
      <c r="A194" s="258" t="s">
        <v>816</v>
      </c>
      <c r="B194" s="247"/>
      <c r="C194" s="247"/>
      <c r="D194" s="247"/>
      <c r="E194" s="247"/>
      <c r="F194" s="247"/>
      <c r="G194" s="247"/>
      <c r="H194" s="247"/>
      <c r="I194" s="247"/>
      <c r="J194" s="270">
        <v>259.8619384765625</v>
      </c>
      <c r="K194" s="270">
        <v>267.40078735351563</v>
      </c>
      <c r="L194" s="270">
        <v>269.98553466796875</v>
      </c>
      <c r="M194" s="270">
        <v>256.274658203125</v>
      </c>
      <c r="N194" s="270">
        <v>251.51213073730469</v>
      </c>
      <c r="O194" s="270">
        <v>256.0106201171875</v>
      </c>
      <c r="P194" s="270">
        <v>238.97319030761719</v>
      </c>
      <c r="Q194" s="270">
        <v>265.07550048828125</v>
      </c>
      <c r="R194" s="270">
        <v>279.78314208984375</v>
      </c>
      <c r="S194" s="270">
        <v>282.19485473632813</v>
      </c>
      <c r="T194" s="270">
        <v>262.9749755859375</v>
      </c>
      <c r="U194" s="270">
        <v>236.46772766113281</v>
      </c>
      <c r="V194" s="270">
        <v>244.71600341796875</v>
      </c>
      <c r="W194" s="270">
        <v>140.41938781738281</v>
      </c>
      <c r="X194" s="270">
        <v>164.76632690429688</v>
      </c>
      <c r="Y194" s="270">
        <v>201.75431823730469</v>
      </c>
      <c r="Z194" s="270">
        <v>211.05630493164063</v>
      </c>
      <c r="AA194" s="270">
        <v>228.01495361328125</v>
      </c>
      <c r="AB194" s="152"/>
      <c r="AC194" s="152"/>
      <c r="AD194" s="152"/>
      <c r="AE194" s="152"/>
      <c r="AF194" s="152"/>
      <c r="AG194" s="152"/>
      <c r="AH194" s="152"/>
      <c r="AI194" s="152"/>
      <c r="AJ194" s="152"/>
    </row>
    <row r="195" spans="1:36" x14ac:dyDescent="0.25">
      <c r="A195" s="258" t="s">
        <v>817</v>
      </c>
      <c r="B195" s="250"/>
      <c r="C195" s="250"/>
      <c r="D195" s="250"/>
      <c r="E195" s="250"/>
      <c r="F195" s="250"/>
      <c r="G195" s="250"/>
      <c r="H195" s="250"/>
      <c r="I195" s="250"/>
      <c r="J195" s="270">
        <v>105.11263275146484</v>
      </c>
      <c r="K195" s="270">
        <v>115.67372894287109</v>
      </c>
      <c r="L195" s="270">
        <v>95.635391235351563</v>
      </c>
      <c r="M195" s="270">
        <v>91.031410217285156</v>
      </c>
      <c r="N195" s="270">
        <v>83.717811584472656</v>
      </c>
      <c r="O195" s="270">
        <v>114.87798309326172</v>
      </c>
      <c r="P195" s="270">
        <v>108.18484497070313</v>
      </c>
      <c r="Q195" s="270">
        <v>94.196296691894531</v>
      </c>
      <c r="R195" s="270">
        <v>109.48826599121094</v>
      </c>
      <c r="S195" s="270">
        <v>112.25400543212891</v>
      </c>
      <c r="T195" s="270">
        <v>111.14072418212891</v>
      </c>
      <c r="U195" s="270">
        <v>108.54203033447266</v>
      </c>
      <c r="V195" s="270">
        <v>101.97196197509766</v>
      </c>
      <c r="W195" s="270">
        <v>108.78638458251953</v>
      </c>
      <c r="X195" s="270">
        <v>130.05094909667969</v>
      </c>
      <c r="Y195" s="270">
        <v>122.78435516357422</v>
      </c>
      <c r="Z195" s="270">
        <v>123.39807891845703</v>
      </c>
      <c r="AA195" s="270">
        <v>118.19556427001953</v>
      </c>
      <c r="AB195" s="152"/>
      <c r="AC195" s="152"/>
      <c r="AD195" s="152"/>
      <c r="AE195" s="152"/>
      <c r="AF195" s="152"/>
      <c r="AG195" s="152"/>
      <c r="AH195" s="152"/>
      <c r="AI195" s="152"/>
      <c r="AJ195" s="152"/>
    </row>
    <row r="196" spans="1:36" x14ac:dyDescent="0.25">
      <c r="A196" s="258" t="s">
        <v>818</v>
      </c>
      <c r="B196" s="250"/>
      <c r="C196" s="250"/>
      <c r="D196" s="250"/>
      <c r="E196" s="250"/>
      <c r="F196" s="250"/>
      <c r="G196" s="250"/>
      <c r="H196" s="250"/>
      <c r="I196" s="250"/>
      <c r="J196" s="270">
        <v>78.690673828125</v>
      </c>
      <c r="K196" s="270">
        <v>103.64131164550781</v>
      </c>
      <c r="L196" s="270">
        <v>100.22518157958984</v>
      </c>
      <c r="M196" s="270">
        <v>82.628532409667969</v>
      </c>
      <c r="N196" s="270">
        <v>69.686836242675781</v>
      </c>
      <c r="O196" s="270">
        <v>110.64358520507813</v>
      </c>
      <c r="P196" s="270">
        <v>88.489112854003906</v>
      </c>
      <c r="Q196" s="270">
        <v>96.658523559570313</v>
      </c>
      <c r="R196" s="270">
        <v>90.008941650390625</v>
      </c>
      <c r="S196" s="270">
        <v>84.42962646484375</v>
      </c>
      <c r="T196" s="270">
        <v>75.682403564453125</v>
      </c>
      <c r="U196" s="270">
        <v>70.986076354980469</v>
      </c>
      <c r="V196" s="270">
        <v>72.408683776855469</v>
      </c>
      <c r="W196" s="270">
        <v>80.338768005371094</v>
      </c>
      <c r="X196" s="270">
        <v>83.166755676269531</v>
      </c>
      <c r="Y196" s="270">
        <v>80.742019653320313</v>
      </c>
      <c r="Z196" s="270">
        <v>87.691658020019531</v>
      </c>
      <c r="AA196" s="270">
        <v>99.114845275878906</v>
      </c>
      <c r="AB196" s="152"/>
      <c r="AC196" s="152"/>
      <c r="AD196" s="152"/>
      <c r="AE196" s="152"/>
      <c r="AF196" s="152"/>
      <c r="AG196" s="152"/>
      <c r="AH196" s="152"/>
      <c r="AI196" s="152"/>
      <c r="AJ196" s="152"/>
    </row>
    <row r="197" spans="1:36" x14ac:dyDescent="0.25">
      <c r="A197" s="258" t="s">
        <v>819</v>
      </c>
      <c r="B197" s="250"/>
      <c r="C197" s="250"/>
      <c r="D197" s="250"/>
      <c r="E197" s="250"/>
      <c r="F197" s="250"/>
      <c r="G197" s="250"/>
      <c r="H197" s="250"/>
      <c r="I197" s="250"/>
      <c r="J197" s="270">
        <v>69.763717651367188</v>
      </c>
      <c r="K197" s="270">
        <v>66.362648010253906</v>
      </c>
      <c r="L197" s="270">
        <v>65.530601501464844</v>
      </c>
      <c r="M197" s="270">
        <v>71.969985961914063</v>
      </c>
      <c r="N197" s="270">
        <v>47.318065643310547</v>
      </c>
      <c r="O197" s="270">
        <v>58.354194641113281</v>
      </c>
      <c r="P197" s="270">
        <v>54.475543975830078</v>
      </c>
      <c r="Q197" s="270">
        <v>59.747016906738281</v>
      </c>
      <c r="R197" s="270">
        <v>67.55303955078125</v>
      </c>
      <c r="S197" s="270">
        <v>69.696327209472656</v>
      </c>
      <c r="T197" s="270">
        <v>65.539970397949219</v>
      </c>
      <c r="U197" s="270">
        <v>65.142242431640625</v>
      </c>
      <c r="V197" s="270">
        <v>72.993011474609375</v>
      </c>
      <c r="W197" s="270">
        <v>71.639884948730469</v>
      </c>
      <c r="X197" s="270">
        <v>52.562309265136719</v>
      </c>
      <c r="Y197" s="270">
        <v>64.890098571777344</v>
      </c>
      <c r="Z197" s="270">
        <v>70.321968078613281</v>
      </c>
      <c r="AA197" s="270">
        <v>76.191688537597656</v>
      </c>
      <c r="AB197" s="152"/>
      <c r="AC197" s="152"/>
      <c r="AD197" s="152"/>
      <c r="AE197" s="152"/>
      <c r="AF197" s="152"/>
      <c r="AG197" s="152"/>
      <c r="AH197" s="152"/>
      <c r="AI197" s="152"/>
      <c r="AJ197" s="152"/>
    </row>
    <row r="198" spans="1:36" x14ac:dyDescent="0.25">
      <c r="A198" s="258" t="s">
        <v>820</v>
      </c>
      <c r="B198" s="250"/>
      <c r="C198" s="250"/>
      <c r="D198" s="250"/>
      <c r="E198" s="250"/>
      <c r="F198" s="250"/>
      <c r="G198" s="250"/>
      <c r="H198" s="250"/>
      <c r="I198" s="250"/>
      <c r="J198" s="270">
        <v>82.017166137695313</v>
      </c>
      <c r="K198" s="270">
        <v>118.46821594238281</v>
      </c>
      <c r="L198" s="270">
        <v>93.855804443359375</v>
      </c>
      <c r="M198" s="270">
        <v>111.02047729492188</v>
      </c>
      <c r="N198" s="270">
        <v>96.213127136230469</v>
      </c>
      <c r="O198" s="270">
        <v>75.797996520996094</v>
      </c>
      <c r="P198" s="270">
        <v>92.506355285644531</v>
      </c>
      <c r="Q198" s="270">
        <v>86.188484191894531</v>
      </c>
      <c r="R198" s="270">
        <v>105.32350921630859</v>
      </c>
      <c r="S198" s="270">
        <v>107.23384094238281</v>
      </c>
      <c r="T198" s="270">
        <v>110.47751617431641</v>
      </c>
      <c r="U198" s="270">
        <v>106.62943267822266</v>
      </c>
      <c r="V198" s="270">
        <v>112.34680938720703</v>
      </c>
      <c r="W198" s="270">
        <v>79.464088439941406</v>
      </c>
      <c r="X198" s="270">
        <v>96.657035827636719</v>
      </c>
      <c r="Y198" s="270">
        <v>114.82856750488281</v>
      </c>
      <c r="Z198" s="270">
        <v>120.77964782714844</v>
      </c>
      <c r="AA198" s="270">
        <v>117.83561706542969</v>
      </c>
      <c r="AB198" s="152"/>
      <c r="AC198" s="152"/>
      <c r="AD198" s="152"/>
      <c r="AE198" s="152"/>
      <c r="AF198" s="152"/>
      <c r="AG198" s="152"/>
      <c r="AH198" s="152"/>
      <c r="AI198" s="152"/>
      <c r="AJ198" s="152"/>
    </row>
    <row r="199" spans="1:36" ht="13" x14ac:dyDescent="0.3">
      <c r="A199" s="258" t="s">
        <v>821</v>
      </c>
      <c r="B199" s="250"/>
      <c r="C199" s="250"/>
      <c r="D199" s="250"/>
      <c r="E199" s="250"/>
      <c r="F199" s="250"/>
      <c r="G199" s="250"/>
      <c r="H199" s="250"/>
      <c r="I199" s="250"/>
      <c r="J199" s="650"/>
      <c r="K199" s="650"/>
      <c r="L199" s="650"/>
      <c r="M199" s="650"/>
      <c r="N199" s="650"/>
      <c r="O199" s="650"/>
      <c r="P199" s="650"/>
      <c r="Q199" s="650"/>
      <c r="R199" s="650"/>
      <c r="S199" s="650"/>
      <c r="T199" s="650"/>
      <c r="U199" s="650"/>
      <c r="V199" s="650"/>
      <c r="W199" s="650"/>
      <c r="X199" s="650"/>
      <c r="Y199" s="650"/>
      <c r="Z199" s="650"/>
      <c r="AA199" s="650"/>
      <c r="AB199" s="152"/>
      <c r="AC199" s="152"/>
      <c r="AD199" s="152"/>
      <c r="AE199" s="152"/>
      <c r="AF199" s="152"/>
      <c r="AG199" s="152"/>
      <c r="AH199" s="152"/>
      <c r="AI199" s="152"/>
      <c r="AJ199" s="152"/>
    </row>
    <row r="200" spans="1:36" ht="13" x14ac:dyDescent="0.25">
      <c r="A200" s="262" t="s">
        <v>201</v>
      </c>
      <c r="B200" s="271"/>
      <c r="C200" s="271"/>
      <c r="D200" s="271"/>
      <c r="E200" s="271"/>
      <c r="F200" s="271"/>
      <c r="G200" s="271"/>
      <c r="H200" s="271"/>
      <c r="I200" s="271"/>
      <c r="J200" s="272">
        <v>145.74221801757813</v>
      </c>
      <c r="K200" s="272">
        <v>167.44197082519531</v>
      </c>
      <c r="L200" s="272">
        <v>156.14947509765625</v>
      </c>
      <c r="M200" s="272">
        <v>150.44316101074219</v>
      </c>
      <c r="N200" s="272">
        <v>134.67094421386719</v>
      </c>
      <c r="O200" s="272">
        <v>164.59988403320313</v>
      </c>
      <c r="P200" s="272">
        <v>162.56182861328125</v>
      </c>
      <c r="Q200" s="272">
        <v>149.71435546875</v>
      </c>
      <c r="R200" s="272">
        <v>163.9278564453125</v>
      </c>
      <c r="S200" s="272">
        <v>164.7882080078125</v>
      </c>
      <c r="T200" s="272">
        <v>155.26617431640625</v>
      </c>
      <c r="U200" s="272">
        <v>146.51661682128906</v>
      </c>
      <c r="V200" s="272">
        <v>138.54653930664063</v>
      </c>
      <c r="W200" s="272">
        <v>115.34558868408203</v>
      </c>
      <c r="X200" s="272">
        <v>136.30851745605469</v>
      </c>
      <c r="Y200" s="272">
        <v>142.04237365722656</v>
      </c>
      <c r="Z200" s="272">
        <v>149.83346557617188</v>
      </c>
      <c r="AA200" s="272">
        <v>153.93734741210938</v>
      </c>
      <c r="AB200" s="416"/>
      <c r="AC200" s="416"/>
      <c r="AD200" s="416"/>
      <c r="AE200" s="416"/>
      <c r="AF200" s="416"/>
      <c r="AG200" s="416"/>
      <c r="AH200" s="416"/>
      <c r="AI200" s="416"/>
      <c r="AJ200" s="416"/>
    </row>
    <row r="201" spans="1:36" s="40" customFormat="1" ht="19.5" customHeight="1" x14ac:dyDescent="0.3">
      <c r="A201" s="590" t="s">
        <v>827</v>
      </c>
      <c r="B201" s="265"/>
      <c r="C201" s="265"/>
      <c r="D201" s="265"/>
      <c r="E201" s="265"/>
      <c r="F201" s="265"/>
      <c r="G201" s="265"/>
      <c r="H201" s="265"/>
      <c r="I201" s="265"/>
      <c r="J201" s="256"/>
      <c r="K201" s="256"/>
      <c r="L201" s="256"/>
      <c r="M201" s="256"/>
      <c r="N201" s="256"/>
      <c r="O201" s="256"/>
      <c r="P201" s="256"/>
      <c r="Q201" s="256"/>
      <c r="R201" s="256"/>
      <c r="S201" s="256"/>
      <c r="T201" s="256"/>
      <c r="U201" s="256"/>
      <c r="V201" s="256"/>
      <c r="W201" s="256"/>
      <c r="X201" s="256"/>
      <c r="Y201" s="256"/>
      <c r="Z201" s="256"/>
      <c r="AA201" s="256"/>
      <c r="AB201" s="152"/>
      <c r="AC201" s="152"/>
      <c r="AD201" s="152"/>
      <c r="AE201" s="152"/>
      <c r="AF201" s="152"/>
      <c r="AG201" s="152"/>
      <c r="AH201" s="152"/>
      <c r="AI201" s="152"/>
      <c r="AJ201" s="152"/>
    </row>
    <row r="202" spans="1:36" ht="15.5" x14ac:dyDescent="0.25">
      <c r="A202" s="39" t="str">
        <f>Index!A78</f>
        <v>Table 5l     Number of Available Rooms, FY2008-FY2025</v>
      </c>
      <c r="B202" s="216"/>
      <c r="C202" s="216"/>
      <c r="D202" s="216"/>
      <c r="E202" s="216"/>
      <c r="F202" s="216"/>
      <c r="G202" s="216"/>
      <c r="H202" s="152"/>
      <c r="I202" s="152"/>
      <c r="J202" s="152"/>
      <c r="K202" s="152"/>
      <c r="L202" s="152"/>
      <c r="M202" s="152"/>
      <c r="N202" s="152"/>
      <c r="O202" s="152"/>
      <c r="P202" s="152"/>
      <c r="Q202" s="152"/>
      <c r="R202" s="152"/>
      <c r="S202" s="152"/>
      <c r="T202" s="152"/>
      <c r="U202" s="152"/>
      <c r="V202" s="152"/>
      <c r="W202" s="152"/>
      <c r="X202" s="152"/>
      <c r="Y202" s="152"/>
      <c r="Z202" s="152"/>
      <c r="AA202" s="152"/>
      <c r="AB202" s="216"/>
      <c r="AC202" s="216"/>
      <c r="AD202" s="216"/>
      <c r="AE202" s="216"/>
      <c r="AF202" s="216"/>
      <c r="AG202" s="216"/>
      <c r="AH202" s="216"/>
      <c r="AI202" s="216"/>
      <c r="AJ202" s="216"/>
    </row>
    <row r="203" spans="1:36" s="41" customFormat="1" ht="25.4" customHeight="1" x14ac:dyDescent="0.35">
      <c r="A203" s="237" t="s">
        <v>828</v>
      </c>
      <c r="B203" s="154"/>
      <c r="C203" s="154"/>
      <c r="D203" s="154"/>
      <c r="E203" s="154"/>
      <c r="F203" s="154"/>
      <c r="G203" s="154"/>
      <c r="H203" s="154"/>
      <c r="I203" s="154"/>
      <c r="J203" s="154" t="str">
        <f>J$2</f>
        <v>FY08</v>
      </c>
      <c r="K203" s="154" t="str">
        <f t="shared" ref="K203:W203" si="156">K$2</f>
        <v>FY09</v>
      </c>
      <c r="L203" s="154" t="str">
        <f t="shared" si="156"/>
        <v>FY10</v>
      </c>
      <c r="M203" s="154" t="str">
        <f t="shared" si="156"/>
        <v>FY11</v>
      </c>
      <c r="N203" s="154" t="str">
        <f t="shared" si="156"/>
        <v>FY12</v>
      </c>
      <c r="O203" s="154" t="str">
        <f t="shared" si="156"/>
        <v>FY13</v>
      </c>
      <c r="P203" s="154" t="str">
        <f t="shared" si="156"/>
        <v>FY14</v>
      </c>
      <c r="Q203" s="154" t="str">
        <f t="shared" si="156"/>
        <v>FY15</v>
      </c>
      <c r="R203" s="154" t="str">
        <f t="shared" si="156"/>
        <v>FY16</v>
      </c>
      <c r="S203" s="154" t="str">
        <f t="shared" si="156"/>
        <v>FY17</v>
      </c>
      <c r="T203" s="154" t="str">
        <f t="shared" si="156"/>
        <v>FY18</v>
      </c>
      <c r="U203" s="154" t="str">
        <f t="shared" si="156"/>
        <v>FY19</v>
      </c>
      <c r="V203" s="154" t="str">
        <f t="shared" si="156"/>
        <v>FY20</v>
      </c>
      <c r="W203" s="154" t="str">
        <f t="shared" si="156"/>
        <v>FY21</v>
      </c>
      <c r="X203" s="154" t="s">
        <v>254</v>
      </c>
      <c r="Y203" s="154" t="s">
        <v>255</v>
      </c>
      <c r="Z203" s="154" t="s">
        <v>256</v>
      </c>
      <c r="AA203" s="154" t="s">
        <v>257</v>
      </c>
      <c r="AB203" s="38"/>
      <c r="AC203" s="38"/>
      <c r="AD203" s="38"/>
      <c r="AE203" s="38"/>
      <c r="AF203" s="38"/>
      <c r="AG203" s="38"/>
      <c r="AH203" s="38"/>
      <c r="AI203" s="38"/>
      <c r="AJ203" s="38"/>
    </row>
    <row r="204" spans="1:36" s="38" customFormat="1" ht="25.5" customHeight="1" x14ac:dyDescent="0.35">
      <c r="A204" s="258" t="s">
        <v>829</v>
      </c>
      <c r="B204" s="247"/>
      <c r="C204" s="247"/>
      <c r="D204" s="247"/>
      <c r="E204" s="247"/>
      <c r="F204" s="247"/>
      <c r="G204" s="247"/>
      <c r="H204" s="247"/>
      <c r="I204" s="247"/>
      <c r="J204" s="270"/>
      <c r="K204" s="270"/>
      <c r="L204" s="270"/>
      <c r="M204" s="270"/>
      <c r="N204" s="270"/>
      <c r="O204" s="270"/>
      <c r="P204" s="270"/>
      <c r="Q204" s="270"/>
      <c r="R204" s="270"/>
      <c r="S204" s="270"/>
      <c r="T204" s="270"/>
      <c r="U204" s="270"/>
      <c r="V204" s="270"/>
      <c r="W204" s="270"/>
      <c r="X204" s="270"/>
      <c r="Y204" s="270"/>
      <c r="Z204" s="270"/>
      <c r="AA204" s="270"/>
      <c r="AB204" s="152"/>
      <c r="AC204" s="152"/>
      <c r="AD204" s="152"/>
      <c r="AE204" s="152"/>
      <c r="AF204" s="152"/>
      <c r="AG204" s="152"/>
      <c r="AH204" s="152"/>
      <c r="AI204" s="152"/>
      <c r="AJ204" s="152"/>
    </row>
    <row r="205" spans="1:36" s="38" customFormat="1" ht="15.5" x14ac:dyDescent="0.35">
      <c r="A205" s="258" t="s">
        <v>816</v>
      </c>
      <c r="B205" s="247"/>
      <c r="C205" s="247"/>
      <c r="D205" s="247"/>
      <c r="E205" s="247"/>
      <c r="F205" s="247"/>
      <c r="G205" s="247"/>
      <c r="H205" s="247"/>
      <c r="I205" s="247"/>
      <c r="J205" s="255">
        <v>329</v>
      </c>
      <c r="K205" s="255">
        <v>329</v>
      </c>
      <c r="L205" s="255">
        <v>329</v>
      </c>
      <c r="M205" s="255">
        <v>329</v>
      </c>
      <c r="N205" s="255">
        <v>329</v>
      </c>
      <c r="O205" s="255">
        <v>329</v>
      </c>
      <c r="P205" s="255">
        <v>329</v>
      </c>
      <c r="Q205" s="255">
        <v>329</v>
      </c>
      <c r="R205" s="255">
        <v>329</v>
      </c>
      <c r="S205" s="255">
        <v>329</v>
      </c>
      <c r="T205" s="255">
        <v>329</v>
      </c>
      <c r="U205" s="255">
        <v>329</v>
      </c>
      <c r="V205" s="255">
        <v>329</v>
      </c>
      <c r="W205" s="255">
        <v>329</v>
      </c>
      <c r="X205" s="255">
        <v>329</v>
      </c>
      <c r="Y205" s="255">
        <v>329</v>
      </c>
      <c r="Z205" s="255">
        <v>404</v>
      </c>
      <c r="AA205" s="255">
        <v>404</v>
      </c>
      <c r="AB205" s="152"/>
      <c r="AC205" s="152"/>
      <c r="AD205" s="152"/>
      <c r="AE205" s="152"/>
      <c r="AF205" s="152"/>
      <c r="AG205" s="152"/>
      <c r="AH205" s="152"/>
      <c r="AI205" s="152"/>
      <c r="AJ205" s="152"/>
    </row>
    <row r="206" spans="1:36" x14ac:dyDescent="0.25">
      <c r="A206" s="258" t="s">
        <v>817</v>
      </c>
      <c r="B206" s="250"/>
      <c r="C206" s="250"/>
      <c r="D206" s="250"/>
      <c r="E206" s="250"/>
      <c r="F206" s="250"/>
      <c r="G206" s="250"/>
      <c r="H206" s="250"/>
      <c r="I206" s="250"/>
      <c r="J206" s="255">
        <v>298.572509765625</v>
      </c>
      <c r="K206" s="255">
        <v>305.80770874023438</v>
      </c>
      <c r="L206" s="255">
        <v>310.14883422851563</v>
      </c>
      <c r="M206" s="255">
        <v>306.77239990234375</v>
      </c>
      <c r="N206" s="255">
        <v>319.31341552734375</v>
      </c>
      <c r="O206" s="255">
        <v>351.630615234375</v>
      </c>
      <c r="P206" s="255">
        <v>442.311767578125</v>
      </c>
      <c r="Q206" s="255">
        <v>530.09881591796875</v>
      </c>
      <c r="R206" s="255">
        <v>592</v>
      </c>
      <c r="S206" s="255">
        <v>682</v>
      </c>
      <c r="T206" s="255">
        <v>652</v>
      </c>
      <c r="U206" s="255">
        <v>652</v>
      </c>
      <c r="V206" s="255">
        <v>727</v>
      </c>
      <c r="W206" s="255">
        <v>727</v>
      </c>
      <c r="X206" s="255">
        <v>727</v>
      </c>
      <c r="Y206" s="255">
        <v>727</v>
      </c>
      <c r="Z206" s="255">
        <v>757</v>
      </c>
      <c r="AA206" s="255">
        <v>757</v>
      </c>
      <c r="AB206" s="152"/>
      <c r="AC206" s="152"/>
      <c r="AD206" s="152"/>
      <c r="AE206" s="152"/>
      <c r="AF206" s="152"/>
      <c r="AG206" s="152"/>
      <c r="AH206" s="152"/>
      <c r="AI206" s="152"/>
      <c r="AJ206" s="152"/>
    </row>
    <row r="207" spans="1:36" x14ac:dyDescent="0.25">
      <c r="A207" s="258" t="s">
        <v>818</v>
      </c>
      <c r="B207" s="250"/>
      <c r="C207" s="250"/>
      <c r="D207" s="250"/>
      <c r="E207" s="250"/>
      <c r="F207" s="250"/>
      <c r="G207" s="250"/>
      <c r="H207" s="250"/>
      <c r="I207" s="250"/>
      <c r="J207" s="255">
        <v>313.83477783203125</v>
      </c>
      <c r="K207" s="255">
        <v>304.70758056640625</v>
      </c>
      <c r="L207" s="255">
        <v>323.13748168945313</v>
      </c>
      <c r="M207" s="255">
        <v>342.09396362304688</v>
      </c>
      <c r="N207" s="255">
        <v>335.77511596679688</v>
      </c>
      <c r="O207" s="255">
        <v>355.69696044921875</v>
      </c>
      <c r="P207" s="255">
        <v>381.14776611328125</v>
      </c>
      <c r="Q207" s="255">
        <v>421.69351196289063</v>
      </c>
      <c r="R207" s="255">
        <v>512</v>
      </c>
      <c r="S207" s="255">
        <v>563</v>
      </c>
      <c r="T207" s="255">
        <v>621</v>
      </c>
      <c r="U207" s="255">
        <v>569</v>
      </c>
      <c r="V207" s="255">
        <v>569</v>
      </c>
      <c r="W207" s="255">
        <v>490</v>
      </c>
      <c r="X207" s="255">
        <v>490</v>
      </c>
      <c r="Y207" s="255">
        <v>474</v>
      </c>
      <c r="Z207" s="255">
        <v>471</v>
      </c>
      <c r="AA207" s="255">
        <v>471</v>
      </c>
      <c r="AB207" s="152"/>
      <c r="AC207" s="152"/>
      <c r="AD207" s="152"/>
      <c r="AE207" s="152"/>
      <c r="AF207" s="152"/>
      <c r="AG207" s="152"/>
      <c r="AH207" s="152"/>
      <c r="AI207" s="152"/>
      <c r="AJ207" s="152"/>
    </row>
    <row r="208" spans="1:36" x14ac:dyDescent="0.25">
      <c r="A208" s="258" t="s">
        <v>819</v>
      </c>
      <c r="B208" s="250"/>
      <c r="C208" s="250"/>
      <c r="D208" s="250"/>
      <c r="E208" s="250"/>
      <c r="F208" s="250"/>
      <c r="G208" s="250"/>
      <c r="H208" s="250"/>
      <c r="I208" s="250"/>
      <c r="J208" s="255">
        <v>147.72325134277344</v>
      </c>
      <c r="K208" s="255">
        <v>137.20246887207031</v>
      </c>
      <c r="L208" s="255">
        <v>149.30857849121094</v>
      </c>
      <c r="M208" s="255">
        <v>160.79014587402344</v>
      </c>
      <c r="N208" s="255">
        <v>165.16180419921875</v>
      </c>
      <c r="O208" s="255">
        <v>167.37165832519531</v>
      </c>
      <c r="P208" s="255">
        <v>170.01383972167969</v>
      </c>
      <c r="Q208" s="255">
        <v>177.79634094238281</v>
      </c>
      <c r="R208" s="255">
        <v>163</v>
      </c>
      <c r="S208" s="255">
        <v>154</v>
      </c>
      <c r="T208" s="255">
        <v>156</v>
      </c>
      <c r="U208" s="255">
        <v>166</v>
      </c>
      <c r="V208" s="255">
        <v>150</v>
      </c>
      <c r="W208" s="255">
        <v>124</v>
      </c>
      <c r="X208" s="255">
        <v>122</v>
      </c>
      <c r="Y208" s="255">
        <v>109</v>
      </c>
      <c r="Z208" s="255">
        <v>108</v>
      </c>
      <c r="AA208" s="255">
        <v>121</v>
      </c>
      <c r="AB208" s="152"/>
      <c r="AC208" s="152"/>
      <c r="AD208" s="152"/>
      <c r="AE208" s="152"/>
      <c r="AF208" s="152"/>
      <c r="AG208" s="152"/>
      <c r="AH208" s="152"/>
      <c r="AI208" s="152"/>
      <c r="AJ208" s="152"/>
    </row>
    <row r="209" spans="1:36" x14ac:dyDescent="0.25">
      <c r="A209" s="258" t="s">
        <v>820</v>
      </c>
      <c r="B209" s="250"/>
      <c r="C209" s="250"/>
      <c r="D209" s="250"/>
      <c r="E209" s="250"/>
      <c r="F209" s="250"/>
      <c r="G209" s="250"/>
      <c r="H209" s="250"/>
      <c r="I209" s="250"/>
      <c r="J209" s="255">
        <v>37.961814880371094</v>
      </c>
      <c r="K209" s="255">
        <v>42.293556213378906</v>
      </c>
      <c r="L209" s="255">
        <v>42.687351226806641</v>
      </c>
      <c r="M209" s="255">
        <v>41.978519439697266</v>
      </c>
      <c r="N209" s="255">
        <v>46.467781066894531</v>
      </c>
      <c r="O209" s="255">
        <v>44.656322479248047</v>
      </c>
      <c r="P209" s="255">
        <v>41.663482666015625</v>
      </c>
      <c r="Q209" s="255">
        <v>39.852027893066406</v>
      </c>
      <c r="R209" s="255">
        <v>33</v>
      </c>
      <c r="S209" s="255">
        <v>39</v>
      </c>
      <c r="T209" s="255">
        <v>33</v>
      </c>
      <c r="U209" s="255">
        <v>54</v>
      </c>
      <c r="V209" s="255">
        <v>54</v>
      </c>
      <c r="W209" s="255">
        <v>49</v>
      </c>
      <c r="X209" s="255">
        <v>49</v>
      </c>
      <c r="Y209" s="255">
        <v>55</v>
      </c>
      <c r="Z209" s="255">
        <v>55</v>
      </c>
      <c r="AA209" s="255">
        <v>50</v>
      </c>
      <c r="AB209" s="152"/>
      <c r="AC209" s="152"/>
      <c r="AD209" s="152"/>
      <c r="AE209" s="152"/>
      <c r="AF209" s="152"/>
      <c r="AG209" s="152"/>
      <c r="AH209" s="152"/>
      <c r="AI209" s="152"/>
      <c r="AJ209" s="152"/>
    </row>
    <row r="210" spans="1:36" ht="13" x14ac:dyDescent="0.3">
      <c r="A210" s="258" t="s">
        <v>821</v>
      </c>
      <c r="B210" s="250"/>
      <c r="C210" s="250"/>
      <c r="D210" s="250"/>
      <c r="E210" s="250"/>
      <c r="F210" s="250"/>
      <c r="G210" s="250"/>
      <c r="H210" s="250"/>
      <c r="I210" s="250"/>
      <c r="J210" s="650"/>
      <c r="K210" s="650"/>
      <c r="L210" s="650"/>
      <c r="M210" s="650"/>
      <c r="N210" s="650"/>
      <c r="O210" s="650"/>
      <c r="P210" s="650"/>
      <c r="Q210" s="650"/>
      <c r="R210" s="650"/>
      <c r="S210" s="650"/>
      <c r="T210" s="650"/>
      <c r="U210" s="650"/>
      <c r="V210" s="650"/>
      <c r="W210" s="650"/>
      <c r="X210" s="650"/>
      <c r="Y210" s="650"/>
      <c r="Z210" s="650"/>
      <c r="AA210" s="650"/>
      <c r="AB210" s="152"/>
      <c r="AC210" s="152"/>
      <c r="AD210" s="152"/>
      <c r="AE210" s="152"/>
      <c r="AF210" s="152"/>
      <c r="AG210" s="152"/>
      <c r="AH210" s="152"/>
      <c r="AI210" s="152"/>
      <c r="AJ210" s="152"/>
    </row>
    <row r="211" spans="1:36" ht="13" x14ac:dyDescent="0.25">
      <c r="A211" s="262" t="s">
        <v>830</v>
      </c>
      <c r="B211" s="260"/>
      <c r="C211" s="260"/>
      <c r="D211" s="260"/>
      <c r="E211" s="260"/>
      <c r="F211" s="260"/>
      <c r="G211" s="260"/>
      <c r="H211" s="260"/>
      <c r="I211" s="260"/>
      <c r="J211" s="273">
        <v>1149.96923828125</v>
      </c>
      <c r="K211" s="273">
        <v>1136.1339111328125</v>
      </c>
      <c r="L211" s="273">
        <v>1176.6295166015625</v>
      </c>
      <c r="M211" s="273">
        <v>1208.0311279296875</v>
      </c>
      <c r="N211" s="273">
        <v>1226.0638427734375</v>
      </c>
      <c r="O211" s="273">
        <v>1276.7418212890625</v>
      </c>
      <c r="P211" s="273">
        <v>1388.27978515625</v>
      </c>
      <c r="Q211" s="273">
        <v>1519.8714599609375</v>
      </c>
      <c r="R211" s="273">
        <v>1629</v>
      </c>
      <c r="S211" s="273">
        <v>1767</v>
      </c>
      <c r="T211" s="273">
        <v>1791</v>
      </c>
      <c r="U211" s="273">
        <v>1770</v>
      </c>
      <c r="V211" s="273">
        <v>1829</v>
      </c>
      <c r="W211" s="273">
        <v>1719</v>
      </c>
      <c r="X211" s="273">
        <v>1717</v>
      </c>
      <c r="Y211" s="273">
        <v>1694</v>
      </c>
      <c r="Z211" s="273">
        <v>1795</v>
      </c>
      <c r="AA211" s="273">
        <v>1803</v>
      </c>
      <c r="AB211" s="160"/>
      <c r="AC211" s="160"/>
      <c r="AD211" s="160"/>
      <c r="AE211" s="160"/>
      <c r="AF211" s="160"/>
      <c r="AG211" s="160"/>
      <c r="AH211" s="160"/>
      <c r="AI211" s="160"/>
      <c r="AJ211" s="160"/>
    </row>
    <row r="212" spans="1:36" s="38" customFormat="1" ht="25.5" customHeight="1" x14ac:dyDescent="0.35">
      <c r="A212" s="258" t="s">
        <v>831</v>
      </c>
      <c r="B212" s="247"/>
      <c r="C212" s="247"/>
      <c r="D212" s="247"/>
      <c r="E212" s="247"/>
      <c r="F212" s="247"/>
      <c r="G212" s="247"/>
      <c r="H212" s="247"/>
      <c r="I212" s="247"/>
      <c r="J212" s="270"/>
      <c r="K212" s="270"/>
      <c r="L212" s="270"/>
      <c r="M212" s="270"/>
      <c r="N212" s="270"/>
      <c r="O212" s="270"/>
      <c r="P212" s="270"/>
      <c r="Q212" s="270"/>
      <c r="R212" s="270"/>
      <c r="S212" s="270"/>
      <c r="T212" s="270"/>
      <c r="U212" s="270"/>
      <c r="V212" s="270"/>
      <c r="W212" s="270"/>
      <c r="X212" s="270"/>
      <c r="Y212" s="270"/>
      <c r="Z212" s="270"/>
      <c r="AA212" s="270"/>
      <c r="AB212" s="152"/>
      <c r="AC212" s="152"/>
      <c r="AD212" s="152"/>
      <c r="AE212" s="152"/>
      <c r="AF212" s="152"/>
      <c r="AG212" s="152"/>
      <c r="AH212" s="152"/>
      <c r="AI212" s="152"/>
      <c r="AJ212" s="152"/>
    </row>
    <row r="213" spans="1:36" s="38" customFormat="1" ht="15.5" x14ac:dyDescent="0.35">
      <c r="A213" s="258" t="s">
        <v>816</v>
      </c>
      <c r="B213" s="247"/>
      <c r="C213" s="247"/>
      <c r="D213" s="247"/>
      <c r="E213" s="247"/>
      <c r="F213" s="247"/>
      <c r="G213" s="247"/>
      <c r="H213" s="247"/>
      <c r="I213" s="247"/>
      <c r="J213" s="255"/>
      <c r="K213" s="255"/>
      <c r="L213" s="255"/>
      <c r="M213" s="255"/>
      <c r="N213" s="255"/>
      <c r="O213" s="255"/>
      <c r="P213" s="255"/>
      <c r="Q213" s="255"/>
      <c r="R213" s="255">
        <v>329</v>
      </c>
      <c r="S213" s="255">
        <v>329</v>
      </c>
      <c r="T213" s="255">
        <v>329</v>
      </c>
      <c r="U213" s="255">
        <v>329</v>
      </c>
      <c r="V213" s="255">
        <v>329</v>
      </c>
      <c r="W213" s="255">
        <v>329</v>
      </c>
      <c r="X213" s="255">
        <v>329</v>
      </c>
      <c r="Y213" s="255">
        <v>329</v>
      </c>
      <c r="Z213" s="255">
        <v>404</v>
      </c>
      <c r="AA213" s="255">
        <v>404</v>
      </c>
      <c r="AB213" s="152"/>
      <c r="AC213" s="152"/>
      <c r="AD213" s="152"/>
      <c r="AE213" s="152"/>
      <c r="AF213" s="152"/>
      <c r="AG213" s="152"/>
      <c r="AH213" s="152"/>
      <c r="AI213" s="152"/>
      <c r="AJ213" s="152"/>
    </row>
    <row r="214" spans="1:36" x14ac:dyDescent="0.25">
      <c r="A214" s="258" t="s">
        <v>817</v>
      </c>
      <c r="B214" s="250"/>
      <c r="C214" s="250"/>
      <c r="D214" s="250"/>
      <c r="E214" s="250"/>
      <c r="F214" s="250"/>
      <c r="G214" s="250"/>
      <c r="H214" s="250"/>
      <c r="I214" s="250"/>
      <c r="J214" s="255"/>
      <c r="K214" s="255"/>
      <c r="L214" s="255"/>
      <c r="M214" s="255"/>
      <c r="N214" s="255"/>
      <c r="O214" s="255"/>
      <c r="P214" s="255"/>
      <c r="Q214" s="255"/>
      <c r="R214" s="255">
        <v>592</v>
      </c>
      <c r="S214" s="255">
        <v>682</v>
      </c>
      <c r="T214" s="255">
        <v>652</v>
      </c>
      <c r="U214" s="255">
        <v>652</v>
      </c>
      <c r="V214" s="255">
        <v>727</v>
      </c>
      <c r="W214" s="255">
        <v>516</v>
      </c>
      <c r="X214" s="255">
        <v>546</v>
      </c>
      <c r="Y214" s="255">
        <v>536</v>
      </c>
      <c r="Z214" s="255">
        <v>676</v>
      </c>
      <c r="AA214" s="255">
        <v>692</v>
      </c>
      <c r="AB214" s="152"/>
      <c r="AC214" s="152"/>
      <c r="AD214" s="152"/>
      <c r="AE214" s="152"/>
      <c r="AF214" s="152"/>
      <c r="AG214" s="152"/>
      <c r="AH214" s="152"/>
      <c r="AI214" s="152"/>
      <c r="AJ214" s="152"/>
    </row>
    <row r="215" spans="1:36" x14ac:dyDescent="0.25">
      <c r="A215" s="258" t="s">
        <v>818</v>
      </c>
      <c r="B215" s="250"/>
      <c r="C215" s="250"/>
      <c r="D215" s="250"/>
      <c r="E215" s="250"/>
      <c r="F215" s="250"/>
      <c r="G215" s="250"/>
      <c r="H215" s="250"/>
      <c r="I215" s="250"/>
      <c r="J215" s="255"/>
      <c r="K215" s="255"/>
      <c r="L215" s="255"/>
      <c r="M215" s="255"/>
      <c r="N215" s="255"/>
      <c r="O215" s="255"/>
      <c r="P215" s="255"/>
      <c r="Q215" s="255"/>
      <c r="R215" s="255">
        <v>374</v>
      </c>
      <c r="S215" s="255">
        <v>563</v>
      </c>
      <c r="T215" s="255">
        <v>607</v>
      </c>
      <c r="U215" s="255">
        <v>566</v>
      </c>
      <c r="V215" s="255">
        <v>522</v>
      </c>
      <c r="W215" s="255">
        <v>216</v>
      </c>
      <c r="X215" s="255">
        <v>231</v>
      </c>
      <c r="Y215" s="255">
        <v>239</v>
      </c>
      <c r="Z215" s="255">
        <v>338</v>
      </c>
      <c r="AA215" s="255">
        <v>273</v>
      </c>
      <c r="AB215" s="152"/>
      <c r="AC215" s="152"/>
      <c r="AD215" s="152"/>
      <c r="AE215" s="152"/>
      <c r="AF215" s="152"/>
      <c r="AG215" s="152"/>
      <c r="AH215" s="152"/>
      <c r="AI215" s="152"/>
      <c r="AJ215" s="152"/>
    </row>
    <row r="216" spans="1:36" x14ac:dyDescent="0.25">
      <c r="A216" s="258" t="s">
        <v>819</v>
      </c>
      <c r="B216" s="250"/>
      <c r="C216" s="250"/>
      <c r="D216" s="250"/>
      <c r="E216" s="250"/>
      <c r="F216" s="250"/>
      <c r="G216" s="250"/>
      <c r="H216" s="250"/>
      <c r="I216" s="250"/>
      <c r="J216" s="255"/>
      <c r="K216" s="255"/>
      <c r="L216" s="255"/>
      <c r="M216" s="255"/>
      <c r="N216" s="255"/>
      <c r="O216" s="255"/>
      <c r="P216" s="255"/>
      <c r="Q216" s="255"/>
      <c r="R216" s="255">
        <v>119</v>
      </c>
      <c r="S216" s="255">
        <v>108</v>
      </c>
      <c r="T216" s="255">
        <v>130</v>
      </c>
      <c r="U216" s="255">
        <v>115</v>
      </c>
      <c r="V216" s="255">
        <v>113</v>
      </c>
      <c r="W216" s="255">
        <v>78</v>
      </c>
      <c r="X216" s="255">
        <v>92</v>
      </c>
      <c r="Y216" s="255">
        <v>108</v>
      </c>
      <c r="Z216" s="255">
        <v>98</v>
      </c>
      <c r="AA216" s="255">
        <v>104</v>
      </c>
      <c r="AB216" s="152"/>
      <c r="AC216" s="152"/>
      <c r="AD216" s="152"/>
      <c r="AE216" s="152"/>
      <c r="AF216" s="152"/>
      <c r="AG216" s="152"/>
      <c r="AH216" s="152"/>
      <c r="AI216" s="152"/>
      <c r="AJ216" s="152"/>
    </row>
    <row r="217" spans="1:36" x14ac:dyDescent="0.25">
      <c r="A217" s="258" t="s">
        <v>820</v>
      </c>
      <c r="B217" s="250"/>
      <c r="C217" s="250"/>
      <c r="D217" s="250"/>
      <c r="E217" s="250"/>
      <c r="F217" s="250"/>
      <c r="G217" s="250"/>
      <c r="H217" s="250"/>
      <c r="I217" s="250"/>
      <c r="J217" s="255"/>
      <c r="K217" s="255"/>
      <c r="L217" s="255"/>
      <c r="M217" s="255"/>
      <c r="N217" s="255"/>
      <c r="O217" s="255"/>
      <c r="P217" s="255"/>
      <c r="Q217" s="255"/>
      <c r="R217" s="255">
        <v>55</v>
      </c>
      <c r="S217" s="255">
        <v>55</v>
      </c>
      <c r="T217" s="255">
        <v>49</v>
      </c>
      <c r="U217" s="255">
        <v>49</v>
      </c>
      <c r="V217" s="255">
        <v>49</v>
      </c>
      <c r="W217" s="255">
        <v>49</v>
      </c>
      <c r="X217" s="255">
        <v>49</v>
      </c>
      <c r="Y217" s="255">
        <v>55</v>
      </c>
      <c r="Z217" s="255">
        <v>49</v>
      </c>
      <c r="AA217" s="255">
        <v>50</v>
      </c>
      <c r="AB217" s="152"/>
      <c r="AC217" s="152"/>
      <c r="AD217" s="152"/>
      <c r="AE217" s="152"/>
      <c r="AF217" s="152"/>
      <c r="AG217" s="152"/>
      <c r="AH217" s="152"/>
      <c r="AI217" s="152"/>
      <c r="AJ217" s="152"/>
    </row>
    <row r="218" spans="1:36" ht="13" x14ac:dyDescent="0.3">
      <c r="A218" s="258" t="s">
        <v>821</v>
      </c>
      <c r="B218" s="250"/>
      <c r="C218" s="250"/>
      <c r="D218" s="250"/>
      <c r="E218" s="250"/>
      <c r="F218" s="250"/>
      <c r="G218" s="250"/>
      <c r="H218" s="250"/>
      <c r="I218" s="250"/>
      <c r="J218" s="651"/>
      <c r="K218" s="651"/>
      <c r="L218" s="651"/>
      <c r="M218" s="651"/>
      <c r="N218" s="651"/>
      <c r="O218" s="651"/>
      <c r="P218" s="651"/>
      <c r="Q218" s="651"/>
      <c r="R218" s="650"/>
      <c r="S218" s="650"/>
      <c r="T218" s="650"/>
      <c r="U218" s="650"/>
      <c r="V218" s="650"/>
      <c r="W218" s="650"/>
      <c r="X218" s="650"/>
      <c r="Y218" s="650"/>
      <c r="Z218" s="650"/>
      <c r="AA218" s="650"/>
      <c r="AB218" s="152"/>
      <c r="AC218" s="152"/>
      <c r="AD218" s="152"/>
      <c r="AE218" s="152"/>
      <c r="AF218" s="152"/>
      <c r="AG218" s="152"/>
      <c r="AH218" s="152"/>
      <c r="AI218" s="152"/>
      <c r="AJ218" s="152"/>
    </row>
    <row r="219" spans="1:36" ht="13" x14ac:dyDescent="0.25">
      <c r="A219" s="262" t="s">
        <v>830</v>
      </c>
      <c r="B219" s="260"/>
      <c r="C219" s="260"/>
      <c r="D219" s="260"/>
      <c r="E219" s="260"/>
      <c r="F219" s="260"/>
      <c r="G219" s="260"/>
      <c r="H219" s="260"/>
      <c r="I219" s="260"/>
      <c r="J219" s="273"/>
      <c r="K219" s="273"/>
      <c r="L219" s="273"/>
      <c r="M219" s="273"/>
      <c r="N219" s="273"/>
      <c r="O219" s="273"/>
      <c r="P219" s="273"/>
      <c r="Q219" s="273"/>
      <c r="R219" s="273">
        <v>1469</v>
      </c>
      <c r="S219" s="273">
        <v>1737</v>
      </c>
      <c r="T219" s="273">
        <v>1767</v>
      </c>
      <c r="U219" s="273">
        <v>1711</v>
      </c>
      <c r="V219" s="273">
        <v>1740</v>
      </c>
      <c r="W219" s="273">
        <v>1188</v>
      </c>
      <c r="X219" s="273">
        <v>1247</v>
      </c>
      <c r="Y219" s="273">
        <v>1267</v>
      </c>
      <c r="Z219" s="273">
        <v>1565</v>
      </c>
      <c r="AA219" s="273">
        <v>1523</v>
      </c>
      <c r="AB219" s="160"/>
      <c r="AC219" s="160"/>
      <c r="AD219" s="160"/>
      <c r="AE219" s="160"/>
      <c r="AF219" s="160"/>
      <c r="AG219" s="160"/>
      <c r="AH219" s="160"/>
      <c r="AI219" s="160"/>
      <c r="AJ219" s="160"/>
    </row>
    <row r="220" spans="1:36" s="160" customFormat="1" ht="19.5" customHeight="1" x14ac:dyDescent="0.3">
      <c r="A220" s="179" t="s">
        <v>832</v>
      </c>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c r="AA220" s="253"/>
      <c r="AB220" s="152"/>
      <c r="AC220" s="152"/>
      <c r="AD220" s="152"/>
      <c r="AE220" s="152"/>
      <c r="AF220" s="152"/>
      <c r="AG220" s="152"/>
      <c r="AH220" s="152"/>
      <c r="AI220" s="152"/>
      <c r="AJ220" s="152"/>
    </row>
    <row r="221" spans="1:36" ht="13" x14ac:dyDescent="0.3">
      <c r="A221" s="179" t="s">
        <v>833</v>
      </c>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c r="AA221" s="253"/>
      <c r="AB221" s="152"/>
      <c r="AC221" s="152"/>
      <c r="AD221" s="152"/>
      <c r="AE221" s="152"/>
      <c r="AF221" s="152"/>
      <c r="AG221" s="152"/>
      <c r="AH221" s="152"/>
      <c r="AI221" s="152"/>
      <c r="AJ221" s="152"/>
    </row>
    <row r="222" spans="1:36" ht="13" x14ac:dyDescent="0.3">
      <c r="A222" s="179" t="s">
        <v>834</v>
      </c>
      <c r="B222" s="152"/>
      <c r="C222" s="152"/>
      <c r="D222" s="152"/>
      <c r="E222" s="152"/>
      <c r="F222" s="152"/>
      <c r="G222" s="152"/>
      <c r="H222" s="152"/>
      <c r="I222" s="152"/>
      <c r="J222" s="242"/>
      <c r="K222" s="242"/>
      <c r="L222" s="242"/>
      <c r="M222" s="242"/>
      <c r="N222" s="242"/>
      <c r="O222" s="242"/>
      <c r="P222" s="242"/>
      <c r="Q222" s="242"/>
      <c r="R222" s="242"/>
      <c r="S222" s="242"/>
      <c r="T222" s="242"/>
      <c r="U222" s="242"/>
      <c r="V222" s="242"/>
      <c r="W222" s="242"/>
      <c r="X222" s="242"/>
      <c r="Y222" s="242"/>
      <c r="Z222" s="242"/>
      <c r="AA222" s="242"/>
      <c r="AB222" s="152"/>
      <c r="AC222" s="152"/>
      <c r="AD222" s="152"/>
      <c r="AE222" s="152"/>
      <c r="AF222" s="152"/>
      <c r="AG222" s="152"/>
      <c r="AH222" s="152"/>
      <c r="AI222" s="152"/>
      <c r="AJ222" s="152"/>
    </row>
    <row r="223" spans="1:36" ht="13" x14ac:dyDescent="0.3">
      <c r="A223" s="179" t="s">
        <v>835</v>
      </c>
      <c r="B223" s="152"/>
      <c r="C223" s="152"/>
      <c r="D223" s="152"/>
      <c r="E223" s="152"/>
      <c r="F223" s="152"/>
      <c r="G223" s="152"/>
      <c r="H223" s="152"/>
      <c r="I223" s="152"/>
      <c r="J223" s="242"/>
      <c r="K223" s="242"/>
      <c r="L223" s="242"/>
      <c r="M223" s="242"/>
      <c r="N223" s="242"/>
      <c r="O223" s="242"/>
      <c r="P223" s="242"/>
      <c r="Q223" s="242"/>
      <c r="R223" s="242"/>
      <c r="S223" s="242"/>
      <c r="T223" s="242"/>
      <c r="U223" s="242"/>
      <c r="V223" s="242"/>
      <c r="W223" s="242"/>
      <c r="X223" s="242"/>
      <c r="Y223" s="242"/>
      <c r="Z223" s="242"/>
      <c r="AA223" s="242"/>
      <c r="AB223" s="152"/>
      <c r="AC223" s="152"/>
      <c r="AD223" s="152"/>
      <c r="AE223" s="152"/>
      <c r="AF223" s="152"/>
      <c r="AG223" s="152"/>
      <c r="AH223" s="152"/>
      <c r="AI223" s="152"/>
      <c r="AJ223" s="152"/>
    </row>
    <row r="224" spans="1:36" ht="13" x14ac:dyDescent="0.3">
      <c r="A224" s="179" t="s">
        <v>836</v>
      </c>
      <c r="B224" s="152"/>
      <c r="C224" s="152"/>
      <c r="D224" s="152"/>
      <c r="E224" s="152"/>
      <c r="F224" s="152"/>
      <c r="G224" s="152"/>
      <c r="H224" s="152"/>
      <c r="I224" s="152"/>
      <c r="J224" s="242"/>
      <c r="K224" s="242"/>
      <c r="L224" s="242"/>
      <c r="M224" s="242"/>
      <c r="N224" s="242"/>
      <c r="O224" s="242"/>
      <c r="P224" s="242"/>
      <c r="Q224" s="242"/>
      <c r="R224" s="242"/>
      <c r="S224" s="242"/>
      <c r="T224" s="242"/>
      <c r="U224" s="242"/>
      <c r="V224" s="242"/>
      <c r="W224" s="242"/>
      <c r="X224" s="242"/>
      <c r="Y224" s="242"/>
      <c r="Z224" s="242"/>
      <c r="AA224" s="242"/>
      <c r="AB224" s="152"/>
      <c r="AC224" s="152"/>
      <c r="AD224" s="152"/>
      <c r="AE224" s="152"/>
      <c r="AF224" s="152"/>
      <c r="AG224" s="152"/>
      <c r="AH224" s="152"/>
      <c r="AI224" s="152"/>
      <c r="AJ224" s="152"/>
    </row>
    <row r="225" spans="1:36" ht="15.5" x14ac:dyDescent="0.25">
      <c r="A225" s="39" t="str">
        <f>Index!A79</f>
        <v>Table 5m   Hotel Average room rates, by nationality of guests, FY2008-FY2019</v>
      </c>
      <c r="B225" s="216"/>
      <c r="C225" s="216"/>
      <c r="D225" s="216"/>
      <c r="E225" s="216"/>
      <c r="F225" s="216"/>
      <c r="G225" s="216"/>
      <c r="H225" s="152"/>
      <c r="I225" s="152"/>
      <c r="J225" s="152"/>
      <c r="K225" s="152"/>
      <c r="L225" s="152"/>
      <c r="M225" s="152"/>
      <c r="N225" s="152"/>
      <c r="O225" s="152"/>
      <c r="P225" s="152"/>
      <c r="Q225" s="152"/>
      <c r="R225" s="152"/>
      <c r="S225" s="152"/>
      <c r="T225" s="152"/>
      <c r="U225" s="152"/>
      <c r="V225" s="152"/>
      <c r="W225" s="152"/>
      <c r="X225" s="152"/>
      <c r="Y225" s="152"/>
      <c r="Z225" s="152"/>
      <c r="AA225" s="152"/>
      <c r="AB225" s="216"/>
      <c r="AC225" s="216"/>
      <c r="AD225" s="216"/>
      <c r="AE225" s="216"/>
      <c r="AF225" s="216"/>
      <c r="AG225" s="216"/>
      <c r="AH225" s="216"/>
      <c r="AI225" s="216"/>
      <c r="AJ225" s="216"/>
    </row>
    <row r="226" spans="1:36" s="41" customFormat="1" ht="25.4" customHeight="1" x14ac:dyDescent="0.35">
      <c r="A226" s="409" t="s">
        <v>837</v>
      </c>
      <c r="B226" s="154"/>
      <c r="C226" s="154"/>
      <c r="D226" s="154"/>
      <c r="E226" s="154"/>
      <c r="F226" s="154"/>
      <c r="G226" s="154"/>
      <c r="H226" s="154"/>
      <c r="I226" s="154"/>
      <c r="J226" s="154" t="str">
        <f>J$2</f>
        <v>FY08</v>
      </c>
      <c r="K226" s="154" t="str">
        <f t="shared" ref="K226:U226" si="157">K$2</f>
        <v>FY09</v>
      </c>
      <c r="L226" s="154" t="str">
        <f t="shared" si="157"/>
        <v>FY10</v>
      </c>
      <c r="M226" s="154" t="str">
        <f t="shared" si="157"/>
        <v>FY11</v>
      </c>
      <c r="N226" s="154" t="str">
        <f t="shared" si="157"/>
        <v>FY12</v>
      </c>
      <c r="O226" s="154" t="str">
        <f t="shared" si="157"/>
        <v>FY13</v>
      </c>
      <c r="P226" s="154" t="str">
        <f t="shared" si="157"/>
        <v>FY14</v>
      </c>
      <c r="Q226" s="154" t="str">
        <f t="shared" si="157"/>
        <v>FY15</v>
      </c>
      <c r="R226" s="154" t="str">
        <f t="shared" si="157"/>
        <v>FY16</v>
      </c>
      <c r="S226" s="154" t="str">
        <f t="shared" si="157"/>
        <v>FY17</v>
      </c>
      <c r="T226" s="154" t="str">
        <f t="shared" si="157"/>
        <v>FY18</v>
      </c>
      <c r="U226" s="154" t="str">
        <f t="shared" si="157"/>
        <v>FY19</v>
      </c>
      <c r="V226" s="154"/>
      <c r="W226" s="154"/>
      <c r="X226" s="154"/>
      <c r="Y226" s="154"/>
      <c r="Z226" s="154"/>
      <c r="AA226" s="154"/>
      <c r="AB226" s="38"/>
      <c r="AC226" s="38"/>
      <c r="AD226" s="38"/>
      <c r="AE226" s="38"/>
      <c r="AF226" s="38"/>
      <c r="AG226" s="38"/>
      <c r="AH226" s="38"/>
      <c r="AI226" s="38"/>
      <c r="AJ226" s="38"/>
    </row>
    <row r="227" spans="1:36" s="38" customFormat="1" ht="25.5" customHeight="1" x14ac:dyDescent="0.35">
      <c r="A227" s="175" t="s">
        <v>167</v>
      </c>
      <c r="B227" s="247"/>
      <c r="C227" s="247"/>
      <c r="D227" s="247"/>
      <c r="E227" s="247"/>
      <c r="F227" s="247"/>
      <c r="G227" s="247"/>
      <c r="H227" s="247"/>
      <c r="I227" s="247"/>
      <c r="J227" s="270">
        <v>121.76904296875</v>
      </c>
      <c r="K227" s="270">
        <v>127.94451904296875</v>
      </c>
      <c r="L227" s="270">
        <v>125.89043426513672</v>
      </c>
      <c r="M227" s="270">
        <v>122.79719543457031</v>
      </c>
      <c r="N227" s="270">
        <v>132.98297119140625</v>
      </c>
      <c r="O227" s="270">
        <v>149.079833984375</v>
      </c>
      <c r="P227" s="270">
        <v>152.54725646972656</v>
      </c>
      <c r="Q227" s="270">
        <v>173.73173522949219</v>
      </c>
      <c r="R227" s="270">
        <v>188.73634338378906</v>
      </c>
      <c r="S227" s="270">
        <v>194.90882873535156</v>
      </c>
      <c r="T227" s="270">
        <v>188.26025390625</v>
      </c>
      <c r="U227" s="270">
        <v>170.67247009277344</v>
      </c>
      <c r="V227" s="650"/>
      <c r="W227" s="650"/>
      <c r="X227" s="650"/>
      <c r="Y227" s="650"/>
      <c r="Z227" s="650"/>
      <c r="AA227" s="650"/>
      <c r="AB227" s="152"/>
      <c r="AC227" s="152"/>
      <c r="AD227" s="152"/>
      <c r="AE227" s="152"/>
      <c r="AF227" s="152"/>
      <c r="AG227" s="152"/>
      <c r="AH227" s="152"/>
      <c r="AI227" s="152"/>
      <c r="AJ227" s="152"/>
    </row>
    <row r="228" spans="1:36" ht="13" x14ac:dyDescent="0.3">
      <c r="A228" s="175" t="s">
        <v>168</v>
      </c>
      <c r="B228" s="250"/>
      <c r="C228" s="250"/>
      <c r="D228" s="250"/>
      <c r="E228" s="250"/>
      <c r="F228" s="250"/>
      <c r="G228" s="250"/>
      <c r="H228" s="250"/>
      <c r="I228" s="250"/>
      <c r="J228" s="270">
        <v>110.75828552246094</v>
      </c>
      <c r="K228" s="270">
        <v>119.01472473144531</v>
      </c>
      <c r="L228" s="270">
        <v>120.71553039550781</v>
      </c>
      <c r="M228" s="270">
        <v>143.064208984375</v>
      </c>
      <c r="N228" s="270">
        <v>143.12826538085938</v>
      </c>
      <c r="O228" s="270">
        <v>157.63975524902344</v>
      </c>
      <c r="P228" s="270">
        <v>158.40184020996094</v>
      </c>
      <c r="Q228" s="270">
        <v>167.26982116699219</v>
      </c>
      <c r="R228" s="270">
        <v>165.51246643066406</v>
      </c>
      <c r="S228" s="270">
        <v>170.19723510742188</v>
      </c>
      <c r="T228" s="270">
        <v>168.56170654296875</v>
      </c>
      <c r="U228" s="270">
        <v>156.95501708984375</v>
      </c>
      <c r="V228" s="650"/>
      <c r="W228" s="650"/>
      <c r="X228" s="650"/>
      <c r="Y228" s="650"/>
      <c r="Z228" s="650"/>
      <c r="AA228" s="650"/>
      <c r="AB228" s="152"/>
      <c r="AC228" s="152"/>
      <c r="AD228" s="152"/>
      <c r="AE228" s="152"/>
      <c r="AF228" s="152"/>
      <c r="AG228" s="152"/>
      <c r="AH228" s="152"/>
      <c r="AI228" s="152"/>
      <c r="AJ228" s="152"/>
    </row>
    <row r="229" spans="1:36" ht="13" x14ac:dyDescent="0.3">
      <c r="A229" s="175" t="s">
        <v>169</v>
      </c>
      <c r="B229" s="250"/>
      <c r="C229" s="250"/>
      <c r="D229" s="250"/>
      <c r="E229" s="250"/>
      <c r="F229" s="250"/>
      <c r="G229" s="250"/>
      <c r="H229" s="250"/>
      <c r="I229" s="250"/>
      <c r="J229" s="270">
        <v>73.879432678222656</v>
      </c>
      <c r="K229" s="270">
        <v>79.766242980957031</v>
      </c>
      <c r="L229" s="270">
        <v>74.45953369140625</v>
      </c>
      <c r="M229" s="270">
        <v>76.215919494628906</v>
      </c>
      <c r="N229" s="270">
        <v>81.004570007324219</v>
      </c>
      <c r="O229" s="270">
        <v>101.38372039794922</v>
      </c>
      <c r="P229" s="270">
        <v>96.285057067871094</v>
      </c>
      <c r="Q229" s="270">
        <v>124.05297088623047</v>
      </c>
      <c r="R229" s="270">
        <v>126.44187164306641</v>
      </c>
      <c r="S229" s="270">
        <v>125.01683807373047</v>
      </c>
      <c r="T229" s="270">
        <v>125.25293731689453</v>
      </c>
      <c r="U229" s="270">
        <v>121.54726409912109</v>
      </c>
      <c r="V229" s="650"/>
      <c r="W229" s="650"/>
      <c r="X229" s="650"/>
      <c r="Y229" s="650"/>
      <c r="Z229" s="650"/>
      <c r="AA229" s="650"/>
      <c r="AB229" s="152"/>
      <c r="AC229" s="152"/>
      <c r="AD229" s="152"/>
      <c r="AE229" s="152"/>
      <c r="AF229" s="152"/>
      <c r="AG229" s="152"/>
      <c r="AH229" s="152"/>
      <c r="AI229" s="152"/>
      <c r="AJ229" s="152"/>
    </row>
    <row r="230" spans="1:36" ht="13" x14ac:dyDescent="0.3">
      <c r="A230" s="175" t="s">
        <v>170</v>
      </c>
      <c r="B230" s="250"/>
      <c r="C230" s="250"/>
      <c r="D230" s="250"/>
      <c r="E230" s="250"/>
      <c r="F230" s="250"/>
      <c r="G230" s="250"/>
      <c r="H230" s="250"/>
      <c r="I230" s="250"/>
      <c r="J230" s="270">
        <v>115.0096435546875</v>
      </c>
      <c r="K230" s="270">
        <v>109.17890167236328</v>
      </c>
      <c r="L230" s="270">
        <v>87.482521057128906</v>
      </c>
      <c r="M230" s="270">
        <v>98.207695007324219</v>
      </c>
      <c r="N230" s="270">
        <v>103.03144836425781</v>
      </c>
      <c r="O230" s="270">
        <v>114.47608184814453</v>
      </c>
      <c r="P230" s="270">
        <v>101.16548156738281</v>
      </c>
      <c r="Q230" s="270">
        <v>94.861351013183594</v>
      </c>
      <c r="R230" s="270">
        <v>101.19400024414063</v>
      </c>
      <c r="S230" s="270">
        <v>102.67477416992188</v>
      </c>
      <c r="T230" s="270">
        <v>94.408126831054688</v>
      </c>
      <c r="U230" s="270">
        <v>97.88153076171875</v>
      </c>
      <c r="V230" s="650"/>
      <c r="W230" s="650"/>
      <c r="X230" s="650"/>
      <c r="Y230" s="650"/>
      <c r="Z230" s="650"/>
      <c r="AA230" s="650"/>
      <c r="AB230" s="152"/>
      <c r="AC230" s="152"/>
      <c r="AD230" s="152"/>
      <c r="AE230" s="152"/>
      <c r="AF230" s="152"/>
      <c r="AG230" s="152"/>
      <c r="AH230" s="152"/>
      <c r="AI230" s="152"/>
      <c r="AJ230" s="152"/>
    </row>
    <row r="231" spans="1:36" ht="13" x14ac:dyDescent="0.3">
      <c r="A231" s="175" t="s">
        <v>171</v>
      </c>
      <c r="B231" s="250"/>
      <c r="C231" s="250"/>
      <c r="D231" s="250"/>
      <c r="E231" s="250"/>
      <c r="F231" s="250"/>
      <c r="G231" s="250"/>
      <c r="H231" s="250"/>
      <c r="I231" s="250"/>
      <c r="J231" s="270">
        <v>137.60195922851563</v>
      </c>
      <c r="K231" s="270">
        <v>145.56657409667969</v>
      </c>
      <c r="L231" s="270">
        <v>131.54055786132813</v>
      </c>
      <c r="M231" s="270">
        <v>129.63081359863281</v>
      </c>
      <c r="N231" s="270">
        <v>132.04922485351563</v>
      </c>
      <c r="O231" s="270">
        <v>145.08279418945313</v>
      </c>
      <c r="P231" s="270">
        <v>140.05902099609375</v>
      </c>
      <c r="Q231" s="270">
        <v>169.74668884277344</v>
      </c>
      <c r="R231" s="270">
        <v>181.97348022460938</v>
      </c>
      <c r="S231" s="270">
        <v>182.68284606933594</v>
      </c>
      <c r="T231" s="270">
        <v>171.63626098632813</v>
      </c>
      <c r="U231" s="270">
        <v>167.01704406738281</v>
      </c>
      <c r="V231" s="650"/>
      <c r="W231" s="650"/>
      <c r="X231" s="650"/>
      <c r="Y231" s="650"/>
      <c r="Z231" s="650"/>
      <c r="AA231" s="650"/>
      <c r="AB231" s="152"/>
      <c r="AC231" s="152"/>
      <c r="AD231" s="152"/>
      <c r="AE231" s="152"/>
      <c r="AF231" s="152"/>
      <c r="AG231" s="152"/>
      <c r="AH231" s="152"/>
      <c r="AI231" s="152"/>
      <c r="AJ231" s="152"/>
    </row>
    <row r="232" spans="1:36" ht="13" x14ac:dyDescent="0.3">
      <c r="A232" s="175" t="s">
        <v>172</v>
      </c>
      <c r="B232" s="250"/>
      <c r="C232" s="250"/>
      <c r="D232" s="250"/>
      <c r="E232" s="250"/>
      <c r="F232" s="250"/>
      <c r="G232" s="250"/>
      <c r="H232" s="250"/>
      <c r="I232" s="250"/>
      <c r="J232" s="270">
        <v>129.49021911621094</v>
      </c>
      <c r="K232" s="270">
        <v>131.78994750976563</v>
      </c>
      <c r="L232" s="270">
        <v>119.17848968505859</v>
      </c>
      <c r="M232" s="270">
        <v>119.73577880859375</v>
      </c>
      <c r="N232" s="270">
        <v>126.330322265625</v>
      </c>
      <c r="O232" s="270">
        <v>138.32646179199219</v>
      </c>
      <c r="P232" s="270">
        <v>136.80964660644531</v>
      </c>
      <c r="Q232" s="270">
        <v>156.39016723632813</v>
      </c>
      <c r="R232" s="270">
        <v>158.19647216796875</v>
      </c>
      <c r="S232" s="270">
        <v>158.82943725585938</v>
      </c>
      <c r="T232" s="270">
        <v>161.44468688964844</v>
      </c>
      <c r="U232" s="270">
        <v>145.73040771484375</v>
      </c>
      <c r="V232" s="650"/>
      <c r="W232" s="650"/>
      <c r="X232" s="650"/>
      <c r="Y232" s="650"/>
      <c r="Z232" s="650"/>
      <c r="AA232" s="650"/>
      <c r="AB232" s="152"/>
      <c r="AC232" s="152"/>
      <c r="AD232" s="152"/>
      <c r="AE232" s="152"/>
      <c r="AF232" s="152"/>
      <c r="AG232" s="152"/>
      <c r="AH232" s="152"/>
      <c r="AI232" s="152"/>
      <c r="AJ232" s="152"/>
    </row>
    <row r="233" spans="1:36" ht="13" x14ac:dyDescent="0.3">
      <c r="A233" s="175" t="s">
        <v>4394</v>
      </c>
      <c r="B233" s="250"/>
      <c r="C233" s="250"/>
      <c r="D233" s="250"/>
      <c r="E233" s="250"/>
      <c r="F233" s="250"/>
      <c r="G233" s="250"/>
      <c r="H233" s="250"/>
      <c r="I233" s="250"/>
      <c r="J233" s="270">
        <v>113.59632110595703</v>
      </c>
      <c r="K233" s="270">
        <v>124.74637603759766</v>
      </c>
      <c r="L233" s="270">
        <v>133.37167358398438</v>
      </c>
      <c r="M233" s="270">
        <v>122.26686096191406</v>
      </c>
      <c r="N233" s="270">
        <v>136.21852111816406</v>
      </c>
      <c r="O233" s="270">
        <v>137.052001953125</v>
      </c>
      <c r="P233" s="270">
        <v>127.67429351806641</v>
      </c>
      <c r="Q233" s="270">
        <v>163.21897888183594</v>
      </c>
      <c r="R233" s="270">
        <v>154.05441284179688</v>
      </c>
      <c r="S233" s="270">
        <v>190.91584777832031</v>
      </c>
      <c r="T233" s="270">
        <v>153.68226623535156</v>
      </c>
      <c r="U233" s="270">
        <v>138.69671630859375</v>
      </c>
      <c r="V233" s="650"/>
      <c r="W233" s="650"/>
      <c r="X233" s="650"/>
      <c r="Y233" s="650"/>
      <c r="Z233" s="650"/>
      <c r="AA233" s="650"/>
      <c r="AB233" s="152"/>
      <c r="AC233" s="152"/>
      <c r="AD233" s="152"/>
      <c r="AE233" s="152"/>
      <c r="AF233" s="152"/>
      <c r="AG233" s="152"/>
      <c r="AH233" s="152"/>
      <c r="AI233" s="152"/>
      <c r="AJ233" s="152"/>
    </row>
    <row r="234" spans="1:36" ht="13" x14ac:dyDescent="0.3">
      <c r="A234" s="175" t="s">
        <v>93</v>
      </c>
      <c r="B234" s="250"/>
      <c r="C234" s="250"/>
      <c r="D234" s="250"/>
      <c r="E234" s="250"/>
      <c r="F234" s="250"/>
      <c r="G234" s="250"/>
      <c r="H234" s="250"/>
      <c r="I234" s="250"/>
      <c r="J234" s="270">
        <v>88.029090881347656</v>
      </c>
      <c r="K234" s="270">
        <v>100.16292572021484</v>
      </c>
      <c r="L234" s="270">
        <v>92.270675659179688</v>
      </c>
      <c r="M234" s="270">
        <v>97.039794921875</v>
      </c>
      <c r="N234" s="270">
        <v>99.083580017089844</v>
      </c>
      <c r="O234" s="270">
        <v>116.32469940185547</v>
      </c>
      <c r="P234" s="270">
        <v>121.21676635742188</v>
      </c>
      <c r="Q234" s="270">
        <v>133.26399230957031</v>
      </c>
      <c r="R234" s="270">
        <v>152.40055847167969</v>
      </c>
      <c r="S234" s="270">
        <v>157.41261291503906</v>
      </c>
      <c r="T234" s="270">
        <v>139.20120239257813</v>
      </c>
      <c r="U234" s="270">
        <v>132.95460510253906</v>
      </c>
      <c r="V234" s="650"/>
      <c r="W234" s="650"/>
      <c r="X234" s="650"/>
      <c r="Y234" s="650"/>
      <c r="Z234" s="650"/>
      <c r="AA234" s="650"/>
      <c r="AB234" s="152"/>
      <c r="AC234" s="152"/>
      <c r="AD234" s="152"/>
      <c r="AE234" s="152"/>
      <c r="AF234" s="152"/>
      <c r="AG234" s="152"/>
      <c r="AH234" s="152"/>
      <c r="AI234" s="152"/>
      <c r="AJ234" s="152"/>
    </row>
    <row r="235" spans="1:36" ht="13" x14ac:dyDescent="0.25">
      <c r="A235" s="262" t="s">
        <v>838</v>
      </c>
      <c r="B235" s="271"/>
      <c r="C235" s="271"/>
      <c r="D235" s="271"/>
      <c r="E235" s="271"/>
      <c r="F235" s="271"/>
      <c r="G235" s="271"/>
      <c r="H235" s="271"/>
      <c r="I235" s="271"/>
      <c r="J235" s="272">
        <v>109.84358215332031</v>
      </c>
      <c r="K235" s="272">
        <v>118.98832702636719</v>
      </c>
      <c r="L235" s="272">
        <v>111.20693969726563</v>
      </c>
      <c r="M235" s="272">
        <v>111.49701690673828</v>
      </c>
      <c r="N235" s="272">
        <v>115.8475341796875</v>
      </c>
      <c r="O235" s="272">
        <v>134.56645202636719</v>
      </c>
      <c r="P235" s="272">
        <v>128.07684326171875</v>
      </c>
      <c r="Q235" s="272">
        <v>125.50721740722656</v>
      </c>
      <c r="R235" s="272">
        <v>134.96633911132813</v>
      </c>
      <c r="S235" s="272">
        <v>140.42790222167969</v>
      </c>
      <c r="T235" s="272">
        <v>134.00852966308594</v>
      </c>
      <c r="U235" s="272">
        <v>134.56352233886719</v>
      </c>
      <c r="V235" s="652"/>
      <c r="W235" s="652"/>
      <c r="X235" s="652"/>
      <c r="Y235" s="652"/>
      <c r="Z235" s="652"/>
      <c r="AA235" s="652"/>
      <c r="AB235" s="416"/>
      <c r="AC235" s="416"/>
      <c r="AD235" s="416"/>
      <c r="AE235" s="416"/>
      <c r="AF235" s="416"/>
      <c r="AG235" s="416"/>
      <c r="AH235" s="416"/>
      <c r="AI235" s="416"/>
      <c r="AJ235" s="416"/>
    </row>
    <row r="236" spans="1:36" s="40" customFormat="1" ht="19.5" customHeight="1" x14ac:dyDescent="0.3">
      <c r="A236" s="590" t="s">
        <v>839</v>
      </c>
      <c r="B236" s="265"/>
      <c r="C236" s="265"/>
      <c r="D236" s="265"/>
      <c r="E236" s="265"/>
      <c r="F236" s="265"/>
      <c r="G236" s="265"/>
      <c r="H236" s="265"/>
      <c r="I236" s="265"/>
      <c r="J236" s="256"/>
      <c r="K236" s="256"/>
      <c r="L236" s="256"/>
      <c r="M236" s="256"/>
      <c r="N236" s="256"/>
      <c r="O236" s="256"/>
      <c r="P236" s="256"/>
      <c r="Q236" s="256"/>
      <c r="R236" s="256"/>
      <c r="S236" s="256"/>
      <c r="T236" s="256"/>
      <c r="U236" s="256"/>
      <c r="V236" s="256"/>
      <c r="W236" s="256"/>
      <c r="X236" s="256"/>
      <c r="Y236" s="256"/>
      <c r="Z236" s="256"/>
      <c r="AA236" s="256"/>
      <c r="AB236" s="152"/>
      <c r="AC236" s="152"/>
      <c r="AD236" s="152"/>
      <c r="AE236" s="152"/>
      <c r="AF236" s="152"/>
      <c r="AG236" s="152"/>
      <c r="AH236" s="152"/>
      <c r="AI236" s="152"/>
      <c r="AJ236" s="152"/>
    </row>
    <row r="237" spans="1:36" s="40" customFormat="1" ht="19.5" customHeight="1" x14ac:dyDescent="0.25">
      <c r="A237" s="410" t="s">
        <v>840</v>
      </c>
      <c r="B237" s="152"/>
      <c r="C237" s="152"/>
      <c r="D237" s="152"/>
      <c r="E237" s="152"/>
      <c r="F237" s="152"/>
      <c r="G237" s="152"/>
      <c r="H237" s="152"/>
      <c r="I237" s="152"/>
      <c r="J237" s="242"/>
      <c r="K237" s="242"/>
      <c r="L237" s="242"/>
      <c r="M237" s="242"/>
      <c r="N237" s="242"/>
      <c r="O237" s="242"/>
      <c r="P237" s="242"/>
      <c r="Q237" s="242"/>
      <c r="R237" s="242"/>
      <c r="S237" s="242"/>
      <c r="T237" s="242"/>
      <c r="U237" s="242"/>
      <c r="V237" s="242"/>
      <c r="W237" s="242"/>
      <c r="X237" s="242"/>
      <c r="Y237" s="242"/>
      <c r="Z237" s="242"/>
      <c r="AA237" s="242"/>
      <c r="AB237" s="152"/>
      <c r="AC237" s="152"/>
      <c r="AD237" s="152"/>
      <c r="AE237" s="152"/>
      <c r="AF237" s="152"/>
      <c r="AG237" s="152"/>
      <c r="AH237" s="152"/>
      <c r="AI237" s="152"/>
      <c r="AJ237" s="152"/>
    </row>
    <row r="238" spans="1:36" x14ac:dyDescent="0.25">
      <c r="A238" s="410"/>
      <c r="B238" s="152"/>
      <c r="C238" s="152"/>
      <c r="D238" s="152"/>
      <c r="E238" s="152"/>
      <c r="F238" s="152"/>
      <c r="G238" s="152"/>
      <c r="H238" s="152"/>
      <c r="I238" s="152"/>
      <c r="J238" s="242"/>
      <c r="K238" s="242"/>
      <c r="L238" s="242"/>
      <c r="M238" s="242"/>
      <c r="N238" s="242"/>
      <c r="O238" s="242"/>
      <c r="P238" s="242"/>
      <c r="Q238" s="242"/>
      <c r="R238" s="242"/>
      <c r="S238" s="242"/>
      <c r="T238" s="242"/>
      <c r="U238" s="242"/>
      <c r="V238" s="242"/>
      <c r="W238" s="242"/>
      <c r="X238" s="242"/>
      <c r="Y238" s="242"/>
      <c r="Z238" s="242"/>
      <c r="AA238" s="242"/>
      <c r="AB238" s="152"/>
      <c r="AC238" s="152"/>
      <c r="AD238" s="152"/>
      <c r="AE238" s="152"/>
      <c r="AF238" s="152"/>
      <c r="AG238" s="152"/>
      <c r="AH238" s="152"/>
      <c r="AI238" s="152"/>
      <c r="AJ238" s="152"/>
    </row>
    <row r="239" spans="1:36" x14ac:dyDescent="0.25">
      <c r="A239" s="152"/>
      <c r="B239" s="152"/>
      <c r="C239" s="152"/>
      <c r="D239" s="152"/>
      <c r="E239" s="152"/>
      <c r="F239" s="152"/>
      <c r="G239" s="152"/>
      <c r="H239" s="152"/>
      <c r="I239" s="152"/>
      <c r="J239" s="242"/>
      <c r="K239" s="242"/>
      <c r="L239" s="242"/>
      <c r="M239" s="242"/>
      <c r="N239" s="242"/>
      <c r="O239" s="242"/>
      <c r="P239" s="242"/>
      <c r="Q239" s="242"/>
      <c r="R239" s="242"/>
      <c r="S239" s="242"/>
      <c r="T239" s="242"/>
      <c r="U239" s="242"/>
      <c r="V239" s="242"/>
      <c r="W239" s="242"/>
      <c r="X239" s="242"/>
      <c r="Y239" s="242"/>
      <c r="Z239" s="242"/>
      <c r="AA239" s="242"/>
      <c r="AB239" s="152"/>
      <c r="AC239" s="152"/>
      <c r="AD239" s="152"/>
      <c r="AE239" s="152"/>
      <c r="AF239" s="152"/>
      <c r="AG239" s="152"/>
      <c r="AH239" s="152"/>
      <c r="AI239" s="152"/>
      <c r="AJ239" s="152"/>
    </row>
    <row r="240" spans="1:36" x14ac:dyDescent="0.25">
      <c r="A240" s="152"/>
      <c r="B240" s="152"/>
      <c r="C240" s="152"/>
      <c r="D240" s="152"/>
      <c r="E240" s="152"/>
      <c r="F240" s="152"/>
      <c r="G240" s="152"/>
      <c r="H240" s="152"/>
      <c r="I240" s="152"/>
      <c r="J240" s="242"/>
      <c r="K240" s="242"/>
      <c r="L240" s="242"/>
      <c r="M240" s="242"/>
      <c r="N240" s="242"/>
      <c r="O240" s="242"/>
      <c r="P240" s="242"/>
      <c r="Q240" s="242"/>
      <c r="R240" s="242"/>
      <c r="S240" s="242"/>
      <c r="T240" s="242"/>
      <c r="U240" s="242"/>
      <c r="V240" s="242"/>
      <c r="W240" s="242"/>
      <c r="X240" s="242"/>
      <c r="Y240" s="242"/>
      <c r="Z240" s="242"/>
      <c r="AA240" s="242"/>
      <c r="AB240" s="152"/>
      <c r="AC240" s="152"/>
      <c r="AD240" s="152"/>
      <c r="AE240" s="152"/>
      <c r="AF240" s="152"/>
      <c r="AG240" s="152"/>
      <c r="AH240" s="152"/>
      <c r="AI240" s="152"/>
      <c r="AJ240" s="152"/>
    </row>
    <row r="241" spans="1:36" x14ac:dyDescent="0.25">
      <c r="A241" s="152"/>
      <c r="B241" s="152"/>
      <c r="C241" s="152"/>
      <c r="D241" s="152"/>
      <c r="E241" s="152"/>
      <c r="F241" s="152"/>
      <c r="G241" s="152"/>
      <c r="H241" s="152"/>
      <c r="I241" s="152"/>
      <c r="J241" s="242"/>
      <c r="K241" s="242"/>
      <c r="L241" s="242"/>
      <c r="M241" s="242"/>
      <c r="N241" s="242"/>
      <c r="O241" s="242"/>
      <c r="P241" s="242"/>
      <c r="Q241" s="242"/>
      <c r="R241" s="242"/>
      <c r="S241" s="242"/>
      <c r="T241" s="242"/>
      <c r="U241" s="242"/>
      <c r="V241" s="242"/>
      <c r="W241" s="242"/>
      <c r="X241" s="242"/>
      <c r="Y241" s="242"/>
      <c r="Z241" s="242"/>
      <c r="AA241" s="242"/>
      <c r="AB241" s="152"/>
      <c r="AC241" s="152"/>
      <c r="AD241" s="152"/>
      <c r="AE241" s="152"/>
      <c r="AF241" s="152"/>
      <c r="AG241" s="152"/>
      <c r="AH241" s="152"/>
      <c r="AI241" s="152"/>
      <c r="AJ241" s="152"/>
    </row>
    <row r="242" spans="1:36" x14ac:dyDescent="0.25">
      <c r="A242" s="152"/>
      <c r="B242" s="152"/>
      <c r="C242" s="152"/>
      <c r="D242" s="152"/>
      <c r="E242" s="152"/>
      <c r="F242" s="152"/>
      <c r="G242" s="152"/>
      <c r="H242" s="152"/>
      <c r="I242" s="152"/>
      <c r="J242" s="242"/>
      <c r="K242" s="242"/>
      <c r="L242" s="242"/>
      <c r="M242" s="242"/>
      <c r="N242" s="242"/>
      <c r="O242" s="242"/>
      <c r="P242" s="242"/>
      <c r="Q242" s="242"/>
      <c r="R242" s="242"/>
      <c r="S242" s="242"/>
      <c r="T242" s="242"/>
      <c r="U242" s="242"/>
      <c r="V242" s="242"/>
      <c r="W242" s="242"/>
      <c r="X242" s="242"/>
      <c r="Y242" s="242"/>
      <c r="Z242" s="242"/>
      <c r="AA242" s="242"/>
      <c r="AB242" s="152"/>
      <c r="AC242" s="152"/>
      <c r="AD242" s="152"/>
      <c r="AE242" s="152"/>
      <c r="AF242" s="152"/>
      <c r="AG242" s="152"/>
      <c r="AH242" s="152"/>
      <c r="AI242" s="152"/>
      <c r="AJ242" s="152"/>
    </row>
    <row r="243" spans="1:36" x14ac:dyDescent="0.25">
      <c r="A243" s="152"/>
      <c r="B243" s="152"/>
      <c r="C243" s="152"/>
      <c r="D243" s="152"/>
      <c r="E243" s="152"/>
      <c r="F243" s="152"/>
      <c r="G243" s="152"/>
      <c r="H243" s="152"/>
      <c r="I243" s="152"/>
      <c r="J243" s="242"/>
      <c r="K243" s="242"/>
      <c r="L243" s="242"/>
      <c r="M243" s="242"/>
      <c r="N243" s="242"/>
      <c r="O243" s="242"/>
      <c r="P243" s="242"/>
      <c r="Q243" s="242"/>
      <c r="R243" s="242"/>
      <c r="S243" s="242"/>
      <c r="T243" s="242"/>
      <c r="U243" s="242"/>
      <c r="V243" s="242"/>
      <c r="W243" s="242"/>
      <c r="X243" s="242"/>
      <c r="Y243" s="242"/>
      <c r="Z243" s="242"/>
      <c r="AA243" s="242"/>
      <c r="AB243" s="152"/>
      <c r="AC243" s="152"/>
      <c r="AD243" s="152"/>
      <c r="AE243" s="152"/>
      <c r="AF243" s="152"/>
      <c r="AG243" s="152"/>
      <c r="AH243" s="152"/>
      <c r="AI243" s="152"/>
      <c r="AJ243" s="152"/>
    </row>
    <row r="244" spans="1:36" x14ac:dyDescent="0.25">
      <c r="A244" s="152"/>
      <c r="B244" s="152"/>
      <c r="C244" s="152"/>
      <c r="D244" s="152"/>
      <c r="E244" s="152"/>
      <c r="F244" s="152"/>
      <c r="G244" s="152"/>
      <c r="H244" s="152"/>
      <c r="I244" s="152"/>
      <c r="J244" s="242"/>
      <c r="K244" s="242"/>
      <c r="L244" s="242"/>
      <c r="M244" s="242"/>
      <c r="N244" s="242"/>
      <c r="O244" s="242"/>
      <c r="P244" s="242"/>
      <c r="Q244" s="242"/>
      <c r="R244" s="242"/>
      <c r="S244" s="242"/>
      <c r="T244" s="242"/>
      <c r="U244" s="242"/>
      <c r="V244" s="242"/>
      <c r="W244" s="242"/>
      <c r="X244" s="242"/>
      <c r="Y244" s="242"/>
      <c r="Z244" s="242"/>
      <c r="AA244" s="242"/>
      <c r="AB244" s="152"/>
      <c r="AC244" s="152"/>
      <c r="AD244" s="152"/>
      <c r="AE244" s="152"/>
      <c r="AF244" s="152"/>
      <c r="AG244" s="152"/>
      <c r="AH244" s="152"/>
      <c r="AI244" s="152"/>
      <c r="AJ244" s="152"/>
    </row>
    <row r="245" spans="1:36" x14ac:dyDescent="0.25">
      <c r="A245" s="152"/>
      <c r="B245" s="152"/>
      <c r="C245" s="152"/>
      <c r="D245" s="152"/>
      <c r="E245" s="152"/>
      <c r="F245" s="152"/>
      <c r="G245" s="152"/>
      <c r="H245" s="152"/>
      <c r="I245" s="152"/>
      <c r="J245" s="242"/>
      <c r="K245" s="242"/>
      <c r="L245" s="242"/>
      <c r="M245" s="242"/>
      <c r="N245" s="242"/>
      <c r="O245" s="242"/>
      <c r="P245" s="242"/>
      <c r="Q245" s="242"/>
      <c r="R245" s="242"/>
      <c r="S245" s="242"/>
      <c r="T245" s="242"/>
      <c r="U245" s="242"/>
      <c r="V245" s="242"/>
      <c r="W245" s="242"/>
      <c r="X245" s="242"/>
      <c r="Y245" s="242"/>
      <c r="Z245" s="242"/>
      <c r="AA245" s="242"/>
      <c r="AB245" s="152"/>
      <c r="AC245" s="152"/>
      <c r="AD245" s="152"/>
      <c r="AE245" s="152"/>
      <c r="AF245" s="152"/>
      <c r="AG245" s="152"/>
      <c r="AH245" s="152"/>
      <c r="AI245" s="152"/>
      <c r="AJ245" s="152"/>
    </row>
    <row r="246" spans="1:36" x14ac:dyDescent="0.25">
      <c r="A246" s="152"/>
      <c r="B246" s="152"/>
      <c r="C246" s="152"/>
      <c r="D246" s="152"/>
      <c r="E246" s="152"/>
      <c r="F246" s="152"/>
      <c r="G246" s="152"/>
      <c r="H246" s="152"/>
      <c r="I246" s="152"/>
      <c r="J246" s="242"/>
      <c r="K246" s="242"/>
      <c r="L246" s="242"/>
      <c r="M246" s="242"/>
      <c r="N246" s="242"/>
      <c r="O246" s="242"/>
      <c r="P246" s="242"/>
      <c r="Q246" s="242"/>
      <c r="R246" s="242"/>
      <c r="S246" s="242"/>
      <c r="T246" s="242"/>
      <c r="U246" s="242"/>
      <c r="V246" s="242"/>
      <c r="W246" s="242"/>
      <c r="X246" s="242"/>
      <c r="Y246" s="242"/>
      <c r="Z246" s="242"/>
      <c r="AA246" s="242"/>
      <c r="AB246" s="152"/>
      <c r="AC246" s="152"/>
      <c r="AD246" s="152"/>
      <c r="AE246" s="152"/>
      <c r="AF246" s="152"/>
      <c r="AG246" s="152"/>
      <c r="AH246" s="152"/>
      <c r="AI246" s="152"/>
      <c r="AJ246" s="152"/>
    </row>
    <row r="247" spans="1:36" x14ac:dyDescent="0.25">
      <c r="A247" s="152"/>
      <c r="B247" s="152"/>
      <c r="C247" s="152"/>
      <c r="D247" s="152"/>
      <c r="E247" s="152"/>
      <c r="F247" s="152"/>
      <c r="G247" s="152"/>
      <c r="H247" s="152"/>
      <c r="I247" s="152"/>
      <c r="J247" s="242"/>
      <c r="K247" s="242"/>
      <c r="L247" s="242"/>
      <c r="M247" s="242"/>
      <c r="N247" s="242"/>
      <c r="O247" s="242"/>
      <c r="P247" s="242"/>
      <c r="Q247" s="242"/>
      <c r="R247" s="242"/>
      <c r="S247" s="242"/>
      <c r="T247" s="242"/>
      <c r="U247" s="242"/>
      <c r="V247" s="242"/>
      <c r="W247" s="242"/>
      <c r="X247" s="242"/>
      <c r="Y247" s="242"/>
      <c r="Z247" s="242"/>
      <c r="AA247" s="242"/>
      <c r="AB247" s="152"/>
      <c r="AC247" s="152"/>
      <c r="AD247" s="152"/>
      <c r="AE247" s="152"/>
      <c r="AF247" s="152"/>
      <c r="AG247" s="152"/>
      <c r="AH247" s="152"/>
      <c r="AI247" s="152"/>
      <c r="AJ247" s="152"/>
    </row>
    <row r="248" spans="1:36" x14ac:dyDescent="0.25">
      <c r="A248" s="152"/>
      <c r="B248" s="152"/>
      <c r="C248" s="152"/>
      <c r="D248" s="152"/>
      <c r="E248" s="152"/>
      <c r="F248" s="152"/>
      <c r="G248" s="152"/>
      <c r="H248" s="152"/>
      <c r="I248" s="152"/>
      <c r="J248" s="242"/>
      <c r="K248" s="242"/>
      <c r="L248" s="242"/>
      <c r="M248" s="242"/>
      <c r="N248" s="242"/>
      <c r="O248" s="242"/>
      <c r="P248" s="242"/>
      <c r="Q248" s="242"/>
      <c r="R248" s="242"/>
      <c r="S248" s="242"/>
      <c r="T248" s="242"/>
      <c r="U248" s="242"/>
      <c r="V248" s="242"/>
      <c r="W248" s="242"/>
      <c r="X248" s="242"/>
      <c r="Y248" s="242"/>
      <c r="Z248" s="242"/>
      <c r="AA248" s="242"/>
    </row>
    <row r="249" spans="1:36" x14ac:dyDescent="0.25">
      <c r="A249" s="152"/>
      <c r="B249" s="152"/>
      <c r="C249" s="152"/>
      <c r="D249" s="152"/>
      <c r="E249" s="152"/>
      <c r="F249" s="152"/>
      <c r="G249" s="152"/>
      <c r="H249" s="152"/>
      <c r="I249" s="152"/>
      <c r="J249" s="242"/>
      <c r="K249" s="242"/>
      <c r="L249" s="242"/>
      <c r="M249" s="242"/>
      <c r="N249" s="242"/>
      <c r="O249" s="242"/>
      <c r="P249" s="242"/>
      <c r="Q249" s="242"/>
      <c r="R249" s="242"/>
      <c r="S249" s="242"/>
      <c r="T249" s="242"/>
      <c r="U249" s="242"/>
      <c r="V249" s="242"/>
      <c r="W249" s="242"/>
      <c r="X249" s="242"/>
      <c r="Y249" s="242"/>
      <c r="Z249" s="242"/>
      <c r="AA249" s="242"/>
    </row>
    <row r="250" spans="1:36" x14ac:dyDescent="0.25">
      <c r="A250" s="152"/>
      <c r="B250" s="152"/>
      <c r="C250" s="152"/>
      <c r="D250" s="152"/>
      <c r="E250" s="152"/>
      <c r="F250" s="152"/>
      <c r="G250" s="152"/>
      <c r="H250" s="152"/>
      <c r="I250" s="152"/>
      <c r="J250" s="242"/>
      <c r="K250" s="242"/>
      <c r="L250" s="242"/>
      <c r="M250" s="242"/>
      <c r="N250" s="242"/>
      <c r="O250" s="242"/>
      <c r="P250" s="242"/>
      <c r="Q250" s="242"/>
      <c r="R250" s="242"/>
      <c r="S250" s="242"/>
      <c r="T250" s="242"/>
      <c r="U250" s="242"/>
      <c r="V250" s="242"/>
      <c r="W250" s="242"/>
      <c r="X250" s="242"/>
      <c r="Y250" s="242"/>
      <c r="Z250" s="242"/>
      <c r="AA250" s="242"/>
    </row>
    <row r="251" spans="1:36" x14ac:dyDescent="0.25">
      <c r="A251" s="152"/>
      <c r="B251" s="152"/>
      <c r="C251" s="152"/>
      <c r="D251" s="152"/>
      <c r="E251" s="152"/>
      <c r="F251" s="152"/>
      <c r="G251" s="152"/>
      <c r="H251" s="152"/>
      <c r="I251" s="152"/>
      <c r="J251" s="242"/>
      <c r="K251" s="242"/>
      <c r="L251" s="242"/>
      <c r="M251" s="242"/>
      <c r="N251" s="242"/>
      <c r="O251" s="242"/>
      <c r="P251" s="242"/>
      <c r="Q251" s="242"/>
      <c r="R251" s="242"/>
      <c r="S251" s="242"/>
      <c r="T251" s="242"/>
      <c r="U251" s="242"/>
      <c r="V251" s="242"/>
      <c r="W251" s="242"/>
      <c r="X251" s="242"/>
      <c r="Y251" s="242"/>
      <c r="Z251" s="242"/>
      <c r="AA251" s="242"/>
    </row>
    <row r="252" spans="1:36" x14ac:dyDescent="0.25">
      <c r="A252" s="152"/>
      <c r="B252" s="152"/>
      <c r="C252" s="152"/>
      <c r="D252" s="152"/>
      <c r="E252" s="152"/>
      <c r="F252" s="152"/>
      <c r="G252" s="152"/>
      <c r="H252" s="152"/>
      <c r="I252" s="152"/>
      <c r="J252" s="242"/>
      <c r="K252" s="242"/>
      <c r="L252" s="242"/>
      <c r="M252" s="242"/>
      <c r="N252" s="242"/>
      <c r="O252" s="242"/>
      <c r="P252" s="242"/>
      <c r="Q252" s="242"/>
      <c r="R252" s="242"/>
      <c r="S252" s="242"/>
      <c r="T252" s="242"/>
      <c r="U252" s="242"/>
      <c r="V252" s="242"/>
      <c r="W252" s="242"/>
      <c r="X252" s="242"/>
      <c r="Y252" s="242"/>
      <c r="Z252" s="242"/>
      <c r="AA252" s="242"/>
    </row>
    <row r="253" spans="1:36" x14ac:dyDescent="0.25">
      <c r="A253" s="152"/>
      <c r="B253" s="152"/>
      <c r="C253" s="152"/>
      <c r="D253" s="152"/>
      <c r="E253" s="152"/>
      <c r="F253" s="152"/>
      <c r="G253" s="152"/>
      <c r="H253" s="152"/>
      <c r="I253" s="152"/>
      <c r="J253" s="242"/>
      <c r="K253" s="242"/>
      <c r="L253" s="242"/>
      <c r="M253" s="242"/>
      <c r="N253" s="242"/>
      <c r="O253" s="242"/>
      <c r="P253" s="242"/>
      <c r="Q253" s="242"/>
      <c r="R253" s="242"/>
      <c r="S253" s="242"/>
      <c r="T253" s="242"/>
      <c r="U253" s="242"/>
      <c r="V253" s="242"/>
      <c r="W253" s="242"/>
      <c r="X253" s="242"/>
      <c r="Y253" s="242"/>
      <c r="Z253" s="242"/>
      <c r="AA253" s="242"/>
    </row>
    <row r="254" spans="1:36" x14ac:dyDescent="0.25">
      <c r="A254" s="152"/>
      <c r="B254" s="152"/>
      <c r="C254" s="152"/>
      <c r="D254" s="152"/>
      <c r="E254" s="152"/>
      <c r="F254" s="152"/>
      <c r="G254" s="152"/>
      <c r="H254" s="152"/>
      <c r="I254" s="152"/>
      <c r="J254" s="242"/>
      <c r="K254" s="242"/>
      <c r="L254" s="242"/>
      <c r="M254" s="242"/>
      <c r="N254" s="242"/>
      <c r="O254" s="242"/>
      <c r="P254" s="242"/>
      <c r="Q254" s="242"/>
      <c r="R254" s="242"/>
      <c r="S254" s="242"/>
      <c r="T254" s="242"/>
      <c r="U254" s="242"/>
      <c r="V254" s="242"/>
      <c r="W254" s="242"/>
      <c r="X254" s="242"/>
      <c r="Y254" s="242"/>
      <c r="Z254" s="242"/>
      <c r="AA254" s="242"/>
    </row>
    <row r="255" spans="1:36" x14ac:dyDescent="0.25">
      <c r="A255" s="152"/>
      <c r="B255" s="152"/>
      <c r="C255" s="152"/>
      <c r="D255" s="152"/>
      <c r="E255" s="152"/>
      <c r="F255" s="152"/>
      <c r="G255" s="152"/>
      <c r="H255" s="152"/>
      <c r="I255" s="152"/>
      <c r="J255" s="242"/>
      <c r="K255" s="242"/>
      <c r="L255" s="242"/>
      <c r="M255" s="242"/>
      <c r="N255" s="242"/>
      <c r="O255" s="242"/>
      <c r="P255" s="242"/>
      <c r="Q255" s="242"/>
      <c r="R255" s="242"/>
      <c r="S255" s="242"/>
      <c r="T255" s="242"/>
      <c r="U255" s="242"/>
      <c r="V255" s="242"/>
      <c r="W255" s="242"/>
      <c r="X255" s="242"/>
      <c r="Y255" s="242"/>
      <c r="Z255" s="242"/>
      <c r="AA255" s="242"/>
    </row>
    <row r="256" spans="1:36" x14ac:dyDescent="0.25">
      <c r="A256" s="152"/>
      <c r="B256" s="152"/>
      <c r="C256" s="152"/>
      <c r="D256" s="152"/>
      <c r="E256" s="152"/>
      <c r="F256" s="152"/>
      <c r="G256" s="152"/>
      <c r="H256" s="152"/>
      <c r="I256" s="152"/>
      <c r="J256" s="242"/>
      <c r="K256" s="242"/>
      <c r="L256" s="242"/>
      <c r="M256" s="242"/>
      <c r="N256" s="242"/>
      <c r="O256" s="242"/>
      <c r="P256" s="242"/>
      <c r="Q256" s="242"/>
      <c r="R256" s="242"/>
      <c r="S256" s="242"/>
      <c r="T256" s="242"/>
      <c r="U256" s="242"/>
      <c r="V256" s="242"/>
      <c r="W256" s="242"/>
      <c r="X256" s="242"/>
      <c r="Y256" s="242"/>
      <c r="Z256" s="242"/>
      <c r="AA256" s="242"/>
    </row>
    <row r="257" spans="1:27" x14ac:dyDescent="0.25">
      <c r="A257" s="152"/>
      <c r="B257" s="152"/>
      <c r="C257" s="152"/>
      <c r="D257" s="152"/>
      <c r="E257" s="152"/>
      <c r="F257" s="152"/>
      <c r="G257" s="152"/>
      <c r="H257" s="152"/>
      <c r="I257" s="152"/>
      <c r="J257" s="242"/>
      <c r="K257" s="242"/>
      <c r="L257" s="242"/>
      <c r="M257" s="242"/>
      <c r="N257" s="242"/>
      <c r="O257" s="242"/>
      <c r="P257" s="242"/>
      <c r="Q257" s="242"/>
      <c r="R257" s="242"/>
      <c r="S257" s="242"/>
      <c r="T257" s="242"/>
      <c r="U257" s="242"/>
      <c r="V257" s="242"/>
      <c r="W257" s="242"/>
      <c r="X257" s="242"/>
      <c r="Y257" s="242"/>
      <c r="Z257" s="242"/>
      <c r="AA257" s="242"/>
    </row>
    <row r="258" spans="1:27" x14ac:dyDescent="0.25">
      <c r="A258" s="152"/>
      <c r="B258" s="152"/>
      <c r="C258" s="152"/>
      <c r="D258" s="152"/>
      <c r="E258" s="152"/>
      <c r="F258" s="152"/>
      <c r="G258" s="152"/>
      <c r="H258" s="152"/>
      <c r="I258" s="152"/>
      <c r="J258" s="242"/>
      <c r="K258" s="242"/>
      <c r="L258" s="242"/>
      <c r="M258" s="242"/>
      <c r="N258" s="242"/>
      <c r="O258" s="242"/>
      <c r="P258" s="242"/>
      <c r="Q258" s="242"/>
      <c r="R258" s="242"/>
      <c r="S258" s="242"/>
      <c r="T258" s="242"/>
      <c r="U258" s="242"/>
      <c r="V258" s="242"/>
      <c r="W258" s="242"/>
      <c r="X258" s="242"/>
      <c r="Y258" s="242"/>
      <c r="Z258" s="242"/>
      <c r="AA258" s="242"/>
    </row>
    <row r="259" spans="1:27" x14ac:dyDescent="0.25">
      <c r="A259" s="152"/>
      <c r="B259" s="152"/>
      <c r="C259" s="152"/>
      <c r="D259" s="152"/>
      <c r="E259" s="152"/>
      <c r="F259" s="152"/>
      <c r="G259" s="152"/>
      <c r="H259" s="152"/>
      <c r="I259" s="152"/>
      <c r="J259" s="242"/>
      <c r="K259" s="242"/>
      <c r="L259" s="242"/>
      <c r="M259" s="242"/>
      <c r="N259" s="242"/>
      <c r="O259" s="242"/>
      <c r="P259" s="242"/>
      <c r="Q259" s="242"/>
      <c r="R259" s="242"/>
      <c r="S259" s="242"/>
      <c r="T259" s="242"/>
      <c r="U259" s="242"/>
      <c r="V259" s="242"/>
      <c r="W259" s="242"/>
      <c r="X259" s="242"/>
      <c r="Y259" s="242"/>
      <c r="Z259" s="242"/>
      <c r="AA259" s="242"/>
    </row>
    <row r="260" spans="1:27" x14ac:dyDescent="0.25">
      <c r="A260" s="152"/>
      <c r="B260" s="152"/>
      <c r="C260" s="152"/>
      <c r="D260" s="152"/>
      <c r="E260" s="152"/>
      <c r="F260" s="152"/>
      <c r="G260" s="152"/>
      <c r="H260" s="152"/>
      <c r="I260" s="152"/>
      <c r="J260" s="242"/>
      <c r="K260" s="242"/>
      <c r="L260" s="242"/>
      <c r="M260" s="242"/>
      <c r="N260" s="242"/>
      <c r="O260" s="242"/>
      <c r="P260" s="242"/>
      <c r="Q260" s="242"/>
      <c r="R260" s="242"/>
      <c r="S260" s="242"/>
      <c r="T260" s="242"/>
      <c r="U260" s="242"/>
      <c r="V260" s="242"/>
      <c r="W260" s="242"/>
      <c r="X260" s="242"/>
      <c r="Y260" s="242"/>
      <c r="Z260" s="242"/>
      <c r="AA260" s="242"/>
    </row>
    <row r="261" spans="1:27" x14ac:dyDescent="0.25">
      <c r="A261" s="152"/>
      <c r="B261" s="152"/>
      <c r="C261" s="152"/>
      <c r="D261" s="152"/>
      <c r="E261" s="152"/>
      <c r="F261" s="152"/>
      <c r="G261" s="152"/>
      <c r="H261" s="152"/>
      <c r="I261" s="152"/>
      <c r="J261" s="242"/>
      <c r="K261" s="242"/>
      <c r="L261" s="242"/>
      <c r="M261" s="242"/>
      <c r="N261" s="242"/>
      <c r="O261" s="242"/>
      <c r="P261" s="242"/>
      <c r="Q261" s="242"/>
      <c r="R261" s="242"/>
      <c r="S261" s="242"/>
      <c r="T261" s="242"/>
      <c r="U261" s="242"/>
      <c r="V261" s="242"/>
      <c r="W261" s="242"/>
      <c r="X261" s="242"/>
      <c r="Y261" s="242"/>
      <c r="Z261" s="242"/>
      <c r="AA261" s="242"/>
    </row>
    <row r="262" spans="1:27" x14ac:dyDescent="0.25">
      <c r="A262" s="152"/>
      <c r="B262" s="152"/>
      <c r="C262" s="152"/>
      <c r="D262" s="152"/>
      <c r="E262" s="152"/>
      <c r="F262" s="152"/>
      <c r="G262" s="152"/>
      <c r="H262" s="152"/>
      <c r="I262" s="152"/>
      <c r="J262" s="242"/>
      <c r="K262" s="242"/>
      <c r="L262" s="242"/>
      <c r="M262" s="242"/>
      <c r="N262" s="242"/>
      <c r="O262" s="242"/>
      <c r="P262" s="242"/>
      <c r="Q262" s="242"/>
      <c r="R262" s="242"/>
      <c r="S262" s="242"/>
      <c r="T262" s="242"/>
      <c r="U262" s="242"/>
      <c r="V262" s="242"/>
      <c r="W262" s="242"/>
      <c r="X262" s="242"/>
      <c r="Y262" s="242"/>
      <c r="Z262" s="242"/>
      <c r="AA262" s="242"/>
    </row>
    <row r="263" spans="1:27" x14ac:dyDescent="0.25">
      <c r="A263" s="152"/>
      <c r="B263" s="152"/>
      <c r="C263" s="152"/>
      <c r="D263" s="152"/>
      <c r="E263" s="152"/>
      <c r="F263" s="152"/>
      <c r="G263" s="152"/>
      <c r="H263" s="152"/>
      <c r="I263" s="152"/>
      <c r="J263" s="242"/>
      <c r="K263" s="242"/>
      <c r="L263" s="242"/>
      <c r="M263" s="242"/>
      <c r="N263" s="242"/>
      <c r="O263" s="242"/>
      <c r="P263" s="242"/>
      <c r="Q263" s="242"/>
      <c r="R263" s="242"/>
      <c r="S263" s="242"/>
      <c r="T263" s="242"/>
      <c r="U263" s="242"/>
      <c r="V263" s="242"/>
      <c r="W263" s="242"/>
      <c r="X263" s="242"/>
      <c r="Y263" s="242"/>
      <c r="Z263" s="242"/>
      <c r="AA263" s="242"/>
    </row>
    <row r="264" spans="1:27" x14ac:dyDescent="0.25">
      <c r="A264" s="152"/>
      <c r="B264" s="152"/>
      <c r="C264" s="152"/>
      <c r="D264" s="152"/>
      <c r="E264" s="152"/>
      <c r="F264" s="152"/>
      <c r="G264" s="152"/>
      <c r="H264" s="152"/>
      <c r="I264" s="152"/>
      <c r="J264" s="242"/>
      <c r="K264" s="242"/>
      <c r="L264" s="242"/>
      <c r="M264" s="242"/>
      <c r="N264" s="242"/>
      <c r="O264" s="242"/>
      <c r="P264" s="242"/>
      <c r="Q264" s="242"/>
      <c r="R264" s="242"/>
      <c r="S264" s="242"/>
      <c r="T264" s="242"/>
      <c r="U264" s="242"/>
      <c r="V264" s="242"/>
      <c r="W264" s="242"/>
      <c r="X264" s="242"/>
      <c r="Y264" s="242"/>
      <c r="Z264" s="242"/>
      <c r="AA264" s="242"/>
    </row>
    <row r="265" spans="1:27" x14ac:dyDescent="0.25">
      <c r="A265" s="152"/>
      <c r="B265" s="152"/>
      <c r="C265" s="152"/>
      <c r="D265" s="152"/>
      <c r="E265" s="152"/>
      <c r="F265" s="152"/>
      <c r="G265" s="152"/>
      <c r="H265" s="152"/>
      <c r="I265" s="152"/>
      <c r="J265" s="242"/>
      <c r="K265" s="242"/>
      <c r="L265" s="242"/>
      <c r="M265" s="242"/>
      <c r="N265" s="242"/>
      <c r="O265" s="242"/>
      <c r="P265" s="242"/>
      <c r="Q265" s="242"/>
      <c r="R265" s="242"/>
      <c r="S265" s="242"/>
      <c r="T265" s="242"/>
      <c r="U265" s="242"/>
      <c r="V265" s="242"/>
      <c r="W265" s="242"/>
      <c r="X265" s="242"/>
      <c r="Y265" s="242"/>
      <c r="Z265" s="242"/>
      <c r="AA265" s="242"/>
    </row>
    <row r="266" spans="1:27" x14ac:dyDescent="0.25">
      <c r="A266" s="152"/>
      <c r="B266" s="152"/>
      <c r="C266" s="152"/>
      <c r="D266" s="152"/>
      <c r="E266" s="152"/>
      <c r="F266" s="152"/>
      <c r="G266" s="152"/>
      <c r="H266" s="152"/>
      <c r="I266" s="152"/>
      <c r="J266" s="242"/>
      <c r="K266" s="242"/>
      <c r="L266" s="242"/>
      <c r="M266" s="242"/>
      <c r="N266" s="242"/>
      <c r="O266" s="242"/>
      <c r="P266" s="242"/>
      <c r="Q266" s="242"/>
      <c r="R266" s="242"/>
      <c r="S266" s="242"/>
      <c r="T266" s="242"/>
      <c r="U266" s="242"/>
      <c r="V266" s="242"/>
      <c r="W266" s="242"/>
      <c r="X266" s="242"/>
      <c r="Y266" s="242"/>
      <c r="Z266" s="242"/>
      <c r="AA266" s="242"/>
    </row>
    <row r="267" spans="1:27" x14ac:dyDescent="0.25">
      <c r="A267" s="152"/>
      <c r="B267" s="152"/>
      <c r="C267" s="152"/>
      <c r="D267" s="152"/>
      <c r="E267" s="152"/>
      <c r="F267" s="152"/>
      <c r="G267" s="152"/>
      <c r="H267" s="152"/>
      <c r="I267" s="152"/>
      <c r="J267" s="242"/>
      <c r="K267" s="242"/>
      <c r="L267" s="242"/>
      <c r="M267" s="242"/>
      <c r="N267" s="242"/>
      <c r="O267" s="242"/>
      <c r="P267" s="242"/>
      <c r="Q267" s="242"/>
      <c r="R267" s="242"/>
      <c r="S267" s="242"/>
      <c r="T267" s="242"/>
      <c r="U267" s="242"/>
      <c r="V267" s="242"/>
      <c r="W267" s="242"/>
      <c r="X267" s="242"/>
      <c r="Y267" s="242"/>
      <c r="Z267" s="242"/>
      <c r="AA267" s="242"/>
    </row>
    <row r="268" spans="1:27" x14ac:dyDescent="0.25">
      <c r="A268" s="152"/>
      <c r="B268" s="152"/>
      <c r="C268" s="152"/>
      <c r="D268" s="152"/>
      <c r="E268" s="152"/>
      <c r="F268" s="152"/>
      <c r="G268" s="152"/>
      <c r="H268" s="152"/>
      <c r="I268" s="152"/>
      <c r="J268" s="242"/>
      <c r="K268" s="242"/>
      <c r="L268" s="242"/>
      <c r="M268" s="242"/>
      <c r="N268" s="242"/>
      <c r="O268" s="242"/>
      <c r="P268" s="242"/>
      <c r="Q268" s="242"/>
      <c r="R268" s="242"/>
      <c r="S268" s="242"/>
      <c r="T268" s="242"/>
      <c r="U268" s="242"/>
      <c r="V268" s="242"/>
      <c r="W268" s="242"/>
      <c r="X268" s="242"/>
      <c r="Y268" s="242"/>
      <c r="Z268" s="242"/>
      <c r="AA268" s="242"/>
    </row>
    <row r="269" spans="1:27" x14ac:dyDescent="0.25">
      <c r="A269" s="152"/>
      <c r="B269" s="152"/>
      <c r="C269" s="152"/>
      <c r="D269" s="152"/>
      <c r="E269" s="152"/>
      <c r="F269" s="152"/>
      <c r="G269" s="152"/>
      <c r="H269" s="152"/>
      <c r="I269" s="152"/>
      <c r="J269" s="242"/>
      <c r="K269" s="242"/>
      <c r="L269" s="242"/>
      <c r="M269" s="242"/>
      <c r="N269" s="242"/>
      <c r="O269" s="242"/>
      <c r="P269" s="242"/>
      <c r="Q269" s="242"/>
      <c r="R269" s="242"/>
      <c r="S269" s="242"/>
      <c r="T269" s="242"/>
      <c r="U269" s="242"/>
      <c r="V269" s="242"/>
      <c r="W269" s="242"/>
      <c r="X269" s="242"/>
      <c r="Y269" s="242"/>
      <c r="Z269" s="242"/>
      <c r="AA269" s="242"/>
    </row>
    <row r="270" spans="1:27" x14ac:dyDescent="0.25">
      <c r="A270" s="152"/>
      <c r="B270" s="152"/>
      <c r="C270" s="152"/>
      <c r="D270" s="152"/>
      <c r="E270" s="152"/>
      <c r="F270" s="152"/>
      <c r="G270" s="152"/>
      <c r="H270" s="152"/>
      <c r="I270" s="152"/>
      <c r="J270" s="242"/>
      <c r="K270" s="242"/>
      <c r="L270" s="242"/>
      <c r="M270" s="242"/>
      <c r="N270" s="242"/>
      <c r="O270" s="242"/>
      <c r="P270" s="242"/>
      <c r="Q270" s="242"/>
      <c r="R270" s="242"/>
      <c r="S270" s="242"/>
      <c r="T270" s="242"/>
      <c r="U270" s="242"/>
      <c r="V270" s="242"/>
      <c r="W270" s="242"/>
      <c r="X270" s="242"/>
      <c r="Y270" s="242"/>
      <c r="Z270" s="242"/>
      <c r="AA270" s="242"/>
    </row>
    <row r="271" spans="1:27" x14ac:dyDescent="0.25">
      <c r="A271" s="152"/>
      <c r="B271" s="152"/>
      <c r="C271" s="152"/>
      <c r="D271" s="152"/>
      <c r="E271" s="152"/>
      <c r="F271" s="152"/>
      <c r="G271" s="152"/>
      <c r="H271" s="152"/>
      <c r="I271" s="152"/>
      <c r="J271" s="242"/>
      <c r="K271" s="242"/>
      <c r="L271" s="242"/>
      <c r="M271" s="242"/>
      <c r="N271" s="242"/>
      <c r="O271" s="242"/>
      <c r="P271" s="242"/>
      <c r="Q271" s="242"/>
      <c r="R271" s="242"/>
      <c r="S271" s="242"/>
      <c r="T271" s="242"/>
      <c r="U271" s="242"/>
      <c r="V271" s="242"/>
      <c r="W271" s="242"/>
      <c r="X271" s="242"/>
      <c r="Y271" s="242"/>
      <c r="Z271" s="242"/>
      <c r="AA271" s="242"/>
    </row>
    <row r="272" spans="1:27" x14ac:dyDescent="0.25">
      <c r="A272" s="152"/>
      <c r="B272" s="152"/>
      <c r="C272" s="152"/>
      <c r="D272" s="152"/>
      <c r="E272" s="152"/>
      <c r="F272" s="152"/>
      <c r="G272" s="152"/>
      <c r="H272" s="152"/>
      <c r="I272" s="152"/>
      <c r="J272" s="242"/>
      <c r="K272" s="242"/>
      <c r="L272" s="242"/>
      <c r="M272" s="242"/>
      <c r="N272" s="242"/>
      <c r="O272" s="242"/>
      <c r="P272" s="242"/>
      <c r="Q272" s="242"/>
      <c r="R272" s="242"/>
      <c r="S272" s="242"/>
      <c r="T272" s="242"/>
      <c r="U272" s="242"/>
      <c r="V272" s="242"/>
      <c r="W272" s="242"/>
      <c r="X272" s="242"/>
      <c r="Y272" s="242"/>
      <c r="Z272" s="242"/>
      <c r="AA272" s="242"/>
    </row>
    <row r="273" spans="1:27" x14ac:dyDescent="0.25">
      <c r="A273" s="152"/>
      <c r="B273" s="152"/>
      <c r="C273" s="152"/>
      <c r="D273" s="152"/>
      <c r="E273" s="152"/>
      <c r="F273" s="152"/>
      <c r="G273" s="152"/>
      <c r="H273" s="152"/>
      <c r="I273" s="152"/>
      <c r="J273" s="242"/>
      <c r="K273" s="242"/>
      <c r="L273" s="242"/>
      <c r="M273" s="242"/>
      <c r="N273" s="242"/>
      <c r="O273" s="242"/>
      <c r="P273" s="242"/>
      <c r="Q273" s="242"/>
      <c r="R273" s="242"/>
      <c r="S273" s="242"/>
      <c r="T273" s="242"/>
      <c r="U273" s="242"/>
      <c r="V273" s="242"/>
      <c r="W273" s="242"/>
      <c r="X273" s="242"/>
      <c r="Y273" s="242"/>
      <c r="Z273" s="242"/>
      <c r="AA273" s="242"/>
    </row>
    <row r="274" spans="1:27" x14ac:dyDescent="0.25">
      <c r="A274" s="152"/>
      <c r="B274" s="152"/>
      <c r="C274" s="152"/>
      <c r="D274" s="152"/>
      <c r="E274" s="152"/>
      <c r="F274" s="152"/>
      <c r="G274" s="152"/>
      <c r="H274" s="152"/>
      <c r="I274" s="152"/>
      <c r="J274" s="242"/>
      <c r="K274" s="242"/>
      <c r="L274" s="242"/>
      <c r="M274" s="242"/>
      <c r="N274" s="242"/>
      <c r="O274" s="242"/>
      <c r="P274" s="242"/>
      <c r="Q274" s="242"/>
      <c r="R274" s="242"/>
      <c r="S274" s="242"/>
      <c r="T274" s="242"/>
      <c r="U274" s="242"/>
      <c r="V274" s="242"/>
      <c r="W274" s="242"/>
      <c r="X274" s="242"/>
      <c r="Y274" s="242"/>
      <c r="Z274" s="242"/>
      <c r="AA274" s="242"/>
    </row>
    <row r="275" spans="1:27" x14ac:dyDescent="0.25">
      <c r="A275" s="152"/>
      <c r="B275" s="152"/>
      <c r="C275" s="152"/>
      <c r="D275" s="152"/>
      <c r="E275" s="152"/>
      <c r="F275" s="152"/>
      <c r="G275" s="152"/>
      <c r="H275" s="152"/>
      <c r="I275" s="152"/>
      <c r="J275" s="242"/>
      <c r="K275" s="242"/>
      <c r="L275" s="242"/>
      <c r="M275" s="242"/>
      <c r="N275" s="242"/>
      <c r="O275" s="242"/>
      <c r="P275" s="242"/>
      <c r="Q275" s="242"/>
      <c r="R275" s="242"/>
      <c r="S275" s="242"/>
      <c r="T275" s="242"/>
      <c r="U275" s="242"/>
      <c r="V275" s="242"/>
      <c r="W275" s="242"/>
      <c r="X275" s="242"/>
      <c r="Y275" s="242"/>
      <c r="Z275" s="242"/>
      <c r="AA275" s="242"/>
    </row>
    <row r="276" spans="1:27" x14ac:dyDescent="0.25">
      <c r="A276" s="152"/>
      <c r="B276" s="152"/>
      <c r="C276" s="152"/>
      <c r="D276" s="152"/>
      <c r="E276" s="152"/>
      <c r="F276" s="152"/>
      <c r="G276" s="152"/>
      <c r="H276" s="152"/>
      <c r="I276" s="152"/>
      <c r="J276" s="242"/>
      <c r="K276" s="242"/>
      <c r="L276" s="242"/>
      <c r="M276" s="242"/>
      <c r="N276" s="242"/>
      <c r="O276" s="242"/>
      <c r="P276" s="242"/>
      <c r="Q276" s="242"/>
      <c r="R276" s="242"/>
      <c r="S276" s="242"/>
      <c r="T276" s="242"/>
      <c r="U276" s="242"/>
      <c r="V276" s="242"/>
      <c r="W276" s="242"/>
      <c r="X276" s="242"/>
      <c r="Y276" s="242"/>
      <c r="Z276" s="242"/>
      <c r="AA276" s="242"/>
    </row>
    <row r="277" spans="1:27" x14ac:dyDescent="0.25">
      <c r="A277" s="152"/>
      <c r="B277" s="152"/>
      <c r="C277" s="152"/>
      <c r="D277" s="152"/>
      <c r="E277" s="152"/>
      <c r="F277" s="152"/>
      <c r="G277" s="152"/>
      <c r="H277" s="152"/>
      <c r="I277" s="152"/>
      <c r="J277" s="242"/>
      <c r="K277" s="242"/>
      <c r="L277" s="242"/>
      <c r="M277" s="242"/>
      <c r="N277" s="242"/>
      <c r="O277" s="242"/>
      <c r="P277" s="242"/>
      <c r="Q277" s="242"/>
      <c r="R277" s="242"/>
      <c r="S277" s="242"/>
      <c r="T277" s="242"/>
      <c r="U277" s="242"/>
      <c r="V277" s="242"/>
      <c r="W277" s="242"/>
      <c r="X277" s="242"/>
      <c r="Y277" s="242"/>
      <c r="Z277" s="242"/>
      <c r="AA277" s="242"/>
    </row>
    <row r="278" spans="1:27" x14ac:dyDescent="0.25">
      <c r="A278" s="152"/>
      <c r="B278" s="152"/>
      <c r="C278" s="152"/>
      <c r="D278" s="152"/>
      <c r="E278" s="152"/>
      <c r="F278" s="152"/>
      <c r="G278" s="152"/>
      <c r="H278" s="152"/>
      <c r="I278" s="152"/>
      <c r="J278" s="242"/>
      <c r="K278" s="242"/>
      <c r="L278" s="242"/>
      <c r="M278" s="242"/>
      <c r="N278" s="242"/>
      <c r="O278" s="242"/>
      <c r="P278" s="242"/>
      <c r="Q278" s="242"/>
      <c r="R278" s="242"/>
      <c r="S278" s="242"/>
      <c r="T278" s="242"/>
      <c r="U278" s="242"/>
      <c r="V278" s="242"/>
      <c r="W278" s="242"/>
      <c r="X278" s="242"/>
      <c r="Y278" s="242"/>
      <c r="Z278" s="242"/>
      <c r="AA278" s="242"/>
    </row>
    <row r="279" spans="1:27" x14ac:dyDescent="0.25">
      <c r="A279" s="152"/>
      <c r="B279" s="152"/>
      <c r="C279" s="152"/>
      <c r="D279" s="152"/>
      <c r="E279" s="152"/>
      <c r="F279" s="152"/>
      <c r="G279" s="152"/>
      <c r="H279" s="152"/>
      <c r="I279" s="152"/>
      <c r="J279" s="242"/>
      <c r="K279" s="242"/>
      <c r="L279" s="242"/>
      <c r="M279" s="242"/>
      <c r="N279" s="242"/>
      <c r="O279" s="242"/>
      <c r="P279" s="242"/>
      <c r="Q279" s="242"/>
      <c r="R279" s="242"/>
      <c r="S279" s="242"/>
      <c r="T279" s="242"/>
      <c r="U279" s="242"/>
      <c r="V279" s="242"/>
      <c r="W279" s="242"/>
      <c r="X279" s="242"/>
      <c r="Y279" s="242"/>
      <c r="Z279" s="242"/>
      <c r="AA279" s="242"/>
    </row>
    <row r="280" spans="1:27" x14ac:dyDescent="0.25">
      <c r="A280" s="152"/>
      <c r="B280" s="152"/>
      <c r="C280" s="152"/>
      <c r="D280" s="152"/>
      <c r="E280" s="152"/>
      <c r="F280" s="152"/>
      <c r="G280" s="152"/>
      <c r="H280" s="152"/>
      <c r="I280" s="152"/>
      <c r="J280" s="242"/>
      <c r="K280" s="242"/>
      <c r="L280" s="242"/>
      <c r="M280" s="242"/>
      <c r="N280" s="242"/>
      <c r="O280" s="242"/>
      <c r="P280" s="242"/>
      <c r="Q280" s="242"/>
      <c r="R280" s="242"/>
      <c r="S280" s="242"/>
      <c r="T280" s="242"/>
      <c r="U280" s="242"/>
      <c r="V280" s="242"/>
      <c r="W280" s="242"/>
      <c r="X280" s="242"/>
      <c r="Y280" s="242"/>
      <c r="Z280" s="242"/>
      <c r="AA280" s="242"/>
    </row>
    <row r="281" spans="1:27" x14ac:dyDescent="0.25">
      <c r="A281" s="152"/>
      <c r="B281" s="152"/>
      <c r="C281" s="152"/>
      <c r="D281" s="152"/>
      <c r="E281" s="152"/>
      <c r="F281" s="152"/>
      <c r="G281" s="152"/>
      <c r="H281" s="152"/>
      <c r="I281" s="152"/>
      <c r="J281" s="242"/>
      <c r="K281" s="242"/>
      <c r="L281" s="242"/>
      <c r="M281" s="242"/>
      <c r="N281" s="242"/>
      <c r="O281" s="242"/>
      <c r="P281" s="242"/>
      <c r="Q281" s="242"/>
      <c r="R281" s="242"/>
      <c r="S281" s="242"/>
      <c r="T281" s="242"/>
      <c r="U281" s="242"/>
      <c r="V281" s="242"/>
      <c r="W281" s="242"/>
      <c r="X281" s="242"/>
      <c r="Y281" s="242"/>
      <c r="Z281" s="242"/>
      <c r="AA281" s="242"/>
    </row>
    <row r="282" spans="1:27" x14ac:dyDescent="0.25">
      <c r="A282" s="152"/>
      <c r="B282" s="152"/>
      <c r="C282" s="152"/>
      <c r="D282" s="152"/>
      <c r="E282" s="152"/>
      <c r="F282" s="152"/>
      <c r="G282" s="152"/>
      <c r="H282" s="152"/>
      <c r="I282" s="152"/>
      <c r="J282" s="242"/>
      <c r="K282" s="242"/>
      <c r="L282" s="242"/>
      <c r="M282" s="242"/>
      <c r="N282" s="242"/>
      <c r="O282" s="242"/>
      <c r="P282" s="242"/>
      <c r="Q282" s="242"/>
      <c r="R282" s="242"/>
      <c r="S282" s="242"/>
      <c r="T282" s="242"/>
      <c r="U282" s="242"/>
      <c r="V282" s="242"/>
      <c r="W282" s="242"/>
      <c r="X282" s="242"/>
      <c r="Y282" s="242"/>
      <c r="Z282" s="242"/>
      <c r="AA282" s="242"/>
    </row>
    <row r="283" spans="1:27" x14ac:dyDescent="0.25">
      <c r="A283" s="152"/>
      <c r="B283" s="152"/>
      <c r="C283" s="152"/>
      <c r="D283" s="152"/>
      <c r="E283" s="152"/>
      <c r="F283" s="152"/>
      <c r="G283" s="152"/>
      <c r="H283" s="152"/>
      <c r="I283" s="152"/>
      <c r="J283" s="242"/>
      <c r="K283" s="242"/>
      <c r="L283" s="242"/>
      <c r="M283" s="242"/>
      <c r="N283" s="242"/>
      <c r="O283" s="242"/>
      <c r="P283" s="242"/>
      <c r="Q283" s="242"/>
      <c r="R283" s="242"/>
      <c r="S283" s="242"/>
      <c r="T283" s="242"/>
      <c r="U283" s="242"/>
      <c r="V283" s="242"/>
      <c r="W283" s="242"/>
      <c r="X283" s="242"/>
      <c r="Y283" s="242"/>
      <c r="Z283" s="242"/>
      <c r="AA283" s="242"/>
    </row>
    <row r="284" spans="1:27" x14ac:dyDescent="0.25">
      <c r="A284" s="152"/>
      <c r="B284" s="152"/>
      <c r="C284" s="152"/>
      <c r="D284" s="152"/>
      <c r="E284" s="152"/>
      <c r="F284" s="152"/>
      <c r="G284" s="152"/>
      <c r="H284" s="152"/>
      <c r="I284" s="152"/>
      <c r="J284" s="242"/>
      <c r="K284" s="242"/>
      <c r="L284" s="242"/>
      <c r="M284" s="242"/>
      <c r="N284" s="242"/>
      <c r="O284" s="242"/>
      <c r="P284" s="242"/>
      <c r="Q284" s="242"/>
      <c r="R284" s="242"/>
      <c r="S284" s="242"/>
      <c r="T284" s="242"/>
      <c r="U284" s="242"/>
      <c r="V284" s="242"/>
      <c r="W284" s="242"/>
      <c r="X284" s="242"/>
      <c r="Y284" s="242"/>
      <c r="Z284" s="242"/>
      <c r="AA284" s="242"/>
    </row>
    <row r="285" spans="1:27" x14ac:dyDescent="0.25">
      <c r="A285" s="152"/>
      <c r="B285" s="152"/>
      <c r="C285" s="152"/>
      <c r="D285" s="152"/>
      <c r="E285" s="152"/>
      <c r="F285" s="152"/>
      <c r="G285" s="152"/>
      <c r="H285" s="152"/>
      <c r="I285" s="152"/>
      <c r="J285" s="242"/>
      <c r="K285" s="242"/>
      <c r="L285" s="242"/>
      <c r="M285" s="242"/>
      <c r="N285" s="242"/>
      <c r="O285" s="242"/>
      <c r="P285" s="242"/>
      <c r="Q285" s="242"/>
      <c r="R285" s="242"/>
      <c r="S285" s="242"/>
      <c r="T285" s="242"/>
      <c r="U285" s="242"/>
      <c r="V285" s="242"/>
      <c r="W285" s="242"/>
      <c r="X285" s="242"/>
      <c r="Y285" s="242"/>
      <c r="Z285" s="242"/>
      <c r="AA285" s="242"/>
    </row>
    <row r="286" spans="1:27" x14ac:dyDescent="0.25">
      <c r="A286" s="152"/>
      <c r="B286" s="152"/>
      <c r="C286" s="152"/>
      <c r="D286" s="152"/>
      <c r="E286" s="152"/>
      <c r="F286" s="152"/>
      <c r="G286" s="152"/>
      <c r="H286" s="152"/>
      <c r="I286" s="152"/>
      <c r="J286" s="242"/>
      <c r="K286" s="242"/>
      <c r="L286" s="242"/>
      <c r="M286" s="242"/>
      <c r="N286" s="242"/>
      <c r="O286" s="242"/>
      <c r="P286" s="242"/>
      <c r="Q286" s="242"/>
      <c r="R286" s="242"/>
      <c r="S286" s="242"/>
      <c r="T286" s="242"/>
      <c r="U286" s="242"/>
      <c r="V286" s="242"/>
      <c r="W286" s="242"/>
      <c r="X286" s="242"/>
      <c r="Y286" s="242"/>
      <c r="Z286" s="242"/>
      <c r="AA286" s="242"/>
    </row>
    <row r="287" spans="1:27" x14ac:dyDescent="0.25">
      <c r="A287" s="152"/>
      <c r="B287" s="152"/>
      <c r="C287" s="152"/>
      <c r="D287" s="152"/>
      <c r="E287" s="152"/>
      <c r="F287" s="152"/>
      <c r="G287" s="152"/>
      <c r="H287" s="152"/>
      <c r="I287" s="152"/>
      <c r="J287" s="242"/>
      <c r="K287" s="242"/>
      <c r="L287" s="242"/>
      <c r="M287" s="242"/>
      <c r="N287" s="242"/>
      <c r="O287" s="242"/>
      <c r="P287" s="242"/>
      <c r="Q287" s="242"/>
      <c r="R287" s="242"/>
      <c r="S287" s="242"/>
      <c r="T287" s="242"/>
      <c r="U287" s="242"/>
      <c r="V287" s="242"/>
      <c r="W287" s="242"/>
      <c r="X287" s="242"/>
      <c r="Y287" s="242"/>
      <c r="Z287" s="242"/>
      <c r="AA287" s="242"/>
    </row>
    <row r="288" spans="1:27" x14ac:dyDescent="0.25">
      <c r="A288" s="152"/>
      <c r="B288" s="152"/>
      <c r="C288" s="152"/>
      <c r="D288" s="152"/>
      <c r="E288" s="152"/>
      <c r="F288" s="152"/>
      <c r="G288" s="152"/>
      <c r="H288" s="152"/>
      <c r="I288" s="152"/>
      <c r="J288" s="242"/>
      <c r="K288" s="242"/>
      <c r="L288" s="242"/>
      <c r="M288" s="242"/>
      <c r="N288" s="242"/>
      <c r="O288" s="242"/>
      <c r="P288" s="242"/>
      <c r="Q288" s="242"/>
      <c r="R288" s="242"/>
      <c r="S288" s="242"/>
      <c r="T288" s="242"/>
      <c r="U288" s="242"/>
      <c r="V288" s="242"/>
      <c r="W288" s="242"/>
      <c r="X288" s="242"/>
      <c r="Y288" s="242"/>
      <c r="Z288" s="242"/>
      <c r="AA288" s="242"/>
    </row>
    <row r="289" spans="1:27" x14ac:dyDescent="0.25">
      <c r="A289" s="152"/>
      <c r="B289" s="152"/>
      <c r="C289" s="152"/>
      <c r="D289" s="152"/>
      <c r="E289" s="152"/>
      <c r="F289" s="152"/>
      <c r="G289" s="152"/>
      <c r="H289" s="152"/>
      <c r="I289" s="152"/>
      <c r="J289" s="242"/>
      <c r="K289" s="242"/>
      <c r="L289" s="242"/>
      <c r="M289" s="242"/>
      <c r="N289" s="242"/>
      <c r="O289" s="242"/>
      <c r="P289" s="242"/>
      <c r="Q289" s="242"/>
      <c r="R289" s="242"/>
      <c r="S289" s="242"/>
      <c r="T289" s="242"/>
      <c r="U289" s="242"/>
      <c r="V289" s="242"/>
      <c r="W289" s="242"/>
      <c r="X289" s="242"/>
      <c r="Y289" s="242"/>
      <c r="Z289" s="242"/>
      <c r="AA289" s="242"/>
    </row>
    <row r="290" spans="1:27" x14ac:dyDescent="0.25">
      <c r="A290" s="152"/>
      <c r="B290" s="152"/>
      <c r="C290" s="152"/>
      <c r="D290" s="152"/>
      <c r="E290" s="152"/>
      <c r="F290" s="152"/>
      <c r="G290" s="152"/>
      <c r="H290" s="152"/>
      <c r="I290" s="152"/>
      <c r="J290" s="242"/>
      <c r="K290" s="242"/>
      <c r="L290" s="242"/>
      <c r="M290" s="242"/>
      <c r="N290" s="242"/>
      <c r="O290" s="242"/>
      <c r="P290" s="242"/>
      <c r="Q290" s="242"/>
      <c r="R290" s="242"/>
      <c r="S290" s="242"/>
      <c r="T290" s="242"/>
      <c r="U290" s="242"/>
      <c r="V290" s="242"/>
      <c r="W290" s="242"/>
      <c r="X290" s="242"/>
      <c r="Y290" s="242"/>
      <c r="Z290" s="242"/>
      <c r="AA290" s="242"/>
    </row>
    <row r="291" spans="1:27" x14ac:dyDescent="0.25">
      <c r="A291" s="152"/>
      <c r="B291" s="152"/>
      <c r="C291" s="152"/>
      <c r="D291" s="152"/>
      <c r="E291" s="152"/>
      <c r="F291" s="152"/>
      <c r="G291" s="152"/>
      <c r="H291" s="152"/>
      <c r="I291" s="152"/>
      <c r="J291" s="242"/>
      <c r="K291" s="242"/>
      <c r="L291" s="242"/>
      <c r="M291" s="242"/>
      <c r="N291" s="242"/>
      <c r="O291" s="242"/>
      <c r="P291" s="242"/>
      <c r="Q291" s="242"/>
      <c r="R291" s="242"/>
      <c r="S291" s="242"/>
      <c r="T291" s="242"/>
      <c r="U291" s="242"/>
      <c r="V291" s="242"/>
      <c r="W291" s="242"/>
      <c r="X291" s="242"/>
      <c r="Y291" s="242"/>
      <c r="Z291" s="242"/>
      <c r="AA291" s="242"/>
    </row>
    <row r="292" spans="1:27" x14ac:dyDescent="0.25">
      <c r="A292" s="152"/>
      <c r="B292" s="152"/>
      <c r="C292" s="152"/>
      <c r="D292" s="152"/>
      <c r="E292" s="152"/>
      <c r="F292" s="152"/>
      <c r="G292" s="152"/>
      <c r="H292" s="152"/>
      <c r="I292" s="152"/>
      <c r="J292" s="242"/>
      <c r="K292" s="242"/>
      <c r="L292" s="242"/>
      <c r="M292" s="242"/>
      <c r="N292" s="242"/>
      <c r="O292" s="242"/>
      <c r="P292" s="242"/>
      <c r="Q292" s="242"/>
      <c r="R292" s="242"/>
      <c r="S292" s="242"/>
      <c r="T292" s="242"/>
      <c r="U292" s="242"/>
      <c r="V292" s="242"/>
      <c r="W292" s="242"/>
      <c r="X292" s="242"/>
      <c r="Y292" s="242"/>
      <c r="Z292" s="242"/>
      <c r="AA292" s="242"/>
    </row>
    <row r="293" spans="1:27" x14ac:dyDescent="0.25">
      <c r="A293" s="152"/>
      <c r="B293" s="152"/>
      <c r="C293" s="152"/>
      <c r="D293" s="152"/>
      <c r="E293" s="152"/>
      <c r="F293" s="152"/>
      <c r="G293" s="152"/>
      <c r="H293" s="152"/>
      <c r="I293" s="152"/>
      <c r="J293" s="242"/>
      <c r="K293" s="242"/>
      <c r="L293" s="242"/>
      <c r="M293" s="242"/>
      <c r="N293" s="242"/>
      <c r="O293" s="242"/>
      <c r="P293" s="242"/>
      <c r="Q293" s="242"/>
      <c r="R293" s="242"/>
      <c r="S293" s="242"/>
      <c r="T293" s="242"/>
      <c r="U293" s="242"/>
      <c r="V293" s="242"/>
      <c r="W293" s="242"/>
      <c r="X293" s="242"/>
      <c r="Y293" s="242"/>
      <c r="Z293" s="242"/>
      <c r="AA293" s="242"/>
    </row>
    <row r="294" spans="1:27" x14ac:dyDescent="0.25">
      <c r="A294" s="152"/>
      <c r="B294" s="152"/>
      <c r="C294" s="152"/>
      <c r="D294" s="152"/>
      <c r="E294" s="152"/>
      <c r="F294" s="152"/>
      <c r="G294" s="152"/>
      <c r="H294" s="152"/>
      <c r="I294" s="152"/>
      <c r="J294" s="242"/>
      <c r="K294" s="242"/>
      <c r="L294" s="242"/>
      <c r="M294" s="242"/>
      <c r="N294" s="242"/>
      <c r="O294" s="242"/>
      <c r="P294" s="242"/>
      <c r="Q294" s="242"/>
      <c r="R294" s="242"/>
      <c r="S294" s="242"/>
      <c r="T294" s="242"/>
      <c r="U294" s="242"/>
      <c r="V294" s="242"/>
      <c r="W294" s="242"/>
      <c r="X294" s="242"/>
      <c r="Y294" s="242"/>
      <c r="Z294" s="242"/>
      <c r="AA294" s="242"/>
    </row>
    <row r="295" spans="1:27" x14ac:dyDescent="0.25">
      <c r="A295" s="152"/>
      <c r="B295" s="152"/>
      <c r="C295" s="152"/>
      <c r="D295" s="152"/>
      <c r="E295" s="152"/>
      <c r="F295" s="152"/>
      <c r="G295" s="152"/>
      <c r="H295" s="152"/>
      <c r="I295" s="152"/>
      <c r="J295" s="242"/>
      <c r="K295" s="242"/>
      <c r="L295" s="242"/>
      <c r="M295" s="242"/>
      <c r="N295" s="242"/>
      <c r="O295" s="242"/>
      <c r="P295" s="242"/>
      <c r="Q295" s="242"/>
      <c r="R295" s="242"/>
      <c r="S295" s="242"/>
      <c r="T295" s="242"/>
      <c r="U295" s="242"/>
      <c r="V295" s="242"/>
      <c r="W295" s="242"/>
      <c r="X295" s="242"/>
      <c r="Y295" s="242"/>
      <c r="Z295" s="242"/>
      <c r="AA295" s="242"/>
    </row>
    <row r="296" spans="1:27" x14ac:dyDescent="0.25">
      <c r="A296" s="152"/>
      <c r="B296" s="152"/>
      <c r="C296" s="152"/>
      <c r="D296" s="152"/>
      <c r="E296" s="152"/>
      <c r="F296" s="152"/>
      <c r="G296" s="152"/>
      <c r="H296" s="152"/>
      <c r="I296" s="152"/>
      <c r="J296" s="242"/>
      <c r="K296" s="242"/>
      <c r="L296" s="242"/>
      <c r="M296" s="242"/>
      <c r="N296" s="242"/>
      <c r="O296" s="242"/>
      <c r="P296" s="242"/>
      <c r="Q296" s="242"/>
      <c r="R296" s="242"/>
      <c r="S296" s="242"/>
      <c r="T296" s="242"/>
      <c r="U296" s="242"/>
      <c r="V296" s="242"/>
      <c r="W296" s="242"/>
      <c r="X296" s="242"/>
      <c r="Y296" s="242"/>
      <c r="Z296" s="242"/>
      <c r="AA296" s="242"/>
    </row>
    <row r="297" spans="1:27" x14ac:dyDescent="0.25">
      <c r="A297" s="152"/>
      <c r="B297" s="152"/>
      <c r="C297" s="152"/>
      <c r="D297" s="152"/>
      <c r="E297" s="152"/>
      <c r="F297" s="152"/>
      <c r="G297" s="152"/>
      <c r="H297" s="152"/>
      <c r="I297" s="152"/>
      <c r="J297" s="242"/>
      <c r="K297" s="242"/>
      <c r="L297" s="242"/>
      <c r="M297" s="242"/>
      <c r="N297" s="242"/>
      <c r="O297" s="242"/>
      <c r="P297" s="242"/>
      <c r="Q297" s="242"/>
      <c r="R297" s="242"/>
      <c r="S297" s="242"/>
      <c r="T297" s="242"/>
      <c r="U297" s="242"/>
      <c r="V297" s="242"/>
      <c r="W297" s="242"/>
      <c r="X297" s="242"/>
      <c r="Y297" s="242"/>
      <c r="Z297" s="242"/>
      <c r="AA297" s="242"/>
    </row>
    <row r="298" spans="1:27" x14ac:dyDescent="0.25">
      <c r="A298" s="152"/>
      <c r="B298" s="152"/>
      <c r="C298" s="152"/>
      <c r="D298" s="152"/>
      <c r="E298" s="152"/>
      <c r="F298" s="152"/>
      <c r="G298" s="152"/>
      <c r="H298" s="152"/>
      <c r="I298" s="152"/>
      <c r="J298" s="242"/>
      <c r="K298" s="242"/>
      <c r="L298" s="242"/>
      <c r="M298" s="242"/>
      <c r="N298" s="242"/>
      <c r="O298" s="242"/>
      <c r="P298" s="242"/>
      <c r="Q298" s="242"/>
      <c r="R298" s="242"/>
      <c r="S298" s="242"/>
      <c r="T298" s="242"/>
      <c r="U298" s="242"/>
      <c r="V298" s="242"/>
      <c r="W298" s="242"/>
      <c r="X298" s="242"/>
      <c r="Y298" s="242"/>
      <c r="Z298" s="242"/>
      <c r="AA298" s="242"/>
    </row>
    <row r="299" spans="1:27" x14ac:dyDescent="0.25">
      <c r="A299" s="152"/>
      <c r="B299" s="152"/>
      <c r="C299" s="152"/>
      <c r="D299" s="152"/>
      <c r="E299" s="152"/>
      <c r="F299" s="152"/>
      <c r="G299" s="152"/>
      <c r="H299" s="152"/>
      <c r="I299" s="152"/>
      <c r="J299" s="242"/>
      <c r="K299" s="242"/>
      <c r="L299" s="242"/>
      <c r="M299" s="242"/>
      <c r="N299" s="242"/>
      <c r="O299" s="242"/>
      <c r="P299" s="242"/>
      <c r="Q299" s="242"/>
      <c r="R299" s="242"/>
      <c r="S299" s="242"/>
      <c r="T299" s="242"/>
      <c r="U299" s="242"/>
      <c r="V299" s="242"/>
      <c r="W299" s="242"/>
      <c r="X299" s="242"/>
      <c r="Y299" s="242"/>
      <c r="Z299" s="242"/>
      <c r="AA299" s="242"/>
    </row>
    <row r="300" spans="1:27" x14ac:dyDescent="0.25">
      <c r="A300" s="152"/>
      <c r="B300" s="152"/>
      <c r="C300" s="152"/>
      <c r="D300" s="152"/>
      <c r="E300" s="152"/>
      <c r="F300" s="152"/>
      <c r="G300" s="152"/>
      <c r="H300" s="152"/>
      <c r="I300" s="152"/>
      <c r="J300" s="242"/>
      <c r="K300" s="242"/>
      <c r="L300" s="242"/>
      <c r="M300" s="242"/>
      <c r="N300" s="242"/>
      <c r="O300" s="242"/>
      <c r="P300" s="242"/>
      <c r="Q300" s="242"/>
      <c r="R300" s="242"/>
      <c r="S300" s="242"/>
      <c r="T300" s="242"/>
      <c r="U300" s="242"/>
      <c r="V300" s="242"/>
      <c r="W300" s="242"/>
      <c r="X300" s="242"/>
      <c r="Y300" s="242"/>
      <c r="Z300" s="242"/>
      <c r="AA300" s="242"/>
    </row>
    <row r="301" spans="1:27" x14ac:dyDescent="0.25">
      <c r="A301" s="152"/>
      <c r="B301" s="152"/>
      <c r="C301" s="152"/>
      <c r="D301" s="152"/>
      <c r="E301" s="152"/>
      <c r="F301" s="152"/>
      <c r="G301" s="152"/>
      <c r="H301" s="152"/>
      <c r="I301" s="152"/>
      <c r="J301" s="242"/>
      <c r="K301" s="242"/>
      <c r="L301" s="242"/>
      <c r="M301" s="242"/>
      <c r="N301" s="242"/>
      <c r="O301" s="242"/>
      <c r="P301" s="242"/>
      <c r="Q301" s="242"/>
      <c r="R301" s="242"/>
      <c r="S301" s="242"/>
      <c r="T301" s="242"/>
      <c r="U301" s="242"/>
      <c r="V301" s="242"/>
      <c r="W301" s="242"/>
      <c r="X301" s="242"/>
      <c r="Y301" s="242"/>
      <c r="Z301" s="242"/>
      <c r="AA301" s="242"/>
    </row>
    <row r="302" spans="1:27" x14ac:dyDescent="0.25">
      <c r="A302" s="152"/>
      <c r="B302" s="152"/>
      <c r="C302" s="152"/>
      <c r="D302" s="152"/>
      <c r="E302" s="152"/>
      <c r="F302" s="152"/>
      <c r="G302" s="152"/>
      <c r="H302" s="152"/>
      <c r="I302" s="152"/>
      <c r="J302" s="242"/>
      <c r="K302" s="242"/>
      <c r="L302" s="242"/>
      <c r="M302" s="242"/>
      <c r="N302" s="242"/>
      <c r="O302" s="242"/>
      <c r="P302" s="242"/>
      <c r="Q302" s="242"/>
      <c r="R302" s="242"/>
      <c r="S302" s="242"/>
      <c r="T302" s="242"/>
      <c r="U302" s="242"/>
      <c r="V302" s="242"/>
      <c r="W302" s="242"/>
      <c r="X302" s="242"/>
      <c r="Y302" s="242"/>
      <c r="Z302" s="242"/>
      <c r="AA302" s="242"/>
    </row>
    <row r="303" spans="1:27" x14ac:dyDescent="0.25">
      <c r="A303" s="152"/>
      <c r="B303" s="152"/>
      <c r="C303" s="152"/>
      <c r="D303" s="152"/>
      <c r="E303" s="152"/>
      <c r="F303" s="152"/>
      <c r="G303" s="152"/>
      <c r="H303" s="152"/>
      <c r="I303" s="152"/>
      <c r="J303" s="242"/>
      <c r="K303" s="242"/>
      <c r="L303" s="242"/>
      <c r="M303" s="242"/>
      <c r="N303" s="242"/>
      <c r="O303" s="242"/>
      <c r="P303" s="242"/>
      <c r="Q303" s="242"/>
      <c r="R303" s="242"/>
      <c r="S303" s="242"/>
      <c r="T303" s="242"/>
      <c r="U303" s="242"/>
      <c r="V303" s="242"/>
      <c r="W303" s="242"/>
      <c r="X303" s="242"/>
      <c r="Y303" s="242"/>
      <c r="Z303" s="242"/>
      <c r="AA303" s="242"/>
    </row>
    <row r="304" spans="1:27" x14ac:dyDescent="0.25">
      <c r="A304" s="152"/>
      <c r="B304" s="152"/>
      <c r="C304" s="152"/>
      <c r="D304" s="152"/>
      <c r="E304" s="152"/>
      <c r="F304" s="152"/>
      <c r="G304" s="152"/>
      <c r="H304" s="152"/>
      <c r="I304" s="152"/>
      <c r="J304" s="242"/>
      <c r="K304" s="242"/>
      <c r="L304" s="242"/>
      <c r="M304" s="242"/>
      <c r="N304" s="242"/>
      <c r="O304" s="242"/>
      <c r="P304" s="242"/>
      <c r="Q304" s="242"/>
      <c r="R304" s="242"/>
      <c r="S304" s="242"/>
      <c r="T304" s="242"/>
      <c r="U304" s="242"/>
      <c r="V304" s="242"/>
      <c r="W304" s="242"/>
      <c r="X304" s="242"/>
      <c r="Y304" s="242"/>
      <c r="Z304" s="242"/>
      <c r="AA304" s="242"/>
    </row>
    <row r="305" spans="1:27" x14ac:dyDescent="0.25">
      <c r="A305" s="152"/>
      <c r="B305" s="152"/>
      <c r="C305" s="152"/>
      <c r="D305" s="152"/>
      <c r="E305" s="152"/>
      <c r="F305" s="152"/>
      <c r="G305" s="152"/>
      <c r="H305" s="152"/>
      <c r="I305" s="152"/>
      <c r="J305" s="242"/>
      <c r="K305" s="242"/>
      <c r="L305" s="242"/>
      <c r="M305" s="242"/>
      <c r="N305" s="242"/>
      <c r="O305" s="242"/>
      <c r="P305" s="242"/>
      <c r="Q305" s="242"/>
      <c r="R305" s="242"/>
      <c r="S305" s="242"/>
      <c r="T305" s="242"/>
      <c r="U305" s="242"/>
      <c r="V305" s="242"/>
      <c r="W305" s="242"/>
      <c r="X305" s="242"/>
      <c r="Y305" s="242"/>
      <c r="Z305" s="242"/>
      <c r="AA305" s="242"/>
    </row>
    <row r="306" spans="1:27" x14ac:dyDescent="0.25">
      <c r="A306" s="152"/>
      <c r="B306" s="152"/>
      <c r="C306" s="152"/>
      <c r="D306" s="152"/>
      <c r="E306" s="152"/>
      <c r="F306" s="152"/>
      <c r="G306" s="152"/>
      <c r="H306" s="152"/>
      <c r="I306" s="152"/>
      <c r="J306" s="242"/>
      <c r="K306" s="242"/>
      <c r="L306" s="242"/>
      <c r="M306" s="242"/>
      <c r="N306" s="242"/>
      <c r="O306" s="242"/>
      <c r="P306" s="242"/>
      <c r="Q306" s="242"/>
      <c r="R306" s="242"/>
      <c r="S306" s="242"/>
      <c r="T306" s="242"/>
      <c r="U306" s="242"/>
      <c r="V306" s="242"/>
      <c r="W306" s="242"/>
      <c r="X306" s="242"/>
      <c r="Y306" s="242"/>
      <c r="Z306" s="242"/>
      <c r="AA306" s="242"/>
    </row>
    <row r="307" spans="1:27" x14ac:dyDescent="0.25">
      <c r="A307" s="152"/>
      <c r="B307" s="152"/>
      <c r="C307" s="152"/>
      <c r="D307" s="152"/>
      <c r="E307" s="152"/>
      <c r="F307" s="152"/>
      <c r="G307" s="152"/>
      <c r="H307" s="152"/>
      <c r="I307" s="152"/>
      <c r="J307" s="242"/>
      <c r="K307" s="242"/>
      <c r="L307" s="242"/>
      <c r="M307" s="242"/>
      <c r="N307" s="242"/>
      <c r="O307" s="242"/>
      <c r="P307" s="242"/>
      <c r="Q307" s="242"/>
      <c r="R307" s="242"/>
      <c r="S307" s="242"/>
      <c r="T307" s="242"/>
      <c r="U307" s="242"/>
      <c r="V307" s="242"/>
      <c r="W307" s="242"/>
      <c r="X307" s="242"/>
      <c r="Y307" s="242"/>
      <c r="Z307" s="242"/>
      <c r="AA307" s="242"/>
    </row>
    <row r="308" spans="1:27" x14ac:dyDescent="0.25">
      <c r="A308" s="152"/>
      <c r="B308" s="152"/>
      <c r="C308" s="152"/>
      <c r="D308" s="152"/>
      <c r="E308" s="152"/>
      <c r="F308" s="152"/>
      <c r="G308" s="152"/>
      <c r="H308" s="152"/>
      <c r="I308" s="152"/>
      <c r="J308" s="242"/>
      <c r="K308" s="242"/>
      <c r="L308" s="242"/>
      <c r="M308" s="242"/>
      <c r="N308" s="242"/>
      <c r="O308" s="242"/>
      <c r="P308" s="242"/>
      <c r="Q308" s="242"/>
      <c r="R308" s="242"/>
      <c r="S308" s="242"/>
      <c r="T308" s="242"/>
      <c r="U308" s="242"/>
      <c r="V308" s="242"/>
      <c r="W308" s="242"/>
      <c r="X308" s="242"/>
      <c r="Y308" s="242"/>
      <c r="Z308" s="242"/>
      <c r="AA308" s="242"/>
    </row>
    <row r="309" spans="1:27" x14ac:dyDescent="0.25">
      <c r="A309" s="152"/>
      <c r="B309" s="152"/>
      <c r="C309" s="152"/>
      <c r="D309" s="152"/>
      <c r="E309" s="152"/>
      <c r="F309" s="152"/>
      <c r="G309" s="152"/>
      <c r="H309" s="152"/>
      <c r="I309" s="152"/>
      <c r="J309" s="242"/>
      <c r="K309" s="242"/>
      <c r="L309" s="242"/>
      <c r="M309" s="242"/>
      <c r="N309" s="242"/>
      <c r="O309" s="242"/>
      <c r="P309" s="242"/>
      <c r="Q309" s="242"/>
      <c r="R309" s="242"/>
      <c r="S309" s="242"/>
      <c r="T309" s="242"/>
      <c r="U309" s="242"/>
      <c r="V309" s="242"/>
      <c r="W309" s="242"/>
      <c r="X309" s="242"/>
      <c r="Y309" s="242"/>
      <c r="Z309" s="242"/>
      <c r="AA309" s="242"/>
    </row>
    <row r="310" spans="1:27" x14ac:dyDescent="0.25">
      <c r="A310" s="152"/>
      <c r="B310" s="152"/>
      <c r="C310" s="152"/>
      <c r="D310" s="152"/>
      <c r="E310" s="152"/>
      <c r="F310" s="152"/>
      <c r="G310" s="152"/>
      <c r="H310" s="152"/>
      <c r="I310" s="152"/>
      <c r="J310" s="242"/>
      <c r="K310" s="242"/>
      <c r="L310" s="242"/>
      <c r="M310" s="242"/>
      <c r="N310" s="242"/>
      <c r="O310" s="242"/>
      <c r="P310" s="242"/>
      <c r="Q310" s="242"/>
      <c r="R310" s="242"/>
      <c r="S310" s="242"/>
      <c r="T310" s="242"/>
      <c r="U310" s="242"/>
      <c r="V310" s="242"/>
      <c r="W310" s="242"/>
      <c r="X310" s="242"/>
      <c r="Y310" s="242"/>
      <c r="Z310" s="242"/>
      <c r="AA310" s="242"/>
    </row>
    <row r="311" spans="1:27" x14ac:dyDescent="0.25">
      <c r="A311" s="152"/>
      <c r="B311" s="152"/>
      <c r="C311" s="152"/>
      <c r="D311" s="152"/>
      <c r="E311" s="152"/>
      <c r="F311" s="152"/>
      <c r="G311" s="152"/>
      <c r="H311" s="152"/>
      <c r="I311" s="152"/>
      <c r="J311" s="242"/>
      <c r="K311" s="242"/>
      <c r="L311" s="242"/>
      <c r="M311" s="242"/>
      <c r="N311" s="242"/>
      <c r="O311" s="242"/>
      <c r="P311" s="242"/>
      <c r="Q311" s="242"/>
      <c r="R311" s="242"/>
      <c r="S311" s="242"/>
      <c r="T311" s="242"/>
      <c r="U311" s="242"/>
      <c r="V311" s="242"/>
      <c r="W311" s="242"/>
      <c r="X311" s="242"/>
      <c r="Y311" s="242"/>
      <c r="Z311" s="242"/>
      <c r="AA311" s="242"/>
    </row>
    <row r="312" spans="1:27" x14ac:dyDescent="0.25">
      <c r="A312" s="152"/>
      <c r="B312" s="152"/>
      <c r="C312" s="152"/>
      <c r="D312" s="152"/>
      <c r="E312" s="152"/>
      <c r="F312" s="152"/>
      <c r="G312" s="152"/>
      <c r="H312" s="152"/>
      <c r="I312" s="152"/>
      <c r="J312" s="242"/>
      <c r="K312" s="242"/>
      <c r="L312" s="242"/>
      <c r="M312" s="242"/>
      <c r="N312" s="242"/>
      <c r="O312" s="242"/>
      <c r="P312" s="242"/>
      <c r="Q312" s="242"/>
      <c r="R312" s="242"/>
      <c r="S312" s="242"/>
      <c r="T312" s="242"/>
      <c r="U312" s="242"/>
      <c r="V312" s="242"/>
      <c r="W312" s="242"/>
      <c r="X312" s="242"/>
      <c r="Y312" s="242"/>
      <c r="Z312" s="242"/>
      <c r="AA312" s="242"/>
    </row>
    <row r="313" spans="1:27" x14ac:dyDescent="0.25">
      <c r="A313" s="152"/>
      <c r="B313" s="152"/>
      <c r="C313" s="152"/>
      <c r="D313" s="152"/>
      <c r="E313" s="152"/>
      <c r="F313" s="152"/>
      <c r="G313" s="152"/>
      <c r="H313" s="152"/>
      <c r="I313" s="152"/>
      <c r="J313" s="242"/>
      <c r="K313" s="242"/>
      <c r="L313" s="242"/>
      <c r="M313" s="242"/>
      <c r="N313" s="242"/>
      <c r="O313" s="242"/>
      <c r="P313" s="242"/>
      <c r="Q313" s="242"/>
      <c r="R313" s="242"/>
      <c r="S313" s="242"/>
      <c r="T313" s="242"/>
      <c r="U313" s="242"/>
      <c r="V313" s="242"/>
      <c r="W313" s="242"/>
      <c r="X313" s="242"/>
      <c r="Y313" s="242"/>
      <c r="Z313" s="242"/>
      <c r="AA313" s="242"/>
    </row>
    <row r="314" spans="1:27" x14ac:dyDescent="0.25">
      <c r="A314" s="152"/>
      <c r="B314" s="152"/>
      <c r="C314" s="152"/>
      <c r="D314" s="152"/>
      <c r="E314" s="152"/>
      <c r="F314" s="152"/>
      <c r="G314" s="152"/>
      <c r="H314" s="152"/>
      <c r="I314" s="152"/>
      <c r="J314" s="242"/>
      <c r="K314" s="242"/>
      <c r="L314" s="242"/>
      <c r="M314" s="242"/>
      <c r="N314" s="242"/>
      <c r="O314" s="242"/>
      <c r="P314" s="242"/>
      <c r="Q314" s="242"/>
      <c r="R314" s="242"/>
      <c r="S314" s="242"/>
      <c r="T314" s="242"/>
      <c r="U314" s="242"/>
      <c r="V314" s="242"/>
      <c r="W314" s="242"/>
      <c r="X314" s="242"/>
      <c r="Y314" s="242"/>
      <c r="Z314" s="242"/>
      <c r="AA314" s="242"/>
    </row>
    <row r="315" spans="1:27" x14ac:dyDescent="0.25">
      <c r="A315" s="152"/>
      <c r="B315" s="152"/>
      <c r="C315" s="152"/>
      <c r="D315" s="152"/>
      <c r="E315" s="152"/>
      <c r="F315" s="152"/>
      <c r="G315" s="152"/>
      <c r="H315" s="152"/>
      <c r="I315" s="152"/>
      <c r="J315" s="242"/>
      <c r="K315" s="242"/>
      <c r="L315" s="242"/>
      <c r="M315" s="242"/>
      <c r="N315" s="242"/>
      <c r="O315" s="242"/>
      <c r="P315" s="242"/>
      <c r="Q315" s="242"/>
      <c r="R315" s="242"/>
      <c r="S315" s="242"/>
      <c r="T315" s="242"/>
      <c r="U315" s="242"/>
      <c r="V315" s="242"/>
      <c r="W315" s="242"/>
      <c r="X315" s="242"/>
      <c r="Y315" s="242"/>
      <c r="Z315" s="242"/>
      <c r="AA315" s="242"/>
    </row>
    <row r="316" spans="1:27" x14ac:dyDescent="0.25">
      <c r="A316" s="152"/>
      <c r="B316" s="152"/>
      <c r="C316" s="152"/>
      <c r="D316" s="152"/>
      <c r="E316" s="152"/>
      <c r="F316" s="152"/>
      <c r="G316" s="152"/>
      <c r="H316" s="152"/>
      <c r="I316" s="152"/>
      <c r="J316" s="242"/>
      <c r="K316" s="242"/>
      <c r="L316" s="242"/>
      <c r="M316" s="242"/>
      <c r="N316" s="242"/>
      <c r="O316" s="242"/>
      <c r="P316" s="242"/>
      <c r="Q316" s="242"/>
      <c r="R316" s="242"/>
      <c r="S316" s="242"/>
      <c r="T316" s="242"/>
      <c r="U316" s="242"/>
      <c r="V316" s="242"/>
      <c r="W316" s="242"/>
      <c r="X316" s="242"/>
      <c r="Y316" s="242"/>
      <c r="Z316" s="242"/>
      <c r="AA316" s="242"/>
    </row>
    <row r="317" spans="1:27" x14ac:dyDescent="0.25">
      <c r="A317" s="152"/>
      <c r="B317" s="152"/>
      <c r="C317" s="152"/>
      <c r="D317" s="152"/>
      <c r="E317" s="152"/>
      <c r="F317" s="152"/>
      <c r="G317" s="152"/>
      <c r="H317" s="152"/>
      <c r="I317" s="152"/>
      <c r="J317" s="242"/>
      <c r="K317" s="242"/>
      <c r="L317" s="242"/>
      <c r="M317" s="242"/>
      <c r="N317" s="242"/>
      <c r="O317" s="242"/>
      <c r="P317" s="242"/>
      <c r="Q317" s="242"/>
      <c r="R317" s="242"/>
      <c r="S317" s="242"/>
      <c r="T317" s="242"/>
      <c r="U317" s="242"/>
      <c r="V317" s="242"/>
      <c r="W317" s="242"/>
      <c r="X317" s="242"/>
      <c r="Y317" s="242"/>
      <c r="Z317" s="242"/>
      <c r="AA317" s="242"/>
    </row>
    <row r="318" spans="1:27" x14ac:dyDescent="0.25">
      <c r="A318" s="152"/>
      <c r="B318" s="152"/>
      <c r="C318" s="152"/>
      <c r="D318" s="152"/>
      <c r="E318" s="152"/>
      <c r="F318" s="152"/>
      <c r="G318" s="152"/>
      <c r="H318" s="152"/>
      <c r="I318" s="152"/>
      <c r="J318" s="242"/>
      <c r="K318" s="242"/>
      <c r="L318" s="242"/>
      <c r="M318" s="242"/>
      <c r="N318" s="242"/>
      <c r="O318" s="242"/>
      <c r="P318" s="242"/>
      <c r="Q318" s="242"/>
      <c r="R318" s="242"/>
      <c r="S318" s="242"/>
      <c r="T318" s="242"/>
      <c r="U318" s="242"/>
      <c r="V318" s="242"/>
      <c r="W318" s="242"/>
      <c r="X318" s="242"/>
      <c r="Y318" s="242"/>
      <c r="Z318" s="242"/>
      <c r="AA318" s="242"/>
    </row>
    <row r="319" spans="1:27" x14ac:dyDescent="0.25">
      <c r="A319" s="152"/>
      <c r="B319" s="152"/>
      <c r="C319" s="152"/>
      <c r="D319" s="152"/>
      <c r="E319" s="152"/>
      <c r="F319" s="152"/>
      <c r="G319" s="152"/>
      <c r="H319" s="152"/>
      <c r="I319" s="152"/>
      <c r="J319" s="242"/>
      <c r="K319" s="242"/>
      <c r="L319" s="242"/>
      <c r="M319" s="242"/>
      <c r="N319" s="242"/>
      <c r="O319" s="242"/>
      <c r="P319" s="242"/>
      <c r="Q319" s="242"/>
      <c r="R319" s="242"/>
      <c r="S319" s="242"/>
      <c r="T319" s="242"/>
      <c r="U319" s="242"/>
      <c r="V319" s="242"/>
      <c r="W319" s="242"/>
      <c r="X319" s="242"/>
      <c r="Y319" s="242"/>
      <c r="Z319" s="242"/>
      <c r="AA319" s="242"/>
    </row>
    <row r="320" spans="1:27" x14ac:dyDescent="0.25">
      <c r="A320" s="152"/>
      <c r="B320" s="152"/>
      <c r="C320" s="152"/>
      <c r="D320" s="152"/>
      <c r="E320" s="152"/>
      <c r="F320" s="152"/>
      <c r="G320" s="152"/>
      <c r="H320" s="152"/>
      <c r="I320" s="152"/>
      <c r="J320" s="242"/>
      <c r="K320" s="242"/>
      <c r="L320" s="242"/>
      <c r="M320" s="242"/>
      <c r="N320" s="242"/>
      <c r="O320" s="242"/>
      <c r="P320" s="242"/>
      <c r="Q320" s="242"/>
      <c r="R320" s="242"/>
      <c r="S320" s="242"/>
      <c r="T320" s="242"/>
      <c r="U320" s="242"/>
      <c r="V320" s="242"/>
      <c r="W320" s="242"/>
      <c r="X320" s="242"/>
      <c r="Y320" s="242"/>
      <c r="Z320" s="242"/>
      <c r="AA320" s="242"/>
    </row>
    <row r="321" spans="1:27" x14ac:dyDescent="0.25">
      <c r="A321" s="152"/>
      <c r="B321" s="152"/>
      <c r="C321" s="152"/>
      <c r="D321" s="152"/>
      <c r="E321" s="152"/>
      <c r="F321" s="152"/>
      <c r="G321" s="152"/>
      <c r="H321" s="152"/>
      <c r="I321" s="152"/>
      <c r="J321" s="242"/>
      <c r="K321" s="242"/>
      <c r="L321" s="242"/>
      <c r="M321" s="242"/>
      <c r="N321" s="242"/>
      <c r="O321" s="242"/>
      <c r="P321" s="242"/>
      <c r="Q321" s="242"/>
      <c r="R321" s="242"/>
      <c r="S321" s="242"/>
      <c r="T321" s="242"/>
      <c r="U321" s="242"/>
      <c r="V321" s="242"/>
      <c r="W321" s="242"/>
      <c r="X321" s="242"/>
      <c r="Y321" s="242"/>
      <c r="Z321" s="242"/>
      <c r="AA321" s="242"/>
    </row>
    <row r="322" spans="1:27" x14ac:dyDescent="0.25">
      <c r="A322" s="152"/>
      <c r="B322" s="152"/>
      <c r="C322" s="152"/>
      <c r="D322" s="152"/>
      <c r="E322" s="152"/>
      <c r="F322" s="152"/>
      <c r="G322" s="152"/>
      <c r="H322" s="152"/>
      <c r="I322" s="152"/>
      <c r="J322" s="242"/>
      <c r="K322" s="242"/>
      <c r="L322" s="242"/>
      <c r="M322" s="242"/>
      <c r="N322" s="242"/>
      <c r="O322" s="242"/>
      <c r="P322" s="242"/>
      <c r="Q322" s="242"/>
      <c r="R322" s="242"/>
      <c r="S322" s="242"/>
      <c r="T322" s="242"/>
      <c r="U322" s="242"/>
      <c r="V322" s="242"/>
      <c r="W322" s="242"/>
      <c r="X322" s="242"/>
      <c r="Y322" s="242"/>
      <c r="Z322" s="242"/>
      <c r="AA322" s="242"/>
    </row>
    <row r="323" spans="1:27" x14ac:dyDescent="0.25">
      <c r="A323" s="152"/>
      <c r="B323" s="152"/>
      <c r="C323" s="152"/>
      <c r="D323" s="152"/>
      <c r="E323" s="152"/>
      <c r="F323" s="152"/>
      <c r="G323" s="152"/>
      <c r="H323" s="152"/>
      <c r="I323" s="152"/>
      <c r="J323" s="242"/>
      <c r="K323" s="242"/>
      <c r="L323" s="242"/>
      <c r="M323" s="242"/>
      <c r="N323" s="242"/>
      <c r="O323" s="242"/>
      <c r="P323" s="242"/>
      <c r="Q323" s="242"/>
      <c r="R323" s="242"/>
      <c r="S323" s="242"/>
      <c r="T323" s="242"/>
      <c r="U323" s="242"/>
      <c r="V323" s="242"/>
      <c r="W323" s="242"/>
      <c r="X323" s="242"/>
      <c r="Y323" s="242"/>
      <c r="Z323" s="242"/>
      <c r="AA323" s="242"/>
    </row>
    <row r="324" spans="1:27" x14ac:dyDescent="0.25">
      <c r="A324" s="152"/>
      <c r="B324" s="152"/>
      <c r="C324" s="152"/>
      <c r="D324" s="152"/>
      <c r="E324" s="152"/>
      <c r="F324" s="152"/>
      <c r="G324" s="152"/>
      <c r="H324" s="152"/>
      <c r="I324" s="152"/>
      <c r="J324" s="242"/>
      <c r="K324" s="242"/>
      <c r="L324" s="242"/>
      <c r="M324" s="242"/>
      <c r="N324" s="242"/>
      <c r="O324" s="242"/>
      <c r="P324" s="242"/>
      <c r="Q324" s="242"/>
      <c r="R324" s="242"/>
      <c r="S324" s="242"/>
      <c r="T324" s="242"/>
      <c r="U324" s="242"/>
      <c r="V324" s="242"/>
      <c r="W324" s="242"/>
      <c r="X324" s="242"/>
      <c r="Y324" s="242"/>
      <c r="Z324" s="242"/>
      <c r="AA324" s="242"/>
    </row>
    <row r="325" spans="1:27" x14ac:dyDescent="0.25">
      <c r="A325" s="152"/>
      <c r="B325" s="152"/>
      <c r="C325" s="152"/>
      <c r="D325" s="152"/>
      <c r="E325" s="152"/>
      <c r="F325" s="152"/>
      <c r="G325" s="152"/>
      <c r="H325" s="152"/>
      <c r="I325" s="152"/>
      <c r="J325" s="242"/>
      <c r="K325" s="242"/>
      <c r="L325" s="242"/>
      <c r="M325" s="242"/>
      <c r="N325" s="242"/>
      <c r="O325" s="242"/>
      <c r="P325" s="242"/>
      <c r="Q325" s="242"/>
      <c r="R325" s="242"/>
      <c r="S325" s="242"/>
      <c r="T325" s="242"/>
      <c r="U325" s="242"/>
      <c r="V325" s="242"/>
      <c r="W325" s="242"/>
      <c r="X325" s="242"/>
      <c r="Y325" s="242"/>
      <c r="Z325" s="242"/>
      <c r="AA325" s="242"/>
    </row>
    <row r="326" spans="1:27" x14ac:dyDescent="0.25">
      <c r="A326" s="152"/>
      <c r="B326" s="152"/>
      <c r="C326" s="152"/>
      <c r="D326" s="152"/>
      <c r="E326" s="152"/>
      <c r="F326" s="152"/>
      <c r="G326" s="152"/>
      <c r="H326" s="152"/>
      <c r="I326" s="152"/>
      <c r="J326" s="242"/>
      <c r="K326" s="242"/>
      <c r="L326" s="242"/>
      <c r="M326" s="242"/>
      <c r="N326" s="242"/>
      <c r="O326" s="242"/>
      <c r="P326" s="242"/>
      <c r="Q326" s="242"/>
      <c r="R326" s="242"/>
      <c r="S326" s="242"/>
      <c r="T326" s="242"/>
      <c r="U326" s="242"/>
      <c r="V326" s="242"/>
      <c r="W326" s="242"/>
      <c r="X326" s="242"/>
      <c r="Y326" s="242"/>
      <c r="Z326" s="242"/>
      <c r="AA326" s="242"/>
    </row>
    <row r="327" spans="1:27" x14ac:dyDescent="0.25">
      <c r="A327" s="152"/>
      <c r="B327" s="152"/>
      <c r="C327" s="152"/>
      <c r="D327" s="152"/>
      <c r="E327" s="152"/>
      <c r="F327" s="152"/>
      <c r="G327" s="152"/>
      <c r="H327" s="152"/>
      <c r="I327" s="152"/>
      <c r="J327" s="242"/>
      <c r="K327" s="242"/>
      <c r="L327" s="242"/>
      <c r="M327" s="242"/>
      <c r="N327" s="242"/>
      <c r="O327" s="242"/>
      <c r="P327" s="242"/>
      <c r="Q327" s="242"/>
      <c r="R327" s="242"/>
      <c r="S327" s="242"/>
      <c r="T327" s="242"/>
      <c r="U327" s="242"/>
      <c r="V327" s="242"/>
      <c r="W327" s="242"/>
      <c r="X327" s="242"/>
      <c r="Y327" s="242"/>
      <c r="Z327" s="242"/>
      <c r="AA327" s="242"/>
    </row>
    <row r="328" spans="1:27" x14ac:dyDescent="0.25">
      <c r="A328" s="152"/>
      <c r="B328" s="152"/>
      <c r="C328" s="152"/>
      <c r="D328" s="152"/>
      <c r="E328" s="152"/>
      <c r="F328" s="152"/>
      <c r="G328" s="152"/>
      <c r="H328" s="152"/>
      <c r="I328" s="152"/>
      <c r="J328" s="242"/>
      <c r="K328" s="242"/>
      <c r="L328" s="242"/>
      <c r="M328" s="242"/>
      <c r="N328" s="242"/>
      <c r="O328" s="242"/>
      <c r="P328" s="242"/>
      <c r="Q328" s="242"/>
      <c r="R328" s="242"/>
      <c r="S328" s="242"/>
      <c r="T328" s="242"/>
      <c r="U328" s="242"/>
      <c r="V328" s="242"/>
      <c r="W328" s="242"/>
      <c r="X328" s="242"/>
      <c r="Y328" s="242"/>
      <c r="Z328" s="242"/>
      <c r="AA328" s="242"/>
    </row>
    <row r="329" spans="1:27" x14ac:dyDescent="0.25">
      <c r="A329" s="152"/>
      <c r="B329" s="152"/>
      <c r="C329" s="152"/>
      <c r="D329" s="152"/>
      <c r="E329" s="152"/>
      <c r="F329" s="152"/>
      <c r="G329" s="152"/>
      <c r="H329" s="152"/>
      <c r="I329" s="152"/>
      <c r="J329" s="242"/>
      <c r="K329" s="242"/>
      <c r="L329" s="242"/>
      <c r="M329" s="242"/>
      <c r="N329" s="242"/>
      <c r="O329" s="242"/>
      <c r="P329" s="242"/>
      <c r="Q329" s="242"/>
      <c r="R329" s="242"/>
      <c r="S329" s="242"/>
      <c r="T329" s="242"/>
      <c r="U329" s="242"/>
      <c r="V329" s="242"/>
      <c r="W329" s="242"/>
      <c r="X329" s="242"/>
      <c r="Y329" s="242"/>
      <c r="Z329" s="242"/>
      <c r="AA329" s="242"/>
    </row>
    <row r="330" spans="1:27" x14ac:dyDescent="0.25">
      <c r="A330" s="152"/>
      <c r="B330" s="152"/>
      <c r="C330" s="152"/>
      <c r="D330" s="152"/>
      <c r="E330" s="152"/>
      <c r="F330" s="152"/>
      <c r="G330" s="152"/>
      <c r="H330" s="152"/>
      <c r="I330" s="152"/>
      <c r="J330" s="242"/>
      <c r="K330" s="242"/>
      <c r="L330" s="242"/>
      <c r="M330" s="242"/>
      <c r="N330" s="242"/>
      <c r="O330" s="242"/>
      <c r="P330" s="242"/>
      <c r="Q330" s="242"/>
      <c r="R330" s="242"/>
      <c r="S330" s="242"/>
      <c r="T330" s="242"/>
      <c r="U330" s="242"/>
      <c r="V330" s="242"/>
      <c r="W330" s="242"/>
      <c r="X330" s="242"/>
      <c r="Y330" s="242"/>
      <c r="Z330" s="242"/>
      <c r="AA330" s="242"/>
    </row>
    <row r="331" spans="1:27" x14ac:dyDescent="0.25">
      <c r="A331" s="152"/>
      <c r="B331" s="152"/>
      <c r="C331" s="152"/>
      <c r="D331" s="152"/>
      <c r="E331" s="152"/>
      <c r="F331" s="152"/>
      <c r="G331" s="152"/>
      <c r="H331" s="152"/>
      <c r="I331" s="152"/>
      <c r="J331" s="242"/>
      <c r="K331" s="242"/>
      <c r="L331" s="242"/>
      <c r="M331" s="242"/>
      <c r="N331" s="242"/>
      <c r="O331" s="242"/>
      <c r="P331" s="242"/>
      <c r="Q331" s="242"/>
      <c r="R331" s="242"/>
      <c r="S331" s="242"/>
      <c r="T331" s="242"/>
      <c r="U331" s="242"/>
      <c r="V331" s="242"/>
      <c r="W331" s="242"/>
      <c r="X331" s="242"/>
      <c r="Y331" s="242"/>
      <c r="Z331" s="242"/>
      <c r="AA331" s="242"/>
    </row>
    <row r="332" spans="1:27" x14ac:dyDescent="0.25">
      <c r="A332" s="152"/>
      <c r="B332" s="152"/>
      <c r="C332" s="152"/>
      <c r="D332" s="152"/>
      <c r="E332" s="152"/>
      <c r="F332" s="152"/>
      <c r="G332" s="152"/>
      <c r="H332" s="152"/>
      <c r="I332" s="152"/>
      <c r="J332" s="242"/>
      <c r="K332" s="242"/>
      <c r="L332" s="242"/>
      <c r="M332" s="242"/>
      <c r="N332" s="242"/>
      <c r="O332" s="242"/>
      <c r="P332" s="242"/>
      <c r="Q332" s="242"/>
      <c r="R332" s="242"/>
      <c r="S332" s="242"/>
      <c r="T332" s="242"/>
      <c r="U332" s="242"/>
      <c r="V332" s="242"/>
      <c r="W332" s="242"/>
      <c r="X332" s="242"/>
      <c r="Y332" s="242"/>
      <c r="Z332" s="242"/>
      <c r="AA332" s="242"/>
    </row>
    <row r="333" spans="1:27" x14ac:dyDescent="0.25">
      <c r="A333" s="152"/>
      <c r="B333" s="152"/>
      <c r="C333" s="152"/>
      <c r="D333" s="152"/>
      <c r="E333" s="152"/>
      <c r="F333" s="152"/>
      <c r="G333" s="152"/>
      <c r="H333" s="152"/>
      <c r="I333" s="152"/>
      <c r="J333" s="242"/>
      <c r="K333" s="242"/>
      <c r="L333" s="242"/>
      <c r="M333" s="242"/>
      <c r="N333" s="242"/>
      <c r="O333" s="242"/>
      <c r="P333" s="242"/>
      <c r="Q333" s="242"/>
      <c r="R333" s="242"/>
      <c r="S333" s="242"/>
      <c r="T333" s="242"/>
      <c r="U333" s="242"/>
      <c r="V333" s="242"/>
      <c r="W333" s="242"/>
      <c r="X333" s="242"/>
      <c r="Y333" s="242"/>
      <c r="Z333" s="242"/>
      <c r="AA333" s="242"/>
    </row>
    <row r="334" spans="1:27" x14ac:dyDescent="0.25">
      <c r="A334" s="152"/>
      <c r="B334" s="152"/>
      <c r="C334" s="152"/>
      <c r="D334" s="152"/>
      <c r="E334" s="152"/>
      <c r="F334" s="152"/>
      <c r="G334" s="152"/>
      <c r="H334" s="152"/>
      <c r="I334" s="152"/>
      <c r="J334" s="242"/>
      <c r="K334" s="242"/>
      <c r="L334" s="242"/>
      <c r="M334" s="242"/>
      <c r="N334" s="242"/>
      <c r="O334" s="242"/>
      <c r="P334" s="242"/>
      <c r="Q334" s="242"/>
      <c r="R334" s="242"/>
      <c r="S334" s="242"/>
      <c r="T334" s="242"/>
      <c r="U334" s="242"/>
      <c r="V334" s="242"/>
      <c r="W334" s="242"/>
      <c r="X334" s="242"/>
      <c r="Y334" s="242"/>
      <c r="Z334" s="242"/>
      <c r="AA334" s="242"/>
    </row>
    <row r="335" spans="1:27" x14ac:dyDescent="0.25">
      <c r="A335" s="152"/>
      <c r="B335" s="152"/>
      <c r="C335" s="152"/>
      <c r="D335" s="152"/>
      <c r="E335" s="152"/>
      <c r="F335" s="152"/>
      <c r="G335" s="152"/>
      <c r="H335" s="152"/>
      <c r="I335" s="152"/>
      <c r="J335" s="242"/>
      <c r="K335" s="242"/>
      <c r="L335" s="242"/>
      <c r="M335" s="242"/>
      <c r="N335" s="242"/>
      <c r="O335" s="242"/>
      <c r="P335" s="242"/>
      <c r="Q335" s="242"/>
      <c r="R335" s="242"/>
      <c r="S335" s="242"/>
      <c r="T335" s="242"/>
      <c r="U335" s="242"/>
      <c r="V335" s="242"/>
      <c r="W335" s="242"/>
      <c r="X335" s="242"/>
      <c r="Y335" s="242"/>
      <c r="Z335" s="242"/>
      <c r="AA335" s="242"/>
    </row>
    <row r="336" spans="1:27" x14ac:dyDescent="0.25">
      <c r="A336" s="152"/>
      <c r="B336" s="152"/>
      <c r="C336" s="152"/>
      <c r="D336" s="152"/>
      <c r="E336" s="152"/>
      <c r="F336" s="152"/>
      <c r="G336" s="152"/>
      <c r="H336" s="152"/>
      <c r="I336" s="152"/>
      <c r="J336" s="242"/>
      <c r="K336" s="242"/>
      <c r="L336" s="242"/>
      <c r="M336" s="242"/>
      <c r="N336" s="242"/>
      <c r="O336" s="242"/>
      <c r="P336" s="242"/>
      <c r="Q336" s="242"/>
      <c r="R336" s="242"/>
      <c r="S336" s="242"/>
      <c r="T336" s="242"/>
      <c r="U336" s="242"/>
      <c r="V336" s="242"/>
      <c r="W336" s="242"/>
      <c r="X336" s="242"/>
      <c r="Y336" s="242"/>
      <c r="Z336" s="242"/>
      <c r="AA336" s="242"/>
    </row>
    <row r="337" spans="1:27" x14ac:dyDescent="0.25">
      <c r="A337" s="152"/>
      <c r="B337" s="152"/>
      <c r="C337" s="152"/>
      <c r="D337" s="152"/>
      <c r="E337" s="152"/>
      <c r="F337" s="152"/>
      <c r="G337" s="152"/>
      <c r="H337" s="152"/>
      <c r="I337" s="152"/>
      <c r="J337" s="242"/>
      <c r="K337" s="242"/>
      <c r="L337" s="242"/>
      <c r="M337" s="242"/>
      <c r="N337" s="242"/>
      <c r="O337" s="242"/>
      <c r="P337" s="242"/>
      <c r="Q337" s="242"/>
      <c r="R337" s="242"/>
      <c r="S337" s="242"/>
      <c r="T337" s="242"/>
      <c r="U337" s="242"/>
      <c r="V337" s="242"/>
      <c r="W337" s="242"/>
      <c r="X337" s="242"/>
      <c r="Y337" s="242"/>
      <c r="Z337" s="242"/>
      <c r="AA337" s="242"/>
    </row>
    <row r="338" spans="1:27" x14ac:dyDescent="0.25">
      <c r="A338" s="152"/>
      <c r="B338" s="152"/>
      <c r="C338" s="152"/>
      <c r="D338" s="152"/>
      <c r="E338" s="152"/>
      <c r="F338" s="152"/>
      <c r="G338" s="152"/>
      <c r="H338" s="152"/>
      <c r="I338" s="152"/>
      <c r="J338" s="242"/>
      <c r="K338" s="242"/>
      <c r="L338" s="242"/>
      <c r="M338" s="242"/>
      <c r="N338" s="242"/>
      <c r="O338" s="242"/>
      <c r="P338" s="242"/>
      <c r="Q338" s="242"/>
      <c r="R338" s="242"/>
      <c r="S338" s="242"/>
      <c r="T338" s="242"/>
      <c r="U338" s="242"/>
      <c r="V338" s="242"/>
      <c r="W338" s="242"/>
      <c r="X338" s="242"/>
      <c r="Y338" s="242"/>
      <c r="Z338" s="242"/>
      <c r="AA338" s="242"/>
    </row>
    <row r="339" spans="1:27" x14ac:dyDescent="0.25">
      <c r="A339" s="152"/>
      <c r="B339" s="152"/>
      <c r="C339" s="152"/>
      <c r="D339" s="152"/>
      <c r="E339" s="152"/>
      <c r="F339" s="152"/>
      <c r="G339" s="152"/>
      <c r="H339" s="152"/>
      <c r="I339" s="152"/>
      <c r="J339" s="242"/>
      <c r="K339" s="242"/>
      <c r="L339" s="242"/>
      <c r="M339" s="242"/>
      <c r="N339" s="242"/>
      <c r="O339" s="242"/>
      <c r="P339" s="242"/>
      <c r="Q339" s="242"/>
      <c r="R339" s="242"/>
      <c r="S339" s="242"/>
      <c r="T339" s="242"/>
      <c r="U339" s="242"/>
      <c r="V339" s="242"/>
      <c r="W339" s="242"/>
      <c r="X339" s="242"/>
      <c r="Y339" s="242"/>
      <c r="Z339" s="242"/>
      <c r="AA339" s="242"/>
    </row>
    <row r="340" spans="1:27" x14ac:dyDescent="0.25">
      <c r="A340" s="152"/>
      <c r="B340" s="152"/>
      <c r="C340" s="152"/>
      <c r="D340" s="152"/>
      <c r="E340" s="152"/>
      <c r="F340" s="152"/>
      <c r="G340" s="152"/>
      <c r="H340" s="152"/>
      <c r="I340" s="152"/>
      <c r="J340" s="242"/>
      <c r="K340" s="242"/>
      <c r="L340" s="242"/>
      <c r="M340" s="242"/>
      <c r="N340" s="242"/>
      <c r="O340" s="242"/>
      <c r="P340" s="242"/>
      <c r="Q340" s="242"/>
      <c r="R340" s="242"/>
      <c r="S340" s="242"/>
      <c r="T340" s="242"/>
      <c r="U340" s="242"/>
      <c r="V340" s="242"/>
      <c r="W340" s="242"/>
      <c r="X340" s="242"/>
      <c r="Y340" s="242"/>
      <c r="Z340" s="242"/>
      <c r="AA340" s="242"/>
    </row>
    <row r="341" spans="1:27" x14ac:dyDescent="0.25">
      <c r="A341" s="152"/>
      <c r="B341" s="152"/>
      <c r="C341" s="152"/>
      <c r="D341" s="152"/>
      <c r="E341" s="152"/>
      <c r="F341" s="152"/>
      <c r="G341" s="152"/>
      <c r="H341" s="152"/>
      <c r="I341" s="152"/>
      <c r="J341" s="242"/>
      <c r="K341" s="242"/>
      <c r="L341" s="242"/>
      <c r="M341" s="242"/>
      <c r="N341" s="242"/>
      <c r="O341" s="242"/>
      <c r="P341" s="242"/>
      <c r="Q341" s="242"/>
      <c r="R341" s="242"/>
      <c r="S341" s="242"/>
      <c r="T341" s="242"/>
      <c r="U341" s="242"/>
      <c r="V341" s="242"/>
      <c r="W341" s="242"/>
      <c r="X341" s="242"/>
      <c r="Y341" s="242"/>
      <c r="Z341" s="242"/>
      <c r="AA341" s="242"/>
    </row>
    <row r="342" spans="1:27" x14ac:dyDescent="0.25">
      <c r="A342" s="152"/>
      <c r="B342" s="152"/>
      <c r="C342" s="152"/>
      <c r="D342" s="152"/>
      <c r="E342" s="152"/>
      <c r="F342" s="152"/>
      <c r="G342" s="152"/>
      <c r="H342" s="152"/>
      <c r="I342" s="152"/>
      <c r="J342" s="242"/>
      <c r="K342" s="242"/>
      <c r="L342" s="242"/>
      <c r="M342" s="242"/>
      <c r="N342" s="242"/>
      <c r="O342" s="242"/>
      <c r="P342" s="242"/>
      <c r="Q342" s="242"/>
      <c r="R342" s="242"/>
      <c r="S342" s="242"/>
      <c r="T342" s="242"/>
      <c r="U342" s="242"/>
      <c r="V342" s="242"/>
      <c r="W342" s="242"/>
      <c r="X342" s="242"/>
      <c r="Y342" s="242"/>
      <c r="Z342" s="242"/>
      <c r="AA342" s="242"/>
    </row>
    <row r="343" spans="1:27" x14ac:dyDescent="0.25">
      <c r="A343" s="152"/>
      <c r="B343" s="152"/>
      <c r="C343" s="152"/>
      <c r="D343" s="152"/>
      <c r="E343" s="152"/>
      <c r="F343" s="152"/>
      <c r="G343" s="152"/>
      <c r="H343" s="152"/>
      <c r="I343" s="152"/>
      <c r="J343" s="242"/>
      <c r="K343" s="242"/>
      <c r="L343" s="242"/>
      <c r="M343" s="242"/>
      <c r="N343" s="242"/>
      <c r="O343" s="242"/>
      <c r="P343" s="242"/>
      <c r="Q343" s="242"/>
      <c r="R343" s="242"/>
      <c r="S343" s="242"/>
      <c r="T343" s="242"/>
      <c r="U343" s="242"/>
      <c r="V343" s="242"/>
      <c r="W343" s="242"/>
      <c r="X343" s="242"/>
      <c r="Y343" s="242"/>
      <c r="Z343" s="242"/>
      <c r="AA343" s="242"/>
    </row>
    <row r="344" spans="1:27" x14ac:dyDescent="0.25">
      <c r="A344" s="152"/>
      <c r="B344" s="152"/>
      <c r="C344" s="152"/>
      <c r="D344" s="152"/>
      <c r="E344" s="152"/>
      <c r="F344" s="152"/>
      <c r="G344" s="152"/>
      <c r="H344" s="152"/>
      <c r="I344" s="152"/>
      <c r="J344" s="242"/>
      <c r="K344" s="242"/>
      <c r="L344" s="242"/>
      <c r="M344" s="242"/>
      <c r="N344" s="242"/>
      <c r="O344" s="242"/>
      <c r="P344" s="242"/>
      <c r="Q344" s="242"/>
      <c r="R344" s="242"/>
      <c r="S344" s="242"/>
      <c r="T344" s="242"/>
      <c r="U344" s="242"/>
      <c r="V344" s="242"/>
      <c r="W344" s="242"/>
      <c r="X344" s="242"/>
      <c r="Y344" s="242"/>
      <c r="Z344" s="242"/>
      <c r="AA344" s="242"/>
    </row>
    <row r="345" spans="1:27" x14ac:dyDescent="0.25">
      <c r="A345" s="152"/>
      <c r="B345" s="152"/>
      <c r="C345" s="152"/>
      <c r="D345" s="152"/>
      <c r="E345" s="152"/>
      <c r="F345" s="152"/>
      <c r="G345" s="152"/>
      <c r="H345" s="152"/>
      <c r="I345" s="152"/>
      <c r="J345" s="242"/>
      <c r="K345" s="242"/>
      <c r="L345" s="242"/>
      <c r="M345" s="242"/>
      <c r="N345" s="242"/>
      <c r="O345" s="242"/>
      <c r="P345" s="242"/>
      <c r="Q345" s="242"/>
      <c r="R345" s="242"/>
      <c r="S345" s="242"/>
      <c r="T345" s="242"/>
      <c r="U345" s="242"/>
      <c r="V345" s="242"/>
      <c r="W345" s="242"/>
      <c r="X345" s="242"/>
      <c r="Y345" s="242"/>
      <c r="Z345" s="242"/>
      <c r="AA345" s="242"/>
    </row>
    <row r="346" spans="1:27" x14ac:dyDescent="0.25">
      <c r="A346" s="152"/>
      <c r="B346" s="152"/>
      <c r="C346" s="152"/>
      <c r="D346" s="152"/>
      <c r="E346" s="152"/>
      <c r="F346" s="152"/>
      <c r="G346" s="152"/>
      <c r="H346" s="152"/>
      <c r="I346" s="152"/>
      <c r="J346" s="242"/>
      <c r="K346" s="242"/>
      <c r="L346" s="242"/>
      <c r="M346" s="242"/>
      <c r="N346" s="242"/>
      <c r="O346" s="242"/>
      <c r="P346" s="242"/>
      <c r="Q346" s="242"/>
      <c r="R346" s="242"/>
      <c r="S346" s="242"/>
      <c r="T346" s="242"/>
      <c r="U346" s="242"/>
      <c r="V346" s="242"/>
      <c r="W346" s="242"/>
      <c r="X346" s="242"/>
      <c r="Y346" s="242"/>
      <c r="Z346" s="242"/>
      <c r="AA346" s="242"/>
    </row>
    <row r="347" spans="1:27" x14ac:dyDescent="0.25">
      <c r="A347" s="152"/>
      <c r="B347" s="152"/>
      <c r="C347" s="152"/>
      <c r="D347" s="152"/>
      <c r="E347" s="152"/>
      <c r="F347" s="152"/>
      <c r="G347" s="152"/>
      <c r="H347" s="152"/>
      <c r="I347" s="152"/>
      <c r="J347" s="242"/>
      <c r="K347" s="242"/>
      <c r="L347" s="242"/>
      <c r="M347" s="242"/>
      <c r="N347" s="242"/>
      <c r="O347" s="242"/>
      <c r="P347" s="242"/>
      <c r="Q347" s="242"/>
      <c r="R347" s="242"/>
      <c r="S347" s="242"/>
      <c r="T347" s="242"/>
      <c r="U347" s="242"/>
      <c r="V347" s="242"/>
      <c r="W347" s="242"/>
      <c r="X347" s="242"/>
      <c r="Y347" s="242"/>
      <c r="Z347" s="242"/>
      <c r="AA347" s="242"/>
    </row>
    <row r="348" spans="1:27" x14ac:dyDescent="0.25">
      <c r="A348" s="152"/>
      <c r="B348" s="152"/>
      <c r="C348" s="152"/>
      <c r="D348" s="152"/>
      <c r="E348" s="152"/>
      <c r="F348" s="152"/>
      <c r="G348" s="152"/>
      <c r="H348" s="152"/>
      <c r="I348" s="152"/>
      <c r="J348" s="242"/>
      <c r="K348" s="242"/>
      <c r="L348" s="242"/>
      <c r="M348" s="242"/>
      <c r="N348" s="242"/>
      <c r="O348" s="242"/>
      <c r="P348" s="242"/>
      <c r="Q348" s="242"/>
      <c r="R348" s="242"/>
      <c r="S348" s="242"/>
      <c r="T348" s="242"/>
      <c r="U348" s="242"/>
      <c r="V348" s="242"/>
      <c r="W348" s="242"/>
      <c r="X348" s="242"/>
      <c r="Y348" s="242"/>
      <c r="Z348" s="242"/>
      <c r="AA348" s="242"/>
    </row>
    <row r="349" spans="1:27" x14ac:dyDescent="0.25">
      <c r="A349" s="152"/>
      <c r="B349" s="152"/>
      <c r="C349" s="152"/>
      <c r="D349" s="152"/>
      <c r="E349" s="152"/>
      <c r="F349" s="152"/>
      <c r="G349" s="152"/>
      <c r="H349" s="152"/>
      <c r="I349" s="152"/>
      <c r="J349" s="242"/>
      <c r="K349" s="242"/>
      <c r="L349" s="242"/>
      <c r="M349" s="242"/>
      <c r="N349" s="242"/>
      <c r="O349" s="242"/>
      <c r="P349" s="242"/>
      <c r="Q349" s="242"/>
      <c r="R349" s="242"/>
      <c r="S349" s="242"/>
      <c r="T349" s="242"/>
      <c r="U349" s="242"/>
      <c r="V349" s="242"/>
      <c r="W349" s="242"/>
      <c r="X349" s="242"/>
      <c r="Y349" s="242"/>
      <c r="Z349" s="242"/>
      <c r="AA349" s="242"/>
    </row>
    <row r="350" spans="1:27" x14ac:dyDescent="0.25">
      <c r="A350" s="152"/>
      <c r="B350" s="152"/>
      <c r="C350" s="152"/>
      <c r="D350" s="152"/>
      <c r="E350" s="152"/>
      <c r="F350" s="152"/>
      <c r="G350" s="152"/>
      <c r="H350" s="152"/>
      <c r="I350" s="152"/>
      <c r="J350" s="242"/>
      <c r="K350" s="242"/>
      <c r="L350" s="242"/>
      <c r="M350" s="242"/>
      <c r="N350" s="242"/>
      <c r="O350" s="242"/>
      <c r="P350" s="242"/>
      <c r="Q350" s="242"/>
      <c r="R350" s="242"/>
      <c r="S350" s="242"/>
      <c r="T350" s="242"/>
      <c r="U350" s="242"/>
      <c r="V350" s="242"/>
      <c r="W350" s="242"/>
      <c r="X350" s="242"/>
      <c r="Y350" s="242"/>
      <c r="Z350" s="242"/>
      <c r="AA350" s="242"/>
    </row>
    <row r="351" spans="1:27" x14ac:dyDescent="0.25">
      <c r="A351" s="152"/>
      <c r="B351" s="152"/>
      <c r="C351" s="152"/>
      <c r="D351" s="152"/>
      <c r="E351" s="152"/>
      <c r="F351" s="152"/>
      <c r="G351" s="152"/>
      <c r="H351" s="152"/>
      <c r="I351" s="152"/>
      <c r="J351" s="242"/>
      <c r="K351" s="242"/>
      <c r="L351" s="242"/>
      <c r="M351" s="242"/>
      <c r="N351" s="242"/>
      <c r="O351" s="242"/>
      <c r="P351" s="242"/>
      <c r="Q351" s="242"/>
      <c r="R351" s="242"/>
      <c r="S351" s="242"/>
      <c r="T351" s="242"/>
      <c r="U351" s="242"/>
      <c r="V351" s="242"/>
      <c r="W351" s="242"/>
      <c r="X351" s="242"/>
      <c r="Y351" s="242"/>
      <c r="Z351" s="242"/>
      <c r="AA351" s="242"/>
    </row>
    <row r="352" spans="1:27" x14ac:dyDescent="0.25">
      <c r="A352" s="152"/>
      <c r="B352" s="152"/>
      <c r="C352" s="152"/>
      <c r="D352" s="152"/>
      <c r="E352" s="152"/>
      <c r="F352" s="152"/>
      <c r="G352" s="152"/>
      <c r="H352" s="152"/>
      <c r="I352" s="152"/>
      <c r="J352" s="242"/>
      <c r="K352" s="242"/>
      <c r="L352" s="242"/>
      <c r="M352" s="242"/>
      <c r="N352" s="242"/>
      <c r="O352" s="242"/>
      <c r="P352" s="242"/>
      <c r="Q352" s="242"/>
      <c r="R352" s="242"/>
      <c r="S352" s="242"/>
      <c r="T352" s="242"/>
      <c r="U352" s="242"/>
      <c r="V352" s="242"/>
      <c r="W352" s="242"/>
      <c r="X352" s="242"/>
      <c r="Y352" s="242"/>
      <c r="Z352" s="242"/>
      <c r="AA352" s="242"/>
    </row>
    <row r="353" spans="1:27" x14ac:dyDescent="0.25">
      <c r="A353" s="152"/>
      <c r="B353" s="152"/>
      <c r="C353" s="152"/>
      <c r="D353" s="152"/>
      <c r="E353" s="152"/>
      <c r="F353" s="152"/>
      <c r="G353" s="152"/>
      <c r="H353" s="152"/>
      <c r="I353" s="152"/>
      <c r="J353" s="242"/>
      <c r="K353" s="242"/>
      <c r="L353" s="242"/>
      <c r="M353" s="242"/>
      <c r="N353" s="242"/>
      <c r="O353" s="242"/>
      <c r="P353" s="242"/>
      <c r="Q353" s="242"/>
      <c r="R353" s="242"/>
      <c r="S353" s="242"/>
      <c r="T353" s="242"/>
      <c r="U353" s="242"/>
      <c r="V353" s="242"/>
      <c r="W353" s="242"/>
      <c r="X353" s="242"/>
      <c r="Y353" s="242"/>
      <c r="Z353" s="242"/>
      <c r="AA353" s="242"/>
    </row>
    <row r="354" spans="1:27" x14ac:dyDescent="0.25">
      <c r="A354" s="152"/>
      <c r="B354" s="152"/>
      <c r="C354" s="152"/>
      <c r="D354" s="152"/>
      <c r="E354" s="152"/>
      <c r="F354" s="152"/>
      <c r="G354" s="152"/>
      <c r="H354" s="152"/>
      <c r="I354" s="152"/>
      <c r="J354" s="242"/>
      <c r="K354" s="242"/>
      <c r="L354" s="242"/>
      <c r="M354" s="242"/>
      <c r="N354" s="242"/>
      <c r="O354" s="242"/>
      <c r="P354" s="242"/>
      <c r="Q354" s="242"/>
      <c r="R354" s="242"/>
      <c r="S354" s="242"/>
      <c r="T354" s="242"/>
      <c r="U354" s="242"/>
      <c r="V354" s="242"/>
      <c r="W354" s="242"/>
      <c r="X354" s="242"/>
      <c r="Y354" s="242"/>
      <c r="Z354" s="242"/>
      <c r="AA354" s="242"/>
    </row>
    <row r="355" spans="1:27" x14ac:dyDescent="0.25">
      <c r="A355" s="152"/>
      <c r="B355" s="152"/>
      <c r="C355" s="152"/>
      <c r="D355" s="152"/>
      <c r="E355" s="152"/>
      <c r="F355" s="152"/>
      <c r="G355" s="152"/>
      <c r="H355" s="152"/>
      <c r="I355" s="152"/>
      <c r="J355" s="242"/>
      <c r="K355" s="242"/>
      <c r="L355" s="242"/>
      <c r="M355" s="242"/>
      <c r="N355" s="242"/>
      <c r="O355" s="242"/>
      <c r="P355" s="242"/>
      <c r="Q355" s="242"/>
      <c r="R355" s="242"/>
      <c r="S355" s="242"/>
      <c r="T355" s="242"/>
      <c r="U355" s="242"/>
      <c r="V355" s="242"/>
      <c r="W355" s="242"/>
      <c r="X355" s="242"/>
      <c r="Y355" s="242"/>
      <c r="Z355" s="242"/>
      <c r="AA355" s="242"/>
    </row>
    <row r="356" spans="1:27" x14ac:dyDescent="0.25">
      <c r="A356" s="152"/>
      <c r="B356" s="152"/>
      <c r="C356" s="152"/>
      <c r="D356" s="152"/>
      <c r="E356" s="152"/>
      <c r="F356" s="152"/>
      <c r="G356" s="152"/>
      <c r="H356" s="152"/>
      <c r="I356" s="152"/>
      <c r="J356" s="242"/>
      <c r="K356" s="242"/>
      <c r="L356" s="242"/>
      <c r="M356" s="242"/>
      <c r="N356" s="242"/>
      <c r="O356" s="242"/>
      <c r="P356" s="242"/>
      <c r="Q356" s="242"/>
      <c r="R356" s="242"/>
      <c r="S356" s="242"/>
      <c r="T356" s="242"/>
      <c r="U356" s="242"/>
      <c r="V356" s="242"/>
      <c r="W356" s="242"/>
      <c r="X356" s="242"/>
      <c r="Y356" s="242"/>
      <c r="Z356" s="242"/>
      <c r="AA356" s="242"/>
    </row>
    <row r="357" spans="1:27" x14ac:dyDescent="0.25">
      <c r="A357" s="152"/>
      <c r="B357" s="152"/>
      <c r="C357" s="152"/>
      <c r="D357" s="152"/>
      <c r="E357" s="152"/>
      <c r="F357" s="152"/>
      <c r="G357" s="152"/>
      <c r="H357" s="152"/>
      <c r="I357" s="152"/>
      <c r="J357" s="242"/>
      <c r="K357" s="242"/>
      <c r="L357" s="242"/>
      <c r="M357" s="242"/>
      <c r="N357" s="242"/>
      <c r="O357" s="242"/>
      <c r="P357" s="242"/>
      <c r="Q357" s="242"/>
      <c r="R357" s="242"/>
      <c r="S357" s="242"/>
      <c r="T357" s="242"/>
      <c r="U357" s="242"/>
      <c r="V357" s="242"/>
      <c r="W357" s="242"/>
      <c r="X357" s="242"/>
      <c r="Y357" s="242"/>
      <c r="Z357" s="242"/>
      <c r="AA357" s="242"/>
    </row>
    <row r="358" spans="1:27" x14ac:dyDescent="0.25">
      <c r="A358" s="152"/>
      <c r="B358" s="152"/>
      <c r="C358" s="152"/>
      <c r="D358" s="152"/>
      <c r="E358" s="152"/>
      <c r="F358" s="152"/>
      <c r="G358" s="152"/>
      <c r="H358" s="152"/>
      <c r="I358" s="152"/>
      <c r="J358" s="242"/>
      <c r="K358" s="242"/>
      <c r="L358" s="242"/>
      <c r="M358" s="242"/>
      <c r="N358" s="242"/>
      <c r="O358" s="242"/>
      <c r="P358" s="242"/>
      <c r="Q358" s="242"/>
      <c r="R358" s="242"/>
      <c r="S358" s="242"/>
      <c r="T358" s="242"/>
      <c r="U358" s="242"/>
      <c r="V358" s="242"/>
      <c r="W358" s="242"/>
      <c r="X358" s="242"/>
      <c r="Y358" s="242"/>
      <c r="Z358" s="242"/>
      <c r="AA358" s="242"/>
    </row>
    <row r="359" spans="1:27" x14ac:dyDescent="0.25">
      <c r="A359" s="152"/>
      <c r="B359" s="152"/>
      <c r="C359" s="152"/>
      <c r="D359" s="152"/>
      <c r="E359" s="152"/>
      <c r="F359" s="152"/>
      <c r="G359" s="152"/>
      <c r="H359" s="152"/>
      <c r="I359" s="152"/>
      <c r="J359" s="242"/>
      <c r="K359" s="242"/>
      <c r="L359" s="242"/>
      <c r="M359" s="242"/>
      <c r="N359" s="242"/>
      <c r="O359" s="242"/>
      <c r="P359" s="242"/>
      <c r="Q359" s="242"/>
      <c r="R359" s="242"/>
      <c r="S359" s="242"/>
      <c r="T359" s="242"/>
      <c r="U359" s="242"/>
      <c r="V359" s="242"/>
      <c r="W359" s="242"/>
      <c r="X359" s="242"/>
      <c r="Y359" s="242"/>
      <c r="Z359" s="242"/>
      <c r="AA359" s="242"/>
    </row>
    <row r="360" spans="1:27" x14ac:dyDescent="0.25">
      <c r="A360" s="152"/>
      <c r="B360" s="152"/>
      <c r="C360" s="152"/>
      <c r="D360" s="152"/>
      <c r="E360" s="152"/>
      <c r="F360" s="152"/>
      <c r="G360" s="152"/>
      <c r="H360" s="152"/>
      <c r="I360" s="152"/>
      <c r="J360" s="242"/>
      <c r="K360" s="242"/>
      <c r="L360" s="242"/>
      <c r="M360" s="242"/>
      <c r="N360" s="242"/>
      <c r="O360" s="242"/>
      <c r="P360" s="242"/>
      <c r="Q360" s="242"/>
      <c r="R360" s="242"/>
      <c r="S360" s="242"/>
      <c r="T360" s="242"/>
      <c r="U360" s="242"/>
      <c r="V360" s="242"/>
      <c r="W360" s="242"/>
      <c r="X360" s="242"/>
      <c r="Y360" s="242"/>
      <c r="Z360" s="242"/>
      <c r="AA360" s="242"/>
    </row>
    <row r="361" spans="1:27" x14ac:dyDescent="0.25">
      <c r="A361" s="152"/>
      <c r="B361" s="152"/>
      <c r="C361" s="152"/>
      <c r="D361" s="152"/>
      <c r="E361" s="152"/>
      <c r="F361" s="152"/>
      <c r="G361" s="152"/>
      <c r="H361" s="152"/>
      <c r="I361" s="152"/>
      <c r="J361" s="242"/>
      <c r="K361" s="242"/>
      <c r="L361" s="242"/>
      <c r="M361" s="242"/>
      <c r="N361" s="242"/>
      <c r="O361" s="242"/>
      <c r="P361" s="242"/>
      <c r="Q361" s="242"/>
      <c r="R361" s="242"/>
      <c r="S361" s="242"/>
      <c r="T361" s="242"/>
      <c r="U361" s="242"/>
      <c r="V361" s="242"/>
      <c r="W361" s="242"/>
      <c r="X361" s="242"/>
      <c r="Y361" s="242"/>
      <c r="Z361" s="242"/>
      <c r="AA361" s="242"/>
    </row>
    <row r="362" spans="1:27" x14ac:dyDescent="0.25">
      <c r="A362" s="152"/>
      <c r="B362" s="152"/>
      <c r="C362" s="152"/>
      <c r="D362" s="152"/>
      <c r="E362" s="152"/>
      <c r="F362" s="152"/>
      <c r="G362" s="152"/>
      <c r="H362" s="152"/>
      <c r="I362" s="152"/>
      <c r="J362" s="242"/>
      <c r="K362" s="242"/>
      <c r="L362" s="242"/>
      <c r="M362" s="242"/>
      <c r="N362" s="242"/>
      <c r="O362" s="242"/>
      <c r="P362" s="242"/>
      <c r="Q362" s="242"/>
      <c r="R362" s="242"/>
      <c r="S362" s="242"/>
      <c r="T362" s="242"/>
      <c r="U362" s="242"/>
      <c r="V362" s="242"/>
      <c r="W362" s="242"/>
      <c r="X362" s="242"/>
      <c r="Y362" s="242"/>
      <c r="Z362" s="242"/>
      <c r="AA362" s="242"/>
    </row>
    <row r="363" spans="1:27" x14ac:dyDescent="0.25">
      <c r="A363" s="152"/>
      <c r="B363" s="152"/>
      <c r="C363" s="152"/>
      <c r="D363" s="152"/>
      <c r="E363" s="152"/>
      <c r="F363" s="152"/>
      <c r="G363" s="152"/>
      <c r="H363" s="152"/>
      <c r="I363" s="152"/>
      <c r="J363" s="242"/>
      <c r="K363" s="242"/>
      <c r="L363" s="242"/>
      <c r="M363" s="242"/>
      <c r="N363" s="242"/>
      <c r="O363" s="242"/>
      <c r="P363" s="242"/>
      <c r="Q363" s="242"/>
      <c r="R363" s="242"/>
      <c r="S363" s="242"/>
      <c r="T363" s="242"/>
      <c r="U363" s="242"/>
      <c r="V363" s="242"/>
      <c r="W363" s="242"/>
      <c r="X363" s="242"/>
      <c r="Y363" s="242"/>
      <c r="Z363" s="242"/>
      <c r="AA363" s="242"/>
    </row>
    <row r="364" spans="1:27" x14ac:dyDescent="0.25">
      <c r="A364" s="152"/>
      <c r="B364" s="152"/>
      <c r="C364" s="152"/>
      <c r="D364" s="152"/>
      <c r="E364" s="152"/>
      <c r="F364" s="152"/>
      <c r="G364" s="152"/>
      <c r="H364" s="152"/>
      <c r="I364" s="152"/>
      <c r="J364" s="242"/>
      <c r="K364" s="242"/>
      <c r="L364" s="242"/>
      <c r="M364" s="242"/>
      <c r="N364" s="242"/>
      <c r="O364" s="242"/>
      <c r="P364" s="242"/>
      <c r="Q364" s="242"/>
      <c r="R364" s="242"/>
      <c r="S364" s="242"/>
      <c r="T364" s="242"/>
      <c r="U364" s="242"/>
      <c r="V364" s="242"/>
      <c r="W364" s="242"/>
      <c r="X364" s="242"/>
      <c r="Y364" s="242"/>
      <c r="Z364" s="242"/>
      <c r="AA364" s="242"/>
    </row>
    <row r="365" spans="1:27" x14ac:dyDescent="0.25">
      <c r="A365" s="152"/>
      <c r="B365" s="152"/>
      <c r="C365" s="152"/>
      <c r="D365" s="152"/>
      <c r="E365" s="152"/>
      <c r="F365" s="152"/>
      <c r="G365" s="152"/>
      <c r="H365" s="152"/>
      <c r="I365" s="152"/>
      <c r="J365" s="242"/>
      <c r="K365" s="242"/>
      <c r="L365" s="242"/>
      <c r="M365" s="242"/>
      <c r="N365" s="242"/>
      <c r="O365" s="242"/>
      <c r="P365" s="242"/>
      <c r="Q365" s="242"/>
      <c r="R365" s="242"/>
      <c r="S365" s="242"/>
      <c r="T365" s="242"/>
      <c r="U365" s="242"/>
      <c r="V365" s="242"/>
      <c r="W365" s="242"/>
      <c r="X365" s="242"/>
      <c r="Y365" s="242"/>
      <c r="Z365" s="242"/>
      <c r="AA365" s="242"/>
    </row>
    <row r="366" spans="1:27" x14ac:dyDescent="0.25">
      <c r="A366" s="152"/>
      <c r="B366" s="152"/>
      <c r="C366" s="152"/>
      <c r="D366" s="152"/>
      <c r="E366" s="152"/>
      <c r="F366" s="152"/>
      <c r="G366" s="152"/>
      <c r="H366" s="152"/>
      <c r="I366" s="152"/>
      <c r="J366" s="242"/>
      <c r="K366" s="242"/>
      <c r="L366" s="242"/>
      <c r="M366" s="242"/>
      <c r="N366" s="242"/>
      <c r="O366" s="242"/>
      <c r="P366" s="242"/>
      <c r="Q366" s="242"/>
      <c r="R366" s="242"/>
      <c r="S366" s="242"/>
      <c r="T366" s="242"/>
      <c r="U366" s="242"/>
      <c r="V366" s="242"/>
      <c r="W366" s="242"/>
      <c r="X366" s="242"/>
      <c r="Y366" s="242"/>
      <c r="Z366" s="242"/>
      <c r="AA366" s="242"/>
    </row>
    <row r="367" spans="1:27" x14ac:dyDescent="0.25">
      <c r="A367" s="152"/>
      <c r="B367" s="152"/>
      <c r="C367" s="152"/>
      <c r="D367" s="152"/>
      <c r="E367" s="152"/>
      <c r="F367" s="152"/>
      <c r="G367" s="152"/>
      <c r="H367" s="152"/>
      <c r="I367" s="152"/>
      <c r="J367" s="242"/>
      <c r="K367" s="242"/>
      <c r="L367" s="242"/>
      <c r="M367" s="242"/>
      <c r="N367" s="242"/>
      <c r="O367" s="242"/>
      <c r="P367" s="242"/>
      <c r="Q367" s="242"/>
      <c r="R367" s="242"/>
      <c r="S367" s="242"/>
      <c r="T367" s="242"/>
      <c r="U367" s="242"/>
      <c r="V367" s="242"/>
      <c r="W367" s="242"/>
      <c r="X367" s="242"/>
      <c r="Y367" s="242"/>
      <c r="Z367" s="242"/>
      <c r="AA367" s="242"/>
    </row>
    <row r="368" spans="1:27" x14ac:dyDescent="0.25">
      <c r="A368" s="152"/>
      <c r="B368" s="152"/>
      <c r="C368" s="152"/>
      <c r="D368" s="152"/>
      <c r="E368" s="152"/>
      <c r="F368" s="152"/>
      <c r="G368" s="152"/>
      <c r="H368" s="152"/>
      <c r="I368" s="152"/>
      <c r="J368" s="242"/>
      <c r="K368" s="242"/>
      <c r="L368" s="242"/>
      <c r="M368" s="242"/>
      <c r="N368" s="242"/>
      <c r="O368" s="242"/>
      <c r="P368" s="242"/>
      <c r="Q368" s="242"/>
      <c r="R368" s="242"/>
      <c r="S368" s="242"/>
      <c r="T368" s="242"/>
      <c r="U368" s="242"/>
      <c r="V368" s="242"/>
      <c r="W368" s="242"/>
      <c r="X368" s="242"/>
      <c r="Y368" s="242"/>
      <c r="Z368" s="242"/>
      <c r="AA368" s="242"/>
    </row>
    <row r="369" spans="1:27" x14ac:dyDescent="0.25">
      <c r="A369" s="152"/>
      <c r="B369" s="152"/>
      <c r="C369" s="152"/>
      <c r="D369" s="152"/>
      <c r="E369" s="152"/>
      <c r="F369" s="152"/>
      <c r="G369" s="152"/>
      <c r="H369" s="152"/>
      <c r="I369" s="152"/>
      <c r="J369" s="242"/>
      <c r="K369" s="242"/>
      <c r="L369" s="242"/>
      <c r="M369" s="242"/>
      <c r="N369" s="242"/>
      <c r="O369" s="242"/>
      <c r="P369" s="242"/>
      <c r="Q369" s="242"/>
      <c r="R369" s="242"/>
      <c r="S369" s="242"/>
      <c r="T369" s="242"/>
      <c r="U369" s="242"/>
      <c r="V369" s="242"/>
      <c r="W369" s="242"/>
      <c r="X369" s="242"/>
      <c r="Y369" s="242"/>
      <c r="Z369" s="242"/>
      <c r="AA369" s="242"/>
    </row>
    <row r="370" spans="1:27" x14ac:dyDescent="0.25">
      <c r="A370" s="152"/>
      <c r="B370" s="152"/>
      <c r="C370" s="152"/>
      <c r="D370" s="152"/>
      <c r="E370" s="152"/>
      <c r="F370" s="152"/>
      <c r="G370" s="152"/>
      <c r="H370" s="152"/>
      <c r="I370" s="152"/>
      <c r="J370" s="242"/>
      <c r="K370" s="242"/>
      <c r="L370" s="242"/>
      <c r="M370" s="242"/>
      <c r="N370" s="242"/>
      <c r="O370" s="242"/>
      <c r="P370" s="242"/>
      <c r="Q370" s="242"/>
      <c r="R370" s="242"/>
      <c r="S370" s="242"/>
      <c r="T370" s="242"/>
      <c r="U370" s="242"/>
      <c r="V370" s="242"/>
      <c r="W370" s="242"/>
      <c r="X370" s="242"/>
      <c r="Y370" s="242"/>
      <c r="Z370" s="242"/>
      <c r="AA370" s="242"/>
    </row>
    <row r="371" spans="1:27" x14ac:dyDescent="0.25">
      <c r="A371" s="152"/>
      <c r="B371" s="152"/>
      <c r="C371" s="152"/>
      <c r="D371" s="152"/>
      <c r="E371" s="152"/>
      <c r="F371" s="152"/>
      <c r="G371" s="152"/>
      <c r="H371" s="152"/>
      <c r="I371" s="152"/>
      <c r="J371" s="242"/>
      <c r="K371" s="242"/>
      <c r="L371" s="242"/>
      <c r="M371" s="242"/>
      <c r="N371" s="242"/>
      <c r="O371" s="242"/>
      <c r="P371" s="242"/>
      <c r="Q371" s="242"/>
      <c r="R371" s="242"/>
      <c r="S371" s="242"/>
      <c r="T371" s="242"/>
      <c r="U371" s="242"/>
      <c r="V371" s="242"/>
      <c r="W371" s="242"/>
      <c r="X371" s="242"/>
      <c r="Y371" s="242"/>
      <c r="Z371" s="242"/>
      <c r="AA371" s="242"/>
    </row>
    <row r="372" spans="1:27" x14ac:dyDescent="0.25">
      <c r="A372" s="152"/>
      <c r="B372" s="152"/>
      <c r="C372" s="152"/>
      <c r="D372" s="152"/>
      <c r="E372" s="152"/>
      <c r="F372" s="152"/>
      <c r="G372" s="152"/>
      <c r="H372" s="152"/>
      <c r="I372" s="152"/>
      <c r="J372" s="242"/>
      <c r="K372" s="242"/>
      <c r="L372" s="242"/>
      <c r="M372" s="242"/>
      <c r="N372" s="242"/>
      <c r="O372" s="242"/>
      <c r="P372" s="242"/>
      <c r="Q372" s="242"/>
      <c r="R372" s="242"/>
      <c r="S372" s="242"/>
      <c r="T372" s="242"/>
      <c r="U372" s="242"/>
      <c r="V372" s="242"/>
      <c r="W372" s="242"/>
      <c r="X372" s="242"/>
      <c r="Y372" s="242"/>
      <c r="Z372" s="242"/>
      <c r="AA372" s="242"/>
    </row>
    <row r="373" spans="1:27" x14ac:dyDescent="0.25">
      <c r="A373" s="152"/>
      <c r="B373" s="152"/>
      <c r="C373" s="152"/>
      <c r="D373" s="152"/>
      <c r="E373" s="152"/>
      <c r="F373" s="152"/>
      <c r="G373" s="152"/>
      <c r="H373" s="152"/>
      <c r="I373" s="152"/>
      <c r="J373" s="242"/>
      <c r="K373" s="242"/>
      <c r="L373" s="242"/>
      <c r="M373" s="242"/>
      <c r="N373" s="242"/>
      <c r="O373" s="242"/>
      <c r="P373" s="242"/>
      <c r="Q373" s="242"/>
      <c r="R373" s="242"/>
      <c r="S373" s="242"/>
      <c r="T373" s="242"/>
      <c r="U373" s="242"/>
      <c r="V373" s="242"/>
      <c r="W373" s="242"/>
      <c r="X373" s="242"/>
      <c r="Y373" s="242"/>
      <c r="Z373" s="242"/>
      <c r="AA373" s="242"/>
    </row>
    <row r="374" spans="1:27" x14ac:dyDescent="0.25">
      <c r="A374" s="152"/>
      <c r="B374" s="152"/>
      <c r="C374" s="152"/>
      <c r="D374" s="152"/>
      <c r="E374" s="152"/>
      <c r="F374" s="152"/>
      <c r="G374" s="152"/>
      <c r="H374" s="152"/>
      <c r="I374" s="152"/>
      <c r="J374" s="242"/>
      <c r="K374" s="242"/>
      <c r="L374" s="242"/>
      <c r="M374" s="242"/>
      <c r="N374" s="242"/>
      <c r="O374" s="242"/>
      <c r="P374" s="242"/>
      <c r="Q374" s="242"/>
      <c r="R374" s="242"/>
      <c r="S374" s="242"/>
      <c r="T374" s="242"/>
      <c r="U374" s="242"/>
      <c r="V374" s="242"/>
      <c r="W374" s="242"/>
      <c r="X374" s="242"/>
      <c r="Y374" s="242"/>
      <c r="Z374" s="242"/>
      <c r="AA374" s="242"/>
    </row>
    <row r="375" spans="1:27" x14ac:dyDescent="0.25">
      <c r="A375" s="152"/>
      <c r="B375" s="152"/>
      <c r="C375" s="152"/>
      <c r="D375" s="152"/>
      <c r="E375" s="152"/>
      <c r="F375" s="152"/>
      <c r="G375" s="152"/>
      <c r="H375" s="152"/>
      <c r="I375" s="152"/>
      <c r="J375" s="242"/>
      <c r="K375" s="242"/>
      <c r="L375" s="242"/>
      <c r="M375" s="242"/>
      <c r="N375" s="242"/>
      <c r="O375" s="242"/>
      <c r="P375" s="242"/>
      <c r="Q375" s="242"/>
      <c r="R375" s="242"/>
      <c r="S375" s="242"/>
      <c r="T375" s="242"/>
      <c r="U375" s="242"/>
      <c r="V375" s="242"/>
      <c r="W375" s="242"/>
      <c r="X375" s="242"/>
      <c r="Y375" s="242"/>
      <c r="Z375" s="242"/>
      <c r="AA375" s="242"/>
    </row>
    <row r="376" spans="1:27" x14ac:dyDescent="0.25">
      <c r="A376" s="152"/>
      <c r="B376" s="152"/>
      <c r="C376" s="152"/>
      <c r="D376" s="152"/>
      <c r="E376" s="152"/>
      <c r="F376" s="152"/>
      <c r="G376" s="152"/>
      <c r="H376" s="152"/>
      <c r="I376" s="152"/>
      <c r="J376" s="242"/>
      <c r="K376" s="242"/>
      <c r="L376" s="242"/>
      <c r="M376" s="242"/>
      <c r="N376" s="242"/>
      <c r="O376" s="242"/>
      <c r="P376" s="242"/>
      <c r="Q376" s="242"/>
      <c r="R376" s="242"/>
      <c r="S376" s="242"/>
      <c r="T376" s="242"/>
      <c r="U376" s="242"/>
      <c r="V376" s="242"/>
      <c r="W376" s="242"/>
      <c r="X376" s="242"/>
      <c r="Y376" s="242"/>
      <c r="Z376" s="242"/>
      <c r="AA376" s="242"/>
    </row>
    <row r="377" spans="1:27" x14ac:dyDescent="0.25">
      <c r="A377" s="152"/>
      <c r="B377" s="152"/>
      <c r="C377" s="152"/>
      <c r="D377" s="152"/>
      <c r="E377" s="152"/>
      <c r="F377" s="152"/>
      <c r="G377" s="152"/>
      <c r="H377" s="152"/>
      <c r="I377" s="152"/>
      <c r="J377" s="242"/>
      <c r="K377" s="242"/>
      <c r="L377" s="242"/>
      <c r="M377" s="242"/>
      <c r="N377" s="242"/>
      <c r="O377" s="242"/>
      <c r="P377" s="242"/>
      <c r="Q377" s="242"/>
      <c r="R377" s="242"/>
      <c r="S377" s="242"/>
      <c r="T377" s="242"/>
      <c r="U377" s="242"/>
      <c r="V377" s="242"/>
      <c r="W377" s="242"/>
      <c r="X377" s="242"/>
      <c r="Y377" s="242"/>
      <c r="Z377" s="242"/>
      <c r="AA377" s="242"/>
    </row>
    <row r="378" spans="1:27" x14ac:dyDescent="0.25">
      <c r="A378" s="152"/>
      <c r="B378" s="152"/>
      <c r="C378" s="152"/>
      <c r="D378" s="152"/>
      <c r="E378" s="152"/>
      <c r="F378" s="152"/>
      <c r="G378" s="152"/>
      <c r="H378" s="152"/>
      <c r="I378" s="152"/>
      <c r="J378" s="242"/>
      <c r="K378" s="242"/>
      <c r="L378" s="242"/>
      <c r="M378" s="242"/>
      <c r="N378" s="242"/>
      <c r="O378" s="242"/>
      <c r="P378" s="242"/>
      <c r="Q378" s="242"/>
      <c r="R378" s="242"/>
      <c r="S378" s="242"/>
      <c r="T378" s="242"/>
      <c r="U378" s="242"/>
      <c r="V378" s="242"/>
      <c r="W378" s="242"/>
      <c r="X378" s="242"/>
      <c r="Y378" s="242"/>
      <c r="Z378" s="242"/>
      <c r="AA378" s="242"/>
    </row>
    <row r="379" spans="1:27" x14ac:dyDescent="0.25">
      <c r="A379" s="152"/>
      <c r="B379" s="152"/>
      <c r="C379" s="152"/>
      <c r="D379" s="152"/>
      <c r="E379" s="152"/>
      <c r="F379" s="152"/>
      <c r="G379" s="152"/>
      <c r="H379" s="152"/>
      <c r="I379" s="152"/>
      <c r="J379" s="242"/>
      <c r="K379" s="242"/>
      <c r="L379" s="242"/>
      <c r="M379" s="242"/>
      <c r="N379" s="242"/>
      <c r="O379" s="242"/>
      <c r="P379" s="242"/>
      <c r="Q379" s="242"/>
      <c r="R379" s="242"/>
      <c r="S379" s="242"/>
      <c r="T379" s="242"/>
      <c r="U379" s="242"/>
      <c r="V379" s="242"/>
      <c r="W379" s="242"/>
      <c r="X379" s="242"/>
      <c r="Y379" s="242"/>
      <c r="Z379" s="242"/>
      <c r="AA379" s="242"/>
    </row>
    <row r="380" spans="1:27" x14ac:dyDescent="0.25">
      <c r="A380" s="152"/>
      <c r="B380" s="152"/>
      <c r="C380" s="152"/>
      <c r="D380" s="152"/>
      <c r="E380" s="152"/>
      <c r="F380" s="152"/>
      <c r="G380" s="152"/>
      <c r="H380" s="152"/>
      <c r="I380" s="152"/>
      <c r="J380" s="242"/>
      <c r="K380" s="242"/>
      <c r="L380" s="242"/>
      <c r="M380" s="242"/>
      <c r="N380" s="242"/>
      <c r="O380" s="242"/>
      <c r="P380" s="242"/>
      <c r="Q380" s="242"/>
      <c r="R380" s="242"/>
      <c r="S380" s="242"/>
      <c r="T380" s="242"/>
      <c r="U380" s="242"/>
      <c r="V380" s="242"/>
      <c r="W380" s="242"/>
      <c r="X380" s="242"/>
      <c r="Y380" s="242"/>
      <c r="Z380" s="242"/>
      <c r="AA380" s="242"/>
    </row>
    <row r="381" spans="1:27" x14ac:dyDescent="0.25">
      <c r="A381" s="152"/>
      <c r="B381" s="152"/>
      <c r="C381" s="152"/>
      <c r="D381" s="152"/>
      <c r="E381" s="152"/>
      <c r="F381" s="152"/>
      <c r="G381" s="152"/>
      <c r="H381" s="152"/>
      <c r="I381" s="152"/>
      <c r="J381" s="242"/>
      <c r="K381" s="242"/>
      <c r="L381" s="242"/>
      <c r="M381" s="242"/>
      <c r="N381" s="242"/>
      <c r="O381" s="242"/>
      <c r="P381" s="242"/>
      <c r="Q381" s="242"/>
      <c r="R381" s="242"/>
      <c r="S381" s="242"/>
      <c r="T381" s="242"/>
      <c r="U381" s="242"/>
      <c r="V381" s="242"/>
      <c r="W381" s="242"/>
      <c r="X381" s="242"/>
      <c r="Y381" s="242"/>
      <c r="Z381" s="242"/>
      <c r="AA381" s="242"/>
    </row>
    <row r="382" spans="1:27" x14ac:dyDescent="0.25">
      <c r="A382" s="152"/>
      <c r="B382" s="152"/>
      <c r="C382" s="152"/>
      <c r="D382" s="152"/>
      <c r="E382" s="152"/>
      <c r="F382" s="152"/>
      <c r="G382" s="152"/>
      <c r="H382" s="152"/>
      <c r="I382" s="152"/>
      <c r="J382" s="242"/>
      <c r="K382" s="242"/>
      <c r="L382" s="242"/>
      <c r="M382" s="242"/>
      <c r="N382" s="242"/>
      <c r="O382" s="242"/>
      <c r="P382" s="242"/>
      <c r="Q382" s="242"/>
      <c r="R382" s="242"/>
      <c r="S382" s="242"/>
      <c r="T382" s="242"/>
      <c r="U382" s="242"/>
      <c r="V382" s="242"/>
      <c r="W382" s="242"/>
      <c r="X382" s="242"/>
      <c r="Y382" s="242"/>
      <c r="Z382" s="242"/>
      <c r="AA382" s="242"/>
    </row>
    <row r="383" spans="1:27" x14ac:dyDescent="0.25">
      <c r="A383" s="152"/>
      <c r="B383" s="152"/>
      <c r="C383" s="152"/>
      <c r="D383" s="152"/>
      <c r="E383" s="152"/>
      <c r="F383" s="152"/>
      <c r="G383" s="152"/>
      <c r="H383" s="152"/>
      <c r="I383" s="152"/>
      <c r="J383" s="242"/>
      <c r="K383" s="242"/>
      <c r="L383" s="242"/>
      <c r="M383" s="242"/>
      <c r="N383" s="242"/>
      <c r="O383" s="242"/>
      <c r="P383" s="242"/>
      <c r="Q383" s="242"/>
      <c r="R383" s="242"/>
      <c r="S383" s="242"/>
      <c r="T383" s="242"/>
      <c r="U383" s="242"/>
      <c r="V383" s="242"/>
      <c r="W383" s="242"/>
      <c r="X383" s="242"/>
      <c r="Y383" s="242"/>
      <c r="Z383" s="242"/>
      <c r="AA383" s="242"/>
    </row>
    <row r="384" spans="1:27" x14ac:dyDescent="0.25">
      <c r="A384" s="152"/>
      <c r="B384" s="152"/>
      <c r="C384" s="152"/>
      <c r="D384" s="152"/>
      <c r="E384" s="152"/>
      <c r="F384" s="152"/>
      <c r="G384" s="152"/>
      <c r="H384" s="152"/>
      <c r="I384" s="152"/>
      <c r="J384" s="242"/>
      <c r="K384" s="242"/>
      <c r="L384" s="242"/>
      <c r="M384" s="242"/>
      <c r="N384" s="242"/>
      <c r="O384" s="242"/>
      <c r="P384" s="242"/>
      <c r="Q384" s="242"/>
      <c r="R384" s="242"/>
      <c r="S384" s="242"/>
      <c r="T384" s="242"/>
      <c r="U384" s="242"/>
      <c r="V384" s="242"/>
      <c r="W384" s="242"/>
      <c r="X384" s="242"/>
      <c r="Y384" s="242"/>
      <c r="Z384" s="242"/>
      <c r="AA384" s="242"/>
    </row>
    <row r="385" spans="1:27" x14ac:dyDescent="0.25">
      <c r="A385" s="152"/>
      <c r="B385" s="152"/>
      <c r="C385" s="152"/>
      <c r="D385" s="152"/>
      <c r="E385" s="152"/>
      <c r="F385" s="152"/>
      <c r="G385" s="152"/>
      <c r="H385" s="152"/>
      <c r="I385" s="152"/>
      <c r="J385" s="242"/>
      <c r="K385" s="242"/>
      <c r="L385" s="242"/>
      <c r="M385" s="242"/>
      <c r="N385" s="242"/>
      <c r="O385" s="242"/>
      <c r="P385" s="242"/>
      <c r="Q385" s="242"/>
      <c r="R385" s="242"/>
      <c r="S385" s="242"/>
      <c r="T385" s="242"/>
      <c r="U385" s="242"/>
      <c r="V385" s="242"/>
      <c r="W385" s="242"/>
      <c r="X385" s="242"/>
      <c r="Y385" s="242"/>
      <c r="Z385" s="242"/>
      <c r="AA385" s="242"/>
    </row>
    <row r="386" spans="1:27" x14ac:dyDescent="0.25">
      <c r="A386" s="152"/>
      <c r="B386" s="152"/>
      <c r="C386" s="152"/>
      <c r="D386" s="152"/>
      <c r="E386" s="152"/>
      <c r="F386" s="152"/>
      <c r="G386" s="152"/>
      <c r="H386" s="152"/>
      <c r="I386" s="152"/>
      <c r="J386" s="242"/>
      <c r="K386" s="242"/>
      <c r="L386" s="242"/>
      <c r="M386" s="242"/>
      <c r="N386" s="242"/>
      <c r="O386" s="242"/>
      <c r="P386" s="242"/>
      <c r="Q386" s="242"/>
      <c r="R386" s="242"/>
      <c r="S386" s="242"/>
      <c r="T386" s="242"/>
      <c r="U386" s="242"/>
      <c r="V386" s="242"/>
      <c r="W386" s="242"/>
      <c r="X386" s="242"/>
      <c r="Y386" s="242"/>
      <c r="Z386" s="242"/>
      <c r="AA386" s="242"/>
    </row>
    <row r="387" spans="1:27" x14ac:dyDescent="0.25">
      <c r="A387" s="152"/>
      <c r="B387" s="152"/>
      <c r="C387" s="152"/>
      <c r="D387" s="152"/>
      <c r="E387" s="152"/>
      <c r="F387" s="152"/>
      <c r="G387" s="152"/>
      <c r="H387" s="152"/>
      <c r="I387" s="152"/>
      <c r="J387" s="242"/>
      <c r="K387" s="242"/>
      <c r="L387" s="242"/>
      <c r="M387" s="242"/>
      <c r="N387" s="242"/>
      <c r="O387" s="242"/>
      <c r="P387" s="242"/>
      <c r="Q387" s="242"/>
      <c r="R387" s="242"/>
      <c r="S387" s="242"/>
      <c r="T387" s="242"/>
      <c r="U387" s="242"/>
      <c r="V387" s="242"/>
      <c r="W387" s="242"/>
      <c r="X387" s="242"/>
      <c r="Y387" s="242"/>
      <c r="Z387" s="242"/>
      <c r="AA387" s="242"/>
    </row>
    <row r="388" spans="1:27" x14ac:dyDescent="0.25">
      <c r="A388" s="152"/>
      <c r="B388" s="152"/>
      <c r="C388" s="152"/>
      <c r="D388" s="152"/>
      <c r="E388" s="152"/>
      <c r="F388" s="152"/>
      <c r="G388" s="152"/>
      <c r="H388" s="152"/>
      <c r="I388" s="152"/>
      <c r="J388" s="242"/>
      <c r="K388" s="242"/>
      <c r="L388" s="242"/>
      <c r="M388" s="242"/>
      <c r="N388" s="242"/>
      <c r="O388" s="242"/>
      <c r="P388" s="242"/>
      <c r="Q388" s="242"/>
      <c r="R388" s="242"/>
      <c r="S388" s="242"/>
      <c r="T388" s="242"/>
      <c r="U388" s="242"/>
      <c r="V388" s="242"/>
      <c r="W388" s="242"/>
      <c r="X388" s="242"/>
      <c r="Y388" s="242"/>
      <c r="Z388" s="242"/>
      <c r="AA388" s="242"/>
    </row>
    <row r="389" spans="1:27" x14ac:dyDescent="0.25">
      <c r="A389" s="152"/>
      <c r="B389" s="152"/>
      <c r="C389" s="152"/>
      <c r="D389" s="152"/>
      <c r="E389" s="152"/>
      <c r="F389" s="152"/>
      <c r="G389" s="152"/>
      <c r="H389" s="152"/>
      <c r="I389" s="152"/>
      <c r="J389" s="242"/>
      <c r="K389" s="242"/>
      <c r="L389" s="242"/>
      <c r="M389" s="242"/>
      <c r="N389" s="242"/>
      <c r="O389" s="242"/>
      <c r="P389" s="242"/>
      <c r="Q389" s="242"/>
      <c r="R389" s="242"/>
      <c r="S389" s="242"/>
      <c r="T389" s="242"/>
      <c r="U389" s="242"/>
      <c r="V389" s="242"/>
      <c r="W389" s="242"/>
      <c r="X389" s="242"/>
      <c r="Y389" s="242"/>
      <c r="Z389" s="242"/>
      <c r="AA389" s="242"/>
    </row>
    <row r="390" spans="1:27" x14ac:dyDescent="0.25">
      <c r="A390" s="152"/>
      <c r="B390" s="152"/>
      <c r="C390" s="152"/>
      <c r="D390" s="152"/>
      <c r="E390" s="152"/>
      <c r="F390" s="152"/>
      <c r="G390" s="152"/>
      <c r="H390" s="152"/>
      <c r="I390" s="152"/>
      <c r="J390" s="242"/>
      <c r="K390" s="242"/>
      <c r="L390" s="242"/>
      <c r="M390" s="242"/>
      <c r="N390" s="242"/>
      <c r="O390" s="242"/>
      <c r="P390" s="242"/>
      <c r="Q390" s="242"/>
      <c r="R390" s="242"/>
      <c r="S390" s="242"/>
      <c r="T390" s="242"/>
      <c r="U390" s="242"/>
      <c r="V390" s="242"/>
      <c r="W390" s="242"/>
      <c r="X390" s="242"/>
      <c r="Y390" s="242"/>
      <c r="Z390" s="242"/>
      <c r="AA390" s="242"/>
    </row>
    <row r="391" spans="1:27" x14ac:dyDescent="0.25">
      <c r="A391" s="152"/>
      <c r="B391" s="152"/>
      <c r="C391" s="152"/>
      <c r="D391" s="152"/>
      <c r="E391" s="152"/>
      <c r="F391" s="152"/>
      <c r="G391" s="152"/>
      <c r="H391" s="152"/>
      <c r="I391" s="152"/>
      <c r="J391" s="242"/>
      <c r="K391" s="242"/>
      <c r="L391" s="242"/>
      <c r="M391" s="242"/>
      <c r="N391" s="242"/>
      <c r="O391" s="242"/>
      <c r="P391" s="242"/>
      <c r="Q391" s="242"/>
      <c r="R391" s="242"/>
      <c r="S391" s="242"/>
      <c r="T391" s="242"/>
      <c r="U391" s="242"/>
      <c r="V391" s="242"/>
      <c r="W391" s="242"/>
      <c r="X391" s="242"/>
      <c r="Y391" s="242"/>
      <c r="Z391" s="242"/>
      <c r="AA391" s="242"/>
    </row>
    <row r="392" spans="1:27" x14ac:dyDescent="0.25">
      <c r="A392" s="152"/>
      <c r="B392" s="152"/>
      <c r="C392" s="152"/>
      <c r="D392" s="152"/>
      <c r="E392" s="152"/>
      <c r="F392" s="152"/>
      <c r="G392" s="152"/>
      <c r="H392" s="152"/>
      <c r="I392" s="152"/>
      <c r="J392" s="242"/>
      <c r="K392" s="242"/>
      <c r="L392" s="242"/>
      <c r="M392" s="242"/>
      <c r="N392" s="242"/>
      <c r="O392" s="242"/>
      <c r="P392" s="242"/>
      <c r="Q392" s="242"/>
      <c r="R392" s="242"/>
      <c r="S392" s="242"/>
      <c r="T392" s="242"/>
      <c r="U392" s="242"/>
      <c r="V392" s="242"/>
      <c r="W392" s="242"/>
      <c r="X392" s="242"/>
      <c r="Y392" s="242"/>
      <c r="Z392" s="242"/>
      <c r="AA392" s="242"/>
    </row>
    <row r="393" spans="1:27" x14ac:dyDescent="0.25">
      <c r="A393" s="152"/>
      <c r="B393" s="152"/>
      <c r="C393" s="152"/>
      <c r="D393" s="152"/>
      <c r="E393" s="152"/>
      <c r="F393" s="152"/>
      <c r="G393" s="152"/>
      <c r="H393" s="152"/>
      <c r="I393" s="152"/>
      <c r="J393" s="242"/>
      <c r="K393" s="242"/>
      <c r="L393" s="242"/>
      <c r="M393" s="242"/>
      <c r="N393" s="242"/>
      <c r="O393" s="242"/>
      <c r="P393" s="242"/>
      <c r="Q393" s="242"/>
      <c r="R393" s="242"/>
      <c r="S393" s="242"/>
      <c r="T393" s="242"/>
      <c r="U393" s="242"/>
      <c r="V393" s="242"/>
      <c r="W393" s="242"/>
      <c r="X393" s="242"/>
      <c r="Y393" s="242"/>
      <c r="Z393" s="242"/>
      <c r="AA393" s="242"/>
    </row>
    <row r="394" spans="1:27" x14ac:dyDescent="0.25">
      <c r="A394" s="152"/>
      <c r="B394" s="152"/>
      <c r="C394" s="152"/>
      <c r="D394" s="152"/>
      <c r="E394" s="152"/>
      <c r="F394" s="152"/>
      <c r="G394" s="152"/>
      <c r="H394" s="152"/>
      <c r="I394" s="152"/>
      <c r="J394" s="242"/>
      <c r="K394" s="242"/>
      <c r="L394" s="242"/>
      <c r="M394" s="242"/>
      <c r="N394" s="242"/>
      <c r="O394" s="242"/>
      <c r="P394" s="242"/>
      <c r="Q394" s="242"/>
      <c r="R394" s="242"/>
      <c r="S394" s="242"/>
      <c r="T394" s="242"/>
      <c r="U394" s="242"/>
      <c r="V394" s="242"/>
      <c r="W394" s="242"/>
      <c r="X394" s="242"/>
      <c r="Y394" s="242"/>
      <c r="Z394" s="242"/>
      <c r="AA394" s="242"/>
    </row>
    <row r="395" spans="1:27" x14ac:dyDescent="0.25">
      <c r="A395" s="152"/>
      <c r="B395" s="152"/>
      <c r="C395" s="152"/>
      <c r="D395" s="152"/>
      <c r="E395" s="152"/>
      <c r="F395" s="152"/>
      <c r="G395" s="152"/>
      <c r="H395" s="152"/>
      <c r="I395" s="152"/>
      <c r="J395" s="242"/>
      <c r="K395" s="242"/>
      <c r="L395" s="242"/>
      <c r="M395" s="242"/>
      <c r="N395" s="242"/>
      <c r="O395" s="242"/>
      <c r="P395" s="242"/>
      <c r="Q395" s="242"/>
      <c r="R395" s="242"/>
      <c r="S395" s="242"/>
      <c r="T395" s="242"/>
      <c r="U395" s="242"/>
      <c r="V395" s="242"/>
      <c r="W395" s="242"/>
      <c r="X395" s="242"/>
      <c r="Y395" s="242"/>
      <c r="Z395" s="242"/>
      <c r="AA395" s="242"/>
    </row>
    <row r="396" spans="1:27" x14ac:dyDescent="0.25">
      <c r="A396" s="152"/>
      <c r="B396" s="152"/>
      <c r="C396" s="152"/>
      <c r="D396" s="152"/>
      <c r="E396" s="152"/>
      <c r="F396" s="152"/>
      <c r="G396" s="152"/>
      <c r="H396" s="152"/>
      <c r="I396" s="152"/>
      <c r="J396" s="242"/>
      <c r="K396" s="242"/>
      <c r="L396" s="242"/>
      <c r="M396" s="242"/>
      <c r="N396" s="242"/>
      <c r="O396" s="242"/>
      <c r="P396" s="242"/>
      <c r="Q396" s="242"/>
      <c r="R396" s="242"/>
      <c r="S396" s="242"/>
      <c r="T396" s="242"/>
      <c r="U396" s="242"/>
      <c r="V396" s="242"/>
      <c r="W396" s="242"/>
      <c r="X396" s="242"/>
      <c r="Y396" s="242"/>
      <c r="Z396" s="242"/>
      <c r="AA396" s="242"/>
    </row>
    <row r="397" spans="1:27" x14ac:dyDescent="0.25">
      <c r="A397" s="152"/>
      <c r="B397" s="152"/>
      <c r="C397" s="152"/>
      <c r="D397" s="152"/>
      <c r="E397" s="152"/>
      <c r="F397" s="152"/>
      <c r="G397" s="152"/>
      <c r="H397" s="152"/>
      <c r="I397" s="152"/>
      <c r="J397" s="242"/>
      <c r="K397" s="242"/>
      <c r="L397" s="242"/>
      <c r="M397" s="242"/>
      <c r="N397" s="242"/>
      <c r="O397" s="242"/>
      <c r="P397" s="242"/>
      <c r="Q397" s="242"/>
      <c r="R397" s="242"/>
      <c r="S397" s="242"/>
      <c r="T397" s="242"/>
      <c r="U397" s="242"/>
      <c r="V397" s="242"/>
      <c r="W397" s="242"/>
      <c r="X397" s="242"/>
      <c r="Y397" s="242"/>
      <c r="Z397" s="242"/>
      <c r="AA397" s="242"/>
    </row>
    <row r="398" spans="1:27" x14ac:dyDescent="0.25">
      <c r="A398" s="152"/>
      <c r="B398" s="152"/>
      <c r="C398" s="152"/>
      <c r="D398" s="152"/>
      <c r="E398" s="152"/>
      <c r="F398" s="152"/>
      <c r="G398" s="152"/>
      <c r="H398" s="152"/>
      <c r="I398" s="152"/>
      <c r="J398" s="242"/>
      <c r="K398" s="242"/>
      <c r="L398" s="242"/>
      <c r="M398" s="242"/>
      <c r="N398" s="242"/>
      <c r="O398" s="242"/>
      <c r="P398" s="242"/>
      <c r="Q398" s="242"/>
      <c r="R398" s="242"/>
      <c r="S398" s="242"/>
      <c r="T398" s="242"/>
      <c r="U398" s="242"/>
      <c r="V398" s="242"/>
      <c r="W398" s="242"/>
      <c r="X398" s="242"/>
      <c r="Y398" s="242"/>
      <c r="Z398" s="242"/>
      <c r="AA398" s="242"/>
    </row>
    <row r="399" spans="1:27" x14ac:dyDescent="0.25">
      <c r="A399" s="152"/>
      <c r="B399" s="152"/>
      <c r="C399" s="152"/>
      <c r="D399" s="152"/>
      <c r="E399" s="152"/>
      <c r="F399" s="152"/>
      <c r="G399" s="152"/>
      <c r="H399" s="152"/>
      <c r="I399" s="152"/>
      <c r="J399" s="242"/>
      <c r="K399" s="242"/>
      <c r="L399" s="242"/>
      <c r="M399" s="242"/>
      <c r="N399" s="242"/>
      <c r="O399" s="242"/>
      <c r="P399" s="242"/>
      <c r="Q399" s="242"/>
      <c r="R399" s="242"/>
      <c r="S399" s="242"/>
      <c r="T399" s="242"/>
      <c r="U399" s="242"/>
      <c r="V399" s="242"/>
      <c r="W399" s="242"/>
      <c r="X399" s="242"/>
      <c r="Y399" s="242"/>
      <c r="Z399" s="242"/>
      <c r="AA399" s="242"/>
    </row>
    <row r="400" spans="1:27" x14ac:dyDescent="0.25">
      <c r="A400" s="152"/>
      <c r="B400" s="152"/>
      <c r="C400" s="152"/>
      <c r="D400" s="152"/>
      <c r="E400" s="152"/>
      <c r="F400" s="152"/>
      <c r="G400" s="152"/>
      <c r="H400" s="152"/>
      <c r="I400" s="152"/>
      <c r="J400" s="242"/>
      <c r="K400" s="242"/>
      <c r="L400" s="242"/>
      <c r="M400" s="242"/>
      <c r="N400" s="242"/>
      <c r="O400" s="242"/>
      <c r="P400" s="242"/>
      <c r="Q400" s="242"/>
      <c r="R400" s="242"/>
      <c r="S400" s="242"/>
      <c r="T400" s="242"/>
      <c r="U400" s="242"/>
      <c r="V400" s="242"/>
      <c r="W400" s="242"/>
      <c r="X400" s="242"/>
      <c r="Y400" s="242"/>
      <c r="Z400" s="242"/>
      <c r="AA400" s="242"/>
    </row>
    <row r="401" spans="1:27" x14ac:dyDescent="0.25">
      <c r="A401" s="152"/>
      <c r="B401" s="152"/>
      <c r="C401" s="152"/>
      <c r="D401" s="152"/>
      <c r="E401" s="152"/>
      <c r="F401" s="152"/>
      <c r="G401" s="152"/>
      <c r="H401" s="152"/>
      <c r="I401" s="152"/>
      <c r="J401" s="242"/>
      <c r="K401" s="242"/>
      <c r="L401" s="242"/>
      <c r="M401" s="242"/>
      <c r="N401" s="242"/>
      <c r="O401" s="242"/>
      <c r="P401" s="242"/>
      <c r="Q401" s="242"/>
      <c r="R401" s="242"/>
      <c r="S401" s="242"/>
      <c r="T401" s="242"/>
      <c r="U401" s="242"/>
      <c r="V401" s="242"/>
      <c r="W401" s="242"/>
      <c r="X401" s="242"/>
      <c r="Y401" s="242"/>
      <c r="Z401" s="242"/>
      <c r="AA401" s="242"/>
    </row>
    <row r="402" spans="1:27" x14ac:dyDescent="0.25">
      <c r="A402" s="152"/>
      <c r="B402" s="152"/>
      <c r="C402" s="152"/>
      <c r="D402" s="152"/>
      <c r="E402" s="152"/>
      <c r="F402" s="152"/>
      <c r="G402" s="152"/>
      <c r="H402" s="152"/>
      <c r="I402" s="152"/>
      <c r="J402" s="242"/>
      <c r="K402" s="242"/>
      <c r="L402" s="242"/>
      <c r="M402" s="242"/>
      <c r="N402" s="242"/>
      <c r="O402" s="242"/>
      <c r="P402" s="242"/>
      <c r="Q402" s="242"/>
      <c r="R402" s="242"/>
      <c r="S402" s="242"/>
      <c r="T402" s="242"/>
      <c r="U402" s="242"/>
      <c r="V402" s="242"/>
      <c r="W402" s="242"/>
      <c r="X402" s="242"/>
      <c r="Y402" s="242"/>
      <c r="Z402" s="242"/>
      <c r="AA402" s="242"/>
    </row>
    <row r="403" spans="1:27" x14ac:dyDescent="0.25">
      <c r="A403" s="152"/>
      <c r="B403" s="152"/>
      <c r="C403" s="152"/>
      <c r="D403" s="152"/>
      <c r="E403" s="152"/>
      <c r="F403" s="152"/>
      <c r="G403" s="152"/>
      <c r="H403" s="152"/>
      <c r="I403" s="152"/>
      <c r="J403" s="242"/>
      <c r="K403" s="242"/>
      <c r="L403" s="242"/>
      <c r="M403" s="242"/>
      <c r="N403" s="242"/>
      <c r="O403" s="242"/>
      <c r="P403" s="242"/>
      <c r="Q403" s="242"/>
      <c r="R403" s="242"/>
      <c r="S403" s="242"/>
      <c r="T403" s="242"/>
      <c r="U403" s="242"/>
      <c r="V403" s="242"/>
      <c r="W403" s="242"/>
      <c r="X403" s="242"/>
      <c r="Y403" s="242"/>
      <c r="Z403" s="242"/>
      <c r="AA403" s="242"/>
    </row>
    <row r="404" spans="1:27" x14ac:dyDescent="0.25">
      <c r="A404" s="152"/>
      <c r="B404" s="152"/>
      <c r="C404" s="152"/>
      <c r="D404" s="152"/>
      <c r="E404" s="152"/>
      <c r="F404" s="152"/>
      <c r="G404" s="152"/>
      <c r="H404" s="152"/>
      <c r="I404" s="152"/>
      <c r="J404" s="242"/>
      <c r="K404" s="242"/>
      <c r="L404" s="242"/>
      <c r="M404" s="242"/>
      <c r="N404" s="242"/>
      <c r="O404" s="242"/>
      <c r="P404" s="242"/>
      <c r="Q404" s="242"/>
      <c r="R404" s="242"/>
      <c r="S404" s="242"/>
      <c r="T404" s="242"/>
      <c r="U404" s="242"/>
      <c r="V404" s="242"/>
      <c r="W404" s="242"/>
      <c r="X404" s="242"/>
      <c r="Y404" s="242"/>
      <c r="Z404" s="242"/>
      <c r="AA404" s="242"/>
    </row>
    <row r="405" spans="1:27" x14ac:dyDescent="0.25">
      <c r="A405" s="152"/>
      <c r="B405" s="152"/>
      <c r="C405" s="152"/>
      <c r="D405" s="152"/>
      <c r="E405" s="152"/>
      <c r="F405" s="152"/>
      <c r="G405" s="152"/>
      <c r="H405" s="152"/>
      <c r="I405" s="152"/>
      <c r="J405" s="242"/>
      <c r="K405" s="242"/>
      <c r="L405" s="242"/>
      <c r="M405" s="242"/>
      <c r="N405" s="242"/>
      <c r="O405" s="242"/>
      <c r="P405" s="242"/>
      <c r="Q405" s="242"/>
      <c r="R405" s="242"/>
      <c r="S405" s="242"/>
      <c r="T405" s="242"/>
      <c r="U405" s="242"/>
      <c r="V405" s="242"/>
      <c r="W405" s="242"/>
      <c r="X405" s="242"/>
      <c r="Y405" s="242"/>
      <c r="Z405" s="242"/>
      <c r="AA405" s="242"/>
    </row>
    <row r="406" spans="1:27" x14ac:dyDescent="0.25">
      <c r="A406" s="152"/>
      <c r="B406" s="152"/>
      <c r="C406" s="152"/>
      <c r="D406" s="152"/>
      <c r="E406" s="152"/>
      <c r="F406" s="152"/>
      <c r="G406" s="152"/>
      <c r="H406" s="152"/>
      <c r="I406" s="152"/>
      <c r="J406" s="242"/>
      <c r="K406" s="242"/>
      <c r="L406" s="242"/>
      <c r="M406" s="242"/>
      <c r="N406" s="242"/>
      <c r="O406" s="242"/>
      <c r="P406" s="242"/>
      <c r="Q406" s="242"/>
      <c r="R406" s="242"/>
      <c r="S406" s="242"/>
      <c r="T406" s="242"/>
      <c r="U406" s="242"/>
      <c r="V406" s="242"/>
      <c r="W406" s="242"/>
      <c r="X406" s="242"/>
      <c r="Y406" s="242"/>
      <c r="Z406" s="242"/>
      <c r="AA406" s="242"/>
    </row>
    <row r="407" spans="1:27" x14ac:dyDescent="0.25">
      <c r="A407" s="152"/>
      <c r="B407" s="152"/>
      <c r="C407" s="152"/>
      <c r="D407" s="152"/>
      <c r="E407" s="152"/>
      <c r="F407" s="152"/>
      <c r="G407" s="152"/>
      <c r="H407" s="152"/>
      <c r="I407" s="152"/>
      <c r="J407" s="242"/>
      <c r="K407" s="242"/>
      <c r="L407" s="242"/>
      <c r="M407" s="242"/>
      <c r="N407" s="242"/>
      <c r="O407" s="242"/>
      <c r="P407" s="242"/>
      <c r="Q407" s="242"/>
      <c r="R407" s="242"/>
      <c r="S407" s="242"/>
      <c r="T407" s="242"/>
      <c r="U407" s="242"/>
      <c r="V407" s="242"/>
      <c r="W407" s="242"/>
      <c r="X407" s="242"/>
      <c r="Y407" s="242"/>
      <c r="Z407" s="242"/>
      <c r="AA407" s="242"/>
    </row>
    <row r="408" spans="1:27" x14ac:dyDescent="0.25">
      <c r="A408" s="152"/>
      <c r="B408" s="152"/>
      <c r="C408" s="152"/>
      <c r="D408" s="152"/>
      <c r="E408" s="152"/>
      <c r="F408" s="152"/>
      <c r="G408" s="152"/>
      <c r="H408" s="152"/>
      <c r="I408" s="152"/>
      <c r="J408" s="242"/>
      <c r="K408" s="242"/>
      <c r="L408" s="242"/>
      <c r="M408" s="242"/>
      <c r="N408" s="242"/>
      <c r="O408" s="242"/>
      <c r="P408" s="242"/>
      <c r="Q408" s="242"/>
      <c r="R408" s="242"/>
      <c r="S408" s="242"/>
      <c r="T408" s="242"/>
      <c r="U408" s="242"/>
      <c r="V408" s="242"/>
      <c r="W408" s="242"/>
      <c r="X408" s="242"/>
      <c r="Y408" s="242"/>
      <c r="Z408" s="242"/>
      <c r="AA408" s="242"/>
    </row>
    <row r="409" spans="1:27" x14ac:dyDescent="0.25">
      <c r="A409" s="152"/>
      <c r="B409" s="152"/>
      <c r="C409" s="152"/>
      <c r="D409" s="152"/>
      <c r="E409" s="152"/>
      <c r="F409" s="152"/>
      <c r="G409" s="152"/>
      <c r="H409" s="152"/>
      <c r="I409" s="152"/>
      <c r="J409" s="242"/>
      <c r="K409" s="242"/>
      <c r="L409" s="242"/>
      <c r="M409" s="242"/>
      <c r="N409" s="242"/>
      <c r="O409" s="242"/>
      <c r="P409" s="242"/>
      <c r="Q409" s="242"/>
      <c r="R409" s="242"/>
      <c r="S409" s="242"/>
      <c r="T409" s="242"/>
      <c r="U409" s="242"/>
      <c r="V409" s="242"/>
      <c r="W409" s="242"/>
      <c r="X409" s="242"/>
      <c r="Y409" s="242"/>
      <c r="Z409" s="242"/>
      <c r="AA409" s="242"/>
    </row>
    <row r="410" spans="1:27" x14ac:dyDescent="0.25">
      <c r="A410" s="152"/>
      <c r="B410" s="152"/>
      <c r="C410" s="152"/>
      <c r="D410" s="152"/>
      <c r="E410" s="152"/>
      <c r="F410" s="152"/>
      <c r="G410" s="152"/>
      <c r="H410" s="152"/>
      <c r="I410" s="152"/>
      <c r="J410" s="242"/>
      <c r="K410" s="242"/>
      <c r="L410" s="242"/>
      <c r="M410" s="242"/>
      <c r="N410" s="242"/>
      <c r="O410" s="242"/>
      <c r="P410" s="242"/>
      <c r="Q410" s="242"/>
      <c r="R410" s="242"/>
      <c r="S410" s="242"/>
      <c r="T410" s="242"/>
      <c r="U410" s="242"/>
      <c r="V410" s="242"/>
      <c r="W410" s="242"/>
      <c r="X410" s="242"/>
      <c r="Y410" s="242"/>
      <c r="Z410" s="242"/>
      <c r="AA410" s="242"/>
    </row>
    <row r="411" spans="1:27" x14ac:dyDescent="0.25">
      <c r="A411" s="152"/>
      <c r="B411" s="152"/>
      <c r="C411" s="152"/>
      <c r="D411" s="152"/>
      <c r="E411" s="152"/>
      <c r="F411" s="152"/>
      <c r="G411" s="152"/>
      <c r="H411" s="152"/>
      <c r="I411" s="152"/>
      <c r="J411" s="242"/>
      <c r="K411" s="242"/>
      <c r="L411" s="242"/>
      <c r="M411" s="242"/>
      <c r="N411" s="242"/>
      <c r="O411" s="242"/>
      <c r="P411" s="242"/>
      <c r="Q411" s="242"/>
      <c r="R411" s="242"/>
      <c r="S411" s="242"/>
      <c r="T411" s="242"/>
      <c r="U411" s="242"/>
      <c r="V411" s="242"/>
      <c r="W411" s="242"/>
      <c r="X411" s="242"/>
      <c r="Y411" s="242"/>
      <c r="Z411" s="242"/>
      <c r="AA411" s="242"/>
    </row>
    <row r="412" spans="1:27" x14ac:dyDescent="0.25">
      <c r="A412" s="152"/>
      <c r="B412" s="152"/>
      <c r="C412" s="152"/>
      <c r="D412" s="152"/>
      <c r="E412" s="152"/>
      <c r="F412" s="152"/>
      <c r="G412" s="152"/>
      <c r="H412" s="152"/>
      <c r="I412" s="152"/>
      <c r="J412" s="242"/>
      <c r="K412" s="242"/>
      <c r="L412" s="242"/>
      <c r="M412" s="242"/>
      <c r="N412" s="242"/>
      <c r="O412" s="242"/>
      <c r="P412" s="242"/>
      <c r="Q412" s="242"/>
      <c r="R412" s="242"/>
      <c r="S412" s="242"/>
      <c r="T412" s="242"/>
      <c r="U412" s="242"/>
      <c r="V412" s="242"/>
      <c r="W412" s="242"/>
      <c r="X412" s="242"/>
      <c r="Y412" s="242"/>
      <c r="Z412" s="242"/>
      <c r="AA412" s="242"/>
    </row>
    <row r="413" spans="1:27" x14ac:dyDescent="0.25">
      <c r="A413" s="152"/>
      <c r="B413" s="152"/>
      <c r="C413" s="152"/>
      <c r="D413" s="152"/>
      <c r="E413" s="152"/>
      <c r="F413" s="152"/>
      <c r="G413" s="152"/>
      <c r="H413" s="152"/>
      <c r="I413" s="152"/>
      <c r="J413" s="242"/>
      <c r="K413" s="242"/>
      <c r="L413" s="242"/>
      <c r="M413" s="242"/>
      <c r="N413" s="242"/>
      <c r="O413" s="242"/>
      <c r="P413" s="242"/>
      <c r="Q413" s="242"/>
      <c r="R413" s="242"/>
      <c r="S413" s="242"/>
      <c r="T413" s="242"/>
      <c r="U413" s="242"/>
      <c r="V413" s="242"/>
      <c r="W413" s="242"/>
      <c r="X413" s="242"/>
      <c r="Y413" s="242"/>
      <c r="Z413" s="242"/>
      <c r="AA413" s="242"/>
    </row>
    <row r="414" spans="1:27" x14ac:dyDescent="0.25">
      <c r="A414" s="152"/>
      <c r="B414" s="152"/>
      <c r="C414" s="152"/>
      <c r="D414" s="152"/>
      <c r="E414" s="152"/>
      <c r="F414" s="152"/>
      <c r="G414" s="152"/>
      <c r="H414" s="152"/>
      <c r="I414" s="152"/>
      <c r="J414" s="242"/>
      <c r="K414" s="242"/>
      <c r="L414" s="242"/>
      <c r="M414" s="242"/>
      <c r="N414" s="242"/>
      <c r="O414" s="242"/>
      <c r="P414" s="242"/>
      <c r="Q414" s="242"/>
      <c r="R414" s="242"/>
      <c r="S414" s="242"/>
      <c r="T414" s="242"/>
      <c r="U414" s="242"/>
      <c r="V414" s="242"/>
      <c r="W414" s="242"/>
      <c r="X414" s="242"/>
      <c r="Y414" s="242"/>
      <c r="Z414" s="242"/>
      <c r="AA414" s="242"/>
    </row>
    <row r="415" spans="1:27" x14ac:dyDescent="0.25">
      <c r="A415" s="152"/>
      <c r="B415" s="152"/>
      <c r="C415" s="152"/>
      <c r="D415" s="152"/>
      <c r="E415" s="152"/>
      <c r="F415" s="152"/>
      <c r="G415" s="152"/>
      <c r="H415" s="152"/>
      <c r="I415" s="152"/>
      <c r="J415" s="242"/>
      <c r="K415" s="242"/>
      <c r="L415" s="242"/>
      <c r="M415" s="242"/>
      <c r="N415" s="242"/>
      <c r="O415" s="242"/>
      <c r="P415" s="242"/>
      <c r="Q415" s="242"/>
      <c r="R415" s="242"/>
      <c r="S415" s="242"/>
      <c r="T415" s="242"/>
      <c r="U415" s="242"/>
      <c r="V415" s="242"/>
      <c r="W415" s="242"/>
      <c r="X415" s="242"/>
      <c r="Y415" s="242"/>
      <c r="Z415" s="242"/>
      <c r="AA415" s="242"/>
    </row>
    <row r="416" spans="1:27" x14ac:dyDescent="0.25">
      <c r="A416" s="152"/>
      <c r="B416" s="152"/>
      <c r="C416" s="152"/>
      <c r="D416" s="152"/>
      <c r="E416" s="152"/>
      <c r="F416" s="152"/>
      <c r="G416" s="152"/>
      <c r="H416" s="152"/>
      <c r="I416" s="152"/>
      <c r="J416" s="242"/>
      <c r="K416" s="242"/>
      <c r="L416" s="242"/>
      <c r="M416" s="242"/>
      <c r="N416" s="242"/>
      <c r="O416" s="242"/>
      <c r="P416" s="242"/>
      <c r="Q416" s="242"/>
      <c r="R416" s="242"/>
      <c r="S416" s="242"/>
      <c r="T416" s="242"/>
      <c r="U416" s="242"/>
      <c r="V416" s="242"/>
      <c r="W416" s="242"/>
      <c r="X416" s="242"/>
      <c r="Y416" s="242"/>
      <c r="Z416" s="242"/>
      <c r="AA416" s="242"/>
    </row>
    <row r="417" spans="1:27" x14ac:dyDescent="0.25">
      <c r="A417" s="152"/>
      <c r="B417" s="152"/>
      <c r="C417" s="152"/>
      <c r="D417" s="152"/>
      <c r="E417" s="152"/>
      <c r="F417" s="152"/>
      <c r="G417" s="152"/>
      <c r="H417" s="152"/>
      <c r="I417" s="152"/>
      <c r="J417" s="242"/>
      <c r="K417" s="242"/>
      <c r="L417" s="242"/>
      <c r="M417" s="242"/>
      <c r="N417" s="242"/>
      <c r="O417" s="242"/>
      <c r="P417" s="242"/>
      <c r="Q417" s="242"/>
      <c r="R417" s="242"/>
      <c r="S417" s="242"/>
      <c r="T417" s="242"/>
      <c r="U417" s="242"/>
      <c r="V417" s="242"/>
      <c r="W417" s="242"/>
      <c r="X417" s="242"/>
      <c r="Y417" s="242"/>
      <c r="Z417" s="242"/>
      <c r="AA417" s="242"/>
    </row>
    <row r="418" spans="1:27" x14ac:dyDescent="0.25">
      <c r="A418" s="152"/>
      <c r="B418" s="152"/>
      <c r="C418" s="152"/>
      <c r="D418" s="152"/>
      <c r="E418" s="152"/>
      <c r="F418" s="152"/>
      <c r="G418" s="152"/>
      <c r="H418" s="152"/>
      <c r="I418" s="152"/>
      <c r="J418" s="242"/>
      <c r="K418" s="242"/>
      <c r="L418" s="242"/>
      <c r="M418" s="242"/>
      <c r="N418" s="242"/>
      <c r="O418" s="242"/>
      <c r="P418" s="242"/>
      <c r="Q418" s="242"/>
      <c r="R418" s="242"/>
      <c r="S418" s="242"/>
      <c r="T418" s="242"/>
      <c r="U418" s="242"/>
      <c r="V418" s="242"/>
      <c r="W418" s="242"/>
      <c r="X418" s="242"/>
      <c r="Y418" s="242"/>
      <c r="Z418" s="242"/>
      <c r="AA418" s="242"/>
    </row>
    <row r="419" spans="1:27" x14ac:dyDescent="0.25">
      <c r="A419" s="152"/>
      <c r="B419" s="152"/>
      <c r="C419" s="152"/>
      <c r="D419" s="152"/>
      <c r="E419" s="152"/>
      <c r="F419" s="152"/>
      <c r="G419" s="152"/>
      <c r="H419" s="152"/>
      <c r="I419" s="152"/>
      <c r="J419" s="242"/>
      <c r="K419" s="242"/>
      <c r="L419" s="242"/>
      <c r="M419" s="242"/>
      <c r="N419" s="242"/>
      <c r="O419" s="242"/>
      <c r="P419" s="242"/>
      <c r="Q419" s="242"/>
      <c r="R419" s="242"/>
      <c r="S419" s="242"/>
      <c r="T419" s="242"/>
      <c r="U419" s="242"/>
      <c r="V419" s="242"/>
      <c r="W419" s="242"/>
      <c r="X419" s="242"/>
      <c r="Y419" s="242"/>
      <c r="Z419" s="242"/>
      <c r="AA419" s="242"/>
    </row>
    <row r="420" spans="1:27" x14ac:dyDescent="0.25">
      <c r="A420" s="152"/>
      <c r="B420" s="152"/>
      <c r="C420" s="152"/>
      <c r="D420" s="152"/>
      <c r="E420" s="152"/>
      <c r="F420" s="152"/>
      <c r="G420" s="152"/>
      <c r="H420" s="152"/>
      <c r="I420" s="152"/>
      <c r="J420" s="242"/>
      <c r="K420" s="242"/>
      <c r="L420" s="242"/>
      <c r="M420" s="242"/>
      <c r="N420" s="242"/>
      <c r="O420" s="242"/>
      <c r="P420" s="242"/>
      <c r="Q420" s="242"/>
      <c r="R420" s="242"/>
      <c r="S420" s="242"/>
      <c r="T420" s="242"/>
      <c r="U420" s="242"/>
      <c r="V420" s="242"/>
      <c r="W420" s="242"/>
      <c r="X420" s="242"/>
      <c r="Y420" s="242"/>
      <c r="Z420" s="242"/>
      <c r="AA420" s="242"/>
    </row>
    <row r="421" spans="1:27" x14ac:dyDescent="0.25">
      <c r="A421" s="152"/>
      <c r="B421" s="152"/>
      <c r="C421" s="152"/>
      <c r="D421" s="152"/>
      <c r="E421" s="152"/>
      <c r="F421" s="152"/>
      <c r="G421" s="152"/>
      <c r="H421" s="152"/>
      <c r="I421" s="152"/>
      <c r="J421" s="242"/>
      <c r="K421" s="242"/>
      <c r="L421" s="242"/>
      <c r="M421" s="242"/>
      <c r="N421" s="242"/>
      <c r="O421" s="242"/>
      <c r="P421" s="242"/>
      <c r="Q421" s="242"/>
      <c r="R421" s="242"/>
      <c r="S421" s="242"/>
      <c r="T421" s="242"/>
      <c r="U421" s="242"/>
      <c r="V421" s="242"/>
      <c r="W421" s="242"/>
      <c r="X421" s="242"/>
      <c r="Y421" s="242"/>
      <c r="Z421" s="242"/>
      <c r="AA421" s="242"/>
    </row>
    <row r="422" spans="1:27" x14ac:dyDescent="0.25">
      <c r="A422" s="152"/>
      <c r="B422" s="152"/>
      <c r="C422" s="152"/>
      <c r="D422" s="152"/>
      <c r="E422" s="152"/>
      <c r="F422" s="152"/>
      <c r="G422" s="152"/>
      <c r="H422" s="152"/>
      <c r="I422" s="152"/>
      <c r="J422" s="242"/>
      <c r="K422" s="242"/>
      <c r="L422" s="242"/>
      <c r="M422" s="242"/>
      <c r="N422" s="242"/>
      <c r="O422" s="242"/>
      <c r="P422" s="242"/>
      <c r="Q422" s="242"/>
      <c r="R422" s="242"/>
      <c r="S422" s="242"/>
      <c r="T422" s="242"/>
      <c r="U422" s="242"/>
      <c r="V422" s="242"/>
      <c r="W422" s="242"/>
      <c r="X422" s="242"/>
      <c r="Y422" s="242"/>
      <c r="Z422" s="242"/>
      <c r="AA422" s="242"/>
    </row>
    <row r="423" spans="1:27" x14ac:dyDescent="0.25">
      <c r="A423" s="152"/>
      <c r="B423" s="152"/>
      <c r="C423" s="152"/>
      <c r="D423" s="152"/>
      <c r="E423" s="152"/>
      <c r="F423" s="152"/>
      <c r="G423" s="152"/>
      <c r="H423" s="152"/>
      <c r="I423" s="152"/>
      <c r="J423" s="242"/>
      <c r="K423" s="242"/>
      <c r="L423" s="242"/>
      <c r="M423" s="242"/>
      <c r="N423" s="242"/>
      <c r="O423" s="242"/>
      <c r="P423" s="242"/>
      <c r="Q423" s="242"/>
      <c r="R423" s="242"/>
      <c r="S423" s="242"/>
      <c r="T423" s="242"/>
      <c r="U423" s="242"/>
      <c r="V423" s="242"/>
      <c r="W423" s="242"/>
      <c r="X423" s="242"/>
      <c r="Y423" s="242"/>
      <c r="Z423" s="242"/>
      <c r="AA423" s="242"/>
    </row>
    <row r="424" spans="1:27" x14ac:dyDescent="0.25">
      <c r="A424" s="152"/>
      <c r="B424" s="152"/>
      <c r="C424" s="152"/>
      <c r="D424" s="152"/>
      <c r="E424" s="152"/>
      <c r="F424" s="152"/>
      <c r="G424" s="152"/>
      <c r="H424" s="152"/>
      <c r="I424" s="152"/>
      <c r="J424" s="242"/>
      <c r="K424" s="242"/>
      <c r="L424" s="242"/>
      <c r="M424" s="242"/>
      <c r="N424" s="242"/>
      <c r="O424" s="242"/>
      <c r="P424" s="242"/>
      <c r="Q424" s="242"/>
      <c r="R424" s="242"/>
      <c r="S424" s="242"/>
      <c r="T424" s="242"/>
      <c r="U424" s="242"/>
      <c r="V424" s="242"/>
      <c r="W424" s="242"/>
      <c r="X424" s="242"/>
      <c r="Y424" s="242"/>
      <c r="Z424" s="242"/>
      <c r="AA424" s="242"/>
    </row>
    <row r="425" spans="1:27" x14ac:dyDescent="0.25">
      <c r="A425" s="152"/>
      <c r="B425" s="152"/>
      <c r="C425" s="152"/>
      <c r="D425" s="152"/>
      <c r="E425" s="152"/>
      <c r="F425" s="152"/>
      <c r="G425" s="152"/>
      <c r="H425" s="152"/>
      <c r="I425" s="152"/>
      <c r="J425" s="242"/>
      <c r="K425" s="242"/>
      <c r="L425" s="242"/>
      <c r="M425" s="242"/>
      <c r="N425" s="242"/>
      <c r="O425" s="242"/>
      <c r="P425" s="242"/>
      <c r="Q425" s="242"/>
      <c r="R425" s="242"/>
      <c r="S425" s="242"/>
      <c r="T425" s="242"/>
      <c r="U425" s="242"/>
      <c r="V425" s="242"/>
      <c r="W425" s="242"/>
      <c r="X425" s="242"/>
      <c r="Y425" s="242"/>
      <c r="Z425" s="242"/>
      <c r="AA425" s="242"/>
    </row>
    <row r="426" spans="1:27" x14ac:dyDescent="0.25">
      <c r="A426" s="152"/>
      <c r="B426" s="152"/>
      <c r="C426" s="152"/>
      <c r="D426" s="152"/>
      <c r="E426" s="152"/>
      <c r="F426" s="152"/>
      <c r="G426" s="152"/>
      <c r="H426" s="152"/>
      <c r="I426" s="152"/>
      <c r="J426" s="242"/>
      <c r="K426" s="242"/>
      <c r="L426" s="242"/>
      <c r="M426" s="242"/>
      <c r="N426" s="242"/>
      <c r="O426" s="242"/>
      <c r="P426" s="242"/>
      <c r="Q426" s="242"/>
      <c r="R426" s="242"/>
      <c r="S426" s="242"/>
      <c r="T426" s="242"/>
      <c r="U426" s="242"/>
      <c r="V426" s="242"/>
      <c r="W426" s="242"/>
      <c r="X426" s="242"/>
      <c r="Y426" s="242"/>
      <c r="Z426" s="242"/>
      <c r="AA426" s="242"/>
    </row>
    <row r="427" spans="1:27" x14ac:dyDescent="0.25">
      <c r="A427" s="152"/>
      <c r="B427" s="152"/>
      <c r="C427" s="152"/>
      <c r="D427" s="152"/>
      <c r="E427" s="152"/>
      <c r="F427" s="152"/>
      <c r="G427" s="152"/>
      <c r="H427" s="152"/>
      <c r="I427" s="152"/>
      <c r="J427" s="242"/>
      <c r="K427" s="242"/>
      <c r="L427" s="242"/>
      <c r="M427" s="242"/>
      <c r="N427" s="242"/>
      <c r="O427" s="242"/>
      <c r="P427" s="242"/>
      <c r="Q427" s="242"/>
      <c r="R427" s="242"/>
      <c r="S427" s="242"/>
      <c r="T427" s="242"/>
      <c r="U427" s="242"/>
      <c r="V427" s="242"/>
      <c r="W427" s="242"/>
      <c r="X427" s="242"/>
      <c r="Y427" s="242"/>
      <c r="Z427" s="242"/>
      <c r="AA427" s="242"/>
    </row>
    <row r="428" spans="1:27" x14ac:dyDescent="0.25">
      <c r="A428" s="152"/>
      <c r="B428" s="152"/>
      <c r="C428" s="152"/>
      <c r="D428" s="152"/>
      <c r="E428" s="152"/>
      <c r="F428" s="152"/>
      <c r="G428" s="152"/>
      <c r="H428" s="152"/>
      <c r="I428" s="152"/>
      <c r="J428" s="242"/>
      <c r="K428" s="242"/>
      <c r="L428" s="242"/>
      <c r="M428" s="242"/>
      <c r="N428" s="242"/>
      <c r="O428" s="242"/>
      <c r="P428" s="242"/>
      <c r="Q428" s="242"/>
      <c r="R428" s="242"/>
      <c r="S428" s="242"/>
      <c r="T428" s="242"/>
      <c r="U428" s="242"/>
      <c r="V428" s="242"/>
      <c r="W428" s="242"/>
      <c r="X428" s="242"/>
      <c r="Y428" s="242"/>
      <c r="Z428" s="242"/>
      <c r="AA428" s="242"/>
    </row>
    <row r="429" spans="1:27" x14ac:dyDescent="0.25">
      <c r="A429" s="152"/>
      <c r="B429" s="152"/>
      <c r="C429" s="152"/>
      <c r="D429" s="152"/>
      <c r="E429" s="152"/>
      <c r="F429" s="152"/>
      <c r="G429" s="152"/>
      <c r="H429" s="152"/>
      <c r="I429" s="152"/>
      <c r="J429" s="242"/>
      <c r="K429" s="242"/>
      <c r="L429" s="242"/>
      <c r="M429" s="242"/>
      <c r="N429" s="242"/>
      <c r="O429" s="242"/>
      <c r="P429" s="242"/>
      <c r="Q429" s="242"/>
      <c r="R429" s="242"/>
      <c r="S429" s="242"/>
      <c r="T429" s="242"/>
      <c r="U429" s="242"/>
      <c r="V429" s="242"/>
      <c r="W429" s="242"/>
      <c r="X429" s="242"/>
      <c r="Y429" s="242"/>
      <c r="Z429" s="242"/>
      <c r="AA429" s="242"/>
    </row>
    <row r="430" spans="1:27" x14ac:dyDescent="0.25">
      <c r="A430" s="152"/>
      <c r="B430" s="152"/>
      <c r="C430" s="152"/>
      <c r="D430" s="152"/>
      <c r="E430" s="152"/>
      <c r="F430" s="152"/>
      <c r="G430" s="152"/>
      <c r="H430" s="152"/>
      <c r="I430" s="152"/>
      <c r="J430" s="242"/>
      <c r="K430" s="242"/>
      <c r="L430" s="242"/>
      <c r="M430" s="242"/>
      <c r="N430" s="242"/>
      <c r="O430" s="242"/>
      <c r="P430" s="242"/>
      <c r="Q430" s="242"/>
      <c r="R430" s="242"/>
      <c r="S430" s="242"/>
      <c r="T430" s="242"/>
      <c r="U430" s="242"/>
      <c r="V430" s="242"/>
      <c r="W430" s="242"/>
      <c r="X430" s="242"/>
      <c r="Y430" s="242"/>
      <c r="Z430" s="242"/>
      <c r="AA430" s="242"/>
    </row>
    <row r="431" spans="1:27" x14ac:dyDescent="0.25">
      <c r="A431" s="152"/>
      <c r="B431" s="152"/>
      <c r="C431" s="152"/>
      <c r="D431" s="152"/>
      <c r="E431" s="152"/>
      <c r="F431" s="152"/>
      <c r="G431" s="152"/>
      <c r="H431" s="152"/>
      <c r="I431" s="152"/>
      <c r="J431" s="242"/>
      <c r="K431" s="242"/>
      <c r="L431" s="242"/>
      <c r="M431" s="242"/>
      <c r="N431" s="242"/>
      <c r="O431" s="242"/>
      <c r="P431" s="242"/>
      <c r="Q431" s="242"/>
      <c r="R431" s="242"/>
      <c r="S431" s="242"/>
      <c r="T431" s="242"/>
      <c r="U431" s="242"/>
      <c r="V431" s="242"/>
      <c r="W431" s="242"/>
      <c r="X431" s="242"/>
      <c r="Y431" s="242"/>
      <c r="Z431" s="242"/>
      <c r="AA431" s="242"/>
    </row>
    <row r="432" spans="1:27" x14ac:dyDescent="0.25">
      <c r="A432" s="152"/>
      <c r="B432" s="152"/>
      <c r="C432" s="152"/>
      <c r="D432" s="152"/>
      <c r="E432" s="152"/>
      <c r="F432" s="152"/>
      <c r="G432" s="152"/>
      <c r="H432" s="152"/>
      <c r="I432" s="152"/>
      <c r="J432" s="242"/>
      <c r="K432" s="242"/>
      <c r="L432" s="242"/>
      <c r="M432" s="242"/>
      <c r="N432" s="242"/>
      <c r="O432" s="242"/>
      <c r="P432" s="242"/>
      <c r="Q432" s="242"/>
      <c r="R432" s="242"/>
      <c r="S432" s="242"/>
      <c r="T432" s="242"/>
      <c r="U432" s="242"/>
      <c r="V432" s="242"/>
      <c r="W432" s="242"/>
      <c r="X432" s="242"/>
      <c r="Y432" s="242"/>
      <c r="Z432" s="242"/>
      <c r="AA432" s="242"/>
    </row>
    <row r="433" spans="1:27" x14ac:dyDescent="0.25">
      <c r="A433" s="152"/>
      <c r="B433" s="152"/>
      <c r="C433" s="152"/>
      <c r="D433" s="152"/>
      <c r="E433" s="152"/>
      <c r="F433" s="152"/>
      <c r="G433" s="152"/>
      <c r="H433" s="152"/>
      <c r="I433" s="152"/>
      <c r="J433" s="242"/>
      <c r="K433" s="242"/>
      <c r="L433" s="242"/>
      <c r="M433" s="242"/>
      <c r="N433" s="242"/>
      <c r="O433" s="242"/>
      <c r="P433" s="242"/>
      <c r="Q433" s="242"/>
      <c r="R433" s="242"/>
      <c r="S433" s="242"/>
      <c r="T433" s="242"/>
      <c r="U433" s="242"/>
      <c r="V433" s="242"/>
      <c r="W433" s="242"/>
      <c r="X433" s="242"/>
      <c r="Y433" s="242"/>
      <c r="Z433" s="242"/>
      <c r="AA433" s="242"/>
    </row>
    <row r="434" spans="1:27" x14ac:dyDescent="0.25">
      <c r="A434" s="152"/>
      <c r="B434" s="152"/>
      <c r="C434" s="152"/>
      <c r="D434" s="152"/>
      <c r="E434" s="152"/>
      <c r="F434" s="152"/>
      <c r="G434" s="152"/>
      <c r="H434" s="152"/>
      <c r="I434" s="152"/>
      <c r="J434" s="242"/>
      <c r="K434" s="242"/>
      <c r="L434" s="242"/>
      <c r="M434" s="242"/>
      <c r="N434" s="242"/>
      <c r="O434" s="242"/>
      <c r="P434" s="242"/>
      <c r="Q434" s="242"/>
      <c r="R434" s="242"/>
      <c r="S434" s="242"/>
      <c r="T434" s="242"/>
      <c r="U434" s="242"/>
      <c r="V434" s="242"/>
      <c r="W434" s="242"/>
      <c r="X434" s="242"/>
      <c r="Y434" s="242"/>
      <c r="Z434" s="242"/>
      <c r="AA434" s="242"/>
    </row>
    <row r="435" spans="1:27" x14ac:dyDescent="0.25">
      <c r="A435" s="152"/>
      <c r="B435" s="152"/>
      <c r="C435" s="152"/>
      <c r="D435" s="152"/>
      <c r="E435" s="152"/>
      <c r="F435" s="152"/>
      <c r="G435" s="152"/>
      <c r="H435" s="152"/>
      <c r="I435" s="152"/>
      <c r="J435" s="242"/>
      <c r="K435" s="242"/>
      <c r="L435" s="242"/>
      <c r="M435" s="242"/>
      <c r="N435" s="242"/>
      <c r="O435" s="242"/>
      <c r="P435" s="242"/>
      <c r="Q435" s="242"/>
      <c r="R435" s="242"/>
      <c r="S435" s="242"/>
      <c r="T435" s="242"/>
      <c r="U435" s="242"/>
      <c r="V435" s="242"/>
      <c r="W435" s="242"/>
      <c r="X435" s="242"/>
      <c r="Y435" s="242"/>
      <c r="Z435" s="242"/>
      <c r="AA435" s="242"/>
    </row>
    <row r="436" spans="1:27" x14ac:dyDescent="0.25">
      <c r="A436" s="152"/>
      <c r="B436" s="152"/>
      <c r="C436" s="152"/>
      <c r="D436" s="152"/>
      <c r="E436" s="152"/>
      <c r="F436" s="152"/>
      <c r="G436" s="152"/>
      <c r="H436" s="152"/>
      <c r="I436" s="152"/>
      <c r="J436" s="242"/>
      <c r="K436" s="242"/>
      <c r="L436" s="242"/>
      <c r="M436" s="242"/>
      <c r="N436" s="242"/>
      <c r="O436" s="242"/>
      <c r="P436" s="242"/>
      <c r="Q436" s="242"/>
      <c r="R436" s="242"/>
      <c r="S436" s="242"/>
      <c r="T436" s="242"/>
      <c r="U436" s="242"/>
      <c r="V436" s="242"/>
      <c r="W436" s="242"/>
      <c r="X436" s="242"/>
      <c r="Y436" s="242"/>
      <c r="Z436" s="242"/>
      <c r="AA436" s="242"/>
    </row>
    <row r="437" spans="1:27" x14ac:dyDescent="0.25">
      <c r="A437" s="152"/>
      <c r="B437" s="152"/>
      <c r="C437" s="152"/>
      <c r="D437" s="152"/>
      <c r="E437" s="152"/>
      <c r="F437" s="152"/>
      <c r="G437" s="152"/>
      <c r="H437" s="152"/>
      <c r="I437" s="152"/>
      <c r="J437" s="242"/>
      <c r="K437" s="242"/>
      <c r="L437" s="242"/>
      <c r="M437" s="242"/>
      <c r="N437" s="242"/>
      <c r="O437" s="242"/>
      <c r="P437" s="242"/>
      <c r="Q437" s="242"/>
      <c r="R437" s="242"/>
      <c r="S437" s="242"/>
      <c r="T437" s="242"/>
      <c r="U437" s="242"/>
      <c r="V437" s="242"/>
      <c r="W437" s="242"/>
      <c r="X437" s="242"/>
      <c r="Y437" s="242"/>
      <c r="Z437" s="242"/>
      <c r="AA437" s="242"/>
    </row>
    <row r="438" spans="1:27" x14ac:dyDescent="0.25">
      <c r="A438" s="152"/>
      <c r="B438" s="152"/>
      <c r="C438" s="152"/>
      <c r="D438" s="152"/>
      <c r="E438" s="152"/>
      <c r="F438" s="152"/>
      <c r="G438" s="152"/>
      <c r="H438" s="152"/>
      <c r="I438" s="152"/>
      <c r="J438" s="242"/>
      <c r="K438" s="242"/>
      <c r="L438" s="242"/>
      <c r="M438" s="242"/>
      <c r="N438" s="242"/>
      <c r="O438" s="242"/>
      <c r="P438" s="242"/>
      <c r="Q438" s="242"/>
      <c r="R438" s="242"/>
      <c r="S438" s="242"/>
      <c r="T438" s="242"/>
      <c r="U438" s="242"/>
      <c r="V438" s="242"/>
      <c r="W438" s="242"/>
      <c r="X438" s="242"/>
      <c r="Y438" s="242"/>
      <c r="Z438" s="242"/>
      <c r="AA438" s="242"/>
    </row>
    <row r="439" spans="1:27" x14ac:dyDescent="0.25">
      <c r="A439" s="152"/>
      <c r="B439" s="152"/>
      <c r="C439" s="152"/>
      <c r="D439" s="152"/>
      <c r="E439" s="152"/>
      <c r="F439" s="152"/>
      <c r="G439" s="152"/>
      <c r="H439" s="152"/>
      <c r="I439" s="152"/>
      <c r="J439" s="242"/>
      <c r="K439" s="242"/>
      <c r="L439" s="242"/>
      <c r="M439" s="242"/>
      <c r="N439" s="242"/>
      <c r="O439" s="242"/>
      <c r="P439" s="242"/>
      <c r="Q439" s="242"/>
      <c r="R439" s="242"/>
      <c r="S439" s="242"/>
      <c r="T439" s="242"/>
      <c r="U439" s="242"/>
      <c r="V439" s="242"/>
      <c r="W439" s="242"/>
      <c r="X439" s="242"/>
      <c r="Y439" s="242"/>
      <c r="Z439" s="242"/>
      <c r="AA439" s="242"/>
    </row>
    <row r="440" spans="1:27" x14ac:dyDescent="0.25">
      <c r="J440" s="242"/>
      <c r="K440" s="242"/>
      <c r="L440" s="242"/>
      <c r="M440" s="242"/>
      <c r="N440" s="242"/>
      <c r="O440" s="242"/>
      <c r="P440" s="242"/>
      <c r="Q440" s="242"/>
      <c r="R440" s="242"/>
      <c r="S440" s="242"/>
      <c r="T440" s="242"/>
      <c r="U440" s="242"/>
      <c r="V440" s="242"/>
      <c r="W440" s="242"/>
      <c r="X440" s="242"/>
      <c r="Y440" s="242"/>
      <c r="Z440" s="242"/>
      <c r="AA440" s="242"/>
    </row>
    <row r="441" spans="1:27" x14ac:dyDescent="0.25">
      <c r="J441" s="242"/>
      <c r="K441" s="242"/>
      <c r="L441" s="242"/>
      <c r="M441" s="242"/>
      <c r="N441" s="242"/>
      <c r="O441" s="242"/>
      <c r="P441" s="242"/>
      <c r="Q441" s="242"/>
      <c r="R441" s="242"/>
      <c r="S441" s="242"/>
      <c r="T441" s="242"/>
      <c r="U441" s="242"/>
      <c r="V441" s="242"/>
      <c r="W441" s="242"/>
      <c r="X441" s="242"/>
      <c r="Y441" s="242"/>
      <c r="Z441" s="242"/>
      <c r="AA441" s="242"/>
    </row>
    <row r="442" spans="1:27" x14ac:dyDescent="0.25">
      <c r="J442" s="242"/>
      <c r="K442" s="242"/>
      <c r="L442" s="242"/>
      <c r="M442" s="242"/>
      <c r="N442" s="242"/>
      <c r="O442" s="242"/>
      <c r="P442" s="242"/>
      <c r="Q442" s="242"/>
      <c r="R442" s="242"/>
      <c r="S442" s="242"/>
      <c r="T442" s="242"/>
      <c r="U442" s="242"/>
      <c r="V442" s="242"/>
      <c r="W442" s="242"/>
      <c r="X442" s="242"/>
      <c r="Y442" s="242"/>
      <c r="Z442" s="242"/>
      <c r="AA442" s="242"/>
    </row>
    <row r="443" spans="1:27" x14ac:dyDescent="0.25">
      <c r="J443" s="242"/>
      <c r="K443" s="242"/>
      <c r="L443" s="242"/>
      <c r="M443" s="242"/>
      <c r="N443" s="242"/>
      <c r="O443" s="242"/>
      <c r="P443" s="242"/>
      <c r="Q443" s="242"/>
      <c r="R443" s="242"/>
      <c r="S443" s="242"/>
      <c r="T443" s="242"/>
      <c r="U443" s="242"/>
      <c r="V443" s="242"/>
      <c r="W443" s="242"/>
      <c r="X443" s="242"/>
      <c r="Y443" s="242"/>
      <c r="Z443" s="242"/>
      <c r="AA443" s="242"/>
    </row>
    <row r="444" spans="1:27" x14ac:dyDescent="0.25">
      <c r="J444" s="242"/>
      <c r="K444" s="242"/>
      <c r="L444" s="242"/>
      <c r="M444" s="242"/>
      <c r="N444" s="242"/>
      <c r="O444" s="242"/>
      <c r="P444" s="242"/>
      <c r="Q444" s="242"/>
      <c r="R444" s="242"/>
      <c r="S444" s="242"/>
      <c r="T444" s="242"/>
      <c r="U444" s="242"/>
      <c r="V444" s="242"/>
      <c r="W444" s="242"/>
      <c r="X444" s="242"/>
      <c r="Y444" s="242"/>
      <c r="Z444" s="242"/>
      <c r="AA444" s="242"/>
    </row>
    <row r="445" spans="1:27" x14ac:dyDescent="0.25">
      <c r="J445" s="242"/>
      <c r="K445" s="242"/>
      <c r="L445" s="242"/>
      <c r="M445" s="242"/>
      <c r="N445" s="242"/>
      <c r="O445" s="242"/>
      <c r="P445" s="242"/>
      <c r="Q445" s="242"/>
      <c r="R445" s="242"/>
      <c r="S445" s="242"/>
      <c r="T445" s="242"/>
      <c r="U445" s="242"/>
      <c r="V445" s="242"/>
      <c r="W445" s="242"/>
      <c r="X445" s="242"/>
      <c r="Y445" s="242"/>
      <c r="Z445" s="242"/>
      <c r="AA445" s="242"/>
    </row>
  </sheetData>
  <phoneticPr fontId="16" type="noConversion"/>
  <pageMargins left="0.74803149606299213" right="0.74803149606299213" top="0.98425196850393704" bottom="0.98425196850393704" header="0.51181102362204722" footer="0.51181102362204722"/>
  <pageSetup scale="44" fitToHeight="2" orientation="landscape" r:id="rId1"/>
  <headerFooter alignWithMargins="0"/>
  <rowBreaks count="6" manualBreakCount="6">
    <brk id="41" max="27" man="1"/>
    <brk id="79" max="27" man="1"/>
    <brk id="104" max="27" man="1"/>
    <brk id="132" max="27" man="1"/>
    <brk id="159" max="27" man="1"/>
    <brk id="224" max="27"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FF99"/>
  </sheetPr>
  <dimension ref="A1:T202"/>
  <sheetViews>
    <sheetView view="pageBreakPreview" zoomScale="90" zoomScaleNormal="90" zoomScaleSheetLayoutView="90" workbookViewId="0">
      <pane xSplit="3" topLeftCell="D1" activePane="topRight" state="frozen"/>
      <selection activeCell="B1" sqref="B1"/>
      <selection pane="topRight" activeCell="C2" sqref="C2"/>
    </sheetView>
  </sheetViews>
  <sheetFormatPr defaultColWidth="8.81640625" defaultRowHeight="12.5" outlineLevelCol="1" x14ac:dyDescent="0.25"/>
  <cols>
    <col min="1" max="1" width="5.453125" hidden="1" customWidth="1" outlineLevel="1"/>
    <col min="2" max="2" width="9.1796875" style="37" hidden="1" customWidth="1" outlineLevel="1"/>
    <col min="3" max="3" width="42.81640625" customWidth="1" collapsed="1"/>
    <col min="20" max="20" width="9.1796875"/>
  </cols>
  <sheetData>
    <row r="1" spans="1:19" ht="25.4" customHeight="1" x14ac:dyDescent="0.35">
      <c r="A1" s="861" t="s">
        <v>509</v>
      </c>
      <c r="B1" s="862"/>
      <c r="C1" s="8" t="str">
        <f>Index!A81</f>
        <v>Table 6a     Depository Corporations Survey (DCS), end of period, FY2014-FY2025</v>
      </c>
    </row>
    <row r="2" spans="1:19" ht="25.4" customHeight="1" x14ac:dyDescent="0.3">
      <c r="A2" s="453" t="s">
        <v>509</v>
      </c>
      <c r="B2" s="459"/>
      <c r="C2" s="237" t="s">
        <v>841</v>
      </c>
      <c r="D2" s="154" t="str">
        <f>NAgni!M2</f>
        <v>FY10</v>
      </c>
      <c r="E2" s="154" t="str">
        <f>NAgni!N2</f>
        <v>FY11</v>
      </c>
      <c r="F2" s="154" t="str">
        <f>NAgni!O2</f>
        <v>FY12</v>
      </c>
      <c r="G2" s="154" t="str">
        <f>NAgni!P2</f>
        <v>FY13</v>
      </c>
      <c r="H2" s="154" t="str">
        <f>NAgni!Q2</f>
        <v>FY14</v>
      </c>
      <c r="I2" s="154" t="str">
        <f>NAgni!R2</f>
        <v>FY15</v>
      </c>
      <c r="J2" s="154" t="str">
        <f>NAgni!S2</f>
        <v>FY16</v>
      </c>
      <c r="K2" s="154" t="str">
        <f>NAgni!T2</f>
        <v>FY17</v>
      </c>
      <c r="L2" s="154" t="str">
        <f>NAgni!U2</f>
        <v>FY18</v>
      </c>
      <c r="M2" s="154" t="str">
        <f>NAgni!V2</f>
        <v>FY19</v>
      </c>
      <c r="N2" s="154" t="str">
        <f>NAgni!W2</f>
        <v>FY20</v>
      </c>
      <c r="O2" s="154" t="str">
        <f>NAgni!X2</f>
        <v>FY21</v>
      </c>
      <c r="P2" s="154" t="str">
        <f>NAgni!Y2</f>
        <v>FY22</v>
      </c>
      <c r="Q2" s="154" t="str">
        <f>NAgni!Z2</f>
        <v>FY23</v>
      </c>
      <c r="R2" s="154" t="str">
        <f>NAgni!AA2</f>
        <v>FY24</v>
      </c>
      <c r="S2" s="154" t="str">
        <f>NAgni!AB2</f>
        <v>FY25</v>
      </c>
    </row>
    <row r="3" spans="1:19" ht="20.25" customHeight="1" x14ac:dyDescent="0.3">
      <c r="A3" s="438" t="str">
        <f t="shared" ref="A3:A34" si="0">IF(SUM(D3:S3)=0,"","X")</f>
        <v>X</v>
      </c>
      <c r="B3" s="444">
        <v>1</v>
      </c>
      <c r="C3" s="347" t="s">
        <v>115</v>
      </c>
      <c r="D3" s="452">
        <v>75.372001647949219</v>
      </c>
      <c r="E3" s="452">
        <v>84.727996826171875</v>
      </c>
      <c r="F3" s="452">
        <v>108.11699676513672</v>
      </c>
      <c r="G3" s="452">
        <v>110.17800140380859</v>
      </c>
      <c r="H3" s="452">
        <v>143.927001953125</v>
      </c>
      <c r="I3" s="452">
        <v>200.34199523925781</v>
      </c>
      <c r="J3" s="452">
        <v>249.11799621582031</v>
      </c>
      <c r="K3" s="452">
        <v>253.33999633789063</v>
      </c>
      <c r="L3" s="452">
        <v>254.24099731445313</v>
      </c>
      <c r="M3" s="452">
        <v>238.47700500488281</v>
      </c>
      <c r="N3" s="452">
        <v>290.45999145507813</v>
      </c>
      <c r="O3" s="452">
        <v>286.30899047851563</v>
      </c>
      <c r="P3" s="452">
        <v>271.14498901367188</v>
      </c>
      <c r="Q3" s="452">
        <v>256.49200439453125</v>
      </c>
      <c r="R3" s="452">
        <v>381.35299682617188</v>
      </c>
      <c r="S3" s="452">
        <v>302.27999877929688</v>
      </c>
    </row>
    <row r="4" spans="1:19" ht="13" x14ac:dyDescent="0.3">
      <c r="A4" s="438" t="str">
        <f t="shared" si="0"/>
        <v>X</v>
      </c>
      <c r="B4" s="294">
        <v>1.1000000000000001</v>
      </c>
      <c r="C4" s="348" t="s">
        <v>842</v>
      </c>
      <c r="D4" s="452">
        <v>75.372001647949219</v>
      </c>
      <c r="E4" s="452">
        <v>84.727996826171875</v>
      </c>
      <c r="F4" s="452">
        <v>108.11699676513672</v>
      </c>
      <c r="G4" s="452">
        <v>110.17800140380859</v>
      </c>
      <c r="H4" s="452">
        <v>143.927001953125</v>
      </c>
      <c r="I4" s="452">
        <v>200.34199523925781</v>
      </c>
      <c r="J4" s="452">
        <v>249.11799621582031</v>
      </c>
      <c r="K4" s="452">
        <v>253.33999633789063</v>
      </c>
      <c r="L4" s="452">
        <v>254.24099731445313</v>
      </c>
      <c r="M4" s="452">
        <v>238.47700500488281</v>
      </c>
      <c r="N4" s="452">
        <v>290.45999145507813</v>
      </c>
      <c r="O4" s="452">
        <v>286.30899047851563</v>
      </c>
      <c r="P4" s="452">
        <v>271.14498901367188</v>
      </c>
      <c r="Q4" s="452">
        <v>256.49200439453125</v>
      </c>
      <c r="R4" s="452">
        <v>381.35299682617188</v>
      </c>
      <c r="S4" s="452">
        <v>302.27999877929688</v>
      </c>
    </row>
    <row r="5" spans="1:19" ht="13" x14ac:dyDescent="0.3">
      <c r="A5" s="438" t="str">
        <f t="shared" si="0"/>
        <v>X</v>
      </c>
      <c r="B5" s="294" t="s">
        <v>843</v>
      </c>
      <c r="C5" s="454" t="s">
        <v>844</v>
      </c>
      <c r="D5" s="452">
        <v>1.6130000352859497</v>
      </c>
      <c r="E5" s="452">
        <v>1.7300000190734863</v>
      </c>
      <c r="F5" s="452">
        <v>2.5360000133514404</v>
      </c>
      <c r="G5" s="452">
        <v>3.7650001049041748</v>
      </c>
      <c r="H5" s="452">
        <v>3.0910000801086426</v>
      </c>
      <c r="I5" s="452">
        <v>2.3069999217987061</v>
      </c>
      <c r="J5" s="452">
        <v>2.2200000286102295</v>
      </c>
      <c r="K5" s="452">
        <v>2.1679999828338623</v>
      </c>
      <c r="L5" s="452">
        <v>1.7580000162124634</v>
      </c>
      <c r="M5" s="452">
        <v>2.5810000896453857</v>
      </c>
      <c r="N5" s="452">
        <v>4.4879999160766602</v>
      </c>
      <c r="O5" s="452">
        <v>5.9879999160766602</v>
      </c>
      <c r="P5" s="452">
        <v>4.6789999008178711</v>
      </c>
      <c r="Q5" s="452">
        <v>5.0929999351501465</v>
      </c>
      <c r="R5" s="452">
        <v>4.5159997940063477</v>
      </c>
      <c r="S5" s="452">
        <v>3.4530000686645508</v>
      </c>
    </row>
    <row r="6" spans="1:19" ht="13" x14ac:dyDescent="0.3">
      <c r="A6" s="438" t="str">
        <f t="shared" si="0"/>
        <v>X</v>
      </c>
      <c r="B6" s="294" t="s">
        <v>845</v>
      </c>
      <c r="C6" s="447" t="s">
        <v>846</v>
      </c>
      <c r="D6" s="452">
        <v>73.355003356933594</v>
      </c>
      <c r="E6" s="452">
        <v>82.803001403808594</v>
      </c>
      <c r="F6" s="452">
        <v>105.31999969482422</v>
      </c>
      <c r="G6" s="452">
        <v>106.23300170898438</v>
      </c>
      <c r="H6" s="452">
        <v>140.83599853515625</v>
      </c>
      <c r="I6" s="452">
        <v>198.03500366210938</v>
      </c>
      <c r="J6" s="452">
        <v>246.78199768066406</v>
      </c>
      <c r="K6" s="452">
        <v>251.05799865722656</v>
      </c>
      <c r="L6" s="452">
        <v>252.46400451660156</v>
      </c>
      <c r="M6" s="452">
        <v>235.89599609375</v>
      </c>
      <c r="N6" s="452">
        <v>285.97198486328125</v>
      </c>
      <c r="O6" s="452">
        <v>280.32101440429688</v>
      </c>
      <c r="P6" s="452">
        <v>266.46600341796875</v>
      </c>
      <c r="Q6" s="452">
        <v>251.39900207519531</v>
      </c>
      <c r="R6" s="452">
        <v>376.83700561523438</v>
      </c>
      <c r="S6" s="452">
        <v>298.82699584960938</v>
      </c>
    </row>
    <row r="7" spans="1:19" ht="13" x14ac:dyDescent="0.3">
      <c r="A7" s="438" t="str">
        <f t="shared" si="0"/>
        <v>X</v>
      </c>
      <c r="B7" s="294" t="s">
        <v>847</v>
      </c>
      <c r="C7" s="455" t="s">
        <v>122</v>
      </c>
      <c r="D7" s="452">
        <v>68.927001953125</v>
      </c>
      <c r="E7" s="452">
        <v>75.821998596191406</v>
      </c>
      <c r="F7" s="452">
        <v>105.23500061035156</v>
      </c>
      <c r="G7" s="452">
        <v>106.16899871826172</v>
      </c>
      <c r="H7" s="452">
        <v>140.64199829101563</v>
      </c>
      <c r="I7" s="452">
        <v>197.85600280761719</v>
      </c>
      <c r="J7" s="452">
        <v>246.69099426269531</v>
      </c>
      <c r="K7" s="452">
        <v>250.87800598144531</v>
      </c>
      <c r="L7" s="452">
        <v>252.32600402832031</v>
      </c>
      <c r="M7" s="452">
        <v>235.71499633789063</v>
      </c>
      <c r="N7" s="452">
        <v>285.79901123046875</v>
      </c>
      <c r="O7" s="452">
        <v>280.24798583984375</v>
      </c>
      <c r="P7" s="452">
        <v>266.38800048828125</v>
      </c>
      <c r="Q7" s="452">
        <v>251.27099609375</v>
      </c>
      <c r="R7" s="452">
        <v>376.7080078125</v>
      </c>
      <c r="S7" s="452">
        <v>298.697998046875</v>
      </c>
    </row>
    <row r="8" spans="1:19" ht="13" x14ac:dyDescent="0.3">
      <c r="A8" s="438" t="str">
        <f t="shared" si="0"/>
        <v>X</v>
      </c>
      <c r="B8" s="294" t="s">
        <v>848</v>
      </c>
      <c r="C8" s="455" t="s">
        <v>849</v>
      </c>
      <c r="D8" s="452">
        <v>0.62800002098083496</v>
      </c>
      <c r="E8" s="452">
        <v>0.98100000619888306</v>
      </c>
      <c r="F8" s="452">
        <v>8.5000000894069672E-2</v>
      </c>
      <c r="G8" s="452">
        <v>6.4000003039836884E-2</v>
      </c>
      <c r="H8" s="452">
        <v>0.1940000057220459</v>
      </c>
      <c r="I8" s="452">
        <v>0.17900000512599945</v>
      </c>
      <c r="J8" s="452">
        <v>9.0999998152256012E-2</v>
      </c>
      <c r="K8" s="452">
        <v>0.18000000715255737</v>
      </c>
      <c r="L8" s="452">
        <v>0.1379999965429306</v>
      </c>
      <c r="M8" s="452">
        <v>0.1809999942779541</v>
      </c>
      <c r="N8" s="452">
        <v>0.17299999296665192</v>
      </c>
      <c r="O8" s="452">
        <v>7.2999998927116394E-2</v>
      </c>
      <c r="P8" s="452">
        <v>7.8000001609325409E-2</v>
      </c>
      <c r="Q8" s="452">
        <v>0.12800000607967377</v>
      </c>
      <c r="R8" s="452">
        <v>0.1289999932050705</v>
      </c>
      <c r="S8" s="452">
        <v>0.1289999932050705</v>
      </c>
    </row>
    <row r="9" spans="1:19" ht="13" x14ac:dyDescent="0.3">
      <c r="A9" s="438" t="str">
        <f t="shared" si="0"/>
        <v>X</v>
      </c>
      <c r="B9" s="294" t="s">
        <v>850</v>
      </c>
      <c r="C9" s="455" t="s">
        <v>851</v>
      </c>
      <c r="D9" s="452">
        <v>3.7999999523162842</v>
      </c>
      <c r="E9" s="452">
        <v>6</v>
      </c>
      <c r="F9" s="452">
        <v>0</v>
      </c>
      <c r="G9" s="452">
        <v>0</v>
      </c>
      <c r="H9" s="452">
        <v>0</v>
      </c>
      <c r="I9" s="452">
        <v>0</v>
      </c>
      <c r="J9" s="452">
        <v>0</v>
      </c>
      <c r="K9" s="452">
        <v>0</v>
      </c>
      <c r="L9" s="452">
        <v>0</v>
      </c>
      <c r="M9" s="452">
        <v>0</v>
      </c>
      <c r="N9" s="452">
        <v>0</v>
      </c>
      <c r="O9" s="452">
        <v>0</v>
      </c>
      <c r="P9" s="452">
        <v>0</v>
      </c>
      <c r="Q9" s="452">
        <v>0</v>
      </c>
      <c r="R9" s="452">
        <v>0</v>
      </c>
      <c r="S9" s="452">
        <v>0</v>
      </c>
    </row>
    <row r="10" spans="1:19" ht="13" x14ac:dyDescent="0.3">
      <c r="A10" s="438" t="str">
        <f t="shared" si="0"/>
        <v>X</v>
      </c>
      <c r="B10" s="294" t="s">
        <v>852</v>
      </c>
      <c r="C10" s="447" t="s">
        <v>853</v>
      </c>
      <c r="D10" s="452">
        <v>0.40400001406669617</v>
      </c>
      <c r="E10" s="452">
        <v>0.19499999284744263</v>
      </c>
      <c r="F10" s="452">
        <v>0.26100000739097595</v>
      </c>
      <c r="G10" s="452">
        <v>0.18000000715255737</v>
      </c>
      <c r="H10" s="452">
        <v>0</v>
      </c>
      <c r="I10" s="452">
        <v>0</v>
      </c>
      <c r="J10" s="452">
        <v>0.11599999666213989</v>
      </c>
      <c r="K10" s="452">
        <v>0.11400000005960464</v>
      </c>
      <c r="L10" s="452">
        <v>1.8999999389052391E-2</v>
      </c>
      <c r="M10" s="452">
        <v>0</v>
      </c>
      <c r="N10" s="452">
        <v>0</v>
      </c>
      <c r="O10" s="452">
        <v>0</v>
      </c>
      <c r="P10" s="452">
        <v>0</v>
      </c>
      <c r="Q10" s="452">
        <v>0</v>
      </c>
      <c r="R10" s="452">
        <v>0</v>
      </c>
      <c r="S10" s="452">
        <v>0</v>
      </c>
    </row>
    <row r="11" spans="1:19" ht="13" x14ac:dyDescent="0.3">
      <c r="A11" s="438" t="str">
        <f t="shared" si="0"/>
        <v/>
      </c>
      <c r="B11" s="294" t="s">
        <v>854</v>
      </c>
      <c r="C11" s="348" t="s">
        <v>855</v>
      </c>
      <c r="D11" s="452">
        <v>0</v>
      </c>
      <c r="E11" s="452">
        <v>0</v>
      </c>
      <c r="F11" s="452">
        <v>0</v>
      </c>
      <c r="G11" s="452">
        <v>0</v>
      </c>
      <c r="H11" s="452">
        <v>0</v>
      </c>
      <c r="I11" s="452">
        <v>0</v>
      </c>
      <c r="J11" s="452">
        <v>0</v>
      </c>
      <c r="K11" s="452">
        <v>0</v>
      </c>
      <c r="L11" s="452">
        <v>0</v>
      </c>
      <c r="M11" s="452">
        <v>0</v>
      </c>
      <c r="N11" s="452">
        <v>0</v>
      </c>
      <c r="O11" s="452">
        <v>0</v>
      </c>
      <c r="P11" s="452">
        <v>0</v>
      </c>
      <c r="Q11" s="452">
        <v>0</v>
      </c>
      <c r="R11" s="452">
        <v>0</v>
      </c>
      <c r="S11" s="452">
        <v>0</v>
      </c>
    </row>
    <row r="12" spans="1:19" ht="15" customHeight="1" x14ac:dyDescent="0.3">
      <c r="A12" s="438" t="str">
        <f t="shared" si="0"/>
        <v>X</v>
      </c>
      <c r="B12" s="444">
        <v>2</v>
      </c>
      <c r="C12" s="485" t="s">
        <v>116</v>
      </c>
      <c r="D12" s="452">
        <v>17.968000411987305</v>
      </c>
      <c r="E12" s="452">
        <v>19.694000244140625</v>
      </c>
      <c r="F12" s="452">
        <v>13.817999839782715</v>
      </c>
      <c r="G12" s="452">
        <v>20.995000839233398</v>
      </c>
      <c r="H12" s="452">
        <v>16.857000350952148</v>
      </c>
      <c r="I12" s="452">
        <v>8.7440004348754883</v>
      </c>
      <c r="J12" s="452">
        <v>-3.8440001010894775</v>
      </c>
      <c r="K12" s="452">
        <v>-6.9270000457763672</v>
      </c>
      <c r="L12" s="452">
        <v>-6.4060001373291016</v>
      </c>
      <c r="M12" s="452">
        <v>2.6749999523162842</v>
      </c>
      <c r="N12" s="452">
        <v>-27.902000427246094</v>
      </c>
      <c r="O12" s="452">
        <v>-26.285999298095703</v>
      </c>
      <c r="P12" s="452">
        <v>-13.741000175476074</v>
      </c>
      <c r="Q12" s="452">
        <v>-8.7250003814697266</v>
      </c>
      <c r="R12" s="452">
        <v>-29.749000549316406</v>
      </c>
      <c r="S12" s="452">
        <v>-24.278999328613281</v>
      </c>
    </row>
    <row r="13" spans="1:19" ht="13" x14ac:dyDescent="0.3">
      <c r="A13" s="438" t="str">
        <f t="shared" si="0"/>
        <v>X</v>
      </c>
      <c r="B13" s="294" t="s">
        <v>372</v>
      </c>
      <c r="C13" s="348" t="s">
        <v>117</v>
      </c>
      <c r="D13" s="452">
        <v>-8.9399995803833008</v>
      </c>
      <c r="E13" s="452">
        <v>-8.2370004653930664</v>
      </c>
      <c r="F13" s="452">
        <v>-13.321999549865723</v>
      </c>
      <c r="G13" s="452">
        <v>-9.0839996337890625</v>
      </c>
      <c r="H13" s="452">
        <v>-15.192999839782715</v>
      </c>
      <c r="I13" s="452">
        <v>-22.268999099731445</v>
      </c>
      <c r="J13" s="452">
        <v>-35.63800048828125</v>
      </c>
      <c r="K13" s="452">
        <v>-43.213001251220703</v>
      </c>
      <c r="L13" s="452">
        <v>-42.928001403808594</v>
      </c>
      <c r="M13" s="452">
        <v>-30.978000640869141</v>
      </c>
      <c r="N13" s="452">
        <v>-60.737998962402344</v>
      </c>
      <c r="O13" s="452">
        <v>-56.520000457763672</v>
      </c>
      <c r="P13" s="452">
        <v>-45.326000213623047</v>
      </c>
      <c r="Q13" s="452">
        <v>-45.076000213623047</v>
      </c>
      <c r="R13" s="452">
        <v>-62.749000549316406</v>
      </c>
      <c r="S13" s="452">
        <v>-63.757999420166016</v>
      </c>
    </row>
    <row r="14" spans="1:19" ht="13" x14ac:dyDescent="0.3">
      <c r="A14" s="438" t="str">
        <f t="shared" si="0"/>
        <v/>
      </c>
      <c r="B14" s="294" t="s">
        <v>856</v>
      </c>
      <c r="C14" s="447" t="s">
        <v>857</v>
      </c>
      <c r="D14" s="452">
        <v>0</v>
      </c>
      <c r="E14" s="452">
        <v>0</v>
      </c>
      <c r="F14" s="452">
        <v>0</v>
      </c>
      <c r="G14" s="452">
        <v>0</v>
      </c>
      <c r="H14" s="452">
        <v>0</v>
      </c>
      <c r="I14" s="452">
        <v>0</v>
      </c>
      <c r="J14" s="452">
        <v>0</v>
      </c>
      <c r="K14" s="452">
        <v>0</v>
      </c>
      <c r="L14" s="452">
        <v>0</v>
      </c>
      <c r="M14" s="452">
        <v>0</v>
      </c>
      <c r="N14" s="452">
        <v>0</v>
      </c>
      <c r="O14" s="452">
        <v>0</v>
      </c>
      <c r="P14" s="452">
        <v>0</v>
      </c>
      <c r="Q14" s="452">
        <v>0</v>
      </c>
      <c r="R14" s="452">
        <v>0</v>
      </c>
      <c r="S14" s="452">
        <v>0</v>
      </c>
    </row>
    <row r="15" spans="1:19" ht="13" x14ac:dyDescent="0.3">
      <c r="A15" s="438" t="str">
        <f t="shared" si="0"/>
        <v>X</v>
      </c>
      <c r="B15" s="294" t="s">
        <v>858</v>
      </c>
      <c r="C15" s="447" t="s">
        <v>859</v>
      </c>
      <c r="D15" s="452">
        <v>8.9399995803833008</v>
      </c>
      <c r="E15" s="452">
        <v>8.2370004653930664</v>
      </c>
      <c r="F15" s="452">
        <v>13.321999549865723</v>
      </c>
      <c r="G15" s="452">
        <v>9.0839996337890625</v>
      </c>
      <c r="H15" s="452">
        <v>15.192999839782715</v>
      </c>
      <c r="I15" s="452">
        <v>22.268999099731445</v>
      </c>
      <c r="J15" s="452">
        <v>35.63800048828125</v>
      </c>
      <c r="K15" s="452">
        <v>43.213001251220703</v>
      </c>
      <c r="L15" s="452">
        <v>42.928001403808594</v>
      </c>
      <c r="M15" s="452">
        <v>30.978000640869141</v>
      </c>
      <c r="N15" s="452">
        <v>60.737998962402344</v>
      </c>
      <c r="O15" s="452">
        <v>56.520000457763672</v>
      </c>
      <c r="P15" s="452">
        <v>45.326000213623047</v>
      </c>
      <c r="Q15" s="452">
        <v>45.076000213623047</v>
      </c>
      <c r="R15" s="452">
        <v>62.749000549316406</v>
      </c>
      <c r="S15" s="452">
        <v>63.757999420166016</v>
      </c>
    </row>
    <row r="16" spans="1:19" ht="13" x14ac:dyDescent="0.3">
      <c r="A16" s="438" t="str">
        <f t="shared" si="0"/>
        <v>X</v>
      </c>
      <c r="B16" s="294" t="s">
        <v>860</v>
      </c>
      <c r="C16" s="455" t="s">
        <v>122</v>
      </c>
      <c r="D16" s="452">
        <v>0.47900000214576721</v>
      </c>
      <c r="E16" s="452">
        <v>0.60500001907348633</v>
      </c>
      <c r="F16" s="452">
        <v>0.88999998569488525</v>
      </c>
      <c r="G16" s="452">
        <v>0.89099997282028198</v>
      </c>
      <c r="H16" s="452">
        <v>3.6970000267028809</v>
      </c>
      <c r="I16" s="452">
        <v>3.0529999732971191</v>
      </c>
      <c r="J16" s="452">
        <v>8.0959997177124023</v>
      </c>
      <c r="K16" s="452">
        <v>5.3550000190734863</v>
      </c>
      <c r="L16" s="452">
        <v>4.2729997634887695</v>
      </c>
      <c r="M16" s="452">
        <v>7.2649998664855957</v>
      </c>
      <c r="N16" s="452">
        <v>16.302999496459961</v>
      </c>
      <c r="O16" s="452">
        <v>19.145000457763672</v>
      </c>
      <c r="P16" s="452">
        <v>17.379999160766602</v>
      </c>
      <c r="Q16" s="452">
        <v>18.545000076293945</v>
      </c>
      <c r="R16" s="452">
        <v>24.419000625610352</v>
      </c>
      <c r="S16" s="452">
        <v>20.107999801635742</v>
      </c>
    </row>
    <row r="17" spans="1:19" ht="13" x14ac:dyDescent="0.3">
      <c r="A17" s="438" t="str">
        <f t="shared" si="0"/>
        <v>X</v>
      </c>
      <c r="B17" s="294" t="s">
        <v>861</v>
      </c>
      <c r="C17" s="455" t="s">
        <v>849</v>
      </c>
      <c r="D17" s="452">
        <v>8.0459995269775391</v>
      </c>
      <c r="E17" s="452">
        <v>7.5590000152587891</v>
      </c>
      <c r="F17" s="452">
        <v>12.37399959564209</v>
      </c>
      <c r="G17" s="452">
        <v>8.1350002288818359</v>
      </c>
      <c r="H17" s="452">
        <v>11.437999725341797</v>
      </c>
      <c r="I17" s="452">
        <v>19.148000717163086</v>
      </c>
      <c r="J17" s="452">
        <v>27.474000930786133</v>
      </c>
      <c r="K17" s="452">
        <v>37.790000915527344</v>
      </c>
      <c r="L17" s="452">
        <v>38.640998840332031</v>
      </c>
      <c r="M17" s="452">
        <v>23.503000259399414</v>
      </c>
      <c r="N17" s="452">
        <v>43.974998474121094</v>
      </c>
      <c r="O17" s="452">
        <v>36.808998107910156</v>
      </c>
      <c r="P17" s="452">
        <v>27.409999847412109</v>
      </c>
      <c r="Q17" s="452">
        <v>25.781999588012695</v>
      </c>
      <c r="R17" s="452">
        <v>37.564998626708984</v>
      </c>
      <c r="S17" s="452">
        <v>42.807998657226563</v>
      </c>
    </row>
    <row r="18" spans="1:19" ht="13" x14ac:dyDescent="0.3">
      <c r="A18" s="438" t="str">
        <f t="shared" si="0"/>
        <v>X</v>
      </c>
      <c r="B18" s="294" t="s">
        <v>862</v>
      </c>
      <c r="C18" s="455" t="s">
        <v>851</v>
      </c>
      <c r="D18" s="452">
        <v>0.41499999165534973</v>
      </c>
      <c r="E18" s="452">
        <v>7.2999998927116394E-2</v>
      </c>
      <c r="F18" s="452">
        <v>5.7999998331069946E-2</v>
      </c>
      <c r="G18" s="452">
        <v>5.4000001400709152E-2</v>
      </c>
      <c r="H18" s="452">
        <v>5.4000001400709152E-2</v>
      </c>
      <c r="I18" s="452">
        <v>6.8000003695487976E-2</v>
      </c>
      <c r="J18" s="452">
        <v>6.8000003695487976E-2</v>
      </c>
      <c r="K18" s="452">
        <v>6.8000003695487976E-2</v>
      </c>
      <c r="L18" s="452">
        <v>1.4000000432133675E-2</v>
      </c>
      <c r="M18" s="452">
        <v>0.20999999344348907</v>
      </c>
      <c r="N18" s="452">
        <v>0.46000000834465027</v>
      </c>
      <c r="O18" s="452">
        <v>0.56599998474121094</v>
      </c>
      <c r="P18" s="452">
        <v>0.53600001335144043</v>
      </c>
      <c r="Q18" s="452">
        <v>0.74900001287460327</v>
      </c>
      <c r="R18" s="452">
        <v>0.76499998569488525</v>
      </c>
      <c r="S18" s="452">
        <v>0.84200000762939453</v>
      </c>
    </row>
    <row r="19" spans="1:19" ht="13" x14ac:dyDescent="0.3">
      <c r="A19" s="438" t="str">
        <f t="shared" si="0"/>
        <v>X</v>
      </c>
      <c r="B19" s="294" t="s">
        <v>863</v>
      </c>
      <c r="C19" s="455" t="s">
        <v>864</v>
      </c>
      <c r="D19" s="452">
        <v>0</v>
      </c>
      <c r="E19" s="452">
        <v>0</v>
      </c>
      <c r="F19" s="452">
        <v>0</v>
      </c>
      <c r="G19" s="452">
        <v>4.0000001899898052E-3</v>
      </c>
      <c r="H19" s="452">
        <v>4.0000001899898052E-3</v>
      </c>
      <c r="I19" s="452">
        <v>0</v>
      </c>
      <c r="J19" s="452">
        <v>0</v>
      </c>
      <c r="K19" s="452">
        <v>0</v>
      </c>
      <c r="L19" s="452">
        <v>0</v>
      </c>
      <c r="M19" s="452">
        <v>0</v>
      </c>
      <c r="N19" s="452">
        <v>0</v>
      </c>
      <c r="O19" s="452">
        <v>0</v>
      </c>
      <c r="P19" s="452">
        <v>0</v>
      </c>
      <c r="Q19" s="452">
        <v>0</v>
      </c>
      <c r="R19" s="452">
        <v>0</v>
      </c>
      <c r="S19" s="452">
        <v>0</v>
      </c>
    </row>
    <row r="20" spans="1:19" ht="13" x14ac:dyDescent="0.3">
      <c r="A20" s="438" t="str">
        <f t="shared" si="0"/>
        <v>X</v>
      </c>
      <c r="B20" s="294" t="s">
        <v>374</v>
      </c>
      <c r="C20" s="348" t="s">
        <v>118</v>
      </c>
      <c r="D20" s="452">
        <v>26.908000946044922</v>
      </c>
      <c r="E20" s="452">
        <v>27.930999755859375</v>
      </c>
      <c r="F20" s="452">
        <v>27.139999389648438</v>
      </c>
      <c r="G20" s="452">
        <v>30.079000473022461</v>
      </c>
      <c r="H20" s="452">
        <v>32.049999237060547</v>
      </c>
      <c r="I20" s="452">
        <v>31.01300048828125</v>
      </c>
      <c r="J20" s="452">
        <v>31.794000625610352</v>
      </c>
      <c r="K20" s="452">
        <v>36.285999298095703</v>
      </c>
      <c r="L20" s="452">
        <v>36.521999359130859</v>
      </c>
      <c r="M20" s="452">
        <v>33.652999877929688</v>
      </c>
      <c r="N20" s="452">
        <v>32.83599853515625</v>
      </c>
      <c r="O20" s="452">
        <v>30.233999252319336</v>
      </c>
      <c r="P20" s="452">
        <v>31.584999084472656</v>
      </c>
      <c r="Q20" s="452">
        <v>36.351001739501953</v>
      </c>
      <c r="R20" s="452">
        <v>33</v>
      </c>
      <c r="S20" s="452">
        <v>39.479000091552734</v>
      </c>
    </row>
    <row r="21" spans="1:19" ht="13" x14ac:dyDescent="0.3">
      <c r="A21" s="438" t="str">
        <f t="shared" si="0"/>
        <v>X</v>
      </c>
      <c r="B21" s="294" t="s">
        <v>865</v>
      </c>
      <c r="C21" s="447" t="s">
        <v>866</v>
      </c>
      <c r="D21" s="452">
        <v>0</v>
      </c>
      <c r="E21" s="452">
        <v>0</v>
      </c>
      <c r="F21" s="452">
        <v>1.9999999552965164E-2</v>
      </c>
      <c r="G21" s="452">
        <v>7.0000002160668373E-3</v>
      </c>
      <c r="H21" s="452">
        <v>0</v>
      </c>
      <c r="I21" s="452">
        <v>0</v>
      </c>
      <c r="J21" s="452">
        <v>0</v>
      </c>
      <c r="K21" s="452">
        <v>0</v>
      </c>
      <c r="L21" s="452">
        <v>0</v>
      </c>
      <c r="M21" s="452">
        <v>0</v>
      </c>
      <c r="N21" s="452">
        <v>0</v>
      </c>
      <c r="O21" s="452">
        <v>0</v>
      </c>
      <c r="P21" s="452">
        <v>0</v>
      </c>
      <c r="Q21" s="452">
        <v>0</v>
      </c>
      <c r="R21" s="452">
        <v>0</v>
      </c>
      <c r="S21" s="452">
        <v>0</v>
      </c>
    </row>
    <row r="22" spans="1:19" ht="13" x14ac:dyDescent="0.3">
      <c r="A22" s="438" t="str">
        <f t="shared" si="0"/>
        <v>X</v>
      </c>
      <c r="B22" s="294" t="s">
        <v>867</v>
      </c>
      <c r="C22" s="447" t="s">
        <v>91</v>
      </c>
      <c r="D22" s="452">
        <v>26.908000946044922</v>
      </c>
      <c r="E22" s="452">
        <v>27.930999755859375</v>
      </c>
      <c r="F22" s="452">
        <v>27.120000839233398</v>
      </c>
      <c r="G22" s="452">
        <v>30.072000503540039</v>
      </c>
      <c r="H22" s="452">
        <v>32.049999237060547</v>
      </c>
      <c r="I22" s="452">
        <v>31.01300048828125</v>
      </c>
      <c r="J22" s="452">
        <v>31.794000625610352</v>
      </c>
      <c r="K22" s="452">
        <v>36.285999298095703</v>
      </c>
      <c r="L22" s="452">
        <v>36.521999359130859</v>
      </c>
      <c r="M22" s="452">
        <v>33.652999877929688</v>
      </c>
      <c r="N22" s="452">
        <v>32.83599853515625</v>
      </c>
      <c r="O22" s="452">
        <v>30.233999252319336</v>
      </c>
      <c r="P22" s="452">
        <v>31.584999084472656</v>
      </c>
      <c r="Q22" s="452">
        <v>36.351001739501953</v>
      </c>
      <c r="R22" s="452">
        <v>33</v>
      </c>
      <c r="S22" s="452">
        <v>39.479000091552734</v>
      </c>
    </row>
    <row r="23" spans="1:19" ht="13" x14ac:dyDescent="0.3">
      <c r="A23" s="438" t="str">
        <f t="shared" si="0"/>
        <v>X</v>
      </c>
      <c r="B23" s="294" t="s">
        <v>868</v>
      </c>
      <c r="C23" s="455" t="s">
        <v>869</v>
      </c>
      <c r="D23" s="452">
        <v>0</v>
      </c>
      <c r="E23" s="452">
        <v>6.5999999642372131E-2</v>
      </c>
      <c r="F23" s="452">
        <v>4.6999998390674591E-2</v>
      </c>
      <c r="G23" s="452">
        <v>0</v>
      </c>
      <c r="H23" s="452">
        <v>0</v>
      </c>
      <c r="I23" s="452">
        <v>0</v>
      </c>
      <c r="J23" s="452">
        <v>0</v>
      </c>
      <c r="K23" s="452">
        <v>0</v>
      </c>
      <c r="L23" s="452">
        <v>0</v>
      </c>
      <c r="M23" s="452">
        <v>0</v>
      </c>
      <c r="N23" s="452">
        <v>0</v>
      </c>
      <c r="O23" s="452">
        <v>0</v>
      </c>
      <c r="P23" s="452">
        <v>0</v>
      </c>
      <c r="Q23" s="452">
        <v>0</v>
      </c>
      <c r="R23" s="452">
        <v>0</v>
      </c>
      <c r="S23" s="452">
        <v>0</v>
      </c>
    </row>
    <row r="24" spans="1:19" ht="13" x14ac:dyDescent="0.3">
      <c r="A24" s="438" t="str">
        <f t="shared" si="0"/>
        <v>X</v>
      </c>
      <c r="B24" s="294" t="s">
        <v>870</v>
      </c>
      <c r="C24" s="456" t="s">
        <v>119</v>
      </c>
      <c r="D24" s="452">
        <v>3.9890000820159912</v>
      </c>
      <c r="E24" s="452">
        <v>7.8350000381469727</v>
      </c>
      <c r="F24" s="452">
        <v>2.8870000839233398</v>
      </c>
      <c r="G24" s="452">
        <v>2.6909999847412109</v>
      </c>
      <c r="H24" s="452">
        <v>2.8199999332427979</v>
      </c>
      <c r="I24" s="452">
        <v>1.1809999942779541</v>
      </c>
      <c r="J24" s="452">
        <v>1.1759999990463257</v>
      </c>
      <c r="K24" s="452">
        <v>6.4600000381469727</v>
      </c>
      <c r="L24" s="452">
        <v>8.4329996109008789</v>
      </c>
      <c r="M24" s="452">
        <v>5.4109997749328613</v>
      </c>
      <c r="N24" s="452">
        <v>5.2290000915527344</v>
      </c>
      <c r="O24" s="452">
        <v>4.8239998817443848</v>
      </c>
      <c r="P24" s="452">
        <v>6.995999813079834</v>
      </c>
      <c r="Q24" s="452">
        <v>8.8999996185302734</v>
      </c>
      <c r="R24" s="452">
        <v>2.5789999961853027</v>
      </c>
      <c r="S24" s="452">
        <v>6.4970002174377441</v>
      </c>
    </row>
    <row r="25" spans="1:19" ht="13" x14ac:dyDescent="0.3">
      <c r="A25" s="438" t="str">
        <f t="shared" si="0"/>
        <v>X</v>
      </c>
      <c r="B25" s="294" t="s">
        <v>871</v>
      </c>
      <c r="C25" s="457" t="s">
        <v>120</v>
      </c>
      <c r="D25" s="452">
        <v>22.919000625610352</v>
      </c>
      <c r="E25" s="452">
        <v>20.030000686645508</v>
      </c>
      <c r="F25" s="452">
        <v>24.186000823974609</v>
      </c>
      <c r="G25" s="452">
        <v>27.381000518798828</v>
      </c>
      <c r="H25" s="452">
        <v>29.229999542236328</v>
      </c>
      <c r="I25" s="452">
        <v>29.832000732421875</v>
      </c>
      <c r="J25" s="452">
        <v>30.618000030517578</v>
      </c>
      <c r="K25" s="452">
        <v>29.826000213623047</v>
      </c>
      <c r="L25" s="452">
        <v>28.089000701904297</v>
      </c>
      <c r="M25" s="452">
        <v>28.242000579833984</v>
      </c>
      <c r="N25" s="452">
        <v>27.607000350952148</v>
      </c>
      <c r="O25" s="452">
        <v>25.409999847412109</v>
      </c>
      <c r="P25" s="452">
        <v>24.589000701904297</v>
      </c>
      <c r="Q25" s="452">
        <v>27.451000213623047</v>
      </c>
      <c r="R25" s="452">
        <v>30.420999526977539</v>
      </c>
      <c r="S25" s="452">
        <v>32.981998443603516</v>
      </c>
    </row>
    <row r="26" spans="1:19" ht="25" x14ac:dyDescent="0.3">
      <c r="A26" s="438" t="str">
        <f t="shared" si="0"/>
        <v/>
      </c>
      <c r="B26" s="294" t="s">
        <v>872</v>
      </c>
      <c r="C26" s="457" t="s">
        <v>873</v>
      </c>
      <c r="D26" s="452">
        <v>0</v>
      </c>
      <c r="E26" s="452">
        <v>0</v>
      </c>
      <c r="F26" s="452">
        <v>0</v>
      </c>
      <c r="G26" s="452">
        <v>0</v>
      </c>
      <c r="H26" s="452">
        <v>0</v>
      </c>
      <c r="I26" s="452">
        <v>0</v>
      </c>
      <c r="J26" s="452">
        <v>0</v>
      </c>
      <c r="K26" s="452">
        <v>0</v>
      </c>
      <c r="L26" s="452">
        <v>0</v>
      </c>
      <c r="M26" s="452">
        <v>0</v>
      </c>
      <c r="N26" s="452">
        <v>0</v>
      </c>
      <c r="O26" s="452">
        <v>0</v>
      </c>
      <c r="P26" s="452">
        <v>0</v>
      </c>
      <c r="Q26" s="452">
        <v>0</v>
      </c>
      <c r="R26" s="452">
        <v>0</v>
      </c>
      <c r="S26" s="452">
        <v>0</v>
      </c>
    </row>
    <row r="27" spans="1:19" ht="15" customHeight="1" x14ac:dyDescent="0.3">
      <c r="A27" s="438" t="str">
        <f t="shared" si="0"/>
        <v>X</v>
      </c>
      <c r="B27" s="444">
        <v>3</v>
      </c>
      <c r="C27" s="88" t="s">
        <v>121</v>
      </c>
      <c r="D27" s="452">
        <v>84.784652709960938</v>
      </c>
      <c r="E27" s="452">
        <v>94.950782775878906</v>
      </c>
      <c r="F27" s="452">
        <v>115.52961730957031</v>
      </c>
      <c r="G27" s="452">
        <v>124.84999847412109</v>
      </c>
      <c r="H27" s="452">
        <v>153.84599304199219</v>
      </c>
      <c r="I27" s="452">
        <v>201.41299438476563</v>
      </c>
      <c r="J27" s="452">
        <v>236.427001953125</v>
      </c>
      <c r="K27" s="452">
        <v>237.12399291992188</v>
      </c>
      <c r="L27" s="452">
        <v>237.85299682617188</v>
      </c>
      <c r="M27" s="452">
        <v>230.32400512695313</v>
      </c>
      <c r="N27" s="452">
        <v>254.08200073242188</v>
      </c>
      <c r="O27" s="452">
        <v>250.9530029296875</v>
      </c>
      <c r="P27" s="452">
        <v>248.59500122070313</v>
      </c>
      <c r="Q27" s="452">
        <v>234.4219970703125</v>
      </c>
      <c r="R27" s="452">
        <v>336.74899291992188</v>
      </c>
      <c r="S27" s="452">
        <v>263.0570068359375</v>
      </c>
    </row>
    <row r="28" spans="1:19" ht="13" x14ac:dyDescent="0.3">
      <c r="A28" s="438" t="str">
        <f t="shared" si="0"/>
        <v>X</v>
      </c>
      <c r="B28" s="294" t="s">
        <v>376</v>
      </c>
      <c r="C28" s="446" t="s">
        <v>874</v>
      </c>
      <c r="D28" s="452">
        <v>31.135000228881836</v>
      </c>
      <c r="E28" s="452">
        <v>37.143001556396484</v>
      </c>
      <c r="F28" s="452">
        <v>54.731998443603516</v>
      </c>
      <c r="G28" s="452">
        <v>62.958999633789063</v>
      </c>
      <c r="H28" s="452">
        <v>69.616996765136719</v>
      </c>
      <c r="I28" s="452">
        <v>88.884002685546875</v>
      </c>
      <c r="J28" s="452">
        <v>106.08100128173828</v>
      </c>
      <c r="K28" s="452">
        <v>96.771003723144531</v>
      </c>
      <c r="L28" s="452">
        <v>90.983001708984375</v>
      </c>
      <c r="M28" s="452">
        <v>99.404998779296875</v>
      </c>
      <c r="N28" s="452">
        <v>115.40000152587891</v>
      </c>
      <c r="O28" s="452">
        <v>120.51200103759766</v>
      </c>
      <c r="P28" s="452">
        <v>123.31700134277344</v>
      </c>
      <c r="Q28" s="452">
        <v>115.45400238037109</v>
      </c>
      <c r="R28" s="452">
        <v>199.58299255371094</v>
      </c>
      <c r="S28" s="452">
        <v>123.88700103759766</v>
      </c>
    </row>
    <row r="29" spans="1:19" ht="13" x14ac:dyDescent="0.3">
      <c r="A29" s="438" t="str">
        <f t="shared" si="0"/>
        <v>X</v>
      </c>
      <c r="B29" s="294" t="s">
        <v>875</v>
      </c>
      <c r="C29" s="447" t="s">
        <v>876</v>
      </c>
      <c r="D29" s="452">
        <v>0.44699999690055847</v>
      </c>
      <c r="E29" s="452">
        <v>0.22100000083446503</v>
      </c>
      <c r="F29" s="452">
        <v>0.25299999117851257</v>
      </c>
      <c r="G29" s="452">
        <v>4.3299999237060547</v>
      </c>
      <c r="H29" s="452">
        <v>6.2699999809265137</v>
      </c>
      <c r="I29" s="452">
        <v>8.5769996643066406</v>
      </c>
      <c r="J29" s="452">
        <v>12.961000442504883</v>
      </c>
      <c r="K29" s="452">
        <v>11.267999649047852</v>
      </c>
      <c r="L29" s="452">
        <v>5.7230000495910645</v>
      </c>
      <c r="M29" s="452">
        <v>3.9430000782012939</v>
      </c>
      <c r="N29" s="452">
        <v>6.3909997940063477</v>
      </c>
      <c r="O29" s="452">
        <v>8.5430002212524414</v>
      </c>
      <c r="P29" s="452">
        <v>8.4589996337890625</v>
      </c>
      <c r="Q29" s="452">
        <v>7.3410000801086426</v>
      </c>
      <c r="R29" s="452">
        <v>4.9039998054504395</v>
      </c>
      <c r="S29" s="452">
        <v>2.7990000247955322</v>
      </c>
    </row>
    <row r="30" spans="1:19" ht="13" x14ac:dyDescent="0.3">
      <c r="A30" s="438" t="str">
        <f t="shared" si="0"/>
        <v>X</v>
      </c>
      <c r="B30" s="294" t="s">
        <v>877</v>
      </c>
      <c r="C30" s="447" t="s">
        <v>878</v>
      </c>
      <c r="D30" s="452">
        <v>0.4699999988079071</v>
      </c>
      <c r="E30" s="452">
        <v>0.55299997329711914</v>
      </c>
      <c r="F30" s="452">
        <v>2.7049999237060547</v>
      </c>
      <c r="G30" s="452">
        <v>5.1669998168945313</v>
      </c>
      <c r="H30" s="452">
        <v>3.6589999198913574</v>
      </c>
      <c r="I30" s="452">
        <v>4.1630001068115234</v>
      </c>
      <c r="J30" s="452">
        <v>4.5310001373291016</v>
      </c>
      <c r="K30" s="452">
        <v>3.0160000324249268</v>
      </c>
      <c r="L30" s="452">
        <v>4.6739997863769531</v>
      </c>
      <c r="M30" s="452">
        <v>4.7140002250671387</v>
      </c>
      <c r="N30" s="452">
        <v>4.1770000457763672</v>
      </c>
      <c r="O30" s="452">
        <v>3.0750000476837158</v>
      </c>
      <c r="P30" s="452">
        <v>3.5769999027252197</v>
      </c>
      <c r="Q30" s="452">
        <v>3.6500000953674316</v>
      </c>
      <c r="R30" s="452">
        <v>4.4130001068115234</v>
      </c>
      <c r="S30" s="452">
        <v>6.130000114440918</v>
      </c>
    </row>
    <row r="31" spans="1:19" ht="13" x14ac:dyDescent="0.3">
      <c r="A31" s="438" t="str">
        <f t="shared" si="0"/>
        <v>X</v>
      </c>
      <c r="B31" s="294" t="s">
        <v>879</v>
      </c>
      <c r="C31" s="447" t="s">
        <v>880</v>
      </c>
      <c r="D31" s="452">
        <v>1.534000039100647</v>
      </c>
      <c r="E31" s="452">
        <v>1.218000054359436</v>
      </c>
      <c r="F31" s="452">
        <v>1.0440000295639038</v>
      </c>
      <c r="G31" s="452">
        <v>0.43500000238418579</v>
      </c>
      <c r="H31" s="452">
        <v>1.0279999971389771</v>
      </c>
      <c r="I31" s="452">
        <v>0</v>
      </c>
      <c r="J31" s="452">
        <v>0</v>
      </c>
      <c r="K31" s="452">
        <v>0</v>
      </c>
      <c r="L31" s="452">
        <v>0</v>
      </c>
      <c r="M31" s="452">
        <v>0</v>
      </c>
      <c r="N31" s="452">
        <v>0</v>
      </c>
      <c r="O31" s="452">
        <v>0</v>
      </c>
      <c r="P31" s="452">
        <v>0</v>
      </c>
      <c r="Q31" s="452">
        <v>0</v>
      </c>
      <c r="R31" s="452">
        <v>0</v>
      </c>
      <c r="S31" s="452">
        <v>0</v>
      </c>
    </row>
    <row r="32" spans="1:19" ht="13" x14ac:dyDescent="0.3">
      <c r="A32" s="438" t="str">
        <f t="shared" si="0"/>
        <v>X</v>
      </c>
      <c r="B32" s="294" t="s">
        <v>881</v>
      </c>
      <c r="C32" s="447" t="s">
        <v>91</v>
      </c>
      <c r="D32" s="452">
        <v>28.684000015258789</v>
      </c>
      <c r="E32" s="452">
        <v>35.1510009765625</v>
      </c>
      <c r="F32" s="452">
        <v>50.729999542236328</v>
      </c>
      <c r="G32" s="452">
        <v>53.027000427246094</v>
      </c>
      <c r="H32" s="452">
        <v>58.659999847412109</v>
      </c>
      <c r="I32" s="452">
        <v>76.143997192382813</v>
      </c>
      <c r="J32" s="452">
        <v>88.588996887207031</v>
      </c>
      <c r="K32" s="452">
        <v>82.48699951171875</v>
      </c>
      <c r="L32" s="452">
        <v>80.225997924804688</v>
      </c>
      <c r="M32" s="452">
        <v>90.748001098632813</v>
      </c>
      <c r="N32" s="452">
        <v>104.83200073242188</v>
      </c>
      <c r="O32" s="452">
        <v>108.89399719238281</v>
      </c>
      <c r="P32" s="452">
        <v>111.28099822998047</v>
      </c>
      <c r="Q32" s="452">
        <v>104.46299743652344</v>
      </c>
      <c r="R32" s="452">
        <v>190.26600646972656</v>
      </c>
      <c r="S32" s="452">
        <v>114.95800018310547</v>
      </c>
    </row>
    <row r="33" spans="1:19" ht="13" x14ac:dyDescent="0.3">
      <c r="A33" s="438" t="str">
        <f t="shared" si="0"/>
        <v>X</v>
      </c>
      <c r="B33" s="294" t="s">
        <v>882</v>
      </c>
      <c r="C33" s="449" t="s">
        <v>883</v>
      </c>
      <c r="D33" s="452">
        <v>22.933000564575195</v>
      </c>
      <c r="E33" s="452">
        <v>28.531999588012695</v>
      </c>
      <c r="F33" s="452">
        <v>42.2760009765625</v>
      </c>
      <c r="G33" s="452">
        <v>39.757999420166016</v>
      </c>
      <c r="H33" s="452">
        <v>44.275001525878906</v>
      </c>
      <c r="I33" s="452">
        <v>60.189998626708984</v>
      </c>
      <c r="J33" s="452">
        <v>69.807998657226563</v>
      </c>
      <c r="K33" s="452">
        <v>63.115001678466797</v>
      </c>
      <c r="L33" s="452">
        <v>62.919998168945313</v>
      </c>
      <c r="M33" s="452">
        <v>71.906997680664063</v>
      </c>
      <c r="N33" s="452">
        <v>80.288002014160156</v>
      </c>
      <c r="O33" s="452">
        <v>79.208000183105469</v>
      </c>
      <c r="P33" s="452">
        <v>79.480003356933594</v>
      </c>
      <c r="Q33" s="452">
        <v>75.758003234863281</v>
      </c>
      <c r="R33" s="452">
        <v>162.62699890136719</v>
      </c>
      <c r="S33" s="452">
        <v>85.380996704101563</v>
      </c>
    </row>
    <row r="34" spans="1:19" ht="13" x14ac:dyDescent="0.3">
      <c r="A34" s="438" t="str">
        <f t="shared" si="0"/>
        <v>X</v>
      </c>
      <c r="B34" s="294" t="s">
        <v>884</v>
      </c>
      <c r="C34" s="449" t="s">
        <v>120</v>
      </c>
      <c r="D34" s="452">
        <v>5.750999927520752</v>
      </c>
      <c r="E34" s="452">
        <v>6.6189999580383301</v>
      </c>
      <c r="F34" s="452">
        <v>8.4540004730224609</v>
      </c>
      <c r="G34" s="452">
        <v>10.199000358581543</v>
      </c>
      <c r="H34" s="452">
        <v>11.456000328063965</v>
      </c>
      <c r="I34" s="452">
        <v>13.480999946594238</v>
      </c>
      <c r="J34" s="452">
        <v>16.166000366210938</v>
      </c>
      <c r="K34" s="452">
        <v>17.645000457763672</v>
      </c>
      <c r="L34" s="452">
        <v>15.548000335693359</v>
      </c>
      <c r="M34" s="452">
        <v>17.646999359130859</v>
      </c>
      <c r="N34" s="452">
        <v>23.301000595092773</v>
      </c>
      <c r="O34" s="452">
        <v>28.584999084472656</v>
      </c>
      <c r="P34" s="452">
        <v>30.658000946044922</v>
      </c>
      <c r="Q34" s="452">
        <v>27.499000549316406</v>
      </c>
      <c r="R34" s="452">
        <v>26.104000091552734</v>
      </c>
      <c r="S34" s="452">
        <v>27.830999374389648</v>
      </c>
    </row>
    <row r="35" spans="1:19" ht="13" x14ac:dyDescent="0.3">
      <c r="A35" s="438" t="str">
        <f t="shared" ref="A35:A66" si="1">IF(SUM(D35:S35)=0,"","X")</f>
        <v>X</v>
      </c>
      <c r="B35" s="294" t="s">
        <v>885</v>
      </c>
      <c r="C35" s="449" t="s">
        <v>886</v>
      </c>
      <c r="D35" s="452">
        <v>0</v>
      </c>
      <c r="E35" s="452">
        <v>0</v>
      </c>
      <c r="F35" s="452">
        <v>0</v>
      </c>
      <c r="G35" s="452">
        <v>3.0699999332427979</v>
      </c>
      <c r="H35" s="452">
        <v>2.9289999008178711</v>
      </c>
      <c r="I35" s="452">
        <v>2.4730000495910645</v>
      </c>
      <c r="J35" s="452">
        <v>2.6150000095367432</v>
      </c>
      <c r="K35" s="452">
        <v>1.7269999980926514</v>
      </c>
      <c r="L35" s="452">
        <v>1.7580000162124634</v>
      </c>
      <c r="M35" s="452">
        <v>1.1940000057220459</v>
      </c>
      <c r="N35" s="452">
        <v>1.2430000305175781</v>
      </c>
      <c r="O35" s="452">
        <v>1.1009999513626099</v>
      </c>
      <c r="P35" s="452">
        <v>1.1430000066757202</v>
      </c>
      <c r="Q35" s="452">
        <v>1.2059999704360962</v>
      </c>
      <c r="R35" s="452">
        <v>1.5349999666213989</v>
      </c>
      <c r="S35" s="452">
        <v>1.7460000514984131</v>
      </c>
    </row>
    <row r="36" spans="1:19" ht="13" x14ac:dyDescent="0.3">
      <c r="A36" s="438" t="str">
        <f t="shared" si="1"/>
        <v>X</v>
      </c>
      <c r="B36" s="294" t="s">
        <v>887</v>
      </c>
      <c r="C36" s="447" t="s">
        <v>888</v>
      </c>
      <c r="D36" s="452">
        <v>0</v>
      </c>
      <c r="E36" s="452">
        <v>0</v>
      </c>
      <c r="F36" s="452">
        <v>0</v>
      </c>
      <c r="G36" s="452">
        <v>0</v>
      </c>
      <c r="H36" s="452">
        <v>0</v>
      </c>
      <c r="I36" s="452">
        <v>0</v>
      </c>
      <c r="J36" s="452">
        <v>0</v>
      </c>
      <c r="K36" s="452">
        <v>0</v>
      </c>
      <c r="L36" s="452">
        <v>0.36000001430511475</v>
      </c>
      <c r="M36" s="452">
        <v>0</v>
      </c>
      <c r="N36" s="452">
        <v>0</v>
      </c>
      <c r="O36" s="452">
        <v>0</v>
      </c>
      <c r="P36" s="452">
        <v>0</v>
      </c>
      <c r="Q36" s="452">
        <v>0</v>
      </c>
      <c r="R36" s="452">
        <v>0</v>
      </c>
      <c r="S36" s="452">
        <v>0</v>
      </c>
    </row>
    <row r="37" spans="1:19" ht="13" x14ac:dyDescent="0.3">
      <c r="A37" s="438" t="str">
        <f t="shared" si="1"/>
        <v>X</v>
      </c>
      <c r="B37" s="294" t="s">
        <v>378</v>
      </c>
      <c r="C37" s="348" t="s">
        <v>123</v>
      </c>
      <c r="D37" s="452">
        <v>53.649654388427734</v>
      </c>
      <c r="E37" s="452">
        <v>57.807785034179688</v>
      </c>
      <c r="F37" s="452">
        <v>60.797618865966797</v>
      </c>
      <c r="G37" s="452">
        <v>61.890998840332031</v>
      </c>
      <c r="H37" s="452">
        <v>84.228996276855469</v>
      </c>
      <c r="I37" s="452">
        <v>112.52899932861328</v>
      </c>
      <c r="J37" s="452">
        <v>130.34599304199219</v>
      </c>
      <c r="K37" s="452">
        <v>140.35299682617188</v>
      </c>
      <c r="L37" s="452">
        <v>146.8699951171875</v>
      </c>
      <c r="M37" s="452">
        <v>130.91900634765625</v>
      </c>
      <c r="N37" s="452">
        <v>138.6820068359375</v>
      </c>
      <c r="O37" s="452">
        <v>130.44099426269531</v>
      </c>
      <c r="P37" s="452">
        <v>125.27799987792969</v>
      </c>
      <c r="Q37" s="452">
        <v>118.96800231933594</v>
      </c>
      <c r="R37" s="452">
        <v>137.16600036621094</v>
      </c>
      <c r="S37" s="452">
        <v>139.16999816894531</v>
      </c>
    </row>
    <row r="38" spans="1:19" ht="13" x14ac:dyDescent="0.3">
      <c r="A38" s="438" t="str">
        <f t="shared" si="1"/>
        <v>X</v>
      </c>
      <c r="B38" s="294" t="s">
        <v>889</v>
      </c>
      <c r="C38" s="447" t="s">
        <v>849</v>
      </c>
      <c r="D38" s="452">
        <v>39.254001617431641</v>
      </c>
      <c r="E38" s="452">
        <v>45.091999053955078</v>
      </c>
      <c r="F38" s="452">
        <v>49.270000457763672</v>
      </c>
      <c r="G38" s="452">
        <v>50.784000396728516</v>
      </c>
      <c r="H38" s="452">
        <v>73.1719970703125</v>
      </c>
      <c r="I38" s="452">
        <v>101.79499816894531</v>
      </c>
      <c r="J38" s="452">
        <v>119.11599731445313</v>
      </c>
      <c r="K38" s="452">
        <v>128.11099243164063</v>
      </c>
      <c r="L38" s="452">
        <v>120.88099670410156</v>
      </c>
      <c r="M38" s="452">
        <v>101.93900299072266</v>
      </c>
      <c r="N38" s="452">
        <v>106.95899963378906</v>
      </c>
      <c r="O38" s="452">
        <v>108.65399932861328</v>
      </c>
      <c r="P38" s="452">
        <v>105.51200103759766</v>
      </c>
      <c r="Q38" s="452">
        <v>91.713996887207031</v>
      </c>
      <c r="R38" s="452">
        <v>99.153999328613281</v>
      </c>
      <c r="S38" s="452">
        <v>108.66300201416016</v>
      </c>
    </row>
    <row r="39" spans="1:19" ht="13" x14ac:dyDescent="0.3">
      <c r="A39" s="438" t="str">
        <f t="shared" si="1"/>
        <v>X</v>
      </c>
      <c r="B39" s="294" t="s">
        <v>890</v>
      </c>
      <c r="C39" s="455" t="s">
        <v>876</v>
      </c>
      <c r="D39" s="452">
        <v>6.3000001013278961E-2</v>
      </c>
      <c r="E39" s="452">
        <v>4.3000001460313797E-2</v>
      </c>
      <c r="F39" s="452">
        <v>1.3000000268220901E-2</v>
      </c>
      <c r="G39" s="452">
        <v>4.3999999761581421E-2</v>
      </c>
      <c r="H39" s="452">
        <v>0.11699999868869781</v>
      </c>
      <c r="I39" s="452">
        <v>0.91500002145767212</v>
      </c>
      <c r="J39" s="452">
        <v>1.156000018119812</v>
      </c>
      <c r="K39" s="452">
        <v>1.2200000286102295</v>
      </c>
      <c r="L39" s="452">
        <v>1.4730000495910645</v>
      </c>
      <c r="M39" s="452">
        <v>1.8890000581741333</v>
      </c>
      <c r="N39" s="452">
        <v>1.6009999513626099</v>
      </c>
      <c r="O39" s="452">
        <v>0.52899998426437378</v>
      </c>
      <c r="P39" s="452">
        <v>0.78299999237060547</v>
      </c>
      <c r="Q39" s="452">
        <v>0.52899998426437378</v>
      </c>
      <c r="R39" s="452">
        <v>0.41200000047683716</v>
      </c>
      <c r="S39" s="452">
        <v>0.63899999856948853</v>
      </c>
    </row>
    <row r="40" spans="1:19" ht="13" x14ac:dyDescent="0.3">
      <c r="A40" s="438" t="str">
        <f t="shared" si="1"/>
        <v>X</v>
      </c>
      <c r="B40" s="294" t="s">
        <v>891</v>
      </c>
      <c r="C40" s="455" t="s">
        <v>892</v>
      </c>
      <c r="D40" s="452">
        <v>2.199999988079071E-2</v>
      </c>
      <c r="E40" s="452">
        <v>3.7999998778104782E-2</v>
      </c>
      <c r="F40" s="452">
        <v>0.25900000333786011</v>
      </c>
      <c r="G40" s="452">
        <v>1.7999999523162842</v>
      </c>
      <c r="H40" s="452">
        <v>8.7860002517700195</v>
      </c>
      <c r="I40" s="452">
        <v>20.992000579833984</v>
      </c>
      <c r="J40" s="452">
        <v>23.766000747680664</v>
      </c>
      <c r="K40" s="452">
        <v>25.020999908447266</v>
      </c>
      <c r="L40" s="452">
        <v>14.991999626159668</v>
      </c>
      <c r="M40" s="452">
        <v>16.093999862670898</v>
      </c>
      <c r="N40" s="452">
        <v>13.409000396728516</v>
      </c>
      <c r="O40" s="452">
        <v>8.3549995422363281</v>
      </c>
      <c r="P40" s="452">
        <v>4.5120000839233398</v>
      </c>
      <c r="Q40" s="452">
        <v>5.3449997901916504</v>
      </c>
      <c r="R40" s="452">
        <v>4.619999885559082</v>
      </c>
      <c r="S40" s="452">
        <v>7.9819998741149902</v>
      </c>
    </row>
    <row r="41" spans="1:19" ht="13" x14ac:dyDescent="0.3">
      <c r="A41" s="438" t="str">
        <f t="shared" si="1"/>
        <v>X</v>
      </c>
      <c r="B41" s="294" t="s">
        <v>893</v>
      </c>
      <c r="C41" s="455" t="s">
        <v>880</v>
      </c>
      <c r="D41" s="452">
        <v>0.17499999701976776</v>
      </c>
      <c r="E41" s="452">
        <v>0.12800000607967377</v>
      </c>
      <c r="F41" s="452">
        <v>0.2720000147819519</v>
      </c>
      <c r="G41" s="452">
        <v>0</v>
      </c>
      <c r="H41" s="452">
        <v>0.11599999666213989</v>
      </c>
      <c r="I41" s="452">
        <v>0.12399999797344208</v>
      </c>
      <c r="J41" s="452">
        <v>0.13099999725818634</v>
      </c>
      <c r="K41" s="452">
        <v>0.13899999856948853</v>
      </c>
      <c r="L41" s="452">
        <v>0.17399999499320984</v>
      </c>
      <c r="M41" s="452">
        <v>0.11299999803304672</v>
      </c>
      <c r="N41" s="452">
        <v>4.3000001460313797E-2</v>
      </c>
      <c r="O41" s="452">
        <v>1.4999999664723873E-2</v>
      </c>
      <c r="P41" s="452">
        <v>3.0999999493360519E-2</v>
      </c>
      <c r="Q41" s="452">
        <v>4.5000001788139343E-2</v>
      </c>
      <c r="R41" s="452">
        <v>5.9000000357627869E-2</v>
      </c>
      <c r="S41" s="452">
        <v>1.156000018119812</v>
      </c>
    </row>
    <row r="42" spans="1:19" ht="13" x14ac:dyDescent="0.3">
      <c r="A42" s="438" t="str">
        <f t="shared" si="1"/>
        <v>X</v>
      </c>
      <c r="B42" s="294" t="s">
        <v>894</v>
      </c>
      <c r="C42" s="455" t="s">
        <v>91</v>
      </c>
      <c r="D42" s="452">
        <v>38.990001678466797</v>
      </c>
      <c r="E42" s="452">
        <v>44.879001617431641</v>
      </c>
      <c r="F42" s="452">
        <v>48.722000122070313</v>
      </c>
      <c r="G42" s="452">
        <v>48.936000823974609</v>
      </c>
      <c r="H42" s="452">
        <v>64.149002075195313</v>
      </c>
      <c r="I42" s="452">
        <v>79.763999938964844</v>
      </c>
      <c r="J42" s="452">
        <v>94.063003540039063</v>
      </c>
      <c r="K42" s="452">
        <v>101.73100280761719</v>
      </c>
      <c r="L42" s="452">
        <v>104.24199676513672</v>
      </c>
      <c r="M42" s="452">
        <v>83.842002868652344</v>
      </c>
      <c r="N42" s="452">
        <v>91.904998779296875</v>
      </c>
      <c r="O42" s="452">
        <v>99.753997802734375</v>
      </c>
      <c r="P42" s="452">
        <v>100.18499755859375</v>
      </c>
      <c r="Q42" s="452">
        <v>85.794998168945313</v>
      </c>
      <c r="R42" s="452">
        <v>94.063003540039063</v>
      </c>
      <c r="S42" s="452">
        <v>98.886001586914063</v>
      </c>
    </row>
    <row r="43" spans="1:19" ht="13" x14ac:dyDescent="0.3">
      <c r="A43" s="438" t="str">
        <f t="shared" si="1"/>
        <v>X</v>
      </c>
      <c r="B43" s="294" t="s">
        <v>895</v>
      </c>
      <c r="C43" s="458" t="s">
        <v>883</v>
      </c>
      <c r="D43" s="452">
        <v>10.173999786376953</v>
      </c>
      <c r="E43" s="452">
        <v>13.350000381469727</v>
      </c>
      <c r="F43" s="452">
        <v>17.659999847412109</v>
      </c>
      <c r="G43" s="452">
        <v>16.739999771118164</v>
      </c>
      <c r="H43" s="452">
        <v>29.110000610351563</v>
      </c>
      <c r="I43" s="452">
        <v>30.757999420166016</v>
      </c>
      <c r="J43" s="452">
        <v>40.605998992919922</v>
      </c>
      <c r="K43" s="452">
        <v>45.366001129150391</v>
      </c>
      <c r="L43" s="452">
        <v>40.819000244140625</v>
      </c>
      <c r="M43" s="452">
        <v>25.702999114990234</v>
      </c>
      <c r="N43" s="452">
        <v>29.719999313354492</v>
      </c>
      <c r="O43" s="452">
        <v>22.35099983215332</v>
      </c>
      <c r="P43" s="452">
        <v>20.961999893188477</v>
      </c>
      <c r="Q43" s="452">
        <v>23.715999603271484</v>
      </c>
      <c r="R43" s="452">
        <v>30.96299934387207</v>
      </c>
      <c r="S43" s="452">
        <v>32.597000122070313</v>
      </c>
    </row>
    <row r="44" spans="1:19" ht="13" x14ac:dyDescent="0.3">
      <c r="A44" s="438" t="str">
        <f t="shared" si="1"/>
        <v>X</v>
      </c>
      <c r="B44" s="294" t="s">
        <v>896</v>
      </c>
      <c r="C44" s="458" t="s">
        <v>120</v>
      </c>
      <c r="D44" s="452">
        <v>28.815999984741211</v>
      </c>
      <c r="E44" s="452">
        <v>31.528999328613281</v>
      </c>
      <c r="F44" s="452">
        <v>31.062000274658203</v>
      </c>
      <c r="G44" s="452">
        <v>32.193000793457031</v>
      </c>
      <c r="H44" s="452">
        <v>34.240001678466797</v>
      </c>
      <c r="I44" s="452">
        <v>46.687000274658203</v>
      </c>
      <c r="J44" s="452">
        <v>51.159000396728516</v>
      </c>
      <c r="K44" s="452">
        <v>53.053001403808594</v>
      </c>
      <c r="L44" s="452">
        <v>60.263999938964844</v>
      </c>
      <c r="M44" s="452">
        <v>54.918998718261719</v>
      </c>
      <c r="N44" s="452">
        <v>58.818000793457031</v>
      </c>
      <c r="O44" s="452">
        <v>74.730003356933594</v>
      </c>
      <c r="P44" s="452">
        <v>75.774002075195313</v>
      </c>
      <c r="Q44" s="452">
        <v>59.448001861572266</v>
      </c>
      <c r="R44" s="452">
        <v>60.9739990234375</v>
      </c>
      <c r="S44" s="452">
        <v>64.055999755859375</v>
      </c>
    </row>
    <row r="45" spans="1:19" ht="13" x14ac:dyDescent="0.3">
      <c r="A45" s="438" t="str">
        <f t="shared" si="1"/>
        <v>X</v>
      </c>
      <c r="B45" s="294" t="s">
        <v>897</v>
      </c>
      <c r="C45" s="458" t="s">
        <v>886</v>
      </c>
      <c r="D45" s="452">
        <v>0</v>
      </c>
      <c r="E45" s="452">
        <v>0</v>
      </c>
      <c r="F45" s="452">
        <v>0</v>
      </c>
      <c r="G45" s="452">
        <v>3.0000000260770321E-3</v>
      </c>
      <c r="H45" s="452">
        <v>0.79900002479553223</v>
      </c>
      <c r="I45" s="452">
        <v>2.3190000057220459</v>
      </c>
      <c r="J45" s="452">
        <v>2.2980000972747803</v>
      </c>
      <c r="K45" s="452">
        <v>3.312000036239624</v>
      </c>
      <c r="L45" s="452">
        <v>3.1589999198913574</v>
      </c>
      <c r="M45" s="452">
        <v>3.2200000286102295</v>
      </c>
      <c r="N45" s="452">
        <v>3.3670001029968262</v>
      </c>
      <c r="O45" s="452">
        <v>2.6730000972747803</v>
      </c>
      <c r="P45" s="452">
        <v>3.4489998817443848</v>
      </c>
      <c r="Q45" s="452">
        <v>2.6310000419616699</v>
      </c>
      <c r="R45" s="452">
        <v>2.125999927520752</v>
      </c>
      <c r="S45" s="452">
        <v>2.2330000400543213</v>
      </c>
    </row>
    <row r="46" spans="1:19" ht="13" x14ac:dyDescent="0.3">
      <c r="A46" s="438" t="str">
        <f t="shared" si="1"/>
        <v>X</v>
      </c>
      <c r="B46" s="294" t="s">
        <v>898</v>
      </c>
      <c r="C46" s="455" t="s">
        <v>888</v>
      </c>
      <c r="D46" s="452">
        <v>4.0000001899898052E-3</v>
      </c>
      <c r="E46" s="452">
        <v>4.0000001899898052E-3</v>
      </c>
      <c r="F46" s="452">
        <v>4.0000001899898052E-3</v>
      </c>
      <c r="G46" s="452">
        <v>4.0000001899898052E-3</v>
      </c>
      <c r="H46" s="452">
        <v>4.0000001899898052E-3</v>
      </c>
      <c r="I46" s="452">
        <v>0</v>
      </c>
      <c r="J46" s="452">
        <v>0</v>
      </c>
      <c r="K46" s="452">
        <v>0</v>
      </c>
      <c r="L46" s="452">
        <v>0</v>
      </c>
      <c r="M46" s="452">
        <v>1.0000000474974513E-3</v>
      </c>
      <c r="N46" s="452">
        <v>1.0000000474974513E-3</v>
      </c>
      <c r="O46" s="452">
        <v>1.0000000474974513E-3</v>
      </c>
      <c r="P46" s="452">
        <v>1.0000000474974513E-3</v>
      </c>
      <c r="Q46" s="452">
        <v>0</v>
      </c>
      <c r="R46" s="452">
        <v>0</v>
      </c>
      <c r="S46" s="452">
        <v>0</v>
      </c>
    </row>
    <row r="47" spans="1:19" ht="13" x14ac:dyDescent="0.3">
      <c r="A47" s="438" t="str">
        <f t="shared" si="1"/>
        <v>X</v>
      </c>
      <c r="B47" s="294" t="s">
        <v>899</v>
      </c>
      <c r="C47" s="447" t="s">
        <v>900</v>
      </c>
      <c r="D47" s="452">
        <v>14.395652770996094</v>
      </c>
      <c r="E47" s="452">
        <v>12.715785980224609</v>
      </c>
      <c r="F47" s="452">
        <v>11.527618408203125</v>
      </c>
      <c r="G47" s="452">
        <v>11.107000350952148</v>
      </c>
      <c r="H47" s="452">
        <v>11.057000160217285</v>
      </c>
      <c r="I47" s="452">
        <v>10.734000205993652</v>
      </c>
      <c r="J47" s="452">
        <v>11.229999542236328</v>
      </c>
      <c r="K47" s="452">
        <v>12.241999626159668</v>
      </c>
      <c r="L47" s="452">
        <v>25.98900032043457</v>
      </c>
      <c r="M47" s="452">
        <v>28.979999542236328</v>
      </c>
      <c r="N47" s="452">
        <v>31.722999572753906</v>
      </c>
      <c r="O47" s="452">
        <v>21.78700065612793</v>
      </c>
      <c r="P47" s="452">
        <v>19.766000747680664</v>
      </c>
      <c r="Q47" s="452">
        <v>27.253999710083008</v>
      </c>
      <c r="R47" s="452">
        <v>38.012001037597656</v>
      </c>
      <c r="S47" s="452">
        <v>30.506999969482422</v>
      </c>
    </row>
    <row r="48" spans="1:19" ht="13" x14ac:dyDescent="0.3">
      <c r="A48" s="438" t="str">
        <f t="shared" si="1"/>
        <v>X</v>
      </c>
      <c r="B48" s="294" t="s">
        <v>901</v>
      </c>
      <c r="C48" s="455" t="s">
        <v>876</v>
      </c>
      <c r="D48" s="452">
        <v>0.10400000214576721</v>
      </c>
      <c r="E48" s="452">
        <v>0</v>
      </c>
      <c r="F48" s="452">
        <v>0</v>
      </c>
      <c r="G48" s="452">
        <v>0</v>
      </c>
      <c r="H48" s="452">
        <v>0</v>
      </c>
      <c r="I48" s="452">
        <v>0</v>
      </c>
      <c r="J48" s="452">
        <v>0</v>
      </c>
      <c r="K48" s="452">
        <v>0</v>
      </c>
      <c r="L48" s="452">
        <v>0</v>
      </c>
      <c r="M48" s="452">
        <v>0</v>
      </c>
      <c r="N48" s="452">
        <v>0</v>
      </c>
      <c r="O48" s="452">
        <v>0</v>
      </c>
      <c r="P48" s="452">
        <v>0</v>
      </c>
      <c r="Q48" s="452">
        <v>0</v>
      </c>
      <c r="R48" s="452">
        <v>0</v>
      </c>
      <c r="S48" s="452">
        <v>0</v>
      </c>
    </row>
    <row r="49" spans="1:19" ht="13" x14ac:dyDescent="0.3">
      <c r="A49" s="438" t="str">
        <f t="shared" si="1"/>
        <v>X</v>
      </c>
      <c r="B49" s="294" t="s">
        <v>902</v>
      </c>
      <c r="C49" s="455" t="s">
        <v>866</v>
      </c>
      <c r="D49" s="452">
        <v>9.8999999463558197E-2</v>
      </c>
      <c r="E49" s="452">
        <v>0.10000000149011612</v>
      </c>
      <c r="F49" s="452">
        <v>0.10000000149011612</v>
      </c>
      <c r="G49" s="452">
        <v>0.10000000149011612</v>
      </c>
      <c r="H49" s="452">
        <v>0.10000000149011612</v>
      </c>
      <c r="I49" s="452">
        <v>8.6000002920627594E-2</v>
      </c>
      <c r="J49" s="452">
        <v>8.6000002920627594E-2</v>
      </c>
      <c r="K49" s="452">
        <v>8.6000002920627594E-2</v>
      </c>
      <c r="L49" s="452">
        <v>5.1529998779296875</v>
      </c>
      <c r="M49" s="452">
        <v>5.1380000114440918</v>
      </c>
      <c r="N49" s="452">
        <v>5.1380000114440918</v>
      </c>
      <c r="O49" s="452">
        <v>5.0859999656677246</v>
      </c>
      <c r="P49" s="452">
        <v>5.1399998664855957</v>
      </c>
      <c r="Q49" s="452">
        <v>6.7000001668930054E-2</v>
      </c>
      <c r="R49" s="452">
        <v>0.24300000071525574</v>
      </c>
      <c r="S49" s="452">
        <v>0.18299999833106995</v>
      </c>
    </row>
    <row r="50" spans="1:19" ht="13" x14ac:dyDescent="0.3">
      <c r="A50" s="438" t="str">
        <f t="shared" si="1"/>
        <v>X</v>
      </c>
      <c r="B50" s="294" t="s">
        <v>903</v>
      </c>
      <c r="C50" s="455" t="s">
        <v>91</v>
      </c>
      <c r="D50" s="452">
        <v>14.192652702331543</v>
      </c>
      <c r="E50" s="452">
        <v>12.615785598754883</v>
      </c>
      <c r="F50" s="452">
        <v>11.427618980407715</v>
      </c>
      <c r="G50" s="452">
        <v>11.006999969482422</v>
      </c>
      <c r="H50" s="452">
        <v>10.956999778747559</v>
      </c>
      <c r="I50" s="452">
        <v>10.64799976348877</v>
      </c>
      <c r="J50" s="452">
        <v>11.144000053405762</v>
      </c>
      <c r="K50" s="452">
        <v>12.156000137329102</v>
      </c>
      <c r="L50" s="452">
        <v>20.836000442504883</v>
      </c>
      <c r="M50" s="452">
        <v>23.841999053955078</v>
      </c>
      <c r="N50" s="452">
        <v>26.584999084472656</v>
      </c>
      <c r="O50" s="452">
        <v>16.701000213623047</v>
      </c>
      <c r="P50" s="452">
        <v>14.62600040435791</v>
      </c>
      <c r="Q50" s="452">
        <v>27.187000274658203</v>
      </c>
      <c r="R50" s="452">
        <v>37.769001007080078</v>
      </c>
      <c r="S50" s="452">
        <v>30.323999404907227</v>
      </c>
    </row>
    <row r="51" spans="1:19" ht="13" x14ac:dyDescent="0.3">
      <c r="A51" s="438" t="str">
        <f t="shared" si="1"/>
        <v>X</v>
      </c>
      <c r="B51" s="294" t="s">
        <v>904</v>
      </c>
      <c r="C51" s="458" t="s">
        <v>883</v>
      </c>
      <c r="D51" s="452">
        <v>5.4175381660461426</v>
      </c>
      <c r="E51" s="452">
        <v>4.8156256675720215</v>
      </c>
      <c r="F51" s="452">
        <v>4.3620853424072266</v>
      </c>
      <c r="G51" s="452">
        <v>4.7950000762939453</v>
      </c>
      <c r="H51" s="452">
        <v>4.875999927520752</v>
      </c>
      <c r="I51" s="452">
        <v>4.9920001029968262</v>
      </c>
      <c r="J51" s="452">
        <v>5.064000129699707</v>
      </c>
      <c r="K51" s="452">
        <v>5.3039999008178711</v>
      </c>
      <c r="L51" s="452">
        <v>5.0859999656677246</v>
      </c>
      <c r="M51" s="452">
        <v>6.0110001564025879</v>
      </c>
      <c r="N51" s="452">
        <v>7.625999927520752</v>
      </c>
      <c r="O51" s="452">
        <v>6.9169998168945313</v>
      </c>
      <c r="P51" s="452">
        <v>6.8579998016357422</v>
      </c>
      <c r="Q51" s="452">
        <v>6.7639999389648438</v>
      </c>
      <c r="R51" s="452">
        <v>8.8909997940063477</v>
      </c>
      <c r="S51" s="452">
        <v>7.0989999771118164</v>
      </c>
    </row>
    <row r="52" spans="1:19" ht="13" x14ac:dyDescent="0.3">
      <c r="A52" s="438" t="str">
        <f t="shared" si="1"/>
        <v>X</v>
      </c>
      <c r="B52" s="294" t="s">
        <v>905</v>
      </c>
      <c r="C52" s="458" t="s">
        <v>120</v>
      </c>
      <c r="D52" s="452">
        <v>8.7751140594482422</v>
      </c>
      <c r="E52" s="452">
        <v>7.8001599311828613</v>
      </c>
      <c r="F52" s="452">
        <v>7.0655336380004883</v>
      </c>
      <c r="G52" s="452">
        <v>6.2119998931884766</v>
      </c>
      <c r="H52" s="452">
        <v>6.065000057220459</v>
      </c>
      <c r="I52" s="452">
        <v>5.6399998664855957</v>
      </c>
      <c r="J52" s="452">
        <v>6.064000129699707</v>
      </c>
      <c r="K52" s="452">
        <v>6.8359999656677246</v>
      </c>
      <c r="L52" s="452">
        <v>15.734000205993652</v>
      </c>
      <c r="M52" s="452">
        <v>17.815000534057617</v>
      </c>
      <c r="N52" s="452">
        <v>18.943000793457031</v>
      </c>
      <c r="O52" s="452">
        <v>9.7679996490478516</v>
      </c>
      <c r="P52" s="452">
        <v>7.7519998550415039</v>
      </c>
      <c r="Q52" s="452">
        <v>20.406999588012695</v>
      </c>
      <c r="R52" s="452">
        <v>28.86199951171875</v>
      </c>
      <c r="S52" s="452">
        <v>23.208999633789063</v>
      </c>
    </row>
    <row r="53" spans="1:19" ht="13" x14ac:dyDescent="0.3">
      <c r="A53" s="438" t="str">
        <f t="shared" si="1"/>
        <v>X</v>
      </c>
      <c r="B53" s="294" t="s">
        <v>906</v>
      </c>
      <c r="C53" s="458" t="s">
        <v>886</v>
      </c>
      <c r="D53" s="452">
        <v>0</v>
      </c>
      <c r="E53" s="452">
        <v>0</v>
      </c>
      <c r="F53" s="452">
        <v>0</v>
      </c>
      <c r="G53" s="452">
        <v>0</v>
      </c>
      <c r="H53" s="452">
        <v>1.6000000759959221E-2</v>
      </c>
      <c r="I53" s="452">
        <v>1.6000000759959221E-2</v>
      </c>
      <c r="J53" s="452">
        <v>1.6000000759959221E-2</v>
      </c>
      <c r="K53" s="452">
        <v>1.6000000759959221E-2</v>
      </c>
      <c r="L53" s="452">
        <v>1.6000000759959221E-2</v>
      </c>
      <c r="M53" s="452">
        <v>1.6000000759959221E-2</v>
      </c>
      <c r="N53" s="452">
        <v>1.6000000759959221E-2</v>
      </c>
      <c r="O53" s="452">
        <v>1.6000000759959221E-2</v>
      </c>
      <c r="P53" s="452">
        <v>1.6000000759959221E-2</v>
      </c>
      <c r="Q53" s="452">
        <v>1.6000000759959221E-2</v>
      </c>
      <c r="R53" s="452">
        <v>1.6000000759959221E-2</v>
      </c>
      <c r="S53" s="452">
        <v>1.6000000759959221E-2</v>
      </c>
    </row>
    <row r="54" spans="1:19" ht="13" x14ac:dyDescent="0.3">
      <c r="A54" s="438" t="str">
        <f t="shared" si="1"/>
        <v/>
      </c>
      <c r="B54" s="294" t="s">
        <v>907</v>
      </c>
      <c r="C54" s="447" t="s">
        <v>888</v>
      </c>
      <c r="D54" s="452">
        <v>0</v>
      </c>
      <c r="E54" s="452">
        <v>0</v>
      </c>
      <c r="F54" s="452">
        <v>0</v>
      </c>
      <c r="G54" s="452">
        <v>0</v>
      </c>
      <c r="H54" s="452">
        <v>0</v>
      </c>
      <c r="I54" s="452">
        <v>0</v>
      </c>
      <c r="J54" s="452">
        <v>0</v>
      </c>
      <c r="K54" s="452">
        <v>0</v>
      </c>
      <c r="L54" s="452">
        <v>0</v>
      </c>
      <c r="M54" s="452">
        <v>0</v>
      </c>
      <c r="N54" s="452">
        <v>0</v>
      </c>
      <c r="O54" s="452">
        <v>0</v>
      </c>
      <c r="P54" s="452">
        <v>0</v>
      </c>
      <c r="Q54" s="452">
        <v>0</v>
      </c>
      <c r="R54" s="452">
        <v>0</v>
      </c>
      <c r="S54" s="452">
        <v>0</v>
      </c>
    </row>
    <row r="55" spans="1:19" ht="15" customHeight="1" x14ac:dyDescent="0.3">
      <c r="A55" s="438" t="str">
        <f t="shared" si="1"/>
        <v>X</v>
      </c>
      <c r="B55" s="444">
        <v>4</v>
      </c>
      <c r="C55" s="347" t="s">
        <v>908</v>
      </c>
      <c r="D55" s="452">
        <v>2.5303473472595215</v>
      </c>
      <c r="E55" s="452">
        <v>2.2492144107818604</v>
      </c>
      <c r="F55" s="452">
        <v>2.0373811721801758</v>
      </c>
      <c r="G55" s="452">
        <v>1.5329999923706055</v>
      </c>
      <c r="H55" s="452">
        <v>1.5540000200271606</v>
      </c>
      <c r="I55" s="452">
        <v>1.5970000028610229</v>
      </c>
      <c r="J55" s="452">
        <v>2.5720000267028809</v>
      </c>
      <c r="K55" s="452">
        <v>2.6670000553131104</v>
      </c>
      <c r="L55" s="452">
        <v>2.5499999523162842</v>
      </c>
      <c r="M55" s="452">
        <v>2.4769999980926514</v>
      </c>
      <c r="N55" s="452">
        <v>1.4490000009536743</v>
      </c>
      <c r="O55" s="452">
        <v>1.4910000562667847</v>
      </c>
      <c r="P55" s="452">
        <v>1.4340000152587891</v>
      </c>
      <c r="Q55" s="452">
        <v>1.3880000114440918</v>
      </c>
      <c r="R55" s="452">
        <v>1.1330000162124634</v>
      </c>
      <c r="S55" s="452">
        <v>1.0870000123977661</v>
      </c>
    </row>
    <row r="56" spans="1:19" ht="13" x14ac:dyDescent="0.3">
      <c r="A56" s="438" t="str">
        <f t="shared" si="1"/>
        <v>X</v>
      </c>
      <c r="B56" s="294" t="s">
        <v>909</v>
      </c>
      <c r="C56" s="348" t="s">
        <v>910</v>
      </c>
      <c r="D56" s="452">
        <v>2.5303473472595215</v>
      </c>
      <c r="E56" s="452">
        <v>2.2492144107818604</v>
      </c>
      <c r="F56" s="452">
        <v>2.0373811721801758</v>
      </c>
      <c r="G56" s="452">
        <v>1.5329999923706055</v>
      </c>
      <c r="H56" s="452">
        <v>1.5540000200271606</v>
      </c>
      <c r="I56" s="452">
        <v>1.5970000028610229</v>
      </c>
      <c r="J56" s="452">
        <v>2.5720000267028809</v>
      </c>
      <c r="K56" s="452">
        <v>2.6670000553131104</v>
      </c>
      <c r="L56" s="452">
        <v>2.5499999523162842</v>
      </c>
      <c r="M56" s="452">
        <v>2.4769999980926514</v>
      </c>
      <c r="N56" s="452">
        <v>1.4490000009536743</v>
      </c>
      <c r="O56" s="452">
        <v>1.4910000562667847</v>
      </c>
      <c r="P56" s="452">
        <v>1.4340000152587891</v>
      </c>
      <c r="Q56" s="452">
        <v>1.3880000114440918</v>
      </c>
      <c r="R56" s="452">
        <v>1.1330000162124634</v>
      </c>
      <c r="S56" s="452">
        <v>1.0870000123977661</v>
      </c>
    </row>
    <row r="57" spans="1:19" ht="13" x14ac:dyDescent="0.3">
      <c r="A57" s="438" t="str">
        <f t="shared" si="1"/>
        <v/>
      </c>
      <c r="B57" s="294" t="s">
        <v>911</v>
      </c>
      <c r="C57" s="348" t="s">
        <v>866</v>
      </c>
      <c r="D57" s="452">
        <v>0</v>
      </c>
      <c r="E57" s="452">
        <v>0</v>
      </c>
      <c r="F57" s="452">
        <v>0</v>
      </c>
      <c r="G57" s="452">
        <v>0</v>
      </c>
      <c r="H57" s="452">
        <v>0</v>
      </c>
      <c r="I57" s="452">
        <v>0</v>
      </c>
      <c r="J57" s="452">
        <v>0</v>
      </c>
      <c r="K57" s="452">
        <v>0</v>
      </c>
      <c r="L57" s="452">
        <v>0</v>
      </c>
      <c r="M57" s="452">
        <v>0</v>
      </c>
      <c r="N57" s="452">
        <v>0</v>
      </c>
      <c r="O57" s="452">
        <v>0</v>
      </c>
      <c r="P57" s="452">
        <v>0</v>
      </c>
      <c r="Q57" s="452">
        <v>0</v>
      </c>
      <c r="R57" s="452">
        <v>0</v>
      </c>
      <c r="S57" s="452">
        <v>0</v>
      </c>
    </row>
    <row r="58" spans="1:19" ht="13" x14ac:dyDescent="0.3">
      <c r="A58" s="438" t="str">
        <f t="shared" si="1"/>
        <v>X</v>
      </c>
      <c r="B58" s="294" t="s">
        <v>912</v>
      </c>
      <c r="C58" s="447" t="s">
        <v>91</v>
      </c>
      <c r="D58" s="452">
        <v>2.5303473472595215</v>
      </c>
      <c r="E58" s="452">
        <v>2.2492144107818604</v>
      </c>
      <c r="F58" s="452">
        <v>2.0373811721801758</v>
      </c>
      <c r="G58" s="452">
        <v>1.5329999923706055</v>
      </c>
      <c r="H58" s="452">
        <v>1.5540000200271606</v>
      </c>
      <c r="I58" s="452">
        <v>1.5970000028610229</v>
      </c>
      <c r="J58" s="452">
        <v>2.5720000267028809</v>
      </c>
      <c r="K58" s="452">
        <v>2.6670000553131104</v>
      </c>
      <c r="L58" s="452">
        <v>2.5499999523162842</v>
      </c>
      <c r="M58" s="452">
        <v>2.4769999980926514</v>
      </c>
      <c r="N58" s="452">
        <v>1.4490000009536743</v>
      </c>
      <c r="O58" s="452">
        <v>1.4910000562667847</v>
      </c>
      <c r="P58" s="452">
        <v>1.4340000152587891</v>
      </c>
      <c r="Q58" s="452">
        <v>1.3880000114440918</v>
      </c>
      <c r="R58" s="452">
        <v>1.1330000162124634</v>
      </c>
      <c r="S58" s="452">
        <v>1.0870000123977661</v>
      </c>
    </row>
    <row r="59" spans="1:19" ht="13" x14ac:dyDescent="0.3">
      <c r="A59" s="438" t="str">
        <f t="shared" si="1"/>
        <v>X</v>
      </c>
      <c r="B59" s="294" t="s">
        <v>913</v>
      </c>
      <c r="C59" s="449" t="s">
        <v>883</v>
      </c>
      <c r="D59" s="452">
        <v>0.74363261461257935</v>
      </c>
      <c r="E59" s="452">
        <v>0.66101169586181641</v>
      </c>
      <c r="F59" s="452">
        <v>0.59875696897506714</v>
      </c>
      <c r="G59" s="452">
        <v>0.57400000095367432</v>
      </c>
      <c r="H59" s="452">
        <v>0.55400002002716064</v>
      </c>
      <c r="I59" s="452">
        <v>0.57700002193450928</v>
      </c>
      <c r="J59" s="452">
        <v>0.56099998950958252</v>
      </c>
      <c r="K59" s="452">
        <v>0.67500001192092896</v>
      </c>
      <c r="L59" s="452">
        <v>0.56599998474121094</v>
      </c>
      <c r="M59" s="452">
        <v>0.46399998664855957</v>
      </c>
      <c r="N59" s="452">
        <v>0.45500001311302185</v>
      </c>
      <c r="O59" s="452">
        <v>0.47999998927116394</v>
      </c>
      <c r="P59" s="452">
        <v>0.50999999046325684</v>
      </c>
      <c r="Q59" s="452">
        <v>0.51700001955032349</v>
      </c>
      <c r="R59" s="452">
        <v>0.53100001811981201</v>
      </c>
      <c r="S59" s="452">
        <v>0.50599998235702515</v>
      </c>
    </row>
    <row r="60" spans="1:19" ht="13" x14ac:dyDescent="0.3">
      <c r="A60" s="438" t="str">
        <f t="shared" si="1"/>
        <v>X</v>
      </c>
      <c r="B60" s="294" t="s">
        <v>914</v>
      </c>
      <c r="C60" s="449" t="s">
        <v>120</v>
      </c>
      <c r="D60" s="452">
        <v>1.7867146730422974</v>
      </c>
      <c r="E60" s="452">
        <v>1.5882025957107544</v>
      </c>
      <c r="F60" s="452">
        <v>1.4386241436004639</v>
      </c>
      <c r="G60" s="452">
        <v>0.95899999141693115</v>
      </c>
      <c r="H60" s="452">
        <v>1</v>
      </c>
      <c r="I60" s="452">
        <v>1.0199999809265137</v>
      </c>
      <c r="J60" s="452">
        <v>2.0109999179840088</v>
      </c>
      <c r="K60" s="452">
        <v>1.9919999837875366</v>
      </c>
      <c r="L60" s="452">
        <v>1.9839999675750732</v>
      </c>
      <c r="M60" s="452">
        <v>2.0130000114440918</v>
      </c>
      <c r="N60" s="452">
        <v>0.99400001764297485</v>
      </c>
      <c r="O60" s="452">
        <v>1.0110000371932983</v>
      </c>
      <c r="P60" s="452">
        <v>0.92400002479553223</v>
      </c>
      <c r="Q60" s="452">
        <v>0.87099999189376831</v>
      </c>
      <c r="R60" s="452">
        <v>0.60199999809265137</v>
      </c>
      <c r="S60" s="452">
        <v>0.58099997043609619</v>
      </c>
    </row>
    <row r="61" spans="1:19" ht="13" x14ac:dyDescent="0.3">
      <c r="A61" s="438" t="str">
        <f t="shared" si="1"/>
        <v/>
      </c>
      <c r="B61" s="294" t="s">
        <v>915</v>
      </c>
      <c r="C61" s="448" t="s">
        <v>886</v>
      </c>
      <c r="D61" s="452">
        <v>0</v>
      </c>
      <c r="E61" s="452">
        <v>0</v>
      </c>
      <c r="F61" s="452">
        <v>0</v>
      </c>
      <c r="G61" s="452">
        <v>0</v>
      </c>
      <c r="H61" s="452">
        <v>0</v>
      </c>
      <c r="I61" s="452">
        <v>0</v>
      </c>
      <c r="J61" s="452">
        <v>0</v>
      </c>
      <c r="K61" s="452">
        <v>0</v>
      </c>
      <c r="L61" s="452">
        <v>0</v>
      </c>
      <c r="M61" s="452">
        <v>0</v>
      </c>
      <c r="N61" s="452">
        <v>0</v>
      </c>
      <c r="O61" s="452">
        <v>0</v>
      </c>
      <c r="P61" s="452">
        <v>0</v>
      </c>
      <c r="Q61" s="452">
        <v>0</v>
      </c>
      <c r="R61" s="452">
        <v>0</v>
      </c>
      <c r="S61" s="452">
        <v>0</v>
      </c>
    </row>
    <row r="62" spans="1:19" ht="13" x14ac:dyDescent="0.3">
      <c r="A62" s="438" t="str">
        <f t="shared" si="1"/>
        <v/>
      </c>
      <c r="B62" s="294" t="s">
        <v>916</v>
      </c>
      <c r="C62" s="348" t="s">
        <v>888</v>
      </c>
      <c r="D62" s="452">
        <v>0</v>
      </c>
      <c r="E62" s="452">
        <v>0</v>
      </c>
      <c r="F62" s="452">
        <v>0</v>
      </c>
      <c r="G62" s="452">
        <v>0</v>
      </c>
      <c r="H62" s="452">
        <v>0</v>
      </c>
      <c r="I62" s="452">
        <v>0</v>
      </c>
      <c r="J62" s="452">
        <v>0</v>
      </c>
      <c r="K62" s="452">
        <v>0</v>
      </c>
      <c r="L62" s="452">
        <v>0</v>
      </c>
      <c r="M62" s="452">
        <v>0</v>
      </c>
      <c r="N62" s="452">
        <v>0</v>
      </c>
      <c r="O62" s="452">
        <v>0</v>
      </c>
      <c r="P62" s="452">
        <v>0</v>
      </c>
      <c r="Q62" s="452">
        <v>0</v>
      </c>
      <c r="R62" s="452">
        <v>0</v>
      </c>
      <c r="S62" s="452">
        <v>0</v>
      </c>
    </row>
    <row r="63" spans="1:19" ht="15" customHeight="1" x14ac:dyDescent="0.3">
      <c r="A63" s="438" t="str">
        <f t="shared" si="1"/>
        <v>X</v>
      </c>
      <c r="B63" s="444">
        <v>5</v>
      </c>
      <c r="C63" s="347" t="s">
        <v>917</v>
      </c>
      <c r="D63" s="452">
        <v>1.9819999933242798</v>
      </c>
      <c r="E63" s="452">
        <v>1.8389999866485596</v>
      </c>
      <c r="F63" s="452">
        <v>1.6699999570846558</v>
      </c>
      <c r="G63" s="452">
        <v>1.5399999618530273</v>
      </c>
      <c r="H63" s="452">
        <v>1.4359999895095825</v>
      </c>
      <c r="I63" s="452">
        <v>1.3519999980926514</v>
      </c>
      <c r="J63" s="452">
        <v>1.4739999771118164</v>
      </c>
      <c r="K63" s="452">
        <v>1.6460000276565552</v>
      </c>
      <c r="L63" s="452">
        <v>1.9960000514984131</v>
      </c>
      <c r="M63" s="452">
        <v>3.4609999656677246</v>
      </c>
      <c r="N63" s="452">
        <v>1.7999999523162842</v>
      </c>
      <c r="O63" s="452">
        <v>1.5850000381469727</v>
      </c>
      <c r="P63" s="452">
        <v>1.4650000333786011</v>
      </c>
      <c r="Q63" s="452">
        <v>1.2289999723434448</v>
      </c>
      <c r="R63" s="452">
        <v>1.0420000553131104</v>
      </c>
      <c r="S63" s="452">
        <v>1.0329999923706055</v>
      </c>
    </row>
    <row r="64" spans="1:19" ht="13" x14ac:dyDescent="0.3">
      <c r="A64" s="438" t="str">
        <f t="shared" si="1"/>
        <v>X</v>
      </c>
      <c r="B64" s="294" t="s">
        <v>918</v>
      </c>
      <c r="C64" s="348" t="s">
        <v>919</v>
      </c>
      <c r="D64" s="452">
        <v>1.9819999933242798</v>
      </c>
      <c r="E64" s="452">
        <v>1.8389999866485596</v>
      </c>
      <c r="F64" s="452">
        <v>1.6699999570846558</v>
      </c>
      <c r="G64" s="452">
        <v>3.3080000877380371</v>
      </c>
      <c r="H64" s="452">
        <v>3.2950000762939453</v>
      </c>
      <c r="I64" s="452">
        <v>3.2929999828338623</v>
      </c>
      <c r="J64" s="452">
        <v>3.5169999599456787</v>
      </c>
      <c r="K64" s="452">
        <v>3.812000036239624</v>
      </c>
      <c r="L64" s="452">
        <v>4.3769998550415039</v>
      </c>
      <c r="M64" s="452">
        <v>6.070000171661377</v>
      </c>
      <c r="N64" s="452">
        <v>5.125999927520752</v>
      </c>
      <c r="O64" s="452">
        <v>5.0419998168945313</v>
      </c>
      <c r="P64" s="452">
        <v>5.0879998207092285</v>
      </c>
      <c r="Q64" s="452">
        <v>5.0139999389648438</v>
      </c>
      <c r="R64" s="452">
        <v>5.0209999084472656</v>
      </c>
      <c r="S64" s="452">
        <v>5.1389999389648438</v>
      </c>
    </row>
    <row r="65" spans="1:19" ht="13" x14ac:dyDescent="0.3">
      <c r="A65" s="438" t="str">
        <f t="shared" si="1"/>
        <v/>
      </c>
      <c r="B65" s="294" t="s">
        <v>920</v>
      </c>
      <c r="C65" s="445" t="s">
        <v>921</v>
      </c>
      <c r="D65" s="452">
        <v>0</v>
      </c>
      <c r="E65" s="452">
        <v>0</v>
      </c>
      <c r="F65" s="452">
        <v>0</v>
      </c>
      <c r="G65" s="452">
        <v>0</v>
      </c>
      <c r="H65" s="452">
        <v>0</v>
      </c>
      <c r="I65" s="452">
        <v>0</v>
      </c>
      <c r="J65" s="452">
        <v>0</v>
      </c>
      <c r="K65" s="452">
        <v>0</v>
      </c>
      <c r="L65" s="452">
        <v>0</v>
      </c>
      <c r="M65" s="452">
        <v>0</v>
      </c>
      <c r="N65" s="452">
        <v>0</v>
      </c>
      <c r="O65" s="452">
        <v>0</v>
      </c>
      <c r="P65" s="452">
        <v>0</v>
      </c>
      <c r="Q65" s="452">
        <v>0</v>
      </c>
      <c r="R65" s="452">
        <v>0</v>
      </c>
      <c r="S65" s="452">
        <v>0</v>
      </c>
    </row>
    <row r="66" spans="1:19" ht="13" x14ac:dyDescent="0.3">
      <c r="A66" s="438" t="str">
        <f t="shared" si="1"/>
        <v>X</v>
      </c>
      <c r="B66" s="294" t="s">
        <v>922</v>
      </c>
      <c r="C66" s="348" t="s">
        <v>923</v>
      </c>
      <c r="D66" s="452">
        <v>0</v>
      </c>
      <c r="E66" s="452">
        <v>0</v>
      </c>
      <c r="F66" s="452">
        <v>0</v>
      </c>
      <c r="G66" s="452">
        <v>1.7680000066757202</v>
      </c>
      <c r="H66" s="452">
        <v>1.8589999675750732</v>
      </c>
      <c r="I66" s="452">
        <v>1.9409999847412109</v>
      </c>
      <c r="J66" s="452">
        <v>2.0429999828338623</v>
      </c>
      <c r="K66" s="452">
        <v>2.1659998893737793</v>
      </c>
      <c r="L66" s="452">
        <v>2.3810000419616699</v>
      </c>
      <c r="M66" s="452">
        <v>2.6089999675750732</v>
      </c>
      <c r="N66" s="452">
        <v>3.3259999752044678</v>
      </c>
      <c r="O66" s="452">
        <v>3.4570000171661377</v>
      </c>
      <c r="P66" s="452">
        <v>3.622999906539917</v>
      </c>
      <c r="Q66" s="452">
        <v>3.7850000858306885</v>
      </c>
      <c r="R66" s="452">
        <v>3.9790000915527344</v>
      </c>
      <c r="S66" s="452">
        <v>4.1059999465942383</v>
      </c>
    </row>
    <row r="67" spans="1:19" ht="15" customHeight="1" x14ac:dyDescent="0.3">
      <c r="A67" s="438" t="str">
        <f t="shared" ref="A67:A85" si="2">IF(SUM(D67:S67)=0,"","X")</f>
        <v>X</v>
      </c>
      <c r="B67" s="444">
        <v>6</v>
      </c>
      <c r="C67" s="450" t="s">
        <v>924</v>
      </c>
      <c r="D67" s="452">
        <v>-2.6749999523162842</v>
      </c>
      <c r="E67" s="452">
        <v>-2.3380000591278076</v>
      </c>
      <c r="F67" s="452">
        <v>-1.7230000495910645</v>
      </c>
      <c r="G67" s="452">
        <v>-2.3059999942779541</v>
      </c>
      <c r="H67" s="452">
        <v>-2.4539999961853027</v>
      </c>
      <c r="I67" s="452">
        <v>-2.1630001068115234</v>
      </c>
      <c r="J67" s="452">
        <v>-2.0179998874664307</v>
      </c>
      <c r="K67" s="452">
        <v>-1.9119999408721924</v>
      </c>
      <c r="L67" s="452">
        <v>-1.4019999504089355</v>
      </c>
      <c r="M67" s="452">
        <v>-1.7769999504089355</v>
      </c>
      <c r="N67" s="452">
        <v>-2.499000072479248</v>
      </c>
      <c r="O67" s="452">
        <v>-2.1530001163482666</v>
      </c>
      <c r="P67" s="452">
        <v>-2.0420000553131104</v>
      </c>
      <c r="Q67" s="452">
        <v>-2.0869998931884766</v>
      </c>
      <c r="R67" s="452">
        <v>-1.5800000429153442</v>
      </c>
      <c r="S67" s="452">
        <v>-2.000999927520752</v>
      </c>
    </row>
    <row r="68" spans="1:19" ht="13" x14ac:dyDescent="0.3">
      <c r="A68" s="438" t="str">
        <f t="shared" si="2"/>
        <v/>
      </c>
      <c r="B68" s="294" t="s">
        <v>925</v>
      </c>
      <c r="C68" s="445" t="s">
        <v>926</v>
      </c>
      <c r="D68" s="452">
        <v>0</v>
      </c>
      <c r="E68" s="452">
        <v>0</v>
      </c>
      <c r="F68" s="452">
        <v>0</v>
      </c>
      <c r="G68" s="452">
        <v>0</v>
      </c>
      <c r="H68" s="452">
        <v>0</v>
      </c>
      <c r="I68" s="452">
        <v>0</v>
      </c>
      <c r="J68" s="452">
        <v>0</v>
      </c>
      <c r="K68" s="452">
        <v>0</v>
      </c>
      <c r="L68" s="452">
        <v>0</v>
      </c>
      <c r="M68" s="452">
        <v>0</v>
      </c>
      <c r="N68" s="452">
        <v>0</v>
      </c>
      <c r="O68" s="452">
        <v>0</v>
      </c>
      <c r="P68" s="452">
        <v>0</v>
      </c>
      <c r="Q68" s="452">
        <v>0</v>
      </c>
      <c r="R68" s="452">
        <v>0</v>
      </c>
      <c r="S68" s="452">
        <v>0</v>
      </c>
    </row>
    <row r="69" spans="1:19" ht="13" x14ac:dyDescent="0.3">
      <c r="A69" s="438" t="str">
        <f t="shared" si="2"/>
        <v>X</v>
      </c>
      <c r="B69" s="294" t="s">
        <v>927</v>
      </c>
      <c r="C69" s="446" t="s">
        <v>928</v>
      </c>
      <c r="D69" s="452">
        <v>2.6749999523162842</v>
      </c>
      <c r="E69" s="452">
        <v>2.3380000591278076</v>
      </c>
      <c r="F69" s="452">
        <v>1.7230000495910645</v>
      </c>
      <c r="G69" s="452">
        <v>2.3059999942779541</v>
      </c>
      <c r="H69" s="452">
        <v>2.4539999961853027</v>
      </c>
      <c r="I69" s="452">
        <v>2.1630001068115234</v>
      </c>
      <c r="J69" s="452">
        <v>2.0179998874664307</v>
      </c>
      <c r="K69" s="452">
        <v>1.9119999408721924</v>
      </c>
      <c r="L69" s="452">
        <v>1.4019999504089355</v>
      </c>
      <c r="M69" s="452">
        <v>1.7769999504089355</v>
      </c>
      <c r="N69" s="452">
        <v>2.499000072479248</v>
      </c>
      <c r="O69" s="452">
        <v>2.1530001163482666</v>
      </c>
      <c r="P69" s="452">
        <v>2.0420000553131104</v>
      </c>
      <c r="Q69" s="452">
        <v>2.0869998931884766</v>
      </c>
      <c r="R69" s="452">
        <v>1.5800000429153442</v>
      </c>
      <c r="S69" s="452">
        <v>2.000999927520752</v>
      </c>
    </row>
    <row r="70" spans="1:19" ht="13" x14ac:dyDescent="0.3">
      <c r="A70" s="438" t="str">
        <f t="shared" si="2"/>
        <v>X</v>
      </c>
      <c r="B70" s="294" t="s">
        <v>929</v>
      </c>
      <c r="C70" s="454" t="s">
        <v>930</v>
      </c>
      <c r="D70" s="452">
        <v>2.6749999523162842</v>
      </c>
      <c r="E70" s="452">
        <v>2.3380000591278076</v>
      </c>
      <c r="F70" s="452">
        <v>1.7230000495910645</v>
      </c>
      <c r="G70" s="452">
        <v>2.3059999942779541</v>
      </c>
      <c r="H70" s="452">
        <v>2.4539999961853027</v>
      </c>
      <c r="I70" s="452">
        <v>2.1630001068115234</v>
      </c>
      <c r="J70" s="452">
        <v>2.0179998874664307</v>
      </c>
      <c r="K70" s="452">
        <v>1.9119999408721924</v>
      </c>
      <c r="L70" s="452">
        <v>1.4019999504089355</v>
      </c>
      <c r="M70" s="452">
        <v>1.7769999504089355</v>
      </c>
      <c r="N70" s="452">
        <v>2.499000072479248</v>
      </c>
      <c r="O70" s="452">
        <v>2.1530001163482666</v>
      </c>
      <c r="P70" s="452">
        <v>2.0420000553131104</v>
      </c>
      <c r="Q70" s="452">
        <v>2.0869998931884766</v>
      </c>
      <c r="R70" s="452">
        <v>1.5800000429153442</v>
      </c>
      <c r="S70" s="452">
        <v>2.000999927520752</v>
      </c>
    </row>
    <row r="71" spans="1:19" ht="13" x14ac:dyDescent="0.3">
      <c r="A71" s="438" t="str">
        <f t="shared" si="2"/>
        <v/>
      </c>
      <c r="B71" s="294" t="s">
        <v>931</v>
      </c>
      <c r="C71" s="446" t="s">
        <v>932</v>
      </c>
      <c r="D71" s="452">
        <v>0</v>
      </c>
      <c r="E71" s="452">
        <v>0</v>
      </c>
      <c r="F71" s="452">
        <v>0</v>
      </c>
      <c r="G71" s="452">
        <v>0</v>
      </c>
      <c r="H71" s="452">
        <v>0</v>
      </c>
      <c r="I71" s="452">
        <v>0</v>
      </c>
      <c r="J71" s="452">
        <v>0</v>
      </c>
      <c r="K71" s="452">
        <v>0</v>
      </c>
      <c r="L71" s="452">
        <v>0</v>
      </c>
      <c r="M71" s="452">
        <v>0</v>
      </c>
      <c r="N71" s="452">
        <v>0</v>
      </c>
      <c r="O71" s="452">
        <v>0</v>
      </c>
      <c r="P71" s="452">
        <v>0</v>
      </c>
      <c r="Q71" s="452">
        <v>0</v>
      </c>
      <c r="R71" s="452">
        <v>0</v>
      </c>
      <c r="S71" s="452">
        <v>0</v>
      </c>
    </row>
    <row r="72" spans="1:19" ht="13" x14ac:dyDescent="0.3">
      <c r="A72" s="438" t="str">
        <f t="shared" si="2"/>
        <v/>
      </c>
      <c r="B72" s="294" t="s">
        <v>933</v>
      </c>
      <c r="C72" s="446" t="s">
        <v>934</v>
      </c>
      <c r="D72" s="452">
        <v>0</v>
      </c>
      <c r="E72" s="452">
        <v>0</v>
      </c>
      <c r="F72" s="452">
        <v>0</v>
      </c>
      <c r="G72" s="452">
        <v>0</v>
      </c>
      <c r="H72" s="452">
        <v>0</v>
      </c>
      <c r="I72" s="452">
        <v>0</v>
      </c>
      <c r="J72" s="452">
        <v>0</v>
      </c>
      <c r="K72" s="452">
        <v>0</v>
      </c>
      <c r="L72" s="452">
        <v>0</v>
      </c>
      <c r="M72" s="452">
        <v>0</v>
      </c>
      <c r="N72" s="452">
        <v>0</v>
      </c>
      <c r="O72" s="452">
        <v>0</v>
      </c>
      <c r="P72" s="452">
        <v>0</v>
      </c>
      <c r="Q72" s="452">
        <v>0</v>
      </c>
      <c r="R72" s="452">
        <v>0</v>
      </c>
      <c r="S72" s="452">
        <v>0</v>
      </c>
    </row>
    <row r="73" spans="1:19" ht="15" customHeight="1" x14ac:dyDescent="0.3">
      <c r="A73" s="438" t="str">
        <f t="shared" si="2"/>
        <v>X</v>
      </c>
      <c r="B73" s="444">
        <v>7</v>
      </c>
      <c r="C73" s="451" t="s">
        <v>935</v>
      </c>
      <c r="D73" s="452">
        <v>6.1069998741149902</v>
      </c>
      <c r="E73" s="452">
        <v>6.1500000953674316</v>
      </c>
      <c r="F73" s="452">
        <v>4.310999870300293</v>
      </c>
      <c r="G73" s="452">
        <v>4.0539999008178711</v>
      </c>
      <c r="H73" s="452">
        <v>4.5500001907348633</v>
      </c>
      <c r="I73" s="452">
        <v>5.2270002365112305</v>
      </c>
      <c r="J73" s="452">
        <v>6.2360000610351563</v>
      </c>
      <c r="K73" s="452">
        <v>6.7779998779296875</v>
      </c>
      <c r="L73" s="452">
        <v>8.0530004501342773</v>
      </c>
      <c r="M73" s="452">
        <v>8.2959995269775391</v>
      </c>
      <c r="N73" s="452">
        <v>5.9219999313354492</v>
      </c>
      <c r="O73" s="452">
        <v>6.4439997673034668</v>
      </c>
      <c r="P73" s="452">
        <v>6.4549999237060547</v>
      </c>
      <c r="Q73" s="452">
        <v>10.727999687194824</v>
      </c>
      <c r="R73" s="452">
        <v>11.567999839782715</v>
      </c>
      <c r="S73" s="452">
        <v>11.253000259399414</v>
      </c>
    </row>
    <row r="74" spans="1:19" ht="13" x14ac:dyDescent="0.3">
      <c r="A74" s="438" t="str">
        <f t="shared" si="2"/>
        <v>X</v>
      </c>
      <c r="B74" s="294" t="s">
        <v>936</v>
      </c>
      <c r="C74" s="446" t="s">
        <v>937</v>
      </c>
      <c r="D74" s="452">
        <v>5.7480001449584961</v>
      </c>
      <c r="E74" s="452">
        <v>5.9829998016357422</v>
      </c>
      <c r="F74" s="452">
        <v>3.2650001049041748</v>
      </c>
      <c r="G74" s="452">
        <v>3.9649999141693115</v>
      </c>
      <c r="H74" s="452">
        <v>4.005000114440918</v>
      </c>
      <c r="I74" s="452">
        <v>4.005000114440918</v>
      </c>
      <c r="J74" s="452">
        <v>4.1050000190734863</v>
      </c>
      <c r="K74" s="452">
        <v>4.1350002288818359</v>
      </c>
      <c r="L74" s="452">
        <v>4.1139998435974121</v>
      </c>
      <c r="M74" s="452">
        <v>4.1440000534057617</v>
      </c>
      <c r="N74" s="452">
        <v>4.0240001678466797</v>
      </c>
      <c r="O74" s="452">
        <v>4.0240001678466797</v>
      </c>
      <c r="P74" s="452">
        <v>4.0300002098083496</v>
      </c>
      <c r="Q74" s="452">
        <v>4.0799999237060547</v>
      </c>
      <c r="R74" s="452">
        <v>4.0799999237060547</v>
      </c>
      <c r="S74" s="452">
        <v>3.6489999294281006</v>
      </c>
    </row>
    <row r="75" spans="1:19" ht="13" x14ac:dyDescent="0.3">
      <c r="A75" s="438" t="str">
        <f t="shared" si="2"/>
        <v>X</v>
      </c>
      <c r="B75" s="294" t="s">
        <v>938</v>
      </c>
      <c r="C75" s="446" t="s">
        <v>939</v>
      </c>
      <c r="D75" s="452">
        <v>0</v>
      </c>
      <c r="E75" s="452">
        <v>0</v>
      </c>
      <c r="F75" s="452">
        <v>0.69999998807907104</v>
      </c>
      <c r="G75" s="452">
        <v>0</v>
      </c>
      <c r="H75" s="452">
        <v>0</v>
      </c>
      <c r="I75" s="452">
        <v>0</v>
      </c>
      <c r="J75" s="452">
        <v>0</v>
      </c>
      <c r="K75" s="452">
        <v>0</v>
      </c>
      <c r="L75" s="452">
        <v>0</v>
      </c>
      <c r="M75" s="452">
        <v>0</v>
      </c>
      <c r="N75" s="452">
        <v>0</v>
      </c>
      <c r="O75" s="452">
        <v>0</v>
      </c>
      <c r="P75" s="452">
        <v>0</v>
      </c>
      <c r="Q75" s="452">
        <v>0</v>
      </c>
      <c r="R75" s="452">
        <v>0</v>
      </c>
      <c r="S75" s="452">
        <v>0</v>
      </c>
    </row>
    <row r="76" spans="1:19" ht="13" x14ac:dyDescent="0.3">
      <c r="A76" s="438" t="str">
        <f t="shared" si="2"/>
        <v>X</v>
      </c>
      <c r="B76" s="294" t="s">
        <v>940</v>
      </c>
      <c r="C76" s="446" t="s">
        <v>941</v>
      </c>
      <c r="D76" s="452">
        <v>-1.2460000514984131</v>
      </c>
      <c r="E76" s="452">
        <v>-1.1100000143051147</v>
      </c>
      <c r="F76" s="452">
        <v>-1.6089999675750732</v>
      </c>
      <c r="G76" s="452">
        <v>-1.4249999523162842</v>
      </c>
      <c r="H76" s="452">
        <v>-1.2619999647140503</v>
      </c>
      <c r="I76" s="452">
        <v>-0.98600000143051147</v>
      </c>
      <c r="J76" s="452">
        <v>-0.93199998140335083</v>
      </c>
      <c r="K76" s="452">
        <v>-0.65100002288818359</v>
      </c>
      <c r="L76" s="452">
        <v>-0.50300002098083496</v>
      </c>
      <c r="M76" s="452">
        <v>-0.27799999713897705</v>
      </c>
      <c r="N76" s="452">
        <v>-0.67100000381469727</v>
      </c>
      <c r="O76" s="452">
        <v>-0.44800001382827759</v>
      </c>
      <c r="P76" s="452">
        <v>-0.47999998927116394</v>
      </c>
      <c r="Q76" s="452">
        <v>-0.335999995470047</v>
      </c>
      <c r="R76" s="452">
        <v>-0.24400000274181366</v>
      </c>
      <c r="S76" s="452">
        <v>0.10000000149011612</v>
      </c>
    </row>
    <row r="77" spans="1:19" ht="13" x14ac:dyDescent="0.3">
      <c r="A77" s="438" t="str">
        <f t="shared" si="2"/>
        <v>X</v>
      </c>
      <c r="B77" s="294" t="s">
        <v>942</v>
      </c>
      <c r="C77" s="446" t="s">
        <v>943</v>
      </c>
      <c r="D77" s="452">
        <v>1.6050000190734863</v>
      </c>
      <c r="E77" s="452">
        <v>1.2769999504089355</v>
      </c>
      <c r="F77" s="452">
        <v>1.9550000429153442</v>
      </c>
      <c r="G77" s="452">
        <v>1.5140000581741333</v>
      </c>
      <c r="H77" s="452">
        <v>1.8070000410079956</v>
      </c>
      <c r="I77" s="452">
        <v>2.2079999446868896</v>
      </c>
      <c r="J77" s="452">
        <v>3.062999963760376</v>
      </c>
      <c r="K77" s="452">
        <v>3.2939999103546143</v>
      </c>
      <c r="L77" s="452">
        <v>4.4419999122619629</v>
      </c>
      <c r="M77" s="452">
        <v>4.429999828338623</v>
      </c>
      <c r="N77" s="452">
        <v>2.5690000057220459</v>
      </c>
      <c r="O77" s="452">
        <v>2.8680000305175781</v>
      </c>
      <c r="P77" s="452">
        <v>2.9049999713897705</v>
      </c>
      <c r="Q77" s="452">
        <v>6.9840002059936523</v>
      </c>
      <c r="R77" s="452">
        <v>7.7319998741149902</v>
      </c>
      <c r="S77" s="452">
        <v>7.504000186920166</v>
      </c>
    </row>
    <row r="78" spans="1:19" ht="13" x14ac:dyDescent="0.3">
      <c r="A78" s="438" t="str">
        <f t="shared" si="2"/>
        <v/>
      </c>
      <c r="B78" s="294">
        <v>7.5</v>
      </c>
      <c r="C78" s="225" t="s">
        <v>944</v>
      </c>
      <c r="D78" s="452">
        <v>0</v>
      </c>
      <c r="E78" s="452">
        <v>0</v>
      </c>
      <c r="F78" s="452">
        <v>0</v>
      </c>
      <c r="G78" s="452">
        <v>0</v>
      </c>
      <c r="H78" s="452">
        <v>0</v>
      </c>
      <c r="I78" s="452">
        <v>0</v>
      </c>
      <c r="J78" s="452">
        <v>0</v>
      </c>
      <c r="K78" s="452">
        <v>0</v>
      </c>
      <c r="L78" s="452">
        <v>0</v>
      </c>
      <c r="M78" s="452">
        <v>0</v>
      </c>
      <c r="N78" s="452">
        <v>0</v>
      </c>
      <c r="O78" s="452">
        <v>0</v>
      </c>
      <c r="P78" s="452">
        <v>0</v>
      </c>
      <c r="Q78" s="452">
        <v>0</v>
      </c>
      <c r="R78" s="452">
        <v>0</v>
      </c>
      <c r="S78" s="452">
        <v>0</v>
      </c>
    </row>
    <row r="79" spans="1:19" ht="15" customHeight="1" x14ac:dyDescent="0.3">
      <c r="A79" s="438" t="str">
        <f t="shared" si="2"/>
        <v>X</v>
      </c>
      <c r="B79" s="444">
        <v>8</v>
      </c>
      <c r="C79" s="347" t="s">
        <v>945</v>
      </c>
      <c r="D79" s="452">
        <v>0.77499997615814209</v>
      </c>
      <c r="E79" s="452">
        <v>-0.57300001382827759</v>
      </c>
      <c r="F79" s="452">
        <v>-4.999999888241291E-3</v>
      </c>
      <c r="G79" s="452">
        <v>3.2000001519918442E-2</v>
      </c>
      <c r="H79" s="452">
        <v>0.18400000035762787</v>
      </c>
      <c r="I79" s="452">
        <v>-3.7999998778104782E-2</v>
      </c>
      <c r="J79" s="452">
        <v>0.50499999523162842</v>
      </c>
      <c r="K79" s="452">
        <v>0.42300000786781311</v>
      </c>
      <c r="L79" s="452">
        <v>2.8000000864267349E-2</v>
      </c>
      <c r="M79" s="452">
        <v>-1.7369999885559082</v>
      </c>
      <c r="N79" s="452">
        <v>-0.4050000011920929</v>
      </c>
      <c r="O79" s="452">
        <v>-0.56599998474121094</v>
      </c>
      <c r="P79" s="452">
        <v>-0.34200000762939453</v>
      </c>
      <c r="Q79" s="452">
        <v>-0.37099999189376831</v>
      </c>
      <c r="R79" s="452">
        <v>-1.6160000562667847</v>
      </c>
      <c r="S79" s="452">
        <v>-1.6360000371932983</v>
      </c>
    </row>
    <row r="80" spans="1:19" ht="13" x14ac:dyDescent="0.3">
      <c r="A80" s="438" t="str">
        <f t="shared" si="2"/>
        <v>X</v>
      </c>
      <c r="B80" s="294" t="s">
        <v>946</v>
      </c>
      <c r="C80" s="348" t="s">
        <v>190</v>
      </c>
      <c r="D80" s="452">
        <v>0.99900001287460327</v>
      </c>
      <c r="E80" s="452">
        <v>0.69499999284744263</v>
      </c>
      <c r="F80" s="452">
        <v>0.2630000114440918</v>
      </c>
      <c r="G80" s="452">
        <v>0.34700000286102295</v>
      </c>
      <c r="H80" s="452">
        <v>0.31000000238418579</v>
      </c>
      <c r="I80" s="452">
        <v>0.74500000476837158</v>
      </c>
      <c r="J80" s="452">
        <v>0.71200001239776611</v>
      </c>
      <c r="K80" s="452">
        <v>0.75099998712539673</v>
      </c>
      <c r="L80" s="452">
        <v>0.31400001049041748</v>
      </c>
      <c r="M80" s="452">
        <v>0.34799998998641968</v>
      </c>
      <c r="N80" s="452">
        <v>1.3600000143051147</v>
      </c>
      <c r="O80" s="452">
        <v>1.0959999561309814</v>
      </c>
      <c r="P80" s="452">
        <v>1.1840000152587891</v>
      </c>
      <c r="Q80" s="452">
        <v>1.1660000085830688</v>
      </c>
      <c r="R80" s="452">
        <v>1.0540000200271606</v>
      </c>
      <c r="S80" s="452">
        <v>1.0659999847412109</v>
      </c>
    </row>
    <row r="81" spans="1:20" ht="13" x14ac:dyDescent="0.3">
      <c r="A81" s="438" t="str">
        <f t="shared" si="2"/>
        <v>X</v>
      </c>
      <c r="B81" s="294" t="s">
        <v>947</v>
      </c>
      <c r="C81" s="447" t="s">
        <v>948</v>
      </c>
      <c r="D81" s="452">
        <v>0.30300000309944153</v>
      </c>
      <c r="E81" s="452">
        <v>0</v>
      </c>
      <c r="F81" s="452">
        <v>1.0000000474974513E-3</v>
      </c>
      <c r="G81" s="452">
        <v>1.0000000474974513E-3</v>
      </c>
      <c r="H81" s="452">
        <v>0</v>
      </c>
      <c r="I81" s="452">
        <v>1.2000000104308128E-2</v>
      </c>
      <c r="J81" s="452">
        <v>0</v>
      </c>
      <c r="K81" s="452">
        <v>0</v>
      </c>
      <c r="L81" s="452">
        <v>2.0999999716877937E-2</v>
      </c>
      <c r="M81" s="452">
        <v>0</v>
      </c>
      <c r="N81" s="452">
        <v>0</v>
      </c>
      <c r="O81" s="452">
        <v>0</v>
      </c>
      <c r="P81" s="452">
        <v>0.14100000262260437</v>
      </c>
      <c r="Q81" s="452">
        <v>0.10999999940395355</v>
      </c>
      <c r="R81" s="452">
        <v>0.18400000035762787</v>
      </c>
      <c r="S81" s="452">
        <v>4.6000000089406967E-2</v>
      </c>
    </row>
    <row r="82" spans="1:20" ht="13" x14ac:dyDescent="0.3">
      <c r="A82" s="438" t="str">
        <f t="shared" si="2"/>
        <v>X</v>
      </c>
      <c r="B82" s="294" t="s">
        <v>949</v>
      </c>
      <c r="C82" s="447" t="s">
        <v>950</v>
      </c>
      <c r="D82" s="452">
        <v>0.69599997997283936</v>
      </c>
      <c r="E82" s="452">
        <v>0.69499999284744263</v>
      </c>
      <c r="F82" s="452">
        <v>0.26199999451637268</v>
      </c>
      <c r="G82" s="452">
        <v>0.34599998593330383</v>
      </c>
      <c r="H82" s="452">
        <v>0.31000000238418579</v>
      </c>
      <c r="I82" s="452">
        <v>0.73299998044967651</v>
      </c>
      <c r="J82" s="452">
        <v>0.71200001239776611</v>
      </c>
      <c r="K82" s="452">
        <v>0.75099998712539673</v>
      </c>
      <c r="L82" s="452">
        <v>0.29300001263618469</v>
      </c>
      <c r="M82" s="452">
        <v>0.34799998998641968</v>
      </c>
      <c r="N82" s="452">
        <v>1.3600000143051147</v>
      </c>
      <c r="O82" s="452">
        <v>1.0959999561309814</v>
      </c>
      <c r="P82" s="452">
        <v>1.0429999828338623</v>
      </c>
      <c r="Q82" s="452">
        <v>1.0559999942779541</v>
      </c>
      <c r="R82" s="452">
        <v>0.87000000476837158</v>
      </c>
      <c r="S82" s="452">
        <v>1.0199999809265137</v>
      </c>
    </row>
    <row r="83" spans="1:20" ht="13" x14ac:dyDescent="0.3">
      <c r="A83" s="438" t="str">
        <f t="shared" si="2"/>
        <v>X</v>
      </c>
      <c r="B83" s="294" t="s">
        <v>951</v>
      </c>
      <c r="C83" s="348" t="s">
        <v>195</v>
      </c>
      <c r="D83" s="452">
        <v>0.22400000691413879</v>
      </c>
      <c r="E83" s="452">
        <v>1.2680000066757202</v>
      </c>
      <c r="F83" s="452">
        <v>0.26800000667572021</v>
      </c>
      <c r="G83" s="452">
        <v>0.31499999761581421</v>
      </c>
      <c r="H83" s="452">
        <v>0.12600000202655792</v>
      </c>
      <c r="I83" s="452">
        <v>0.78299999237060547</v>
      </c>
      <c r="J83" s="452">
        <v>0.2070000022649765</v>
      </c>
      <c r="K83" s="452">
        <v>0.32800000905990601</v>
      </c>
      <c r="L83" s="452">
        <v>0.28600001335144043</v>
      </c>
      <c r="M83" s="452">
        <v>2.0850000381469727</v>
      </c>
      <c r="N83" s="452">
        <v>1.7649999856948853</v>
      </c>
      <c r="O83" s="452">
        <v>1.6619999408721924</v>
      </c>
      <c r="P83" s="452">
        <v>1.5260000228881836</v>
      </c>
      <c r="Q83" s="452">
        <v>1.5369999408721924</v>
      </c>
      <c r="R83" s="452">
        <v>2.6700000762939453</v>
      </c>
      <c r="S83" s="452">
        <v>2.7019999027252197</v>
      </c>
    </row>
    <row r="84" spans="1:20" ht="13" x14ac:dyDescent="0.3">
      <c r="A84" s="438" t="str">
        <f t="shared" si="2"/>
        <v>X</v>
      </c>
      <c r="B84" s="294" t="s">
        <v>952</v>
      </c>
      <c r="C84" s="447" t="s">
        <v>948</v>
      </c>
      <c r="D84" s="452">
        <v>0</v>
      </c>
      <c r="E84" s="452">
        <v>1.0010000467300415</v>
      </c>
      <c r="F84" s="452">
        <v>0</v>
      </c>
      <c r="G84" s="452">
        <v>0</v>
      </c>
      <c r="H84" s="452">
        <v>3.0000000260770321E-3</v>
      </c>
      <c r="I84" s="452">
        <v>0</v>
      </c>
      <c r="J84" s="452">
        <v>6.1000000685453415E-2</v>
      </c>
      <c r="K84" s="452">
        <v>7.1000002324581146E-2</v>
      </c>
      <c r="L84" s="452">
        <v>0</v>
      </c>
      <c r="M84" s="452">
        <v>3.2999999821186066E-2</v>
      </c>
      <c r="N84" s="452">
        <v>4.0000001899898052E-3</v>
      </c>
      <c r="O84" s="452">
        <v>0.1289999932050705</v>
      </c>
      <c r="P84" s="452">
        <v>0</v>
      </c>
      <c r="Q84" s="452">
        <v>0</v>
      </c>
      <c r="R84" s="452">
        <v>0</v>
      </c>
      <c r="S84" s="452">
        <v>0</v>
      </c>
    </row>
    <row r="85" spans="1:20" ht="20.25" customHeight="1" x14ac:dyDescent="0.3">
      <c r="A85" s="438" t="str">
        <f t="shared" si="2"/>
        <v>X</v>
      </c>
      <c r="B85" s="863" t="s">
        <v>953</v>
      </c>
      <c r="C85" s="864" t="s">
        <v>954</v>
      </c>
      <c r="D85" s="865">
        <v>0.22400000691413879</v>
      </c>
      <c r="E85" s="865">
        <v>0.2669999897480011</v>
      </c>
      <c r="F85" s="865">
        <v>0.26800000667572021</v>
      </c>
      <c r="G85" s="865">
        <v>0.31499999761581421</v>
      </c>
      <c r="H85" s="865">
        <v>0.12300000339746475</v>
      </c>
      <c r="I85" s="865">
        <v>0.78299999237060547</v>
      </c>
      <c r="J85" s="865">
        <v>0.14599999785423279</v>
      </c>
      <c r="K85" s="865">
        <v>0.25699999928474426</v>
      </c>
      <c r="L85" s="865">
        <v>0.28600001335144043</v>
      </c>
      <c r="M85" s="865">
        <v>2.0520000457763672</v>
      </c>
      <c r="N85" s="865">
        <v>1.7610000371932983</v>
      </c>
      <c r="O85" s="865">
        <v>1.5329999923706055</v>
      </c>
      <c r="P85" s="865">
        <v>1.5260000228881836</v>
      </c>
      <c r="Q85" s="865">
        <v>1.5369999408721924</v>
      </c>
      <c r="R85" s="865">
        <v>2.6700000762939453</v>
      </c>
      <c r="S85" s="865">
        <v>2.7019999027252197</v>
      </c>
      <c r="T85" s="4"/>
    </row>
    <row r="86" spans="1:20" ht="13" x14ac:dyDescent="0.3">
      <c r="A86" s="438"/>
      <c r="B86" s="294"/>
      <c r="C86" s="454"/>
      <c r="D86" s="452"/>
      <c r="E86" s="452"/>
      <c r="F86" s="452"/>
      <c r="G86" s="452"/>
      <c r="H86" s="452"/>
      <c r="I86" s="452"/>
      <c r="J86" s="452"/>
      <c r="K86" s="452"/>
      <c r="L86" s="452"/>
      <c r="M86" s="452"/>
      <c r="N86" s="452"/>
      <c r="O86" s="452"/>
      <c r="P86" s="452"/>
      <c r="Q86" s="452"/>
      <c r="R86" s="452"/>
      <c r="S86" s="452"/>
    </row>
    <row r="87" spans="1:20" ht="30" customHeight="1" x14ac:dyDescent="0.35">
      <c r="A87" s="861" t="s">
        <v>509</v>
      </c>
      <c r="B87" s="862"/>
      <c r="C87" s="8" t="str">
        <f>Index!A82</f>
        <v>Table 6b     Financial Corporations Survey (DCS), end of period, FY2014-FY2025</v>
      </c>
    </row>
    <row r="88" spans="1:20" ht="25.4" customHeight="1" x14ac:dyDescent="0.3">
      <c r="A88" s="453" t="s">
        <v>509</v>
      </c>
      <c r="B88" s="459"/>
      <c r="C88" s="237" t="s">
        <v>955</v>
      </c>
      <c r="D88" s="154" t="str">
        <f>D2</f>
        <v>FY10</v>
      </c>
      <c r="E88" s="154" t="str">
        <f t="shared" ref="E88:N88" si="3">E2</f>
        <v>FY11</v>
      </c>
      <c r="F88" s="154" t="str">
        <f t="shared" si="3"/>
        <v>FY12</v>
      </c>
      <c r="G88" s="154" t="str">
        <f t="shared" si="3"/>
        <v>FY13</v>
      </c>
      <c r="H88" s="154" t="str">
        <f t="shared" si="3"/>
        <v>FY14</v>
      </c>
      <c r="I88" s="154" t="str">
        <f t="shared" si="3"/>
        <v>FY15</v>
      </c>
      <c r="J88" s="154" t="str">
        <f t="shared" si="3"/>
        <v>FY16</v>
      </c>
      <c r="K88" s="154" t="str">
        <f t="shared" si="3"/>
        <v>FY17</v>
      </c>
      <c r="L88" s="154" t="str">
        <f t="shared" si="3"/>
        <v>FY18</v>
      </c>
      <c r="M88" s="154" t="str">
        <f t="shared" si="3"/>
        <v>FY19</v>
      </c>
      <c r="N88" s="154" t="str">
        <f t="shared" si="3"/>
        <v>FY20</v>
      </c>
      <c r="O88" s="154" t="str">
        <f>O2</f>
        <v>FY21</v>
      </c>
      <c r="P88" s="154" t="str">
        <f>P2</f>
        <v>FY22</v>
      </c>
      <c r="Q88" s="154" t="str">
        <f>Q2</f>
        <v>FY23</v>
      </c>
      <c r="R88" s="154" t="str">
        <f>R2</f>
        <v>FY24</v>
      </c>
      <c r="S88" s="154" t="str">
        <f>S2</f>
        <v>FY25</v>
      </c>
    </row>
    <row r="89" spans="1:20" ht="20.25" customHeight="1" x14ac:dyDescent="0.3">
      <c r="A89" s="438" t="s">
        <v>509</v>
      </c>
      <c r="B89" s="444">
        <v>1</v>
      </c>
      <c r="C89" s="347" t="s">
        <v>115</v>
      </c>
      <c r="D89" s="452">
        <v>60.9144287109375</v>
      </c>
      <c r="E89" s="452">
        <v>71.010665893554688</v>
      </c>
      <c r="F89" s="452">
        <v>91.769844055175781</v>
      </c>
      <c r="G89" s="452">
        <v>97.4129638671875</v>
      </c>
      <c r="H89" s="452">
        <v>132.06497192382813</v>
      </c>
      <c r="I89" s="452">
        <v>190.46868896484375</v>
      </c>
      <c r="J89" s="452">
        <v>235.72782897949219</v>
      </c>
      <c r="K89" s="452">
        <v>241.03575134277344</v>
      </c>
      <c r="L89" s="452">
        <v>243.03982543945313</v>
      </c>
      <c r="M89" s="452">
        <v>228.75680541992188</v>
      </c>
      <c r="N89" s="452">
        <v>282.30795288085938</v>
      </c>
      <c r="O89" s="452">
        <v>276.685791015625</v>
      </c>
      <c r="P89" s="452">
        <v>260.71160888671875</v>
      </c>
      <c r="Q89" s="452">
        <v>246.84889221191406</v>
      </c>
      <c r="R89" s="452">
        <v>372.98419189453125</v>
      </c>
      <c r="S89" s="452">
        <v>292.52944946289063</v>
      </c>
    </row>
    <row r="90" spans="1:20" ht="13" x14ac:dyDescent="0.3">
      <c r="A90" s="438" t="s">
        <v>509</v>
      </c>
      <c r="B90" s="294">
        <v>1.1000000000000001</v>
      </c>
      <c r="C90" s="348" t="s">
        <v>842</v>
      </c>
      <c r="D90" s="452">
        <v>75.452651977539063</v>
      </c>
      <c r="E90" s="452">
        <v>84.814498901367188</v>
      </c>
      <c r="F90" s="452">
        <v>108.24379730224609</v>
      </c>
      <c r="G90" s="452">
        <v>110.36624908447266</v>
      </c>
      <c r="H90" s="452">
        <v>144.08154296875</v>
      </c>
      <c r="I90" s="452">
        <v>200.45735168457031</v>
      </c>
      <c r="J90" s="452">
        <v>249.22900390625</v>
      </c>
      <c r="K90" s="452">
        <v>253.44839477539063</v>
      </c>
      <c r="L90" s="452">
        <v>254.32890319824219</v>
      </c>
      <c r="M90" s="452">
        <v>238.60604858398438</v>
      </c>
      <c r="N90" s="452">
        <v>290.68438720703125</v>
      </c>
      <c r="O90" s="452">
        <v>286.6083984375</v>
      </c>
      <c r="P90" s="452">
        <v>271.37893676757813</v>
      </c>
      <c r="Q90" s="452">
        <v>256.74664306640625</v>
      </c>
      <c r="R90" s="452">
        <v>381.57879638671875</v>
      </c>
      <c r="S90" s="452">
        <v>302.45263671875</v>
      </c>
    </row>
    <row r="91" spans="1:20" ht="13" x14ac:dyDescent="0.3">
      <c r="A91" s="438" t="s">
        <v>509</v>
      </c>
      <c r="B91" s="294" t="s">
        <v>843</v>
      </c>
      <c r="C91" s="454" t="s">
        <v>844</v>
      </c>
      <c r="D91" s="452">
        <v>1.6936500072479248</v>
      </c>
      <c r="E91" s="452">
        <v>1.8164999485015869</v>
      </c>
      <c r="F91" s="452">
        <v>2.6628000736236572</v>
      </c>
      <c r="G91" s="452">
        <v>3.9532499313354492</v>
      </c>
      <c r="H91" s="452">
        <v>3.2455499172210693</v>
      </c>
      <c r="I91" s="452">
        <v>2.4223499298095703</v>
      </c>
      <c r="J91" s="452">
        <v>2.3310000896453857</v>
      </c>
      <c r="K91" s="452">
        <v>2.276400089263916</v>
      </c>
      <c r="L91" s="452">
        <v>1.8459000587463379</v>
      </c>
      <c r="M91" s="452">
        <v>2.710050106048584</v>
      </c>
      <c r="N91" s="452">
        <v>4.712399959564209</v>
      </c>
      <c r="O91" s="452">
        <v>6.2873997688293457</v>
      </c>
      <c r="P91" s="452">
        <v>4.9129500389099121</v>
      </c>
      <c r="Q91" s="452">
        <v>5.3476500511169434</v>
      </c>
      <c r="R91" s="452">
        <v>4.7417998313903809</v>
      </c>
      <c r="S91" s="452">
        <v>3.6256499290466309</v>
      </c>
    </row>
    <row r="92" spans="1:20" ht="13" x14ac:dyDescent="0.3">
      <c r="A92" s="438" t="s">
        <v>509</v>
      </c>
      <c r="B92" s="294" t="s">
        <v>845</v>
      </c>
      <c r="C92" s="447" t="s">
        <v>846</v>
      </c>
      <c r="D92" s="452">
        <v>73.355003356933594</v>
      </c>
      <c r="E92" s="452">
        <v>82.803001403808594</v>
      </c>
      <c r="F92" s="452">
        <v>105.31999969482422</v>
      </c>
      <c r="G92" s="452">
        <v>106.23300170898438</v>
      </c>
      <c r="H92" s="452">
        <v>140.83599853515625</v>
      </c>
      <c r="I92" s="452">
        <v>198.03500366210938</v>
      </c>
      <c r="J92" s="452">
        <v>246.78199768066406</v>
      </c>
      <c r="K92" s="452">
        <v>251.05799865722656</v>
      </c>
      <c r="L92" s="452">
        <v>252.46400451660156</v>
      </c>
      <c r="M92" s="452">
        <v>235.89599609375</v>
      </c>
      <c r="N92" s="452">
        <v>285.97198486328125</v>
      </c>
      <c r="O92" s="452">
        <v>280.32101440429688</v>
      </c>
      <c r="P92" s="452">
        <v>266.46600341796875</v>
      </c>
      <c r="Q92" s="452">
        <v>251.39900207519531</v>
      </c>
      <c r="R92" s="452">
        <v>376.83700561523438</v>
      </c>
      <c r="S92" s="452">
        <v>298.82699584960938</v>
      </c>
    </row>
    <row r="93" spans="1:20" ht="13" x14ac:dyDescent="0.3">
      <c r="A93" s="438" t="s">
        <v>509</v>
      </c>
      <c r="B93" s="294" t="s">
        <v>847</v>
      </c>
      <c r="C93" s="455" t="s">
        <v>122</v>
      </c>
      <c r="D93" s="452">
        <v>68.927001953125</v>
      </c>
      <c r="E93" s="452">
        <v>75.821998596191406</v>
      </c>
      <c r="F93" s="452">
        <v>105.23500061035156</v>
      </c>
      <c r="G93" s="452">
        <v>106.16899871826172</v>
      </c>
      <c r="H93" s="452">
        <v>140.64199829101563</v>
      </c>
      <c r="I93" s="452">
        <v>197.85600280761719</v>
      </c>
      <c r="J93" s="452">
        <v>246.69099426269531</v>
      </c>
      <c r="K93" s="452">
        <v>250.87800598144531</v>
      </c>
      <c r="L93" s="452">
        <v>252.32600402832031</v>
      </c>
      <c r="M93" s="452">
        <v>235.71499633789063</v>
      </c>
      <c r="N93" s="452">
        <v>285.79901123046875</v>
      </c>
      <c r="O93" s="452">
        <v>280.24798583984375</v>
      </c>
      <c r="P93" s="452">
        <v>266.38800048828125</v>
      </c>
      <c r="Q93" s="452">
        <v>251.27099609375</v>
      </c>
      <c r="R93" s="452">
        <v>376.7080078125</v>
      </c>
      <c r="S93" s="452">
        <v>298.697998046875</v>
      </c>
    </row>
    <row r="94" spans="1:20" ht="13" x14ac:dyDescent="0.3">
      <c r="A94" s="438" t="s">
        <v>509</v>
      </c>
      <c r="B94" s="294" t="s">
        <v>848</v>
      </c>
      <c r="C94" s="455" t="s">
        <v>849</v>
      </c>
      <c r="D94" s="452">
        <v>0.62800002098083496</v>
      </c>
      <c r="E94" s="452">
        <v>0.98100000619888306</v>
      </c>
      <c r="F94" s="452">
        <v>8.5000000894069672E-2</v>
      </c>
      <c r="G94" s="452">
        <v>6.4000003039836884E-2</v>
      </c>
      <c r="H94" s="452">
        <v>0.1940000057220459</v>
      </c>
      <c r="I94" s="452">
        <v>0.17900000512599945</v>
      </c>
      <c r="J94" s="452">
        <v>9.0999998152256012E-2</v>
      </c>
      <c r="K94" s="452">
        <v>0.18000000715255737</v>
      </c>
      <c r="L94" s="452">
        <v>0.1379999965429306</v>
      </c>
      <c r="M94" s="452">
        <v>0.1809999942779541</v>
      </c>
      <c r="N94" s="452">
        <v>0.17299999296665192</v>
      </c>
      <c r="O94" s="452">
        <v>7.2999998927116394E-2</v>
      </c>
      <c r="P94" s="452">
        <v>7.8000001609325409E-2</v>
      </c>
      <c r="Q94" s="452">
        <v>0.12800000607967377</v>
      </c>
      <c r="R94" s="452">
        <v>0.1289999932050705</v>
      </c>
      <c r="S94" s="452">
        <v>0.1289999932050705</v>
      </c>
    </row>
    <row r="95" spans="1:20" ht="13" x14ac:dyDescent="0.3">
      <c r="A95" s="438" t="s">
        <v>509</v>
      </c>
      <c r="B95" s="294" t="s">
        <v>850</v>
      </c>
      <c r="C95" s="455" t="s">
        <v>851</v>
      </c>
      <c r="D95" s="452">
        <v>3.7999999523162842</v>
      </c>
      <c r="E95" s="452">
        <v>6</v>
      </c>
      <c r="F95" s="452">
        <v>0</v>
      </c>
      <c r="G95" s="452">
        <v>0</v>
      </c>
      <c r="H95" s="452">
        <v>0</v>
      </c>
      <c r="I95" s="452">
        <v>0</v>
      </c>
      <c r="J95" s="452">
        <v>0</v>
      </c>
      <c r="K95" s="452">
        <v>0</v>
      </c>
      <c r="L95" s="452">
        <v>0</v>
      </c>
      <c r="M95" s="452">
        <v>0</v>
      </c>
      <c r="N95" s="452">
        <v>0</v>
      </c>
      <c r="O95" s="452">
        <v>0</v>
      </c>
      <c r="P95" s="452">
        <v>0</v>
      </c>
      <c r="Q95" s="452">
        <v>0</v>
      </c>
      <c r="R95" s="452">
        <v>0</v>
      </c>
      <c r="S95" s="452">
        <v>0</v>
      </c>
    </row>
    <row r="96" spans="1:20" ht="13" x14ac:dyDescent="0.3">
      <c r="A96" s="438" t="s">
        <v>509</v>
      </c>
      <c r="B96" s="294" t="s">
        <v>852</v>
      </c>
      <c r="C96" s="447" t="s">
        <v>853</v>
      </c>
      <c r="D96" s="452">
        <v>0.40400001406669617</v>
      </c>
      <c r="E96" s="452">
        <v>0.19499999284744263</v>
      </c>
      <c r="F96" s="452">
        <v>0.26100000739097595</v>
      </c>
      <c r="G96" s="452">
        <v>0.18000000715255737</v>
      </c>
      <c r="H96" s="452">
        <v>0</v>
      </c>
      <c r="I96" s="452">
        <v>0</v>
      </c>
      <c r="J96" s="452">
        <v>0.11599999666213989</v>
      </c>
      <c r="K96" s="452">
        <v>0.11400000005960464</v>
      </c>
      <c r="L96" s="452">
        <v>1.8999999389052391E-2</v>
      </c>
      <c r="M96" s="452">
        <v>0</v>
      </c>
      <c r="N96" s="452">
        <v>0</v>
      </c>
      <c r="O96" s="452">
        <v>0</v>
      </c>
      <c r="P96" s="452">
        <v>0</v>
      </c>
      <c r="Q96" s="452">
        <v>0</v>
      </c>
      <c r="R96" s="452">
        <v>0</v>
      </c>
      <c r="S96" s="452">
        <v>0</v>
      </c>
    </row>
    <row r="97" spans="1:19" ht="13" x14ac:dyDescent="0.3">
      <c r="A97" s="438" t="s">
        <v>509</v>
      </c>
      <c r="B97" s="294" t="s">
        <v>854</v>
      </c>
      <c r="C97" s="348" t="s">
        <v>855</v>
      </c>
      <c r="D97" s="452">
        <v>14.538223266601563</v>
      </c>
      <c r="E97" s="452">
        <v>13.803832054138184</v>
      </c>
      <c r="F97" s="452">
        <v>16.473958969116211</v>
      </c>
      <c r="G97" s="452">
        <v>12.953285217285156</v>
      </c>
      <c r="H97" s="452">
        <v>12.016571998596191</v>
      </c>
      <c r="I97" s="452">
        <v>9.9886636734008789</v>
      </c>
      <c r="J97" s="452">
        <v>13.501175880432129</v>
      </c>
      <c r="K97" s="452">
        <v>12.412647247314453</v>
      </c>
      <c r="L97" s="452">
        <v>11.289068222045898</v>
      </c>
      <c r="M97" s="452">
        <v>9.8492507934570313</v>
      </c>
      <c r="N97" s="452">
        <v>8.3764410018920898</v>
      </c>
      <c r="O97" s="452">
        <v>9.9226016998291016</v>
      </c>
      <c r="P97" s="452">
        <v>10.667351722717285</v>
      </c>
      <c r="Q97" s="452">
        <v>9.8977575302124023</v>
      </c>
      <c r="R97" s="452">
        <v>8.5946207046508789</v>
      </c>
      <c r="S97" s="452">
        <v>9.9232120513916016</v>
      </c>
    </row>
    <row r="98" spans="1:19" ht="15" customHeight="1" x14ac:dyDescent="0.3">
      <c r="A98" s="438" t="s">
        <v>509</v>
      </c>
      <c r="B98" s="444">
        <v>2</v>
      </c>
      <c r="C98" s="485" t="s">
        <v>116</v>
      </c>
      <c r="D98" s="452">
        <v>44.394721984863281</v>
      </c>
      <c r="E98" s="452">
        <v>44.054744720458984</v>
      </c>
      <c r="F98" s="452">
        <v>35.323635101318359</v>
      </c>
      <c r="G98" s="452">
        <v>42.424758911132813</v>
      </c>
      <c r="H98" s="452">
        <v>36.244174957275391</v>
      </c>
      <c r="I98" s="452">
        <v>27.063016891479492</v>
      </c>
      <c r="J98" s="452">
        <v>14.366594314575195</v>
      </c>
      <c r="K98" s="452">
        <v>12.325272560119629</v>
      </c>
      <c r="L98" s="452">
        <v>15.787541389465332</v>
      </c>
      <c r="M98" s="452">
        <v>27.149673461914063</v>
      </c>
      <c r="N98" s="452">
        <v>-1.1611777544021606</v>
      </c>
      <c r="O98" s="452">
        <v>4.7402701377868652</v>
      </c>
      <c r="P98" s="452">
        <v>17.41009521484375</v>
      </c>
      <c r="Q98" s="452">
        <v>23.462610244750977</v>
      </c>
      <c r="R98" s="452">
        <v>6.1792740821838379</v>
      </c>
      <c r="S98" s="452">
        <v>13.283588409423828</v>
      </c>
    </row>
    <row r="99" spans="1:19" ht="13" x14ac:dyDescent="0.3">
      <c r="A99" s="438" t="s">
        <v>509</v>
      </c>
      <c r="B99" s="294" t="s">
        <v>372</v>
      </c>
      <c r="C99" s="348" t="s">
        <v>117</v>
      </c>
      <c r="D99" s="452">
        <v>-8.9399995803833008</v>
      </c>
      <c r="E99" s="452">
        <v>-8.2370004653930664</v>
      </c>
      <c r="F99" s="452">
        <v>-13.321999549865723</v>
      </c>
      <c r="G99" s="452">
        <v>-9.0839996337890625</v>
      </c>
      <c r="H99" s="452">
        <v>-15.192999839782715</v>
      </c>
      <c r="I99" s="452">
        <v>-22.268999099731445</v>
      </c>
      <c r="J99" s="452">
        <v>-35.63800048828125</v>
      </c>
      <c r="K99" s="452">
        <v>-43.213001251220703</v>
      </c>
      <c r="L99" s="452">
        <v>-42.928001403808594</v>
      </c>
      <c r="M99" s="452">
        <v>-30.978000640869141</v>
      </c>
      <c r="N99" s="452">
        <v>-60.737998962402344</v>
      </c>
      <c r="O99" s="452">
        <v>-56.520000457763672</v>
      </c>
      <c r="P99" s="452">
        <v>-45.326000213623047</v>
      </c>
      <c r="Q99" s="452">
        <v>-45.076000213623047</v>
      </c>
      <c r="R99" s="452">
        <v>-62.749000549316406</v>
      </c>
      <c r="S99" s="452">
        <v>-63.757999420166016</v>
      </c>
    </row>
    <row r="100" spans="1:19" ht="13" x14ac:dyDescent="0.3">
      <c r="A100" s="438" t="s">
        <v>509</v>
      </c>
      <c r="B100" s="294" t="s">
        <v>856</v>
      </c>
      <c r="C100" s="348" t="s">
        <v>857</v>
      </c>
      <c r="D100" s="452">
        <v>0</v>
      </c>
      <c r="E100" s="452">
        <v>0</v>
      </c>
      <c r="F100" s="452">
        <v>0</v>
      </c>
      <c r="G100" s="452">
        <v>0</v>
      </c>
      <c r="H100" s="452">
        <v>0</v>
      </c>
      <c r="I100" s="452">
        <v>0</v>
      </c>
      <c r="J100" s="452">
        <v>0</v>
      </c>
      <c r="K100" s="452">
        <v>0</v>
      </c>
      <c r="L100" s="452">
        <v>0</v>
      </c>
      <c r="M100" s="452">
        <v>0</v>
      </c>
      <c r="N100" s="452">
        <v>0</v>
      </c>
      <c r="O100" s="452">
        <v>0</v>
      </c>
      <c r="P100" s="452">
        <v>0</v>
      </c>
      <c r="Q100" s="452">
        <v>0</v>
      </c>
      <c r="R100" s="452">
        <v>0</v>
      </c>
      <c r="S100" s="452">
        <v>0</v>
      </c>
    </row>
    <row r="101" spans="1:19" ht="13" x14ac:dyDescent="0.3">
      <c r="A101" s="438" t="s">
        <v>509</v>
      </c>
      <c r="B101" s="294" t="s">
        <v>858</v>
      </c>
      <c r="C101" s="447" t="s">
        <v>859</v>
      </c>
      <c r="D101" s="452">
        <v>8.9399995803833008</v>
      </c>
      <c r="E101" s="452">
        <v>8.2370004653930664</v>
      </c>
      <c r="F101" s="452">
        <v>13.321999549865723</v>
      </c>
      <c r="G101" s="452">
        <v>9.0839996337890625</v>
      </c>
      <c r="H101" s="452">
        <v>15.192999839782715</v>
      </c>
      <c r="I101" s="452">
        <v>22.268999099731445</v>
      </c>
      <c r="J101" s="452">
        <v>35.63800048828125</v>
      </c>
      <c r="K101" s="452">
        <v>43.213001251220703</v>
      </c>
      <c r="L101" s="452">
        <v>42.928001403808594</v>
      </c>
      <c r="M101" s="452">
        <v>30.978000640869141</v>
      </c>
      <c r="N101" s="452">
        <v>60.737998962402344</v>
      </c>
      <c r="O101" s="452">
        <v>56.520000457763672</v>
      </c>
      <c r="P101" s="452">
        <v>45.326000213623047</v>
      </c>
      <c r="Q101" s="452">
        <v>45.076000213623047</v>
      </c>
      <c r="R101" s="452">
        <v>62.749000549316406</v>
      </c>
      <c r="S101" s="452">
        <v>63.757999420166016</v>
      </c>
    </row>
    <row r="102" spans="1:19" ht="13" x14ac:dyDescent="0.3">
      <c r="A102" s="438" t="s">
        <v>509</v>
      </c>
      <c r="B102" s="294" t="s">
        <v>860</v>
      </c>
      <c r="C102" s="455" t="s">
        <v>122</v>
      </c>
      <c r="D102" s="452">
        <v>0.47900000214576721</v>
      </c>
      <c r="E102" s="452">
        <v>0.60500001907348633</v>
      </c>
      <c r="F102" s="452">
        <v>0.88999998569488525</v>
      </c>
      <c r="G102" s="452">
        <v>0.89099997282028198</v>
      </c>
      <c r="H102" s="452">
        <v>3.6970000267028809</v>
      </c>
      <c r="I102" s="452">
        <v>3.0529999732971191</v>
      </c>
      <c r="J102" s="452">
        <v>8.0959997177124023</v>
      </c>
      <c r="K102" s="452">
        <v>5.3550000190734863</v>
      </c>
      <c r="L102" s="452">
        <v>4.2729997634887695</v>
      </c>
      <c r="M102" s="452">
        <v>7.2649998664855957</v>
      </c>
      <c r="N102" s="452">
        <v>16.302999496459961</v>
      </c>
      <c r="O102" s="452">
        <v>19.145000457763672</v>
      </c>
      <c r="P102" s="452">
        <v>17.379999160766602</v>
      </c>
      <c r="Q102" s="452">
        <v>18.545000076293945</v>
      </c>
      <c r="R102" s="452">
        <v>24.419000625610352</v>
      </c>
      <c r="S102" s="452">
        <v>20.107999801635742</v>
      </c>
    </row>
    <row r="103" spans="1:19" ht="13" x14ac:dyDescent="0.3">
      <c r="A103" s="438" t="s">
        <v>509</v>
      </c>
      <c r="B103" s="294" t="s">
        <v>861</v>
      </c>
      <c r="C103" s="455" t="s">
        <v>849</v>
      </c>
      <c r="D103" s="452">
        <v>8.0459995269775391</v>
      </c>
      <c r="E103" s="452">
        <v>7.5590000152587891</v>
      </c>
      <c r="F103" s="452">
        <v>12.37399959564209</v>
      </c>
      <c r="G103" s="452">
        <v>8.1350002288818359</v>
      </c>
      <c r="H103" s="452">
        <v>11.437999725341797</v>
      </c>
      <c r="I103" s="452">
        <v>19.148000717163086</v>
      </c>
      <c r="J103" s="452">
        <v>27.474000930786133</v>
      </c>
      <c r="K103" s="452">
        <v>37.790000915527344</v>
      </c>
      <c r="L103" s="452">
        <v>38.640998840332031</v>
      </c>
      <c r="M103" s="452">
        <v>23.503000259399414</v>
      </c>
      <c r="N103" s="452">
        <v>43.974998474121094</v>
      </c>
      <c r="O103" s="452">
        <v>36.808998107910156</v>
      </c>
      <c r="P103" s="452">
        <v>27.409999847412109</v>
      </c>
      <c r="Q103" s="452">
        <v>25.781999588012695</v>
      </c>
      <c r="R103" s="452">
        <v>37.564998626708984</v>
      </c>
      <c r="S103" s="452">
        <v>42.807998657226563</v>
      </c>
    </row>
    <row r="104" spans="1:19" ht="13" x14ac:dyDescent="0.3">
      <c r="A104" s="438" t="s">
        <v>509</v>
      </c>
      <c r="B104" s="294" t="s">
        <v>862</v>
      </c>
      <c r="C104" s="455" t="s">
        <v>851</v>
      </c>
      <c r="D104" s="452">
        <v>0.41499999165534973</v>
      </c>
      <c r="E104" s="452">
        <v>7.2999998927116394E-2</v>
      </c>
      <c r="F104" s="452">
        <v>5.7999998331069946E-2</v>
      </c>
      <c r="G104" s="452">
        <v>5.4000001400709152E-2</v>
      </c>
      <c r="H104" s="452">
        <v>5.4000001400709152E-2</v>
      </c>
      <c r="I104" s="452">
        <v>6.8000003695487976E-2</v>
      </c>
      <c r="J104" s="452">
        <v>6.8000003695487976E-2</v>
      </c>
      <c r="K104" s="452">
        <v>6.8000003695487976E-2</v>
      </c>
      <c r="L104" s="452">
        <v>1.4000000432133675E-2</v>
      </c>
      <c r="M104" s="452">
        <v>0.20999999344348907</v>
      </c>
      <c r="N104" s="452">
        <v>0.46000000834465027</v>
      </c>
      <c r="O104" s="452">
        <v>0.56599998474121094</v>
      </c>
      <c r="P104" s="452">
        <v>0.53600001335144043</v>
      </c>
      <c r="Q104" s="452">
        <v>0.74900001287460327</v>
      </c>
      <c r="R104" s="452">
        <v>0.76499998569488525</v>
      </c>
      <c r="S104" s="452">
        <v>0.84200000762939453</v>
      </c>
    </row>
    <row r="105" spans="1:19" ht="13" x14ac:dyDescent="0.3">
      <c r="A105" s="438" t="s">
        <v>509</v>
      </c>
      <c r="B105" s="294" t="s">
        <v>863</v>
      </c>
      <c r="C105" s="455" t="s">
        <v>864</v>
      </c>
      <c r="D105" s="452">
        <v>0</v>
      </c>
      <c r="E105" s="452">
        <v>0</v>
      </c>
      <c r="F105" s="452">
        <v>0</v>
      </c>
      <c r="G105" s="452">
        <v>4.0000001899898052E-3</v>
      </c>
      <c r="H105" s="452">
        <v>4.0000001899898052E-3</v>
      </c>
      <c r="I105" s="452">
        <v>0</v>
      </c>
      <c r="J105" s="452">
        <v>0</v>
      </c>
      <c r="K105" s="452">
        <v>0</v>
      </c>
      <c r="L105" s="452">
        <v>0</v>
      </c>
      <c r="M105" s="452">
        <v>0</v>
      </c>
      <c r="N105" s="452">
        <v>0</v>
      </c>
      <c r="O105" s="452">
        <v>0</v>
      </c>
      <c r="P105" s="452">
        <v>0</v>
      </c>
      <c r="Q105" s="452">
        <v>0</v>
      </c>
      <c r="R105" s="452">
        <v>0</v>
      </c>
      <c r="S105" s="452">
        <v>0</v>
      </c>
    </row>
    <row r="106" spans="1:19" ht="13" x14ac:dyDescent="0.3">
      <c r="A106" s="438" t="s">
        <v>509</v>
      </c>
      <c r="B106" s="294" t="s">
        <v>374</v>
      </c>
      <c r="C106" s="348" t="s">
        <v>118</v>
      </c>
      <c r="D106" s="452">
        <v>53.334724426269531</v>
      </c>
      <c r="E106" s="452">
        <v>52.291744232177734</v>
      </c>
      <c r="F106" s="452">
        <v>48.645633697509766</v>
      </c>
      <c r="G106" s="452">
        <v>51.508758544921875</v>
      </c>
      <c r="H106" s="452">
        <v>51.437175750732422</v>
      </c>
      <c r="I106" s="452">
        <v>49.332015991210938</v>
      </c>
      <c r="J106" s="452">
        <v>50.004592895507813</v>
      </c>
      <c r="K106" s="452">
        <v>55.538272857666016</v>
      </c>
      <c r="L106" s="452">
        <v>58.715541839599609</v>
      </c>
      <c r="M106" s="452">
        <v>58.127674102783203</v>
      </c>
      <c r="N106" s="452">
        <v>59.576820373535156</v>
      </c>
      <c r="O106" s="452">
        <v>61.260269165039063</v>
      </c>
      <c r="P106" s="452">
        <v>62.736095428466797</v>
      </c>
      <c r="Q106" s="452">
        <v>68.538612365722656</v>
      </c>
      <c r="R106" s="452">
        <v>68.928276062011719</v>
      </c>
      <c r="S106" s="452">
        <v>77.041587829589844</v>
      </c>
    </row>
    <row r="107" spans="1:19" ht="13" x14ac:dyDescent="0.3">
      <c r="A107" s="438" t="s">
        <v>509</v>
      </c>
      <c r="B107" s="294" t="s">
        <v>865</v>
      </c>
      <c r="C107" s="447" t="s">
        <v>866</v>
      </c>
      <c r="D107" s="452">
        <v>0</v>
      </c>
      <c r="E107" s="452">
        <v>0</v>
      </c>
      <c r="F107" s="452">
        <v>1.9999999552965164E-2</v>
      </c>
      <c r="G107" s="452">
        <v>7.0000002160668373E-3</v>
      </c>
      <c r="H107" s="452">
        <v>0</v>
      </c>
      <c r="I107" s="452">
        <v>0</v>
      </c>
      <c r="J107" s="452">
        <v>0</v>
      </c>
      <c r="K107" s="452">
        <v>0</v>
      </c>
      <c r="L107" s="452">
        <v>0</v>
      </c>
      <c r="M107" s="452">
        <v>0</v>
      </c>
      <c r="N107" s="452">
        <v>0</v>
      </c>
      <c r="O107" s="452">
        <v>0</v>
      </c>
      <c r="P107" s="452">
        <v>0</v>
      </c>
      <c r="Q107" s="452">
        <v>0</v>
      </c>
      <c r="R107" s="452">
        <v>0</v>
      </c>
      <c r="S107" s="452">
        <v>0</v>
      </c>
    </row>
    <row r="108" spans="1:19" ht="13" x14ac:dyDescent="0.3">
      <c r="A108" s="438" t="s">
        <v>509</v>
      </c>
      <c r="B108" s="294" t="s">
        <v>867</v>
      </c>
      <c r="C108" s="447" t="s">
        <v>91</v>
      </c>
      <c r="D108" s="452">
        <v>53.334724426269531</v>
      </c>
      <c r="E108" s="452">
        <v>52.291744232177734</v>
      </c>
      <c r="F108" s="452">
        <v>48.625633239746094</v>
      </c>
      <c r="G108" s="452">
        <v>51.501758575439453</v>
      </c>
      <c r="H108" s="452">
        <v>51.437175750732422</v>
      </c>
      <c r="I108" s="452">
        <v>49.332015991210938</v>
      </c>
      <c r="J108" s="452">
        <v>50.004592895507813</v>
      </c>
      <c r="K108" s="452">
        <v>55.538272857666016</v>
      </c>
      <c r="L108" s="452">
        <v>58.715541839599609</v>
      </c>
      <c r="M108" s="452">
        <v>58.127674102783203</v>
      </c>
      <c r="N108" s="452">
        <v>59.576820373535156</v>
      </c>
      <c r="O108" s="452">
        <v>61.260269165039063</v>
      </c>
      <c r="P108" s="452">
        <v>62.736095428466797</v>
      </c>
      <c r="Q108" s="452">
        <v>68.538612365722656</v>
      </c>
      <c r="R108" s="452">
        <v>68.928276062011719</v>
      </c>
      <c r="S108" s="452">
        <v>77.041587829589844</v>
      </c>
    </row>
    <row r="109" spans="1:19" ht="13" x14ac:dyDescent="0.3">
      <c r="A109" s="438" t="s">
        <v>509</v>
      </c>
      <c r="B109" s="294" t="s">
        <v>868</v>
      </c>
      <c r="C109" s="455" t="s">
        <v>869</v>
      </c>
      <c r="D109" s="452">
        <v>0</v>
      </c>
      <c r="E109" s="452">
        <v>6.5999999642372131E-2</v>
      </c>
      <c r="F109" s="452">
        <v>4.6999998390674591E-2</v>
      </c>
      <c r="G109" s="452">
        <v>0</v>
      </c>
      <c r="H109" s="452">
        <v>0</v>
      </c>
      <c r="I109" s="452">
        <v>0</v>
      </c>
      <c r="J109" s="452">
        <v>0</v>
      </c>
      <c r="K109" s="452">
        <v>0</v>
      </c>
      <c r="L109" s="452">
        <v>0</v>
      </c>
      <c r="M109" s="452">
        <v>0</v>
      </c>
      <c r="N109" s="452">
        <v>0</v>
      </c>
      <c r="O109" s="452">
        <v>0</v>
      </c>
      <c r="P109" s="452">
        <v>0</v>
      </c>
      <c r="Q109" s="452">
        <v>0</v>
      </c>
      <c r="R109" s="452">
        <v>0</v>
      </c>
      <c r="S109" s="452">
        <v>0</v>
      </c>
    </row>
    <row r="110" spans="1:19" ht="13" x14ac:dyDescent="0.3">
      <c r="A110" s="438" t="s">
        <v>509</v>
      </c>
      <c r="B110" s="294" t="s">
        <v>870</v>
      </c>
      <c r="C110" s="456" t="s">
        <v>119</v>
      </c>
      <c r="D110" s="452">
        <v>3.9890000820159912</v>
      </c>
      <c r="E110" s="452">
        <v>7.8350000381469727</v>
      </c>
      <c r="F110" s="452">
        <v>2.8870000839233398</v>
      </c>
      <c r="G110" s="452">
        <v>2.6909999847412109</v>
      </c>
      <c r="H110" s="452">
        <v>2.8199999332427979</v>
      </c>
      <c r="I110" s="452">
        <v>1.1809999942779541</v>
      </c>
      <c r="J110" s="452">
        <v>1.1759999990463257</v>
      </c>
      <c r="K110" s="452">
        <v>6.4600000381469727</v>
      </c>
      <c r="L110" s="452">
        <v>8.4329996109008789</v>
      </c>
      <c r="M110" s="452">
        <v>5.4109997749328613</v>
      </c>
      <c r="N110" s="452">
        <v>5.2290000915527344</v>
      </c>
      <c r="O110" s="452">
        <v>4.8239998817443848</v>
      </c>
      <c r="P110" s="452">
        <v>6.995999813079834</v>
      </c>
      <c r="Q110" s="452">
        <v>8.8999996185302734</v>
      </c>
      <c r="R110" s="452">
        <v>2.5789999961853027</v>
      </c>
      <c r="S110" s="452">
        <v>6.4970002174377441</v>
      </c>
    </row>
    <row r="111" spans="1:19" ht="13" x14ac:dyDescent="0.3">
      <c r="A111" s="438" t="s">
        <v>509</v>
      </c>
      <c r="B111" s="294" t="s">
        <v>871</v>
      </c>
      <c r="C111" s="457" t="s">
        <v>120</v>
      </c>
      <c r="D111" s="452">
        <v>22.919000625610352</v>
      </c>
      <c r="E111" s="452">
        <v>20.030000686645508</v>
      </c>
      <c r="F111" s="452">
        <v>24.186000823974609</v>
      </c>
      <c r="G111" s="452">
        <v>27.381000518798828</v>
      </c>
      <c r="H111" s="452">
        <v>29.229999542236328</v>
      </c>
      <c r="I111" s="452">
        <v>29.832000732421875</v>
      </c>
      <c r="J111" s="452">
        <v>30.618000030517578</v>
      </c>
      <c r="K111" s="452">
        <v>29.826000213623047</v>
      </c>
      <c r="L111" s="452">
        <v>28.089000701904297</v>
      </c>
      <c r="M111" s="452">
        <v>28.242000579833984</v>
      </c>
      <c r="N111" s="452">
        <v>27.607000350952148</v>
      </c>
      <c r="O111" s="452">
        <v>25.409999847412109</v>
      </c>
      <c r="P111" s="452">
        <v>24.589000701904297</v>
      </c>
      <c r="Q111" s="452">
        <v>27.451000213623047</v>
      </c>
      <c r="R111" s="452">
        <v>30.420999526977539</v>
      </c>
      <c r="S111" s="452">
        <v>32.981998443603516</v>
      </c>
    </row>
    <row r="112" spans="1:19" ht="25" x14ac:dyDescent="0.3">
      <c r="A112" s="438" t="s">
        <v>509</v>
      </c>
      <c r="B112" s="294" t="s">
        <v>872</v>
      </c>
      <c r="C112" s="457" t="s">
        <v>873</v>
      </c>
      <c r="D112" s="452">
        <v>26.426723480224609</v>
      </c>
      <c r="E112" s="452">
        <v>24.360746383666992</v>
      </c>
      <c r="F112" s="452">
        <v>21.505634307861328</v>
      </c>
      <c r="G112" s="452">
        <v>21.429758071899414</v>
      </c>
      <c r="H112" s="452">
        <v>19.387174606323242</v>
      </c>
      <c r="I112" s="452">
        <v>18.31901741027832</v>
      </c>
      <c r="J112" s="452">
        <v>18.210594177246094</v>
      </c>
      <c r="K112" s="452">
        <v>19.252273559570313</v>
      </c>
      <c r="L112" s="452">
        <v>22.193540573120117</v>
      </c>
      <c r="M112" s="452">
        <v>24.474672317504883</v>
      </c>
      <c r="N112" s="452">
        <v>26.740821838378906</v>
      </c>
      <c r="O112" s="452">
        <v>31.026269912719727</v>
      </c>
      <c r="P112" s="452">
        <v>31.151094436645508</v>
      </c>
      <c r="Q112" s="452">
        <v>32.187610626220703</v>
      </c>
      <c r="R112" s="452">
        <v>35.928272247314453</v>
      </c>
      <c r="S112" s="452">
        <v>37.562587738037109</v>
      </c>
    </row>
    <row r="113" spans="1:19" ht="15" customHeight="1" x14ac:dyDescent="0.3">
      <c r="A113" s="438" t="s">
        <v>509</v>
      </c>
      <c r="B113" s="444">
        <v>3</v>
      </c>
      <c r="C113" s="88" t="s">
        <v>121</v>
      </c>
      <c r="D113" s="452">
        <v>84.395652770996094</v>
      </c>
      <c r="E113" s="452">
        <v>94.776786804199219</v>
      </c>
      <c r="F113" s="452">
        <v>115.33861541748047</v>
      </c>
      <c r="G113" s="452">
        <v>124.65200042724609</v>
      </c>
      <c r="H113" s="452">
        <v>153.53399658203125</v>
      </c>
      <c r="I113" s="452">
        <v>201.17300415039063</v>
      </c>
      <c r="J113" s="452">
        <v>231.34300231933594</v>
      </c>
      <c r="K113" s="452">
        <v>232.66299438476563</v>
      </c>
      <c r="L113" s="452">
        <v>237.12600708007813</v>
      </c>
      <c r="M113" s="452">
        <v>230.29400634765625</v>
      </c>
      <c r="N113" s="452">
        <v>254.08200073242188</v>
      </c>
      <c r="O113" s="452">
        <v>250.9530029296875</v>
      </c>
      <c r="P113" s="452">
        <v>248.59500122070313</v>
      </c>
      <c r="Q113" s="452">
        <v>234.4219970703125</v>
      </c>
      <c r="R113" s="452">
        <v>336.74899291992188</v>
      </c>
      <c r="S113" s="452">
        <v>263.0570068359375</v>
      </c>
    </row>
    <row r="114" spans="1:19" ht="13" x14ac:dyDescent="0.3">
      <c r="A114" s="438" t="s">
        <v>509</v>
      </c>
      <c r="B114" s="294" t="s">
        <v>376</v>
      </c>
      <c r="C114" s="446" t="s">
        <v>874</v>
      </c>
      <c r="D114" s="452">
        <v>30.746000289916992</v>
      </c>
      <c r="E114" s="452">
        <v>36.969001770019531</v>
      </c>
      <c r="F114" s="452">
        <v>54.541000366210938</v>
      </c>
      <c r="G114" s="452">
        <v>62.761001586914063</v>
      </c>
      <c r="H114" s="452">
        <v>69.305000305175781</v>
      </c>
      <c r="I114" s="452">
        <v>88.643997192382813</v>
      </c>
      <c r="J114" s="452">
        <v>100.99700164794922</v>
      </c>
      <c r="K114" s="452">
        <v>92.30999755859375</v>
      </c>
      <c r="L114" s="452">
        <v>90.255996704101563</v>
      </c>
      <c r="M114" s="452">
        <v>99.375</v>
      </c>
      <c r="N114" s="452">
        <v>115.40000152587891</v>
      </c>
      <c r="O114" s="452">
        <v>120.51200103759766</v>
      </c>
      <c r="P114" s="452">
        <v>123.31700134277344</v>
      </c>
      <c r="Q114" s="452">
        <v>115.45400238037109</v>
      </c>
      <c r="R114" s="452">
        <v>199.58299255371094</v>
      </c>
      <c r="S114" s="452">
        <v>123.88700103759766</v>
      </c>
    </row>
    <row r="115" spans="1:19" ht="13" x14ac:dyDescent="0.3">
      <c r="A115" s="438" t="s">
        <v>509</v>
      </c>
      <c r="B115" s="294" t="s">
        <v>875</v>
      </c>
      <c r="C115" s="447" t="s">
        <v>876</v>
      </c>
      <c r="D115" s="452">
        <v>5.7999998331069946E-2</v>
      </c>
      <c r="E115" s="452">
        <v>4.6999998390674591E-2</v>
      </c>
      <c r="F115" s="452">
        <v>6.1999998986721039E-2</v>
      </c>
      <c r="G115" s="452">
        <v>4.1319999694824219</v>
      </c>
      <c r="H115" s="452">
        <v>5.9580001831054688</v>
      </c>
      <c r="I115" s="452">
        <v>8.3369998931884766</v>
      </c>
      <c r="J115" s="452">
        <v>7.8769998550415039</v>
      </c>
      <c r="K115" s="452">
        <v>6.8070001602172852</v>
      </c>
      <c r="L115" s="452">
        <v>4.995999813079834</v>
      </c>
      <c r="M115" s="452">
        <v>3.9130001068115234</v>
      </c>
      <c r="N115" s="452">
        <v>6.3909997940063477</v>
      </c>
      <c r="O115" s="452">
        <v>8.5430002212524414</v>
      </c>
      <c r="P115" s="452">
        <v>8.4589996337890625</v>
      </c>
      <c r="Q115" s="452">
        <v>7.3410000801086426</v>
      </c>
      <c r="R115" s="452">
        <v>4.9039998054504395</v>
      </c>
      <c r="S115" s="452">
        <v>2.7990000247955322</v>
      </c>
    </row>
    <row r="116" spans="1:19" ht="13" x14ac:dyDescent="0.3">
      <c r="A116" s="438" t="s">
        <v>509</v>
      </c>
      <c r="B116" s="294" t="s">
        <v>877</v>
      </c>
      <c r="C116" s="447" t="s">
        <v>878</v>
      </c>
      <c r="D116" s="452">
        <v>0.4699999988079071</v>
      </c>
      <c r="E116" s="452">
        <v>0.55299997329711914</v>
      </c>
      <c r="F116" s="452">
        <v>2.7049999237060547</v>
      </c>
      <c r="G116" s="452">
        <v>5.1669998168945313</v>
      </c>
      <c r="H116" s="452">
        <v>3.6589999198913574</v>
      </c>
      <c r="I116" s="452">
        <v>4.1630001068115234</v>
      </c>
      <c r="J116" s="452">
        <v>4.5310001373291016</v>
      </c>
      <c r="K116" s="452">
        <v>3.0160000324249268</v>
      </c>
      <c r="L116" s="452">
        <v>4.6739997863769531</v>
      </c>
      <c r="M116" s="452">
        <v>4.7140002250671387</v>
      </c>
      <c r="N116" s="452">
        <v>4.1770000457763672</v>
      </c>
      <c r="O116" s="452">
        <v>3.0750000476837158</v>
      </c>
      <c r="P116" s="452">
        <v>3.5769999027252197</v>
      </c>
      <c r="Q116" s="452">
        <v>3.6500000953674316</v>
      </c>
      <c r="R116" s="452">
        <v>4.4130001068115234</v>
      </c>
      <c r="S116" s="452">
        <v>6.130000114440918</v>
      </c>
    </row>
    <row r="117" spans="1:19" ht="13" x14ac:dyDescent="0.3">
      <c r="A117" s="438" t="s">
        <v>509</v>
      </c>
      <c r="B117" s="294" t="s">
        <v>879</v>
      </c>
      <c r="C117" s="447" t="s">
        <v>880</v>
      </c>
      <c r="D117" s="452">
        <v>1.534000039100647</v>
      </c>
      <c r="E117" s="452">
        <v>1.218000054359436</v>
      </c>
      <c r="F117" s="452">
        <v>1.0440000295639038</v>
      </c>
      <c r="G117" s="452">
        <v>0.43500000238418579</v>
      </c>
      <c r="H117" s="452">
        <v>1.0279999971389771</v>
      </c>
      <c r="I117" s="452">
        <v>0</v>
      </c>
      <c r="J117" s="452">
        <v>0</v>
      </c>
      <c r="K117" s="452">
        <v>0</v>
      </c>
      <c r="L117" s="452">
        <v>0</v>
      </c>
      <c r="M117" s="452">
        <v>0</v>
      </c>
      <c r="N117" s="452">
        <v>0</v>
      </c>
      <c r="O117" s="452">
        <v>0</v>
      </c>
      <c r="P117" s="452">
        <v>0</v>
      </c>
      <c r="Q117" s="452">
        <v>0</v>
      </c>
      <c r="R117" s="452">
        <v>0</v>
      </c>
      <c r="S117" s="452">
        <v>0</v>
      </c>
    </row>
    <row r="118" spans="1:19" ht="13" x14ac:dyDescent="0.3">
      <c r="A118" s="438" t="s">
        <v>509</v>
      </c>
      <c r="B118" s="294" t="s">
        <v>881</v>
      </c>
      <c r="C118" s="447" t="s">
        <v>91</v>
      </c>
      <c r="D118" s="452">
        <v>28.684000015258789</v>
      </c>
      <c r="E118" s="452">
        <v>35.1510009765625</v>
      </c>
      <c r="F118" s="452">
        <v>50.729999542236328</v>
      </c>
      <c r="G118" s="452">
        <v>53.027000427246094</v>
      </c>
      <c r="H118" s="452">
        <v>58.659999847412109</v>
      </c>
      <c r="I118" s="452">
        <v>76.143997192382813</v>
      </c>
      <c r="J118" s="452">
        <v>88.588996887207031</v>
      </c>
      <c r="K118" s="452">
        <v>82.48699951171875</v>
      </c>
      <c r="L118" s="452">
        <v>80.225997924804688</v>
      </c>
      <c r="M118" s="452">
        <v>90.748001098632813</v>
      </c>
      <c r="N118" s="452">
        <v>104.83200073242188</v>
      </c>
      <c r="O118" s="452">
        <v>108.89399719238281</v>
      </c>
      <c r="P118" s="452">
        <v>111.28099822998047</v>
      </c>
      <c r="Q118" s="452">
        <v>104.46299743652344</v>
      </c>
      <c r="R118" s="452">
        <v>190.26600646972656</v>
      </c>
      <c r="S118" s="452">
        <v>114.95800018310547</v>
      </c>
    </row>
    <row r="119" spans="1:19" ht="13" x14ac:dyDescent="0.3">
      <c r="A119" s="438" t="s">
        <v>509</v>
      </c>
      <c r="B119" s="294" t="s">
        <v>882</v>
      </c>
      <c r="C119" s="449" t="s">
        <v>883</v>
      </c>
      <c r="D119" s="452">
        <v>22.933000564575195</v>
      </c>
      <c r="E119" s="452">
        <v>28.531999588012695</v>
      </c>
      <c r="F119" s="452">
        <v>42.2760009765625</v>
      </c>
      <c r="G119" s="452">
        <v>39.757999420166016</v>
      </c>
      <c r="H119" s="452">
        <v>44.275001525878906</v>
      </c>
      <c r="I119" s="452">
        <v>60.189998626708984</v>
      </c>
      <c r="J119" s="452">
        <v>69.807998657226563</v>
      </c>
      <c r="K119" s="452">
        <v>63.115001678466797</v>
      </c>
      <c r="L119" s="452">
        <v>62.919998168945313</v>
      </c>
      <c r="M119" s="452">
        <v>71.906997680664063</v>
      </c>
      <c r="N119" s="452">
        <v>80.288002014160156</v>
      </c>
      <c r="O119" s="452">
        <v>79.208000183105469</v>
      </c>
      <c r="P119" s="452">
        <v>79.480003356933594</v>
      </c>
      <c r="Q119" s="452">
        <v>75.758003234863281</v>
      </c>
      <c r="R119" s="452">
        <v>162.62699890136719</v>
      </c>
      <c r="S119" s="452">
        <v>85.380996704101563</v>
      </c>
    </row>
    <row r="120" spans="1:19" ht="13" x14ac:dyDescent="0.3">
      <c r="A120" s="438" t="s">
        <v>509</v>
      </c>
      <c r="B120" s="294" t="s">
        <v>884</v>
      </c>
      <c r="C120" s="449" t="s">
        <v>120</v>
      </c>
      <c r="D120" s="452">
        <v>5.750999927520752</v>
      </c>
      <c r="E120" s="452">
        <v>6.6189999580383301</v>
      </c>
      <c r="F120" s="452">
        <v>8.4540004730224609</v>
      </c>
      <c r="G120" s="452">
        <v>10.199000358581543</v>
      </c>
      <c r="H120" s="452">
        <v>11.456000328063965</v>
      </c>
      <c r="I120" s="452">
        <v>13.480999946594238</v>
      </c>
      <c r="J120" s="452">
        <v>16.166000366210938</v>
      </c>
      <c r="K120" s="452">
        <v>17.645000457763672</v>
      </c>
      <c r="L120" s="452">
        <v>15.548000335693359</v>
      </c>
      <c r="M120" s="452">
        <v>17.646999359130859</v>
      </c>
      <c r="N120" s="452">
        <v>23.301000595092773</v>
      </c>
      <c r="O120" s="452">
        <v>28.584999084472656</v>
      </c>
      <c r="P120" s="452">
        <v>30.658000946044922</v>
      </c>
      <c r="Q120" s="452">
        <v>27.499000549316406</v>
      </c>
      <c r="R120" s="452">
        <v>26.104000091552734</v>
      </c>
      <c r="S120" s="452">
        <v>27.830999374389648</v>
      </c>
    </row>
    <row r="121" spans="1:19" ht="13" x14ac:dyDescent="0.3">
      <c r="A121" s="438" t="s">
        <v>509</v>
      </c>
      <c r="B121" s="294" t="s">
        <v>885</v>
      </c>
      <c r="C121" s="449" t="s">
        <v>886</v>
      </c>
      <c r="D121" s="452">
        <v>0</v>
      </c>
      <c r="E121" s="452">
        <v>0</v>
      </c>
      <c r="F121" s="452">
        <v>0</v>
      </c>
      <c r="G121" s="452">
        <v>3.0699999332427979</v>
      </c>
      <c r="H121" s="452">
        <v>2.9289999008178711</v>
      </c>
      <c r="I121" s="452">
        <v>2.4730000495910645</v>
      </c>
      <c r="J121" s="452">
        <v>2.6150000095367432</v>
      </c>
      <c r="K121" s="452">
        <v>1.7269999980926514</v>
      </c>
      <c r="L121" s="452">
        <v>1.7580000162124634</v>
      </c>
      <c r="M121" s="452">
        <v>1.1940000057220459</v>
      </c>
      <c r="N121" s="452">
        <v>1.2430000305175781</v>
      </c>
      <c r="O121" s="452">
        <v>1.1009999513626099</v>
      </c>
      <c r="P121" s="452">
        <v>1.1430000066757202</v>
      </c>
      <c r="Q121" s="452">
        <v>1.2059999704360962</v>
      </c>
      <c r="R121" s="452">
        <v>1.5349999666213989</v>
      </c>
      <c r="S121" s="452">
        <v>1.7460000514984131</v>
      </c>
    </row>
    <row r="122" spans="1:19" ht="13" x14ac:dyDescent="0.3">
      <c r="A122" s="438" t="s">
        <v>509</v>
      </c>
      <c r="B122" s="294" t="s">
        <v>887</v>
      </c>
      <c r="C122" s="447" t="s">
        <v>888</v>
      </c>
      <c r="D122" s="452">
        <v>0</v>
      </c>
      <c r="E122" s="452">
        <v>0</v>
      </c>
      <c r="F122" s="452">
        <v>0</v>
      </c>
      <c r="G122" s="452">
        <v>0</v>
      </c>
      <c r="H122" s="452">
        <v>0</v>
      </c>
      <c r="I122" s="452">
        <v>0</v>
      </c>
      <c r="J122" s="452">
        <v>0</v>
      </c>
      <c r="K122" s="452">
        <v>0</v>
      </c>
      <c r="L122" s="452">
        <v>0.36000001430511475</v>
      </c>
      <c r="M122" s="452">
        <v>0</v>
      </c>
      <c r="N122" s="452">
        <v>0</v>
      </c>
      <c r="O122" s="452">
        <v>0</v>
      </c>
      <c r="P122" s="452">
        <v>0</v>
      </c>
      <c r="Q122" s="452">
        <v>0</v>
      </c>
      <c r="R122" s="452">
        <v>0</v>
      </c>
      <c r="S122" s="452">
        <v>0</v>
      </c>
    </row>
    <row r="123" spans="1:19" ht="13" x14ac:dyDescent="0.3">
      <c r="A123" s="438" t="s">
        <v>509</v>
      </c>
      <c r="B123" s="294" t="s">
        <v>378</v>
      </c>
      <c r="C123" s="348" t="s">
        <v>123</v>
      </c>
      <c r="D123" s="452">
        <v>53.649654388427734</v>
      </c>
      <c r="E123" s="452">
        <v>57.807785034179688</v>
      </c>
      <c r="F123" s="452">
        <v>60.797618865966797</v>
      </c>
      <c r="G123" s="452">
        <v>61.890998840332031</v>
      </c>
      <c r="H123" s="452">
        <v>84.228996276855469</v>
      </c>
      <c r="I123" s="452">
        <v>112.52899932861328</v>
      </c>
      <c r="J123" s="452">
        <v>130.34599304199219</v>
      </c>
      <c r="K123" s="452">
        <v>140.35299682617188</v>
      </c>
      <c r="L123" s="452">
        <v>146.8699951171875</v>
      </c>
      <c r="M123" s="452">
        <v>130.91900634765625</v>
      </c>
      <c r="N123" s="452">
        <v>138.6820068359375</v>
      </c>
      <c r="O123" s="452">
        <v>130.44099426269531</v>
      </c>
      <c r="P123" s="452">
        <v>125.27799987792969</v>
      </c>
      <c r="Q123" s="452">
        <v>118.96800231933594</v>
      </c>
      <c r="R123" s="452">
        <v>137.16600036621094</v>
      </c>
      <c r="S123" s="452">
        <v>139.16999816894531</v>
      </c>
    </row>
    <row r="124" spans="1:19" ht="13" x14ac:dyDescent="0.3">
      <c r="A124" s="438" t="s">
        <v>509</v>
      </c>
      <c r="B124" s="294" t="s">
        <v>889</v>
      </c>
      <c r="C124" s="447" t="s">
        <v>849</v>
      </c>
      <c r="D124" s="452">
        <v>39.254001617431641</v>
      </c>
      <c r="E124" s="452">
        <v>45.091999053955078</v>
      </c>
      <c r="F124" s="452">
        <v>49.270000457763672</v>
      </c>
      <c r="G124" s="452">
        <v>50.784000396728516</v>
      </c>
      <c r="H124" s="452">
        <v>73.1719970703125</v>
      </c>
      <c r="I124" s="452">
        <v>101.79499816894531</v>
      </c>
      <c r="J124" s="452">
        <v>119.11599731445313</v>
      </c>
      <c r="K124" s="452">
        <v>128.11099243164063</v>
      </c>
      <c r="L124" s="452">
        <v>120.88099670410156</v>
      </c>
      <c r="M124" s="452">
        <v>101.93900299072266</v>
      </c>
      <c r="N124" s="452">
        <v>106.95899963378906</v>
      </c>
      <c r="O124" s="452">
        <v>108.65399932861328</v>
      </c>
      <c r="P124" s="452">
        <v>105.51200103759766</v>
      </c>
      <c r="Q124" s="452">
        <v>91.713996887207031</v>
      </c>
      <c r="R124" s="452">
        <v>99.153999328613281</v>
      </c>
      <c r="S124" s="452">
        <v>108.66300201416016</v>
      </c>
    </row>
    <row r="125" spans="1:19" ht="13" x14ac:dyDescent="0.3">
      <c r="A125" s="438" t="s">
        <v>509</v>
      </c>
      <c r="B125" s="294" t="s">
        <v>890</v>
      </c>
      <c r="C125" s="455" t="s">
        <v>876</v>
      </c>
      <c r="D125" s="452">
        <v>6.3000001013278961E-2</v>
      </c>
      <c r="E125" s="452">
        <v>4.3000001460313797E-2</v>
      </c>
      <c r="F125" s="452">
        <v>1.3000000268220901E-2</v>
      </c>
      <c r="G125" s="452">
        <v>4.3999999761581421E-2</v>
      </c>
      <c r="H125" s="452">
        <v>0.11699999868869781</v>
      </c>
      <c r="I125" s="452">
        <v>0.91500002145767212</v>
      </c>
      <c r="J125" s="452">
        <v>1.156000018119812</v>
      </c>
      <c r="K125" s="452">
        <v>1.2200000286102295</v>
      </c>
      <c r="L125" s="452">
        <v>1.4730000495910645</v>
      </c>
      <c r="M125" s="452">
        <v>1.8890000581741333</v>
      </c>
      <c r="N125" s="452">
        <v>1.6009999513626099</v>
      </c>
      <c r="O125" s="452">
        <v>0.52899998426437378</v>
      </c>
      <c r="P125" s="452">
        <v>0.78299999237060547</v>
      </c>
      <c r="Q125" s="452">
        <v>0.52899998426437378</v>
      </c>
      <c r="R125" s="452">
        <v>0.41200000047683716</v>
      </c>
      <c r="S125" s="452">
        <v>0.63899999856948853</v>
      </c>
    </row>
    <row r="126" spans="1:19" ht="13" x14ac:dyDescent="0.3">
      <c r="A126" s="438" t="s">
        <v>509</v>
      </c>
      <c r="B126" s="294" t="s">
        <v>891</v>
      </c>
      <c r="C126" s="455" t="s">
        <v>892</v>
      </c>
      <c r="D126" s="452">
        <v>2.199999988079071E-2</v>
      </c>
      <c r="E126" s="452">
        <v>3.7999998778104782E-2</v>
      </c>
      <c r="F126" s="452">
        <v>0.25900000333786011</v>
      </c>
      <c r="G126" s="452">
        <v>1.7999999523162842</v>
      </c>
      <c r="H126" s="452">
        <v>8.7860002517700195</v>
      </c>
      <c r="I126" s="452">
        <v>20.992000579833984</v>
      </c>
      <c r="J126" s="452">
        <v>23.766000747680664</v>
      </c>
      <c r="K126" s="452">
        <v>25.020999908447266</v>
      </c>
      <c r="L126" s="452">
        <v>14.991999626159668</v>
      </c>
      <c r="M126" s="452">
        <v>16.093999862670898</v>
      </c>
      <c r="N126" s="452">
        <v>13.409000396728516</v>
      </c>
      <c r="O126" s="452">
        <v>8.3549995422363281</v>
      </c>
      <c r="P126" s="452">
        <v>4.5120000839233398</v>
      </c>
      <c r="Q126" s="452">
        <v>5.3449997901916504</v>
      </c>
      <c r="R126" s="452">
        <v>4.619999885559082</v>
      </c>
      <c r="S126" s="452">
        <v>7.9819998741149902</v>
      </c>
    </row>
    <row r="127" spans="1:19" ht="13" x14ac:dyDescent="0.3">
      <c r="A127" s="438" t="s">
        <v>509</v>
      </c>
      <c r="B127" s="294" t="s">
        <v>893</v>
      </c>
      <c r="C127" s="455" t="s">
        <v>880</v>
      </c>
      <c r="D127" s="452">
        <v>0.17499999701976776</v>
      </c>
      <c r="E127" s="452">
        <v>0.12800000607967377</v>
      </c>
      <c r="F127" s="452">
        <v>0.2720000147819519</v>
      </c>
      <c r="G127" s="452">
        <v>0</v>
      </c>
      <c r="H127" s="452">
        <v>0.11599999666213989</v>
      </c>
      <c r="I127" s="452">
        <v>0.12399999797344208</v>
      </c>
      <c r="J127" s="452">
        <v>0.13099999725818634</v>
      </c>
      <c r="K127" s="452">
        <v>0.13899999856948853</v>
      </c>
      <c r="L127" s="452">
        <v>0.17399999499320984</v>
      </c>
      <c r="M127" s="452">
        <v>0.11299999803304672</v>
      </c>
      <c r="N127" s="452">
        <v>4.3000001460313797E-2</v>
      </c>
      <c r="O127" s="452">
        <v>1.4999999664723873E-2</v>
      </c>
      <c r="P127" s="452">
        <v>3.0999999493360519E-2</v>
      </c>
      <c r="Q127" s="452">
        <v>4.5000001788139343E-2</v>
      </c>
      <c r="R127" s="452">
        <v>5.9000000357627869E-2</v>
      </c>
      <c r="S127" s="452">
        <v>1.156000018119812</v>
      </c>
    </row>
    <row r="128" spans="1:19" ht="13" x14ac:dyDescent="0.3">
      <c r="A128" s="438" t="s">
        <v>509</v>
      </c>
      <c r="B128" s="294" t="s">
        <v>894</v>
      </c>
      <c r="C128" s="455" t="s">
        <v>91</v>
      </c>
      <c r="D128" s="452">
        <v>38.990001678466797</v>
      </c>
      <c r="E128" s="452">
        <v>44.879001617431641</v>
      </c>
      <c r="F128" s="452">
        <v>48.722000122070313</v>
      </c>
      <c r="G128" s="452">
        <v>48.936000823974609</v>
      </c>
      <c r="H128" s="452">
        <v>64.149002075195313</v>
      </c>
      <c r="I128" s="452">
        <v>79.763999938964844</v>
      </c>
      <c r="J128" s="452">
        <v>94.063003540039063</v>
      </c>
      <c r="K128" s="452">
        <v>101.73100280761719</v>
      </c>
      <c r="L128" s="452">
        <v>104.24199676513672</v>
      </c>
      <c r="M128" s="452">
        <v>83.842002868652344</v>
      </c>
      <c r="N128" s="452">
        <v>91.904998779296875</v>
      </c>
      <c r="O128" s="452">
        <v>99.753997802734375</v>
      </c>
      <c r="P128" s="452">
        <v>100.18499755859375</v>
      </c>
      <c r="Q128" s="452">
        <v>85.794998168945313</v>
      </c>
      <c r="R128" s="452">
        <v>94.063003540039063</v>
      </c>
      <c r="S128" s="452">
        <v>98.886001586914063</v>
      </c>
    </row>
    <row r="129" spans="1:19" ht="13" x14ac:dyDescent="0.3">
      <c r="A129" s="438" t="s">
        <v>509</v>
      </c>
      <c r="B129" s="294" t="s">
        <v>895</v>
      </c>
      <c r="C129" s="458" t="s">
        <v>883</v>
      </c>
      <c r="D129" s="452">
        <v>10.173999786376953</v>
      </c>
      <c r="E129" s="452">
        <v>13.350000381469727</v>
      </c>
      <c r="F129" s="452">
        <v>17.659999847412109</v>
      </c>
      <c r="G129" s="452">
        <v>16.739999771118164</v>
      </c>
      <c r="H129" s="452">
        <v>29.110000610351563</v>
      </c>
      <c r="I129" s="452">
        <v>30.757999420166016</v>
      </c>
      <c r="J129" s="452">
        <v>40.605998992919922</v>
      </c>
      <c r="K129" s="452">
        <v>45.366001129150391</v>
      </c>
      <c r="L129" s="452">
        <v>40.819000244140625</v>
      </c>
      <c r="M129" s="452">
        <v>25.702999114990234</v>
      </c>
      <c r="N129" s="452">
        <v>29.719999313354492</v>
      </c>
      <c r="O129" s="452">
        <v>22.35099983215332</v>
      </c>
      <c r="P129" s="452">
        <v>20.961999893188477</v>
      </c>
      <c r="Q129" s="452">
        <v>23.715999603271484</v>
      </c>
      <c r="R129" s="452">
        <v>30.96299934387207</v>
      </c>
      <c r="S129" s="452">
        <v>32.597000122070313</v>
      </c>
    </row>
    <row r="130" spans="1:19" ht="13" x14ac:dyDescent="0.3">
      <c r="A130" s="438" t="s">
        <v>509</v>
      </c>
      <c r="B130" s="294" t="s">
        <v>896</v>
      </c>
      <c r="C130" s="458" t="s">
        <v>120</v>
      </c>
      <c r="D130" s="452">
        <v>28.815999984741211</v>
      </c>
      <c r="E130" s="452">
        <v>31.528999328613281</v>
      </c>
      <c r="F130" s="452">
        <v>31.062000274658203</v>
      </c>
      <c r="G130" s="452">
        <v>32.193000793457031</v>
      </c>
      <c r="H130" s="452">
        <v>34.240001678466797</v>
      </c>
      <c r="I130" s="452">
        <v>46.687000274658203</v>
      </c>
      <c r="J130" s="452">
        <v>51.159000396728516</v>
      </c>
      <c r="K130" s="452">
        <v>53.053001403808594</v>
      </c>
      <c r="L130" s="452">
        <v>60.263999938964844</v>
      </c>
      <c r="M130" s="452">
        <v>54.918998718261719</v>
      </c>
      <c r="N130" s="452">
        <v>58.818000793457031</v>
      </c>
      <c r="O130" s="452">
        <v>74.730003356933594</v>
      </c>
      <c r="P130" s="452">
        <v>75.774002075195313</v>
      </c>
      <c r="Q130" s="452">
        <v>59.448001861572266</v>
      </c>
      <c r="R130" s="452">
        <v>60.9739990234375</v>
      </c>
      <c r="S130" s="452">
        <v>64.055999755859375</v>
      </c>
    </row>
    <row r="131" spans="1:19" ht="13" x14ac:dyDescent="0.3">
      <c r="A131" s="438" t="s">
        <v>509</v>
      </c>
      <c r="B131" s="294" t="s">
        <v>897</v>
      </c>
      <c r="C131" s="458" t="s">
        <v>886</v>
      </c>
      <c r="D131" s="452">
        <v>0</v>
      </c>
      <c r="E131" s="452">
        <v>0</v>
      </c>
      <c r="F131" s="452">
        <v>0</v>
      </c>
      <c r="G131" s="452">
        <v>3.0000000260770321E-3</v>
      </c>
      <c r="H131" s="452">
        <v>0.79900002479553223</v>
      </c>
      <c r="I131" s="452">
        <v>2.3190000057220459</v>
      </c>
      <c r="J131" s="452">
        <v>2.2980000972747803</v>
      </c>
      <c r="K131" s="452">
        <v>3.312000036239624</v>
      </c>
      <c r="L131" s="452">
        <v>3.1589999198913574</v>
      </c>
      <c r="M131" s="452">
        <v>3.2200000286102295</v>
      </c>
      <c r="N131" s="452">
        <v>3.3670001029968262</v>
      </c>
      <c r="O131" s="452">
        <v>2.6730000972747803</v>
      </c>
      <c r="P131" s="452">
        <v>3.4489998817443848</v>
      </c>
      <c r="Q131" s="452">
        <v>2.6310000419616699</v>
      </c>
      <c r="R131" s="452">
        <v>2.125999927520752</v>
      </c>
      <c r="S131" s="452">
        <v>2.2330000400543213</v>
      </c>
    </row>
    <row r="132" spans="1:19" ht="13" x14ac:dyDescent="0.3">
      <c r="A132" s="438" t="s">
        <v>509</v>
      </c>
      <c r="B132" s="294" t="s">
        <v>898</v>
      </c>
      <c r="C132" s="455" t="s">
        <v>888</v>
      </c>
      <c r="D132" s="452">
        <v>4.0000001899898052E-3</v>
      </c>
      <c r="E132" s="452">
        <v>4.0000001899898052E-3</v>
      </c>
      <c r="F132" s="452">
        <v>4.0000001899898052E-3</v>
      </c>
      <c r="G132" s="452">
        <v>4.0000001899898052E-3</v>
      </c>
      <c r="H132" s="452">
        <v>4.0000001899898052E-3</v>
      </c>
      <c r="I132" s="452">
        <v>0</v>
      </c>
      <c r="J132" s="452">
        <v>0</v>
      </c>
      <c r="K132" s="452">
        <v>0</v>
      </c>
      <c r="L132" s="452">
        <v>0</v>
      </c>
      <c r="M132" s="452">
        <v>1.0000000474974513E-3</v>
      </c>
      <c r="N132" s="452">
        <v>1.0000000474974513E-3</v>
      </c>
      <c r="O132" s="452">
        <v>1.0000000474974513E-3</v>
      </c>
      <c r="P132" s="452">
        <v>1.0000000474974513E-3</v>
      </c>
      <c r="Q132" s="452">
        <v>0</v>
      </c>
      <c r="R132" s="452">
        <v>0</v>
      </c>
      <c r="S132" s="452">
        <v>0</v>
      </c>
    </row>
    <row r="133" spans="1:19" ht="13" x14ac:dyDescent="0.3">
      <c r="A133" s="438" t="s">
        <v>509</v>
      </c>
      <c r="B133" s="294" t="s">
        <v>899</v>
      </c>
      <c r="C133" s="447" t="s">
        <v>900</v>
      </c>
      <c r="D133" s="452">
        <v>14.395652770996094</v>
      </c>
      <c r="E133" s="452">
        <v>12.715785980224609</v>
      </c>
      <c r="F133" s="452">
        <v>11.527618408203125</v>
      </c>
      <c r="G133" s="452">
        <v>11.107000350952148</v>
      </c>
      <c r="H133" s="452">
        <v>11.057000160217285</v>
      </c>
      <c r="I133" s="452">
        <v>10.734000205993652</v>
      </c>
      <c r="J133" s="452">
        <v>11.229999542236328</v>
      </c>
      <c r="K133" s="452">
        <v>12.241999626159668</v>
      </c>
      <c r="L133" s="452">
        <v>25.98900032043457</v>
      </c>
      <c r="M133" s="452">
        <v>28.979999542236328</v>
      </c>
      <c r="N133" s="452">
        <v>31.722999572753906</v>
      </c>
      <c r="O133" s="452">
        <v>21.78700065612793</v>
      </c>
      <c r="P133" s="452">
        <v>19.766000747680664</v>
      </c>
      <c r="Q133" s="452">
        <v>27.253999710083008</v>
      </c>
      <c r="R133" s="452">
        <v>38.012001037597656</v>
      </c>
      <c r="S133" s="452">
        <v>30.506999969482422</v>
      </c>
    </row>
    <row r="134" spans="1:19" ht="13" x14ac:dyDescent="0.3">
      <c r="A134" s="438" t="s">
        <v>509</v>
      </c>
      <c r="B134" s="294" t="s">
        <v>901</v>
      </c>
      <c r="C134" s="455" t="s">
        <v>876</v>
      </c>
      <c r="D134" s="452">
        <v>0.10400000214576721</v>
      </c>
      <c r="E134" s="452">
        <v>0</v>
      </c>
      <c r="F134" s="452">
        <v>0</v>
      </c>
      <c r="G134" s="452">
        <v>0</v>
      </c>
      <c r="H134" s="452">
        <v>0</v>
      </c>
      <c r="I134" s="452">
        <v>0</v>
      </c>
      <c r="J134" s="452">
        <v>0</v>
      </c>
      <c r="K134" s="452">
        <v>0</v>
      </c>
      <c r="L134" s="452">
        <v>0</v>
      </c>
      <c r="M134" s="452">
        <v>0</v>
      </c>
      <c r="N134" s="452">
        <v>0</v>
      </c>
      <c r="O134" s="452">
        <v>0</v>
      </c>
      <c r="P134" s="452">
        <v>0</v>
      </c>
      <c r="Q134" s="452">
        <v>0</v>
      </c>
      <c r="R134" s="452">
        <v>0</v>
      </c>
      <c r="S134" s="452">
        <v>0</v>
      </c>
    </row>
    <row r="135" spans="1:19" ht="13" x14ac:dyDescent="0.3">
      <c r="A135" s="438" t="s">
        <v>509</v>
      </c>
      <c r="B135" s="294" t="s">
        <v>902</v>
      </c>
      <c r="C135" s="455" t="s">
        <v>866</v>
      </c>
      <c r="D135" s="452">
        <v>9.8999999463558197E-2</v>
      </c>
      <c r="E135" s="452">
        <v>0.10000000149011612</v>
      </c>
      <c r="F135" s="452">
        <v>0.10000000149011612</v>
      </c>
      <c r="G135" s="452">
        <v>0.10000000149011612</v>
      </c>
      <c r="H135" s="452">
        <v>0.10000000149011612</v>
      </c>
      <c r="I135" s="452">
        <v>8.6000002920627594E-2</v>
      </c>
      <c r="J135" s="452">
        <v>8.6000002920627594E-2</v>
      </c>
      <c r="K135" s="452">
        <v>8.6000002920627594E-2</v>
      </c>
      <c r="L135" s="452">
        <v>5.1529998779296875</v>
      </c>
      <c r="M135" s="452">
        <v>5.1380000114440918</v>
      </c>
      <c r="N135" s="452">
        <v>5.1380000114440918</v>
      </c>
      <c r="O135" s="452">
        <v>5.0859999656677246</v>
      </c>
      <c r="P135" s="452">
        <v>5.1399998664855957</v>
      </c>
      <c r="Q135" s="452">
        <v>6.7000001668930054E-2</v>
      </c>
      <c r="R135" s="452">
        <v>0.24300000071525574</v>
      </c>
      <c r="S135" s="452">
        <v>0.18299999833106995</v>
      </c>
    </row>
    <row r="136" spans="1:19" ht="13" x14ac:dyDescent="0.3">
      <c r="A136" s="438" t="s">
        <v>509</v>
      </c>
      <c r="B136" s="294" t="s">
        <v>903</v>
      </c>
      <c r="C136" s="455" t="s">
        <v>91</v>
      </c>
      <c r="D136" s="452">
        <v>14.192652702331543</v>
      </c>
      <c r="E136" s="452">
        <v>12.615785598754883</v>
      </c>
      <c r="F136" s="452">
        <v>11.427618980407715</v>
      </c>
      <c r="G136" s="452">
        <v>11.006999969482422</v>
      </c>
      <c r="H136" s="452">
        <v>10.956999778747559</v>
      </c>
      <c r="I136" s="452">
        <v>10.64799976348877</v>
      </c>
      <c r="J136" s="452">
        <v>11.144000053405762</v>
      </c>
      <c r="K136" s="452">
        <v>12.156000137329102</v>
      </c>
      <c r="L136" s="452">
        <v>20.836000442504883</v>
      </c>
      <c r="M136" s="452">
        <v>23.841999053955078</v>
      </c>
      <c r="N136" s="452">
        <v>26.584999084472656</v>
      </c>
      <c r="O136" s="452">
        <v>16.701000213623047</v>
      </c>
      <c r="P136" s="452">
        <v>14.62600040435791</v>
      </c>
      <c r="Q136" s="452">
        <v>27.187000274658203</v>
      </c>
      <c r="R136" s="452">
        <v>37.769001007080078</v>
      </c>
      <c r="S136" s="452">
        <v>30.323999404907227</v>
      </c>
    </row>
    <row r="137" spans="1:19" ht="13" x14ac:dyDescent="0.3">
      <c r="A137" s="438" t="s">
        <v>509</v>
      </c>
      <c r="B137" s="294" t="s">
        <v>904</v>
      </c>
      <c r="C137" s="458" t="s">
        <v>883</v>
      </c>
      <c r="D137" s="452">
        <v>5.4175381660461426</v>
      </c>
      <c r="E137" s="452">
        <v>4.8156256675720215</v>
      </c>
      <c r="F137" s="452">
        <v>4.3620853424072266</v>
      </c>
      <c r="G137" s="452">
        <v>4.7950000762939453</v>
      </c>
      <c r="H137" s="452">
        <v>4.875999927520752</v>
      </c>
      <c r="I137" s="452">
        <v>4.9920001029968262</v>
      </c>
      <c r="J137" s="452">
        <v>5.064000129699707</v>
      </c>
      <c r="K137" s="452">
        <v>5.3039999008178711</v>
      </c>
      <c r="L137" s="452">
        <v>5.0859999656677246</v>
      </c>
      <c r="M137" s="452">
        <v>6.0110001564025879</v>
      </c>
      <c r="N137" s="452">
        <v>7.625999927520752</v>
      </c>
      <c r="O137" s="452">
        <v>6.9169998168945313</v>
      </c>
      <c r="P137" s="452">
        <v>6.8579998016357422</v>
      </c>
      <c r="Q137" s="452">
        <v>6.7639999389648438</v>
      </c>
      <c r="R137" s="452">
        <v>8.8909997940063477</v>
      </c>
      <c r="S137" s="452">
        <v>7.0989999771118164</v>
      </c>
    </row>
    <row r="138" spans="1:19" ht="13" x14ac:dyDescent="0.3">
      <c r="A138" s="438" t="s">
        <v>509</v>
      </c>
      <c r="B138" s="294" t="s">
        <v>905</v>
      </c>
      <c r="C138" s="458" t="s">
        <v>120</v>
      </c>
      <c r="D138" s="452">
        <v>8.7751140594482422</v>
      </c>
      <c r="E138" s="452">
        <v>7.8001599311828613</v>
      </c>
      <c r="F138" s="452">
        <v>7.0655336380004883</v>
      </c>
      <c r="G138" s="452">
        <v>6.2119998931884766</v>
      </c>
      <c r="H138" s="452">
        <v>6.065000057220459</v>
      </c>
      <c r="I138" s="452">
        <v>5.6399998664855957</v>
      </c>
      <c r="J138" s="452">
        <v>6.064000129699707</v>
      </c>
      <c r="K138" s="452">
        <v>6.8359999656677246</v>
      </c>
      <c r="L138" s="452">
        <v>15.734000205993652</v>
      </c>
      <c r="M138" s="452">
        <v>17.815000534057617</v>
      </c>
      <c r="N138" s="452">
        <v>18.943000793457031</v>
      </c>
      <c r="O138" s="452">
        <v>9.7679996490478516</v>
      </c>
      <c r="P138" s="452">
        <v>7.7519998550415039</v>
      </c>
      <c r="Q138" s="452">
        <v>20.406999588012695</v>
      </c>
      <c r="R138" s="452">
        <v>28.86199951171875</v>
      </c>
      <c r="S138" s="452">
        <v>23.208999633789063</v>
      </c>
    </row>
    <row r="139" spans="1:19" ht="13" x14ac:dyDescent="0.3">
      <c r="A139" s="438" t="s">
        <v>509</v>
      </c>
      <c r="B139" s="294" t="s">
        <v>906</v>
      </c>
      <c r="C139" s="458" t="s">
        <v>886</v>
      </c>
      <c r="D139" s="452">
        <v>0</v>
      </c>
      <c r="E139" s="452">
        <v>0</v>
      </c>
      <c r="F139" s="452">
        <v>0</v>
      </c>
      <c r="G139" s="452">
        <v>0</v>
      </c>
      <c r="H139" s="452">
        <v>1.6000000759959221E-2</v>
      </c>
      <c r="I139" s="452">
        <v>1.6000000759959221E-2</v>
      </c>
      <c r="J139" s="452">
        <v>1.6000000759959221E-2</v>
      </c>
      <c r="K139" s="452">
        <v>1.6000000759959221E-2</v>
      </c>
      <c r="L139" s="452">
        <v>1.6000000759959221E-2</v>
      </c>
      <c r="M139" s="452">
        <v>1.6000000759959221E-2</v>
      </c>
      <c r="N139" s="452">
        <v>1.6000000759959221E-2</v>
      </c>
      <c r="O139" s="452">
        <v>1.6000000759959221E-2</v>
      </c>
      <c r="P139" s="452">
        <v>1.6000000759959221E-2</v>
      </c>
      <c r="Q139" s="452">
        <v>1.6000000759959221E-2</v>
      </c>
      <c r="R139" s="452">
        <v>1.6000000759959221E-2</v>
      </c>
      <c r="S139" s="452">
        <v>1.6000000759959221E-2</v>
      </c>
    </row>
    <row r="140" spans="1:19" ht="13" x14ac:dyDescent="0.3">
      <c r="A140" s="438" t="s">
        <v>509</v>
      </c>
      <c r="B140" s="294" t="s">
        <v>907</v>
      </c>
      <c r="C140" s="447" t="s">
        <v>888</v>
      </c>
      <c r="D140" s="452">
        <v>0</v>
      </c>
      <c r="E140" s="452">
        <v>0</v>
      </c>
      <c r="F140" s="452">
        <v>0</v>
      </c>
      <c r="G140" s="452">
        <v>0</v>
      </c>
      <c r="H140" s="452">
        <v>0</v>
      </c>
      <c r="I140" s="452">
        <v>0</v>
      </c>
      <c r="J140" s="452">
        <v>0</v>
      </c>
      <c r="K140" s="452">
        <v>0</v>
      </c>
      <c r="L140" s="452">
        <v>0</v>
      </c>
      <c r="M140" s="452">
        <v>0</v>
      </c>
      <c r="N140" s="452">
        <v>0</v>
      </c>
      <c r="O140" s="452">
        <v>0</v>
      </c>
      <c r="P140" s="452">
        <v>0</v>
      </c>
      <c r="Q140" s="452">
        <v>0</v>
      </c>
      <c r="R140" s="452">
        <v>0</v>
      </c>
      <c r="S140" s="452">
        <v>0</v>
      </c>
    </row>
    <row r="141" spans="1:19" ht="15" customHeight="1" x14ac:dyDescent="0.3">
      <c r="A141" s="438" t="s">
        <v>509</v>
      </c>
      <c r="B141" s="444">
        <v>4</v>
      </c>
      <c r="C141" s="347" t="s">
        <v>908</v>
      </c>
      <c r="D141" s="452">
        <v>2.5303473472595215</v>
      </c>
      <c r="E141" s="452">
        <v>2.2492144107818604</v>
      </c>
      <c r="F141" s="452">
        <v>2.0373811721801758</v>
      </c>
      <c r="G141" s="452">
        <v>1.5329999923706055</v>
      </c>
      <c r="H141" s="452">
        <v>1.5540000200271606</v>
      </c>
      <c r="I141" s="452">
        <v>1.5970000028610229</v>
      </c>
      <c r="J141" s="452">
        <v>2.5720000267028809</v>
      </c>
      <c r="K141" s="452">
        <v>2.6670000553131104</v>
      </c>
      <c r="L141" s="452">
        <v>2.5499999523162842</v>
      </c>
      <c r="M141" s="452">
        <v>2.4769999980926514</v>
      </c>
      <c r="N141" s="452">
        <v>1.4490000009536743</v>
      </c>
      <c r="O141" s="452">
        <v>1.4910000562667847</v>
      </c>
      <c r="P141" s="452">
        <v>1.4340000152587891</v>
      </c>
      <c r="Q141" s="452">
        <v>1.3880000114440918</v>
      </c>
      <c r="R141" s="452">
        <v>1.1330000162124634</v>
      </c>
      <c r="S141" s="452">
        <v>1.0870000123977661</v>
      </c>
    </row>
    <row r="142" spans="1:19" ht="13" x14ac:dyDescent="0.3">
      <c r="A142" s="438" t="s">
        <v>509</v>
      </c>
      <c r="B142" s="294" t="s">
        <v>909</v>
      </c>
      <c r="C142" s="348" t="s">
        <v>910</v>
      </c>
      <c r="D142" s="452">
        <v>2.5303473472595215</v>
      </c>
      <c r="E142" s="452">
        <v>2.2492144107818604</v>
      </c>
      <c r="F142" s="452">
        <v>2.0373811721801758</v>
      </c>
      <c r="G142" s="452">
        <v>1.5329999923706055</v>
      </c>
      <c r="H142" s="452">
        <v>1.5540000200271606</v>
      </c>
      <c r="I142" s="452">
        <v>1.5970000028610229</v>
      </c>
      <c r="J142" s="452">
        <v>2.5720000267028809</v>
      </c>
      <c r="K142" s="452">
        <v>2.6670000553131104</v>
      </c>
      <c r="L142" s="452">
        <v>2.5499999523162842</v>
      </c>
      <c r="M142" s="452">
        <v>2.4769999980926514</v>
      </c>
      <c r="N142" s="452">
        <v>1.4490000009536743</v>
      </c>
      <c r="O142" s="452">
        <v>1.4910000562667847</v>
      </c>
      <c r="P142" s="452">
        <v>1.4340000152587891</v>
      </c>
      <c r="Q142" s="452">
        <v>1.3880000114440918</v>
      </c>
      <c r="R142" s="452">
        <v>1.1330000162124634</v>
      </c>
      <c r="S142" s="452">
        <v>1.0870000123977661</v>
      </c>
    </row>
    <row r="143" spans="1:19" ht="13" x14ac:dyDescent="0.3">
      <c r="A143" s="438" t="s">
        <v>509</v>
      </c>
      <c r="B143" s="294" t="s">
        <v>911</v>
      </c>
      <c r="C143" s="348" t="s">
        <v>866</v>
      </c>
      <c r="D143" s="452">
        <v>0</v>
      </c>
      <c r="E143" s="452">
        <v>0</v>
      </c>
      <c r="F143" s="452">
        <v>0</v>
      </c>
      <c r="G143" s="452">
        <v>0</v>
      </c>
      <c r="H143" s="452">
        <v>0</v>
      </c>
      <c r="I143" s="452">
        <v>0</v>
      </c>
      <c r="J143" s="452">
        <v>0</v>
      </c>
      <c r="K143" s="452">
        <v>0</v>
      </c>
      <c r="L143" s="452">
        <v>0</v>
      </c>
      <c r="M143" s="452">
        <v>0</v>
      </c>
      <c r="N143" s="452">
        <v>0</v>
      </c>
      <c r="O143" s="452">
        <v>0</v>
      </c>
      <c r="P143" s="452">
        <v>0</v>
      </c>
      <c r="Q143" s="452">
        <v>0</v>
      </c>
      <c r="R143" s="452">
        <v>0</v>
      </c>
      <c r="S143" s="452">
        <v>0</v>
      </c>
    </row>
    <row r="144" spans="1:19" ht="13" x14ac:dyDescent="0.3">
      <c r="A144" s="438" t="s">
        <v>509</v>
      </c>
      <c r="B144" s="294" t="s">
        <v>912</v>
      </c>
      <c r="C144" s="447" t="s">
        <v>91</v>
      </c>
      <c r="D144" s="452">
        <v>2.5303473472595215</v>
      </c>
      <c r="E144" s="452">
        <v>2.2492144107818604</v>
      </c>
      <c r="F144" s="452">
        <v>2.0373811721801758</v>
      </c>
      <c r="G144" s="452">
        <v>1.5329999923706055</v>
      </c>
      <c r="H144" s="452">
        <v>1.5540000200271606</v>
      </c>
      <c r="I144" s="452">
        <v>1.5970000028610229</v>
      </c>
      <c r="J144" s="452">
        <v>2.5720000267028809</v>
      </c>
      <c r="K144" s="452">
        <v>2.6670000553131104</v>
      </c>
      <c r="L144" s="452">
        <v>2.5499999523162842</v>
      </c>
      <c r="M144" s="452">
        <v>2.4769999980926514</v>
      </c>
      <c r="N144" s="452">
        <v>1.4490000009536743</v>
      </c>
      <c r="O144" s="452">
        <v>1.4910000562667847</v>
      </c>
      <c r="P144" s="452">
        <v>1.4340000152587891</v>
      </c>
      <c r="Q144" s="452">
        <v>1.3880000114440918</v>
      </c>
      <c r="R144" s="452">
        <v>1.1330000162124634</v>
      </c>
      <c r="S144" s="452">
        <v>1.0870000123977661</v>
      </c>
    </row>
    <row r="145" spans="1:19" ht="13" x14ac:dyDescent="0.3">
      <c r="A145" s="438" t="s">
        <v>509</v>
      </c>
      <c r="B145" s="294" t="s">
        <v>913</v>
      </c>
      <c r="C145" s="449" t="s">
        <v>883</v>
      </c>
      <c r="D145" s="452">
        <v>0.74363261461257935</v>
      </c>
      <c r="E145" s="452">
        <v>0.66101169586181641</v>
      </c>
      <c r="F145" s="452">
        <v>0.59875696897506714</v>
      </c>
      <c r="G145" s="452">
        <v>0.57400000095367432</v>
      </c>
      <c r="H145" s="452">
        <v>0.55400002002716064</v>
      </c>
      <c r="I145" s="452">
        <v>0.57700002193450928</v>
      </c>
      <c r="J145" s="452">
        <v>0.56099998950958252</v>
      </c>
      <c r="K145" s="452">
        <v>0.67500001192092896</v>
      </c>
      <c r="L145" s="452">
        <v>0.56599998474121094</v>
      </c>
      <c r="M145" s="452">
        <v>0.46399998664855957</v>
      </c>
      <c r="N145" s="452">
        <v>0.45500001311302185</v>
      </c>
      <c r="O145" s="452">
        <v>0.47999998927116394</v>
      </c>
      <c r="P145" s="452">
        <v>0.50999999046325684</v>
      </c>
      <c r="Q145" s="452">
        <v>0.51700001955032349</v>
      </c>
      <c r="R145" s="452">
        <v>0.53100001811981201</v>
      </c>
      <c r="S145" s="452">
        <v>0.50599998235702515</v>
      </c>
    </row>
    <row r="146" spans="1:19" ht="13" x14ac:dyDescent="0.3">
      <c r="A146" s="438" t="s">
        <v>509</v>
      </c>
      <c r="B146" s="294" t="s">
        <v>914</v>
      </c>
      <c r="C146" s="449" t="s">
        <v>120</v>
      </c>
      <c r="D146" s="452">
        <v>1.7867146730422974</v>
      </c>
      <c r="E146" s="452">
        <v>1.5882025957107544</v>
      </c>
      <c r="F146" s="452">
        <v>1.4386241436004639</v>
      </c>
      <c r="G146" s="452">
        <v>0.95899999141693115</v>
      </c>
      <c r="H146" s="452">
        <v>1</v>
      </c>
      <c r="I146" s="452">
        <v>1.0199999809265137</v>
      </c>
      <c r="J146" s="452">
        <v>2.0109999179840088</v>
      </c>
      <c r="K146" s="452">
        <v>1.9919999837875366</v>
      </c>
      <c r="L146" s="452">
        <v>1.9839999675750732</v>
      </c>
      <c r="M146" s="452">
        <v>2.0130000114440918</v>
      </c>
      <c r="N146" s="452">
        <v>0.99400001764297485</v>
      </c>
      <c r="O146" s="452">
        <v>1.0110000371932983</v>
      </c>
      <c r="P146" s="452">
        <v>0.92400002479553223</v>
      </c>
      <c r="Q146" s="452">
        <v>0.87099999189376831</v>
      </c>
      <c r="R146" s="452">
        <v>0.60199999809265137</v>
      </c>
      <c r="S146" s="452">
        <v>0.58099997043609619</v>
      </c>
    </row>
    <row r="147" spans="1:19" ht="13" x14ac:dyDescent="0.3">
      <c r="A147" s="438" t="s">
        <v>509</v>
      </c>
      <c r="B147" s="294" t="s">
        <v>915</v>
      </c>
      <c r="C147" s="448" t="s">
        <v>886</v>
      </c>
      <c r="D147" s="452">
        <v>0</v>
      </c>
      <c r="E147" s="452">
        <v>0</v>
      </c>
      <c r="F147" s="452">
        <v>0</v>
      </c>
      <c r="G147" s="452">
        <v>0</v>
      </c>
      <c r="H147" s="452">
        <v>0</v>
      </c>
      <c r="I147" s="452">
        <v>0</v>
      </c>
      <c r="J147" s="452">
        <v>0</v>
      </c>
      <c r="K147" s="452">
        <v>0</v>
      </c>
      <c r="L147" s="452">
        <v>0</v>
      </c>
      <c r="M147" s="452">
        <v>0</v>
      </c>
      <c r="N147" s="452">
        <v>0</v>
      </c>
      <c r="O147" s="452">
        <v>0</v>
      </c>
      <c r="P147" s="452">
        <v>0</v>
      </c>
      <c r="Q147" s="452">
        <v>0</v>
      </c>
      <c r="R147" s="452">
        <v>0</v>
      </c>
      <c r="S147" s="452">
        <v>0</v>
      </c>
    </row>
    <row r="148" spans="1:19" ht="13" x14ac:dyDescent="0.3">
      <c r="A148" s="438" t="s">
        <v>509</v>
      </c>
      <c r="B148" s="294" t="s">
        <v>916</v>
      </c>
      <c r="C148" s="348" t="s">
        <v>888</v>
      </c>
      <c r="D148" s="452">
        <v>0</v>
      </c>
      <c r="E148" s="452">
        <v>0</v>
      </c>
      <c r="F148" s="452">
        <v>0</v>
      </c>
      <c r="G148" s="452">
        <v>0</v>
      </c>
      <c r="H148" s="452">
        <v>0</v>
      </c>
      <c r="I148" s="452">
        <v>0</v>
      </c>
      <c r="J148" s="452">
        <v>0</v>
      </c>
      <c r="K148" s="452">
        <v>0</v>
      </c>
      <c r="L148" s="452">
        <v>0</v>
      </c>
      <c r="M148" s="452">
        <v>0</v>
      </c>
      <c r="N148" s="452">
        <v>0</v>
      </c>
      <c r="O148" s="452">
        <v>0</v>
      </c>
      <c r="P148" s="452">
        <v>0</v>
      </c>
      <c r="Q148" s="452">
        <v>0</v>
      </c>
      <c r="R148" s="452">
        <v>0</v>
      </c>
      <c r="S148" s="452">
        <v>0</v>
      </c>
    </row>
    <row r="149" spans="1:19" ht="15" customHeight="1" x14ac:dyDescent="0.3">
      <c r="A149" s="438" t="s">
        <v>509</v>
      </c>
      <c r="B149" s="444">
        <v>5</v>
      </c>
      <c r="C149" s="347" t="s">
        <v>917</v>
      </c>
      <c r="D149" s="452">
        <v>2.3585889339447021</v>
      </c>
      <c r="E149" s="452">
        <v>4.1477560997009277</v>
      </c>
      <c r="F149" s="452">
        <v>3.972599983215332</v>
      </c>
      <c r="G149" s="452">
        <v>3.4981610774993896</v>
      </c>
      <c r="H149" s="452">
        <v>3.3053228855133057</v>
      </c>
      <c r="I149" s="452">
        <v>1.9219019412994385</v>
      </c>
      <c r="J149" s="452">
        <v>2.2365250587463379</v>
      </c>
      <c r="K149" s="452">
        <v>2.1480250358581543</v>
      </c>
      <c r="L149" s="452">
        <v>2.4970440864562988</v>
      </c>
      <c r="M149" s="452">
        <v>4.1019749641418457</v>
      </c>
      <c r="N149" s="452">
        <v>2.1735250949859619</v>
      </c>
      <c r="O149" s="452">
        <v>1.9585109949111938</v>
      </c>
      <c r="P149" s="452">
        <v>2.0753779411315918</v>
      </c>
      <c r="Q149" s="452">
        <v>1.667477011680603</v>
      </c>
      <c r="R149" s="452">
        <v>1.4560889005661011</v>
      </c>
      <c r="S149" s="452">
        <v>0.75977510213851929</v>
      </c>
    </row>
    <row r="150" spans="1:19" ht="13" x14ac:dyDescent="0.3">
      <c r="A150" s="438" t="s">
        <v>509</v>
      </c>
      <c r="B150" s="294" t="s">
        <v>918</v>
      </c>
      <c r="C150" s="348" t="s">
        <v>919</v>
      </c>
      <c r="D150" s="452">
        <v>3.0770800113677979</v>
      </c>
      <c r="E150" s="452">
        <v>4.5199728012084961</v>
      </c>
      <c r="F150" s="452">
        <v>4.3253731727600098</v>
      </c>
      <c r="G150" s="452">
        <v>5.6855030059814453</v>
      </c>
      <c r="H150" s="452">
        <v>5.5338950157165527</v>
      </c>
      <c r="I150" s="452">
        <v>4.2721152305603027</v>
      </c>
      <c r="J150" s="452">
        <v>4.4874072074890137</v>
      </c>
      <c r="K150" s="452">
        <v>4.8347010612487793</v>
      </c>
      <c r="L150" s="452">
        <v>5.4459900856018066</v>
      </c>
      <c r="M150" s="452">
        <v>7.2998628616333008</v>
      </c>
      <c r="N150" s="452">
        <v>6.135775089263916</v>
      </c>
      <c r="O150" s="452">
        <v>6.0192818641662598</v>
      </c>
      <c r="P150" s="452">
        <v>6.0312848091125488</v>
      </c>
      <c r="Q150" s="452">
        <v>6.0340390205383301</v>
      </c>
      <c r="R150" s="452">
        <v>6.1320862770080566</v>
      </c>
      <c r="S150" s="452">
        <v>6.0624122619628906</v>
      </c>
    </row>
    <row r="151" spans="1:19" ht="13" x14ac:dyDescent="0.3">
      <c r="A151" s="438" t="s">
        <v>509</v>
      </c>
      <c r="B151" s="294" t="s">
        <v>920</v>
      </c>
      <c r="C151" s="445" t="s">
        <v>921</v>
      </c>
      <c r="D151" s="452">
        <v>9.3710003420710564E-3</v>
      </c>
      <c r="E151" s="452">
        <v>0.36586499214172363</v>
      </c>
      <c r="F151" s="452">
        <v>0.35647600889205933</v>
      </c>
      <c r="G151" s="452">
        <v>0.28262099623680115</v>
      </c>
      <c r="H151" s="452">
        <v>0.28213798999786377</v>
      </c>
      <c r="I151" s="452">
        <v>0.2227029949426651</v>
      </c>
      <c r="J151" s="452">
        <v>0.41532599925994873</v>
      </c>
      <c r="K151" s="452">
        <v>0.15482600033283234</v>
      </c>
      <c r="L151" s="452">
        <v>9.3845002353191376E-2</v>
      </c>
      <c r="M151" s="452">
        <v>9.3776002526283264E-2</v>
      </c>
      <c r="N151" s="452">
        <v>2.6337150484323502E-2</v>
      </c>
      <c r="O151" s="452">
        <v>2.6322999969124794E-2</v>
      </c>
      <c r="P151" s="452">
        <v>0.26319000124931335</v>
      </c>
      <c r="Q151" s="452">
        <v>2.6322999969124794E-2</v>
      </c>
      <c r="R151" s="452">
        <v>3.8175999652594328E-3</v>
      </c>
      <c r="S151" s="452">
        <v>3.4477999433875084E-3</v>
      </c>
    </row>
    <row r="152" spans="1:19" ht="13" x14ac:dyDescent="0.3">
      <c r="A152" s="438" t="s">
        <v>509</v>
      </c>
      <c r="B152" s="294" t="s">
        <v>922</v>
      </c>
      <c r="C152" s="348" t="s">
        <v>923</v>
      </c>
      <c r="D152" s="452">
        <v>0.72786200046539307</v>
      </c>
      <c r="E152" s="452">
        <v>0.73808199167251587</v>
      </c>
      <c r="F152" s="452">
        <v>0.70924901962280273</v>
      </c>
      <c r="G152" s="452">
        <v>2.4699630737304688</v>
      </c>
      <c r="H152" s="452">
        <v>2.5107100009918213</v>
      </c>
      <c r="I152" s="452">
        <v>2.5729160308837891</v>
      </c>
      <c r="J152" s="452">
        <v>2.666208028793335</v>
      </c>
      <c r="K152" s="452">
        <v>2.8415019512176514</v>
      </c>
      <c r="L152" s="452">
        <v>3.0427908897399902</v>
      </c>
      <c r="M152" s="452">
        <v>3.2916638851165771</v>
      </c>
      <c r="N152" s="452">
        <v>3.9885869026184082</v>
      </c>
      <c r="O152" s="452">
        <v>4.0870938301086426</v>
      </c>
      <c r="P152" s="452">
        <v>4.2190971374511719</v>
      </c>
      <c r="Q152" s="452">
        <v>4.3928852081298828</v>
      </c>
      <c r="R152" s="452">
        <v>4.6798148155212402</v>
      </c>
      <c r="S152" s="452">
        <v>5.3060851097106934</v>
      </c>
    </row>
    <row r="153" spans="1:19" ht="15" customHeight="1" x14ac:dyDescent="0.3">
      <c r="A153" s="438" t="s">
        <v>509</v>
      </c>
      <c r="B153" s="444">
        <v>6</v>
      </c>
      <c r="C153" s="450" t="s">
        <v>924</v>
      </c>
      <c r="D153" s="452">
        <v>-2.5855810642242432</v>
      </c>
      <c r="E153" s="452">
        <v>-2.2124130725860596</v>
      </c>
      <c r="F153" s="452">
        <v>-1.1273720264434814</v>
      </c>
      <c r="G153" s="452">
        <v>-1.8837230205535889</v>
      </c>
      <c r="H153" s="452">
        <v>-4.1499571800231934</v>
      </c>
      <c r="I153" s="452">
        <v>-4.4098610877990723</v>
      </c>
      <c r="J153" s="452">
        <v>-4.1783919334411621</v>
      </c>
      <c r="K153" s="452">
        <v>-3.7966170310974121</v>
      </c>
      <c r="L153" s="452">
        <v>-3.3485679626464844</v>
      </c>
      <c r="M153" s="452">
        <v>-3.9787659645080566</v>
      </c>
      <c r="N153" s="452">
        <v>-4.9676632881164551</v>
      </c>
      <c r="O153" s="452">
        <v>-4.5528478622436523</v>
      </c>
      <c r="P153" s="452">
        <v>-4.3576478958129883</v>
      </c>
      <c r="Q153" s="452">
        <v>-4.6066031455993652</v>
      </c>
      <c r="R153" s="452">
        <v>-5.6951384544372559</v>
      </c>
      <c r="S153" s="452">
        <v>-2.433657169342041</v>
      </c>
    </row>
    <row r="154" spans="1:19" ht="13" x14ac:dyDescent="0.3">
      <c r="A154" s="438" t="s">
        <v>509</v>
      </c>
      <c r="B154" s="294" t="s">
        <v>925</v>
      </c>
      <c r="C154" s="445" t="s">
        <v>926</v>
      </c>
      <c r="D154" s="452">
        <v>0.25796300172805786</v>
      </c>
      <c r="E154" s="452">
        <v>0.43561199307441711</v>
      </c>
      <c r="F154" s="452">
        <v>0.81843900680541992</v>
      </c>
      <c r="G154" s="452">
        <v>0.58645397424697876</v>
      </c>
      <c r="H154" s="452">
        <v>0.60158497095108032</v>
      </c>
      <c r="I154" s="452">
        <v>0.26598000526428223</v>
      </c>
      <c r="J154" s="452">
        <v>0.30892598628997803</v>
      </c>
      <c r="K154" s="452">
        <v>0.43214499950408936</v>
      </c>
      <c r="L154" s="452">
        <v>0.53457897901535034</v>
      </c>
      <c r="M154" s="452">
        <v>0.61111199855804443</v>
      </c>
      <c r="N154" s="452">
        <v>0.87882262468338013</v>
      </c>
      <c r="O154" s="452">
        <v>0.91449600458145142</v>
      </c>
      <c r="P154" s="452">
        <v>2.042931079864502</v>
      </c>
      <c r="Q154" s="452">
        <v>3.458543062210083</v>
      </c>
      <c r="R154" s="452">
        <v>1.7513574361801147</v>
      </c>
      <c r="S154" s="452">
        <v>2.933997631072998</v>
      </c>
    </row>
    <row r="155" spans="1:19" ht="13" x14ac:dyDescent="0.3">
      <c r="A155" s="438" t="s">
        <v>509</v>
      </c>
      <c r="B155" s="294" t="s">
        <v>927</v>
      </c>
      <c r="C155" s="446" t="s">
        <v>928</v>
      </c>
      <c r="D155" s="452">
        <v>2.8435440063476563</v>
      </c>
      <c r="E155" s="452">
        <v>2.6480250358581543</v>
      </c>
      <c r="F155" s="452">
        <v>1.9458110332489014</v>
      </c>
      <c r="G155" s="452">
        <v>2.4701769351959229</v>
      </c>
      <c r="H155" s="452">
        <v>4.7515420913696289</v>
      </c>
      <c r="I155" s="452">
        <v>4.6758408546447754</v>
      </c>
      <c r="J155" s="452">
        <v>4.4873180389404297</v>
      </c>
      <c r="K155" s="452">
        <v>4.228762149810791</v>
      </c>
      <c r="L155" s="452">
        <v>3.8831470012664795</v>
      </c>
      <c r="M155" s="452">
        <v>4.5898780822753906</v>
      </c>
      <c r="N155" s="452">
        <v>5.8464860916137695</v>
      </c>
      <c r="O155" s="452">
        <v>5.467343807220459</v>
      </c>
      <c r="P155" s="452">
        <v>6.4005789756774902</v>
      </c>
      <c r="Q155" s="452">
        <v>8.0651464462280273</v>
      </c>
      <c r="R155" s="452">
        <v>7.4464960098266602</v>
      </c>
      <c r="S155" s="452">
        <v>5.3676548004150391</v>
      </c>
    </row>
    <row r="156" spans="1:19" ht="13" x14ac:dyDescent="0.3">
      <c r="A156" s="438" t="s">
        <v>509</v>
      </c>
      <c r="B156" s="294" t="s">
        <v>929</v>
      </c>
      <c r="C156" s="454" t="s">
        <v>930</v>
      </c>
      <c r="D156" s="452">
        <v>2.6749999523162842</v>
      </c>
      <c r="E156" s="452">
        <v>2.3380000591278076</v>
      </c>
      <c r="F156" s="452">
        <v>1.7230000495910645</v>
      </c>
      <c r="G156" s="452">
        <v>2.3059999942779541</v>
      </c>
      <c r="H156" s="452">
        <v>2.4539999961853027</v>
      </c>
      <c r="I156" s="452">
        <v>2.1630001068115234</v>
      </c>
      <c r="J156" s="452">
        <v>2.0179998874664307</v>
      </c>
      <c r="K156" s="452">
        <v>1.9119999408721924</v>
      </c>
      <c r="L156" s="452">
        <v>1.4019999504089355</v>
      </c>
      <c r="M156" s="452">
        <v>1.7769999504089355</v>
      </c>
      <c r="N156" s="452">
        <v>2.499000072479248</v>
      </c>
      <c r="O156" s="452">
        <v>2.1530001163482666</v>
      </c>
      <c r="P156" s="452">
        <v>2.0420000553131104</v>
      </c>
      <c r="Q156" s="452">
        <v>2.0869998931884766</v>
      </c>
      <c r="R156" s="452">
        <v>1.5800000429153442</v>
      </c>
      <c r="S156" s="452">
        <v>2.000999927520752</v>
      </c>
    </row>
    <row r="157" spans="1:19" ht="13" x14ac:dyDescent="0.3">
      <c r="A157" s="438" t="s">
        <v>509</v>
      </c>
      <c r="B157" s="294" t="s">
        <v>931</v>
      </c>
      <c r="C157" s="446" t="s">
        <v>932</v>
      </c>
      <c r="D157" s="452">
        <v>0.10068900138139725</v>
      </c>
      <c r="E157" s="452">
        <v>0.21886900067329407</v>
      </c>
      <c r="F157" s="452">
        <v>0.14957299828529358</v>
      </c>
      <c r="G157" s="452">
        <v>9.2265002429485321E-2</v>
      </c>
      <c r="H157" s="452">
        <v>0.33985400199890137</v>
      </c>
      <c r="I157" s="452">
        <v>0.16868799924850464</v>
      </c>
      <c r="J157" s="452">
        <v>0.12817500531673431</v>
      </c>
      <c r="K157" s="452">
        <v>0.12384399771690369</v>
      </c>
      <c r="L157" s="452">
        <v>0.14182600378990173</v>
      </c>
      <c r="M157" s="452">
        <v>0.14098000526428223</v>
      </c>
      <c r="N157" s="452">
        <v>0.1507515013217926</v>
      </c>
      <c r="O157" s="452">
        <v>0.1624470055103302</v>
      </c>
      <c r="P157" s="452">
        <v>0.1624470055103302</v>
      </c>
      <c r="Q157" s="452">
        <v>0.1624470055103302</v>
      </c>
      <c r="R157" s="452">
        <v>7.7813252806663513E-2</v>
      </c>
      <c r="S157" s="452">
        <v>2.8782980516552925E-2</v>
      </c>
    </row>
    <row r="158" spans="1:19" ht="13" x14ac:dyDescent="0.3">
      <c r="A158" s="438" t="s">
        <v>509</v>
      </c>
      <c r="B158" s="294" t="s">
        <v>933</v>
      </c>
      <c r="C158" s="446" t="s">
        <v>934</v>
      </c>
      <c r="D158" s="452">
        <v>6.7855000495910645E-2</v>
      </c>
      <c r="E158" s="452">
        <v>9.1155998408794403E-2</v>
      </c>
      <c r="F158" s="452">
        <v>7.3238000273704529E-2</v>
      </c>
      <c r="G158" s="452">
        <v>7.1911998093128204E-2</v>
      </c>
      <c r="H158" s="452">
        <v>1.9576879739761353</v>
      </c>
      <c r="I158" s="452">
        <v>2.3441529273986816</v>
      </c>
      <c r="J158" s="452">
        <v>2.3411428928375244</v>
      </c>
      <c r="K158" s="452">
        <v>2.192918062210083</v>
      </c>
      <c r="L158" s="452">
        <v>2.3393208980560303</v>
      </c>
      <c r="M158" s="452">
        <v>2.6718978881835938</v>
      </c>
      <c r="N158" s="452">
        <v>3.1967344284057617</v>
      </c>
      <c r="O158" s="452">
        <v>3.1518969535827637</v>
      </c>
      <c r="P158" s="452">
        <v>4.1961321830749512</v>
      </c>
      <c r="Q158" s="452">
        <v>5.8156991004943848</v>
      </c>
      <c r="R158" s="452">
        <v>5.7886829376220703</v>
      </c>
      <c r="S158" s="452">
        <v>3.3378720283508301</v>
      </c>
    </row>
    <row r="159" spans="1:19" ht="15" customHeight="1" x14ac:dyDescent="0.3">
      <c r="A159" s="438" t="s">
        <v>509</v>
      </c>
      <c r="B159" s="444">
        <v>7</v>
      </c>
      <c r="C159" s="451" t="s">
        <v>935</v>
      </c>
      <c r="D159" s="452">
        <v>20.987371444702148</v>
      </c>
      <c r="E159" s="452">
        <v>21.325115203857422</v>
      </c>
      <c r="F159" s="452">
        <v>21.209283828735352</v>
      </c>
      <c r="G159" s="452">
        <v>20.9383544921875</v>
      </c>
      <c r="H159" s="452">
        <v>19.517242431640625</v>
      </c>
      <c r="I159" s="452">
        <v>21.645158767700195</v>
      </c>
      <c r="J159" s="452">
        <v>24.102285385131836</v>
      </c>
      <c r="K159" s="452">
        <v>24.559856414794922</v>
      </c>
      <c r="L159" s="452">
        <v>26.399017333984375</v>
      </c>
      <c r="M159" s="452">
        <v>27.886449813842773</v>
      </c>
      <c r="N159" s="452">
        <v>31.041610717773438</v>
      </c>
      <c r="O159" s="452">
        <v>36.073226928710938</v>
      </c>
      <c r="P159" s="452">
        <v>35.492244720458984</v>
      </c>
      <c r="Q159" s="452">
        <v>39.051620483398438</v>
      </c>
      <c r="R159" s="452">
        <v>41.113922119140625</v>
      </c>
      <c r="S159" s="452">
        <v>42.099735260009766</v>
      </c>
    </row>
    <row r="160" spans="1:19" ht="13" x14ac:dyDescent="0.3">
      <c r="A160" s="438" t="s">
        <v>509</v>
      </c>
      <c r="B160" s="294" t="s">
        <v>936</v>
      </c>
      <c r="C160" s="446" t="s">
        <v>937</v>
      </c>
      <c r="D160" s="452">
        <v>5.7480001449584961</v>
      </c>
      <c r="E160" s="452">
        <v>5.9829998016357422</v>
      </c>
      <c r="F160" s="452">
        <v>3.2650001049041748</v>
      </c>
      <c r="G160" s="452">
        <v>3.9649999141693115</v>
      </c>
      <c r="H160" s="452">
        <v>4.005000114440918</v>
      </c>
      <c r="I160" s="452">
        <v>4.005000114440918</v>
      </c>
      <c r="J160" s="452">
        <v>4.1050000190734863</v>
      </c>
      <c r="K160" s="452">
        <v>4.1350002288818359</v>
      </c>
      <c r="L160" s="452">
        <v>4.1139998435974121</v>
      </c>
      <c r="M160" s="452">
        <v>4.1440000534057617</v>
      </c>
      <c r="N160" s="452">
        <v>4.0240001678466797</v>
      </c>
      <c r="O160" s="452">
        <v>4.0240001678466797</v>
      </c>
      <c r="P160" s="452">
        <v>4.0300002098083496</v>
      </c>
      <c r="Q160" s="452">
        <v>4.0799999237060547</v>
      </c>
      <c r="R160" s="452">
        <v>4.0799999237060547</v>
      </c>
      <c r="S160" s="452">
        <v>3.6489999294281006</v>
      </c>
    </row>
    <row r="161" spans="1:20" ht="13" x14ac:dyDescent="0.3">
      <c r="A161" s="438" t="s">
        <v>509</v>
      </c>
      <c r="B161" s="294" t="s">
        <v>938</v>
      </c>
      <c r="C161" s="446" t="s">
        <v>939</v>
      </c>
      <c r="D161" s="452">
        <v>0</v>
      </c>
      <c r="E161" s="452">
        <v>0</v>
      </c>
      <c r="F161" s="452">
        <v>0.69999998807907104</v>
      </c>
      <c r="G161" s="452">
        <v>0</v>
      </c>
      <c r="H161" s="452">
        <v>0</v>
      </c>
      <c r="I161" s="452">
        <v>0</v>
      </c>
      <c r="J161" s="452">
        <v>0</v>
      </c>
      <c r="K161" s="452">
        <v>0</v>
      </c>
      <c r="L161" s="452">
        <v>0</v>
      </c>
      <c r="M161" s="452">
        <v>0</v>
      </c>
      <c r="N161" s="452">
        <v>0</v>
      </c>
      <c r="O161" s="452">
        <v>0</v>
      </c>
      <c r="P161" s="452">
        <v>0</v>
      </c>
      <c r="Q161" s="452">
        <v>0</v>
      </c>
      <c r="R161" s="452">
        <v>0</v>
      </c>
      <c r="S161" s="452">
        <v>0</v>
      </c>
    </row>
    <row r="162" spans="1:20" ht="13" x14ac:dyDescent="0.3">
      <c r="A162" s="438" t="s">
        <v>509</v>
      </c>
      <c r="B162" s="294" t="s">
        <v>940</v>
      </c>
      <c r="C162" s="446" t="s">
        <v>941</v>
      </c>
      <c r="D162" s="452">
        <v>-1.2460000514984131</v>
      </c>
      <c r="E162" s="452">
        <v>-1.1100000143051147</v>
      </c>
      <c r="F162" s="452">
        <v>-1.6089999675750732</v>
      </c>
      <c r="G162" s="452">
        <v>-1.4249999523162842</v>
      </c>
      <c r="H162" s="452">
        <v>-1.2619999647140503</v>
      </c>
      <c r="I162" s="452">
        <v>-0.98600000143051147</v>
      </c>
      <c r="J162" s="452">
        <v>-0.93199998140335083</v>
      </c>
      <c r="K162" s="452">
        <v>-0.65100002288818359</v>
      </c>
      <c r="L162" s="452">
        <v>-0.50300002098083496</v>
      </c>
      <c r="M162" s="452">
        <v>-0.27799999713897705</v>
      </c>
      <c r="N162" s="452">
        <v>-0.67100000381469727</v>
      </c>
      <c r="O162" s="452">
        <v>-0.44800001382827759</v>
      </c>
      <c r="P162" s="452">
        <v>-0.47999998927116394</v>
      </c>
      <c r="Q162" s="452">
        <v>-0.335999995470047</v>
      </c>
      <c r="R162" s="452">
        <v>-0.24400000274181366</v>
      </c>
      <c r="S162" s="452">
        <v>0.10000000149011612</v>
      </c>
    </row>
    <row r="163" spans="1:20" ht="13" x14ac:dyDescent="0.3">
      <c r="A163" s="438" t="s">
        <v>509</v>
      </c>
      <c r="B163" s="294" t="s">
        <v>942</v>
      </c>
      <c r="C163" s="446" t="s">
        <v>943</v>
      </c>
      <c r="D163" s="452">
        <v>1.6050000190734863</v>
      </c>
      <c r="E163" s="452">
        <v>1.2769999504089355</v>
      </c>
      <c r="F163" s="452">
        <v>1.9550000429153442</v>
      </c>
      <c r="G163" s="452">
        <v>1.5140000581741333</v>
      </c>
      <c r="H163" s="452">
        <v>1.8070000410079956</v>
      </c>
      <c r="I163" s="452">
        <v>2.2079999446868896</v>
      </c>
      <c r="J163" s="452">
        <v>3.062999963760376</v>
      </c>
      <c r="K163" s="452">
        <v>3.2939999103546143</v>
      </c>
      <c r="L163" s="452">
        <v>4.4419999122619629</v>
      </c>
      <c r="M163" s="452">
        <v>4.429999828338623</v>
      </c>
      <c r="N163" s="452">
        <v>2.5690000057220459</v>
      </c>
      <c r="O163" s="452">
        <v>2.8680000305175781</v>
      </c>
      <c r="P163" s="452">
        <v>2.9049999713897705</v>
      </c>
      <c r="Q163" s="452">
        <v>6.9840002059936523</v>
      </c>
      <c r="R163" s="452">
        <v>7.7319998741149902</v>
      </c>
      <c r="S163" s="452">
        <v>7.504000186920166</v>
      </c>
    </row>
    <row r="164" spans="1:20" ht="13" x14ac:dyDescent="0.3">
      <c r="A164" s="438" t="s">
        <v>509</v>
      </c>
      <c r="B164" s="294">
        <v>7.5</v>
      </c>
      <c r="C164" s="225" t="s">
        <v>944</v>
      </c>
      <c r="D164" s="452">
        <v>14.88037109375</v>
      </c>
      <c r="E164" s="452">
        <v>15.175114631652832</v>
      </c>
      <c r="F164" s="452">
        <v>16.898284912109375</v>
      </c>
      <c r="G164" s="452">
        <v>16.884353637695313</v>
      </c>
      <c r="H164" s="452">
        <v>14.967243194580078</v>
      </c>
      <c r="I164" s="452">
        <v>16.418157577514648</v>
      </c>
      <c r="J164" s="452">
        <v>17.86628532409668</v>
      </c>
      <c r="K164" s="452">
        <v>17.781856536865234</v>
      </c>
      <c r="L164" s="452">
        <v>18.346017837524414</v>
      </c>
      <c r="M164" s="452">
        <v>19.590450286865234</v>
      </c>
      <c r="N164" s="452">
        <v>25.119611740112305</v>
      </c>
      <c r="O164" s="452">
        <v>29.629228591918945</v>
      </c>
      <c r="P164" s="452">
        <v>29.037242889404297</v>
      </c>
      <c r="Q164" s="452">
        <v>28.32362174987793</v>
      </c>
      <c r="R164" s="452">
        <v>29.545921325683594</v>
      </c>
      <c r="S164" s="452">
        <v>30.846736907958984</v>
      </c>
    </row>
    <row r="165" spans="1:20" ht="15" customHeight="1" x14ac:dyDescent="0.3">
      <c r="A165" s="438" t="s">
        <v>509</v>
      </c>
      <c r="B165" s="444">
        <v>8</v>
      </c>
      <c r="C165" s="347" t="s">
        <v>945</v>
      </c>
      <c r="D165" s="452">
        <v>2.8312129974365234</v>
      </c>
      <c r="E165" s="452">
        <v>1.3503580093383789</v>
      </c>
      <c r="F165" s="452">
        <v>8.6455812454223633</v>
      </c>
      <c r="G165" s="452">
        <v>5.673192024230957</v>
      </c>
      <c r="H165" s="452">
        <v>7.1407241821289063</v>
      </c>
      <c r="I165" s="452">
        <v>9.3714141845703125</v>
      </c>
      <c r="J165" s="452">
        <v>9.8647346496582031</v>
      </c>
      <c r="K165" s="452">
        <v>8.1784229278564453</v>
      </c>
      <c r="L165" s="452">
        <v>8.1001691818237305</v>
      </c>
      <c r="M165" s="452">
        <v>4.6297688484191895</v>
      </c>
      <c r="N165" s="452">
        <v>8.2209682464599609</v>
      </c>
      <c r="O165" s="452">
        <v>9.6864967346191406</v>
      </c>
      <c r="P165" s="452">
        <v>10.371261596679688</v>
      </c>
      <c r="Q165" s="452">
        <v>8.8823652267456055</v>
      </c>
      <c r="R165" s="452">
        <v>4.0715179443359375</v>
      </c>
      <c r="S165" s="452">
        <v>2.1045920848846436</v>
      </c>
    </row>
    <row r="166" spans="1:20" ht="13" x14ac:dyDescent="0.3">
      <c r="A166" s="438" t="s">
        <v>509</v>
      </c>
      <c r="B166" s="294" t="s">
        <v>946</v>
      </c>
      <c r="C166" s="348" t="s">
        <v>190</v>
      </c>
      <c r="D166" s="452">
        <v>3.0552129745483398</v>
      </c>
      <c r="E166" s="452">
        <v>2.6183578968048096</v>
      </c>
      <c r="F166" s="452">
        <v>8.9135808944702148</v>
      </c>
      <c r="G166" s="452">
        <v>5.988192081451416</v>
      </c>
      <c r="H166" s="452">
        <v>7.2667241096496582</v>
      </c>
      <c r="I166" s="452">
        <v>10.154414176940918</v>
      </c>
      <c r="J166" s="452">
        <v>10.071735382080078</v>
      </c>
      <c r="K166" s="452">
        <v>8.5064229965209961</v>
      </c>
      <c r="L166" s="452">
        <v>8.38616943359375</v>
      </c>
      <c r="M166" s="452">
        <v>6.7147688865661621</v>
      </c>
      <c r="N166" s="452">
        <v>9.9859676361083984</v>
      </c>
      <c r="O166" s="452">
        <v>11.34849739074707</v>
      </c>
      <c r="P166" s="452">
        <v>11.897261619567871</v>
      </c>
      <c r="Q166" s="452">
        <v>10.419364929199219</v>
      </c>
      <c r="R166" s="452">
        <v>6.7415180206298828</v>
      </c>
      <c r="S166" s="452">
        <v>4.8065919876098633</v>
      </c>
    </row>
    <row r="167" spans="1:20" ht="13" x14ac:dyDescent="0.3">
      <c r="A167" s="438" t="s">
        <v>509</v>
      </c>
      <c r="B167" s="294" t="s">
        <v>947</v>
      </c>
      <c r="C167" s="447" t="s">
        <v>948</v>
      </c>
      <c r="D167" s="452">
        <v>2.35921311378479</v>
      </c>
      <c r="E167" s="452">
        <v>1.9233579635620117</v>
      </c>
      <c r="F167" s="452">
        <v>8.651580810546875</v>
      </c>
      <c r="G167" s="452">
        <v>5.6421918869018555</v>
      </c>
      <c r="H167" s="452">
        <v>6.9567241668701172</v>
      </c>
      <c r="I167" s="452">
        <v>9.4214143753051758</v>
      </c>
      <c r="J167" s="452">
        <v>9.3597345352172852</v>
      </c>
      <c r="K167" s="452">
        <v>7.7554230690002441</v>
      </c>
      <c r="L167" s="452">
        <v>8.0931692123413086</v>
      </c>
      <c r="M167" s="452">
        <v>6.3667688369750977</v>
      </c>
      <c r="N167" s="452">
        <v>8.6259679794311523</v>
      </c>
      <c r="O167" s="452">
        <v>10.252496719360352</v>
      </c>
      <c r="P167" s="452">
        <v>10.854262351989746</v>
      </c>
      <c r="Q167" s="452">
        <v>9.3633651733398438</v>
      </c>
      <c r="R167" s="452">
        <v>5.8715181350708008</v>
      </c>
      <c r="S167" s="452">
        <v>3.7865922451019287</v>
      </c>
    </row>
    <row r="168" spans="1:20" ht="13" x14ac:dyDescent="0.3">
      <c r="A168" s="438" t="s">
        <v>509</v>
      </c>
      <c r="B168" s="294" t="s">
        <v>949</v>
      </c>
      <c r="C168" s="447" t="s">
        <v>950</v>
      </c>
      <c r="D168" s="452">
        <v>0.69599997997283936</v>
      </c>
      <c r="E168" s="452">
        <v>0.69499999284744263</v>
      </c>
      <c r="F168" s="452">
        <v>0.26199999451637268</v>
      </c>
      <c r="G168" s="452">
        <v>0.34599998593330383</v>
      </c>
      <c r="H168" s="452">
        <v>0.31000000238418579</v>
      </c>
      <c r="I168" s="452">
        <v>0.73299998044967651</v>
      </c>
      <c r="J168" s="452">
        <v>0.71200001239776611</v>
      </c>
      <c r="K168" s="452">
        <v>0.75099998712539673</v>
      </c>
      <c r="L168" s="452">
        <v>0.29300001263618469</v>
      </c>
      <c r="M168" s="452">
        <v>0.34799998998641968</v>
      </c>
      <c r="N168" s="452">
        <v>1.3600000143051147</v>
      </c>
      <c r="O168" s="452">
        <v>1.0959999561309814</v>
      </c>
      <c r="P168" s="452">
        <v>1.0429999828338623</v>
      </c>
      <c r="Q168" s="452">
        <v>1.0559999942779541</v>
      </c>
      <c r="R168" s="452">
        <v>0.87000000476837158</v>
      </c>
      <c r="S168" s="452">
        <v>1.0199999809265137</v>
      </c>
    </row>
    <row r="169" spans="1:20" ht="13" x14ac:dyDescent="0.3">
      <c r="A169" s="438" t="s">
        <v>509</v>
      </c>
      <c r="B169" s="294" t="s">
        <v>951</v>
      </c>
      <c r="C169" s="348" t="s">
        <v>195</v>
      </c>
      <c r="D169" s="452">
        <v>0.22400000691413879</v>
      </c>
      <c r="E169" s="452">
        <v>1.2680000066757202</v>
      </c>
      <c r="F169" s="452">
        <v>0.26800000667572021</v>
      </c>
      <c r="G169" s="452">
        <v>0.31499999761581421</v>
      </c>
      <c r="H169" s="452">
        <v>0.12600000202655792</v>
      </c>
      <c r="I169" s="452">
        <v>0.78299999237060547</v>
      </c>
      <c r="J169" s="452">
        <v>0.2070000022649765</v>
      </c>
      <c r="K169" s="452">
        <v>0.32800000905990601</v>
      </c>
      <c r="L169" s="452">
        <v>0.28600001335144043</v>
      </c>
      <c r="M169" s="452">
        <v>2.0850000381469727</v>
      </c>
      <c r="N169" s="452">
        <v>1.7649999856948853</v>
      </c>
      <c r="O169" s="452">
        <v>1.6619999408721924</v>
      </c>
      <c r="P169" s="452">
        <v>1.5260000228881836</v>
      </c>
      <c r="Q169" s="452">
        <v>1.5369999408721924</v>
      </c>
      <c r="R169" s="452">
        <v>2.6700000762939453</v>
      </c>
      <c r="S169" s="452">
        <v>2.7019999027252197</v>
      </c>
    </row>
    <row r="170" spans="1:20" ht="13" x14ac:dyDescent="0.3">
      <c r="A170" s="438" t="s">
        <v>509</v>
      </c>
      <c r="B170" s="294" t="s">
        <v>952</v>
      </c>
      <c r="C170" s="447" t="s">
        <v>948</v>
      </c>
      <c r="D170" s="452">
        <v>0</v>
      </c>
      <c r="E170" s="452">
        <v>1.0010000467300415</v>
      </c>
      <c r="F170" s="452">
        <v>0</v>
      </c>
      <c r="G170" s="452">
        <v>0</v>
      </c>
      <c r="H170" s="452">
        <v>3.0000000260770321E-3</v>
      </c>
      <c r="I170" s="452">
        <v>0</v>
      </c>
      <c r="J170" s="452">
        <v>6.1000000685453415E-2</v>
      </c>
      <c r="K170" s="452">
        <v>7.1000002324581146E-2</v>
      </c>
      <c r="L170" s="452">
        <v>0</v>
      </c>
      <c r="M170" s="452">
        <v>3.2999999821186066E-2</v>
      </c>
      <c r="N170" s="452">
        <v>4.0000001899898052E-3</v>
      </c>
      <c r="O170" s="452">
        <v>0.1289999932050705</v>
      </c>
      <c r="P170" s="452">
        <v>0</v>
      </c>
      <c r="Q170" s="452">
        <v>0</v>
      </c>
      <c r="R170" s="452">
        <v>0</v>
      </c>
      <c r="S170" s="452">
        <v>0</v>
      </c>
    </row>
    <row r="171" spans="1:20" ht="20.25" customHeight="1" x14ac:dyDescent="0.3">
      <c r="A171" s="438" t="s">
        <v>509</v>
      </c>
      <c r="B171" s="863" t="s">
        <v>953</v>
      </c>
      <c r="C171" s="864" t="s">
        <v>954</v>
      </c>
      <c r="D171" s="865">
        <v>0.22400000691413879</v>
      </c>
      <c r="E171" s="865">
        <v>0.2669999897480011</v>
      </c>
      <c r="F171" s="865">
        <v>0.26800000667572021</v>
      </c>
      <c r="G171" s="865">
        <v>0.31499999761581421</v>
      </c>
      <c r="H171" s="865">
        <v>0.12300000339746475</v>
      </c>
      <c r="I171" s="865">
        <v>0.78299999237060547</v>
      </c>
      <c r="J171" s="865">
        <v>0.14599999785423279</v>
      </c>
      <c r="K171" s="865">
        <v>0.25699999928474426</v>
      </c>
      <c r="L171" s="865">
        <v>0.28600001335144043</v>
      </c>
      <c r="M171" s="865">
        <v>2.0520000457763672</v>
      </c>
      <c r="N171" s="865">
        <v>1.7610000371932983</v>
      </c>
      <c r="O171" s="865">
        <v>1.5329999923706055</v>
      </c>
      <c r="P171" s="865">
        <v>1.5260000228881836</v>
      </c>
      <c r="Q171" s="865">
        <v>1.5369999408721924</v>
      </c>
      <c r="R171" s="865">
        <v>2.6700000762939453</v>
      </c>
      <c r="S171" s="865">
        <v>2.7019999027252197</v>
      </c>
      <c r="T171" s="4"/>
    </row>
    <row r="172" spans="1:20" x14ac:dyDescent="0.25">
      <c r="C172" s="454"/>
      <c r="D172" s="452"/>
      <c r="E172" s="452"/>
      <c r="F172" s="452"/>
      <c r="G172" s="452"/>
      <c r="H172" s="452"/>
      <c r="I172" s="452"/>
      <c r="J172" s="452"/>
      <c r="K172" s="452"/>
      <c r="L172" s="452"/>
      <c r="M172" s="452"/>
      <c r="N172" s="452"/>
      <c r="O172" s="452"/>
      <c r="P172" s="452"/>
      <c r="Q172" s="452"/>
      <c r="R172" s="452"/>
      <c r="S172" s="452"/>
    </row>
    <row r="173" spans="1:20" ht="30" customHeight="1" x14ac:dyDescent="0.35">
      <c r="A173" s="861"/>
      <c r="C173" s="8" t="str">
        <f>Index!A83</f>
        <v>Table 6c     Deposits by Institution, end of period, FY2014-FY2025</v>
      </c>
    </row>
    <row r="174" spans="1:20" ht="25.4" customHeight="1" x14ac:dyDescent="0.3">
      <c r="A174" s="453"/>
      <c r="B174" s="459"/>
      <c r="C174" s="237" t="s">
        <v>955</v>
      </c>
      <c r="D174" s="154" t="str">
        <f>D2</f>
        <v>FY10</v>
      </c>
      <c r="E174" s="154" t="str">
        <f t="shared" ref="E174:S174" si="4">E2</f>
        <v>FY11</v>
      </c>
      <c r="F174" s="154" t="str">
        <f t="shared" si="4"/>
        <v>FY12</v>
      </c>
      <c r="G174" s="154" t="str">
        <f t="shared" si="4"/>
        <v>FY13</v>
      </c>
      <c r="H174" s="154" t="str">
        <f t="shared" si="4"/>
        <v>FY14</v>
      </c>
      <c r="I174" s="154" t="str">
        <f t="shared" si="4"/>
        <v>FY15</v>
      </c>
      <c r="J174" s="154" t="str">
        <f t="shared" si="4"/>
        <v>FY16</v>
      </c>
      <c r="K174" s="154" t="str">
        <f t="shared" si="4"/>
        <v>FY17</v>
      </c>
      <c r="L174" s="154" t="str">
        <f t="shared" si="4"/>
        <v>FY18</v>
      </c>
      <c r="M174" s="154" t="str">
        <f t="shared" si="4"/>
        <v>FY19</v>
      </c>
      <c r="N174" s="154" t="str">
        <f t="shared" si="4"/>
        <v>FY20</v>
      </c>
      <c r="O174" s="154" t="str">
        <f t="shared" si="4"/>
        <v>FY21</v>
      </c>
      <c r="P174" s="154" t="str">
        <f t="shared" si="4"/>
        <v>FY22</v>
      </c>
      <c r="Q174" s="154" t="str">
        <f t="shared" si="4"/>
        <v>FY23</v>
      </c>
      <c r="R174" s="154" t="str">
        <f t="shared" si="4"/>
        <v>FY24</v>
      </c>
      <c r="S174" s="154" t="str">
        <f t="shared" si="4"/>
        <v>FY25</v>
      </c>
    </row>
    <row r="175" spans="1:20" ht="20.25" customHeight="1" x14ac:dyDescent="0.3">
      <c r="C175" s="88" t="s">
        <v>956</v>
      </c>
      <c r="D175" s="452">
        <v>96.254997253417969</v>
      </c>
      <c r="E175" s="452">
        <v>105.43699645996094</v>
      </c>
      <c r="F175" s="452">
        <v>130.88900756835938</v>
      </c>
      <c r="G175" s="452">
        <v>135.46699523925781</v>
      </c>
      <c r="H175" s="452">
        <v>170.59300231933594</v>
      </c>
      <c r="I175" s="452">
        <v>225.27900695800781</v>
      </c>
      <c r="J175" s="452">
        <v>274.63699340820313</v>
      </c>
      <c r="K175" s="452">
        <v>283.00399780273438</v>
      </c>
      <c r="L175" s="452">
        <v>283.33099365234375</v>
      </c>
      <c r="M175" s="452">
        <v>263.77899169921875</v>
      </c>
      <c r="N175" s="452">
        <v>316.26901245117188</v>
      </c>
      <c r="O175" s="452">
        <v>308.9639892578125</v>
      </c>
      <c r="P175" s="452">
        <v>295.35501098632813</v>
      </c>
      <c r="Q175" s="452">
        <v>280.885986328125</v>
      </c>
      <c r="R175" s="452">
        <v>400.63101196289063</v>
      </c>
      <c r="S175" s="452">
        <v>327.90200805664063</v>
      </c>
    </row>
    <row r="176" spans="1:20" ht="13" x14ac:dyDescent="0.3">
      <c r="C176" s="460" t="s">
        <v>957</v>
      </c>
      <c r="D176" s="452">
        <v>40.977169036865234</v>
      </c>
      <c r="E176" s="452">
        <v>48.704635620117188</v>
      </c>
      <c r="F176" s="452">
        <v>66.212844848632813</v>
      </c>
      <c r="G176" s="452">
        <v>62.301998138427734</v>
      </c>
      <c r="H176" s="452">
        <v>79.958999633789063</v>
      </c>
      <c r="I176" s="452">
        <v>96.640998840332031</v>
      </c>
      <c r="J176" s="452">
        <v>116.16999816894531</v>
      </c>
      <c r="K176" s="452">
        <v>114.5989990234375</v>
      </c>
      <c r="L176" s="452">
        <v>109.56500244140625</v>
      </c>
      <c r="M176" s="452">
        <v>104.197998046875</v>
      </c>
      <c r="N176" s="452">
        <v>118.13200378417969</v>
      </c>
      <c r="O176" s="452">
        <v>108.97100067138672</v>
      </c>
      <c r="P176" s="452">
        <v>107.84100341796875</v>
      </c>
      <c r="Q176" s="452">
        <v>106.80000305175781</v>
      </c>
      <c r="R176" s="452">
        <v>203.07099914550781</v>
      </c>
      <c r="S176" s="452">
        <v>126.73899841308594</v>
      </c>
    </row>
    <row r="177" spans="1:19" x14ac:dyDescent="0.25">
      <c r="C177" s="454" t="s">
        <v>958</v>
      </c>
      <c r="D177" s="452">
        <v>39.268169403076172</v>
      </c>
      <c r="E177" s="452">
        <v>47.358638763427734</v>
      </c>
      <c r="F177" s="452">
        <v>64.896842956542969</v>
      </c>
      <c r="G177" s="452">
        <v>61.867000579833984</v>
      </c>
      <c r="H177" s="452">
        <v>78.81500244140625</v>
      </c>
      <c r="I177" s="452">
        <v>96.516998291015625</v>
      </c>
      <c r="J177" s="452">
        <v>116.03900146484375</v>
      </c>
      <c r="K177" s="452">
        <v>114.45999908447266</v>
      </c>
      <c r="L177" s="452">
        <v>109.39099884033203</v>
      </c>
      <c r="M177" s="452">
        <v>104.08499908447266</v>
      </c>
      <c r="N177" s="452">
        <v>118.08899688720703</v>
      </c>
      <c r="O177" s="452">
        <v>108.95600128173828</v>
      </c>
      <c r="P177" s="452">
        <v>107.80999755859375</v>
      </c>
      <c r="Q177" s="452">
        <v>106.75499725341797</v>
      </c>
      <c r="R177" s="452">
        <v>203.01199340820313</v>
      </c>
      <c r="S177" s="452">
        <v>125.58300018310547</v>
      </c>
    </row>
    <row r="178" spans="1:19" x14ac:dyDescent="0.25">
      <c r="C178" s="454" t="s">
        <v>959</v>
      </c>
      <c r="D178" s="452">
        <v>1.7089999914169312</v>
      </c>
      <c r="E178" s="452">
        <v>1.3459999561309814</v>
      </c>
      <c r="F178" s="452">
        <v>1.3159999847412109</v>
      </c>
      <c r="G178" s="452">
        <v>0.43500000238418579</v>
      </c>
      <c r="H178" s="452">
        <v>1.1440000534057617</v>
      </c>
      <c r="I178" s="452">
        <v>0.12399999797344208</v>
      </c>
      <c r="J178" s="452">
        <v>0.13099999725818634</v>
      </c>
      <c r="K178" s="452">
        <v>0.13899999856948853</v>
      </c>
      <c r="L178" s="452">
        <v>0.17399999499320984</v>
      </c>
      <c r="M178" s="452">
        <v>0.11299999803304672</v>
      </c>
      <c r="N178" s="452">
        <v>4.3000001460313797E-2</v>
      </c>
      <c r="O178" s="452">
        <v>1.4999999664723873E-2</v>
      </c>
      <c r="P178" s="452">
        <v>3.0999999493360519E-2</v>
      </c>
      <c r="Q178" s="452">
        <v>4.5000001788139343E-2</v>
      </c>
      <c r="R178" s="452">
        <v>5.9000000357627869E-2</v>
      </c>
      <c r="S178" s="452">
        <v>1.156000018119812</v>
      </c>
    </row>
    <row r="179" spans="1:19" ht="13" x14ac:dyDescent="0.3">
      <c r="C179" s="460" t="s">
        <v>960</v>
      </c>
      <c r="D179" s="452">
        <v>0.61400002241134644</v>
      </c>
      <c r="E179" s="452">
        <v>0.26399999856948853</v>
      </c>
      <c r="F179" s="452">
        <v>0.26600000262260437</v>
      </c>
      <c r="G179" s="452">
        <v>4.374000072479248</v>
      </c>
      <c r="H179" s="452">
        <v>6.3870000839233398</v>
      </c>
      <c r="I179" s="452">
        <v>9.491999626159668</v>
      </c>
      <c r="J179" s="452">
        <v>14.116999626159668</v>
      </c>
      <c r="K179" s="452">
        <v>12.48799991607666</v>
      </c>
      <c r="L179" s="452">
        <v>7.1960000991821289</v>
      </c>
      <c r="M179" s="452">
        <v>5.8319997787475586</v>
      </c>
      <c r="N179" s="452">
        <v>7.9920001029968262</v>
      </c>
      <c r="O179" s="452">
        <v>9.0719995498657227</v>
      </c>
      <c r="P179" s="452">
        <v>9.241999626159668</v>
      </c>
      <c r="Q179" s="452">
        <v>7.869999885559082</v>
      </c>
      <c r="R179" s="452">
        <v>5.3159999847412109</v>
      </c>
      <c r="S179" s="452">
        <v>3.437999963760376</v>
      </c>
    </row>
    <row r="180" spans="1:19" x14ac:dyDescent="0.25">
      <c r="C180" s="454" t="s">
        <v>961</v>
      </c>
      <c r="D180" s="452">
        <v>0.38899999856948853</v>
      </c>
      <c r="E180" s="452">
        <v>0.17399999499320984</v>
      </c>
      <c r="F180" s="452">
        <v>0.19099999964237213</v>
      </c>
      <c r="G180" s="452">
        <v>0.19799999892711639</v>
      </c>
      <c r="H180" s="452">
        <v>0.31200000643730164</v>
      </c>
      <c r="I180" s="452">
        <v>0.23999999463558197</v>
      </c>
      <c r="J180" s="452">
        <v>5.0840001106262207</v>
      </c>
      <c r="K180" s="452">
        <v>4.4609999656677246</v>
      </c>
      <c r="L180" s="452">
        <v>0.72699999809265137</v>
      </c>
      <c r="M180" s="452">
        <v>2.9999999329447746E-2</v>
      </c>
      <c r="N180" s="452">
        <v>0</v>
      </c>
      <c r="O180" s="452">
        <v>0</v>
      </c>
      <c r="P180" s="452">
        <v>0</v>
      </c>
      <c r="Q180" s="452">
        <v>0</v>
      </c>
      <c r="R180" s="452">
        <v>0</v>
      </c>
      <c r="S180" s="452">
        <v>0</v>
      </c>
    </row>
    <row r="181" spans="1:19" x14ac:dyDescent="0.25">
      <c r="C181" s="454" t="s">
        <v>962</v>
      </c>
      <c r="D181" s="452">
        <v>0</v>
      </c>
      <c r="E181" s="452">
        <v>0</v>
      </c>
      <c r="F181" s="452">
        <v>0</v>
      </c>
      <c r="G181" s="452">
        <v>4.0679998397827148</v>
      </c>
      <c r="H181" s="452">
        <v>5.7979998588562012</v>
      </c>
      <c r="I181" s="452">
        <v>8.1549997329711914</v>
      </c>
      <c r="J181" s="452">
        <v>7.6929998397827148</v>
      </c>
      <c r="K181" s="452">
        <v>6.6009998321533203</v>
      </c>
      <c r="L181" s="452">
        <v>4.6129999160766602</v>
      </c>
      <c r="M181" s="452">
        <v>3.687999963760376</v>
      </c>
      <c r="N181" s="452">
        <v>6.250999927520752</v>
      </c>
      <c r="O181" s="452">
        <v>8.3889999389648438</v>
      </c>
      <c r="P181" s="452">
        <v>8.3629999160766602</v>
      </c>
      <c r="Q181" s="452">
        <v>7.129000186920166</v>
      </c>
      <c r="R181" s="452">
        <v>4.7309999465942383</v>
      </c>
      <c r="S181" s="452">
        <v>2.6949999332427979</v>
      </c>
    </row>
    <row r="182" spans="1:19" x14ac:dyDescent="0.25">
      <c r="C182" s="454" t="s">
        <v>963</v>
      </c>
      <c r="D182" s="452">
        <v>0.22499999403953552</v>
      </c>
      <c r="E182" s="452">
        <v>9.0000003576278687E-2</v>
      </c>
      <c r="F182" s="452">
        <v>7.5000002980232239E-2</v>
      </c>
      <c r="G182" s="452">
        <v>0.1080000028014183</v>
      </c>
      <c r="H182" s="452">
        <v>0.27700001001358032</v>
      </c>
      <c r="I182" s="452">
        <v>1.0970000028610229</v>
      </c>
      <c r="J182" s="452">
        <v>1.3400000333786011</v>
      </c>
      <c r="K182" s="452">
        <v>1.4259999990463257</v>
      </c>
      <c r="L182" s="452">
        <v>1.8559999465942383</v>
      </c>
      <c r="M182" s="452">
        <v>2.1140000820159912</v>
      </c>
      <c r="N182" s="452">
        <v>1.7410000562667847</v>
      </c>
      <c r="O182" s="452">
        <v>0.68300002813339233</v>
      </c>
      <c r="P182" s="452">
        <v>0.87900000810623169</v>
      </c>
      <c r="Q182" s="452">
        <v>0.74099999666213989</v>
      </c>
      <c r="R182" s="452">
        <v>0.58499997854232788</v>
      </c>
      <c r="S182" s="452">
        <v>0.74299997091293335</v>
      </c>
    </row>
    <row r="183" spans="1:19" ht="13" x14ac:dyDescent="0.3">
      <c r="C183" s="460" t="s">
        <v>789</v>
      </c>
      <c r="D183" s="452">
        <v>9.5310001373291016</v>
      </c>
      <c r="E183" s="452">
        <v>8.9280004501342773</v>
      </c>
      <c r="F183" s="452">
        <v>16.38599967956543</v>
      </c>
      <c r="G183" s="452">
        <v>16.150999069213867</v>
      </c>
      <c r="H183" s="452">
        <v>27.738000869750977</v>
      </c>
      <c r="I183" s="452">
        <v>47.509998321533203</v>
      </c>
      <c r="J183" s="452">
        <v>64.021003723144531</v>
      </c>
      <c r="K183" s="452">
        <v>71.33599853515625</v>
      </c>
      <c r="L183" s="452">
        <v>67.747001647949219</v>
      </c>
      <c r="M183" s="452">
        <v>56.923999786376953</v>
      </c>
      <c r="N183" s="452">
        <v>83.461997985839844</v>
      </c>
      <c r="O183" s="452">
        <v>73.036003112792969</v>
      </c>
      <c r="P183" s="452">
        <v>58.555000305175781</v>
      </c>
      <c r="Q183" s="452">
        <v>54.13800048828125</v>
      </c>
      <c r="R183" s="452">
        <v>72.025001525878906</v>
      </c>
      <c r="S183" s="452">
        <v>78.053001403808594</v>
      </c>
    </row>
    <row r="184" spans="1:19" x14ac:dyDescent="0.25">
      <c r="C184" s="454" t="s">
        <v>964</v>
      </c>
      <c r="D184" s="452">
        <v>8.9399995803833008</v>
      </c>
      <c r="E184" s="452">
        <v>8.2370004653930664</v>
      </c>
      <c r="F184" s="452">
        <v>13.321999549865723</v>
      </c>
      <c r="G184" s="452">
        <v>9.0839996337890625</v>
      </c>
      <c r="H184" s="452">
        <v>15.192999839782715</v>
      </c>
      <c r="I184" s="452">
        <v>22.268999099731445</v>
      </c>
      <c r="J184" s="452">
        <v>35.63800048828125</v>
      </c>
      <c r="K184" s="452">
        <v>43.213001251220703</v>
      </c>
      <c r="L184" s="452">
        <v>42.928001403808594</v>
      </c>
      <c r="M184" s="452">
        <v>30.978000640869141</v>
      </c>
      <c r="N184" s="452">
        <v>60.737998962402344</v>
      </c>
      <c r="O184" s="452">
        <v>56.520000457763672</v>
      </c>
      <c r="P184" s="452">
        <v>45.326000213623047</v>
      </c>
      <c r="Q184" s="452">
        <v>45.076000213623047</v>
      </c>
      <c r="R184" s="452">
        <v>62.749000549316406</v>
      </c>
      <c r="S184" s="452">
        <v>63.757999420166016</v>
      </c>
    </row>
    <row r="185" spans="1:19" x14ac:dyDescent="0.25">
      <c r="C185" s="454" t="s">
        <v>965</v>
      </c>
      <c r="D185" s="452">
        <v>0.5910000205039978</v>
      </c>
      <c r="E185" s="452">
        <v>0.69099998474121094</v>
      </c>
      <c r="F185" s="452">
        <v>3.0639998912811279</v>
      </c>
      <c r="G185" s="452">
        <v>7.0669999122619629</v>
      </c>
      <c r="H185" s="452">
        <v>12.545000076293945</v>
      </c>
      <c r="I185" s="452">
        <v>25.240999221801758</v>
      </c>
      <c r="J185" s="452">
        <v>28.382999420166016</v>
      </c>
      <c r="K185" s="452">
        <v>28.12299919128418</v>
      </c>
      <c r="L185" s="452">
        <v>24.819000244140625</v>
      </c>
      <c r="M185" s="452">
        <v>25.945999145507813</v>
      </c>
      <c r="N185" s="452">
        <v>22.724000930786133</v>
      </c>
      <c r="O185" s="452">
        <v>16.516000747680664</v>
      </c>
      <c r="P185" s="452">
        <v>13.229000091552734</v>
      </c>
      <c r="Q185" s="452">
        <v>9.0620002746582031</v>
      </c>
      <c r="R185" s="452">
        <v>9.2760000228881836</v>
      </c>
      <c r="S185" s="452">
        <v>14.295000076293945</v>
      </c>
    </row>
    <row r="186" spans="1:19" ht="13" x14ac:dyDescent="0.3">
      <c r="C186" s="460" t="s">
        <v>425</v>
      </c>
      <c r="D186" s="452">
        <v>0</v>
      </c>
      <c r="E186" s="452">
        <v>0</v>
      </c>
      <c r="F186" s="452">
        <v>0</v>
      </c>
      <c r="G186" s="452">
        <v>3.0729999542236328</v>
      </c>
      <c r="H186" s="452">
        <v>3.7439999580383301</v>
      </c>
      <c r="I186" s="452">
        <v>4.8080000877380371</v>
      </c>
      <c r="J186" s="452">
        <v>4.9289999008178711</v>
      </c>
      <c r="K186" s="452">
        <v>5.054999828338623</v>
      </c>
      <c r="L186" s="452">
        <v>4.9330000877380371</v>
      </c>
      <c r="M186" s="452">
        <v>4.429999828338623</v>
      </c>
      <c r="N186" s="452">
        <v>4.625999927520752</v>
      </c>
      <c r="O186" s="452">
        <v>3.7899999618530273</v>
      </c>
      <c r="P186" s="452">
        <v>4.6079998016357422</v>
      </c>
      <c r="Q186" s="452">
        <v>3.8529999256134033</v>
      </c>
      <c r="R186" s="452">
        <v>3.6770000457763672</v>
      </c>
      <c r="S186" s="452">
        <v>3.994999885559082</v>
      </c>
    </row>
    <row r="187" spans="1:19" ht="13" x14ac:dyDescent="0.3">
      <c r="C187" s="460" t="s">
        <v>966</v>
      </c>
      <c r="D187" s="452">
        <v>45.128829956054688</v>
      </c>
      <c r="E187" s="452">
        <v>47.536361694335938</v>
      </c>
      <c r="F187" s="452">
        <v>48.020156860351563</v>
      </c>
      <c r="G187" s="452">
        <v>49.562999725341797</v>
      </c>
      <c r="H187" s="452">
        <v>52.761001586914063</v>
      </c>
      <c r="I187" s="452">
        <v>66.8280029296875</v>
      </c>
      <c r="J187" s="452">
        <v>75.400001525878906</v>
      </c>
      <c r="K187" s="452">
        <v>79.5260009765625</v>
      </c>
      <c r="L187" s="452">
        <v>93.529998779296875</v>
      </c>
      <c r="M187" s="452">
        <v>92.393997192382813</v>
      </c>
      <c r="N187" s="452">
        <v>102.05599975585938</v>
      </c>
      <c r="O187" s="452">
        <v>114.09400177001953</v>
      </c>
      <c r="P187" s="452">
        <v>115.10800170898438</v>
      </c>
      <c r="Q187" s="452">
        <v>108.22499847412109</v>
      </c>
      <c r="R187" s="452">
        <v>116.54199981689453</v>
      </c>
      <c r="S187" s="452">
        <v>115.677001953125</v>
      </c>
    </row>
    <row r="188" spans="1:19" ht="20.25" customHeight="1" x14ac:dyDescent="0.25">
      <c r="B188" s="863"/>
      <c r="C188" s="866" t="s">
        <v>888</v>
      </c>
      <c r="D188" s="865">
        <v>4.0000001899898052E-3</v>
      </c>
      <c r="E188" s="865">
        <v>4.0000001899898052E-3</v>
      </c>
      <c r="F188" s="865">
        <v>4.0000001899898052E-3</v>
      </c>
      <c r="G188" s="865">
        <v>4.0000001899898052E-3</v>
      </c>
      <c r="H188" s="865">
        <v>4.0000001899898052E-3</v>
      </c>
      <c r="I188" s="865">
        <v>0</v>
      </c>
      <c r="J188" s="865">
        <v>0</v>
      </c>
      <c r="K188" s="865">
        <v>0</v>
      </c>
      <c r="L188" s="865">
        <v>0.36000001430511475</v>
      </c>
      <c r="M188" s="865">
        <v>1.0000000474974513E-3</v>
      </c>
      <c r="N188" s="865">
        <v>1.0000000474974513E-3</v>
      </c>
      <c r="O188" s="865">
        <v>1.0000000474974513E-3</v>
      </c>
      <c r="P188" s="865">
        <v>1.0000000474974513E-3</v>
      </c>
      <c r="Q188" s="865">
        <v>0</v>
      </c>
      <c r="R188" s="865">
        <v>0</v>
      </c>
      <c r="S188" s="865">
        <v>0</v>
      </c>
    </row>
    <row r="189" spans="1:19" x14ac:dyDescent="0.25">
      <c r="C189" s="446"/>
      <c r="D189" s="452"/>
      <c r="E189" s="452"/>
      <c r="F189" s="452"/>
      <c r="G189" s="452"/>
      <c r="H189" s="452"/>
      <c r="I189" s="452"/>
      <c r="J189" s="452"/>
      <c r="K189" s="452"/>
      <c r="L189" s="452"/>
      <c r="M189" s="452"/>
      <c r="N189" s="452"/>
      <c r="O189" s="452"/>
      <c r="P189" s="452"/>
      <c r="Q189" s="452"/>
      <c r="R189" s="452"/>
      <c r="S189" s="452"/>
    </row>
    <row r="190" spans="1:19" ht="30" customHeight="1" x14ac:dyDescent="0.35">
      <c r="A190" s="861"/>
      <c r="C190" s="8" t="str">
        <f>Index!A84</f>
        <v>Table 6d     Lending by Industry, end of period, FY2014-FY2025</v>
      </c>
    </row>
    <row r="191" spans="1:19" ht="25.4" customHeight="1" x14ac:dyDescent="0.3">
      <c r="A191" s="453"/>
      <c r="B191" s="459"/>
      <c r="C191" s="237" t="s">
        <v>955</v>
      </c>
      <c r="D191" s="154" t="str">
        <f>D2</f>
        <v>FY10</v>
      </c>
      <c r="E191" s="154" t="str">
        <f t="shared" ref="E191:R191" si="5">E2</f>
        <v>FY11</v>
      </c>
      <c r="F191" s="154" t="str">
        <f t="shared" si="5"/>
        <v>FY12</v>
      </c>
      <c r="G191" s="154" t="str">
        <f t="shared" si="5"/>
        <v>FY13</v>
      </c>
      <c r="H191" s="154" t="str">
        <f t="shared" si="5"/>
        <v>FY14</v>
      </c>
      <c r="I191" s="154" t="str">
        <f t="shared" si="5"/>
        <v>FY15</v>
      </c>
      <c r="J191" s="154" t="str">
        <f t="shared" si="5"/>
        <v>FY16</v>
      </c>
      <c r="K191" s="154" t="str">
        <f t="shared" si="5"/>
        <v>FY17</v>
      </c>
      <c r="L191" s="154" t="str">
        <f t="shared" si="5"/>
        <v>FY18</v>
      </c>
      <c r="M191" s="154" t="str">
        <f t="shared" si="5"/>
        <v>FY19</v>
      </c>
      <c r="N191" s="154" t="str">
        <f t="shared" si="5"/>
        <v>FY20</v>
      </c>
      <c r="O191" s="154" t="str">
        <f t="shared" si="5"/>
        <v>FY21</v>
      </c>
      <c r="P191" s="154" t="str">
        <f t="shared" si="5"/>
        <v>FY22</v>
      </c>
      <c r="Q191" s="154" t="str">
        <f t="shared" si="5"/>
        <v>FY23</v>
      </c>
      <c r="R191" s="154" t="str">
        <f t="shared" si="5"/>
        <v>FY24</v>
      </c>
      <c r="S191" s="154" t="str">
        <f t="shared" ref="S191" si="6">S2</f>
        <v>FY25</v>
      </c>
    </row>
    <row r="192" spans="1:19" ht="20.25" customHeight="1" x14ac:dyDescent="0.25">
      <c r="C192" s="461" t="s">
        <v>967</v>
      </c>
      <c r="D192" s="452">
        <v>0</v>
      </c>
      <c r="E192" s="452">
        <v>0</v>
      </c>
      <c r="F192" s="452">
        <v>0</v>
      </c>
      <c r="G192" s="452">
        <v>0</v>
      </c>
      <c r="H192" s="452">
        <v>0</v>
      </c>
      <c r="I192" s="452">
        <v>0</v>
      </c>
      <c r="J192" s="452">
        <v>0</v>
      </c>
      <c r="K192" s="452">
        <v>0</v>
      </c>
      <c r="L192" s="452">
        <v>0</v>
      </c>
      <c r="M192" s="452">
        <v>0</v>
      </c>
      <c r="N192" s="452">
        <v>0</v>
      </c>
      <c r="O192" s="452">
        <v>0</v>
      </c>
      <c r="P192" s="452">
        <v>0</v>
      </c>
      <c r="Q192" s="452">
        <v>0</v>
      </c>
      <c r="R192" s="452">
        <v>0</v>
      </c>
      <c r="S192" s="452">
        <v>0</v>
      </c>
    </row>
    <row r="193" spans="2:19" x14ac:dyDescent="0.25">
      <c r="C193" s="446" t="s">
        <v>323</v>
      </c>
      <c r="D193" s="452">
        <v>0</v>
      </c>
      <c r="E193" s="452">
        <v>0</v>
      </c>
      <c r="F193" s="452">
        <v>0</v>
      </c>
      <c r="G193" s="452">
        <v>0</v>
      </c>
      <c r="H193" s="452">
        <v>0</v>
      </c>
      <c r="I193" s="452">
        <v>0</v>
      </c>
      <c r="J193" s="452">
        <v>0</v>
      </c>
      <c r="K193" s="452">
        <v>0</v>
      </c>
      <c r="L193" s="452">
        <v>0</v>
      </c>
      <c r="M193" s="452">
        <v>0</v>
      </c>
      <c r="N193" s="452">
        <v>0</v>
      </c>
      <c r="O193" s="452">
        <v>0</v>
      </c>
      <c r="P193" s="452">
        <v>0</v>
      </c>
      <c r="Q193" s="452">
        <v>0</v>
      </c>
      <c r="R193" s="452">
        <v>0</v>
      </c>
      <c r="S193" s="452">
        <v>0</v>
      </c>
    </row>
    <row r="194" spans="2:19" x14ac:dyDescent="0.25">
      <c r="C194" s="446" t="s">
        <v>327</v>
      </c>
      <c r="D194" s="452">
        <v>0</v>
      </c>
      <c r="E194" s="452">
        <v>0</v>
      </c>
      <c r="F194" s="452">
        <v>0</v>
      </c>
      <c r="G194" s="452">
        <v>0</v>
      </c>
      <c r="H194" s="452">
        <v>0</v>
      </c>
      <c r="I194" s="452">
        <v>0</v>
      </c>
      <c r="J194" s="452">
        <v>0</v>
      </c>
      <c r="K194" s="452">
        <v>0</v>
      </c>
      <c r="L194" s="452">
        <v>0</v>
      </c>
      <c r="M194" s="452">
        <v>0</v>
      </c>
      <c r="N194" s="452">
        <v>0</v>
      </c>
      <c r="O194" s="452">
        <v>0</v>
      </c>
      <c r="P194" s="452">
        <v>0</v>
      </c>
      <c r="Q194" s="452">
        <v>0</v>
      </c>
      <c r="R194" s="452">
        <v>0</v>
      </c>
      <c r="S194" s="452">
        <v>0</v>
      </c>
    </row>
    <row r="195" spans="2:19" x14ac:dyDescent="0.25">
      <c r="C195" s="446" t="s">
        <v>968</v>
      </c>
      <c r="D195" s="452">
        <v>0</v>
      </c>
      <c r="E195" s="452">
        <v>0</v>
      </c>
      <c r="F195" s="452">
        <v>0</v>
      </c>
      <c r="G195" s="452">
        <v>0</v>
      </c>
      <c r="H195" s="452">
        <v>0</v>
      </c>
      <c r="I195" s="452">
        <v>0</v>
      </c>
      <c r="J195" s="452">
        <v>0</v>
      </c>
      <c r="K195" s="452">
        <v>0</v>
      </c>
      <c r="L195" s="452">
        <v>0</v>
      </c>
      <c r="M195" s="452">
        <v>0</v>
      </c>
      <c r="N195" s="452">
        <v>0</v>
      </c>
      <c r="O195" s="452">
        <v>0</v>
      </c>
      <c r="P195" s="452">
        <v>0</v>
      </c>
      <c r="Q195" s="452">
        <v>0</v>
      </c>
      <c r="R195" s="452">
        <v>0</v>
      </c>
      <c r="S195" s="452">
        <v>0</v>
      </c>
    </row>
    <row r="196" spans="2:19" x14ac:dyDescent="0.25">
      <c r="C196" s="446" t="s">
        <v>333</v>
      </c>
      <c r="D196" s="452">
        <v>1.7000000476837158</v>
      </c>
      <c r="E196" s="452">
        <v>1.5420000553131104</v>
      </c>
      <c r="F196" s="452">
        <v>1.5260000228881836</v>
      </c>
      <c r="G196" s="452">
        <v>0</v>
      </c>
      <c r="H196" s="452">
        <v>0</v>
      </c>
      <c r="I196" s="452">
        <v>0</v>
      </c>
      <c r="J196" s="452">
        <v>0</v>
      </c>
      <c r="K196" s="452">
        <v>0</v>
      </c>
      <c r="L196" s="452">
        <v>0</v>
      </c>
      <c r="M196" s="452">
        <v>0</v>
      </c>
      <c r="N196" s="452">
        <v>0</v>
      </c>
      <c r="O196" s="452">
        <v>0</v>
      </c>
      <c r="P196" s="452">
        <v>0</v>
      </c>
      <c r="Q196" s="452">
        <v>0</v>
      </c>
      <c r="R196" s="452">
        <v>0</v>
      </c>
      <c r="S196" s="452">
        <v>0</v>
      </c>
    </row>
    <row r="197" spans="2:19" x14ac:dyDescent="0.25">
      <c r="C197" s="446" t="s">
        <v>156</v>
      </c>
      <c r="D197" s="452">
        <v>0.56199997663497925</v>
      </c>
      <c r="E197" s="452">
        <v>0.17900000512599945</v>
      </c>
      <c r="F197" s="452">
        <v>0.11500000208616257</v>
      </c>
      <c r="G197" s="452">
        <v>0</v>
      </c>
      <c r="H197" s="452">
        <v>0</v>
      </c>
      <c r="I197" s="452">
        <v>0</v>
      </c>
      <c r="J197" s="452">
        <v>0</v>
      </c>
      <c r="K197" s="452">
        <v>0</v>
      </c>
      <c r="L197" s="452">
        <v>0</v>
      </c>
      <c r="M197" s="452">
        <v>0</v>
      </c>
      <c r="N197" s="452">
        <v>0</v>
      </c>
      <c r="O197" s="452">
        <v>0</v>
      </c>
      <c r="P197" s="452">
        <v>0</v>
      </c>
      <c r="Q197" s="452">
        <v>0</v>
      </c>
      <c r="R197" s="452">
        <v>0</v>
      </c>
      <c r="S197" s="452">
        <v>0</v>
      </c>
    </row>
    <row r="198" spans="2:19" x14ac:dyDescent="0.25">
      <c r="C198" s="446" t="s">
        <v>969</v>
      </c>
      <c r="D198" s="452">
        <v>0</v>
      </c>
      <c r="E198" s="452">
        <v>0</v>
      </c>
      <c r="F198" s="452">
        <v>0</v>
      </c>
      <c r="G198" s="452">
        <v>1.4999999664723873E-2</v>
      </c>
      <c r="H198" s="452">
        <v>5.0999999046325684E-2</v>
      </c>
      <c r="I198" s="452">
        <v>0</v>
      </c>
      <c r="J198" s="452">
        <v>2.7000000700354576E-2</v>
      </c>
      <c r="K198" s="452">
        <v>4.8999998718500137E-2</v>
      </c>
      <c r="L198" s="452">
        <v>0.41299998760223389</v>
      </c>
      <c r="M198" s="452">
        <v>0.3449999988079071</v>
      </c>
      <c r="N198" s="452">
        <v>0.38100001215934753</v>
      </c>
      <c r="O198" s="452">
        <v>0.10000000149011612</v>
      </c>
      <c r="P198" s="452">
        <v>4.3999999761581421E-2</v>
      </c>
      <c r="Q198" s="452">
        <v>0</v>
      </c>
      <c r="R198" s="452">
        <v>0</v>
      </c>
      <c r="S198" s="452">
        <v>0</v>
      </c>
    </row>
    <row r="199" spans="2:19" x14ac:dyDescent="0.25">
      <c r="C199" s="446" t="s">
        <v>970</v>
      </c>
      <c r="D199" s="452">
        <v>1.3179999589920044</v>
      </c>
      <c r="E199" s="452">
        <v>6.2010002136230469</v>
      </c>
      <c r="F199" s="452">
        <v>1.2610000371932983</v>
      </c>
      <c r="G199" s="452">
        <v>1.0820000171661377</v>
      </c>
      <c r="H199" s="452">
        <v>0.95300000905990601</v>
      </c>
      <c r="I199" s="452">
        <v>0.42699998617172241</v>
      </c>
      <c r="J199" s="452">
        <v>0.48199999332427979</v>
      </c>
      <c r="K199" s="452">
        <v>3.4219999313354492</v>
      </c>
      <c r="L199" s="452">
        <v>3.4560000896453857</v>
      </c>
      <c r="M199" s="452">
        <v>3.6909999847412109</v>
      </c>
      <c r="N199" s="452">
        <v>3.2139999866485596</v>
      </c>
      <c r="O199" s="452">
        <v>3.371999979019165</v>
      </c>
      <c r="P199" s="452">
        <v>3.6589999198913574</v>
      </c>
      <c r="Q199" s="452">
        <v>1.5219999551773071</v>
      </c>
      <c r="R199" s="452">
        <v>1.1710000038146973</v>
      </c>
      <c r="S199" s="452">
        <v>1.1349999904632568</v>
      </c>
    </row>
    <row r="200" spans="2:19" x14ac:dyDescent="0.25">
      <c r="C200" s="446" t="s">
        <v>971</v>
      </c>
      <c r="D200" s="452">
        <v>1.2920000553131104</v>
      </c>
      <c r="E200" s="452">
        <v>1.2430000305175781</v>
      </c>
      <c r="F200" s="452">
        <v>1.1330000162124634</v>
      </c>
      <c r="G200" s="452">
        <v>0.97600001096725464</v>
      </c>
      <c r="H200" s="452">
        <v>0.8190000057220459</v>
      </c>
      <c r="I200" s="452">
        <v>0.24899999797344208</v>
      </c>
      <c r="J200" s="452">
        <v>0.21699999272823334</v>
      </c>
      <c r="K200" s="452">
        <v>0.10000000149011612</v>
      </c>
      <c r="L200" s="452">
        <v>8.999999612569809E-3</v>
      </c>
      <c r="M200" s="452">
        <v>3.9000000804662704E-2</v>
      </c>
      <c r="N200" s="452">
        <v>1.9999999552965164E-2</v>
      </c>
      <c r="O200" s="452">
        <v>0</v>
      </c>
      <c r="P200" s="452">
        <v>0</v>
      </c>
      <c r="Q200" s="452">
        <v>0</v>
      </c>
      <c r="R200" s="452">
        <v>0</v>
      </c>
      <c r="S200" s="452">
        <v>0</v>
      </c>
    </row>
    <row r="201" spans="2:19" x14ac:dyDescent="0.25">
      <c r="C201" s="446" t="s">
        <v>972</v>
      </c>
      <c r="D201" s="452">
        <v>22.440000534057617</v>
      </c>
      <c r="E201" s="452">
        <v>18.961000442504883</v>
      </c>
      <c r="F201" s="452">
        <v>23.365999221801758</v>
      </c>
      <c r="G201" s="452">
        <v>28.186000823974609</v>
      </c>
      <c r="H201" s="452">
        <v>30.226999282836914</v>
      </c>
      <c r="I201" s="452">
        <v>30.336999893188477</v>
      </c>
      <c r="J201" s="452">
        <v>31.184000015258789</v>
      </c>
      <c r="K201" s="452">
        <v>32.828998565673828</v>
      </c>
      <c r="L201" s="452">
        <v>32.662998199462891</v>
      </c>
      <c r="M201" s="452">
        <v>29.577999114990234</v>
      </c>
      <c r="N201" s="452">
        <v>29.221000671386719</v>
      </c>
      <c r="O201" s="452">
        <v>26.761999130249023</v>
      </c>
      <c r="P201" s="452">
        <v>27.881000518798828</v>
      </c>
      <c r="Q201" s="452">
        <v>34.828998565673828</v>
      </c>
      <c r="R201" s="452">
        <v>31.829000473022461</v>
      </c>
      <c r="S201" s="452">
        <v>38.344001770019531</v>
      </c>
    </row>
    <row r="202" spans="2:19" ht="20.25" customHeight="1" x14ac:dyDescent="0.25">
      <c r="B202" s="863"/>
      <c r="C202" s="867" t="s">
        <v>973</v>
      </c>
      <c r="D202" s="865">
        <v>27.312000274658203</v>
      </c>
      <c r="E202" s="865">
        <v>28.125999450683594</v>
      </c>
      <c r="F202" s="865">
        <v>27.400999069213867</v>
      </c>
      <c r="G202" s="865">
        <v>30.259000778198242</v>
      </c>
      <c r="H202" s="865">
        <v>32.049999237060547</v>
      </c>
      <c r="I202" s="865">
        <v>31.01300048828125</v>
      </c>
      <c r="J202" s="865">
        <v>31.909999847412109</v>
      </c>
      <c r="K202" s="865">
        <v>36.400001525878906</v>
      </c>
      <c r="L202" s="865">
        <v>36.541000366210938</v>
      </c>
      <c r="M202" s="865">
        <v>33.652999877929688</v>
      </c>
      <c r="N202" s="865">
        <v>32.83599853515625</v>
      </c>
      <c r="O202" s="865">
        <v>30.233999252319336</v>
      </c>
      <c r="P202" s="865">
        <v>31.583999633789063</v>
      </c>
      <c r="Q202" s="865">
        <v>36.351001739501953</v>
      </c>
      <c r="R202" s="865">
        <v>33</v>
      </c>
      <c r="S202" s="865">
        <v>39.479000091552734</v>
      </c>
    </row>
  </sheetData>
  <autoFilter ref="A1:A159" xr:uid="{00000000-0009-0000-0000-000012000000}"/>
  <pageMargins left="0.70866141732283472" right="0.70866141732283472" top="0.74803149606299213" bottom="0.74803149606299213" header="0.31496062992125984" footer="0.31496062992125984"/>
  <pageSetup scale="50" fitToHeight="3" orientation="portrait" r:id="rId1"/>
  <rowBreaks count="2" manualBreakCount="2">
    <brk id="86" max="16383" man="1"/>
    <brk id="17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tabColor rgb="FFFFFF99"/>
  </sheetPr>
  <dimension ref="A1:Q57"/>
  <sheetViews>
    <sheetView view="pageBreakPreview" zoomScale="90" zoomScaleNormal="90" zoomScaleSheetLayoutView="90" workbookViewId="0">
      <pane xSplit="1" ySplit="2" topLeftCell="B3" activePane="bottomRight" state="frozen"/>
      <selection pane="topRight" activeCell="D107" sqref="D107"/>
      <selection pane="bottomLeft" activeCell="D107" sqref="D107"/>
      <selection pane="bottomRight" activeCell="A2" sqref="A2"/>
    </sheetView>
  </sheetViews>
  <sheetFormatPr defaultColWidth="9.1796875" defaultRowHeight="12.5" x14ac:dyDescent="0.25"/>
  <cols>
    <col min="1" max="1" width="41.453125" style="148" customWidth="1"/>
    <col min="2" max="2" width="9.1796875" style="148"/>
    <col min="3" max="4" width="9.1796875" style="148" customWidth="1"/>
    <col min="5" max="5" width="9.1796875" style="148"/>
    <col min="6" max="8" width="9.1796875" style="148" customWidth="1"/>
    <col min="9" max="9" width="9.1796875" style="148"/>
    <col min="10" max="17" width="9.1796875" style="148" customWidth="1"/>
    <col min="18" max="16384" width="9.1796875" style="148"/>
  </cols>
  <sheetData>
    <row r="1" spans="1:17" s="147" customFormat="1" ht="25.4" customHeight="1" x14ac:dyDescent="0.35">
      <c r="A1" s="462" t="str">
        <f>Index!A85</f>
        <v>Table 6e     Interest rates on deposits and loans, deposit money banks, FY2010-FY2025</v>
      </c>
      <c r="B1" s="868"/>
      <c r="C1" s="216"/>
      <c r="D1" s="216"/>
      <c r="E1" s="868"/>
      <c r="F1" s="216"/>
      <c r="G1" s="216"/>
      <c r="H1" s="216"/>
      <c r="I1" s="868"/>
      <c r="J1" s="216"/>
      <c r="K1" s="216"/>
      <c r="L1" s="216"/>
      <c r="M1" s="216"/>
      <c r="N1" s="216"/>
      <c r="O1" s="216"/>
      <c r="P1" s="216"/>
      <c r="Q1" s="216"/>
    </row>
    <row r="2" spans="1:17" s="147" customFormat="1" ht="25.4" customHeight="1" x14ac:dyDescent="0.25">
      <c r="A2" s="869"/>
      <c r="B2" s="154" t="str">
        <f>NAgni!M2</f>
        <v>FY10</v>
      </c>
      <c r="C2" s="154" t="str">
        <f>NAgni!N2</f>
        <v>FY11</v>
      </c>
      <c r="D2" s="154" t="str">
        <f>NAgni!O2</f>
        <v>FY12</v>
      </c>
      <c r="E2" s="154" t="str">
        <f>NAgni!P2</f>
        <v>FY13</v>
      </c>
      <c r="F2" s="154" t="str">
        <f>NAgni!Q2</f>
        <v>FY14</v>
      </c>
      <c r="G2" s="154" t="str">
        <f>NAgni!R2</f>
        <v>FY15</v>
      </c>
      <c r="H2" s="154" t="str">
        <f>NAgni!S2</f>
        <v>FY16</v>
      </c>
      <c r="I2" s="154" t="str">
        <f>NAgni!T2</f>
        <v>FY17</v>
      </c>
      <c r="J2" s="154" t="str">
        <f>NAgni!U2</f>
        <v>FY18</v>
      </c>
      <c r="K2" s="154" t="str">
        <f>NAgni!V2</f>
        <v>FY19</v>
      </c>
      <c r="L2" s="154" t="str">
        <f>NAgni!W2</f>
        <v>FY20</v>
      </c>
      <c r="M2" s="154" t="str">
        <f>NAgni!X2</f>
        <v>FY21</v>
      </c>
      <c r="N2" s="154" t="str">
        <f>NAgni!Y2</f>
        <v>FY22</v>
      </c>
      <c r="O2" s="154" t="str">
        <f>NAgni!Z2</f>
        <v>FY23</v>
      </c>
      <c r="P2" s="154" t="str">
        <f>NAgni!AA2</f>
        <v>FY24</v>
      </c>
      <c r="Q2" s="154" t="str">
        <f>NAgni!AB2</f>
        <v>FY25</v>
      </c>
    </row>
    <row r="3" spans="1:17" ht="20.25" customHeight="1" x14ac:dyDescent="0.25">
      <c r="A3" s="225" t="s">
        <v>196</v>
      </c>
      <c r="B3" s="870">
        <v>8.3950627595186234E-3</v>
      </c>
      <c r="C3" s="870">
        <v>5.4164822213351727E-3</v>
      </c>
      <c r="D3" s="870">
        <v>3.2537796068936586E-3</v>
      </c>
      <c r="E3" s="870">
        <v>1.6355894040316343E-3</v>
      </c>
      <c r="F3" s="870">
        <v>1.202266663312912E-3</v>
      </c>
      <c r="G3" s="870">
        <v>7.5103348353877664E-4</v>
      </c>
      <c r="H3" s="870">
        <v>7.0401461562141776E-4</v>
      </c>
      <c r="I3" s="870">
        <v>8.4163458086550236E-4</v>
      </c>
      <c r="J3" s="870">
        <v>1.0684496955946088E-3</v>
      </c>
      <c r="K3" s="870">
        <v>1.2850812636315823E-3</v>
      </c>
      <c r="L3" s="870">
        <v>1.2176197487860918E-3</v>
      </c>
      <c r="M3" s="870">
        <v>4.6316726366057992E-4</v>
      </c>
      <c r="N3" s="870">
        <v>4.1654696753558117E-4</v>
      </c>
      <c r="O3" s="870">
        <v>1.3999362545897879E-3</v>
      </c>
      <c r="P3" s="870">
        <v>4.5284330284567206E-3</v>
      </c>
      <c r="Q3" s="870">
        <v>5.8323323603701399E-3</v>
      </c>
    </row>
    <row r="4" spans="1:17" x14ac:dyDescent="0.25">
      <c r="A4" s="226" t="s">
        <v>122</v>
      </c>
      <c r="B4" s="870">
        <v>2.4865730665624142E-3</v>
      </c>
      <c r="C4" s="870">
        <v>6.630796124227345E-4</v>
      </c>
      <c r="D4" s="870">
        <v>2.3586797760799527E-4</v>
      </c>
      <c r="E4" s="870">
        <v>1.5670149878133088E-4</v>
      </c>
      <c r="F4" s="870">
        <v>8.6739462858531624E-5</v>
      </c>
      <c r="G4" s="870">
        <v>1.5293607430066913E-4</v>
      </c>
      <c r="H4" s="870">
        <v>1.2911924568470567E-4</v>
      </c>
      <c r="I4" s="870">
        <v>1.9048944523092359E-4</v>
      </c>
      <c r="J4" s="870">
        <v>1.1799589265137911E-4</v>
      </c>
      <c r="K4" s="870">
        <v>6.7641252826433629E-5</v>
      </c>
      <c r="L4" s="870">
        <v>3.1078874599188566E-5</v>
      </c>
      <c r="M4" s="870">
        <v>2.5231369363609701E-5</v>
      </c>
      <c r="N4" s="870">
        <v>2.5231368934485534E-5</v>
      </c>
      <c r="O4" s="870">
        <v>3.1841588464783543E-5</v>
      </c>
      <c r="P4" s="870">
        <v>1.9942671729169379E-5</v>
      </c>
      <c r="Q4" s="870">
        <v>1.6461430889514262E-5</v>
      </c>
    </row>
    <row r="5" spans="1:17" x14ac:dyDescent="0.25">
      <c r="A5" s="226" t="s">
        <v>849</v>
      </c>
      <c r="B5" s="870">
        <v>9.4552244991064072E-3</v>
      </c>
      <c r="C5" s="870">
        <v>4.7071916051208973E-3</v>
      </c>
      <c r="D5" s="870">
        <v>5.3674611262977123E-3</v>
      </c>
      <c r="E5" s="870">
        <v>2.7236698660999537E-3</v>
      </c>
      <c r="F5" s="870">
        <v>1.9571695011109114E-3</v>
      </c>
      <c r="G5" s="870">
        <v>1.0547609999775887E-3</v>
      </c>
      <c r="H5" s="870">
        <v>9.8654965404421091E-4</v>
      </c>
      <c r="I5" s="870">
        <v>1.1679903836920857E-3</v>
      </c>
      <c r="J5" s="870">
        <v>1.1452791513875127E-3</v>
      </c>
      <c r="K5" s="870">
        <v>8.5622229380533099E-4</v>
      </c>
      <c r="L5" s="870">
        <v>7.2452652966603637E-4</v>
      </c>
      <c r="M5" s="870">
        <v>1.7732199921738356E-4</v>
      </c>
      <c r="N5" s="870">
        <v>1.868083436623585E-4</v>
      </c>
      <c r="O5" s="870">
        <v>4.2414242865373232E-4</v>
      </c>
      <c r="P5" s="870">
        <v>2.5570815291338835E-3</v>
      </c>
      <c r="Q5" s="870">
        <v>7.863583239369502E-3</v>
      </c>
    </row>
    <row r="6" spans="1:17" x14ac:dyDescent="0.25">
      <c r="A6" s="226" t="s">
        <v>851</v>
      </c>
      <c r="B6" s="870">
        <v>0</v>
      </c>
      <c r="C6" s="870">
        <v>0</v>
      </c>
      <c r="D6" s="870">
        <v>0</v>
      </c>
      <c r="E6" s="870">
        <v>3.7727672606706619E-3</v>
      </c>
      <c r="F6" s="870">
        <v>2.717337803915143E-3</v>
      </c>
      <c r="G6" s="870">
        <v>2.5344723835587502E-3</v>
      </c>
      <c r="H6" s="870">
        <v>2.4391170591115952E-3</v>
      </c>
      <c r="I6" s="870">
        <v>2.9160159174352884E-3</v>
      </c>
      <c r="J6" s="870">
        <v>4.7548240981996059E-3</v>
      </c>
      <c r="K6" s="870">
        <v>7.4091078713536263E-3</v>
      </c>
      <c r="L6" s="870">
        <v>7.7690333127975464E-3</v>
      </c>
      <c r="M6" s="870">
        <v>3.9941109716892242E-3</v>
      </c>
      <c r="N6" s="870">
        <v>4.2197865374526992E-3</v>
      </c>
      <c r="O6" s="870">
        <v>1.3159971428310522E-2</v>
      </c>
      <c r="P6" s="870">
        <v>3.1586437406873863E-2</v>
      </c>
      <c r="Q6" s="870">
        <v>2.7144678932348953E-2</v>
      </c>
    </row>
    <row r="7" spans="1:17" x14ac:dyDescent="0.25">
      <c r="A7" s="287" t="s">
        <v>974</v>
      </c>
      <c r="B7" s="870">
        <v>7.2229779325425625E-3</v>
      </c>
      <c r="C7" s="870">
        <v>5.1036453805863857E-3</v>
      </c>
      <c r="D7" s="870">
        <v>2.9101031832396984E-3</v>
      </c>
      <c r="E7" s="870">
        <v>3.9948280900716782E-3</v>
      </c>
      <c r="F7" s="870">
        <v>2.7462129946798086E-3</v>
      </c>
      <c r="G7" s="870">
        <v>2.4744425900280476E-3</v>
      </c>
      <c r="H7" s="870">
        <v>1.4117121463641524E-3</v>
      </c>
      <c r="I7" s="870">
        <v>1.5390288317576051E-3</v>
      </c>
      <c r="J7" s="870">
        <v>1.9583241082727909E-3</v>
      </c>
      <c r="K7" s="870">
        <v>3.4044364001601934E-3</v>
      </c>
      <c r="L7" s="870">
        <v>5.6914002634584904E-3</v>
      </c>
      <c r="M7" s="870">
        <v>1.3071418507024646E-3</v>
      </c>
      <c r="N7" s="870">
        <v>5.8984836134994142E-4</v>
      </c>
      <c r="O7" s="870">
        <v>7.0908803838895468E-3</v>
      </c>
      <c r="P7" s="870">
        <v>3.249913496490394E-2</v>
      </c>
      <c r="Q7" s="870">
        <v>3.2573211087758243E-2</v>
      </c>
    </row>
    <row r="8" spans="1:17" x14ac:dyDescent="0.25">
      <c r="A8" s="287" t="s">
        <v>975</v>
      </c>
      <c r="B8" s="870">
        <v>8.9674051851034164E-3</v>
      </c>
      <c r="C8" s="870">
        <v>5.5608055554330349E-3</v>
      </c>
      <c r="D8" s="870">
        <v>3.3437127713114023E-3</v>
      </c>
      <c r="E8" s="870">
        <v>2.7711337897926569E-3</v>
      </c>
      <c r="F8" s="870">
        <v>1.3812312390655279E-3</v>
      </c>
      <c r="G8" s="870">
        <v>1.6960175707936287E-3</v>
      </c>
      <c r="H8" s="870">
        <v>1.5704495599493384E-3</v>
      </c>
      <c r="I8" s="870">
        <v>1.6628704033792019E-3</v>
      </c>
      <c r="J8" s="870">
        <v>3.2000928185880184E-3</v>
      </c>
      <c r="K8" s="870">
        <v>3.2654243987053633E-3</v>
      </c>
      <c r="L8" s="870">
        <v>5.0997701473534107E-3</v>
      </c>
      <c r="M8" s="870">
        <v>1.1076123919337988E-3</v>
      </c>
      <c r="N8" s="870">
        <v>1.5515909985427956E-3</v>
      </c>
      <c r="O8" s="870">
        <v>1.2409550316722551E-2</v>
      </c>
      <c r="P8" s="870">
        <v>3.360815226147388E-2</v>
      </c>
      <c r="Q8" s="870">
        <v>2.8208273520685476E-2</v>
      </c>
    </row>
    <row r="9" spans="1:17" x14ac:dyDescent="0.25">
      <c r="A9" s="287" t="s">
        <v>976</v>
      </c>
      <c r="B9" s="870">
        <v>8.4133883938193321E-3</v>
      </c>
      <c r="C9" s="870">
        <v>5.0760470330715179E-3</v>
      </c>
      <c r="D9" s="870">
        <v>3.1054718419909477E-3</v>
      </c>
      <c r="E9" s="870">
        <v>2.2029851097613573E-3</v>
      </c>
      <c r="F9" s="870">
        <v>1.5347164589911699E-3</v>
      </c>
      <c r="G9" s="870">
        <v>1.7008496215566993E-3</v>
      </c>
      <c r="H9" s="870">
        <v>2.1801316179335117E-3</v>
      </c>
      <c r="I9" s="870">
        <v>2.31598736718297E-3</v>
      </c>
      <c r="J9" s="870">
        <v>3.8462136872112751E-3</v>
      </c>
      <c r="K9" s="870">
        <v>3.4439517185091972E-3</v>
      </c>
      <c r="L9" s="870">
        <v>6.4863404259085655E-3</v>
      </c>
      <c r="M9" s="870">
        <v>1.3143649557605386E-3</v>
      </c>
      <c r="N9" s="870">
        <v>4.0565848068170969E-3</v>
      </c>
      <c r="O9" s="870">
        <v>1.8570743934315348E-2</v>
      </c>
      <c r="P9" s="870">
        <v>2.9686567300825795E-2</v>
      </c>
      <c r="Q9" s="870">
        <v>2.2403958831552051E-2</v>
      </c>
    </row>
    <row r="10" spans="1:17" x14ac:dyDescent="0.25">
      <c r="A10" s="287" t="s">
        <v>977</v>
      </c>
      <c r="B10" s="870">
        <v>1.5338331460952759E-2</v>
      </c>
      <c r="C10" s="870">
        <v>8.2685258239507675E-3</v>
      </c>
      <c r="D10" s="870">
        <v>5.0235111266374588E-3</v>
      </c>
      <c r="E10" s="870">
        <v>6.1158575117588043E-3</v>
      </c>
      <c r="F10" s="870">
        <v>4.8036561347544193E-3</v>
      </c>
      <c r="G10" s="870">
        <v>4.0140147320926189E-3</v>
      </c>
      <c r="H10" s="870">
        <v>3.2709762454032898E-3</v>
      </c>
      <c r="I10" s="870">
        <v>4.2263064533472061E-3</v>
      </c>
      <c r="J10" s="870">
        <v>4.7468887642025948E-3</v>
      </c>
      <c r="K10" s="870">
        <v>1.4812460169196129E-2</v>
      </c>
      <c r="L10" s="870">
        <v>7.2549981996417046E-3</v>
      </c>
      <c r="M10" s="870">
        <v>4.6446202322840691E-3</v>
      </c>
      <c r="N10" s="870">
        <v>8.704331142079226E-3</v>
      </c>
      <c r="O10" s="870">
        <v>6.8084595028216986E-3</v>
      </c>
      <c r="P10" s="870">
        <v>2.8777034276404466E-3</v>
      </c>
      <c r="Q10" s="870">
        <v>2.7379720907815311E-3</v>
      </c>
    </row>
    <row r="11" spans="1:17" x14ac:dyDescent="0.25">
      <c r="A11" s="287" t="s">
        <v>978</v>
      </c>
      <c r="B11" s="870">
        <v>8.4074977785348892E-3</v>
      </c>
      <c r="C11" s="870">
        <v>7.7705145813524723E-3</v>
      </c>
      <c r="D11" s="870">
        <v>4.6142358332872391E-3</v>
      </c>
      <c r="E11" s="870"/>
      <c r="F11" s="870"/>
      <c r="G11" s="870"/>
      <c r="H11" s="870"/>
      <c r="I11" s="870"/>
      <c r="J11" s="870"/>
      <c r="K11" s="870"/>
      <c r="L11" s="870"/>
      <c r="M11" s="870"/>
      <c r="N11" s="870" t="s">
        <v>4408</v>
      </c>
      <c r="O11" s="870" t="s">
        <v>4408</v>
      </c>
      <c r="P11" s="870" t="s">
        <v>4408</v>
      </c>
      <c r="Q11" s="870" t="s">
        <v>4408</v>
      </c>
    </row>
    <row r="12" spans="1:17" x14ac:dyDescent="0.25">
      <c r="A12" s="287" t="s">
        <v>979</v>
      </c>
      <c r="B12" s="870">
        <v>1.2350762262940407E-2</v>
      </c>
      <c r="C12" s="870">
        <v>8.184993639588356E-3</v>
      </c>
      <c r="D12" s="870">
        <v>4.8877988010644913E-3</v>
      </c>
      <c r="E12" s="870"/>
      <c r="F12" s="870"/>
      <c r="G12" s="870"/>
      <c r="H12" s="870"/>
      <c r="I12" s="870"/>
      <c r="J12" s="870"/>
      <c r="K12" s="870"/>
      <c r="L12" s="870"/>
      <c r="M12" s="870"/>
      <c r="N12" s="870" t="s">
        <v>4408</v>
      </c>
      <c r="O12" s="870" t="s">
        <v>4408</v>
      </c>
      <c r="P12" s="870" t="s">
        <v>4408</v>
      </c>
      <c r="Q12" s="870" t="s">
        <v>4408</v>
      </c>
    </row>
    <row r="13" spans="1:17" x14ac:dyDescent="0.25">
      <c r="A13" s="287" t="s">
        <v>980</v>
      </c>
      <c r="B13" s="870"/>
      <c r="C13" s="870"/>
      <c r="D13" s="870"/>
      <c r="E13" s="870">
        <v>7.2726951912045479E-3</v>
      </c>
      <c r="F13" s="870">
        <v>6.1857057735323906E-3</v>
      </c>
      <c r="G13" s="870">
        <v>4.7000567428767681E-3</v>
      </c>
      <c r="H13" s="870">
        <v>5.8590392582118511E-3</v>
      </c>
      <c r="I13" s="870">
        <v>6.623459979891777E-3</v>
      </c>
      <c r="J13" s="870">
        <v>8.6018908768892288E-3</v>
      </c>
      <c r="K13" s="870">
        <v>8.6144125089049339E-3</v>
      </c>
      <c r="L13" s="870">
        <v>1.2809236533939838E-2</v>
      </c>
      <c r="M13" s="870">
        <v>1.0111724957823753E-2</v>
      </c>
      <c r="N13" s="870">
        <v>2.5397537018995403E-3</v>
      </c>
      <c r="O13" s="870">
        <v>1.0567056316938698E-3</v>
      </c>
      <c r="P13" s="870">
        <v>8.1220577969824247E-4</v>
      </c>
      <c r="Q13" s="870">
        <v>7.2574704785995374E-4</v>
      </c>
    </row>
    <row r="14" spans="1:17" x14ac:dyDescent="0.25">
      <c r="A14" s="287" t="s">
        <v>981</v>
      </c>
      <c r="B14" s="870">
        <v>2.0400000736117363E-2</v>
      </c>
      <c r="C14" s="870">
        <v>7.7011645771563053E-3</v>
      </c>
      <c r="D14" s="870">
        <v>5.89704979211092E-3</v>
      </c>
      <c r="E14" s="870">
        <v>6.7948554642498493E-3</v>
      </c>
      <c r="F14" s="870">
        <v>6.1168153770267963E-3</v>
      </c>
      <c r="G14" s="870">
        <v>5.4310434497892857E-3</v>
      </c>
      <c r="H14" s="870">
        <v>7.501654326915741E-3</v>
      </c>
      <c r="I14" s="870">
        <v>1.0814518667757511E-2</v>
      </c>
      <c r="J14" s="870">
        <v>1.1581630446016788E-2</v>
      </c>
      <c r="K14" s="870">
        <v>9.7004901617765427E-3</v>
      </c>
      <c r="L14" s="870">
        <v>5.3460919298231602E-3</v>
      </c>
      <c r="M14" s="870">
        <v>2.0021363161504269E-3</v>
      </c>
      <c r="N14" s="870">
        <v>1.6246307937549226E-3</v>
      </c>
      <c r="O14" s="870">
        <v>1.2970637561276733E-3</v>
      </c>
      <c r="P14" s="870">
        <v>9.4002827569152092E-4</v>
      </c>
      <c r="Q14" s="870">
        <v>8.2322786508342931E-4</v>
      </c>
    </row>
    <row r="15" spans="1:17" ht="20.25" customHeight="1" x14ac:dyDescent="0.25">
      <c r="A15" s="152" t="s">
        <v>982</v>
      </c>
      <c r="B15" s="870">
        <v>0.12490145862102509</v>
      </c>
      <c r="C15" s="870">
        <v>0.11662642657756805</v>
      </c>
      <c r="D15" s="870">
        <v>0.11702410131692886</v>
      </c>
      <c r="E15" s="870">
        <v>0.11347797513008118</v>
      </c>
      <c r="F15" s="870">
        <v>0.11358253657817841</v>
      </c>
      <c r="G15" s="870">
        <v>0.10959737002849579</v>
      </c>
      <c r="H15" s="870">
        <v>0.10925503820180893</v>
      </c>
      <c r="I15" s="870">
        <v>0.10334799438714981</v>
      </c>
      <c r="J15" s="870">
        <v>9.1965645551681519E-2</v>
      </c>
      <c r="K15" s="870">
        <v>9.2774718999862671E-2</v>
      </c>
      <c r="L15" s="870">
        <v>9.4822525978088379E-2</v>
      </c>
      <c r="M15" s="870">
        <v>9.7117990255355835E-2</v>
      </c>
      <c r="N15" s="870">
        <v>9.950661125926101E-2</v>
      </c>
      <c r="O15" s="870">
        <v>0.10481362854652591</v>
      </c>
      <c r="P15" s="870">
        <v>0.11172513926462993</v>
      </c>
      <c r="Q15" s="870">
        <v>0.11490050138030102</v>
      </c>
    </row>
    <row r="16" spans="1:17" x14ac:dyDescent="0.25">
      <c r="A16" s="226" t="s">
        <v>967</v>
      </c>
      <c r="B16" s="870">
        <v>0</v>
      </c>
      <c r="C16" s="870">
        <v>0</v>
      </c>
      <c r="D16" s="870">
        <v>0</v>
      </c>
      <c r="E16" s="870"/>
      <c r="F16" s="870"/>
      <c r="G16" s="870"/>
      <c r="H16" s="870"/>
      <c r="I16" s="870"/>
      <c r="J16" s="870"/>
      <c r="K16" s="870"/>
      <c r="L16" s="870"/>
      <c r="M16" s="870"/>
      <c r="N16" s="870" t="s">
        <v>4408</v>
      </c>
      <c r="O16" s="870" t="s">
        <v>4408</v>
      </c>
      <c r="P16" s="870" t="s">
        <v>4408</v>
      </c>
      <c r="Q16" s="870" t="s">
        <v>4408</v>
      </c>
    </row>
    <row r="17" spans="1:17" x14ac:dyDescent="0.25">
      <c r="A17" s="226" t="s">
        <v>323</v>
      </c>
      <c r="B17" s="870">
        <v>0</v>
      </c>
      <c r="C17" s="870">
        <v>0</v>
      </c>
      <c r="D17" s="870">
        <v>0</v>
      </c>
      <c r="E17" s="870"/>
      <c r="F17" s="870"/>
      <c r="G17" s="870"/>
      <c r="H17" s="870"/>
      <c r="I17" s="870"/>
      <c r="J17" s="870"/>
      <c r="K17" s="870"/>
      <c r="L17" s="870"/>
      <c r="M17" s="870"/>
      <c r="N17" s="870" t="s">
        <v>4408</v>
      </c>
      <c r="O17" s="870" t="s">
        <v>4408</v>
      </c>
      <c r="P17" s="870" t="s">
        <v>4408</v>
      </c>
      <c r="Q17" s="870" t="s">
        <v>4408</v>
      </c>
    </row>
    <row r="18" spans="1:17" x14ac:dyDescent="0.25">
      <c r="A18" s="226" t="s">
        <v>327</v>
      </c>
      <c r="B18" s="870">
        <v>0</v>
      </c>
      <c r="C18" s="870">
        <v>0</v>
      </c>
      <c r="D18" s="870">
        <v>0</v>
      </c>
      <c r="E18" s="870"/>
      <c r="F18" s="870"/>
      <c r="G18" s="870"/>
      <c r="H18" s="870"/>
      <c r="I18" s="870"/>
      <c r="J18" s="870"/>
      <c r="K18" s="870"/>
      <c r="L18" s="870"/>
      <c r="M18" s="870"/>
      <c r="N18" s="870" t="s">
        <v>4408</v>
      </c>
      <c r="O18" s="870" t="s">
        <v>4408</v>
      </c>
      <c r="P18" s="870" t="s">
        <v>4408</v>
      </c>
      <c r="Q18" s="870" t="s">
        <v>4408</v>
      </c>
    </row>
    <row r="19" spans="1:17" x14ac:dyDescent="0.25">
      <c r="A19" s="226" t="s">
        <v>333</v>
      </c>
      <c r="B19" s="870">
        <v>7.4760757386684418E-2</v>
      </c>
      <c r="C19" s="870">
        <v>7.2809472680091858E-2</v>
      </c>
      <c r="D19" s="870">
        <v>7.0711620151996613E-2</v>
      </c>
      <c r="E19" s="870"/>
      <c r="F19" s="870"/>
      <c r="G19" s="870"/>
      <c r="H19" s="870"/>
      <c r="I19" s="870"/>
      <c r="J19" s="870"/>
      <c r="K19" s="870"/>
      <c r="L19" s="870"/>
      <c r="M19" s="870"/>
      <c r="N19" s="870" t="s">
        <v>4408</v>
      </c>
      <c r="O19" s="870" t="s">
        <v>4408</v>
      </c>
      <c r="P19" s="870" t="s">
        <v>4408</v>
      </c>
      <c r="Q19" s="870" t="s">
        <v>4408</v>
      </c>
    </row>
    <row r="20" spans="1:17" x14ac:dyDescent="0.25">
      <c r="A20" s="226" t="s">
        <v>156</v>
      </c>
      <c r="B20" s="870">
        <v>6.4003467559814453E-2</v>
      </c>
      <c r="C20" s="870">
        <v>8.1860378384590149E-2</v>
      </c>
      <c r="D20" s="870">
        <v>9.7358860075473785E-2</v>
      </c>
      <c r="E20" s="870"/>
      <c r="F20" s="870"/>
      <c r="G20" s="870"/>
      <c r="H20" s="870"/>
      <c r="I20" s="870"/>
      <c r="J20" s="870"/>
      <c r="K20" s="870"/>
      <c r="L20" s="870"/>
      <c r="M20" s="870"/>
      <c r="N20" s="870" t="s">
        <v>4408</v>
      </c>
      <c r="O20" s="870" t="s">
        <v>4408</v>
      </c>
      <c r="P20" s="870" t="s">
        <v>4408</v>
      </c>
      <c r="Q20" s="870" t="s">
        <v>4408</v>
      </c>
    </row>
    <row r="21" spans="1:17" x14ac:dyDescent="0.25">
      <c r="A21" s="226" t="s">
        <v>970</v>
      </c>
      <c r="B21" s="870">
        <v>5.2354224026203156E-2</v>
      </c>
      <c r="C21" s="870">
        <v>6.2274176627397537E-2</v>
      </c>
      <c r="D21" s="870">
        <v>6.6201567649841309E-2</v>
      </c>
      <c r="E21" s="870"/>
      <c r="F21" s="870"/>
      <c r="G21" s="870"/>
      <c r="H21" s="870"/>
      <c r="I21" s="870"/>
      <c r="J21" s="870"/>
      <c r="K21" s="870"/>
      <c r="L21" s="870"/>
      <c r="M21" s="870"/>
      <c r="N21" s="870" t="s">
        <v>4408</v>
      </c>
      <c r="O21" s="870" t="s">
        <v>4408</v>
      </c>
      <c r="P21" s="870" t="s">
        <v>4408</v>
      </c>
      <c r="Q21" s="870" t="s">
        <v>4408</v>
      </c>
    </row>
    <row r="22" spans="1:17" x14ac:dyDescent="0.25">
      <c r="A22" s="226" t="s">
        <v>969</v>
      </c>
      <c r="B22" s="870">
        <v>0</v>
      </c>
      <c r="C22" s="870">
        <v>0</v>
      </c>
      <c r="D22" s="870">
        <v>0</v>
      </c>
      <c r="E22" s="870"/>
      <c r="F22" s="870"/>
      <c r="G22" s="870"/>
      <c r="H22" s="870"/>
      <c r="I22" s="870"/>
      <c r="J22" s="870"/>
      <c r="K22" s="870"/>
      <c r="L22" s="870"/>
      <c r="M22" s="870"/>
      <c r="N22" s="870" t="s">
        <v>4408</v>
      </c>
      <c r="O22" s="870" t="s">
        <v>4408</v>
      </c>
      <c r="P22" s="870" t="s">
        <v>4408</v>
      </c>
      <c r="Q22" s="870" t="s">
        <v>4408</v>
      </c>
    </row>
    <row r="23" spans="1:17" x14ac:dyDescent="0.25">
      <c r="A23" s="226" t="s">
        <v>968</v>
      </c>
      <c r="B23" s="870">
        <v>0</v>
      </c>
      <c r="C23" s="870">
        <v>0</v>
      </c>
      <c r="D23" s="870">
        <v>0</v>
      </c>
      <c r="E23" s="870"/>
      <c r="F23" s="870"/>
      <c r="G23" s="870"/>
      <c r="H23" s="870"/>
      <c r="I23" s="870"/>
      <c r="J23" s="870"/>
      <c r="K23" s="870"/>
      <c r="L23" s="870"/>
      <c r="M23" s="870"/>
      <c r="N23" s="870" t="s">
        <v>4408</v>
      </c>
      <c r="O23" s="870" t="s">
        <v>4408</v>
      </c>
      <c r="P23" s="870" t="s">
        <v>4408</v>
      </c>
      <c r="Q23" s="870" t="s">
        <v>4408</v>
      </c>
    </row>
    <row r="24" spans="1:17" x14ac:dyDescent="0.25">
      <c r="A24" s="226" t="s">
        <v>971</v>
      </c>
      <c r="B24" s="870">
        <v>0.13708087801933289</v>
      </c>
      <c r="C24" s="870">
        <v>0.13869111239910126</v>
      </c>
      <c r="D24" s="870">
        <v>0.14216989278793335</v>
      </c>
      <c r="E24" s="870">
        <v>0.14381416141986847</v>
      </c>
      <c r="F24" s="870">
        <v>0.15000000596046448</v>
      </c>
      <c r="G24" s="870">
        <v>0.1574999988079071</v>
      </c>
      <c r="H24" s="870">
        <v>0.15000000596046448</v>
      </c>
      <c r="I24" s="870">
        <v>0.15000000596046448</v>
      </c>
      <c r="J24" s="870">
        <v>0.15000000596046448</v>
      </c>
      <c r="K24" s="870">
        <v>0.15000000596046448</v>
      </c>
      <c r="L24" s="870">
        <v>0.15000000596046448</v>
      </c>
      <c r="M24" s="870">
        <v>0.11249999701976776</v>
      </c>
      <c r="N24" s="870">
        <v>0.11249999999999999</v>
      </c>
      <c r="O24" s="870">
        <v>0</v>
      </c>
      <c r="P24" s="870">
        <v>0</v>
      </c>
      <c r="Q24" s="870">
        <v>0</v>
      </c>
    </row>
    <row r="25" spans="1:17" x14ac:dyDescent="0.25">
      <c r="A25" s="226" t="s">
        <v>983</v>
      </c>
      <c r="B25" s="870">
        <v>0.13463142514228821</v>
      </c>
      <c r="C25" s="870">
        <v>0.1307142972946167</v>
      </c>
      <c r="D25" s="870">
        <v>0.1285613626241684</v>
      </c>
      <c r="E25" s="870">
        <v>0.12000644207000732</v>
      </c>
      <c r="F25" s="870">
        <v>0.11809061467647552</v>
      </c>
      <c r="G25" s="870">
        <v>0.11234518885612488</v>
      </c>
      <c r="H25" s="870">
        <v>0.11085369437932968</v>
      </c>
      <c r="I25" s="870">
        <v>0.10891162604093552</v>
      </c>
      <c r="J25" s="870">
        <v>0.10736190527677536</v>
      </c>
      <c r="K25" s="870">
        <v>0.10684959590435028</v>
      </c>
      <c r="L25" s="870">
        <v>0.10831984132528305</v>
      </c>
      <c r="M25" s="870">
        <v>0.10655418783426285</v>
      </c>
      <c r="N25" s="870">
        <v>0.10850875381582416</v>
      </c>
      <c r="O25" s="870">
        <v>0.1108984224924474</v>
      </c>
      <c r="P25" s="870">
        <v>0.11634112254654583</v>
      </c>
      <c r="Q25" s="870">
        <v>0.12053815636678351</v>
      </c>
    </row>
    <row r="26" spans="1:17" ht="20.25" customHeight="1" x14ac:dyDescent="0.25">
      <c r="A26" s="226" t="s">
        <v>878</v>
      </c>
      <c r="B26" s="870"/>
      <c r="C26" s="870"/>
      <c r="D26" s="870"/>
      <c r="E26" s="870">
        <v>2.6499999687075615E-2</v>
      </c>
      <c r="F26" s="870">
        <v>1.3249999843537807E-2</v>
      </c>
      <c r="G26" s="870">
        <v>0</v>
      </c>
      <c r="H26" s="870">
        <v>0</v>
      </c>
      <c r="I26" s="870">
        <v>0</v>
      </c>
      <c r="J26" s="870">
        <v>0</v>
      </c>
      <c r="K26" s="870">
        <v>0</v>
      </c>
      <c r="L26" s="870">
        <v>0</v>
      </c>
      <c r="M26" s="870">
        <v>0</v>
      </c>
      <c r="N26" s="870">
        <v>0</v>
      </c>
      <c r="O26" s="870">
        <v>0</v>
      </c>
      <c r="P26" s="870">
        <v>0</v>
      </c>
      <c r="Q26" s="870">
        <v>0</v>
      </c>
    </row>
    <row r="27" spans="1:17" x14ac:dyDescent="0.25">
      <c r="A27" s="226" t="s">
        <v>883</v>
      </c>
      <c r="B27" s="870"/>
      <c r="C27" s="870"/>
      <c r="D27" s="870"/>
      <c r="E27" s="870">
        <v>6.1109945178031921E-2</v>
      </c>
      <c r="F27" s="870">
        <v>6.004343181848526E-2</v>
      </c>
      <c r="G27" s="870">
        <v>5.8383934199810028E-2</v>
      </c>
      <c r="H27" s="870">
        <v>5.8461632579565048E-2</v>
      </c>
      <c r="I27" s="870">
        <v>5.3085435181856155E-2</v>
      </c>
      <c r="J27" s="870">
        <v>3.0928259715437889E-2</v>
      </c>
      <c r="K27" s="870">
        <v>2.9917379841208458E-2</v>
      </c>
      <c r="L27" s="870">
        <v>2.3447880521416664E-2</v>
      </c>
      <c r="M27" s="870">
        <v>4.8176847398281097E-2</v>
      </c>
      <c r="N27" s="870">
        <v>6.4370539866122081E-2</v>
      </c>
      <c r="O27" s="870">
        <v>8.7105207564243503E-2</v>
      </c>
      <c r="P27" s="870">
        <v>8.9535640751651602E-2</v>
      </c>
      <c r="Q27" s="870">
        <v>8.1606964313749447E-2</v>
      </c>
    </row>
    <row r="28" spans="1:17" s="149" customFormat="1" ht="20.25" customHeight="1" collapsed="1" x14ac:dyDescent="0.25">
      <c r="A28" s="465" t="s">
        <v>984</v>
      </c>
      <c r="B28" s="146"/>
      <c r="C28" s="223"/>
      <c r="D28" s="146"/>
      <c r="E28" s="146">
        <v>6.3225001096725464E-2</v>
      </c>
      <c r="F28" s="223">
        <v>3.4049998968839645E-2</v>
      </c>
      <c r="G28" s="146">
        <v>0</v>
      </c>
      <c r="H28" s="146">
        <v>0.11249999701976776</v>
      </c>
      <c r="I28" s="146">
        <v>0.15000000596046448</v>
      </c>
      <c r="J28" s="223">
        <v>6.2005374580621719E-2</v>
      </c>
      <c r="K28" s="223">
        <v>0</v>
      </c>
      <c r="L28" s="223">
        <v>0</v>
      </c>
      <c r="M28" s="223">
        <v>0</v>
      </c>
      <c r="N28" s="223">
        <v>0</v>
      </c>
      <c r="O28" s="223">
        <v>0</v>
      </c>
      <c r="P28" s="146">
        <v>0</v>
      </c>
      <c r="Q28" s="146">
        <v>0</v>
      </c>
    </row>
    <row r="29" spans="1:17" ht="13" x14ac:dyDescent="0.25">
      <c r="A29" s="142" t="s">
        <v>985</v>
      </c>
      <c r="B29" s="152"/>
      <c r="C29" s="152"/>
      <c r="D29" s="152"/>
      <c r="E29" s="152"/>
      <c r="F29" s="152"/>
      <c r="G29" s="152"/>
      <c r="H29" s="152"/>
      <c r="I29" s="152"/>
      <c r="J29" s="152"/>
      <c r="K29" s="152"/>
      <c r="L29" s="152"/>
      <c r="M29" s="152"/>
      <c r="N29" s="152"/>
      <c r="O29" s="152"/>
      <c r="P29" s="152"/>
      <c r="Q29" s="152"/>
    </row>
    <row r="31" spans="1:17" s="147" customFormat="1" ht="25.4" customHeight="1" x14ac:dyDescent="0.35">
      <c r="A31" s="462" t="str">
        <f>Index!A86</f>
        <v>Table 6f      Income and expense of deposit money banks, FY2010-FY2025</v>
      </c>
      <c r="B31" s="868"/>
      <c r="C31" s="216"/>
      <c r="D31" s="216"/>
      <c r="E31" s="868"/>
      <c r="F31" s="216"/>
      <c r="G31" s="216"/>
      <c r="H31" s="216"/>
      <c r="I31" s="868"/>
      <c r="J31" s="216"/>
      <c r="K31" s="216"/>
      <c r="L31" s="216"/>
      <c r="M31" s="216"/>
      <c r="N31" s="216"/>
      <c r="O31" s="216"/>
      <c r="P31" s="216"/>
      <c r="Q31" s="216"/>
    </row>
    <row r="32" spans="1:17" s="147" customFormat="1" ht="25.4" customHeight="1" x14ac:dyDescent="0.25">
      <c r="A32" s="237" t="s">
        <v>955</v>
      </c>
      <c r="B32" s="154" t="str">
        <f>B2</f>
        <v>FY10</v>
      </c>
      <c r="C32" s="154" t="str">
        <f t="shared" ref="C32:Q32" si="0">C2</f>
        <v>FY11</v>
      </c>
      <c r="D32" s="154" t="str">
        <f t="shared" si="0"/>
        <v>FY12</v>
      </c>
      <c r="E32" s="154" t="str">
        <f t="shared" si="0"/>
        <v>FY13</v>
      </c>
      <c r="F32" s="154" t="str">
        <f t="shared" si="0"/>
        <v>FY14</v>
      </c>
      <c r="G32" s="154" t="str">
        <f t="shared" si="0"/>
        <v>FY15</v>
      </c>
      <c r="H32" s="154" t="str">
        <f t="shared" si="0"/>
        <v>FY16</v>
      </c>
      <c r="I32" s="154" t="str">
        <f t="shared" si="0"/>
        <v>FY17</v>
      </c>
      <c r="J32" s="154" t="str">
        <f t="shared" si="0"/>
        <v>FY18</v>
      </c>
      <c r="K32" s="154" t="str">
        <f t="shared" si="0"/>
        <v>FY19</v>
      </c>
      <c r="L32" s="154" t="str">
        <f t="shared" si="0"/>
        <v>FY20</v>
      </c>
      <c r="M32" s="154" t="str">
        <f t="shared" si="0"/>
        <v>FY21</v>
      </c>
      <c r="N32" s="154" t="str">
        <f t="shared" si="0"/>
        <v>FY22</v>
      </c>
      <c r="O32" s="154" t="str">
        <f t="shared" si="0"/>
        <v>FY23</v>
      </c>
      <c r="P32" s="154" t="str">
        <f t="shared" si="0"/>
        <v>FY24</v>
      </c>
      <c r="Q32" s="154" t="str">
        <f t="shared" si="0"/>
        <v>FY25</v>
      </c>
    </row>
    <row r="33" spans="1:17" ht="20.25" customHeight="1" x14ac:dyDescent="0.25">
      <c r="A33" s="225" t="s">
        <v>986</v>
      </c>
      <c r="B33" s="871">
        <v>5.9476008415222168</v>
      </c>
      <c r="C33" s="871">
        <v>4.4200000762939453</v>
      </c>
      <c r="D33" s="871">
        <v>3.8169999122619629</v>
      </c>
      <c r="E33" s="871">
        <v>4.3969998359680176</v>
      </c>
      <c r="F33" s="871">
        <v>5.2950000762939453</v>
      </c>
      <c r="G33" s="871">
        <v>5.5619997978210449</v>
      </c>
      <c r="H33" s="871">
        <v>6.2600002288818359</v>
      </c>
      <c r="I33" s="871">
        <v>7.125</v>
      </c>
      <c r="J33" s="871">
        <v>8.5089998245239258</v>
      </c>
      <c r="K33" s="871">
        <v>9.1479997634887695</v>
      </c>
      <c r="L33" s="871">
        <v>7.5910000801086426</v>
      </c>
      <c r="M33" s="871">
        <v>5.804999828338623</v>
      </c>
      <c r="N33" s="871">
        <v>6.0819997787475586</v>
      </c>
      <c r="O33" s="871">
        <v>12.203000068664551</v>
      </c>
      <c r="P33" s="871">
        <v>14.187000274658203</v>
      </c>
      <c r="Q33" s="871">
        <v>17.152000427246094</v>
      </c>
    </row>
    <row r="34" spans="1:17" x14ac:dyDescent="0.25">
      <c r="A34" s="446" t="s">
        <v>987</v>
      </c>
      <c r="B34" s="871">
        <v>3.5560000687837601E-2</v>
      </c>
      <c r="C34" s="871">
        <v>3.7000000476837158E-2</v>
      </c>
      <c r="D34" s="871">
        <v>1.7300000190734863</v>
      </c>
      <c r="E34" s="871">
        <v>0.97299998998641968</v>
      </c>
      <c r="F34" s="871">
        <v>1.1779999732971191</v>
      </c>
      <c r="G34" s="871">
        <v>1.6859999895095825</v>
      </c>
      <c r="H34" s="871">
        <v>2.4719998836517334</v>
      </c>
      <c r="I34" s="871">
        <v>3.249000072479248</v>
      </c>
      <c r="J34" s="871">
        <v>4.5720000267028809</v>
      </c>
      <c r="K34" s="871">
        <v>5.2639999389648438</v>
      </c>
      <c r="L34" s="871">
        <v>3.8689999580383301</v>
      </c>
      <c r="M34" s="871">
        <v>2.4309999942779541</v>
      </c>
      <c r="N34" s="871">
        <v>3.0169999599456787</v>
      </c>
      <c r="O34" s="871">
        <v>8.2200002670288086</v>
      </c>
      <c r="P34" s="871">
        <v>10.635000228881836</v>
      </c>
      <c r="Q34" s="871">
        <v>12.593000411987305</v>
      </c>
    </row>
    <row r="35" spans="1:17" x14ac:dyDescent="0.25">
      <c r="A35" s="446" t="s">
        <v>853</v>
      </c>
      <c r="B35" s="871">
        <v>5.8988199234008789</v>
      </c>
      <c r="C35" s="871">
        <v>4.3590002059936523</v>
      </c>
      <c r="D35" s="871">
        <v>2.1059999465942383</v>
      </c>
      <c r="E35" s="871">
        <v>3.3250000476837158</v>
      </c>
      <c r="F35" s="871">
        <v>3.5079998970031738</v>
      </c>
      <c r="G35" s="871">
        <v>3.4790000915527344</v>
      </c>
      <c r="H35" s="871">
        <v>3.4430000782012939</v>
      </c>
      <c r="I35" s="871">
        <v>3.5369999408721924</v>
      </c>
      <c r="J35" s="871">
        <v>3.628000020980835</v>
      </c>
      <c r="K35" s="871">
        <v>3.5929999351501465</v>
      </c>
      <c r="L35" s="871">
        <v>3.4869999885559082</v>
      </c>
      <c r="M35" s="871">
        <v>3.1740000247955322</v>
      </c>
      <c r="N35" s="871">
        <v>2.8689999580383301</v>
      </c>
      <c r="O35" s="871">
        <v>3.7249999046325684</v>
      </c>
      <c r="P35" s="871">
        <v>3.2880001068115234</v>
      </c>
      <c r="Q35" s="871">
        <v>4.3610000610351563</v>
      </c>
    </row>
    <row r="36" spans="1:17" x14ac:dyDescent="0.25">
      <c r="A36" s="446" t="s">
        <v>988</v>
      </c>
      <c r="B36" s="871">
        <v>8.999999612569809E-3</v>
      </c>
      <c r="C36" s="871">
        <v>2.4000000208616257E-2</v>
      </c>
      <c r="D36" s="871">
        <v>-1.8999999389052391E-2</v>
      </c>
      <c r="E36" s="871">
        <v>9.8999999463558197E-2</v>
      </c>
      <c r="F36" s="871">
        <v>0.60900002717971802</v>
      </c>
      <c r="G36" s="871">
        <v>0.3970000147819519</v>
      </c>
      <c r="H36" s="871">
        <v>0.3449999988079071</v>
      </c>
      <c r="I36" s="871">
        <v>0.33899998664855957</v>
      </c>
      <c r="J36" s="871">
        <v>0.30899998545646667</v>
      </c>
      <c r="K36" s="871">
        <v>0.29100000858306885</v>
      </c>
      <c r="L36" s="871">
        <v>0.23499999940395355</v>
      </c>
      <c r="M36" s="871">
        <v>0.20000000298023224</v>
      </c>
      <c r="N36" s="871">
        <v>0.19599999487400055</v>
      </c>
      <c r="O36" s="871">
        <v>0.25799998641014099</v>
      </c>
      <c r="P36" s="871">
        <v>0.26399999856948853</v>
      </c>
      <c r="Q36" s="871">
        <v>0.19799999892711639</v>
      </c>
    </row>
    <row r="37" spans="1:17" x14ac:dyDescent="0.25">
      <c r="A37" s="225" t="s">
        <v>989</v>
      </c>
      <c r="B37" s="871">
        <v>1.1762946844100952</v>
      </c>
      <c r="C37" s="871">
        <v>0.63499999046325684</v>
      </c>
      <c r="D37" s="871">
        <v>2.7000000700354576E-2</v>
      </c>
      <c r="E37" s="871">
        <v>0.2370000034570694</v>
      </c>
      <c r="F37" s="871">
        <v>0.1940000057220459</v>
      </c>
      <c r="G37" s="871">
        <v>0.15700000524520874</v>
      </c>
      <c r="H37" s="871">
        <v>0.19200000166893005</v>
      </c>
      <c r="I37" s="871">
        <v>0.22200000286102295</v>
      </c>
      <c r="J37" s="871">
        <v>0.289000004529953</v>
      </c>
      <c r="K37" s="871">
        <v>0.43299999833106995</v>
      </c>
      <c r="L37" s="871">
        <v>0.36700001358985901</v>
      </c>
      <c r="M37" s="871">
        <v>0.16599999368190765</v>
      </c>
      <c r="N37" s="871">
        <v>0.12200000137090683</v>
      </c>
      <c r="O37" s="871">
        <v>0.27599999308586121</v>
      </c>
      <c r="P37" s="871">
        <v>2.3819999694824219</v>
      </c>
      <c r="Q37" s="871">
        <v>3.7109999656677246</v>
      </c>
    </row>
    <row r="38" spans="1:17" x14ac:dyDescent="0.25">
      <c r="A38" s="446" t="s">
        <v>196</v>
      </c>
      <c r="B38" s="871">
        <v>0.45531803369522095</v>
      </c>
      <c r="C38" s="871">
        <v>0.28099998831748962</v>
      </c>
      <c r="D38" s="871">
        <v>0.2630000114440918</v>
      </c>
      <c r="E38" s="871">
        <v>0.2370000034570694</v>
      </c>
      <c r="F38" s="871">
        <v>0.1940000057220459</v>
      </c>
      <c r="G38" s="871">
        <v>0.15700000524520874</v>
      </c>
      <c r="H38" s="871">
        <v>0.19200000166893005</v>
      </c>
      <c r="I38" s="871">
        <v>0.22200000286102295</v>
      </c>
      <c r="J38" s="871">
        <v>0.289000004529953</v>
      </c>
      <c r="K38" s="871">
        <v>0.43299999833106995</v>
      </c>
      <c r="L38" s="871">
        <v>0.36700001358985901</v>
      </c>
      <c r="M38" s="871">
        <v>0.16599999368190765</v>
      </c>
      <c r="N38" s="871">
        <v>0.12200000137090683</v>
      </c>
      <c r="O38" s="871">
        <v>0.27599999308586121</v>
      </c>
      <c r="P38" s="871">
        <v>2.3819999694824219</v>
      </c>
      <c r="Q38" s="871">
        <v>3.7109999656677246</v>
      </c>
    </row>
    <row r="39" spans="1:17" x14ac:dyDescent="0.25">
      <c r="A39" s="454" t="s">
        <v>990</v>
      </c>
      <c r="B39" s="871">
        <v>1.3000000268220901E-2</v>
      </c>
      <c r="C39" s="871">
        <v>8.999999612569809E-3</v>
      </c>
      <c r="D39" s="871">
        <v>1.6000000759959221E-2</v>
      </c>
      <c r="E39" s="871">
        <v>7.0000002160668373E-3</v>
      </c>
      <c r="F39" s="871">
        <v>0</v>
      </c>
      <c r="G39" s="871">
        <v>0</v>
      </c>
      <c r="H39" s="871">
        <v>0</v>
      </c>
      <c r="I39" s="871">
        <v>0</v>
      </c>
      <c r="J39" s="871">
        <v>0</v>
      </c>
      <c r="K39" s="871">
        <v>0</v>
      </c>
      <c r="L39" s="871">
        <v>0</v>
      </c>
      <c r="M39" s="871">
        <v>0</v>
      </c>
      <c r="N39" s="871">
        <v>0</v>
      </c>
      <c r="O39" s="871">
        <v>0</v>
      </c>
      <c r="P39" s="871">
        <v>0</v>
      </c>
      <c r="Q39" s="871">
        <v>0</v>
      </c>
    </row>
    <row r="40" spans="1:17" x14ac:dyDescent="0.25">
      <c r="A40" s="454" t="s">
        <v>991</v>
      </c>
      <c r="B40" s="871">
        <v>0.21277931332588196</v>
      </c>
      <c r="C40" s="871">
        <v>0.17399999499320984</v>
      </c>
      <c r="D40" s="871">
        <v>0.18199999630451202</v>
      </c>
      <c r="E40" s="871">
        <v>4.5000001788139343E-2</v>
      </c>
      <c r="F40" s="871">
        <v>0</v>
      </c>
      <c r="G40" s="871">
        <v>0</v>
      </c>
      <c r="H40" s="871">
        <v>0</v>
      </c>
      <c r="I40" s="871">
        <v>0</v>
      </c>
      <c r="J40" s="871">
        <v>0</v>
      </c>
      <c r="K40" s="871">
        <v>0</v>
      </c>
      <c r="L40" s="871">
        <v>0</v>
      </c>
      <c r="M40" s="871">
        <v>0</v>
      </c>
      <c r="N40" s="871">
        <v>0</v>
      </c>
      <c r="O40" s="871">
        <v>0</v>
      </c>
      <c r="P40" s="871">
        <v>0</v>
      </c>
      <c r="Q40" s="871">
        <v>0</v>
      </c>
    </row>
    <row r="41" spans="1:17" x14ac:dyDescent="0.25">
      <c r="A41" s="454" t="s">
        <v>992</v>
      </c>
      <c r="B41" s="871">
        <v>0.22229544818401337</v>
      </c>
      <c r="C41" s="871">
        <v>9.7999997437000275E-2</v>
      </c>
      <c r="D41" s="871">
        <v>6.4999997615814209E-2</v>
      </c>
      <c r="E41" s="871">
        <v>1.2000000104308128E-2</v>
      </c>
      <c r="F41" s="871">
        <v>0</v>
      </c>
      <c r="G41" s="871">
        <v>0</v>
      </c>
      <c r="H41" s="871">
        <v>0</v>
      </c>
      <c r="I41" s="871">
        <v>0</v>
      </c>
      <c r="J41" s="871">
        <v>0</v>
      </c>
      <c r="K41" s="871">
        <v>0</v>
      </c>
      <c r="L41" s="871">
        <v>0</v>
      </c>
      <c r="M41" s="871">
        <v>0</v>
      </c>
      <c r="N41" s="871">
        <v>0</v>
      </c>
      <c r="O41" s="871">
        <v>0</v>
      </c>
      <c r="P41" s="871">
        <v>0</v>
      </c>
      <c r="Q41" s="871">
        <v>0</v>
      </c>
    </row>
    <row r="42" spans="1:17" x14ac:dyDescent="0.25">
      <c r="A42" s="446" t="s">
        <v>993</v>
      </c>
      <c r="B42" s="871">
        <v>0.72207850217819214</v>
      </c>
      <c r="C42" s="871">
        <v>0.35400000214576721</v>
      </c>
      <c r="D42" s="871">
        <v>-0.23600000143051147</v>
      </c>
      <c r="E42" s="871">
        <v>0</v>
      </c>
      <c r="F42" s="871">
        <v>0</v>
      </c>
      <c r="G42" s="871">
        <v>0</v>
      </c>
      <c r="H42" s="871">
        <v>0</v>
      </c>
      <c r="I42" s="871">
        <v>0</v>
      </c>
      <c r="J42" s="871">
        <v>0</v>
      </c>
      <c r="K42" s="871">
        <v>0</v>
      </c>
      <c r="L42" s="871">
        <v>0</v>
      </c>
      <c r="M42" s="871">
        <v>0</v>
      </c>
      <c r="N42" s="871">
        <v>0</v>
      </c>
      <c r="O42" s="871">
        <v>0</v>
      </c>
      <c r="P42" s="871">
        <v>0</v>
      </c>
      <c r="Q42" s="871">
        <v>0</v>
      </c>
    </row>
    <row r="43" spans="1:17" x14ac:dyDescent="0.25">
      <c r="A43" s="225" t="s">
        <v>994</v>
      </c>
      <c r="B43" s="871">
        <v>4.7493443489074707</v>
      </c>
      <c r="C43" s="871">
        <v>3.7850000858306885</v>
      </c>
      <c r="D43" s="871">
        <v>3.7899999618530273</v>
      </c>
      <c r="E43" s="871">
        <v>4.1599998474121094</v>
      </c>
      <c r="F43" s="871">
        <v>5.1009998321533203</v>
      </c>
      <c r="G43" s="871">
        <v>5.4050002098083496</v>
      </c>
      <c r="H43" s="871">
        <v>6.0679998397827148</v>
      </c>
      <c r="I43" s="871">
        <v>6.9029998779296875</v>
      </c>
      <c r="J43" s="871">
        <v>8.2200002670288086</v>
      </c>
      <c r="K43" s="871">
        <v>8.7150001525878906</v>
      </c>
      <c r="L43" s="871">
        <v>7.2239999771118164</v>
      </c>
      <c r="M43" s="871">
        <v>5.6389999389648438</v>
      </c>
      <c r="N43" s="871">
        <v>5.9600000381469727</v>
      </c>
      <c r="O43" s="871">
        <v>11.927000045776367</v>
      </c>
      <c r="P43" s="871">
        <v>11.805000305175781</v>
      </c>
      <c r="Q43" s="871">
        <v>13.440999984741211</v>
      </c>
    </row>
    <row r="44" spans="1:17" x14ac:dyDescent="0.25">
      <c r="A44" s="446" t="s">
        <v>995</v>
      </c>
      <c r="B44" s="871">
        <v>0.13480722904205322</v>
      </c>
      <c r="C44" s="871">
        <v>8.3999998867511749E-2</v>
      </c>
      <c r="D44" s="871">
        <v>-0.57099997997283936</v>
      </c>
      <c r="E44" s="871">
        <v>1.1059999465942383</v>
      </c>
      <c r="F44" s="871">
        <v>0.79000002145767212</v>
      </c>
      <c r="G44" s="871">
        <v>0.77700001001358032</v>
      </c>
      <c r="H44" s="871">
        <v>0.2720000147819519</v>
      </c>
      <c r="I44" s="871">
        <v>0.52100002765655518</v>
      </c>
      <c r="J44" s="871">
        <v>0.29800000786781311</v>
      </c>
      <c r="K44" s="871">
        <v>0.61699998378753662</v>
      </c>
      <c r="L44" s="871">
        <v>1.0770000219345093</v>
      </c>
      <c r="M44" s="871">
        <v>1.0999999940395355E-2</v>
      </c>
      <c r="N44" s="871">
        <v>0.12200000137090683</v>
      </c>
      <c r="O44" s="871">
        <v>0.34299999475479126</v>
      </c>
      <c r="P44" s="871">
        <v>6.8000003695487976E-2</v>
      </c>
      <c r="Q44" s="871">
        <v>0.64800000190734863</v>
      </c>
    </row>
    <row r="45" spans="1:17" x14ac:dyDescent="0.25">
      <c r="A45" s="225" t="s">
        <v>996</v>
      </c>
      <c r="B45" s="871">
        <v>1.6878098249435425</v>
      </c>
      <c r="C45" s="871">
        <v>1.4709999561309814</v>
      </c>
      <c r="D45" s="871">
        <v>1.1929999589920044</v>
      </c>
      <c r="E45" s="871">
        <v>1.0980000495910645</v>
      </c>
      <c r="F45" s="871">
        <v>0.57700002193450928</v>
      </c>
      <c r="G45" s="871">
        <v>0.8399999737739563</v>
      </c>
      <c r="H45" s="871">
        <v>0.94099998474121094</v>
      </c>
      <c r="I45" s="871">
        <v>0.95800000429153442</v>
      </c>
      <c r="J45" s="871">
        <v>0.99099999666213989</v>
      </c>
      <c r="K45" s="871">
        <v>1.0240000486373901</v>
      </c>
      <c r="L45" s="871">
        <v>1.1130000352859497</v>
      </c>
      <c r="M45" s="871">
        <v>1.0759999752044678</v>
      </c>
      <c r="N45" s="871">
        <v>1.2309999465942383</v>
      </c>
      <c r="O45" s="871">
        <v>1.2120000123977661</v>
      </c>
      <c r="P45" s="871">
        <v>1.0369999408721924</v>
      </c>
      <c r="Q45" s="871">
        <v>1.3140000104904175</v>
      </c>
    </row>
    <row r="46" spans="1:17" x14ac:dyDescent="0.25">
      <c r="A46" s="446" t="s">
        <v>997</v>
      </c>
      <c r="B46" s="871">
        <v>0.41670516133308411</v>
      </c>
      <c r="C46" s="871">
        <v>0.49700000882148743</v>
      </c>
      <c r="D46" s="871">
        <v>2.4000000208616257E-2</v>
      </c>
      <c r="E46" s="871">
        <v>5.4000001400709152E-2</v>
      </c>
      <c r="F46" s="871">
        <v>0</v>
      </c>
      <c r="G46" s="871">
        <v>0</v>
      </c>
      <c r="H46" s="871">
        <v>0</v>
      </c>
      <c r="I46" s="871">
        <v>0</v>
      </c>
      <c r="J46" s="871">
        <v>0</v>
      </c>
      <c r="K46" s="871">
        <v>0</v>
      </c>
      <c r="L46" s="871">
        <v>0</v>
      </c>
      <c r="M46" s="871">
        <v>0</v>
      </c>
      <c r="N46" s="871">
        <v>0</v>
      </c>
      <c r="O46" s="871">
        <v>0</v>
      </c>
      <c r="P46" s="871">
        <v>0</v>
      </c>
      <c r="Q46" s="871">
        <v>0</v>
      </c>
    </row>
    <row r="47" spans="1:17" x14ac:dyDescent="0.25">
      <c r="A47" s="446" t="s">
        <v>998</v>
      </c>
      <c r="B47" s="871">
        <v>1.07648766040802</v>
      </c>
      <c r="C47" s="871">
        <v>0.8320000171661377</v>
      </c>
      <c r="D47" s="871">
        <v>0.63599997758865356</v>
      </c>
      <c r="E47" s="871">
        <v>0.68300002813339233</v>
      </c>
      <c r="F47" s="871">
        <v>0.34900000691413879</v>
      </c>
      <c r="G47" s="871">
        <v>0.49200001358985901</v>
      </c>
      <c r="H47" s="871">
        <v>0.59500002861022949</v>
      </c>
      <c r="I47" s="871">
        <v>0.59600001573562622</v>
      </c>
      <c r="J47" s="871">
        <v>0.6470000147819519</v>
      </c>
      <c r="K47" s="871">
        <v>0.65100002288818359</v>
      </c>
      <c r="L47" s="871">
        <v>0.63599997758865356</v>
      </c>
      <c r="M47" s="871">
        <v>0.63499999046325684</v>
      </c>
      <c r="N47" s="871">
        <v>0.85199999809265137</v>
      </c>
      <c r="O47" s="871">
        <v>0.7720000147819519</v>
      </c>
      <c r="P47" s="871">
        <v>0.64899998903274536</v>
      </c>
      <c r="Q47" s="871">
        <v>0.79100000858306885</v>
      </c>
    </row>
    <row r="48" spans="1:17" x14ac:dyDescent="0.25">
      <c r="A48" s="446" t="s">
        <v>999</v>
      </c>
      <c r="B48" s="871">
        <v>0.1685752272605896</v>
      </c>
      <c r="C48" s="871">
        <v>0.14200000464916229</v>
      </c>
      <c r="D48" s="871">
        <v>0.53299999237060547</v>
      </c>
      <c r="E48" s="871">
        <v>0.36100000143051147</v>
      </c>
      <c r="F48" s="871">
        <v>0.22800000011920929</v>
      </c>
      <c r="G48" s="871">
        <v>0.34799998998641968</v>
      </c>
      <c r="H48" s="871">
        <v>0.34599998593330383</v>
      </c>
      <c r="I48" s="871">
        <v>0.3619999885559082</v>
      </c>
      <c r="J48" s="871">
        <v>0.34400001168251038</v>
      </c>
      <c r="K48" s="871">
        <v>0.37299999594688416</v>
      </c>
      <c r="L48" s="871">
        <v>0.47699999809265137</v>
      </c>
      <c r="M48" s="871">
        <v>0.44100001454353333</v>
      </c>
      <c r="N48" s="871">
        <v>0.37900000810623169</v>
      </c>
      <c r="O48" s="871">
        <v>0.43999999761581421</v>
      </c>
      <c r="P48" s="871">
        <v>0.3880000114440918</v>
      </c>
      <c r="Q48" s="871">
        <v>0.52300000190734863</v>
      </c>
    </row>
    <row r="49" spans="1:17" x14ac:dyDescent="0.25">
      <c r="A49" s="225" t="s">
        <v>1000</v>
      </c>
      <c r="B49" s="871">
        <v>3.7915253639221191</v>
      </c>
      <c r="C49" s="871">
        <v>3.3420000076293945</v>
      </c>
      <c r="D49" s="871">
        <v>2.2799999713897705</v>
      </c>
      <c r="E49" s="871">
        <v>2.3389999866485596</v>
      </c>
      <c r="F49" s="871">
        <v>2.377000093460083</v>
      </c>
      <c r="G49" s="871">
        <v>2.4739999771118164</v>
      </c>
      <c r="H49" s="871">
        <v>2.6689999103546143</v>
      </c>
      <c r="I49" s="871">
        <v>2.8589999675750732</v>
      </c>
      <c r="J49" s="871">
        <v>3.0209999084472656</v>
      </c>
      <c r="K49" s="871">
        <v>3.0810000896453857</v>
      </c>
      <c r="L49" s="871">
        <v>3.1019999980926514</v>
      </c>
      <c r="M49" s="871">
        <v>3.0759999752044678</v>
      </c>
      <c r="N49" s="871">
        <v>3.5409998893737793</v>
      </c>
      <c r="O49" s="871">
        <v>3.5390000343322754</v>
      </c>
      <c r="P49" s="871">
        <v>3.2960000038146973</v>
      </c>
      <c r="Q49" s="871">
        <v>3.6319999694824219</v>
      </c>
    </row>
    <row r="50" spans="1:17" x14ac:dyDescent="0.25">
      <c r="A50" s="446" t="s">
        <v>1001</v>
      </c>
      <c r="B50" s="871">
        <v>1.3750815391540527</v>
      </c>
      <c r="C50" s="871">
        <v>1.2560000419616699</v>
      </c>
      <c r="D50" s="871">
        <v>1.0180000066757202</v>
      </c>
      <c r="E50" s="871">
        <v>0.95800000429153442</v>
      </c>
      <c r="F50" s="871">
        <v>0.96299999952316284</v>
      </c>
      <c r="G50" s="871">
        <v>0.97699999809265137</v>
      </c>
      <c r="H50" s="871">
        <v>1.093000054359436</v>
      </c>
      <c r="I50" s="871">
        <v>1.1749999523162842</v>
      </c>
      <c r="J50" s="871">
        <v>1.3170000314712524</v>
      </c>
      <c r="K50" s="871">
        <v>1.4170000553131104</v>
      </c>
      <c r="L50" s="871">
        <v>1.3880000114440918</v>
      </c>
      <c r="M50" s="871">
        <v>1.4390000104904175</v>
      </c>
      <c r="N50" s="871">
        <v>1.6200000047683716</v>
      </c>
      <c r="O50" s="871">
        <v>1.7209999561309814</v>
      </c>
      <c r="P50" s="871">
        <v>1.5240000486373901</v>
      </c>
      <c r="Q50" s="871">
        <v>1.8309999704360962</v>
      </c>
    </row>
    <row r="51" spans="1:17" x14ac:dyDescent="0.25">
      <c r="A51" s="446" t="s">
        <v>1002</v>
      </c>
      <c r="B51" s="871">
        <v>4.3857142329216003E-2</v>
      </c>
      <c r="C51" s="871">
        <v>4.1000001132488251E-2</v>
      </c>
      <c r="D51" s="871">
        <v>4.3000001460313797E-2</v>
      </c>
      <c r="E51" s="871">
        <v>8.0000003799796104E-3</v>
      </c>
      <c r="F51" s="871">
        <v>4.1000001132488251E-2</v>
      </c>
      <c r="G51" s="871">
        <v>5.9000000357627869E-2</v>
      </c>
      <c r="H51" s="871">
        <v>4.1999999433755875E-2</v>
      </c>
      <c r="I51" s="871">
        <v>8.9000001549720764E-2</v>
      </c>
      <c r="J51" s="871">
        <v>4.6000000089406967E-2</v>
      </c>
      <c r="K51" s="871">
        <v>9.3999996781349182E-2</v>
      </c>
      <c r="L51" s="871">
        <v>0.13600000739097595</v>
      </c>
      <c r="M51" s="871">
        <v>0.14000000059604645</v>
      </c>
      <c r="N51" s="871">
        <v>1.7999999225139618E-2</v>
      </c>
      <c r="O51" s="871">
        <v>0.16500000655651093</v>
      </c>
      <c r="P51" s="871">
        <v>4.8999998718500137E-2</v>
      </c>
      <c r="Q51" s="871">
        <v>2.199999988079071E-2</v>
      </c>
    </row>
    <row r="52" spans="1:17" x14ac:dyDescent="0.25">
      <c r="A52" s="446" t="s">
        <v>1003</v>
      </c>
      <c r="B52" s="871">
        <v>0.53838461637496948</v>
      </c>
      <c r="C52" s="871">
        <v>0.55099999904632568</v>
      </c>
      <c r="D52" s="871">
        <v>0.70999997854232788</v>
      </c>
      <c r="E52" s="871">
        <v>0.45699998736381531</v>
      </c>
      <c r="F52" s="871">
        <v>0.4699999988079071</v>
      </c>
      <c r="G52" s="871">
        <v>0.42100000381469727</v>
      </c>
      <c r="H52" s="871">
        <v>0.44100001454353333</v>
      </c>
      <c r="I52" s="871">
        <v>0.42899999022483826</v>
      </c>
      <c r="J52" s="871">
        <v>0.49500000476837158</v>
      </c>
      <c r="K52" s="871">
        <v>0.51700001955032349</v>
      </c>
      <c r="L52" s="871">
        <v>0.50900000333786011</v>
      </c>
      <c r="M52" s="871">
        <v>0.44800001382827759</v>
      </c>
      <c r="N52" s="871">
        <v>0.77999997138977051</v>
      </c>
      <c r="O52" s="871">
        <v>0.65700000524520874</v>
      </c>
      <c r="P52" s="871">
        <v>0.59700000286102295</v>
      </c>
      <c r="Q52" s="871">
        <v>0.64099997282028198</v>
      </c>
    </row>
    <row r="53" spans="1:17" x14ac:dyDescent="0.25">
      <c r="A53" s="446" t="s">
        <v>1004</v>
      </c>
      <c r="B53" s="871">
        <v>0.46108025312423706</v>
      </c>
      <c r="C53" s="871">
        <v>0.44299998879432678</v>
      </c>
      <c r="D53" s="871">
        <v>-6.3000001013278961E-2</v>
      </c>
      <c r="E53" s="871">
        <v>0.14699999988079071</v>
      </c>
      <c r="F53" s="871">
        <v>0.11999999731779099</v>
      </c>
      <c r="G53" s="871">
        <v>0.1120000034570694</v>
      </c>
      <c r="H53" s="871">
        <v>0.12200000137090683</v>
      </c>
      <c r="I53" s="871">
        <v>0.17499999701976776</v>
      </c>
      <c r="J53" s="871">
        <v>0.25099998712539673</v>
      </c>
      <c r="K53" s="871">
        <v>0.23100000619888306</v>
      </c>
      <c r="L53" s="871">
        <v>0.23399999737739563</v>
      </c>
      <c r="M53" s="871">
        <v>0.22800000011920929</v>
      </c>
      <c r="N53" s="871">
        <v>0.2070000022649765</v>
      </c>
      <c r="O53" s="871">
        <v>0.21699999272823334</v>
      </c>
      <c r="P53" s="871">
        <v>0.17800000309944153</v>
      </c>
      <c r="Q53" s="871">
        <v>0.19799999892711639</v>
      </c>
    </row>
    <row r="54" spans="1:17" x14ac:dyDescent="0.25">
      <c r="A54" s="446" t="s">
        <v>1005</v>
      </c>
      <c r="B54" s="871">
        <v>1.4059118032455444</v>
      </c>
      <c r="C54" s="871">
        <v>1.0509999990463257</v>
      </c>
      <c r="D54" s="871">
        <v>0.57200002670288086</v>
      </c>
      <c r="E54" s="871">
        <v>0.76899999380111694</v>
      </c>
      <c r="F54" s="871">
        <v>0.78299999237060547</v>
      </c>
      <c r="G54" s="871">
        <v>0.90499997138977051</v>
      </c>
      <c r="H54" s="871">
        <v>0.97100001573562622</v>
      </c>
      <c r="I54" s="871">
        <v>0.99099999666213989</v>
      </c>
      <c r="J54" s="871">
        <v>0.91200000047683716</v>
      </c>
      <c r="K54" s="871">
        <v>0.82200002670288086</v>
      </c>
      <c r="L54" s="871">
        <v>0.83499997854232788</v>
      </c>
      <c r="M54" s="871">
        <v>0.82099997997283936</v>
      </c>
      <c r="N54" s="871">
        <v>0.91600000858306885</v>
      </c>
      <c r="O54" s="871">
        <v>0.77899998426437378</v>
      </c>
      <c r="P54" s="871">
        <v>0.94800001382827759</v>
      </c>
      <c r="Q54" s="871">
        <v>0.93999999761581421</v>
      </c>
    </row>
    <row r="55" spans="1:17" x14ac:dyDescent="0.25">
      <c r="A55" s="225" t="s">
        <v>1006</v>
      </c>
      <c r="B55" s="871">
        <v>2.5150895118713379</v>
      </c>
      <c r="C55" s="871">
        <v>1.8300000429153442</v>
      </c>
      <c r="D55" s="871">
        <v>3.2739999294281006</v>
      </c>
      <c r="E55" s="871">
        <v>1.812999963760376</v>
      </c>
      <c r="F55" s="871">
        <v>2.5109999179840088</v>
      </c>
      <c r="G55" s="871">
        <v>2.9939999580383301</v>
      </c>
      <c r="H55" s="871">
        <v>4.0679998397827148</v>
      </c>
      <c r="I55" s="871">
        <v>4.4809999465942383</v>
      </c>
      <c r="J55" s="871">
        <v>5.8920001983642578</v>
      </c>
      <c r="K55" s="871">
        <v>6.0409998893737793</v>
      </c>
      <c r="L55" s="871">
        <v>4.1579999923706055</v>
      </c>
      <c r="M55" s="871">
        <v>3.628000020980835</v>
      </c>
      <c r="N55" s="871">
        <v>3.5280001163482666</v>
      </c>
      <c r="O55" s="871">
        <v>9.2569999694824219</v>
      </c>
      <c r="P55" s="871">
        <v>9.4779996871948242</v>
      </c>
      <c r="Q55" s="871">
        <v>10.475000381469727</v>
      </c>
    </row>
    <row r="56" spans="1:17" x14ac:dyDescent="0.25">
      <c r="A56" s="446" t="s">
        <v>1007</v>
      </c>
      <c r="B56" s="871">
        <v>0.14100000262260437</v>
      </c>
      <c r="C56" s="871">
        <v>7.9000003635883331E-2</v>
      </c>
      <c r="D56" s="871">
        <v>0.15999999642372131</v>
      </c>
      <c r="E56" s="871">
        <v>9.7000002861022949E-2</v>
      </c>
      <c r="F56" s="871">
        <v>0.10100000351667404</v>
      </c>
      <c r="G56" s="871">
        <v>0.11699999868869781</v>
      </c>
      <c r="H56" s="871">
        <v>0.14699999988079071</v>
      </c>
      <c r="I56" s="871">
        <v>0.17800000309944153</v>
      </c>
      <c r="J56" s="871">
        <v>0.22100000083446503</v>
      </c>
      <c r="K56" s="871">
        <v>0.24500000476837158</v>
      </c>
      <c r="L56" s="871">
        <v>0.18500000238418579</v>
      </c>
      <c r="M56" s="871">
        <v>0.14000000059604645</v>
      </c>
      <c r="N56" s="871">
        <v>0.12600000202655792</v>
      </c>
      <c r="O56" s="871">
        <v>0.27799999713897705</v>
      </c>
      <c r="P56" s="871">
        <v>0.31400001049041748</v>
      </c>
      <c r="Q56" s="871">
        <v>0.25900000333786011</v>
      </c>
    </row>
    <row r="57" spans="1:17" ht="20.25" customHeight="1" x14ac:dyDescent="0.25">
      <c r="A57" s="465" t="s">
        <v>1008</v>
      </c>
      <c r="B57" s="872">
        <v>2.4307346343994141</v>
      </c>
      <c r="C57" s="872">
        <v>1.7510000467300415</v>
      </c>
      <c r="D57" s="872">
        <v>3.1140000820159912</v>
      </c>
      <c r="E57" s="872">
        <v>1.715999960899353</v>
      </c>
      <c r="F57" s="872">
        <v>2.4100000858306885</v>
      </c>
      <c r="G57" s="872">
        <v>2.877000093460083</v>
      </c>
      <c r="H57" s="872">
        <v>3.9210000038146973</v>
      </c>
      <c r="I57" s="872">
        <v>4.3029999732971191</v>
      </c>
      <c r="J57" s="872">
        <v>5.6710000038146973</v>
      </c>
      <c r="K57" s="872">
        <v>5.7960000038146973</v>
      </c>
      <c r="L57" s="872">
        <v>3.9730000495910645</v>
      </c>
      <c r="M57" s="872">
        <v>3.4879999160766602</v>
      </c>
      <c r="N57" s="872">
        <v>3.4019999504089355</v>
      </c>
      <c r="O57" s="872">
        <v>8.9790000915527344</v>
      </c>
      <c r="P57" s="872">
        <v>9.1639995574951172</v>
      </c>
      <c r="Q57" s="872">
        <v>10.215999603271484</v>
      </c>
    </row>
  </sheetData>
  <pageMargins left="0.70866141732283472" right="0.70866141732283472" top="0.74803149606299213" bottom="0.74803149606299213" header="0.31496062992125984" footer="0.31496062992125984"/>
  <pageSetup scale="66" fitToHeight="2" orientation="landscape"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FFC000"/>
  </sheetPr>
  <dimension ref="A1:AW209"/>
  <sheetViews>
    <sheetView view="pageBreakPreview" zoomScale="80" zoomScaleNormal="80" zoomScaleSheetLayoutView="80" workbookViewId="0">
      <pane xSplit="1" ySplit="3" topLeftCell="B4" activePane="bottomRight" state="frozen"/>
      <selection pane="topRight" activeCell="D107" sqref="D107"/>
      <selection pane="bottomLeft" activeCell="D107" sqref="D107"/>
      <selection pane="bottomRight" activeCell="A2" sqref="A2"/>
    </sheetView>
  </sheetViews>
  <sheetFormatPr defaultColWidth="8.81640625" defaultRowHeight="12.5" outlineLevelRow="1" x14ac:dyDescent="0.25"/>
  <cols>
    <col min="1" max="1" width="9.81640625" customWidth="1"/>
    <col min="2" max="2" width="11.453125" customWidth="1"/>
    <col min="3" max="3" width="12.453125" customWidth="1"/>
    <col min="4" max="4" width="11.453125" customWidth="1"/>
    <col min="5" max="5" width="10.453125" customWidth="1"/>
    <col min="6" max="6" width="11.453125" customWidth="1"/>
    <col min="7" max="7" width="12.453125" customWidth="1"/>
    <col min="8" max="9" width="10.1796875" customWidth="1"/>
    <col min="10" max="10" width="14.453125" customWidth="1"/>
    <col min="11" max="11" width="11.453125" customWidth="1"/>
    <col min="12" max="12" width="10.453125" customWidth="1"/>
    <col min="13" max="13" width="11.453125" bestFit="1" customWidth="1"/>
    <col min="14" max="14" width="13.453125" customWidth="1"/>
    <col min="15" max="15" width="2.453125" customWidth="1"/>
    <col min="16" max="16" width="9.81640625" customWidth="1"/>
    <col min="17" max="17" width="11.453125" customWidth="1"/>
    <col min="18" max="18" width="12.453125" customWidth="1"/>
    <col min="19" max="19" width="11.453125" customWidth="1"/>
    <col min="20" max="20" width="10.453125" customWidth="1"/>
    <col min="21" max="21" width="11.453125" customWidth="1"/>
    <col min="22" max="22" width="12.453125" customWidth="1"/>
    <col min="23" max="24" width="10.1796875" customWidth="1"/>
    <col min="25" max="25" width="14.453125" customWidth="1"/>
    <col min="26" max="26" width="11.453125" customWidth="1"/>
    <col min="27" max="27" width="10.453125" customWidth="1"/>
    <col min="28" max="28" width="11.453125" bestFit="1" customWidth="1"/>
    <col min="29" max="29" width="13.453125" customWidth="1"/>
    <col min="30" max="30" width="2.453125" customWidth="1"/>
    <col min="31" max="31" width="9.81640625" customWidth="1"/>
    <col min="32" max="32" width="11.453125" customWidth="1"/>
    <col min="33" max="33" width="12.453125" customWidth="1"/>
    <col min="34" max="34" width="11.453125" customWidth="1"/>
    <col min="35" max="35" width="10.453125" customWidth="1"/>
    <col min="36" max="36" width="11.453125" customWidth="1"/>
    <col min="37" max="37" width="12.453125" customWidth="1"/>
    <col min="38" max="39" width="10.1796875" customWidth="1"/>
    <col min="40" max="40" width="14.453125" customWidth="1"/>
    <col min="41" max="41" width="11.453125" customWidth="1"/>
    <col min="42" max="42" width="10.453125" customWidth="1"/>
    <col min="43" max="43" width="11.453125" bestFit="1" customWidth="1"/>
    <col min="44" max="44" width="13.453125" customWidth="1"/>
  </cols>
  <sheetData>
    <row r="1" spans="1:44" s="14" customFormat="1" ht="25.4" customHeight="1" x14ac:dyDescent="0.25">
      <c r="A1" s="68" t="str">
        <f>Index!A88</f>
        <v>Table 7a    Palau Consumer Price Index (CPI) COICOP format, all items by major groups, FY2017-FY2025</v>
      </c>
      <c r="P1" s="68" t="str">
        <f>Index!A89</f>
        <v>Table 7b    Palau Consumer Price Index (CPI), COICOP format, domestic items by major groups, FY2017-FY2025</v>
      </c>
      <c r="AE1" s="68" t="str">
        <f>Index!A90</f>
        <v>Table 7c    Palau Consumer Price Index (CPI), COICOP format, imported items by major groups, FY2017-FY2025</v>
      </c>
    </row>
    <row r="2" spans="1:44" s="4" customFormat="1" ht="75" x14ac:dyDescent="0.25">
      <c r="A2" s="873" t="s">
        <v>4213</v>
      </c>
      <c r="B2" s="480" t="s">
        <v>1010</v>
      </c>
      <c r="C2" s="480" t="s">
        <v>1011</v>
      </c>
      <c r="D2" s="480" t="s">
        <v>441</v>
      </c>
      <c r="E2" s="874" t="s">
        <v>442</v>
      </c>
      <c r="F2" s="480" t="s">
        <v>1012</v>
      </c>
      <c r="G2" s="480" t="s">
        <v>1013</v>
      </c>
      <c r="H2" s="480" t="s">
        <v>463</v>
      </c>
      <c r="I2" s="480" t="s">
        <v>1014</v>
      </c>
      <c r="J2" s="480" t="s">
        <v>1015</v>
      </c>
      <c r="K2" s="480" t="s">
        <v>1016</v>
      </c>
      <c r="L2" s="480" t="s">
        <v>353</v>
      </c>
      <c r="M2" s="480" t="s">
        <v>1017</v>
      </c>
      <c r="N2" s="480" t="s">
        <v>1018</v>
      </c>
      <c r="P2" s="873" t="s">
        <v>4213</v>
      </c>
      <c r="Q2" s="480" t="s">
        <v>1010</v>
      </c>
      <c r="R2" s="480" t="s">
        <v>1011</v>
      </c>
      <c r="S2" s="480" t="s">
        <v>441</v>
      </c>
      <c r="T2" s="874" t="s">
        <v>442</v>
      </c>
      <c r="U2" s="480" t="s">
        <v>1012</v>
      </c>
      <c r="V2" s="480" t="s">
        <v>1013</v>
      </c>
      <c r="W2" s="480" t="s">
        <v>463</v>
      </c>
      <c r="X2" s="480" t="s">
        <v>1014</v>
      </c>
      <c r="Y2" s="480" t="s">
        <v>1015</v>
      </c>
      <c r="Z2" s="480" t="s">
        <v>1016</v>
      </c>
      <c r="AA2" s="480" t="s">
        <v>353</v>
      </c>
      <c r="AB2" s="480" t="s">
        <v>1017</v>
      </c>
      <c r="AC2" s="480" t="s">
        <v>1018</v>
      </c>
      <c r="AE2" s="873" t="s">
        <v>4213</v>
      </c>
      <c r="AF2" s="480" t="s">
        <v>1010</v>
      </c>
      <c r="AG2" s="480" t="s">
        <v>1011</v>
      </c>
      <c r="AH2" s="480" t="s">
        <v>441</v>
      </c>
      <c r="AI2" s="874" t="s">
        <v>442</v>
      </c>
      <c r="AJ2" s="480" t="s">
        <v>1012</v>
      </c>
      <c r="AK2" s="480" t="s">
        <v>1013</v>
      </c>
      <c r="AL2" s="480" t="s">
        <v>463</v>
      </c>
      <c r="AM2" s="480" t="s">
        <v>1014</v>
      </c>
      <c r="AN2" s="480" t="s">
        <v>1015</v>
      </c>
      <c r="AO2" s="480" t="s">
        <v>1016</v>
      </c>
      <c r="AP2" s="480" t="s">
        <v>353</v>
      </c>
      <c r="AQ2" s="480" t="s">
        <v>1017</v>
      </c>
      <c r="AR2" s="480" t="s">
        <v>1018</v>
      </c>
    </row>
    <row r="3" spans="1:44" s="4" customFormat="1" x14ac:dyDescent="0.25">
      <c r="A3" s="31" t="s">
        <v>1019</v>
      </c>
      <c r="B3" s="26">
        <v>99.999999999999943</v>
      </c>
      <c r="C3" s="26">
        <v>23.623201370239258</v>
      </c>
      <c r="D3" s="26">
        <v>17.215694427490234</v>
      </c>
      <c r="E3" s="26">
        <v>4.3652324676513672</v>
      </c>
      <c r="F3" s="26">
        <v>15.133920669555664</v>
      </c>
      <c r="G3" s="26">
        <v>4.5094180107116699</v>
      </c>
      <c r="H3" s="26">
        <v>1.7930173873901367</v>
      </c>
      <c r="I3" s="26">
        <v>15.699592590332031</v>
      </c>
      <c r="J3" s="26">
        <v>5.0342206954956055</v>
      </c>
      <c r="K3" s="26">
        <v>3.0287022590637207</v>
      </c>
      <c r="L3" s="26">
        <v>1.8222805261611938</v>
      </c>
      <c r="M3" s="26">
        <v>3.2442390918731689</v>
      </c>
      <c r="N3" s="26">
        <v>4.530482292175293</v>
      </c>
      <c r="P3" s="31" t="s">
        <v>1019</v>
      </c>
      <c r="Q3" s="26">
        <v>35.710781097412109</v>
      </c>
      <c r="R3" s="26">
        <v>3.3433704376220703</v>
      </c>
      <c r="S3" s="26">
        <v>1.2102346420288086</v>
      </c>
      <c r="T3" s="26">
        <v>1.1478387117385864</v>
      </c>
      <c r="U3" s="26">
        <v>11.971755981445313</v>
      </c>
      <c r="V3" s="26">
        <v>1.2691322565078735</v>
      </c>
      <c r="W3" s="26">
        <v>1.3392786979675293</v>
      </c>
      <c r="X3" s="26">
        <v>2.34531569480896</v>
      </c>
      <c r="Y3" s="26">
        <v>4.8246665000915527</v>
      </c>
      <c r="Z3" s="26">
        <v>1.4738343954086304</v>
      </c>
      <c r="AA3" s="26">
        <v>1.8222805261611938</v>
      </c>
      <c r="AB3" s="26">
        <v>3.2442390918731689</v>
      </c>
      <c r="AC3" s="26">
        <v>1.7188335657119751</v>
      </c>
      <c r="AE3" s="31" t="s">
        <v>1019</v>
      </c>
      <c r="AF3" s="26">
        <v>64.289222717285156</v>
      </c>
      <c r="AG3" s="26">
        <v>20.279830932617188</v>
      </c>
      <c r="AH3" s="26">
        <v>16.005458831787109</v>
      </c>
      <c r="AI3" s="26">
        <v>3.2173938751220703</v>
      </c>
      <c r="AJ3" s="26">
        <v>3.1621651649475098</v>
      </c>
      <c r="AK3" s="26">
        <v>3.2402856349945068</v>
      </c>
      <c r="AL3" s="26">
        <v>0.45373865962028503</v>
      </c>
      <c r="AM3" s="26">
        <v>13.354276657104492</v>
      </c>
      <c r="AN3" s="26">
        <v>0.20955431461334229</v>
      </c>
      <c r="AO3" s="26">
        <v>1.5548677444458008</v>
      </c>
      <c r="AP3" s="26">
        <v>0</v>
      </c>
      <c r="AQ3" s="26">
        <v>0</v>
      </c>
      <c r="AR3" s="26">
        <v>2.8116486072540283</v>
      </c>
    </row>
    <row r="4" spans="1:44" ht="20.25" customHeight="1" x14ac:dyDescent="0.25">
      <c r="A4" s="29" t="s">
        <v>1020</v>
      </c>
      <c r="B4" s="224">
        <v>100</v>
      </c>
      <c r="C4" s="224">
        <v>100</v>
      </c>
      <c r="D4" s="224">
        <v>100</v>
      </c>
      <c r="E4" s="224">
        <v>100</v>
      </c>
      <c r="F4" s="224">
        <v>100</v>
      </c>
      <c r="G4" s="224">
        <v>100</v>
      </c>
      <c r="H4" s="224">
        <v>100</v>
      </c>
      <c r="I4" s="224">
        <v>100</v>
      </c>
      <c r="J4" s="224">
        <v>100</v>
      </c>
      <c r="K4" s="224">
        <v>100</v>
      </c>
      <c r="L4" s="224">
        <v>100</v>
      </c>
      <c r="M4" s="224">
        <v>100</v>
      </c>
      <c r="N4" s="224">
        <v>100</v>
      </c>
      <c r="P4" s="29" t="s">
        <v>1020</v>
      </c>
      <c r="Q4" s="224">
        <v>100</v>
      </c>
      <c r="R4" s="224">
        <v>100</v>
      </c>
      <c r="S4" s="224">
        <v>100</v>
      </c>
      <c r="T4" s="224">
        <v>100</v>
      </c>
      <c r="U4" s="224">
        <v>100</v>
      </c>
      <c r="V4" s="224">
        <v>100</v>
      </c>
      <c r="W4" s="224">
        <v>100</v>
      </c>
      <c r="X4" s="224">
        <v>100</v>
      </c>
      <c r="Y4" s="224">
        <v>100</v>
      </c>
      <c r="Z4" s="224">
        <v>100</v>
      </c>
      <c r="AA4" s="224">
        <v>100</v>
      </c>
      <c r="AB4" s="224">
        <v>100</v>
      </c>
      <c r="AC4" s="224">
        <v>100</v>
      </c>
      <c r="AE4" s="29" t="s">
        <v>1020</v>
      </c>
      <c r="AF4" s="224">
        <v>100.00000000000001</v>
      </c>
      <c r="AG4" s="224">
        <v>99.999999999999986</v>
      </c>
      <c r="AH4" s="224">
        <v>100</v>
      </c>
      <c r="AI4" s="224">
        <v>99.999999999999986</v>
      </c>
      <c r="AJ4" s="224">
        <v>99.999999999999972</v>
      </c>
      <c r="AK4" s="224">
        <v>99.999999999999986</v>
      </c>
      <c r="AL4" s="224">
        <v>100.00000000000001</v>
      </c>
      <c r="AM4" s="224">
        <v>100.00000000000003</v>
      </c>
      <c r="AN4" s="224">
        <v>100</v>
      </c>
      <c r="AO4" s="224">
        <v>100</v>
      </c>
      <c r="AP4" s="224">
        <v>0</v>
      </c>
      <c r="AQ4" s="224">
        <v>0</v>
      </c>
      <c r="AR4" s="224">
        <v>100</v>
      </c>
    </row>
    <row r="5" spans="1:44" ht="12.75" customHeight="1" x14ac:dyDescent="0.25">
      <c r="A5" s="29" t="s">
        <v>1021</v>
      </c>
      <c r="B5" s="224">
        <v>99.670860290527344</v>
      </c>
      <c r="C5" s="224">
        <v>99.902595520019531</v>
      </c>
      <c r="D5" s="224">
        <v>99.570976257324219</v>
      </c>
      <c r="E5" s="224">
        <v>95.619659423828125</v>
      </c>
      <c r="F5" s="224">
        <v>99.954254150390625</v>
      </c>
      <c r="G5" s="224">
        <v>101.06290435791016</v>
      </c>
      <c r="H5" s="224">
        <v>100</v>
      </c>
      <c r="I5" s="224">
        <v>100.37920379638672</v>
      </c>
      <c r="J5" s="224">
        <v>100.00634002685547</v>
      </c>
      <c r="K5" s="224">
        <v>100</v>
      </c>
      <c r="L5" s="224">
        <v>100</v>
      </c>
      <c r="M5" s="224">
        <v>99.244155883789063</v>
      </c>
      <c r="N5" s="224">
        <v>97.408782958984375</v>
      </c>
      <c r="P5" s="29" t="s">
        <v>1021</v>
      </c>
      <c r="Q5" s="224">
        <v>99.446319580078125</v>
      </c>
      <c r="R5" s="224">
        <v>100.63312530517578</v>
      </c>
      <c r="S5" s="224">
        <v>94.25537109375</v>
      </c>
      <c r="T5" s="224">
        <v>100</v>
      </c>
      <c r="U5" s="224">
        <v>99.938896179199219</v>
      </c>
      <c r="V5" s="224">
        <v>100</v>
      </c>
      <c r="W5" s="224">
        <v>100</v>
      </c>
      <c r="X5" s="224">
        <v>100</v>
      </c>
      <c r="Y5" s="224">
        <v>100</v>
      </c>
      <c r="Z5" s="224">
        <v>100</v>
      </c>
      <c r="AA5" s="224">
        <v>100</v>
      </c>
      <c r="AB5" s="224">
        <v>99.244155883789063</v>
      </c>
      <c r="AC5" s="224">
        <v>93.162208557128906</v>
      </c>
      <c r="AE5" s="29" t="s">
        <v>1021</v>
      </c>
      <c r="AF5" s="224">
        <v>99.795586765252679</v>
      </c>
      <c r="AG5" s="224">
        <v>99.782156563468078</v>
      </c>
      <c r="AH5" s="224">
        <v>99.972907994271651</v>
      </c>
      <c r="AI5" s="224">
        <v>94.056926873643974</v>
      </c>
      <c r="AJ5" s="224">
        <v>100.01238407947298</v>
      </c>
      <c r="AK5" s="224">
        <v>101.47921533634079</v>
      </c>
      <c r="AL5" s="224">
        <v>100.00000000000001</v>
      </c>
      <c r="AM5" s="224">
        <v>100.44580177762211</v>
      </c>
      <c r="AN5" s="224">
        <v>100.1523231600374</v>
      </c>
      <c r="AO5" s="224">
        <v>100</v>
      </c>
      <c r="AP5" s="224">
        <v>0</v>
      </c>
      <c r="AQ5" s="224">
        <v>0</v>
      </c>
      <c r="AR5" s="224">
        <v>100.00482526559007</v>
      </c>
    </row>
    <row r="6" spans="1:44" ht="12.75" customHeight="1" x14ac:dyDescent="0.25">
      <c r="A6" s="29" t="s">
        <v>1022</v>
      </c>
      <c r="B6" s="224">
        <v>100.53496551513672</v>
      </c>
      <c r="C6" s="224">
        <v>101.53092956542969</v>
      </c>
      <c r="D6" s="224">
        <v>99.769546508789063</v>
      </c>
      <c r="E6" s="224">
        <v>95.619659423828125</v>
      </c>
      <c r="F6" s="224">
        <v>100.62421417236328</v>
      </c>
      <c r="G6" s="224">
        <v>101.43866729736328</v>
      </c>
      <c r="H6" s="224">
        <v>100</v>
      </c>
      <c r="I6" s="224">
        <v>101.71291351318359</v>
      </c>
      <c r="J6" s="224">
        <v>100.00634002685547</v>
      </c>
      <c r="K6" s="224">
        <v>100</v>
      </c>
      <c r="L6" s="224">
        <v>100</v>
      </c>
      <c r="M6" s="224">
        <v>99.244155883789063</v>
      </c>
      <c r="N6" s="224">
        <v>100.00299835205078</v>
      </c>
      <c r="P6" s="29" t="s">
        <v>1022</v>
      </c>
      <c r="Q6" s="224">
        <v>100.07257080078125</v>
      </c>
      <c r="R6" s="224">
        <v>101.10322570800781</v>
      </c>
      <c r="S6" s="224">
        <v>94.25537109375</v>
      </c>
      <c r="T6" s="224">
        <v>100</v>
      </c>
      <c r="U6" s="224">
        <v>100.69393920898438</v>
      </c>
      <c r="V6" s="224">
        <v>100</v>
      </c>
      <c r="W6" s="224">
        <v>100</v>
      </c>
      <c r="X6" s="224">
        <v>100</v>
      </c>
      <c r="Y6" s="224">
        <v>100</v>
      </c>
      <c r="Z6" s="224">
        <v>100</v>
      </c>
      <c r="AA6" s="224">
        <v>100</v>
      </c>
      <c r="AB6" s="224">
        <v>99.244155883789063</v>
      </c>
      <c r="AC6" s="224">
        <v>100</v>
      </c>
      <c r="AE6" s="29" t="s">
        <v>1022</v>
      </c>
      <c r="AF6" s="224">
        <v>100.79181150552385</v>
      </c>
      <c r="AG6" s="224">
        <v>101.60143710047666</v>
      </c>
      <c r="AH6" s="224">
        <v>100.18649778218071</v>
      </c>
      <c r="AI6" s="224">
        <v>94.056926873643974</v>
      </c>
      <c r="AJ6" s="224">
        <v>100.36024267398955</v>
      </c>
      <c r="AK6" s="224">
        <v>102.00215906793328</v>
      </c>
      <c r="AL6" s="224">
        <v>100.00000000000001</v>
      </c>
      <c r="AM6" s="224">
        <v>102.01374404254959</v>
      </c>
      <c r="AN6" s="224">
        <v>100.1523231600374</v>
      </c>
      <c r="AO6" s="224">
        <v>100</v>
      </c>
      <c r="AP6" s="224">
        <v>0</v>
      </c>
      <c r="AQ6" s="224">
        <v>0</v>
      </c>
      <c r="AR6" s="224">
        <v>100.00482526559007</v>
      </c>
    </row>
    <row r="7" spans="1:44" ht="12.75" customHeight="1" x14ac:dyDescent="0.25">
      <c r="A7" s="29" t="s">
        <v>1023</v>
      </c>
      <c r="B7" s="224">
        <v>100.6304931640625</v>
      </c>
      <c r="C7" s="224">
        <v>100.61829376220703</v>
      </c>
      <c r="D7" s="224">
        <v>100.02700805664063</v>
      </c>
      <c r="E7" s="224">
        <v>95.79388427734375</v>
      </c>
      <c r="F7" s="224">
        <v>100.87638854980469</v>
      </c>
      <c r="G7" s="224">
        <v>100.75958251953125</v>
      </c>
      <c r="H7" s="224">
        <v>100</v>
      </c>
      <c r="I7" s="224">
        <v>103.10420989990234</v>
      </c>
      <c r="J7" s="224">
        <v>100.00634002685547</v>
      </c>
      <c r="K7" s="224">
        <v>102.28091430664063</v>
      </c>
      <c r="L7" s="224">
        <v>100</v>
      </c>
      <c r="M7" s="224">
        <v>99.244155883789063</v>
      </c>
      <c r="N7" s="224">
        <v>99.211471557617188</v>
      </c>
      <c r="P7" s="29" t="s">
        <v>1023</v>
      </c>
      <c r="Q7" s="224">
        <v>99.597419738769531</v>
      </c>
      <c r="R7" s="224">
        <v>100.47010040283203</v>
      </c>
      <c r="S7" s="224">
        <v>97.320144653320313</v>
      </c>
      <c r="T7" s="224">
        <v>100</v>
      </c>
      <c r="U7" s="224">
        <v>101.02474975585938</v>
      </c>
      <c r="V7" s="224">
        <v>100</v>
      </c>
      <c r="W7" s="224">
        <v>100</v>
      </c>
      <c r="X7" s="224">
        <v>90.397483825683594</v>
      </c>
      <c r="Y7" s="224">
        <v>100</v>
      </c>
      <c r="Z7" s="224">
        <v>100</v>
      </c>
      <c r="AA7" s="224">
        <v>100</v>
      </c>
      <c r="AB7" s="224">
        <v>99.244155883789063</v>
      </c>
      <c r="AC7" s="224">
        <v>100</v>
      </c>
      <c r="AE7" s="29" t="s">
        <v>1023</v>
      </c>
      <c r="AF7" s="224">
        <v>101.20433684549447</v>
      </c>
      <c r="AG7" s="224">
        <v>100.64272871356432</v>
      </c>
      <c r="AH7" s="224">
        <v>100.23168714757561</v>
      </c>
      <c r="AI7" s="224">
        <v>94.29330650516232</v>
      </c>
      <c r="AJ7" s="224">
        <v>100.31469349545361</v>
      </c>
      <c r="AK7" s="224">
        <v>101.05708634596805</v>
      </c>
      <c r="AL7" s="224">
        <v>100.00000000000001</v>
      </c>
      <c r="AM7" s="224">
        <v>105.33580169117606</v>
      </c>
      <c r="AN7" s="224">
        <v>100.1523231600374</v>
      </c>
      <c r="AO7" s="224">
        <v>104.44295380350182</v>
      </c>
      <c r="AP7" s="224">
        <v>0</v>
      </c>
      <c r="AQ7" s="224">
        <v>0</v>
      </c>
      <c r="AR7" s="224">
        <v>98.729427237647641</v>
      </c>
    </row>
    <row r="8" spans="1:44" ht="12.75" customHeight="1" x14ac:dyDescent="0.25">
      <c r="A8" s="29" t="s">
        <v>1024</v>
      </c>
      <c r="B8" s="224">
        <v>100.65707397460938</v>
      </c>
      <c r="C8" s="224">
        <v>101.10053253173828</v>
      </c>
      <c r="D8" s="224">
        <v>100.02700805664063</v>
      </c>
      <c r="E8" s="224">
        <v>96.452934265136719</v>
      </c>
      <c r="F8" s="224">
        <v>100.84197235107422</v>
      </c>
      <c r="G8" s="224">
        <v>101.34381103515625</v>
      </c>
      <c r="H8" s="224">
        <v>100</v>
      </c>
      <c r="I8" s="224">
        <v>102.35314178466797</v>
      </c>
      <c r="J8" s="224">
        <v>100.00634002685547</v>
      </c>
      <c r="K8" s="224">
        <v>101.64263916015625</v>
      </c>
      <c r="L8" s="224">
        <v>100</v>
      </c>
      <c r="M8" s="224">
        <v>99.244155883789063</v>
      </c>
      <c r="N8" s="224">
        <v>99.211471557617188</v>
      </c>
      <c r="P8" s="29" t="s">
        <v>1024</v>
      </c>
      <c r="Q8" s="224">
        <v>99.597419738769531</v>
      </c>
      <c r="R8" s="224">
        <v>100.47010040283203</v>
      </c>
      <c r="S8" s="224">
        <v>97.320144653320313</v>
      </c>
      <c r="T8" s="224">
        <v>100</v>
      </c>
      <c r="U8" s="224">
        <v>101.02474975585938</v>
      </c>
      <c r="V8" s="224">
        <v>100</v>
      </c>
      <c r="W8" s="224">
        <v>100</v>
      </c>
      <c r="X8" s="224">
        <v>90.397483825683594</v>
      </c>
      <c r="Y8" s="224">
        <v>100</v>
      </c>
      <c r="Z8" s="224">
        <v>100</v>
      </c>
      <c r="AA8" s="224">
        <v>100</v>
      </c>
      <c r="AB8" s="224">
        <v>99.244155883789063</v>
      </c>
      <c r="AC8" s="224">
        <v>100</v>
      </c>
      <c r="AE8" s="29" t="s">
        <v>1024</v>
      </c>
      <c r="AF8" s="224">
        <v>101.24567882546322</v>
      </c>
      <c r="AG8" s="224">
        <v>101.20446290060814</v>
      </c>
      <c r="AH8" s="224">
        <v>100.23168714757561</v>
      </c>
      <c r="AI8" s="224">
        <v>95.187485936262121</v>
      </c>
      <c r="AJ8" s="224">
        <v>100.14996640971661</v>
      </c>
      <c r="AK8" s="224">
        <v>101.87014292534755</v>
      </c>
      <c r="AL8" s="224">
        <v>100.00000000000001</v>
      </c>
      <c r="AM8" s="224">
        <v>104.4528293245248</v>
      </c>
      <c r="AN8" s="224">
        <v>100.1523231600374</v>
      </c>
      <c r="AO8" s="224">
        <v>103.19967017058447</v>
      </c>
      <c r="AP8" s="224">
        <v>0</v>
      </c>
      <c r="AQ8" s="224">
        <v>0</v>
      </c>
      <c r="AR8" s="224">
        <v>98.729427237647641</v>
      </c>
    </row>
    <row r="9" spans="1:44" ht="12.75" customHeight="1" x14ac:dyDescent="0.25">
      <c r="A9" s="29" t="s">
        <v>1025</v>
      </c>
      <c r="B9" s="224">
        <v>102.10310363769531</v>
      </c>
      <c r="C9" s="224">
        <v>103.01303863525391</v>
      </c>
      <c r="D9" s="224">
        <v>100.00182342529297</v>
      </c>
      <c r="E9" s="224">
        <v>96.452934265136719</v>
      </c>
      <c r="F9" s="224">
        <v>107.64176940917969</v>
      </c>
      <c r="G9" s="224">
        <v>100.79529571533203</v>
      </c>
      <c r="H9" s="224">
        <v>100</v>
      </c>
      <c r="I9" s="224">
        <v>101.87071228027344</v>
      </c>
      <c r="J9" s="224">
        <v>100.00634002685547</v>
      </c>
      <c r="K9" s="224">
        <v>101.64263916015625</v>
      </c>
      <c r="L9" s="224">
        <v>100</v>
      </c>
      <c r="M9" s="224">
        <v>99.244155883789063</v>
      </c>
      <c r="N9" s="224">
        <v>100.75585174560547</v>
      </c>
      <c r="P9" s="29" t="s">
        <v>1025</v>
      </c>
      <c r="Q9" s="224">
        <v>102.48721313476563</v>
      </c>
      <c r="R9" s="224">
        <v>100.47010040283203</v>
      </c>
      <c r="S9" s="224">
        <v>97.320144653320313</v>
      </c>
      <c r="T9" s="224">
        <v>100</v>
      </c>
      <c r="U9" s="224">
        <v>109.64476776123047</v>
      </c>
      <c r="V9" s="224">
        <v>100</v>
      </c>
      <c r="W9" s="224">
        <v>100</v>
      </c>
      <c r="X9" s="224">
        <v>90.397483825683594</v>
      </c>
      <c r="Y9" s="224">
        <v>100</v>
      </c>
      <c r="Z9" s="224">
        <v>100</v>
      </c>
      <c r="AA9" s="224">
        <v>100</v>
      </c>
      <c r="AB9" s="224">
        <v>99.244155883789063</v>
      </c>
      <c r="AC9" s="224">
        <v>100</v>
      </c>
      <c r="AE9" s="29" t="s">
        <v>1025</v>
      </c>
      <c r="AF9" s="224">
        <v>101.88974012918297</v>
      </c>
      <c r="AG9" s="224">
        <v>103.43227034599018</v>
      </c>
      <c r="AH9" s="224">
        <v>100.20459514184724</v>
      </c>
      <c r="AI9" s="224">
        <v>95.187485936262121</v>
      </c>
      <c r="AJ9" s="224">
        <v>100.05853713087446</v>
      </c>
      <c r="AK9" s="224">
        <v>101.10679371156648</v>
      </c>
      <c r="AL9" s="224">
        <v>100.00000000000001</v>
      </c>
      <c r="AM9" s="224">
        <v>103.88567533772016</v>
      </c>
      <c r="AN9" s="224">
        <v>100.1523231600374</v>
      </c>
      <c r="AO9" s="224">
        <v>103.19967017058447</v>
      </c>
      <c r="AP9" s="224">
        <v>0</v>
      </c>
      <c r="AQ9" s="224">
        <v>0</v>
      </c>
      <c r="AR9" s="224">
        <v>101.21792373655899</v>
      </c>
    </row>
    <row r="10" spans="1:44" ht="12.75" customHeight="1" x14ac:dyDescent="0.25">
      <c r="A10" s="29" t="s">
        <v>1026</v>
      </c>
      <c r="B10" s="224">
        <v>102.15305328369141</v>
      </c>
      <c r="C10" s="224">
        <v>103.37220764160156</v>
      </c>
      <c r="D10" s="224">
        <v>99.525482177734375</v>
      </c>
      <c r="E10" s="224">
        <v>97.936203002929688</v>
      </c>
      <c r="F10" s="224">
        <v>105.67898559570313</v>
      </c>
      <c r="G10" s="224">
        <v>99.483871459960938</v>
      </c>
      <c r="H10" s="224">
        <v>100.18914031982422</v>
      </c>
      <c r="I10" s="224">
        <v>105.91489410400391</v>
      </c>
      <c r="J10" s="224">
        <v>100.07178497314453</v>
      </c>
      <c r="K10" s="224">
        <v>99.732521057128906</v>
      </c>
      <c r="L10" s="224">
        <v>100</v>
      </c>
      <c r="M10" s="224">
        <v>96.439498901367188</v>
      </c>
      <c r="N10" s="224">
        <v>97.351806640625</v>
      </c>
      <c r="P10" s="29" t="s">
        <v>1026</v>
      </c>
      <c r="Q10" s="224">
        <v>101.61605072021484</v>
      </c>
      <c r="R10" s="224">
        <v>100</v>
      </c>
      <c r="S10" s="224">
        <v>100</v>
      </c>
      <c r="T10" s="224">
        <v>114.28571319580078</v>
      </c>
      <c r="U10" s="224">
        <v>106.93144226074219</v>
      </c>
      <c r="V10" s="224">
        <v>100</v>
      </c>
      <c r="W10" s="224">
        <v>101.7537841796875</v>
      </c>
      <c r="X10" s="224">
        <v>86.674774169921875</v>
      </c>
      <c r="Y10" s="224">
        <v>100</v>
      </c>
      <c r="Z10" s="224">
        <v>100.47438049316406</v>
      </c>
      <c r="AA10" s="224">
        <v>100</v>
      </c>
      <c r="AB10" s="224">
        <v>96.439498901367188</v>
      </c>
      <c r="AC10" s="224">
        <v>98.886482238769531</v>
      </c>
      <c r="AE10" s="29" t="s">
        <v>1026</v>
      </c>
      <c r="AF10" s="224">
        <v>102.45134151413656</v>
      </c>
      <c r="AG10" s="224">
        <v>103.92815786626804</v>
      </c>
      <c r="AH10" s="224">
        <v>99.489598759535099</v>
      </c>
      <c r="AI10" s="224">
        <v>92.103340149841216</v>
      </c>
      <c r="AJ10" s="224">
        <v>100.93723945663922</v>
      </c>
      <c r="AK10" s="224">
        <v>99.281722594682691</v>
      </c>
      <c r="AL10" s="224">
        <v>95.570864334039285</v>
      </c>
      <c r="AM10" s="224">
        <v>109.29389608359691</v>
      </c>
      <c r="AN10" s="224">
        <v>101.72447681911011</v>
      </c>
      <c r="AO10" s="224">
        <v>99.029322443395714</v>
      </c>
      <c r="AP10" s="224">
        <v>0</v>
      </c>
      <c r="AQ10" s="224">
        <v>0</v>
      </c>
      <c r="AR10" s="224">
        <v>96.413620423220408</v>
      </c>
    </row>
    <row r="11" spans="1:44" ht="12.75" customHeight="1" x14ac:dyDescent="0.25">
      <c r="A11" s="29" t="s">
        <v>1027</v>
      </c>
      <c r="B11" s="224">
        <v>103.43973541259766</v>
      </c>
      <c r="C11" s="224">
        <v>107.31455993652344</v>
      </c>
      <c r="D11" s="224">
        <v>99.537086486816406</v>
      </c>
      <c r="E11" s="224">
        <v>97.723190307617188</v>
      </c>
      <c r="F11" s="224">
        <v>106.00128936767578</v>
      </c>
      <c r="G11" s="224">
        <v>99.524665832519531</v>
      </c>
      <c r="H11" s="224">
        <v>102.62735748291016</v>
      </c>
      <c r="I11" s="224">
        <v>107.28884124755859</v>
      </c>
      <c r="J11" s="224">
        <v>99.035629272460938</v>
      </c>
      <c r="K11" s="224">
        <v>101.87664794921875</v>
      </c>
      <c r="L11" s="224">
        <v>100</v>
      </c>
      <c r="M11" s="224">
        <v>96.439498901367188</v>
      </c>
      <c r="N11" s="224">
        <v>98.231636047363281</v>
      </c>
      <c r="P11" s="29" t="s">
        <v>1027</v>
      </c>
      <c r="Q11" s="224">
        <v>101.40089416503906</v>
      </c>
      <c r="R11" s="224">
        <v>100.35618591308594</v>
      </c>
      <c r="S11" s="224">
        <v>100</v>
      </c>
      <c r="T11" s="224">
        <v>114.28571319580078</v>
      </c>
      <c r="U11" s="224">
        <v>106.93149566650391</v>
      </c>
      <c r="V11" s="224">
        <v>100</v>
      </c>
      <c r="W11" s="224">
        <v>101.7537841796875</v>
      </c>
      <c r="X11" s="224">
        <v>82.890754699707031</v>
      </c>
      <c r="Y11" s="224">
        <v>100</v>
      </c>
      <c r="Z11" s="224">
        <v>100.47438049316406</v>
      </c>
      <c r="AA11" s="224">
        <v>100</v>
      </c>
      <c r="AB11" s="224">
        <v>96.439498901367188</v>
      </c>
      <c r="AC11" s="224">
        <v>98.886482238769531</v>
      </c>
      <c r="AE11" s="29" t="s">
        <v>1027</v>
      </c>
      <c r="AF11" s="224">
        <v>104.5722556874029</v>
      </c>
      <c r="AG11" s="224">
        <v>108.46173422828528</v>
      </c>
      <c r="AH11" s="224">
        <v>99.502085477783652</v>
      </c>
      <c r="AI11" s="224">
        <v>91.814338845631553</v>
      </c>
      <c r="AJ11" s="224">
        <v>102.47958298446152</v>
      </c>
      <c r="AK11" s="224">
        <v>99.338488623117811</v>
      </c>
      <c r="AL11" s="224">
        <v>105.20585645013711</v>
      </c>
      <c r="AM11" s="224">
        <v>111.57369858605702</v>
      </c>
      <c r="AN11" s="224">
        <v>76.832550702136587</v>
      </c>
      <c r="AO11" s="224">
        <v>103.20583454683582</v>
      </c>
      <c r="AP11" s="224">
        <v>0</v>
      </c>
      <c r="AQ11" s="224">
        <v>0</v>
      </c>
      <c r="AR11" s="224">
        <v>97.83131391189356</v>
      </c>
    </row>
    <row r="12" spans="1:44" ht="12.75" customHeight="1" x14ac:dyDescent="0.25">
      <c r="A12" s="29" t="s">
        <v>1028</v>
      </c>
      <c r="B12" s="224">
        <v>103.64566040039063</v>
      </c>
      <c r="C12" s="224">
        <v>106.01667785644531</v>
      </c>
      <c r="D12" s="224">
        <v>99.961738586425781</v>
      </c>
      <c r="E12" s="224">
        <v>95.961082458496094</v>
      </c>
      <c r="F12" s="224">
        <v>106.11404418945313</v>
      </c>
      <c r="G12" s="224">
        <v>99.524665832519531</v>
      </c>
      <c r="H12" s="224">
        <v>102.62735748291016</v>
      </c>
      <c r="I12" s="224">
        <v>110.64537048339844</v>
      </c>
      <c r="J12" s="224">
        <v>99.662879943847656</v>
      </c>
      <c r="K12" s="224">
        <v>97.130691528320313</v>
      </c>
      <c r="L12" s="224">
        <v>100</v>
      </c>
      <c r="M12" s="224">
        <v>98.984352111816406</v>
      </c>
      <c r="N12" s="224">
        <v>98.273872375488281</v>
      </c>
      <c r="P12" s="29" t="s">
        <v>1028</v>
      </c>
      <c r="Q12" s="224">
        <v>101.28648376464844</v>
      </c>
      <c r="R12" s="224">
        <v>100.54763793945313</v>
      </c>
      <c r="S12" s="224">
        <v>96.839271545410156</v>
      </c>
      <c r="T12" s="224">
        <v>114.28571319580078</v>
      </c>
      <c r="U12" s="224">
        <v>106.93149566650391</v>
      </c>
      <c r="V12" s="224">
        <v>100</v>
      </c>
      <c r="W12" s="224">
        <v>101.7537841796875</v>
      </c>
      <c r="X12" s="224">
        <v>82.890754699707031</v>
      </c>
      <c r="Y12" s="224">
        <v>100</v>
      </c>
      <c r="Z12" s="224">
        <v>100.47438049316406</v>
      </c>
      <c r="AA12" s="224">
        <v>100</v>
      </c>
      <c r="AB12" s="224">
        <v>98.984352111816406</v>
      </c>
      <c r="AC12" s="224">
        <v>93.559226989746094</v>
      </c>
      <c r="AE12" s="29" t="s">
        <v>1028</v>
      </c>
      <c r="AF12" s="224">
        <v>104.95611246528006</v>
      </c>
      <c r="AG12" s="224">
        <v>106.918312122852</v>
      </c>
      <c r="AH12" s="224">
        <v>100.19784336775901</v>
      </c>
      <c r="AI12" s="224">
        <v>89.423578009420808</v>
      </c>
      <c r="AJ12" s="224">
        <v>103.01921301695933</v>
      </c>
      <c r="AK12" s="224">
        <v>99.338488623117811</v>
      </c>
      <c r="AL12" s="224">
        <v>105.20585645013711</v>
      </c>
      <c r="AM12" s="224">
        <v>115.51971789277958</v>
      </c>
      <c r="AN12" s="224">
        <v>91.901279562904236</v>
      </c>
      <c r="AO12" s="224">
        <v>93.961266536225949</v>
      </c>
      <c r="AP12" s="224">
        <v>0</v>
      </c>
      <c r="AQ12" s="224">
        <v>0</v>
      </c>
      <c r="AR12" s="224">
        <v>101.15605954175685</v>
      </c>
    </row>
    <row r="13" spans="1:44" ht="12.75" customHeight="1" x14ac:dyDescent="0.25">
      <c r="A13" s="29" t="s">
        <v>1029</v>
      </c>
      <c r="B13" s="224">
        <v>103.54956817626953</v>
      </c>
      <c r="C13" s="224">
        <v>105.873046875</v>
      </c>
      <c r="D13" s="224">
        <v>99.961738586425781</v>
      </c>
      <c r="E13" s="224">
        <v>96.634452819824219</v>
      </c>
      <c r="F13" s="224">
        <v>105.56013488769531</v>
      </c>
      <c r="G13" s="224">
        <v>99.335914611816406</v>
      </c>
      <c r="H13" s="224">
        <v>102.62735748291016</v>
      </c>
      <c r="I13" s="224">
        <v>111.58967590332031</v>
      </c>
      <c r="J13" s="224">
        <v>99.601005554199219</v>
      </c>
      <c r="K13" s="224">
        <v>97.130691528320313</v>
      </c>
      <c r="L13" s="224">
        <v>100</v>
      </c>
      <c r="M13" s="224">
        <v>96.439498901367188</v>
      </c>
      <c r="N13" s="224">
        <v>96.909965515136719</v>
      </c>
      <c r="P13" s="29" t="s">
        <v>1029</v>
      </c>
      <c r="Q13" s="224">
        <v>100.52876281738281</v>
      </c>
      <c r="R13" s="224">
        <v>100.54763793945313</v>
      </c>
      <c r="S13" s="224">
        <v>96.839271545410156</v>
      </c>
      <c r="T13" s="224">
        <v>114.28571319580078</v>
      </c>
      <c r="U13" s="224">
        <v>106.16759490966797</v>
      </c>
      <c r="V13" s="224">
        <v>100</v>
      </c>
      <c r="W13" s="224">
        <v>101.7537841796875</v>
      </c>
      <c r="X13" s="224">
        <v>78.773033142089844</v>
      </c>
      <c r="Y13" s="224">
        <v>100</v>
      </c>
      <c r="Z13" s="224">
        <v>100.47438049316406</v>
      </c>
      <c r="AA13" s="224">
        <v>100</v>
      </c>
      <c r="AB13" s="224">
        <v>96.439498901367188</v>
      </c>
      <c r="AC13" s="224">
        <v>93.559226989746094</v>
      </c>
      <c r="AE13" s="29" t="s">
        <v>1029</v>
      </c>
      <c r="AF13" s="224">
        <v>105.22753663525521</v>
      </c>
      <c r="AG13" s="224">
        <v>106.75100329482414</v>
      </c>
      <c r="AH13" s="224">
        <v>100.19784336775901</v>
      </c>
      <c r="AI13" s="224">
        <v>90.337180803264175</v>
      </c>
      <c r="AJ13" s="224">
        <v>103.26033009301872</v>
      </c>
      <c r="AK13" s="224">
        <v>99.075814717429296</v>
      </c>
      <c r="AL13" s="224">
        <v>105.20585645013711</v>
      </c>
      <c r="AM13" s="224">
        <v>117.35303048397076</v>
      </c>
      <c r="AN13" s="224">
        <v>90.41477570444313</v>
      </c>
      <c r="AO13" s="224">
        <v>93.961266536225949</v>
      </c>
      <c r="AP13" s="224">
        <v>0</v>
      </c>
      <c r="AQ13" s="224">
        <v>0</v>
      </c>
      <c r="AR13" s="224">
        <v>98.958362542388656</v>
      </c>
    </row>
    <row r="14" spans="1:44" ht="12.75" customHeight="1" x14ac:dyDescent="0.25">
      <c r="A14" s="29" t="s">
        <v>1030</v>
      </c>
      <c r="B14" s="224">
        <v>102.84026336669922</v>
      </c>
      <c r="C14" s="224">
        <v>106.90753173828125</v>
      </c>
      <c r="D14" s="224">
        <v>99.783279418945313</v>
      </c>
      <c r="E14" s="224">
        <v>94.042495727539063</v>
      </c>
      <c r="F14" s="224">
        <v>105.88628387451172</v>
      </c>
      <c r="G14" s="224">
        <v>99.421218872070313</v>
      </c>
      <c r="H14" s="224">
        <v>102.62735748291016</v>
      </c>
      <c r="I14" s="224">
        <v>104.68534088134766</v>
      </c>
      <c r="J14" s="224">
        <v>99.601005554199219</v>
      </c>
      <c r="K14" s="224">
        <v>99.857536315917969</v>
      </c>
      <c r="L14" s="224">
        <v>100</v>
      </c>
      <c r="M14" s="224">
        <v>100.83367919921875</v>
      </c>
      <c r="N14" s="224">
        <v>96.816909790039063</v>
      </c>
      <c r="P14" s="29" t="s">
        <v>1030</v>
      </c>
      <c r="Q14" s="224">
        <v>101.24410247802734</v>
      </c>
      <c r="R14" s="224">
        <v>102.12429809570313</v>
      </c>
      <c r="S14" s="224">
        <v>94.25537109375</v>
      </c>
      <c r="T14" s="224">
        <v>114.28571319580078</v>
      </c>
      <c r="U14" s="224">
        <v>106.93149566650391</v>
      </c>
      <c r="V14" s="224">
        <v>100</v>
      </c>
      <c r="W14" s="224">
        <v>101.7537841796875</v>
      </c>
      <c r="X14" s="224">
        <v>78.773033142089844</v>
      </c>
      <c r="Y14" s="224">
        <v>100</v>
      </c>
      <c r="Z14" s="224">
        <v>100.47438049316406</v>
      </c>
      <c r="AA14" s="224">
        <v>100</v>
      </c>
      <c r="AB14" s="224">
        <v>100.83367919921875</v>
      </c>
      <c r="AC14" s="224">
        <v>93.559226989746094</v>
      </c>
      <c r="AE14" s="29" t="s">
        <v>1030</v>
      </c>
      <c r="AF14" s="224">
        <v>103.72687972243128</v>
      </c>
      <c r="AG14" s="224">
        <v>107.69610359377</v>
      </c>
      <c r="AH14" s="224">
        <v>100.20126385491976</v>
      </c>
      <c r="AI14" s="224">
        <v>86.820516197050594</v>
      </c>
      <c r="AJ14" s="224">
        <v>101.92918621102733</v>
      </c>
      <c r="AK14" s="224">
        <v>99.194522139567042</v>
      </c>
      <c r="AL14" s="224">
        <v>105.20585645013711</v>
      </c>
      <c r="AM14" s="224">
        <v>109.23612956108664</v>
      </c>
      <c r="AN14" s="224">
        <v>90.41477570444313</v>
      </c>
      <c r="AO14" s="224">
        <v>99.27284657394577</v>
      </c>
      <c r="AP14" s="224">
        <v>0</v>
      </c>
      <c r="AQ14" s="224">
        <v>0</v>
      </c>
      <c r="AR14" s="224">
        <v>98.808415487600882</v>
      </c>
    </row>
    <row r="15" spans="1:44" ht="12.75" customHeight="1" x14ac:dyDescent="0.25">
      <c r="A15" s="29" t="s">
        <v>1031</v>
      </c>
      <c r="B15" s="224">
        <v>103.47808837890625</v>
      </c>
      <c r="C15" s="224">
        <v>105.63613128662109</v>
      </c>
      <c r="D15" s="224">
        <v>99.783279418945313</v>
      </c>
      <c r="E15" s="224">
        <v>97.111099243164063</v>
      </c>
      <c r="F15" s="224">
        <v>106.09512329101563</v>
      </c>
      <c r="G15" s="224">
        <v>99.510765075683594</v>
      </c>
      <c r="H15" s="224">
        <v>102.62735748291016</v>
      </c>
      <c r="I15" s="224">
        <v>109.36832427978516</v>
      </c>
      <c r="J15" s="224">
        <v>99.601005554199219</v>
      </c>
      <c r="K15" s="224">
        <v>99.857536315917969</v>
      </c>
      <c r="L15" s="224">
        <v>100</v>
      </c>
      <c r="M15" s="224">
        <v>100.83367919921875</v>
      </c>
      <c r="N15" s="224">
        <v>97.553398132324219</v>
      </c>
      <c r="P15" s="29" t="s">
        <v>1031</v>
      </c>
      <c r="Q15" s="224">
        <v>101.46693420410156</v>
      </c>
      <c r="R15" s="224">
        <v>102.12429809570313</v>
      </c>
      <c r="S15" s="224">
        <v>94.25537109375</v>
      </c>
      <c r="T15" s="224">
        <v>121.21830749511719</v>
      </c>
      <c r="U15" s="224">
        <v>106.93149566650391</v>
      </c>
      <c r="V15" s="224">
        <v>100</v>
      </c>
      <c r="W15" s="224">
        <v>101.7537841796875</v>
      </c>
      <c r="X15" s="224">
        <v>78.773033142089844</v>
      </c>
      <c r="Y15" s="224">
        <v>100</v>
      </c>
      <c r="Z15" s="224">
        <v>100.47438049316406</v>
      </c>
      <c r="AA15" s="224">
        <v>100</v>
      </c>
      <c r="AB15" s="224">
        <v>100.83367919921875</v>
      </c>
      <c r="AC15" s="224">
        <v>93.559226989746094</v>
      </c>
      <c r="AE15" s="29" t="s">
        <v>1031</v>
      </c>
      <c r="AF15" s="224">
        <v>104.59522340939591</v>
      </c>
      <c r="AG15" s="224">
        <v>106.21509949004181</v>
      </c>
      <c r="AH15" s="224">
        <v>100.20126385491976</v>
      </c>
      <c r="AI15" s="224">
        <v>88.510599573696922</v>
      </c>
      <c r="AJ15" s="224">
        <v>102.92866378745876</v>
      </c>
      <c r="AK15" s="224">
        <v>99.319146017099584</v>
      </c>
      <c r="AL15" s="224">
        <v>105.20585645013711</v>
      </c>
      <c r="AM15" s="224">
        <v>114.74155691347839</v>
      </c>
      <c r="AN15" s="224">
        <v>90.41477570444313</v>
      </c>
      <c r="AO15" s="224">
        <v>99.27284657394577</v>
      </c>
      <c r="AP15" s="224">
        <v>0</v>
      </c>
      <c r="AQ15" s="224">
        <v>0</v>
      </c>
      <c r="AR15" s="224">
        <v>99.995140896409481</v>
      </c>
    </row>
    <row r="16" spans="1:44" ht="12.75" customHeight="1" x14ac:dyDescent="0.25">
      <c r="A16" s="29" t="s">
        <v>1032</v>
      </c>
      <c r="B16" s="224">
        <v>103.25884246826172</v>
      </c>
      <c r="C16" s="224">
        <v>105.39994812011719</v>
      </c>
      <c r="D16" s="224">
        <v>99.789993286132813</v>
      </c>
      <c r="E16" s="224">
        <v>97.111099243164063</v>
      </c>
      <c r="F16" s="224">
        <v>105.93130493164063</v>
      </c>
      <c r="G16" s="224">
        <v>99.510765075683594</v>
      </c>
      <c r="H16" s="224">
        <v>102.62735748291016</v>
      </c>
      <c r="I16" s="224">
        <v>109.37856292724609</v>
      </c>
      <c r="J16" s="224">
        <v>99.601005554199219</v>
      </c>
      <c r="K16" s="224">
        <v>96.468574523925781</v>
      </c>
      <c r="L16" s="224">
        <v>100</v>
      </c>
      <c r="M16" s="224">
        <v>100.83367919921875</v>
      </c>
      <c r="N16" s="224">
        <v>96.697471618652344</v>
      </c>
      <c r="P16" s="29" t="s">
        <v>1032</v>
      </c>
      <c r="Q16" s="224">
        <v>101.46693420410156</v>
      </c>
      <c r="R16" s="224">
        <v>102.12429809570313</v>
      </c>
      <c r="S16" s="224">
        <v>94.25537109375</v>
      </c>
      <c r="T16" s="224">
        <v>121.21830749511719</v>
      </c>
      <c r="U16" s="224">
        <v>106.93149566650391</v>
      </c>
      <c r="V16" s="224">
        <v>100</v>
      </c>
      <c r="W16" s="224">
        <v>101.7537841796875</v>
      </c>
      <c r="X16" s="224">
        <v>78.773033142089844</v>
      </c>
      <c r="Y16" s="224">
        <v>100</v>
      </c>
      <c r="Z16" s="224">
        <v>100.47438049316406</v>
      </c>
      <c r="AA16" s="224">
        <v>100</v>
      </c>
      <c r="AB16" s="224">
        <v>100.83367919921875</v>
      </c>
      <c r="AC16" s="224">
        <v>93.559226989746094</v>
      </c>
      <c r="AE16" s="29" t="s">
        <v>1032</v>
      </c>
      <c r="AF16" s="224">
        <v>104.25419654522346</v>
      </c>
      <c r="AG16" s="224">
        <v>105.93997450510066</v>
      </c>
      <c r="AH16" s="224">
        <v>100.20848462995825</v>
      </c>
      <c r="AI16" s="224">
        <v>88.510599573696922</v>
      </c>
      <c r="AJ16" s="224">
        <v>102.1446221952876</v>
      </c>
      <c r="AK16" s="224">
        <v>99.319146017099584</v>
      </c>
      <c r="AL16" s="224">
        <v>105.20585645013711</v>
      </c>
      <c r="AM16" s="224">
        <v>114.75359525919249</v>
      </c>
      <c r="AN16" s="224">
        <v>90.41477570444313</v>
      </c>
      <c r="AO16" s="224">
        <v>92.671536025805835</v>
      </c>
      <c r="AP16" s="224">
        <v>0</v>
      </c>
      <c r="AQ16" s="224">
        <v>0</v>
      </c>
      <c r="AR16" s="224">
        <v>98.615962674668623</v>
      </c>
    </row>
    <row r="17" spans="1:44" ht="12.75" customHeight="1" x14ac:dyDescent="0.25">
      <c r="A17" s="29" t="s">
        <v>1033</v>
      </c>
      <c r="B17" s="224">
        <v>104.20115661621094</v>
      </c>
      <c r="C17" s="224">
        <v>107.13034057617188</v>
      </c>
      <c r="D17" s="224">
        <v>99.789993286132813</v>
      </c>
      <c r="E17" s="224">
        <v>97.795219421386719</v>
      </c>
      <c r="F17" s="224">
        <v>105.81940460205078</v>
      </c>
      <c r="G17" s="224">
        <v>99.445564270019531</v>
      </c>
      <c r="H17" s="224">
        <v>102.62735748291016</v>
      </c>
      <c r="I17" s="224">
        <v>113.05068969726563</v>
      </c>
      <c r="J17" s="224">
        <v>99.601005554199219</v>
      </c>
      <c r="K17" s="224">
        <v>96.468574523925781</v>
      </c>
      <c r="L17" s="224">
        <v>100.26220703125</v>
      </c>
      <c r="M17" s="224">
        <v>100.83367919921875</v>
      </c>
      <c r="N17" s="224">
        <v>95.423088073730469</v>
      </c>
      <c r="P17" s="29" t="s">
        <v>1033</v>
      </c>
      <c r="Q17" s="224">
        <v>101.97854614257813</v>
      </c>
      <c r="R17" s="224">
        <v>104.79153442382813</v>
      </c>
      <c r="S17" s="224">
        <v>94.25537109375</v>
      </c>
      <c r="T17" s="224">
        <v>121.21830749511719</v>
      </c>
      <c r="U17" s="224">
        <v>106.93149566650391</v>
      </c>
      <c r="V17" s="224">
        <v>100</v>
      </c>
      <c r="W17" s="224">
        <v>101.7537841796875</v>
      </c>
      <c r="X17" s="224">
        <v>82.557060241699219</v>
      </c>
      <c r="Y17" s="224">
        <v>100</v>
      </c>
      <c r="Z17" s="224">
        <v>100.47438049316406</v>
      </c>
      <c r="AA17" s="224">
        <v>100.26220703125</v>
      </c>
      <c r="AB17" s="224">
        <v>100.83367919921875</v>
      </c>
      <c r="AC17" s="224">
        <v>93.559226989746094</v>
      </c>
      <c r="AE17" s="29" t="s">
        <v>1033</v>
      </c>
      <c r="AF17" s="224">
        <v>105.43575246523271</v>
      </c>
      <c r="AG17" s="224">
        <v>107.51591893686586</v>
      </c>
      <c r="AH17" s="224">
        <v>100.20848462995825</v>
      </c>
      <c r="AI17" s="224">
        <v>89.438791253359753</v>
      </c>
      <c r="AJ17" s="224">
        <v>101.60907697969122</v>
      </c>
      <c r="AK17" s="224">
        <v>99.228411504808335</v>
      </c>
      <c r="AL17" s="224">
        <v>105.20585645013711</v>
      </c>
      <c r="AM17" s="224">
        <v>118.40606677230396</v>
      </c>
      <c r="AN17" s="224">
        <v>90.41477570444313</v>
      </c>
      <c r="AO17" s="224">
        <v>92.671536025805835</v>
      </c>
      <c r="AP17" s="224">
        <v>0</v>
      </c>
      <c r="AQ17" s="224">
        <v>0</v>
      </c>
      <c r="AR17" s="224">
        <v>96.562518578709444</v>
      </c>
    </row>
    <row r="18" spans="1:44" ht="12.75" customHeight="1" x14ac:dyDescent="0.25">
      <c r="A18" s="29" t="s">
        <v>1034</v>
      </c>
      <c r="B18" s="224">
        <v>104.8829345703125</v>
      </c>
      <c r="C18" s="224">
        <v>107.80496978759766</v>
      </c>
      <c r="D18" s="224">
        <v>100.37435913085938</v>
      </c>
      <c r="E18" s="224">
        <v>98.742683410644531</v>
      </c>
      <c r="F18" s="224">
        <v>106.99184417724609</v>
      </c>
      <c r="G18" s="224">
        <v>99.795783996582031</v>
      </c>
      <c r="H18" s="224">
        <v>102.62735748291016</v>
      </c>
      <c r="I18" s="224">
        <v>114.17357635498047</v>
      </c>
      <c r="J18" s="224">
        <v>99.601005554199219</v>
      </c>
      <c r="K18" s="224">
        <v>96.468574523925781</v>
      </c>
      <c r="L18" s="224">
        <v>100.86184692382813</v>
      </c>
      <c r="M18" s="224">
        <v>100.83367919921875</v>
      </c>
      <c r="N18" s="224">
        <v>95.423088073730469</v>
      </c>
      <c r="P18" s="29" t="s">
        <v>1034</v>
      </c>
      <c r="Q18" s="224">
        <v>102.53527069091797</v>
      </c>
      <c r="R18" s="224">
        <v>105.87728118896484</v>
      </c>
      <c r="S18" s="224">
        <v>94.25537109375</v>
      </c>
      <c r="T18" s="224">
        <v>121.21830749511719</v>
      </c>
      <c r="U18" s="224">
        <v>108.19765472412109</v>
      </c>
      <c r="V18" s="224">
        <v>100</v>
      </c>
      <c r="W18" s="224">
        <v>101.7537841796875</v>
      </c>
      <c r="X18" s="224">
        <v>82.557060241699219</v>
      </c>
      <c r="Y18" s="224">
        <v>100</v>
      </c>
      <c r="Z18" s="224">
        <v>100.47438049316406</v>
      </c>
      <c r="AA18" s="224">
        <v>100.86184692382813</v>
      </c>
      <c r="AB18" s="224">
        <v>100.83367919921875</v>
      </c>
      <c r="AC18" s="224">
        <v>93.559226989746094</v>
      </c>
      <c r="AE18" s="29" t="s">
        <v>1034</v>
      </c>
      <c r="AF18" s="224">
        <v>106.186996953003</v>
      </c>
      <c r="AG18" s="224">
        <v>108.12277392786558</v>
      </c>
      <c r="AH18" s="224">
        <v>100.83704291246703</v>
      </c>
      <c r="AI18" s="224">
        <v>90.724272192056702</v>
      </c>
      <c r="AJ18" s="224">
        <v>102.42674248868819</v>
      </c>
      <c r="AK18" s="224">
        <v>99.715793795103053</v>
      </c>
      <c r="AL18" s="224">
        <v>105.20585645013711</v>
      </c>
      <c r="AM18" s="224">
        <v>119.72616014259168</v>
      </c>
      <c r="AN18" s="224">
        <v>90.41477570444313</v>
      </c>
      <c r="AO18" s="224">
        <v>92.671536025805835</v>
      </c>
      <c r="AP18" s="224">
        <v>0</v>
      </c>
      <c r="AQ18" s="224">
        <v>0</v>
      </c>
      <c r="AR18" s="224">
        <v>96.562518578709444</v>
      </c>
    </row>
    <row r="19" spans="1:44" ht="12.75" customHeight="1" x14ac:dyDescent="0.25">
      <c r="A19" s="29" t="s">
        <v>1035</v>
      </c>
      <c r="B19" s="224">
        <v>103.01703643798828</v>
      </c>
      <c r="C19" s="224">
        <v>110.2401123046875</v>
      </c>
      <c r="D19" s="224">
        <v>100.2431640625</v>
      </c>
      <c r="E19" s="224">
        <v>99.247291564941406</v>
      </c>
      <c r="F19" s="224">
        <v>106.32585144042969</v>
      </c>
      <c r="G19" s="224">
        <v>99.795783996582031</v>
      </c>
      <c r="H19" s="224">
        <v>102.62735748291016</v>
      </c>
      <c r="I19" s="224">
        <v>98.547813415527344</v>
      </c>
      <c r="J19" s="224">
        <v>99.601005554199219</v>
      </c>
      <c r="K19" s="224">
        <v>99.673049926757813</v>
      </c>
      <c r="L19" s="224">
        <v>100.86184692382813</v>
      </c>
      <c r="M19" s="224">
        <v>100.83367919921875</v>
      </c>
      <c r="N19" s="224">
        <v>95.783370971679688</v>
      </c>
      <c r="P19" s="29" t="s">
        <v>1035</v>
      </c>
      <c r="Q19" s="224">
        <v>102.53527069091797</v>
      </c>
      <c r="R19" s="224">
        <v>105.87728118896484</v>
      </c>
      <c r="S19" s="224">
        <v>94.25537109375</v>
      </c>
      <c r="T19" s="224">
        <v>121.21830749511719</v>
      </c>
      <c r="U19" s="224">
        <v>108.19765472412109</v>
      </c>
      <c r="V19" s="224">
        <v>100</v>
      </c>
      <c r="W19" s="224">
        <v>101.7537841796875</v>
      </c>
      <c r="X19" s="224">
        <v>82.557060241699219</v>
      </c>
      <c r="Y19" s="224">
        <v>100</v>
      </c>
      <c r="Z19" s="224">
        <v>100.47438049316406</v>
      </c>
      <c r="AA19" s="224">
        <v>100.86184692382813</v>
      </c>
      <c r="AB19" s="224">
        <v>100.83367919921875</v>
      </c>
      <c r="AC19" s="224">
        <v>93.559226989746094</v>
      </c>
      <c r="AE19" s="29" t="s">
        <v>1035</v>
      </c>
      <c r="AF19" s="224">
        <v>103.28464756364204</v>
      </c>
      <c r="AG19" s="224">
        <v>110.95937806871102</v>
      </c>
      <c r="AH19" s="224">
        <v>100.69592456870255</v>
      </c>
      <c r="AI19" s="224">
        <v>91.408902451489269</v>
      </c>
      <c r="AJ19" s="224">
        <v>99.239316604962681</v>
      </c>
      <c r="AK19" s="224">
        <v>99.715793795103053</v>
      </c>
      <c r="AL19" s="224">
        <v>105.20585645013711</v>
      </c>
      <c r="AM19" s="224">
        <v>101.35615075188339</v>
      </c>
      <c r="AN19" s="224">
        <v>90.41477570444313</v>
      </c>
      <c r="AO19" s="224">
        <v>98.913489920800288</v>
      </c>
      <c r="AP19" s="224">
        <v>0</v>
      </c>
      <c r="AQ19" s="224">
        <v>0</v>
      </c>
      <c r="AR19" s="224">
        <v>97.143051923993127</v>
      </c>
    </row>
    <row r="20" spans="1:44" ht="12.75" customHeight="1" x14ac:dyDescent="0.25">
      <c r="A20" s="29" t="s">
        <v>1036</v>
      </c>
      <c r="B20" s="224">
        <v>103.92210388183594</v>
      </c>
      <c r="C20" s="224">
        <v>108.82247924804688</v>
      </c>
      <c r="D20" s="224">
        <v>100.29547119140625</v>
      </c>
      <c r="E20" s="224">
        <v>102.82476806640625</v>
      </c>
      <c r="F20" s="224">
        <v>106.63603973388672</v>
      </c>
      <c r="G20" s="224">
        <v>99.230278015136719</v>
      </c>
      <c r="H20" s="224">
        <v>100.45985412597656</v>
      </c>
      <c r="I20" s="224">
        <v>105.47978210449219</v>
      </c>
      <c r="J20" s="224">
        <v>99.678817749023438</v>
      </c>
      <c r="K20" s="224">
        <v>99.673049926757813</v>
      </c>
      <c r="L20" s="224">
        <v>100.86184692382813</v>
      </c>
      <c r="M20" s="224">
        <v>100.83367919921875</v>
      </c>
      <c r="N20" s="224">
        <v>95.783370971679688</v>
      </c>
      <c r="P20" s="29" t="s">
        <v>1036</v>
      </c>
      <c r="Q20" s="224">
        <v>103.18625640869141</v>
      </c>
      <c r="R20" s="224">
        <v>106.42784118652344</v>
      </c>
      <c r="S20" s="224">
        <v>94.25537109375</v>
      </c>
      <c r="T20" s="224">
        <v>135.52618408203125</v>
      </c>
      <c r="U20" s="224">
        <v>108.19765472412109</v>
      </c>
      <c r="V20" s="224">
        <v>100</v>
      </c>
      <c r="W20" s="224">
        <v>105.47483062744141</v>
      </c>
      <c r="X20" s="224">
        <v>82.557060241699219</v>
      </c>
      <c r="Y20" s="224">
        <v>100</v>
      </c>
      <c r="Z20" s="224">
        <v>100.47438049316406</v>
      </c>
      <c r="AA20" s="224">
        <v>100.86184692382813</v>
      </c>
      <c r="AB20" s="224">
        <v>100.83367919921875</v>
      </c>
      <c r="AC20" s="224">
        <v>93.559226989746094</v>
      </c>
      <c r="AE20" s="29" t="s">
        <v>1036</v>
      </c>
      <c r="AF20" s="224">
        <v>104.330847645677</v>
      </c>
      <c r="AG20" s="224">
        <v>109.21726128994146</v>
      </c>
      <c r="AH20" s="224">
        <v>100.75218560253934</v>
      </c>
      <c r="AI20" s="224">
        <v>91.158197435104668</v>
      </c>
      <c r="AJ20" s="224">
        <v>100.72388170017352</v>
      </c>
      <c r="AK20" s="224">
        <v>98.928800764415186</v>
      </c>
      <c r="AL20" s="224">
        <v>85.657400464405541</v>
      </c>
      <c r="AM20" s="224">
        <v>109.5055370683921</v>
      </c>
      <c r="AN20" s="224">
        <v>92.28409425375142</v>
      </c>
      <c r="AO20" s="224">
        <v>98.913489920800288</v>
      </c>
      <c r="AP20" s="224">
        <v>0</v>
      </c>
      <c r="AQ20" s="224">
        <v>0</v>
      </c>
      <c r="AR20" s="224">
        <v>97.143051923993127</v>
      </c>
    </row>
    <row r="21" spans="1:44" ht="12.75" customHeight="1" x14ac:dyDescent="0.25">
      <c r="A21" s="29" t="s">
        <v>1037</v>
      </c>
      <c r="B21" s="224">
        <v>102.22750854492188</v>
      </c>
      <c r="C21" s="224">
        <v>107.36504364013672</v>
      </c>
      <c r="D21" s="224">
        <v>100.29160308837891</v>
      </c>
      <c r="E21" s="224">
        <v>103.35250854492188</v>
      </c>
      <c r="F21" s="224">
        <v>96.66180419921875</v>
      </c>
      <c r="G21" s="224">
        <v>99.896560668945313</v>
      </c>
      <c r="H21" s="224">
        <v>105.25214385986328</v>
      </c>
      <c r="I21" s="224">
        <v>105.75988006591797</v>
      </c>
      <c r="J21" s="224">
        <v>99.678817749023438</v>
      </c>
      <c r="K21" s="224">
        <v>99.673049926757813</v>
      </c>
      <c r="L21" s="224">
        <v>100.86184692382813</v>
      </c>
      <c r="M21" s="224">
        <v>100.83367919921875</v>
      </c>
      <c r="N21" s="224">
        <v>95.272804260253906</v>
      </c>
      <c r="P21" s="29" t="s">
        <v>1037</v>
      </c>
      <c r="Q21" s="224">
        <v>98.841445922851563</v>
      </c>
      <c r="R21" s="224">
        <v>106.64378356933594</v>
      </c>
      <c r="S21" s="224">
        <v>94.25537109375</v>
      </c>
      <c r="T21" s="224">
        <v>135.52618408203125</v>
      </c>
      <c r="U21" s="224">
        <v>95.593399047851563</v>
      </c>
      <c r="V21" s="224">
        <v>100</v>
      </c>
      <c r="W21" s="224">
        <v>101.7537841796875</v>
      </c>
      <c r="X21" s="224">
        <v>82.557060241699219</v>
      </c>
      <c r="Y21" s="224">
        <v>100</v>
      </c>
      <c r="Z21" s="224">
        <v>100.47438049316406</v>
      </c>
      <c r="AA21" s="224">
        <v>100.86184692382813</v>
      </c>
      <c r="AB21" s="224">
        <v>100.83367919921875</v>
      </c>
      <c r="AC21" s="224">
        <v>93.559226989746094</v>
      </c>
      <c r="AE21" s="29" t="s">
        <v>1037</v>
      </c>
      <c r="AF21" s="224">
        <v>104.10836061929064</v>
      </c>
      <c r="AG21" s="224">
        <v>107.48394827550737</v>
      </c>
      <c r="AH21" s="224">
        <v>100.74802618417249</v>
      </c>
      <c r="AI21" s="224">
        <v>91.874215155403292</v>
      </c>
      <c r="AJ21" s="224">
        <v>100.70669663398466</v>
      </c>
      <c r="AK21" s="224">
        <v>99.856047482968279</v>
      </c>
      <c r="AL21" s="224">
        <v>115.57809894809246</v>
      </c>
      <c r="AM21" s="224">
        <v>109.83482439691851</v>
      </c>
      <c r="AN21" s="224">
        <v>92.28409425375142</v>
      </c>
      <c r="AO21" s="224">
        <v>98.913489920800288</v>
      </c>
      <c r="AP21" s="224">
        <v>0</v>
      </c>
      <c r="AQ21" s="224">
        <v>0</v>
      </c>
      <c r="AR21" s="224">
        <v>96.320354819835785</v>
      </c>
    </row>
    <row r="22" spans="1:44" ht="12.75" customHeight="1" x14ac:dyDescent="0.25">
      <c r="A22" s="29" t="s">
        <v>1038</v>
      </c>
      <c r="B22" s="224">
        <v>100.64771574140792</v>
      </c>
      <c r="C22" s="224">
        <v>108.34070078900285</v>
      </c>
      <c r="D22" s="224">
        <v>100.45189879832701</v>
      </c>
      <c r="E22" s="224">
        <v>103.35250849471218</v>
      </c>
      <c r="F22" s="224">
        <v>81.71639652823292</v>
      </c>
      <c r="G22" s="224">
        <v>97.636751895171074</v>
      </c>
      <c r="H22" s="224">
        <v>105.25214502151157</v>
      </c>
      <c r="I22" s="224">
        <v>107.50726379953012</v>
      </c>
      <c r="J22" s="224">
        <v>99.678817946896856</v>
      </c>
      <c r="K22" s="224">
        <v>99.673053022278282</v>
      </c>
      <c r="L22" s="224">
        <v>100.86184439751841</v>
      </c>
      <c r="M22" s="224">
        <v>105.97789596253251</v>
      </c>
      <c r="N22" s="224">
        <v>97.141030598356267</v>
      </c>
      <c r="P22" s="29" t="s">
        <v>1038</v>
      </c>
      <c r="Q22" s="224">
        <v>93.150062561035156</v>
      </c>
      <c r="R22" s="224">
        <v>106.64378356933594</v>
      </c>
      <c r="S22" s="224">
        <v>94.25537109375</v>
      </c>
      <c r="T22" s="224">
        <v>135.52618408203125</v>
      </c>
      <c r="U22" s="224">
        <v>76.563285827636719</v>
      </c>
      <c r="V22" s="224">
        <v>100</v>
      </c>
      <c r="W22" s="224">
        <v>101.7537841796875</v>
      </c>
      <c r="X22" s="224">
        <v>82.557060241699219</v>
      </c>
      <c r="Y22" s="224">
        <v>100</v>
      </c>
      <c r="Z22" s="224">
        <v>100.47438049316406</v>
      </c>
      <c r="AA22" s="224">
        <v>100.86184692382813</v>
      </c>
      <c r="AB22" s="224">
        <v>105.97789764404297</v>
      </c>
      <c r="AC22" s="224">
        <v>98.150070190429688</v>
      </c>
      <c r="AE22" s="29" t="s">
        <v>1038</v>
      </c>
      <c r="AF22" s="224">
        <v>104.81244462047049</v>
      </c>
      <c r="AG22" s="224">
        <v>108.62045785023747</v>
      </c>
      <c r="AH22" s="224">
        <v>100.92044206849631</v>
      </c>
      <c r="AI22" s="224">
        <v>91.874215155403292</v>
      </c>
      <c r="AJ22" s="224">
        <v>101.22574825457289</v>
      </c>
      <c r="AK22" s="224">
        <v>96.711131525408646</v>
      </c>
      <c r="AL22" s="224">
        <v>115.57809894809246</v>
      </c>
      <c r="AM22" s="224">
        <v>111.88908907988656</v>
      </c>
      <c r="AN22" s="224">
        <v>92.28409425375142</v>
      </c>
      <c r="AO22" s="224">
        <v>98.913489920800288</v>
      </c>
      <c r="AP22" s="224">
        <v>0</v>
      </c>
      <c r="AQ22" s="224">
        <v>0</v>
      </c>
      <c r="AR22" s="224">
        <v>96.524176318950651</v>
      </c>
    </row>
    <row r="23" spans="1:44" ht="12.75" customHeight="1" x14ac:dyDescent="0.25">
      <c r="A23" s="29" t="s">
        <v>1039</v>
      </c>
      <c r="B23" s="224">
        <v>102.47092928246998</v>
      </c>
      <c r="C23" s="224">
        <v>108.97427518202248</v>
      </c>
      <c r="D23" s="224">
        <v>100.39877032269423</v>
      </c>
      <c r="E23" s="224">
        <v>98.087690461461108</v>
      </c>
      <c r="F23" s="224">
        <v>84.453297209402379</v>
      </c>
      <c r="G23" s="224">
        <v>94.585128616095162</v>
      </c>
      <c r="H23" s="224">
        <v>105.25341416030312</v>
      </c>
      <c r="I23" s="224">
        <v>117.48349977115006</v>
      </c>
      <c r="J23" s="224">
        <v>99.678817946896856</v>
      </c>
      <c r="K23" s="224">
        <v>100.34705560070101</v>
      </c>
      <c r="L23" s="224">
        <v>100</v>
      </c>
      <c r="M23" s="224">
        <v>105.97789596253251</v>
      </c>
      <c r="N23" s="224">
        <v>98.57490876566419</v>
      </c>
      <c r="P23" s="29" t="s">
        <v>1039</v>
      </c>
      <c r="Q23" s="224">
        <v>93.255607604980469</v>
      </c>
      <c r="R23" s="224">
        <v>106.42784118652344</v>
      </c>
      <c r="S23" s="224">
        <v>94.25537109375</v>
      </c>
      <c r="T23" s="224">
        <v>114.28571319580078</v>
      </c>
      <c r="U23" s="224">
        <v>79.106132507324219</v>
      </c>
      <c r="V23" s="224">
        <v>100</v>
      </c>
      <c r="W23" s="224">
        <v>101.7537841796875</v>
      </c>
      <c r="X23" s="224">
        <v>82.557060241699219</v>
      </c>
      <c r="Y23" s="224">
        <v>100</v>
      </c>
      <c r="Z23" s="224">
        <v>100.47438049316406</v>
      </c>
      <c r="AA23" s="224">
        <v>100</v>
      </c>
      <c r="AB23" s="224">
        <v>105.97789764404297</v>
      </c>
      <c r="AC23" s="224">
        <v>98.150070190429688</v>
      </c>
      <c r="AE23" s="29" t="s">
        <v>1039</v>
      </c>
      <c r="AF23" s="224">
        <v>107.58977083220519</v>
      </c>
      <c r="AG23" s="224">
        <v>109.3940852656487</v>
      </c>
      <c r="AH23" s="224">
        <v>100.86329634321555</v>
      </c>
      <c r="AI23" s="224">
        <v>92.308877262323008</v>
      </c>
      <c r="AJ23" s="224">
        <v>104.69732054125177</v>
      </c>
      <c r="AK23" s="224">
        <v>92.464269937590586</v>
      </c>
      <c r="AL23" s="224">
        <v>115.58311414322939</v>
      </c>
      <c r="AM23" s="224">
        <v>123.61737961656181</v>
      </c>
      <c r="AN23" s="224">
        <v>92.28409425375142</v>
      </c>
      <c r="AO23" s="224">
        <v>100.22636883541588</v>
      </c>
      <c r="AP23" s="224">
        <v>0</v>
      </c>
      <c r="AQ23" s="224">
        <v>0</v>
      </c>
      <c r="AR23" s="224">
        <v>98.834621384143844</v>
      </c>
    </row>
    <row r="24" spans="1:44" ht="12.75" customHeight="1" x14ac:dyDescent="0.25">
      <c r="A24" s="29" t="s">
        <v>1040</v>
      </c>
      <c r="B24" s="224">
        <v>108.68582791958259</v>
      </c>
      <c r="C24" s="224">
        <v>114.44469126238303</v>
      </c>
      <c r="D24" s="224">
        <v>101.64096431509108</v>
      </c>
      <c r="E24" s="224">
        <v>96.329466482399468</v>
      </c>
      <c r="F24" s="224">
        <v>108.78254013018461</v>
      </c>
      <c r="G24" s="224">
        <v>98.062234571300223</v>
      </c>
      <c r="H24" s="224">
        <v>103.21678797851293</v>
      </c>
      <c r="I24" s="224">
        <v>122.25855963873056</v>
      </c>
      <c r="J24" s="224">
        <v>99.678817946896856</v>
      </c>
      <c r="K24" s="224">
        <v>103.96285540278413</v>
      </c>
      <c r="L24" s="224">
        <v>109.91856526152137</v>
      </c>
      <c r="M24" s="224">
        <v>105.97789596253251</v>
      </c>
      <c r="N24" s="224">
        <v>97.324272424273929</v>
      </c>
      <c r="P24" s="29" t="s">
        <v>1040</v>
      </c>
      <c r="Q24" s="224">
        <v>104.90524291992188</v>
      </c>
      <c r="R24" s="224">
        <v>107.62738800048828</v>
      </c>
      <c r="S24" s="224">
        <v>111.37636566162109</v>
      </c>
      <c r="T24" s="224">
        <v>114.28571319580078</v>
      </c>
      <c r="U24" s="224">
        <v>109.53923034667969</v>
      </c>
      <c r="V24" s="224">
        <v>100</v>
      </c>
      <c r="W24" s="224">
        <v>101.7537841796875</v>
      </c>
      <c r="X24" s="224">
        <v>86.341087341308594</v>
      </c>
      <c r="Y24" s="224">
        <v>100</v>
      </c>
      <c r="Z24" s="224">
        <v>100.47438049316406</v>
      </c>
      <c r="AA24" s="224">
        <v>109.91856384277344</v>
      </c>
      <c r="AB24" s="224">
        <v>105.97789764404297</v>
      </c>
      <c r="AC24" s="224">
        <v>98.150070190429688</v>
      </c>
      <c r="AE24" s="29" t="s">
        <v>1040</v>
      </c>
      <c r="AF24" s="224">
        <v>110.78583016438242</v>
      </c>
      <c r="AG24" s="224">
        <v>115.56860398668358</v>
      </c>
      <c r="AH24" s="224">
        <v>100.90483319378612</v>
      </c>
      <c r="AI24" s="224">
        <v>89.923388621381548</v>
      </c>
      <c r="AJ24" s="224">
        <v>105.91776270079748</v>
      </c>
      <c r="AK24" s="224">
        <v>97.303264258804916</v>
      </c>
      <c r="AL24" s="224">
        <v>107.53507574857217</v>
      </c>
      <c r="AM24" s="224">
        <v>128.56648757219605</v>
      </c>
      <c r="AN24" s="224">
        <v>92.28409425375142</v>
      </c>
      <c r="AO24" s="224">
        <v>107.26952782560137</v>
      </c>
      <c r="AP24" s="224">
        <v>0</v>
      </c>
      <c r="AQ24" s="224">
        <v>0</v>
      </c>
      <c r="AR24" s="224">
        <v>96.819438623713509</v>
      </c>
    </row>
    <row r="25" spans="1:44" ht="12.75" customHeight="1" x14ac:dyDescent="0.25">
      <c r="A25" s="29" t="s">
        <v>1041</v>
      </c>
      <c r="B25" s="224">
        <v>110.70064891568961</v>
      </c>
      <c r="C25" s="224">
        <v>120.75772662043975</v>
      </c>
      <c r="D25" s="224">
        <v>100.50586310265601</v>
      </c>
      <c r="E25" s="224">
        <v>97.445094840214878</v>
      </c>
      <c r="F25" s="224">
        <v>110.41990965536408</v>
      </c>
      <c r="G25" s="224">
        <v>98.118463686200542</v>
      </c>
      <c r="H25" s="224">
        <v>103.21678797851293</v>
      </c>
      <c r="I25" s="224">
        <v>124.45866651805987</v>
      </c>
      <c r="J25" s="224">
        <v>99.678817946896856</v>
      </c>
      <c r="K25" s="224">
        <v>104.0988921819493</v>
      </c>
      <c r="L25" s="224">
        <v>109.91856526152137</v>
      </c>
      <c r="M25" s="224">
        <v>107.10582847876145</v>
      </c>
      <c r="N25" s="224">
        <v>98.069031241870903</v>
      </c>
      <c r="P25" s="29" t="s">
        <v>1041</v>
      </c>
      <c r="Q25" s="224">
        <v>104.52516937255859</v>
      </c>
      <c r="R25" s="224">
        <v>107.94661712646484</v>
      </c>
      <c r="S25" s="224">
        <v>94.25537109375</v>
      </c>
      <c r="T25" s="224">
        <v>114.28571319580078</v>
      </c>
      <c r="U25" s="224">
        <v>109.53923034667969</v>
      </c>
      <c r="V25" s="224">
        <v>100</v>
      </c>
      <c r="W25" s="224">
        <v>101.7537841796875</v>
      </c>
      <c r="X25" s="224">
        <v>86.341087341308594</v>
      </c>
      <c r="Y25" s="224">
        <v>100</v>
      </c>
      <c r="Z25" s="224">
        <v>100.47438049316406</v>
      </c>
      <c r="AA25" s="224">
        <v>109.91856384277344</v>
      </c>
      <c r="AB25" s="224">
        <v>107.10582733154297</v>
      </c>
      <c r="AC25" s="224">
        <v>99.558647155761719</v>
      </c>
      <c r="AE25" s="29" t="s">
        <v>1041</v>
      </c>
      <c r="AF25" s="224">
        <v>114.13094520714864</v>
      </c>
      <c r="AG25" s="224">
        <v>122.86978999060598</v>
      </c>
      <c r="AH25" s="224">
        <v>100.9784868227156</v>
      </c>
      <c r="AI25" s="224">
        <v>91.43702898050185</v>
      </c>
      <c r="AJ25" s="224">
        <v>113.75410892029525</v>
      </c>
      <c r="AK25" s="224">
        <v>97.381516797322547</v>
      </c>
      <c r="AL25" s="224">
        <v>107.53507574857217</v>
      </c>
      <c r="AM25" s="224">
        <v>131.15298339746693</v>
      </c>
      <c r="AN25" s="224">
        <v>92.28409425375142</v>
      </c>
      <c r="AO25" s="224">
        <v>107.53451170651785</v>
      </c>
      <c r="AP25" s="224">
        <v>0</v>
      </c>
      <c r="AQ25" s="224">
        <v>0</v>
      </c>
      <c r="AR25" s="224">
        <v>97.15838891061108</v>
      </c>
    </row>
    <row r="26" spans="1:44" ht="12.75" customHeight="1" x14ac:dyDescent="0.25">
      <c r="A26" s="29" t="s">
        <v>1042</v>
      </c>
      <c r="B26" s="224">
        <v>114.40165990748257</v>
      </c>
      <c r="C26" s="224">
        <v>123.56576169176302</v>
      </c>
      <c r="D26" s="224">
        <v>100.50586310265601</v>
      </c>
      <c r="E26" s="224">
        <v>102.46931718183919</v>
      </c>
      <c r="F26" s="224">
        <v>124.83826179144975</v>
      </c>
      <c r="G26" s="224">
        <v>100.40594677624136</v>
      </c>
      <c r="H26" s="224">
        <v>103.21678797851293</v>
      </c>
      <c r="I26" s="224">
        <v>127.67176722394808</v>
      </c>
      <c r="J26" s="224">
        <v>99.678817946896856</v>
      </c>
      <c r="K26" s="224">
        <v>104.0988921819493</v>
      </c>
      <c r="L26" s="224">
        <v>109.91856526152137</v>
      </c>
      <c r="M26" s="224">
        <v>108.16669629335941</v>
      </c>
      <c r="N26" s="224">
        <v>97.942538211583511</v>
      </c>
      <c r="P26" s="29" t="s">
        <v>1042</v>
      </c>
      <c r="Q26" s="224">
        <v>110.47187042236328</v>
      </c>
      <c r="R26" s="224">
        <v>107.94661712646484</v>
      </c>
      <c r="S26" s="224">
        <v>94.25537109375</v>
      </c>
      <c r="T26" s="224">
        <v>121.21830749511719</v>
      </c>
      <c r="U26" s="224">
        <v>126.32557678222656</v>
      </c>
      <c r="V26" s="224">
        <v>100</v>
      </c>
      <c r="W26" s="224">
        <v>101.7537841796875</v>
      </c>
      <c r="X26" s="224">
        <v>86.341087341308594</v>
      </c>
      <c r="Y26" s="224">
        <v>100</v>
      </c>
      <c r="Z26" s="224">
        <v>100.47438049316406</v>
      </c>
      <c r="AA26" s="224">
        <v>109.91856384277344</v>
      </c>
      <c r="AB26" s="224">
        <v>108.16669464111328</v>
      </c>
      <c r="AC26" s="224">
        <v>99.558647155761719</v>
      </c>
      <c r="AE26" s="29" t="s">
        <v>1042</v>
      </c>
      <c r="AF26" s="224">
        <v>116.58454224242899</v>
      </c>
      <c r="AG26" s="224">
        <v>126.14076292314485</v>
      </c>
      <c r="AH26" s="224">
        <v>100.9784868227156</v>
      </c>
      <c r="AI26" s="224">
        <v>95.780420965200548</v>
      </c>
      <c r="AJ26" s="224">
        <v>119.2073807998011</v>
      </c>
      <c r="AK26" s="224">
        <v>100.56494514986139</v>
      </c>
      <c r="AL26" s="224">
        <v>107.53507574857217</v>
      </c>
      <c r="AM26" s="224">
        <v>134.9303778686338</v>
      </c>
      <c r="AN26" s="224">
        <v>92.28409425375142</v>
      </c>
      <c r="AO26" s="224">
        <v>107.53451170651785</v>
      </c>
      <c r="AP26" s="224">
        <v>0</v>
      </c>
      <c r="AQ26" s="224">
        <v>0</v>
      </c>
      <c r="AR26" s="224">
        <v>96.9545674114962</v>
      </c>
    </row>
    <row r="27" spans="1:44" ht="12.75" customHeight="1" x14ac:dyDescent="0.25">
      <c r="A27" s="29" t="s">
        <v>1043</v>
      </c>
      <c r="B27" s="224">
        <v>119.87076139067187</v>
      </c>
      <c r="C27" s="224">
        <v>125.15441034443892</v>
      </c>
      <c r="D27" s="224">
        <v>100.89603602107509</v>
      </c>
      <c r="E27" s="224">
        <v>104.80571805837407</v>
      </c>
      <c r="F27" s="224">
        <v>137.87961168369324</v>
      </c>
      <c r="G27" s="224">
        <v>103.02024336464299</v>
      </c>
      <c r="H27" s="224">
        <v>104.6408922636537</v>
      </c>
      <c r="I27" s="224">
        <v>145.240379376042</v>
      </c>
      <c r="J27" s="224">
        <v>99.768796396915491</v>
      </c>
      <c r="K27" s="224">
        <v>104.23776334993818</v>
      </c>
      <c r="L27" s="224">
        <v>109.91856526152137</v>
      </c>
      <c r="M27" s="224">
        <v>108.16669629335939</v>
      </c>
      <c r="N27" s="224">
        <v>98.839213980333341</v>
      </c>
      <c r="P27" s="29" t="s">
        <v>1043</v>
      </c>
      <c r="Q27" s="224">
        <v>115.89297485351563</v>
      </c>
      <c r="R27" s="224">
        <v>107.94661712646484</v>
      </c>
      <c r="S27" s="224">
        <v>96.839271545410156</v>
      </c>
      <c r="T27" s="224">
        <v>127.77531433105469</v>
      </c>
      <c r="U27" s="224">
        <v>141.29718017578125</v>
      </c>
      <c r="V27" s="224">
        <v>100</v>
      </c>
      <c r="W27" s="224">
        <v>101.7537841796875</v>
      </c>
      <c r="X27" s="224">
        <v>86.563743591308594</v>
      </c>
      <c r="Y27" s="224">
        <v>100</v>
      </c>
      <c r="Z27" s="224">
        <v>100.47438049316406</v>
      </c>
      <c r="AA27" s="224">
        <v>109.91856384277344</v>
      </c>
      <c r="AB27" s="224">
        <v>108.16669464111328</v>
      </c>
      <c r="AC27" s="224">
        <v>101.40857696533203</v>
      </c>
      <c r="AE27" s="29" t="s">
        <v>1043</v>
      </c>
      <c r="AF27" s="224">
        <v>122.08030475722384</v>
      </c>
      <c r="AG27" s="224">
        <v>127.99131913424247</v>
      </c>
      <c r="AH27" s="224">
        <v>101.20278379510168</v>
      </c>
      <c r="AI27" s="224">
        <v>96.6110765473085</v>
      </c>
      <c r="AJ27" s="224">
        <v>124.94089878683072</v>
      </c>
      <c r="AK27" s="224">
        <v>104.20319100955635</v>
      </c>
      <c r="AL27" s="224">
        <v>113.16264062389668</v>
      </c>
      <c r="AM27" s="224">
        <v>155.54533445227551</v>
      </c>
      <c r="AN27" s="224">
        <v>94.445688380289567</v>
      </c>
      <c r="AO27" s="224">
        <v>107.80501664839403</v>
      </c>
      <c r="AP27" s="224">
        <v>0</v>
      </c>
      <c r="AQ27" s="224">
        <v>0</v>
      </c>
      <c r="AR27" s="224">
        <v>97.268496488144208</v>
      </c>
    </row>
    <row r="28" spans="1:44" ht="12.75" customHeight="1" x14ac:dyDescent="0.25">
      <c r="A28" s="29" t="s">
        <v>1044</v>
      </c>
      <c r="B28" s="224">
        <v>123.61004358606235</v>
      </c>
      <c r="C28" s="224">
        <v>130.79465042830543</v>
      </c>
      <c r="D28" s="224">
        <v>106.1977593203695</v>
      </c>
      <c r="E28" s="224">
        <v>106.98291851732846</v>
      </c>
      <c r="F28" s="224">
        <v>145.81843475850681</v>
      </c>
      <c r="G28" s="224">
        <v>102.66262365532566</v>
      </c>
      <c r="H28" s="224">
        <v>104.6408922636537</v>
      </c>
      <c r="I28" s="224">
        <v>145.62937964360387</v>
      </c>
      <c r="J28" s="224">
        <v>99.565746005558253</v>
      </c>
      <c r="K28" s="224">
        <v>106.18741315935686</v>
      </c>
      <c r="L28" s="224">
        <v>109.91856526152137</v>
      </c>
      <c r="M28" s="224">
        <v>108.97258547828098</v>
      </c>
      <c r="N28" s="224">
        <v>100.55506936026624</v>
      </c>
      <c r="P28" s="29" t="s">
        <v>1044</v>
      </c>
      <c r="Q28" s="224">
        <v>119.72087097167969</v>
      </c>
      <c r="R28" s="224">
        <v>109.89793395996094</v>
      </c>
      <c r="S28" s="224">
        <v>94.25537109375</v>
      </c>
      <c r="T28" s="224">
        <v>134.01187133789063</v>
      </c>
      <c r="U28" s="224">
        <v>151.27825927734375</v>
      </c>
      <c r="V28" s="224">
        <v>100</v>
      </c>
      <c r="W28" s="224">
        <v>101.7537841796875</v>
      </c>
      <c r="X28" s="224">
        <v>87.372848510742188</v>
      </c>
      <c r="Y28" s="224">
        <v>100</v>
      </c>
      <c r="Z28" s="224">
        <v>100.47438049316406</v>
      </c>
      <c r="AA28" s="224">
        <v>109.91856384277344</v>
      </c>
      <c r="AB28" s="224">
        <v>108.97258758544922</v>
      </c>
      <c r="AC28" s="224">
        <v>102.65276336669922</v>
      </c>
      <c r="AE28" s="29" t="s">
        <v>1044</v>
      </c>
      <c r="AF28" s="224">
        <v>125.77036637964414</v>
      </c>
      <c r="AG28" s="224">
        <v>134.2397219746729</v>
      </c>
      <c r="AH28" s="224">
        <v>107.10076934088966</v>
      </c>
      <c r="AI28" s="224">
        <v>97.340056249915577</v>
      </c>
      <c r="AJ28" s="224">
        <v>125.14789909040579</v>
      </c>
      <c r="AK28" s="224">
        <v>103.70550133175104</v>
      </c>
      <c r="AL28" s="224">
        <v>113.16264062389668</v>
      </c>
      <c r="AM28" s="224">
        <v>155.86055469258676</v>
      </c>
      <c r="AN28" s="224">
        <v>89.567714451440935</v>
      </c>
      <c r="AO28" s="224">
        <v>111.6027085380306</v>
      </c>
      <c r="AP28" s="224">
        <v>0</v>
      </c>
      <c r="AQ28" s="224">
        <v>0</v>
      </c>
      <c r="AR28" s="224">
        <v>99.272692797266942</v>
      </c>
    </row>
    <row r="29" spans="1:44" ht="12.75" customHeight="1" x14ac:dyDescent="0.25">
      <c r="A29" s="29" t="s">
        <v>1045</v>
      </c>
      <c r="B29" s="224">
        <v>123.31901982939506</v>
      </c>
      <c r="C29" s="224">
        <v>134.71282825107784</v>
      </c>
      <c r="D29" s="224">
        <v>107.72651975871672</v>
      </c>
      <c r="E29" s="224">
        <v>108.8021326463892</v>
      </c>
      <c r="F29" s="224">
        <v>139.33547926563185</v>
      </c>
      <c r="G29" s="224">
        <v>105.78967662065753</v>
      </c>
      <c r="H29" s="224">
        <v>104.6408922636537</v>
      </c>
      <c r="I29" s="224">
        <v>140.66654855546375</v>
      </c>
      <c r="J29" s="224">
        <v>99.666560489430267</v>
      </c>
      <c r="K29" s="224">
        <v>106.81970476188891</v>
      </c>
      <c r="L29" s="224">
        <v>109.91856526152137</v>
      </c>
      <c r="M29" s="224">
        <v>108.97258547828098</v>
      </c>
      <c r="N29" s="224">
        <v>101.34549015258605</v>
      </c>
      <c r="P29" s="29" t="s">
        <v>1045</v>
      </c>
      <c r="Q29" s="224">
        <v>117.52480316162109</v>
      </c>
      <c r="R29" s="224">
        <v>109.89793395996094</v>
      </c>
      <c r="S29" s="224">
        <v>96.839271545410156</v>
      </c>
      <c r="T29" s="224">
        <v>139.97084045410156</v>
      </c>
      <c r="U29" s="224">
        <v>143.56561279296875</v>
      </c>
      <c r="V29" s="224">
        <v>100</v>
      </c>
      <c r="W29" s="224">
        <v>101.7537841796875</v>
      </c>
      <c r="X29" s="224">
        <v>88.551887512207031</v>
      </c>
      <c r="Y29" s="224">
        <v>100</v>
      </c>
      <c r="Z29" s="224">
        <v>100.47438049316406</v>
      </c>
      <c r="AA29" s="224">
        <v>109.91856384277344</v>
      </c>
      <c r="AB29" s="224">
        <v>108.97258758544922</v>
      </c>
      <c r="AC29" s="224">
        <v>103.33831024169922</v>
      </c>
      <c r="AE29" s="29" t="s">
        <v>1045</v>
      </c>
      <c r="AF29" s="224">
        <v>126.53753927659999</v>
      </c>
      <c r="AG29" s="224">
        <v>138.80385784820498</v>
      </c>
      <c r="AH29" s="224">
        <v>108.54974684187954</v>
      </c>
      <c r="AI29" s="224">
        <v>97.682371770793978</v>
      </c>
      <c r="AJ29" s="224">
        <v>123.32047438530618</v>
      </c>
      <c r="AK29" s="224">
        <v>108.05733637397223</v>
      </c>
      <c r="AL29" s="224">
        <v>113.16264062389668</v>
      </c>
      <c r="AM29" s="224">
        <v>149.81907214710185</v>
      </c>
      <c r="AN29" s="224">
        <v>91.989627655798529</v>
      </c>
      <c r="AO29" s="224">
        <v>112.834339305372</v>
      </c>
      <c r="AP29" s="224">
        <v>0</v>
      </c>
      <c r="AQ29" s="224">
        <v>0</v>
      </c>
      <c r="AR29" s="224">
        <v>100.12722645473126</v>
      </c>
    </row>
    <row r="30" spans="1:44" ht="12.75" customHeight="1" x14ac:dyDescent="0.25">
      <c r="A30" s="29" t="s">
        <v>1046</v>
      </c>
      <c r="B30" s="224">
        <v>133.71208799228498</v>
      </c>
      <c r="C30" s="224">
        <v>147.98716256184073</v>
      </c>
      <c r="D30" s="224">
        <v>117.25793843325884</v>
      </c>
      <c r="E30" s="224">
        <v>108.30550304305203</v>
      </c>
      <c r="F30" s="224">
        <v>152.06780327083655</v>
      </c>
      <c r="G30" s="224">
        <v>110.21283028600971</v>
      </c>
      <c r="H30" s="224">
        <v>107.29582754741479</v>
      </c>
      <c r="I30" s="224">
        <v>156.49382414545116</v>
      </c>
      <c r="J30" s="224">
        <v>101.70907815686837</v>
      </c>
      <c r="K30" s="224">
        <v>108.60549125025815</v>
      </c>
      <c r="L30" s="224">
        <v>109.91856526152137</v>
      </c>
      <c r="M30" s="224">
        <v>122.53901805061196</v>
      </c>
      <c r="N30" s="224">
        <v>109.78182638237796</v>
      </c>
      <c r="P30" s="29" t="s">
        <v>1046</v>
      </c>
      <c r="Q30" s="224">
        <v>124.60244750976563</v>
      </c>
      <c r="R30" s="224">
        <v>119.70902252197266</v>
      </c>
      <c r="S30" s="224">
        <v>99.442611694335938</v>
      </c>
      <c r="T30" s="224">
        <v>139.970842444753</v>
      </c>
      <c r="U30" s="224">
        <v>154.96702575683594</v>
      </c>
      <c r="V30" s="224">
        <v>100</v>
      </c>
      <c r="W30" s="224">
        <v>101.75378101416231</v>
      </c>
      <c r="X30" s="224">
        <v>92.040473003490348</v>
      </c>
      <c r="Y30" s="224">
        <v>101.91487121582031</v>
      </c>
      <c r="Z30" s="224">
        <v>106.31308940045847</v>
      </c>
      <c r="AA30" s="224">
        <v>109.91856526152137</v>
      </c>
      <c r="AB30" s="224">
        <v>122.53901672363281</v>
      </c>
      <c r="AC30" s="224">
        <v>109.30872384885987</v>
      </c>
      <c r="AE30" s="29" t="s">
        <v>1046</v>
      </c>
      <c r="AF30" s="224">
        <v>138.77223205566406</v>
      </c>
      <c r="AG30" s="224">
        <v>152.64915466308594</v>
      </c>
      <c r="AH30" s="224">
        <v>118.60502624511719</v>
      </c>
      <c r="AI30" s="224">
        <v>97.008567810058594</v>
      </c>
      <c r="AJ30" s="224">
        <v>141.09153566762163</v>
      </c>
      <c r="AK30" s="224">
        <v>114.21292114257813</v>
      </c>
      <c r="AL30" s="224">
        <v>123.6540215607055</v>
      </c>
      <c r="AM30" s="224">
        <v>167.81330871582031</v>
      </c>
      <c r="AN30" s="224">
        <v>96.97107034155276</v>
      </c>
      <c r="AO30" s="224">
        <v>110.77841949462891</v>
      </c>
      <c r="AP30" s="224">
        <v>0</v>
      </c>
      <c r="AQ30" s="224">
        <v>0</v>
      </c>
      <c r="AR30" s="224">
        <v>110.07104622660378</v>
      </c>
    </row>
    <row r="31" spans="1:44" x14ac:dyDescent="0.25">
      <c r="A31" s="29" t="s">
        <v>1047</v>
      </c>
      <c r="B31" s="224">
        <v>135.0306396484375</v>
      </c>
      <c r="C31" s="224">
        <v>149.03981018066406</v>
      </c>
      <c r="D31" s="224">
        <v>117.79636799405843</v>
      </c>
      <c r="E31" s="224">
        <v>113.18001613160777</v>
      </c>
      <c r="F31" s="224">
        <v>159.08755997166776</v>
      </c>
      <c r="G31" s="224">
        <v>113.4363383526801</v>
      </c>
      <c r="H31" s="224">
        <v>107.29582754741479</v>
      </c>
      <c r="I31" s="224">
        <v>151.56013395987313</v>
      </c>
      <c r="J31" s="224">
        <v>102.02439410360708</v>
      </c>
      <c r="K31" s="224">
        <v>113.56810906467426</v>
      </c>
      <c r="L31" s="224">
        <v>109.91856526152137</v>
      </c>
      <c r="M31" s="224">
        <v>125.80226680610046</v>
      </c>
      <c r="N31" s="224">
        <v>111.08856441516187</v>
      </c>
      <c r="P31" s="29" t="s">
        <v>1047</v>
      </c>
      <c r="Q31" s="224">
        <v>129.55419921875</v>
      </c>
      <c r="R31" s="224">
        <v>130.04087829589844</v>
      </c>
      <c r="S31" s="224">
        <v>99.468681335449219</v>
      </c>
      <c r="T31" s="224">
        <v>156.49215698242188</v>
      </c>
      <c r="U31" s="224">
        <v>164.37701416015625</v>
      </c>
      <c r="V31" s="224">
        <v>100</v>
      </c>
      <c r="W31" s="224">
        <v>101.7537841796875</v>
      </c>
      <c r="X31" s="224">
        <v>92.040473937988281</v>
      </c>
      <c r="Y31" s="224">
        <v>101.92521667480469</v>
      </c>
      <c r="Z31" s="224">
        <v>106.31378936767578</v>
      </c>
      <c r="AA31" s="224">
        <v>109.91856384277344</v>
      </c>
      <c r="AB31" s="224">
        <v>125.80226898193359</v>
      </c>
      <c r="AC31" s="224">
        <v>109.30892181396484</v>
      </c>
      <c r="AE31" s="29" t="s">
        <v>1047</v>
      </c>
      <c r="AF31" s="224">
        <v>138.07264709472656</v>
      </c>
      <c r="AG31" s="224">
        <v>152.17201232910156</v>
      </c>
      <c r="AH31" s="224">
        <v>119.18219757080078</v>
      </c>
      <c r="AI31" s="224">
        <v>97.727958679199219</v>
      </c>
      <c r="AJ31" s="224">
        <v>139.06202697753906</v>
      </c>
      <c r="AK31" s="224">
        <v>118.69898986816406</v>
      </c>
      <c r="AL31" s="224">
        <v>123.65402221679688</v>
      </c>
      <c r="AM31" s="224">
        <v>162.01313781738281</v>
      </c>
      <c r="AN31" s="224">
        <v>104.30781555175781</v>
      </c>
      <c r="AO31" s="224">
        <v>120.44436645507813</v>
      </c>
      <c r="AP31" s="224">
        <v>0</v>
      </c>
      <c r="AQ31" s="224">
        <v>0</v>
      </c>
      <c r="AR31" s="224">
        <v>112.17650604248047</v>
      </c>
    </row>
    <row r="32" spans="1:44" x14ac:dyDescent="0.25">
      <c r="A32" s="29" t="s">
        <v>1048</v>
      </c>
      <c r="B32" s="224">
        <v>134.70604301853851</v>
      </c>
      <c r="C32" s="224">
        <v>151.30611453420843</v>
      </c>
      <c r="D32" s="224">
        <v>117.91230940186799</v>
      </c>
      <c r="E32" s="224">
        <v>114.6511667860929</v>
      </c>
      <c r="F32" s="224">
        <v>138.42497020750378</v>
      </c>
      <c r="G32" s="224">
        <v>116.03214612267892</v>
      </c>
      <c r="H32" s="224">
        <v>107.29582754741479</v>
      </c>
      <c r="I32" s="224">
        <v>163.77292516965144</v>
      </c>
      <c r="J32" s="224">
        <v>102.02439410360708</v>
      </c>
      <c r="K32" s="224">
        <v>113.64733168780556</v>
      </c>
      <c r="L32" s="224">
        <v>112.62755469372651</v>
      </c>
      <c r="M32" s="224">
        <v>126.54345841142788</v>
      </c>
      <c r="N32" s="224">
        <v>112.69297194144563</v>
      </c>
      <c r="P32" s="29" t="s">
        <v>1048</v>
      </c>
      <c r="Q32" s="224">
        <v>120.72099516732938</v>
      </c>
      <c r="R32" s="224">
        <v>128.75275416169541</v>
      </c>
      <c r="S32" s="224">
        <v>101.1179550920737</v>
      </c>
      <c r="T32" s="224">
        <v>156.4921592871903</v>
      </c>
      <c r="U32" s="224">
        <v>137.60809705948023</v>
      </c>
      <c r="V32" s="224">
        <v>100</v>
      </c>
      <c r="W32" s="224">
        <v>101.75378101416231</v>
      </c>
      <c r="X32" s="224">
        <v>92.040473003490348</v>
      </c>
      <c r="Y32" s="224">
        <v>101.9252160733255</v>
      </c>
      <c r="Z32" s="224">
        <v>106.31378873109939</v>
      </c>
      <c r="AA32" s="224">
        <v>112.62755469372651</v>
      </c>
      <c r="AB32" s="224">
        <v>126.54345841142788</v>
      </c>
      <c r="AC32" s="224">
        <v>109.30892498296919</v>
      </c>
      <c r="AE32" s="29" t="s">
        <v>1048</v>
      </c>
      <c r="AF32" s="224">
        <v>142.47433471679688</v>
      </c>
      <c r="AG32" s="224">
        <v>155.02430725097656</v>
      </c>
      <c r="AH32" s="224">
        <v>119.18219757080078</v>
      </c>
      <c r="AI32" s="224">
        <v>99.723960876464844</v>
      </c>
      <c r="AJ32" s="224">
        <v>141.51759338378906</v>
      </c>
      <c r="AK32" s="224">
        <v>122.31150054931641</v>
      </c>
      <c r="AL32" s="224">
        <v>123.65402221679688</v>
      </c>
      <c r="AM32" s="224">
        <v>176.37077331542969</v>
      </c>
      <c r="AN32" s="224">
        <v>104.30781555175781</v>
      </c>
      <c r="AO32" s="224">
        <v>120.59867858886719</v>
      </c>
      <c r="AP32" s="224">
        <v>0</v>
      </c>
      <c r="AQ32" s="224">
        <v>0</v>
      </c>
      <c r="AR32" s="224">
        <v>114.76172637939453</v>
      </c>
    </row>
    <row r="33" spans="1:49" x14ac:dyDescent="0.25">
      <c r="A33" s="29" t="s">
        <v>1049</v>
      </c>
      <c r="B33" s="224">
        <v>133.53433227539063</v>
      </c>
      <c r="C33" s="224">
        <v>149.41104125976563</v>
      </c>
      <c r="D33" s="224">
        <v>118.79693363875025</v>
      </c>
      <c r="E33" s="224">
        <v>111.84638214111328</v>
      </c>
      <c r="F33" s="224">
        <v>135.75279597568505</v>
      </c>
      <c r="G33" s="224">
        <v>116.37399169910401</v>
      </c>
      <c r="H33" s="224">
        <v>107.29582754741479</v>
      </c>
      <c r="I33" s="224">
        <v>161.17710738790123</v>
      </c>
      <c r="J33" s="224">
        <v>102.02439410360708</v>
      </c>
      <c r="K33" s="224">
        <v>114.14372110449393</v>
      </c>
      <c r="L33" s="224">
        <v>112.62755469372651</v>
      </c>
      <c r="M33" s="224">
        <v>126.54345841142788</v>
      </c>
      <c r="N33" s="224">
        <v>113.30214895910434</v>
      </c>
      <c r="P33" s="29" t="s">
        <v>1049</v>
      </c>
      <c r="Q33" s="224">
        <v>120.05877546957436</v>
      </c>
      <c r="R33" s="224">
        <v>129.93907319642548</v>
      </c>
      <c r="S33" s="224">
        <v>109.71559519027296</v>
      </c>
      <c r="T33" s="224">
        <v>156.4921592871903</v>
      </c>
      <c r="U33" s="224">
        <v>134.43230155202787</v>
      </c>
      <c r="V33" s="224">
        <v>100</v>
      </c>
      <c r="W33" s="224">
        <v>101.75378101416231</v>
      </c>
      <c r="X33" s="224">
        <v>92.040473003490348</v>
      </c>
      <c r="Y33" s="224">
        <v>101.9252160733255</v>
      </c>
      <c r="Z33" s="224">
        <v>106.31378873109939</v>
      </c>
      <c r="AA33" s="224">
        <v>112.62755469372651</v>
      </c>
      <c r="AB33" s="224">
        <v>126.54345841142788</v>
      </c>
      <c r="AC33" s="224">
        <v>109.30892498296919</v>
      </c>
      <c r="AE33" s="29" t="s">
        <v>1049</v>
      </c>
      <c r="AF33" s="224">
        <v>141.01960754394531</v>
      </c>
      <c r="AG33" s="224">
        <v>152.6212158203125</v>
      </c>
      <c r="AH33" s="224">
        <v>119.48360878330173</v>
      </c>
      <c r="AI33" s="224">
        <v>95.918540954589844</v>
      </c>
      <c r="AJ33" s="224">
        <v>140.7521037259198</v>
      </c>
      <c r="AK33" s="224">
        <v>122.78724142097717</v>
      </c>
      <c r="AL33" s="224">
        <v>123.6540215607055</v>
      </c>
      <c r="AM33" s="224">
        <v>173.31907718796981</v>
      </c>
      <c r="AN33" s="224">
        <v>104.30781599245998</v>
      </c>
      <c r="AO33" s="224">
        <v>121.56558960692406</v>
      </c>
      <c r="AP33" s="224">
        <v>0</v>
      </c>
      <c r="AQ33" s="224">
        <v>0</v>
      </c>
      <c r="AR33" s="224">
        <v>115.74331030260517</v>
      </c>
    </row>
    <row r="34" spans="1:49" x14ac:dyDescent="0.25">
      <c r="A34" s="29" t="s">
        <v>1050</v>
      </c>
      <c r="B34" s="224">
        <v>136.32804870605469</v>
      </c>
      <c r="C34" s="224">
        <v>146.23033142089844</v>
      </c>
      <c r="D34" s="224">
        <v>119.53259134169691</v>
      </c>
      <c r="E34" s="224">
        <v>110.59708255136677</v>
      </c>
      <c r="F34" s="224">
        <v>150.49110507148023</v>
      </c>
      <c r="G34" s="224">
        <v>119.04138370373877</v>
      </c>
      <c r="H34" s="224">
        <v>107.29582754741479</v>
      </c>
      <c r="I34" s="224">
        <v>168.16374928663694</v>
      </c>
      <c r="J34" s="224">
        <v>102.02439410360708</v>
      </c>
      <c r="K34" s="224">
        <v>114.14372110449393</v>
      </c>
      <c r="L34" s="224">
        <v>112.62755469372651</v>
      </c>
      <c r="M34" s="224">
        <v>126.69462736139884</v>
      </c>
      <c r="N34" s="224">
        <v>113.75340587076057</v>
      </c>
      <c r="P34" s="29" t="s">
        <v>1050</v>
      </c>
      <c r="Q34" s="224">
        <v>126.58610048668643</v>
      </c>
      <c r="R34" s="224">
        <v>131.25124815058936</v>
      </c>
      <c r="S34" s="224">
        <v>113.16090892271362</v>
      </c>
      <c r="T34" s="224">
        <v>156.4921592871903</v>
      </c>
      <c r="U34" s="224">
        <v>153.03364314906199</v>
      </c>
      <c r="V34" s="224">
        <v>100</v>
      </c>
      <c r="W34" s="224">
        <v>101.75378101416231</v>
      </c>
      <c r="X34" s="224">
        <v>92.040473003490348</v>
      </c>
      <c r="Y34" s="224">
        <v>101.9252160733255</v>
      </c>
      <c r="Z34" s="224">
        <v>106.31378873109939</v>
      </c>
      <c r="AA34" s="224">
        <v>112.62755469372651</v>
      </c>
      <c r="AB34" s="224">
        <v>126.69462736139884</v>
      </c>
      <c r="AC34" s="224">
        <v>110.09899398037197</v>
      </c>
      <c r="AE34" s="29" t="s">
        <v>1050</v>
      </c>
      <c r="AF34" s="224">
        <v>141.73942565917969</v>
      </c>
      <c r="AG34" s="224">
        <v>148.69981384277344</v>
      </c>
      <c r="AH34" s="224">
        <v>120.01437890758432</v>
      </c>
      <c r="AI34" s="224">
        <v>94.223537352641827</v>
      </c>
      <c r="AJ34" s="224">
        <v>140.86521791224661</v>
      </c>
      <c r="AK34" s="224">
        <v>126.499378735504</v>
      </c>
      <c r="AL34" s="224">
        <v>123.6540215607055</v>
      </c>
      <c r="AM34" s="224">
        <v>181.53273274876298</v>
      </c>
      <c r="AN34" s="224">
        <v>104.30781599245998</v>
      </c>
      <c r="AO34" s="224">
        <v>121.56558960692406</v>
      </c>
      <c r="AP34" s="224">
        <v>0</v>
      </c>
      <c r="AQ34" s="224">
        <v>0</v>
      </c>
      <c r="AR34" s="224">
        <v>115.98744260232418</v>
      </c>
      <c r="AT34" s="25"/>
      <c r="AU34" s="25"/>
      <c r="AV34" s="25"/>
      <c r="AW34" s="25"/>
    </row>
    <row r="35" spans="1:49" x14ac:dyDescent="0.25">
      <c r="A35" s="29" t="s">
        <v>1051</v>
      </c>
      <c r="B35" s="224">
        <v>138.32835388183594</v>
      </c>
      <c r="C35" s="224">
        <v>151.18009948730469</v>
      </c>
      <c r="D35" s="224">
        <v>119.6021728515625</v>
      </c>
      <c r="E35" s="224">
        <v>110.59708404541016</v>
      </c>
      <c r="F35" s="224">
        <v>155.80784606933594</v>
      </c>
      <c r="G35" s="224">
        <v>118.88072204589844</v>
      </c>
      <c r="H35" s="224">
        <v>107.29582977294922</v>
      </c>
      <c r="I35" s="224">
        <v>162.68070983886719</v>
      </c>
      <c r="J35" s="224">
        <v>110.33591461181641</v>
      </c>
      <c r="K35" s="224">
        <v>114.14372253417969</v>
      </c>
      <c r="L35" s="224">
        <v>112.62755584716797</v>
      </c>
      <c r="M35" s="224">
        <v>141.53022766113281</v>
      </c>
      <c r="N35" s="224">
        <v>113.37225341796875</v>
      </c>
      <c r="P35" s="29" t="s">
        <v>1051</v>
      </c>
      <c r="Q35" s="224">
        <v>131.65791320800781</v>
      </c>
      <c r="R35" s="224">
        <v>133.12808227539063</v>
      </c>
      <c r="S35" s="224">
        <v>113.09108734130859</v>
      </c>
      <c r="T35" s="224">
        <v>156.49215698242188</v>
      </c>
      <c r="U35" s="224">
        <v>160.29234313964844</v>
      </c>
      <c r="V35" s="224">
        <v>100</v>
      </c>
      <c r="W35" s="224">
        <v>101.7537841796875</v>
      </c>
      <c r="X35" s="224">
        <v>91.211708068847656</v>
      </c>
      <c r="Y35" s="224">
        <v>110.59774017333984</v>
      </c>
      <c r="Z35" s="224">
        <v>106.31378936767578</v>
      </c>
      <c r="AA35" s="224">
        <v>112.62755584716797</v>
      </c>
      <c r="AB35" s="224">
        <v>141.53022766113281</v>
      </c>
      <c r="AC35" s="224">
        <v>110.09899139404297</v>
      </c>
      <c r="AE35" s="29" t="s">
        <v>1051</v>
      </c>
      <c r="AF35" s="224">
        <v>142.03358459472656</v>
      </c>
      <c r="AG35" s="224">
        <v>154.15618896484375</v>
      </c>
      <c r="AH35" s="224">
        <v>120.09450531005859</v>
      </c>
      <c r="AI35" s="224">
        <v>94.223533630371094</v>
      </c>
      <c r="AJ35" s="224">
        <v>138.82980346679688</v>
      </c>
      <c r="AK35" s="224">
        <v>126.27579498291016</v>
      </c>
      <c r="AL35" s="224">
        <v>123.65402221679688</v>
      </c>
      <c r="AM35" s="224">
        <v>175.2322998046875</v>
      </c>
      <c r="AN35" s="224">
        <v>104.30781555175781</v>
      </c>
      <c r="AO35" s="224">
        <v>121.56558990478516</v>
      </c>
      <c r="AP35" s="224">
        <v>0</v>
      </c>
      <c r="AQ35" s="224">
        <v>0</v>
      </c>
      <c r="AR35" s="224">
        <v>115.37327575683594</v>
      </c>
      <c r="AT35" s="25"/>
      <c r="AU35" s="25"/>
      <c r="AV35" s="25"/>
      <c r="AW35" s="25"/>
    </row>
    <row r="36" spans="1:49" x14ac:dyDescent="0.25">
      <c r="A36" s="29" t="s">
        <v>1052</v>
      </c>
      <c r="B36" s="224">
        <v>137.81663513183594</v>
      </c>
      <c r="C36" s="224">
        <v>148.96653747558594</v>
      </c>
      <c r="D36" s="224">
        <v>120.24421691894531</v>
      </c>
      <c r="E36" s="224">
        <v>112.16373443603516</v>
      </c>
      <c r="F36" s="224">
        <v>155.79225158691406</v>
      </c>
      <c r="G36" s="224">
        <v>118.88031768798828</v>
      </c>
      <c r="H36" s="224">
        <v>107.29582977294922</v>
      </c>
      <c r="I36" s="224">
        <v>160.74456787109375</v>
      </c>
      <c r="J36" s="224">
        <v>110.33591461181641</v>
      </c>
      <c r="K36" s="224">
        <v>114.14372253417969</v>
      </c>
      <c r="L36" s="224">
        <v>112.62755584716797</v>
      </c>
      <c r="M36" s="224">
        <v>143.28407287597656</v>
      </c>
      <c r="N36" s="224">
        <v>115.17606353759766</v>
      </c>
      <c r="P36" s="29" t="s">
        <v>1052</v>
      </c>
      <c r="Q36" s="224">
        <v>132.03614807128906</v>
      </c>
      <c r="R36" s="224">
        <v>134.20587158203125</v>
      </c>
      <c r="S36" s="224">
        <v>116.66175842285156</v>
      </c>
      <c r="T36" s="224">
        <v>156.49215698242188</v>
      </c>
      <c r="U36" s="224">
        <v>160.28335571289063</v>
      </c>
      <c r="V36" s="224">
        <v>100</v>
      </c>
      <c r="W36" s="224">
        <v>101.7537841796875</v>
      </c>
      <c r="X36" s="224">
        <v>91.211708068847656</v>
      </c>
      <c r="Y36" s="224">
        <v>110.59774017333984</v>
      </c>
      <c r="Z36" s="224">
        <v>106.31378936767578</v>
      </c>
      <c r="AA36" s="224">
        <v>112.62755584716797</v>
      </c>
      <c r="AB36" s="224">
        <v>143.28407287597656</v>
      </c>
      <c r="AC36" s="224">
        <v>110.09899139404297</v>
      </c>
      <c r="AE36" s="29" t="s">
        <v>1052</v>
      </c>
      <c r="AF36" s="224">
        <v>141.02752685546875</v>
      </c>
      <c r="AG36" s="224">
        <v>151.40000915527344</v>
      </c>
      <c r="AH36" s="224">
        <v>120.51510620117188</v>
      </c>
      <c r="AI36" s="224">
        <v>96.349113464355469</v>
      </c>
      <c r="AJ36" s="224">
        <v>138.7891845703125</v>
      </c>
      <c r="AK36" s="224">
        <v>126.27522277832031</v>
      </c>
      <c r="AL36" s="224">
        <v>123.65402221679688</v>
      </c>
      <c r="AM36" s="224">
        <v>172.95611572265625</v>
      </c>
      <c r="AN36" s="224">
        <v>104.30781555175781</v>
      </c>
      <c r="AO36" s="224">
        <v>121.56558990478516</v>
      </c>
      <c r="AP36" s="224">
        <v>0</v>
      </c>
      <c r="AQ36" s="224">
        <v>0</v>
      </c>
      <c r="AR36" s="224">
        <v>118.27981567382813</v>
      </c>
      <c r="AT36" s="25"/>
      <c r="AU36" s="25"/>
      <c r="AV36" s="25"/>
      <c r="AW36" s="25"/>
    </row>
    <row r="37" spans="1:49" x14ac:dyDescent="0.25">
      <c r="A37" s="29" t="s">
        <v>1053</v>
      </c>
      <c r="B37" s="224">
        <v>137.26663208007813</v>
      </c>
      <c r="C37" s="224">
        <v>149.33779907226563</v>
      </c>
      <c r="D37" s="224">
        <v>120.24421691894531</v>
      </c>
      <c r="E37" s="224">
        <v>112.53196716308594</v>
      </c>
      <c r="F37" s="224">
        <v>153.59283447265625</v>
      </c>
      <c r="G37" s="224">
        <v>120.25298309326172</v>
      </c>
      <c r="H37" s="224">
        <v>107.29582977294922</v>
      </c>
      <c r="I37" s="224">
        <v>158.26651000976563</v>
      </c>
      <c r="J37" s="224">
        <v>110.33591461181641</v>
      </c>
      <c r="K37" s="224">
        <v>114.14372253417969</v>
      </c>
      <c r="L37" s="224">
        <v>112.62755584716797</v>
      </c>
      <c r="M37" s="224">
        <v>143.28407287597656</v>
      </c>
      <c r="N37" s="224">
        <v>115.31318664550781</v>
      </c>
      <c r="P37" s="29" t="s">
        <v>1053</v>
      </c>
      <c r="Q37" s="224">
        <v>131.278564453125</v>
      </c>
      <c r="R37" s="224">
        <v>135.86116027832031</v>
      </c>
      <c r="S37" s="224">
        <v>116.66175842285156</v>
      </c>
      <c r="T37" s="224">
        <v>156.49215698242188</v>
      </c>
      <c r="U37" s="224">
        <v>157.56124877929688</v>
      </c>
      <c r="V37" s="224">
        <v>100</v>
      </c>
      <c r="W37" s="224">
        <v>101.7537841796875</v>
      </c>
      <c r="X37" s="224">
        <v>91.211708068847656</v>
      </c>
      <c r="Y37" s="224">
        <v>110.59774017333984</v>
      </c>
      <c r="Z37" s="224">
        <v>106.31378936767578</v>
      </c>
      <c r="AA37" s="224">
        <v>112.62755584716797</v>
      </c>
      <c r="AB37" s="224">
        <v>143.28407287597656</v>
      </c>
      <c r="AC37" s="224">
        <v>110.09899139404297</v>
      </c>
      <c r="AE37" s="29" t="s">
        <v>1053</v>
      </c>
      <c r="AF37" s="224">
        <v>140.59281921386719</v>
      </c>
      <c r="AG37" s="224">
        <v>151.55958557128906</v>
      </c>
      <c r="AH37" s="224">
        <v>120.51510620117188</v>
      </c>
      <c r="AI37" s="224">
        <v>96.848716735839844</v>
      </c>
      <c r="AJ37" s="224">
        <v>138.56869506835938</v>
      </c>
      <c r="AK37" s="224">
        <v>128.18553161621094</v>
      </c>
      <c r="AL37" s="224">
        <v>123.65402221679688</v>
      </c>
      <c r="AM37" s="224">
        <v>170.04286193847656</v>
      </c>
      <c r="AN37" s="224">
        <v>104.30781555175781</v>
      </c>
      <c r="AO37" s="224">
        <v>121.56558990478516</v>
      </c>
      <c r="AP37" s="224">
        <v>0</v>
      </c>
      <c r="AQ37" s="224">
        <v>0</v>
      </c>
      <c r="AR37" s="224">
        <v>118.50075531005859</v>
      </c>
      <c r="AT37" s="25"/>
      <c r="AU37" s="25"/>
      <c r="AV37" s="25"/>
      <c r="AW37" s="25"/>
    </row>
    <row r="38" spans="1:49" x14ac:dyDescent="0.25">
      <c r="A38" s="29" t="s">
        <v>1054</v>
      </c>
      <c r="B38" s="224">
        <v>136.96458435058594</v>
      </c>
      <c r="C38" s="224">
        <v>153.80978393554688</v>
      </c>
      <c r="D38" s="224">
        <v>120.51565551757813</v>
      </c>
      <c r="E38" s="224">
        <v>114.21223449707031</v>
      </c>
      <c r="F38" s="224">
        <v>138.91107177734375</v>
      </c>
      <c r="G38" s="224">
        <v>120.25298309326172</v>
      </c>
      <c r="H38" s="224">
        <v>107.29582977294922</v>
      </c>
      <c r="I38" s="224">
        <v>161.34458923339844</v>
      </c>
      <c r="J38" s="224">
        <v>110.33591461181641</v>
      </c>
      <c r="K38" s="224">
        <v>114.14372253417969</v>
      </c>
      <c r="L38" s="224">
        <v>112.62755584716797</v>
      </c>
      <c r="M38" s="224">
        <v>150.94584655761719</v>
      </c>
      <c r="N38" s="224">
        <v>115.56857299804688</v>
      </c>
      <c r="P38" s="29" t="s">
        <v>1054</v>
      </c>
      <c r="Q38" s="224">
        <v>125.57276153564453</v>
      </c>
      <c r="R38" s="224">
        <v>141.08175659179688</v>
      </c>
      <c r="S38" s="224">
        <v>116.66175842285156</v>
      </c>
      <c r="T38" s="224">
        <v>162.8822021484375</v>
      </c>
      <c r="U38" s="224">
        <v>136.16261291503906</v>
      </c>
      <c r="V38" s="224">
        <v>100</v>
      </c>
      <c r="W38" s="224">
        <v>101.7537841796875</v>
      </c>
      <c r="X38" s="224">
        <v>91.211708068847656</v>
      </c>
      <c r="Y38" s="224">
        <v>110.59774017333984</v>
      </c>
      <c r="Z38" s="224">
        <v>106.31378936767578</v>
      </c>
      <c r="AA38" s="224">
        <v>112.62755584716797</v>
      </c>
      <c r="AB38" s="224">
        <v>150.94584655761719</v>
      </c>
      <c r="AC38" s="224">
        <v>111.713623046875</v>
      </c>
      <c r="AE38" s="29" t="s">
        <v>1054</v>
      </c>
      <c r="AF38" s="224">
        <v>143.29240417480469</v>
      </c>
      <c r="AG38" s="224">
        <v>155.90815734863281</v>
      </c>
      <c r="AH38" s="224">
        <v>120.80706787109375</v>
      </c>
      <c r="AI38" s="224">
        <v>96.848716735839844</v>
      </c>
      <c r="AJ38" s="224">
        <v>149.31655883789063</v>
      </c>
      <c r="AK38" s="224">
        <v>128.18553161621094</v>
      </c>
      <c r="AL38" s="224">
        <v>123.65402221679688</v>
      </c>
      <c r="AM38" s="224">
        <v>173.66151428222656</v>
      </c>
      <c r="AN38" s="224">
        <v>104.30781555175781</v>
      </c>
      <c r="AO38" s="224">
        <v>121.56558990478516</v>
      </c>
      <c r="AP38" s="224">
        <v>0</v>
      </c>
      <c r="AQ38" s="224">
        <v>0</v>
      </c>
      <c r="AR38" s="224">
        <v>117.92520904541016</v>
      </c>
      <c r="AT38" s="25"/>
      <c r="AU38" s="25"/>
      <c r="AV38" s="25"/>
      <c r="AW38" s="25"/>
    </row>
    <row r="39" spans="1:49" x14ac:dyDescent="0.25">
      <c r="A39" s="29" t="s">
        <v>1055</v>
      </c>
      <c r="B39" s="224">
        <v>136.36616516113281</v>
      </c>
      <c r="C39" s="224">
        <v>151.92668151855469</v>
      </c>
      <c r="D39" s="224">
        <v>120.54786682128906</v>
      </c>
      <c r="E39" s="224">
        <v>114.21223449707031</v>
      </c>
      <c r="F39" s="224">
        <v>142.79400634765625</v>
      </c>
      <c r="G39" s="224">
        <v>118.54754638671875</v>
      </c>
      <c r="H39" s="224">
        <v>107.29582977294922</v>
      </c>
      <c r="I39" s="224">
        <v>156.78108215332031</v>
      </c>
      <c r="J39" s="224">
        <v>110.33591461181641</v>
      </c>
      <c r="K39" s="224">
        <v>114.14372253417969</v>
      </c>
      <c r="L39" s="224">
        <v>112.62755584716797</v>
      </c>
      <c r="M39" s="224">
        <v>150.94584655761719</v>
      </c>
      <c r="N39" s="224">
        <v>116.59739685058594</v>
      </c>
      <c r="P39" s="29" t="s">
        <v>1055</v>
      </c>
      <c r="Q39" s="224">
        <v>127.32185363769531</v>
      </c>
      <c r="R39" s="224">
        <v>141.08175659179688</v>
      </c>
      <c r="S39" s="224">
        <v>116.66175842285156</v>
      </c>
      <c r="T39" s="224">
        <v>162.8822021484375</v>
      </c>
      <c r="U39" s="224">
        <v>141.37998962402344</v>
      </c>
      <c r="V39" s="224">
        <v>100</v>
      </c>
      <c r="W39" s="224">
        <v>101.7537841796875</v>
      </c>
      <c r="X39" s="224">
        <v>91.211708068847656</v>
      </c>
      <c r="Y39" s="224">
        <v>110.59774017333984</v>
      </c>
      <c r="Z39" s="224">
        <v>106.31378936767578</v>
      </c>
      <c r="AA39" s="224">
        <v>112.62755584716797</v>
      </c>
      <c r="AB39" s="224">
        <v>150.94584655761719</v>
      </c>
      <c r="AC39" s="224">
        <v>111.713623046875</v>
      </c>
      <c r="AE39" s="29" t="s">
        <v>1055</v>
      </c>
      <c r="AF39" s="224">
        <v>141.39002990722656</v>
      </c>
      <c r="AG39" s="224">
        <v>153.714599609375</v>
      </c>
      <c r="AH39" s="224">
        <v>120.84171295166016</v>
      </c>
      <c r="AI39" s="224">
        <v>96.848716735839844</v>
      </c>
      <c r="AJ39" s="224">
        <v>148.14741516113281</v>
      </c>
      <c r="AK39" s="224">
        <v>125.81211853027344</v>
      </c>
      <c r="AL39" s="224">
        <v>123.65402221679688</v>
      </c>
      <c r="AM39" s="224">
        <v>168.29656982421875</v>
      </c>
      <c r="AN39" s="224">
        <v>104.30781555175781</v>
      </c>
      <c r="AO39" s="224">
        <v>121.56558990478516</v>
      </c>
      <c r="AP39" s="224">
        <v>0</v>
      </c>
      <c r="AQ39" s="224">
        <v>0</v>
      </c>
      <c r="AR39" s="224">
        <v>119.58297729492188</v>
      </c>
      <c r="AT39" s="25"/>
      <c r="AU39" s="25"/>
      <c r="AV39" s="25"/>
      <c r="AW39" s="25"/>
    </row>
    <row r="40" spans="1:49" x14ac:dyDescent="0.25">
      <c r="A40" s="29" t="s">
        <v>1056</v>
      </c>
      <c r="B40" s="224">
        <v>136.56513977050781</v>
      </c>
      <c r="C40" s="224">
        <v>151.15380859375</v>
      </c>
      <c r="D40" s="224">
        <v>116.84661102294922</v>
      </c>
      <c r="E40" s="224">
        <v>114.21223449707031</v>
      </c>
      <c r="F40" s="224">
        <v>146.91188049316406</v>
      </c>
      <c r="G40" s="224">
        <v>118.36539459228516</v>
      </c>
      <c r="H40" s="224">
        <v>107.29582977294922</v>
      </c>
      <c r="I40" s="224">
        <v>159.39051818847656</v>
      </c>
      <c r="J40" s="224">
        <v>110.33591461181641</v>
      </c>
      <c r="K40" s="224">
        <v>114.14373779296875</v>
      </c>
      <c r="L40" s="224">
        <v>112.62755584716797</v>
      </c>
      <c r="M40" s="224">
        <v>150.94584655761719</v>
      </c>
      <c r="N40" s="224">
        <v>116.4669189453125</v>
      </c>
      <c r="P40" s="29" t="s">
        <v>1056</v>
      </c>
      <c r="Q40" s="224">
        <v>129.07093811035156</v>
      </c>
      <c r="R40" s="224">
        <v>141.08175659179688</v>
      </c>
      <c r="S40" s="224">
        <v>116.66175842285156</v>
      </c>
      <c r="T40" s="224">
        <v>162.8822021484375</v>
      </c>
      <c r="U40" s="224">
        <v>146.59736633300781</v>
      </c>
      <c r="V40" s="224">
        <v>100</v>
      </c>
      <c r="W40" s="224">
        <v>101.7537841796875</v>
      </c>
      <c r="X40" s="224">
        <v>91.211708068847656</v>
      </c>
      <c r="Y40" s="224">
        <v>110.59774017333984</v>
      </c>
      <c r="Z40" s="224">
        <v>106.31378936767578</v>
      </c>
      <c r="AA40" s="224">
        <v>112.62755584716797</v>
      </c>
      <c r="AB40" s="224">
        <v>150.94584655761719</v>
      </c>
      <c r="AC40" s="224">
        <v>111.713623046875</v>
      </c>
      <c r="AE40" s="29" t="s">
        <v>1056</v>
      </c>
      <c r="AF40" s="224">
        <v>140.72795104980469</v>
      </c>
      <c r="AG40" s="224">
        <v>152.81430053710938</v>
      </c>
      <c r="AH40" s="224">
        <v>116.86058807373047</v>
      </c>
      <c r="AI40" s="224">
        <v>96.848716735839844</v>
      </c>
      <c r="AJ40" s="224">
        <v>148.10261535644531</v>
      </c>
      <c r="AK40" s="224">
        <v>125.55862426757813</v>
      </c>
      <c r="AL40" s="224">
        <v>123.65402221679688</v>
      </c>
      <c r="AM40" s="224">
        <v>171.36427307128906</v>
      </c>
      <c r="AN40" s="224">
        <v>104.30781555175781</v>
      </c>
      <c r="AO40" s="224">
        <v>121.56562042236328</v>
      </c>
      <c r="AP40" s="224">
        <v>0</v>
      </c>
      <c r="AQ40" s="224">
        <v>0</v>
      </c>
      <c r="AR40" s="224">
        <v>119.37272644042969</v>
      </c>
      <c r="AT40" s="25"/>
      <c r="AU40" s="25"/>
      <c r="AV40" s="25"/>
      <c r="AW40" s="25"/>
    </row>
    <row r="41" spans="1:49" x14ac:dyDescent="0.25">
      <c r="A41" s="29" t="s">
        <v>1057</v>
      </c>
      <c r="B41" s="224">
        <v>137.41300964355469</v>
      </c>
      <c r="C41" s="224">
        <v>152.40312194824219</v>
      </c>
      <c r="D41" s="224">
        <v>118.18397521972656</v>
      </c>
      <c r="E41" s="224">
        <v>114.12948608398438</v>
      </c>
      <c r="F41" s="224">
        <v>146.90988159179688</v>
      </c>
      <c r="G41" s="224">
        <v>118.35282897949219</v>
      </c>
      <c r="H41" s="224">
        <v>107.29582977294922</v>
      </c>
      <c r="I41" s="224">
        <v>161.85328674316406</v>
      </c>
      <c r="J41" s="224">
        <v>110.33591461181641</v>
      </c>
      <c r="K41" s="224">
        <v>114.14373779296875</v>
      </c>
      <c r="L41" s="224">
        <v>112.62755584716797</v>
      </c>
      <c r="M41" s="224">
        <v>150.94584655761719</v>
      </c>
      <c r="N41" s="224">
        <v>115.15019989013672</v>
      </c>
      <c r="P41" s="29" t="s">
        <v>1057</v>
      </c>
      <c r="Q41" s="224">
        <v>128.9884033203125</v>
      </c>
      <c r="R41" s="224">
        <v>140.2003173828125</v>
      </c>
      <c r="S41" s="224">
        <v>116.66175842285156</v>
      </c>
      <c r="T41" s="224">
        <v>162.8822021484375</v>
      </c>
      <c r="U41" s="224">
        <v>146.59736633300781</v>
      </c>
      <c r="V41" s="224">
        <v>100</v>
      </c>
      <c r="W41" s="224">
        <v>101.7537841796875</v>
      </c>
      <c r="X41" s="224">
        <v>91.211708068847656</v>
      </c>
      <c r="Y41" s="224">
        <v>110.59774017333984</v>
      </c>
      <c r="Z41" s="224">
        <v>106.31378936767578</v>
      </c>
      <c r="AA41" s="224">
        <v>112.62755584716797</v>
      </c>
      <c r="AB41" s="224">
        <v>150.94584655761719</v>
      </c>
      <c r="AC41" s="224">
        <v>111.713623046875</v>
      </c>
      <c r="AE41" s="29" t="s">
        <v>1057</v>
      </c>
      <c r="AF41" s="224">
        <v>142.09263610839844</v>
      </c>
      <c r="AG41" s="224">
        <v>154.41490173339844</v>
      </c>
      <c r="AH41" s="224">
        <v>118.29907989501953</v>
      </c>
      <c r="AI41" s="224">
        <v>96.736442565917969</v>
      </c>
      <c r="AJ41" s="224">
        <v>148.09304809570313</v>
      </c>
      <c r="AK41" s="224">
        <v>125.54113006591797</v>
      </c>
      <c r="AL41" s="224">
        <v>123.65402221679688</v>
      </c>
      <c r="AM41" s="224">
        <v>174.25955200195313</v>
      </c>
      <c r="AN41" s="224">
        <v>104.30781555175781</v>
      </c>
      <c r="AO41" s="224">
        <v>121.56562042236328</v>
      </c>
      <c r="AP41" s="224">
        <v>0</v>
      </c>
      <c r="AQ41" s="224">
        <v>0</v>
      </c>
      <c r="AR41" s="224">
        <v>117.25106811523438</v>
      </c>
      <c r="AT41" s="25"/>
      <c r="AU41" s="25"/>
      <c r="AV41" s="25"/>
      <c r="AW41" s="25"/>
    </row>
    <row r="42" spans="1:49" hidden="1" outlineLevel="1" x14ac:dyDescent="0.25">
      <c r="A42" s="29" t="s">
        <v>1058</v>
      </c>
      <c r="B42" s="224">
        <v>0</v>
      </c>
      <c r="C42" s="224">
        <v>0</v>
      </c>
      <c r="D42" s="224">
        <v>0</v>
      </c>
      <c r="E42" s="224">
        <v>0</v>
      </c>
      <c r="F42" s="224">
        <v>0</v>
      </c>
      <c r="G42" s="224">
        <v>0</v>
      </c>
      <c r="H42" s="224">
        <v>0</v>
      </c>
      <c r="I42" s="224">
        <v>0</v>
      </c>
      <c r="J42" s="224">
        <v>0</v>
      </c>
      <c r="K42" s="224">
        <v>0</v>
      </c>
      <c r="L42" s="224">
        <v>0</v>
      </c>
      <c r="M42" s="224">
        <v>0</v>
      </c>
      <c r="N42" s="224">
        <v>0</v>
      </c>
      <c r="P42" s="29" t="s">
        <v>1058</v>
      </c>
      <c r="Q42" s="224">
        <v>0</v>
      </c>
      <c r="R42" s="224">
        <v>0</v>
      </c>
      <c r="S42" s="224">
        <v>0</v>
      </c>
      <c r="T42" s="224">
        <v>0</v>
      </c>
      <c r="U42" s="224">
        <v>0</v>
      </c>
      <c r="V42" s="224">
        <v>0</v>
      </c>
      <c r="W42" s="224">
        <v>0</v>
      </c>
      <c r="X42" s="224">
        <v>0</v>
      </c>
      <c r="Y42" s="224">
        <v>0</v>
      </c>
      <c r="Z42" s="224">
        <v>0</v>
      </c>
      <c r="AA42" s="224">
        <v>0</v>
      </c>
      <c r="AB42" s="224">
        <v>0</v>
      </c>
      <c r="AC42" s="224">
        <v>0</v>
      </c>
      <c r="AE42" s="29" t="s">
        <v>1058</v>
      </c>
      <c r="AF42" s="224">
        <v>0</v>
      </c>
      <c r="AG42" s="224">
        <v>0</v>
      </c>
      <c r="AH42" s="224">
        <v>0</v>
      </c>
      <c r="AI42" s="224">
        <v>0</v>
      </c>
      <c r="AJ42" s="224">
        <v>0</v>
      </c>
      <c r="AK42" s="224">
        <v>0</v>
      </c>
      <c r="AL42" s="224">
        <v>0</v>
      </c>
      <c r="AM42" s="224">
        <v>0</v>
      </c>
      <c r="AN42" s="224">
        <v>0</v>
      </c>
      <c r="AO42" s="224">
        <v>0</v>
      </c>
      <c r="AP42" s="224">
        <v>0</v>
      </c>
      <c r="AQ42" s="224">
        <v>0</v>
      </c>
      <c r="AR42" s="224">
        <v>0</v>
      </c>
      <c r="AT42" s="25"/>
      <c r="AU42" s="25"/>
      <c r="AV42" s="25"/>
      <c r="AW42" s="25"/>
    </row>
    <row r="43" spans="1:49" hidden="1" outlineLevel="1" x14ac:dyDescent="0.25">
      <c r="A43" s="29" t="s">
        <v>1059</v>
      </c>
      <c r="B43" s="224">
        <v>0</v>
      </c>
      <c r="C43" s="224">
        <v>0</v>
      </c>
      <c r="D43" s="224">
        <v>0</v>
      </c>
      <c r="E43" s="224">
        <v>0</v>
      </c>
      <c r="F43" s="224">
        <v>0</v>
      </c>
      <c r="G43" s="224">
        <v>0</v>
      </c>
      <c r="H43" s="224">
        <v>0</v>
      </c>
      <c r="I43" s="224">
        <v>0</v>
      </c>
      <c r="J43" s="224">
        <v>0</v>
      </c>
      <c r="K43" s="224">
        <v>0</v>
      </c>
      <c r="L43" s="224">
        <v>0</v>
      </c>
      <c r="M43" s="224">
        <v>0</v>
      </c>
      <c r="N43" s="224">
        <v>0</v>
      </c>
      <c r="P43" s="29" t="s">
        <v>1059</v>
      </c>
      <c r="Q43" s="224">
        <v>0</v>
      </c>
      <c r="R43" s="224">
        <v>0</v>
      </c>
      <c r="S43" s="224">
        <v>0</v>
      </c>
      <c r="T43" s="224">
        <v>0</v>
      </c>
      <c r="U43" s="224">
        <v>0</v>
      </c>
      <c r="V43" s="224">
        <v>0</v>
      </c>
      <c r="W43" s="224">
        <v>0</v>
      </c>
      <c r="X43" s="224">
        <v>0</v>
      </c>
      <c r="Y43" s="224">
        <v>0</v>
      </c>
      <c r="Z43" s="224">
        <v>0</v>
      </c>
      <c r="AA43" s="224">
        <v>0</v>
      </c>
      <c r="AB43" s="224">
        <v>0</v>
      </c>
      <c r="AC43" s="224">
        <v>0</v>
      </c>
      <c r="AE43" s="29" t="s">
        <v>1059</v>
      </c>
      <c r="AF43" s="224">
        <v>0</v>
      </c>
      <c r="AG43" s="224">
        <v>0</v>
      </c>
      <c r="AH43" s="224">
        <v>0</v>
      </c>
      <c r="AI43" s="224">
        <v>0</v>
      </c>
      <c r="AJ43" s="224">
        <v>0</v>
      </c>
      <c r="AK43" s="224">
        <v>0</v>
      </c>
      <c r="AL43" s="224">
        <v>0</v>
      </c>
      <c r="AM43" s="224">
        <v>0</v>
      </c>
      <c r="AN43" s="224">
        <v>0</v>
      </c>
      <c r="AO43" s="224">
        <v>0</v>
      </c>
      <c r="AP43" s="224">
        <v>0</v>
      </c>
      <c r="AQ43" s="224">
        <v>0</v>
      </c>
      <c r="AR43" s="224">
        <v>0</v>
      </c>
      <c r="AT43" s="25"/>
      <c r="AU43" s="25"/>
      <c r="AV43" s="25"/>
      <c r="AW43" s="25"/>
    </row>
    <row r="44" spans="1:49" hidden="1" outlineLevel="1" x14ac:dyDescent="0.25">
      <c r="A44" s="29" t="s">
        <v>1060</v>
      </c>
      <c r="B44" s="224">
        <v>0</v>
      </c>
      <c r="C44" s="224">
        <v>0</v>
      </c>
      <c r="D44" s="224">
        <v>0</v>
      </c>
      <c r="E44" s="224">
        <v>0</v>
      </c>
      <c r="F44" s="224">
        <v>0</v>
      </c>
      <c r="G44" s="224">
        <v>0</v>
      </c>
      <c r="H44" s="224">
        <v>0</v>
      </c>
      <c r="I44" s="224">
        <v>0</v>
      </c>
      <c r="J44" s="224">
        <v>0</v>
      </c>
      <c r="K44" s="224">
        <v>0</v>
      </c>
      <c r="L44" s="224">
        <v>0</v>
      </c>
      <c r="M44" s="224">
        <v>0</v>
      </c>
      <c r="N44" s="224">
        <v>0</v>
      </c>
      <c r="P44" s="29" t="s">
        <v>1060</v>
      </c>
      <c r="Q44" s="224">
        <v>0</v>
      </c>
      <c r="R44" s="224">
        <v>0</v>
      </c>
      <c r="S44" s="224">
        <v>0</v>
      </c>
      <c r="T44" s="224">
        <v>0</v>
      </c>
      <c r="U44" s="224">
        <v>0</v>
      </c>
      <c r="V44" s="224">
        <v>0</v>
      </c>
      <c r="W44" s="224">
        <v>0</v>
      </c>
      <c r="X44" s="224">
        <v>0</v>
      </c>
      <c r="Y44" s="224">
        <v>0</v>
      </c>
      <c r="Z44" s="224">
        <v>0</v>
      </c>
      <c r="AA44" s="224">
        <v>0</v>
      </c>
      <c r="AB44" s="224">
        <v>0</v>
      </c>
      <c r="AC44" s="224">
        <v>0</v>
      </c>
      <c r="AE44" s="29" t="s">
        <v>1060</v>
      </c>
      <c r="AF44" s="224">
        <v>0</v>
      </c>
      <c r="AG44" s="224">
        <v>0</v>
      </c>
      <c r="AH44" s="224">
        <v>0</v>
      </c>
      <c r="AI44" s="224">
        <v>0</v>
      </c>
      <c r="AJ44" s="224">
        <v>0</v>
      </c>
      <c r="AK44" s="224">
        <v>0</v>
      </c>
      <c r="AL44" s="224">
        <v>0</v>
      </c>
      <c r="AM44" s="224">
        <v>0</v>
      </c>
      <c r="AN44" s="224">
        <v>0</v>
      </c>
      <c r="AO44" s="224">
        <v>0</v>
      </c>
      <c r="AP44" s="224">
        <v>0</v>
      </c>
      <c r="AQ44" s="224">
        <v>0</v>
      </c>
      <c r="AR44" s="224">
        <v>0</v>
      </c>
      <c r="AT44" s="25"/>
      <c r="AU44" s="25"/>
      <c r="AV44" s="25"/>
      <c r="AW44" s="25"/>
    </row>
    <row r="45" spans="1:49" hidden="1" outlineLevel="1" x14ac:dyDescent="0.25">
      <c r="A45" s="29" t="s">
        <v>1061</v>
      </c>
      <c r="B45" s="224">
        <v>0</v>
      </c>
      <c r="C45" s="224">
        <v>0</v>
      </c>
      <c r="D45" s="224">
        <v>0</v>
      </c>
      <c r="E45" s="224">
        <v>0</v>
      </c>
      <c r="F45" s="224">
        <v>0</v>
      </c>
      <c r="G45" s="224">
        <v>0</v>
      </c>
      <c r="H45" s="224">
        <v>0</v>
      </c>
      <c r="I45" s="224">
        <v>0</v>
      </c>
      <c r="J45" s="224">
        <v>0</v>
      </c>
      <c r="K45" s="224">
        <v>0</v>
      </c>
      <c r="L45" s="224">
        <v>0</v>
      </c>
      <c r="M45" s="224">
        <v>0</v>
      </c>
      <c r="N45" s="224">
        <v>0</v>
      </c>
      <c r="P45" s="29" t="s">
        <v>1061</v>
      </c>
      <c r="Q45" s="224">
        <v>0</v>
      </c>
      <c r="R45" s="224">
        <v>0</v>
      </c>
      <c r="S45" s="224">
        <v>0</v>
      </c>
      <c r="T45" s="224">
        <v>0</v>
      </c>
      <c r="U45" s="224">
        <v>0</v>
      </c>
      <c r="V45" s="224">
        <v>0</v>
      </c>
      <c r="W45" s="224">
        <v>0</v>
      </c>
      <c r="X45" s="224">
        <v>0</v>
      </c>
      <c r="Y45" s="224">
        <v>0</v>
      </c>
      <c r="Z45" s="224">
        <v>0</v>
      </c>
      <c r="AA45" s="224">
        <v>0</v>
      </c>
      <c r="AB45" s="224">
        <v>0</v>
      </c>
      <c r="AC45" s="224">
        <v>0</v>
      </c>
      <c r="AE45" s="29" t="s">
        <v>1061</v>
      </c>
      <c r="AF45" s="224">
        <v>0</v>
      </c>
      <c r="AG45" s="224">
        <v>0</v>
      </c>
      <c r="AH45" s="224">
        <v>0</v>
      </c>
      <c r="AI45" s="224">
        <v>0</v>
      </c>
      <c r="AJ45" s="224">
        <v>0</v>
      </c>
      <c r="AK45" s="224">
        <v>0</v>
      </c>
      <c r="AL45" s="224">
        <v>0</v>
      </c>
      <c r="AM45" s="224">
        <v>0</v>
      </c>
      <c r="AN45" s="224">
        <v>0</v>
      </c>
      <c r="AO45" s="224">
        <v>0</v>
      </c>
      <c r="AP45" s="224">
        <v>0</v>
      </c>
      <c r="AQ45" s="224">
        <v>0</v>
      </c>
      <c r="AR45" s="224">
        <v>0</v>
      </c>
      <c r="AT45" s="25"/>
      <c r="AU45" s="25"/>
      <c r="AV45" s="25"/>
      <c r="AW45" s="25"/>
    </row>
    <row r="46" spans="1:49" hidden="1" outlineLevel="1" x14ac:dyDescent="0.25">
      <c r="A46" s="29" t="s">
        <v>1062</v>
      </c>
      <c r="B46" s="224">
        <v>0</v>
      </c>
      <c r="C46" s="224">
        <v>0</v>
      </c>
      <c r="D46" s="224">
        <v>0</v>
      </c>
      <c r="E46" s="224">
        <v>0</v>
      </c>
      <c r="F46" s="224">
        <v>0</v>
      </c>
      <c r="G46" s="224">
        <v>0</v>
      </c>
      <c r="H46" s="224">
        <v>0</v>
      </c>
      <c r="I46" s="224">
        <v>0</v>
      </c>
      <c r="J46" s="224">
        <v>0</v>
      </c>
      <c r="K46" s="224">
        <v>0</v>
      </c>
      <c r="L46" s="224">
        <v>0</v>
      </c>
      <c r="M46" s="224">
        <v>0</v>
      </c>
      <c r="N46" s="224">
        <v>0</v>
      </c>
      <c r="P46" s="29" t="s">
        <v>1062</v>
      </c>
      <c r="Q46" s="224">
        <v>0</v>
      </c>
      <c r="R46" s="224">
        <v>0</v>
      </c>
      <c r="S46" s="224">
        <v>0</v>
      </c>
      <c r="T46" s="224">
        <v>0</v>
      </c>
      <c r="U46" s="224">
        <v>0</v>
      </c>
      <c r="V46" s="224">
        <v>0</v>
      </c>
      <c r="W46" s="224">
        <v>0</v>
      </c>
      <c r="X46" s="224">
        <v>0</v>
      </c>
      <c r="Y46" s="224">
        <v>0</v>
      </c>
      <c r="Z46" s="224">
        <v>0</v>
      </c>
      <c r="AA46" s="224">
        <v>0</v>
      </c>
      <c r="AB46" s="224">
        <v>0</v>
      </c>
      <c r="AC46" s="224">
        <v>0</v>
      </c>
      <c r="AE46" s="29" t="s">
        <v>1062</v>
      </c>
      <c r="AF46" s="224">
        <v>0</v>
      </c>
      <c r="AG46" s="224">
        <v>0</v>
      </c>
      <c r="AH46" s="224">
        <v>0</v>
      </c>
      <c r="AI46" s="224">
        <v>0</v>
      </c>
      <c r="AJ46" s="224">
        <v>0</v>
      </c>
      <c r="AK46" s="224">
        <v>0</v>
      </c>
      <c r="AL46" s="224">
        <v>0</v>
      </c>
      <c r="AM46" s="224">
        <v>0</v>
      </c>
      <c r="AN46" s="224">
        <v>0</v>
      </c>
      <c r="AO46" s="224">
        <v>0</v>
      </c>
      <c r="AP46" s="224">
        <v>0</v>
      </c>
      <c r="AQ46" s="224">
        <v>0</v>
      </c>
      <c r="AR46" s="224">
        <v>0</v>
      </c>
      <c r="AT46" s="25"/>
      <c r="AU46" s="25"/>
      <c r="AV46" s="25"/>
      <c r="AW46" s="25"/>
    </row>
    <row r="47" spans="1:49" hidden="1" outlineLevel="1" x14ac:dyDescent="0.25">
      <c r="A47" s="29" t="s">
        <v>1063</v>
      </c>
      <c r="B47" s="224">
        <v>0</v>
      </c>
      <c r="C47" s="224">
        <v>0</v>
      </c>
      <c r="D47" s="224">
        <v>0</v>
      </c>
      <c r="E47" s="224">
        <v>0</v>
      </c>
      <c r="F47" s="224">
        <v>0</v>
      </c>
      <c r="G47" s="224">
        <v>0</v>
      </c>
      <c r="H47" s="224">
        <v>0</v>
      </c>
      <c r="I47" s="224">
        <v>0</v>
      </c>
      <c r="J47" s="224">
        <v>0</v>
      </c>
      <c r="K47" s="224">
        <v>0</v>
      </c>
      <c r="L47" s="224">
        <v>0</v>
      </c>
      <c r="M47" s="224">
        <v>0</v>
      </c>
      <c r="N47" s="224">
        <v>0</v>
      </c>
      <c r="P47" s="29" t="s">
        <v>1063</v>
      </c>
      <c r="Q47" s="224">
        <v>0</v>
      </c>
      <c r="R47" s="224">
        <v>0</v>
      </c>
      <c r="S47" s="224">
        <v>0</v>
      </c>
      <c r="T47" s="224">
        <v>0</v>
      </c>
      <c r="U47" s="224">
        <v>0</v>
      </c>
      <c r="V47" s="224">
        <v>0</v>
      </c>
      <c r="W47" s="224">
        <v>0</v>
      </c>
      <c r="X47" s="224">
        <v>0</v>
      </c>
      <c r="Y47" s="224">
        <v>0</v>
      </c>
      <c r="Z47" s="224">
        <v>0</v>
      </c>
      <c r="AA47" s="224">
        <v>0</v>
      </c>
      <c r="AB47" s="224">
        <v>0</v>
      </c>
      <c r="AC47" s="224">
        <v>0</v>
      </c>
      <c r="AE47" s="29" t="s">
        <v>1063</v>
      </c>
      <c r="AF47" s="224">
        <v>0</v>
      </c>
      <c r="AG47" s="224">
        <v>0</v>
      </c>
      <c r="AH47" s="224">
        <v>0</v>
      </c>
      <c r="AI47" s="224">
        <v>0</v>
      </c>
      <c r="AJ47" s="224">
        <v>0</v>
      </c>
      <c r="AK47" s="224">
        <v>0</v>
      </c>
      <c r="AL47" s="224">
        <v>0</v>
      </c>
      <c r="AM47" s="224">
        <v>0</v>
      </c>
      <c r="AN47" s="224">
        <v>0</v>
      </c>
      <c r="AO47" s="224">
        <v>0</v>
      </c>
      <c r="AP47" s="224">
        <v>0</v>
      </c>
      <c r="AQ47" s="224">
        <v>0</v>
      </c>
      <c r="AR47" s="224">
        <v>0</v>
      </c>
      <c r="AT47" s="25"/>
      <c r="AU47" s="25"/>
      <c r="AV47" s="25"/>
      <c r="AW47" s="25"/>
    </row>
    <row r="48" spans="1:49" hidden="1" outlineLevel="1" x14ac:dyDescent="0.25">
      <c r="A48" s="29" t="s">
        <v>1064</v>
      </c>
      <c r="B48" s="224">
        <v>0</v>
      </c>
      <c r="C48" s="224">
        <v>0</v>
      </c>
      <c r="D48" s="224">
        <v>0</v>
      </c>
      <c r="E48" s="224">
        <v>0</v>
      </c>
      <c r="F48" s="224">
        <v>0</v>
      </c>
      <c r="G48" s="224">
        <v>0</v>
      </c>
      <c r="H48" s="224">
        <v>0</v>
      </c>
      <c r="I48" s="224">
        <v>0</v>
      </c>
      <c r="J48" s="224">
        <v>0</v>
      </c>
      <c r="K48" s="224">
        <v>0</v>
      </c>
      <c r="L48" s="224">
        <v>0</v>
      </c>
      <c r="M48" s="224">
        <v>0</v>
      </c>
      <c r="N48" s="224">
        <v>0</v>
      </c>
      <c r="P48" s="29" t="s">
        <v>1064</v>
      </c>
      <c r="Q48" s="224">
        <v>0</v>
      </c>
      <c r="R48" s="224">
        <v>0</v>
      </c>
      <c r="S48" s="224">
        <v>0</v>
      </c>
      <c r="T48" s="224">
        <v>0</v>
      </c>
      <c r="U48" s="224">
        <v>0</v>
      </c>
      <c r="V48" s="224">
        <v>0</v>
      </c>
      <c r="W48" s="224">
        <v>0</v>
      </c>
      <c r="X48" s="224">
        <v>0</v>
      </c>
      <c r="Y48" s="224">
        <v>0</v>
      </c>
      <c r="Z48" s="224">
        <v>0</v>
      </c>
      <c r="AA48" s="224">
        <v>0</v>
      </c>
      <c r="AB48" s="224">
        <v>0</v>
      </c>
      <c r="AC48" s="224">
        <v>0</v>
      </c>
      <c r="AE48" s="29" t="s">
        <v>1064</v>
      </c>
      <c r="AF48" s="224">
        <v>0</v>
      </c>
      <c r="AG48" s="224">
        <v>0</v>
      </c>
      <c r="AH48" s="224">
        <v>0</v>
      </c>
      <c r="AI48" s="224">
        <v>0</v>
      </c>
      <c r="AJ48" s="224">
        <v>0</v>
      </c>
      <c r="AK48" s="224">
        <v>0</v>
      </c>
      <c r="AL48" s="224">
        <v>0</v>
      </c>
      <c r="AM48" s="224">
        <v>0</v>
      </c>
      <c r="AN48" s="224">
        <v>0</v>
      </c>
      <c r="AO48" s="224">
        <v>0</v>
      </c>
      <c r="AP48" s="224">
        <v>0</v>
      </c>
      <c r="AQ48" s="224">
        <v>0</v>
      </c>
      <c r="AR48" s="224">
        <v>0</v>
      </c>
      <c r="AT48" s="25"/>
      <c r="AU48" s="25"/>
      <c r="AV48" s="25"/>
      <c r="AW48" s="25"/>
    </row>
    <row r="49" spans="1:49" hidden="1" outlineLevel="1" x14ac:dyDescent="0.25">
      <c r="A49" s="29" t="s">
        <v>1065</v>
      </c>
      <c r="B49" s="224">
        <v>0</v>
      </c>
      <c r="C49" s="224">
        <v>0</v>
      </c>
      <c r="D49" s="224">
        <v>0</v>
      </c>
      <c r="E49" s="224">
        <v>0</v>
      </c>
      <c r="F49" s="224">
        <v>0</v>
      </c>
      <c r="G49" s="224">
        <v>0</v>
      </c>
      <c r="H49" s="224">
        <v>0</v>
      </c>
      <c r="I49" s="224">
        <v>0</v>
      </c>
      <c r="J49" s="224">
        <v>0</v>
      </c>
      <c r="K49" s="224">
        <v>0</v>
      </c>
      <c r="L49" s="224">
        <v>0</v>
      </c>
      <c r="M49" s="224">
        <v>0</v>
      </c>
      <c r="N49" s="224">
        <v>0</v>
      </c>
      <c r="P49" s="29" t="s">
        <v>1065</v>
      </c>
      <c r="Q49" s="224">
        <v>0</v>
      </c>
      <c r="R49" s="224">
        <v>0</v>
      </c>
      <c r="S49" s="224">
        <v>0</v>
      </c>
      <c r="T49" s="224">
        <v>0</v>
      </c>
      <c r="U49" s="224">
        <v>0</v>
      </c>
      <c r="V49" s="224">
        <v>0</v>
      </c>
      <c r="W49" s="224">
        <v>0</v>
      </c>
      <c r="X49" s="224">
        <v>0</v>
      </c>
      <c r="Y49" s="224">
        <v>0</v>
      </c>
      <c r="Z49" s="224">
        <v>0</v>
      </c>
      <c r="AA49" s="224">
        <v>0</v>
      </c>
      <c r="AB49" s="224">
        <v>0</v>
      </c>
      <c r="AC49" s="224">
        <v>0</v>
      </c>
      <c r="AE49" s="29" t="s">
        <v>1065</v>
      </c>
      <c r="AF49" s="224">
        <v>0</v>
      </c>
      <c r="AG49" s="224">
        <v>0</v>
      </c>
      <c r="AH49" s="224">
        <v>0</v>
      </c>
      <c r="AI49" s="224">
        <v>0</v>
      </c>
      <c r="AJ49" s="224">
        <v>0</v>
      </c>
      <c r="AK49" s="224">
        <v>0</v>
      </c>
      <c r="AL49" s="224">
        <v>0</v>
      </c>
      <c r="AM49" s="224">
        <v>0</v>
      </c>
      <c r="AN49" s="224">
        <v>0</v>
      </c>
      <c r="AO49" s="224">
        <v>0</v>
      </c>
      <c r="AP49" s="224">
        <v>0</v>
      </c>
      <c r="AQ49" s="224">
        <v>0</v>
      </c>
      <c r="AR49" s="224">
        <v>0</v>
      </c>
      <c r="AT49" s="25"/>
      <c r="AU49" s="25"/>
      <c r="AV49" s="25"/>
      <c r="AW49" s="25"/>
    </row>
    <row r="50" spans="1:49" hidden="1" outlineLevel="1" x14ac:dyDescent="0.25">
      <c r="A50" s="29" t="s">
        <v>1066</v>
      </c>
      <c r="B50" s="224">
        <v>0</v>
      </c>
      <c r="C50" s="224">
        <v>0</v>
      </c>
      <c r="D50" s="224">
        <v>0</v>
      </c>
      <c r="E50" s="224">
        <v>0</v>
      </c>
      <c r="F50" s="224">
        <v>0</v>
      </c>
      <c r="G50" s="224">
        <v>0</v>
      </c>
      <c r="H50" s="224">
        <v>0</v>
      </c>
      <c r="I50" s="224">
        <v>0</v>
      </c>
      <c r="J50" s="224">
        <v>0</v>
      </c>
      <c r="K50" s="224">
        <v>0</v>
      </c>
      <c r="L50" s="224">
        <v>0</v>
      </c>
      <c r="M50" s="224">
        <v>0</v>
      </c>
      <c r="N50" s="224">
        <v>0</v>
      </c>
      <c r="P50" s="29" t="s">
        <v>1066</v>
      </c>
      <c r="Q50" s="224">
        <v>0</v>
      </c>
      <c r="R50" s="224">
        <v>0</v>
      </c>
      <c r="S50" s="224">
        <v>0</v>
      </c>
      <c r="T50" s="224">
        <v>0</v>
      </c>
      <c r="U50" s="224">
        <v>0</v>
      </c>
      <c r="V50" s="224">
        <v>0</v>
      </c>
      <c r="W50" s="224">
        <v>0</v>
      </c>
      <c r="X50" s="224">
        <v>0</v>
      </c>
      <c r="Y50" s="224">
        <v>0</v>
      </c>
      <c r="Z50" s="224">
        <v>0</v>
      </c>
      <c r="AA50" s="224">
        <v>0</v>
      </c>
      <c r="AB50" s="224">
        <v>0</v>
      </c>
      <c r="AC50" s="224">
        <v>0</v>
      </c>
      <c r="AE50" s="29" t="s">
        <v>1066</v>
      </c>
      <c r="AF50" s="224">
        <v>0</v>
      </c>
      <c r="AG50" s="224">
        <v>0</v>
      </c>
      <c r="AH50" s="224">
        <v>0</v>
      </c>
      <c r="AI50" s="224">
        <v>0</v>
      </c>
      <c r="AJ50" s="224">
        <v>0</v>
      </c>
      <c r="AK50" s="224">
        <v>0</v>
      </c>
      <c r="AL50" s="224">
        <v>0</v>
      </c>
      <c r="AM50" s="224">
        <v>0</v>
      </c>
      <c r="AN50" s="224">
        <v>0</v>
      </c>
      <c r="AO50" s="224">
        <v>0</v>
      </c>
      <c r="AP50" s="224">
        <v>0</v>
      </c>
      <c r="AQ50" s="224">
        <v>0</v>
      </c>
      <c r="AR50" s="224">
        <v>0</v>
      </c>
      <c r="AT50" s="25"/>
      <c r="AU50" s="25"/>
      <c r="AV50" s="25"/>
      <c r="AW50" s="25"/>
    </row>
    <row r="51" spans="1:49" hidden="1" outlineLevel="1" x14ac:dyDescent="0.25">
      <c r="A51" s="29" t="s">
        <v>1067</v>
      </c>
      <c r="B51" s="224">
        <v>0</v>
      </c>
      <c r="C51" s="224">
        <v>0</v>
      </c>
      <c r="D51" s="224">
        <v>0</v>
      </c>
      <c r="E51" s="224">
        <v>0</v>
      </c>
      <c r="F51" s="224">
        <v>0</v>
      </c>
      <c r="G51" s="224">
        <v>0</v>
      </c>
      <c r="H51" s="224">
        <v>0</v>
      </c>
      <c r="I51" s="224">
        <v>0</v>
      </c>
      <c r="J51" s="224">
        <v>0</v>
      </c>
      <c r="K51" s="224">
        <v>0</v>
      </c>
      <c r="L51" s="224">
        <v>0</v>
      </c>
      <c r="M51" s="224">
        <v>0</v>
      </c>
      <c r="N51" s="224">
        <v>0</v>
      </c>
      <c r="P51" s="29" t="s">
        <v>1067</v>
      </c>
      <c r="Q51" s="224">
        <v>0</v>
      </c>
      <c r="R51" s="224">
        <v>0</v>
      </c>
      <c r="S51" s="224">
        <v>0</v>
      </c>
      <c r="T51" s="224">
        <v>0</v>
      </c>
      <c r="U51" s="224">
        <v>0</v>
      </c>
      <c r="V51" s="224">
        <v>0</v>
      </c>
      <c r="W51" s="224">
        <v>0</v>
      </c>
      <c r="X51" s="224">
        <v>0</v>
      </c>
      <c r="Y51" s="224">
        <v>0</v>
      </c>
      <c r="Z51" s="224">
        <v>0</v>
      </c>
      <c r="AA51" s="224">
        <v>0</v>
      </c>
      <c r="AB51" s="224">
        <v>0</v>
      </c>
      <c r="AC51" s="224">
        <v>0</v>
      </c>
      <c r="AE51" s="29" t="s">
        <v>1067</v>
      </c>
      <c r="AF51" s="224">
        <v>0</v>
      </c>
      <c r="AG51" s="224">
        <v>0</v>
      </c>
      <c r="AH51" s="224">
        <v>0</v>
      </c>
      <c r="AI51" s="224">
        <v>0</v>
      </c>
      <c r="AJ51" s="224">
        <v>0</v>
      </c>
      <c r="AK51" s="224">
        <v>0</v>
      </c>
      <c r="AL51" s="224">
        <v>0</v>
      </c>
      <c r="AM51" s="224">
        <v>0</v>
      </c>
      <c r="AN51" s="224">
        <v>0</v>
      </c>
      <c r="AO51" s="224">
        <v>0</v>
      </c>
      <c r="AP51" s="224">
        <v>0</v>
      </c>
      <c r="AQ51" s="224">
        <v>0</v>
      </c>
      <c r="AR51" s="224">
        <v>0</v>
      </c>
      <c r="AT51" s="25"/>
      <c r="AU51" s="25"/>
      <c r="AV51" s="25"/>
      <c r="AW51" s="25"/>
    </row>
    <row r="52" spans="1:49" hidden="1" outlineLevel="1" x14ac:dyDescent="0.25">
      <c r="A52" s="29" t="s">
        <v>1068</v>
      </c>
      <c r="B52" s="224">
        <v>0</v>
      </c>
      <c r="C52" s="224">
        <v>0</v>
      </c>
      <c r="D52" s="224">
        <v>0</v>
      </c>
      <c r="E52" s="224">
        <v>0</v>
      </c>
      <c r="F52" s="224">
        <v>0</v>
      </c>
      <c r="G52" s="224">
        <v>0</v>
      </c>
      <c r="H52" s="224">
        <v>0</v>
      </c>
      <c r="I52" s="224">
        <v>0</v>
      </c>
      <c r="J52" s="224">
        <v>0</v>
      </c>
      <c r="K52" s="224">
        <v>0</v>
      </c>
      <c r="L52" s="224">
        <v>0</v>
      </c>
      <c r="M52" s="224">
        <v>0</v>
      </c>
      <c r="N52" s="224">
        <v>0</v>
      </c>
      <c r="P52" s="29" t="s">
        <v>1068</v>
      </c>
      <c r="Q52" s="224">
        <v>0</v>
      </c>
      <c r="R52" s="224">
        <v>0</v>
      </c>
      <c r="S52" s="224">
        <v>0</v>
      </c>
      <c r="T52" s="224">
        <v>0</v>
      </c>
      <c r="U52" s="224">
        <v>0</v>
      </c>
      <c r="V52" s="224">
        <v>0</v>
      </c>
      <c r="W52" s="224">
        <v>0</v>
      </c>
      <c r="X52" s="224">
        <v>0</v>
      </c>
      <c r="Y52" s="224">
        <v>0</v>
      </c>
      <c r="Z52" s="224">
        <v>0</v>
      </c>
      <c r="AA52" s="224">
        <v>0</v>
      </c>
      <c r="AB52" s="224">
        <v>0</v>
      </c>
      <c r="AC52" s="224">
        <v>0</v>
      </c>
      <c r="AE52" s="29" t="s">
        <v>1068</v>
      </c>
      <c r="AF52" s="224">
        <v>0</v>
      </c>
      <c r="AG52" s="224">
        <v>0</v>
      </c>
      <c r="AH52" s="224">
        <v>0</v>
      </c>
      <c r="AI52" s="224">
        <v>0</v>
      </c>
      <c r="AJ52" s="224">
        <v>0</v>
      </c>
      <c r="AK52" s="224">
        <v>0</v>
      </c>
      <c r="AL52" s="224">
        <v>0</v>
      </c>
      <c r="AM52" s="224">
        <v>0</v>
      </c>
      <c r="AN52" s="224">
        <v>0</v>
      </c>
      <c r="AO52" s="224">
        <v>0</v>
      </c>
      <c r="AP52" s="224">
        <v>0</v>
      </c>
      <c r="AQ52" s="224">
        <v>0</v>
      </c>
      <c r="AR52" s="224">
        <v>0</v>
      </c>
      <c r="AT52" s="25"/>
      <c r="AU52" s="25"/>
      <c r="AV52" s="25"/>
      <c r="AW52" s="25"/>
    </row>
    <row r="53" spans="1:49" hidden="1" outlineLevel="1" x14ac:dyDescent="0.25">
      <c r="A53" s="29" t="s">
        <v>1069</v>
      </c>
      <c r="B53" s="224">
        <v>0</v>
      </c>
      <c r="C53" s="224">
        <v>0</v>
      </c>
      <c r="D53" s="224">
        <v>0</v>
      </c>
      <c r="E53" s="224">
        <v>0</v>
      </c>
      <c r="F53" s="224">
        <v>0</v>
      </c>
      <c r="G53" s="224">
        <v>0</v>
      </c>
      <c r="H53" s="224">
        <v>0</v>
      </c>
      <c r="I53" s="224">
        <v>0</v>
      </c>
      <c r="J53" s="224">
        <v>0</v>
      </c>
      <c r="K53" s="224">
        <v>0</v>
      </c>
      <c r="L53" s="224">
        <v>0</v>
      </c>
      <c r="M53" s="224">
        <v>0</v>
      </c>
      <c r="N53" s="224">
        <v>0</v>
      </c>
      <c r="P53" s="29" t="s">
        <v>1069</v>
      </c>
      <c r="Q53" s="224">
        <v>0</v>
      </c>
      <c r="R53" s="224">
        <v>0</v>
      </c>
      <c r="S53" s="224">
        <v>0</v>
      </c>
      <c r="T53" s="224">
        <v>0</v>
      </c>
      <c r="U53" s="224">
        <v>0</v>
      </c>
      <c r="V53" s="224">
        <v>0</v>
      </c>
      <c r="W53" s="224">
        <v>0</v>
      </c>
      <c r="X53" s="224">
        <v>0</v>
      </c>
      <c r="Y53" s="224">
        <v>0</v>
      </c>
      <c r="Z53" s="224">
        <v>0</v>
      </c>
      <c r="AA53" s="224">
        <v>0</v>
      </c>
      <c r="AB53" s="224">
        <v>0</v>
      </c>
      <c r="AC53" s="224">
        <v>0</v>
      </c>
      <c r="AE53" s="29" t="s">
        <v>1069</v>
      </c>
      <c r="AF53" s="224">
        <v>0</v>
      </c>
      <c r="AG53" s="224">
        <v>0</v>
      </c>
      <c r="AH53" s="224">
        <v>0</v>
      </c>
      <c r="AI53" s="224">
        <v>0</v>
      </c>
      <c r="AJ53" s="224">
        <v>0</v>
      </c>
      <c r="AK53" s="224">
        <v>0</v>
      </c>
      <c r="AL53" s="224">
        <v>0</v>
      </c>
      <c r="AM53" s="224">
        <v>0</v>
      </c>
      <c r="AN53" s="224">
        <v>0</v>
      </c>
      <c r="AO53" s="224">
        <v>0</v>
      </c>
      <c r="AP53" s="224">
        <v>0</v>
      </c>
      <c r="AQ53" s="224">
        <v>0</v>
      </c>
      <c r="AR53" s="224">
        <v>0</v>
      </c>
      <c r="AT53" s="25"/>
      <c r="AU53" s="25"/>
      <c r="AV53" s="25"/>
      <c r="AW53" s="25"/>
    </row>
    <row r="54" spans="1:49" hidden="1" outlineLevel="1" x14ac:dyDescent="0.25">
      <c r="A54" s="29" t="s">
        <v>1070</v>
      </c>
      <c r="B54" s="224">
        <v>0</v>
      </c>
      <c r="C54" s="224">
        <v>0</v>
      </c>
      <c r="D54" s="224">
        <v>0</v>
      </c>
      <c r="E54" s="224">
        <v>0</v>
      </c>
      <c r="F54" s="224">
        <v>0</v>
      </c>
      <c r="G54" s="224">
        <v>0</v>
      </c>
      <c r="H54" s="224">
        <v>0</v>
      </c>
      <c r="I54" s="224">
        <v>0</v>
      </c>
      <c r="J54" s="224">
        <v>0</v>
      </c>
      <c r="K54" s="224">
        <v>0</v>
      </c>
      <c r="L54" s="224">
        <v>0</v>
      </c>
      <c r="M54" s="224">
        <v>0</v>
      </c>
      <c r="N54" s="224">
        <v>0</v>
      </c>
      <c r="P54" s="29" t="s">
        <v>1070</v>
      </c>
      <c r="Q54" s="224">
        <v>0</v>
      </c>
      <c r="R54" s="224">
        <v>0</v>
      </c>
      <c r="S54" s="224">
        <v>0</v>
      </c>
      <c r="T54" s="224">
        <v>0</v>
      </c>
      <c r="U54" s="224">
        <v>0</v>
      </c>
      <c r="V54" s="224">
        <v>0</v>
      </c>
      <c r="W54" s="224">
        <v>0</v>
      </c>
      <c r="X54" s="224">
        <v>0</v>
      </c>
      <c r="Y54" s="224">
        <v>0</v>
      </c>
      <c r="Z54" s="224">
        <v>0</v>
      </c>
      <c r="AA54" s="224">
        <v>0</v>
      </c>
      <c r="AB54" s="224">
        <v>0</v>
      </c>
      <c r="AC54" s="224">
        <v>0</v>
      </c>
      <c r="AE54" s="29" t="s">
        <v>1070</v>
      </c>
      <c r="AF54" s="224">
        <v>0</v>
      </c>
      <c r="AG54" s="224">
        <v>0</v>
      </c>
      <c r="AH54" s="224">
        <v>0</v>
      </c>
      <c r="AI54" s="224">
        <v>0</v>
      </c>
      <c r="AJ54" s="224">
        <v>0</v>
      </c>
      <c r="AK54" s="224">
        <v>0</v>
      </c>
      <c r="AL54" s="224">
        <v>0</v>
      </c>
      <c r="AM54" s="224">
        <v>0</v>
      </c>
      <c r="AN54" s="224">
        <v>0</v>
      </c>
      <c r="AO54" s="224">
        <v>0</v>
      </c>
      <c r="AP54" s="224">
        <v>0</v>
      </c>
      <c r="AQ54" s="224">
        <v>0</v>
      </c>
      <c r="AR54" s="224">
        <v>0</v>
      </c>
      <c r="AT54" s="25"/>
      <c r="AU54" s="25"/>
      <c r="AV54" s="25"/>
      <c r="AW54" s="25"/>
    </row>
    <row r="55" spans="1:49" hidden="1" outlineLevel="1" x14ac:dyDescent="0.25">
      <c r="A55" s="29" t="s">
        <v>1071</v>
      </c>
      <c r="B55" s="224">
        <v>0</v>
      </c>
      <c r="C55" s="224">
        <v>0</v>
      </c>
      <c r="D55" s="224">
        <v>0</v>
      </c>
      <c r="E55" s="224">
        <v>0</v>
      </c>
      <c r="F55" s="224">
        <v>0</v>
      </c>
      <c r="G55" s="224">
        <v>0</v>
      </c>
      <c r="H55" s="224">
        <v>0</v>
      </c>
      <c r="I55" s="224">
        <v>0</v>
      </c>
      <c r="J55" s="224">
        <v>0</v>
      </c>
      <c r="K55" s="224">
        <v>0</v>
      </c>
      <c r="L55" s="224">
        <v>0</v>
      </c>
      <c r="M55" s="224">
        <v>0</v>
      </c>
      <c r="N55" s="224">
        <v>0</v>
      </c>
      <c r="P55" s="29" t="s">
        <v>1071</v>
      </c>
      <c r="Q55" s="224">
        <v>0</v>
      </c>
      <c r="R55" s="224">
        <v>0</v>
      </c>
      <c r="S55" s="224">
        <v>0</v>
      </c>
      <c r="T55" s="224">
        <v>0</v>
      </c>
      <c r="U55" s="224">
        <v>0</v>
      </c>
      <c r="V55" s="224">
        <v>0</v>
      </c>
      <c r="W55" s="224">
        <v>0</v>
      </c>
      <c r="X55" s="224">
        <v>0</v>
      </c>
      <c r="Y55" s="224">
        <v>0</v>
      </c>
      <c r="Z55" s="224">
        <v>0</v>
      </c>
      <c r="AA55" s="224">
        <v>0</v>
      </c>
      <c r="AB55" s="224">
        <v>0</v>
      </c>
      <c r="AC55" s="224">
        <v>0</v>
      </c>
      <c r="AE55" s="29" t="s">
        <v>1071</v>
      </c>
      <c r="AF55" s="224">
        <v>0</v>
      </c>
      <c r="AG55" s="224">
        <v>0</v>
      </c>
      <c r="AH55" s="224">
        <v>0</v>
      </c>
      <c r="AI55" s="224">
        <v>0</v>
      </c>
      <c r="AJ55" s="224">
        <v>0</v>
      </c>
      <c r="AK55" s="224">
        <v>0</v>
      </c>
      <c r="AL55" s="224">
        <v>0</v>
      </c>
      <c r="AM55" s="224">
        <v>0</v>
      </c>
      <c r="AN55" s="224">
        <v>0</v>
      </c>
      <c r="AO55" s="224">
        <v>0</v>
      </c>
      <c r="AP55" s="224">
        <v>0</v>
      </c>
      <c r="AQ55" s="224">
        <v>0</v>
      </c>
      <c r="AR55" s="224">
        <v>0</v>
      </c>
      <c r="AT55" s="25"/>
      <c r="AU55" s="25"/>
      <c r="AV55" s="25"/>
      <c r="AW55" s="25"/>
    </row>
    <row r="56" spans="1:49" hidden="1" outlineLevel="1" x14ac:dyDescent="0.25">
      <c r="A56" s="29" t="s">
        <v>1072</v>
      </c>
      <c r="B56" s="224">
        <v>0</v>
      </c>
      <c r="C56" s="224">
        <v>0</v>
      </c>
      <c r="D56" s="224">
        <v>0</v>
      </c>
      <c r="E56" s="224">
        <v>0</v>
      </c>
      <c r="F56" s="224">
        <v>0</v>
      </c>
      <c r="G56" s="224">
        <v>0</v>
      </c>
      <c r="H56" s="224">
        <v>0</v>
      </c>
      <c r="I56" s="224">
        <v>0</v>
      </c>
      <c r="J56" s="224">
        <v>0</v>
      </c>
      <c r="K56" s="224">
        <v>0</v>
      </c>
      <c r="L56" s="224">
        <v>0</v>
      </c>
      <c r="M56" s="224">
        <v>0</v>
      </c>
      <c r="N56" s="224">
        <v>0</v>
      </c>
      <c r="P56" s="29" t="s">
        <v>1072</v>
      </c>
      <c r="Q56" s="224">
        <v>0</v>
      </c>
      <c r="R56" s="224">
        <v>0</v>
      </c>
      <c r="S56" s="224">
        <v>0</v>
      </c>
      <c r="T56" s="224">
        <v>0</v>
      </c>
      <c r="U56" s="224">
        <v>0</v>
      </c>
      <c r="V56" s="224">
        <v>0</v>
      </c>
      <c r="W56" s="224">
        <v>0</v>
      </c>
      <c r="X56" s="224">
        <v>0</v>
      </c>
      <c r="Y56" s="224">
        <v>0</v>
      </c>
      <c r="Z56" s="224">
        <v>0</v>
      </c>
      <c r="AA56" s="224">
        <v>0</v>
      </c>
      <c r="AB56" s="224">
        <v>0</v>
      </c>
      <c r="AC56" s="224">
        <v>0</v>
      </c>
      <c r="AE56" s="29" t="s">
        <v>1072</v>
      </c>
      <c r="AF56" s="224">
        <v>0</v>
      </c>
      <c r="AG56" s="224">
        <v>0</v>
      </c>
      <c r="AH56" s="224">
        <v>0</v>
      </c>
      <c r="AI56" s="224">
        <v>0</v>
      </c>
      <c r="AJ56" s="224">
        <v>0</v>
      </c>
      <c r="AK56" s="224">
        <v>0</v>
      </c>
      <c r="AL56" s="224">
        <v>0</v>
      </c>
      <c r="AM56" s="224">
        <v>0</v>
      </c>
      <c r="AN56" s="224">
        <v>0</v>
      </c>
      <c r="AO56" s="224">
        <v>0</v>
      </c>
      <c r="AP56" s="224">
        <v>0</v>
      </c>
      <c r="AQ56" s="224">
        <v>0</v>
      </c>
      <c r="AR56" s="224">
        <v>0</v>
      </c>
      <c r="AT56" s="25"/>
      <c r="AU56" s="25"/>
      <c r="AV56" s="25"/>
      <c r="AW56" s="25"/>
    </row>
    <row r="57" spans="1:49" hidden="1" outlineLevel="1" x14ac:dyDescent="0.25">
      <c r="A57" s="29" t="s">
        <v>1073</v>
      </c>
      <c r="B57" s="224">
        <v>0</v>
      </c>
      <c r="C57" s="224">
        <v>0</v>
      </c>
      <c r="D57" s="224">
        <v>0</v>
      </c>
      <c r="E57" s="224">
        <v>0</v>
      </c>
      <c r="F57" s="224">
        <v>0</v>
      </c>
      <c r="G57" s="224">
        <v>0</v>
      </c>
      <c r="H57" s="224">
        <v>0</v>
      </c>
      <c r="I57" s="224">
        <v>0</v>
      </c>
      <c r="J57" s="224">
        <v>0</v>
      </c>
      <c r="K57" s="224">
        <v>0</v>
      </c>
      <c r="L57" s="224">
        <v>0</v>
      </c>
      <c r="M57" s="224">
        <v>0</v>
      </c>
      <c r="N57" s="224">
        <v>0</v>
      </c>
      <c r="P57" s="29" t="s">
        <v>1073</v>
      </c>
      <c r="Q57" s="224">
        <v>0</v>
      </c>
      <c r="R57" s="224">
        <v>0</v>
      </c>
      <c r="S57" s="224">
        <v>0</v>
      </c>
      <c r="T57" s="224">
        <v>0</v>
      </c>
      <c r="U57" s="224">
        <v>0</v>
      </c>
      <c r="V57" s="224">
        <v>0</v>
      </c>
      <c r="W57" s="224">
        <v>0</v>
      </c>
      <c r="X57" s="224">
        <v>0</v>
      </c>
      <c r="Y57" s="224">
        <v>0</v>
      </c>
      <c r="Z57" s="224">
        <v>0</v>
      </c>
      <c r="AA57" s="224">
        <v>0</v>
      </c>
      <c r="AB57" s="224">
        <v>0</v>
      </c>
      <c r="AC57" s="224">
        <v>0</v>
      </c>
      <c r="AE57" s="29" t="s">
        <v>1073</v>
      </c>
      <c r="AF57" s="224">
        <v>0</v>
      </c>
      <c r="AG57" s="224">
        <v>0</v>
      </c>
      <c r="AH57" s="224">
        <v>0</v>
      </c>
      <c r="AI57" s="224">
        <v>0</v>
      </c>
      <c r="AJ57" s="224">
        <v>0</v>
      </c>
      <c r="AK57" s="224">
        <v>0</v>
      </c>
      <c r="AL57" s="224">
        <v>0</v>
      </c>
      <c r="AM57" s="224">
        <v>0</v>
      </c>
      <c r="AN57" s="224">
        <v>0</v>
      </c>
      <c r="AO57" s="224">
        <v>0</v>
      </c>
      <c r="AP57" s="224">
        <v>0</v>
      </c>
      <c r="AQ57" s="224">
        <v>0</v>
      </c>
      <c r="AR57" s="224">
        <v>0</v>
      </c>
      <c r="AT57" s="25"/>
      <c r="AU57" s="25"/>
      <c r="AV57" s="25"/>
      <c r="AW57" s="25"/>
    </row>
    <row r="58" spans="1:49" hidden="1" outlineLevel="1" x14ac:dyDescent="0.25">
      <c r="A58" s="29" t="s">
        <v>1074</v>
      </c>
      <c r="B58" s="224">
        <v>0</v>
      </c>
      <c r="C58" s="224">
        <v>0</v>
      </c>
      <c r="D58" s="224">
        <v>0</v>
      </c>
      <c r="E58" s="224">
        <v>0</v>
      </c>
      <c r="F58" s="224">
        <v>0</v>
      </c>
      <c r="G58" s="224">
        <v>0</v>
      </c>
      <c r="H58" s="224">
        <v>0</v>
      </c>
      <c r="I58" s="224">
        <v>0</v>
      </c>
      <c r="J58" s="224">
        <v>0</v>
      </c>
      <c r="K58" s="224">
        <v>0</v>
      </c>
      <c r="L58" s="224">
        <v>0</v>
      </c>
      <c r="M58" s="224">
        <v>0</v>
      </c>
      <c r="N58" s="224">
        <v>0</v>
      </c>
      <c r="P58" s="29" t="s">
        <v>1074</v>
      </c>
      <c r="Q58" s="224">
        <v>0</v>
      </c>
      <c r="R58" s="224">
        <v>0</v>
      </c>
      <c r="S58" s="224">
        <v>0</v>
      </c>
      <c r="T58" s="224">
        <v>0</v>
      </c>
      <c r="U58" s="224">
        <v>0</v>
      </c>
      <c r="V58" s="224">
        <v>0</v>
      </c>
      <c r="W58" s="224">
        <v>0</v>
      </c>
      <c r="X58" s="224">
        <v>0</v>
      </c>
      <c r="Y58" s="224">
        <v>0</v>
      </c>
      <c r="Z58" s="224">
        <v>0</v>
      </c>
      <c r="AA58" s="224">
        <v>0</v>
      </c>
      <c r="AB58" s="224">
        <v>0</v>
      </c>
      <c r="AC58" s="224">
        <v>0</v>
      </c>
      <c r="AE58" s="29" t="s">
        <v>1074</v>
      </c>
      <c r="AF58" s="224">
        <v>0</v>
      </c>
      <c r="AG58" s="224">
        <v>0</v>
      </c>
      <c r="AH58" s="224">
        <v>0</v>
      </c>
      <c r="AI58" s="224">
        <v>0</v>
      </c>
      <c r="AJ58" s="224">
        <v>0</v>
      </c>
      <c r="AK58" s="224">
        <v>0</v>
      </c>
      <c r="AL58" s="224">
        <v>0</v>
      </c>
      <c r="AM58" s="224">
        <v>0</v>
      </c>
      <c r="AN58" s="224">
        <v>0</v>
      </c>
      <c r="AO58" s="224">
        <v>0</v>
      </c>
      <c r="AP58" s="224">
        <v>0</v>
      </c>
      <c r="AQ58" s="224">
        <v>0</v>
      </c>
      <c r="AR58" s="224">
        <v>0</v>
      </c>
      <c r="AT58" s="25"/>
      <c r="AU58" s="25"/>
      <c r="AV58" s="25"/>
      <c r="AW58" s="25"/>
    </row>
    <row r="59" spans="1:49" hidden="1" outlineLevel="1" x14ac:dyDescent="0.25">
      <c r="A59" s="29" t="s">
        <v>1075</v>
      </c>
      <c r="B59" s="224">
        <v>0</v>
      </c>
      <c r="C59" s="224">
        <v>0</v>
      </c>
      <c r="D59" s="224">
        <v>0</v>
      </c>
      <c r="E59" s="224">
        <v>0</v>
      </c>
      <c r="F59" s="224">
        <v>0</v>
      </c>
      <c r="G59" s="224">
        <v>0</v>
      </c>
      <c r="H59" s="224">
        <v>0</v>
      </c>
      <c r="I59" s="224">
        <v>0</v>
      </c>
      <c r="J59" s="224">
        <v>0</v>
      </c>
      <c r="K59" s="224">
        <v>0</v>
      </c>
      <c r="L59" s="224">
        <v>0</v>
      </c>
      <c r="M59" s="224">
        <v>0</v>
      </c>
      <c r="N59" s="224">
        <v>0</v>
      </c>
      <c r="P59" s="29" t="s">
        <v>1075</v>
      </c>
      <c r="Q59" s="224">
        <v>0</v>
      </c>
      <c r="R59" s="224">
        <v>0</v>
      </c>
      <c r="S59" s="224">
        <v>0</v>
      </c>
      <c r="T59" s="224">
        <v>0</v>
      </c>
      <c r="U59" s="224">
        <v>0</v>
      </c>
      <c r="V59" s="224">
        <v>0</v>
      </c>
      <c r="W59" s="224">
        <v>0</v>
      </c>
      <c r="X59" s="224">
        <v>0</v>
      </c>
      <c r="Y59" s="224">
        <v>0</v>
      </c>
      <c r="Z59" s="224">
        <v>0</v>
      </c>
      <c r="AA59" s="224">
        <v>0</v>
      </c>
      <c r="AB59" s="224">
        <v>0</v>
      </c>
      <c r="AC59" s="224">
        <v>0</v>
      </c>
      <c r="AE59" s="29" t="s">
        <v>1075</v>
      </c>
      <c r="AF59" s="224">
        <v>0</v>
      </c>
      <c r="AG59" s="224">
        <v>0</v>
      </c>
      <c r="AH59" s="224">
        <v>0</v>
      </c>
      <c r="AI59" s="224">
        <v>0</v>
      </c>
      <c r="AJ59" s="224">
        <v>0</v>
      </c>
      <c r="AK59" s="224">
        <v>0</v>
      </c>
      <c r="AL59" s="224">
        <v>0</v>
      </c>
      <c r="AM59" s="224">
        <v>0</v>
      </c>
      <c r="AN59" s="224">
        <v>0</v>
      </c>
      <c r="AO59" s="224">
        <v>0</v>
      </c>
      <c r="AP59" s="224">
        <v>0</v>
      </c>
      <c r="AQ59" s="224">
        <v>0</v>
      </c>
      <c r="AR59" s="224">
        <v>0</v>
      </c>
      <c r="AT59" s="25"/>
      <c r="AU59" s="25"/>
      <c r="AV59" s="25"/>
      <c r="AW59" s="25"/>
    </row>
    <row r="60" spans="1:49" hidden="1" outlineLevel="1" x14ac:dyDescent="0.25">
      <c r="A60" s="29" t="s">
        <v>1076</v>
      </c>
      <c r="B60" s="224">
        <v>0</v>
      </c>
      <c r="C60" s="224">
        <v>0</v>
      </c>
      <c r="D60" s="224">
        <v>0</v>
      </c>
      <c r="E60" s="224">
        <v>0</v>
      </c>
      <c r="F60" s="224">
        <v>0</v>
      </c>
      <c r="G60" s="224">
        <v>0</v>
      </c>
      <c r="H60" s="224">
        <v>0</v>
      </c>
      <c r="I60" s="224">
        <v>0</v>
      </c>
      <c r="J60" s="224">
        <v>0</v>
      </c>
      <c r="K60" s="224">
        <v>0</v>
      </c>
      <c r="L60" s="224">
        <v>0</v>
      </c>
      <c r="M60" s="224">
        <v>0</v>
      </c>
      <c r="N60" s="224">
        <v>0</v>
      </c>
      <c r="P60" s="29" t="s">
        <v>1076</v>
      </c>
      <c r="Q60" s="224">
        <v>0</v>
      </c>
      <c r="R60" s="224">
        <v>0</v>
      </c>
      <c r="S60" s="224">
        <v>0</v>
      </c>
      <c r="T60" s="224">
        <v>0</v>
      </c>
      <c r="U60" s="224">
        <v>0</v>
      </c>
      <c r="V60" s="224">
        <v>0</v>
      </c>
      <c r="W60" s="224">
        <v>0</v>
      </c>
      <c r="X60" s="224">
        <v>0</v>
      </c>
      <c r="Y60" s="224">
        <v>0</v>
      </c>
      <c r="Z60" s="224">
        <v>0</v>
      </c>
      <c r="AA60" s="224">
        <v>0</v>
      </c>
      <c r="AB60" s="224">
        <v>0</v>
      </c>
      <c r="AC60" s="224">
        <v>0</v>
      </c>
      <c r="AE60" s="29" t="s">
        <v>1076</v>
      </c>
      <c r="AF60" s="224">
        <v>0</v>
      </c>
      <c r="AG60" s="224">
        <v>0</v>
      </c>
      <c r="AH60" s="224">
        <v>0</v>
      </c>
      <c r="AI60" s="224">
        <v>0</v>
      </c>
      <c r="AJ60" s="224">
        <v>0</v>
      </c>
      <c r="AK60" s="224">
        <v>0</v>
      </c>
      <c r="AL60" s="224">
        <v>0</v>
      </c>
      <c r="AM60" s="224">
        <v>0</v>
      </c>
      <c r="AN60" s="224">
        <v>0</v>
      </c>
      <c r="AO60" s="224">
        <v>0</v>
      </c>
      <c r="AP60" s="224">
        <v>0</v>
      </c>
      <c r="AQ60" s="224">
        <v>0</v>
      </c>
      <c r="AR60" s="224">
        <v>0</v>
      </c>
      <c r="AT60" s="25"/>
      <c r="AU60" s="25"/>
      <c r="AV60" s="25"/>
      <c r="AW60" s="25"/>
    </row>
    <row r="61" spans="1:49" hidden="1" outlineLevel="1" x14ac:dyDescent="0.25">
      <c r="A61" s="29" t="s">
        <v>1077</v>
      </c>
      <c r="B61" s="224">
        <v>0</v>
      </c>
      <c r="C61" s="224">
        <v>0</v>
      </c>
      <c r="D61" s="224">
        <v>0</v>
      </c>
      <c r="E61" s="224">
        <v>0</v>
      </c>
      <c r="F61" s="224">
        <v>0</v>
      </c>
      <c r="G61" s="224">
        <v>0</v>
      </c>
      <c r="H61" s="224">
        <v>0</v>
      </c>
      <c r="I61" s="224">
        <v>0</v>
      </c>
      <c r="J61" s="224">
        <v>0</v>
      </c>
      <c r="K61" s="224">
        <v>0</v>
      </c>
      <c r="L61" s="224">
        <v>0</v>
      </c>
      <c r="M61" s="224">
        <v>0</v>
      </c>
      <c r="N61" s="224">
        <v>0</v>
      </c>
      <c r="P61" s="29" t="s">
        <v>1077</v>
      </c>
      <c r="Q61" s="224">
        <v>0</v>
      </c>
      <c r="R61" s="224">
        <v>0</v>
      </c>
      <c r="S61" s="224">
        <v>0</v>
      </c>
      <c r="T61" s="224">
        <v>0</v>
      </c>
      <c r="U61" s="224">
        <v>0</v>
      </c>
      <c r="V61" s="224">
        <v>0</v>
      </c>
      <c r="W61" s="224">
        <v>0</v>
      </c>
      <c r="X61" s="224">
        <v>0</v>
      </c>
      <c r="Y61" s="224">
        <v>0</v>
      </c>
      <c r="Z61" s="224">
        <v>0</v>
      </c>
      <c r="AA61" s="224">
        <v>0</v>
      </c>
      <c r="AB61" s="224">
        <v>0</v>
      </c>
      <c r="AC61" s="224">
        <v>0</v>
      </c>
      <c r="AE61" s="29" t="s">
        <v>1077</v>
      </c>
      <c r="AF61" s="224">
        <v>0</v>
      </c>
      <c r="AG61" s="224">
        <v>0</v>
      </c>
      <c r="AH61" s="224">
        <v>0</v>
      </c>
      <c r="AI61" s="224">
        <v>0</v>
      </c>
      <c r="AJ61" s="224">
        <v>0</v>
      </c>
      <c r="AK61" s="224">
        <v>0</v>
      </c>
      <c r="AL61" s="224">
        <v>0</v>
      </c>
      <c r="AM61" s="224">
        <v>0</v>
      </c>
      <c r="AN61" s="224">
        <v>0</v>
      </c>
      <c r="AO61" s="224">
        <v>0</v>
      </c>
      <c r="AP61" s="224">
        <v>0</v>
      </c>
      <c r="AQ61" s="224">
        <v>0</v>
      </c>
      <c r="AR61" s="224">
        <v>0</v>
      </c>
      <c r="AT61" s="25"/>
      <c r="AU61" s="25"/>
      <c r="AV61" s="25"/>
      <c r="AW61" s="25"/>
    </row>
    <row r="62" spans="1:49" hidden="1" outlineLevel="1" x14ac:dyDescent="0.25">
      <c r="A62" s="29" t="s">
        <v>1078</v>
      </c>
      <c r="B62" s="224">
        <v>0</v>
      </c>
      <c r="C62" s="224">
        <v>0</v>
      </c>
      <c r="D62" s="224">
        <v>0</v>
      </c>
      <c r="E62" s="224">
        <v>0</v>
      </c>
      <c r="F62" s="224">
        <v>0</v>
      </c>
      <c r="G62" s="224">
        <v>0</v>
      </c>
      <c r="H62" s="224">
        <v>0</v>
      </c>
      <c r="I62" s="224">
        <v>0</v>
      </c>
      <c r="J62" s="224">
        <v>0</v>
      </c>
      <c r="K62" s="224">
        <v>0</v>
      </c>
      <c r="L62" s="224">
        <v>0</v>
      </c>
      <c r="M62" s="224">
        <v>0</v>
      </c>
      <c r="N62" s="224">
        <v>0</v>
      </c>
      <c r="P62" s="29" t="s">
        <v>1078</v>
      </c>
      <c r="Q62" s="224">
        <v>0</v>
      </c>
      <c r="R62" s="224">
        <v>0</v>
      </c>
      <c r="S62" s="224">
        <v>0</v>
      </c>
      <c r="T62" s="224">
        <v>0</v>
      </c>
      <c r="U62" s="224">
        <v>0</v>
      </c>
      <c r="V62" s="224">
        <v>0</v>
      </c>
      <c r="W62" s="224">
        <v>0</v>
      </c>
      <c r="X62" s="224">
        <v>0</v>
      </c>
      <c r="Y62" s="224">
        <v>0</v>
      </c>
      <c r="Z62" s="224">
        <v>0</v>
      </c>
      <c r="AA62" s="224">
        <v>0</v>
      </c>
      <c r="AB62" s="224">
        <v>0</v>
      </c>
      <c r="AC62" s="224">
        <v>0</v>
      </c>
      <c r="AE62" s="29" t="s">
        <v>1078</v>
      </c>
      <c r="AF62" s="224">
        <v>0</v>
      </c>
      <c r="AG62" s="224">
        <v>0</v>
      </c>
      <c r="AH62" s="224">
        <v>0</v>
      </c>
      <c r="AI62" s="224">
        <v>0</v>
      </c>
      <c r="AJ62" s="224">
        <v>0</v>
      </c>
      <c r="AK62" s="224">
        <v>0</v>
      </c>
      <c r="AL62" s="224">
        <v>0</v>
      </c>
      <c r="AM62" s="224">
        <v>0</v>
      </c>
      <c r="AN62" s="224">
        <v>0</v>
      </c>
      <c r="AO62" s="224">
        <v>0</v>
      </c>
      <c r="AP62" s="224">
        <v>0</v>
      </c>
      <c r="AQ62" s="224">
        <v>0</v>
      </c>
      <c r="AR62" s="224">
        <v>0</v>
      </c>
      <c r="AT62" s="25"/>
      <c r="AU62" s="25"/>
      <c r="AV62" s="25"/>
      <c r="AW62" s="25"/>
    </row>
    <row r="63" spans="1:49" hidden="1" outlineLevel="1" x14ac:dyDescent="0.25">
      <c r="A63" s="29" t="s">
        <v>1079</v>
      </c>
      <c r="B63" s="224">
        <v>0</v>
      </c>
      <c r="C63" s="224">
        <v>0</v>
      </c>
      <c r="D63" s="224">
        <v>0</v>
      </c>
      <c r="E63" s="224">
        <v>0</v>
      </c>
      <c r="F63" s="224">
        <v>0</v>
      </c>
      <c r="G63" s="224">
        <v>0</v>
      </c>
      <c r="H63" s="224">
        <v>0</v>
      </c>
      <c r="I63" s="224">
        <v>0</v>
      </c>
      <c r="J63" s="224">
        <v>0</v>
      </c>
      <c r="K63" s="224">
        <v>0</v>
      </c>
      <c r="L63" s="224">
        <v>0</v>
      </c>
      <c r="M63" s="224">
        <v>0</v>
      </c>
      <c r="N63" s="224">
        <v>0</v>
      </c>
      <c r="P63" s="29" t="s">
        <v>1079</v>
      </c>
      <c r="Q63" s="224">
        <v>0</v>
      </c>
      <c r="R63" s="224">
        <v>0</v>
      </c>
      <c r="S63" s="224">
        <v>0</v>
      </c>
      <c r="T63" s="224">
        <v>0</v>
      </c>
      <c r="U63" s="224">
        <v>0</v>
      </c>
      <c r="V63" s="224">
        <v>0</v>
      </c>
      <c r="W63" s="224">
        <v>0</v>
      </c>
      <c r="X63" s="224">
        <v>0</v>
      </c>
      <c r="Y63" s="224">
        <v>0</v>
      </c>
      <c r="Z63" s="224">
        <v>0</v>
      </c>
      <c r="AA63" s="224">
        <v>0</v>
      </c>
      <c r="AB63" s="224">
        <v>0</v>
      </c>
      <c r="AC63" s="224">
        <v>0</v>
      </c>
      <c r="AE63" s="29" t="s">
        <v>1079</v>
      </c>
      <c r="AF63" s="224">
        <v>0</v>
      </c>
      <c r="AG63" s="224">
        <v>0</v>
      </c>
      <c r="AH63" s="224">
        <v>0</v>
      </c>
      <c r="AI63" s="224">
        <v>0</v>
      </c>
      <c r="AJ63" s="224">
        <v>0</v>
      </c>
      <c r="AK63" s="224">
        <v>0</v>
      </c>
      <c r="AL63" s="224">
        <v>0</v>
      </c>
      <c r="AM63" s="224">
        <v>0</v>
      </c>
      <c r="AN63" s="224">
        <v>0</v>
      </c>
      <c r="AO63" s="224">
        <v>0</v>
      </c>
      <c r="AP63" s="224">
        <v>0</v>
      </c>
      <c r="AQ63" s="224">
        <v>0</v>
      </c>
      <c r="AR63" s="224">
        <v>0</v>
      </c>
      <c r="AT63" s="25"/>
      <c r="AU63" s="25"/>
      <c r="AV63" s="25"/>
      <c r="AW63" s="25"/>
    </row>
    <row r="64" spans="1:49" hidden="1" outlineLevel="1" x14ac:dyDescent="0.25">
      <c r="A64" s="29" t="s">
        <v>1080</v>
      </c>
      <c r="B64" s="224">
        <v>0</v>
      </c>
      <c r="C64" s="224">
        <v>0</v>
      </c>
      <c r="D64" s="224">
        <v>0</v>
      </c>
      <c r="E64" s="224">
        <v>0</v>
      </c>
      <c r="F64" s="224">
        <v>0</v>
      </c>
      <c r="G64" s="224">
        <v>0</v>
      </c>
      <c r="H64" s="224">
        <v>0</v>
      </c>
      <c r="I64" s="224">
        <v>0</v>
      </c>
      <c r="J64" s="224">
        <v>0</v>
      </c>
      <c r="K64" s="224">
        <v>0</v>
      </c>
      <c r="L64" s="224">
        <v>0</v>
      </c>
      <c r="M64" s="224">
        <v>0</v>
      </c>
      <c r="N64" s="224">
        <v>0</v>
      </c>
      <c r="P64" s="29" t="s">
        <v>1080</v>
      </c>
      <c r="Q64" s="224">
        <v>0</v>
      </c>
      <c r="R64" s="224">
        <v>0</v>
      </c>
      <c r="S64" s="224">
        <v>0</v>
      </c>
      <c r="T64" s="224">
        <v>0</v>
      </c>
      <c r="U64" s="224">
        <v>0</v>
      </c>
      <c r="V64" s="224">
        <v>0</v>
      </c>
      <c r="W64" s="224">
        <v>0</v>
      </c>
      <c r="X64" s="224">
        <v>0</v>
      </c>
      <c r="Y64" s="224">
        <v>0</v>
      </c>
      <c r="Z64" s="224">
        <v>0</v>
      </c>
      <c r="AA64" s="224">
        <v>0</v>
      </c>
      <c r="AB64" s="224">
        <v>0</v>
      </c>
      <c r="AC64" s="224">
        <v>0</v>
      </c>
      <c r="AE64" s="29" t="s">
        <v>1080</v>
      </c>
      <c r="AF64" s="224">
        <v>0</v>
      </c>
      <c r="AG64" s="224">
        <v>0</v>
      </c>
      <c r="AH64" s="224">
        <v>0</v>
      </c>
      <c r="AI64" s="224">
        <v>0</v>
      </c>
      <c r="AJ64" s="224">
        <v>0</v>
      </c>
      <c r="AK64" s="224">
        <v>0</v>
      </c>
      <c r="AL64" s="224">
        <v>0</v>
      </c>
      <c r="AM64" s="224">
        <v>0</v>
      </c>
      <c r="AN64" s="224">
        <v>0</v>
      </c>
      <c r="AO64" s="224">
        <v>0</v>
      </c>
      <c r="AP64" s="224">
        <v>0</v>
      </c>
      <c r="AQ64" s="224">
        <v>0</v>
      </c>
      <c r="AR64" s="224">
        <v>0</v>
      </c>
      <c r="AT64" s="25"/>
      <c r="AU64" s="25"/>
      <c r="AV64" s="25"/>
      <c r="AW64" s="25"/>
    </row>
    <row r="65" spans="1:49" hidden="1" outlineLevel="1" x14ac:dyDescent="0.25">
      <c r="A65" s="29" t="s">
        <v>1081</v>
      </c>
      <c r="B65" s="224">
        <v>0</v>
      </c>
      <c r="C65" s="224">
        <v>0</v>
      </c>
      <c r="D65" s="224">
        <v>0</v>
      </c>
      <c r="E65" s="224">
        <v>0</v>
      </c>
      <c r="F65" s="224">
        <v>0</v>
      </c>
      <c r="G65" s="224">
        <v>0</v>
      </c>
      <c r="H65" s="224">
        <v>0</v>
      </c>
      <c r="I65" s="224">
        <v>0</v>
      </c>
      <c r="J65" s="224">
        <v>0</v>
      </c>
      <c r="K65" s="224">
        <v>0</v>
      </c>
      <c r="L65" s="224">
        <v>0</v>
      </c>
      <c r="M65" s="224">
        <v>0</v>
      </c>
      <c r="N65" s="224">
        <v>0</v>
      </c>
      <c r="P65" s="29" t="s">
        <v>1081</v>
      </c>
      <c r="Q65" s="224">
        <v>0</v>
      </c>
      <c r="R65" s="224">
        <v>0</v>
      </c>
      <c r="S65" s="224">
        <v>0</v>
      </c>
      <c r="T65" s="224">
        <v>0</v>
      </c>
      <c r="U65" s="224">
        <v>0</v>
      </c>
      <c r="V65" s="224">
        <v>0</v>
      </c>
      <c r="W65" s="224">
        <v>0</v>
      </c>
      <c r="X65" s="224">
        <v>0</v>
      </c>
      <c r="Y65" s="224">
        <v>0</v>
      </c>
      <c r="Z65" s="224">
        <v>0</v>
      </c>
      <c r="AA65" s="224">
        <v>0</v>
      </c>
      <c r="AB65" s="224">
        <v>0</v>
      </c>
      <c r="AC65" s="224">
        <v>0</v>
      </c>
      <c r="AE65" s="29" t="s">
        <v>1081</v>
      </c>
      <c r="AF65" s="224">
        <v>0</v>
      </c>
      <c r="AG65" s="224">
        <v>0</v>
      </c>
      <c r="AH65" s="224">
        <v>0</v>
      </c>
      <c r="AI65" s="224">
        <v>0</v>
      </c>
      <c r="AJ65" s="224">
        <v>0</v>
      </c>
      <c r="AK65" s="224">
        <v>0</v>
      </c>
      <c r="AL65" s="224">
        <v>0</v>
      </c>
      <c r="AM65" s="224">
        <v>0</v>
      </c>
      <c r="AN65" s="224">
        <v>0</v>
      </c>
      <c r="AO65" s="224">
        <v>0</v>
      </c>
      <c r="AP65" s="224">
        <v>0</v>
      </c>
      <c r="AQ65" s="224">
        <v>0</v>
      </c>
      <c r="AR65" s="224">
        <v>0</v>
      </c>
      <c r="AT65" s="25"/>
      <c r="AU65" s="25"/>
      <c r="AV65" s="25"/>
      <c r="AW65" s="25"/>
    </row>
    <row r="66" spans="1:49" hidden="1" outlineLevel="1" x14ac:dyDescent="0.25">
      <c r="A66" s="29" t="s">
        <v>1082</v>
      </c>
      <c r="B66" s="224">
        <v>0</v>
      </c>
      <c r="C66" s="224">
        <v>0</v>
      </c>
      <c r="D66" s="224">
        <v>0</v>
      </c>
      <c r="E66" s="224">
        <v>0</v>
      </c>
      <c r="F66" s="224">
        <v>0</v>
      </c>
      <c r="G66" s="224">
        <v>0</v>
      </c>
      <c r="H66" s="224">
        <v>0</v>
      </c>
      <c r="I66" s="224">
        <v>0</v>
      </c>
      <c r="J66" s="224">
        <v>0</v>
      </c>
      <c r="K66" s="224">
        <v>0</v>
      </c>
      <c r="L66" s="224">
        <v>0</v>
      </c>
      <c r="M66" s="224">
        <v>0</v>
      </c>
      <c r="N66" s="224">
        <v>0</v>
      </c>
      <c r="P66" s="29" t="s">
        <v>1082</v>
      </c>
      <c r="Q66" s="224">
        <v>0</v>
      </c>
      <c r="R66" s="224">
        <v>0</v>
      </c>
      <c r="S66" s="224">
        <v>0</v>
      </c>
      <c r="T66" s="224">
        <v>0</v>
      </c>
      <c r="U66" s="224">
        <v>0</v>
      </c>
      <c r="V66" s="224">
        <v>0</v>
      </c>
      <c r="W66" s="224">
        <v>0</v>
      </c>
      <c r="X66" s="224">
        <v>0</v>
      </c>
      <c r="Y66" s="224">
        <v>0</v>
      </c>
      <c r="Z66" s="224">
        <v>0</v>
      </c>
      <c r="AA66" s="224">
        <v>0</v>
      </c>
      <c r="AB66" s="224">
        <v>0</v>
      </c>
      <c r="AC66" s="224">
        <v>0</v>
      </c>
      <c r="AE66" s="29" t="s">
        <v>1082</v>
      </c>
      <c r="AF66" s="224">
        <v>0</v>
      </c>
      <c r="AG66" s="224">
        <v>0</v>
      </c>
      <c r="AH66" s="224">
        <v>0</v>
      </c>
      <c r="AI66" s="224">
        <v>0</v>
      </c>
      <c r="AJ66" s="224">
        <v>0</v>
      </c>
      <c r="AK66" s="224">
        <v>0</v>
      </c>
      <c r="AL66" s="224">
        <v>0</v>
      </c>
      <c r="AM66" s="224">
        <v>0</v>
      </c>
      <c r="AN66" s="224">
        <v>0</v>
      </c>
      <c r="AO66" s="224">
        <v>0</v>
      </c>
      <c r="AP66" s="224">
        <v>0</v>
      </c>
      <c r="AQ66" s="224">
        <v>0</v>
      </c>
      <c r="AR66" s="224">
        <v>0</v>
      </c>
      <c r="AT66" s="25"/>
      <c r="AU66" s="25"/>
      <c r="AV66" s="25"/>
      <c r="AW66" s="25"/>
    </row>
    <row r="67" spans="1:49" hidden="1" outlineLevel="1" x14ac:dyDescent="0.25">
      <c r="A67" s="29" t="s">
        <v>1083</v>
      </c>
      <c r="B67" s="224">
        <v>0</v>
      </c>
      <c r="C67" s="224">
        <v>0</v>
      </c>
      <c r="D67" s="224">
        <v>0</v>
      </c>
      <c r="E67" s="224">
        <v>0</v>
      </c>
      <c r="F67" s="224">
        <v>0</v>
      </c>
      <c r="G67" s="224">
        <v>0</v>
      </c>
      <c r="H67" s="224">
        <v>0</v>
      </c>
      <c r="I67" s="224">
        <v>0</v>
      </c>
      <c r="J67" s="224">
        <v>0</v>
      </c>
      <c r="K67" s="224">
        <v>0</v>
      </c>
      <c r="L67" s="224">
        <v>0</v>
      </c>
      <c r="M67" s="224">
        <v>0</v>
      </c>
      <c r="N67" s="224">
        <v>0</v>
      </c>
      <c r="P67" s="29" t="s">
        <v>1083</v>
      </c>
      <c r="Q67" s="224">
        <v>0</v>
      </c>
      <c r="R67" s="224">
        <v>0</v>
      </c>
      <c r="S67" s="224">
        <v>0</v>
      </c>
      <c r="T67" s="224">
        <v>0</v>
      </c>
      <c r="U67" s="224">
        <v>0</v>
      </c>
      <c r="V67" s="224">
        <v>0</v>
      </c>
      <c r="W67" s="224">
        <v>0</v>
      </c>
      <c r="X67" s="224">
        <v>0</v>
      </c>
      <c r="Y67" s="224">
        <v>0</v>
      </c>
      <c r="Z67" s="224">
        <v>0</v>
      </c>
      <c r="AA67" s="224">
        <v>0</v>
      </c>
      <c r="AB67" s="224">
        <v>0</v>
      </c>
      <c r="AC67" s="224">
        <v>0</v>
      </c>
      <c r="AE67" s="29" t="s">
        <v>1083</v>
      </c>
      <c r="AF67" s="224">
        <v>0</v>
      </c>
      <c r="AG67" s="224">
        <v>0</v>
      </c>
      <c r="AH67" s="224">
        <v>0</v>
      </c>
      <c r="AI67" s="224">
        <v>0</v>
      </c>
      <c r="AJ67" s="224">
        <v>0</v>
      </c>
      <c r="AK67" s="224">
        <v>0</v>
      </c>
      <c r="AL67" s="224">
        <v>0</v>
      </c>
      <c r="AM67" s="224">
        <v>0</v>
      </c>
      <c r="AN67" s="224">
        <v>0</v>
      </c>
      <c r="AO67" s="224">
        <v>0</v>
      </c>
      <c r="AP67" s="224">
        <v>0</v>
      </c>
      <c r="AQ67" s="224">
        <v>0</v>
      </c>
      <c r="AR67" s="224">
        <v>0</v>
      </c>
      <c r="AT67" s="25"/>
      <c r="AU67" s="25"/>
      <c r="AV67" s="25"/>
      <c r="AW67" s="25"/>
    </row>
    <row r="68" spans="1:49" hidden="1" outlineLevel="1" x14ac:dyDescent="0.25">
      <c r="A68" s="29" t="s">
        <v>1084</v>
      </c>
      <c r="B68" s="224">
        <v>0</v>
      </c>
      <c r="C68" s="224">
        <v>0</v>
      </c>
      <c r="D68" s="224">
        <v>0</v>
      </c>
      <c r="E68" s="224">
        <v>0</v>
      </c>
      <c r="F68" s="224">
        <v>0</v>
      </c>
      <c r="G68" s="224">
        <v>0</v>
      </c>
      <c r="H68" s="224">
        <v>0</v>
      </c>
      <c r="I68" s="224">
        <v>0</v>
      </c>
      <c r="J68" s="224">
        <v>0</v>
      </c>
      <c r="K68" s="224">
        <v>0</v>
      </c>
      <c r="L68" s="224">
        <v>0</v>
      </c>
      <c r="M68" s="224">
        <v>0</v>
      </c>
      <c r="N68" s="224">
        <v>0</v>
      </c>
      <c r="P68" s="29" t="s">
        <v>1084</v>
      </c>
      <c r="Q68" s="224">
        <v>0</v>
      </c>
      <c r="R68" s="224">
        <v>0</v>
      </c>
      <c r="S68" s="224">
        <v>0</v>
      </c>
      <c r="T68" s="224">
        <v>0</v>
      </c>
      <c r="U68" s="224">
        <v>0</v>
      </c>
      <c r="V68" s="224">
        <v>0</v>
      </c>
      <c r="W68" s="224">
        <v>0</v>
      </c>
      <c r="X68" s="224">
        <v>0</v>
      </c>
      <c r="Y68" s="224">
        <v>0</v>
      </c>
      <c r="Z68" s="224">
        <v>0</v>
      </c>
      <c r="AA68" s="224">
        <v>0</v>
      </c>
      <c r="AB68" s="224">
        <v>0</v>
      </c>
      <c r="AC68" s="224">
        <v>0</v>
      </c>
      <c r="AE68" s="29" t="s">
        <v>1084</v>
      </c>
      <c r="AF68" s="224">
        <v>0</v>
      </c>
      <c r="AG68" s="224">
        <v>0</v>
      </c>
      <c r="AH68" s="224">
        <v>0</v>
      </c>
      <c r="AI68" s="224">
        <v>0</v>
      </c>
      <c r="AJ68" s="224">
        <v>0</v>
      </c>
      <c r="AK68" s="224">
        <v>0</v>
      </c>
      <c r="AL68" s="224">
        <v>0</v>
      </c>
      <c r="AM68" s="224">
        <v>0</v>
      </c>
      <c r="AN68" s="224">
        <v>0</v>
      </c>
      <c r="AO68" s="224">
        <v>0</v>
      </c>
      <c r="AP68" s="224">
        <v>0</v>
      </c>
      <c r="AQ68" s="224">
        <v>0</v>
      </c>
      <c r="AR68" s="224">
        <v>0</v>
      </c>
      <c r="AT68" s="25"/>
      <c r="AU68" s="25"/>
      <c r="AV68" s="25"/>
      <c r="AW68" s="25"/>
    </row>
    <row r="69" spans="1:49" hidden="1" outlineLevel="1" x14ac:dyDescent="0.25">
      <c r="A69" s="29" t="s">
        <v>1085</v>
      </c>
      <c r="B69" s="224">
        <v>0</v>
      </c>
      <c r="C69" s="224">
        <v>0</v>
      </c>
      <c r="D69" s="224">
        <v>0</v>
      </c>
      <c r="E69" s="224">
        <v>0</v>
      </c>
      <c r="F69" s="224">
        <v>0</v>
      </c>
      <c r="G69" s="224">
        <v>0</v>
      </c>
      <c r="H69" s="224">
        <v>0</v>
      </c>
      <c r="I69" s="224">
        <v>0</v>
      </c>
      <c r="J69" s="224">
        <v>0</v>
      </c>
      <c r="K69" s="224">
        <v>0</v>
      </c>
      <c r="L69" s="224">
        <v>0</v>
      </c>
      <c r="M69" s="224">
        <v>0</v>
      </c>
      <c r="N69" s="224">
        <v>0</v>
      </c>
      <c r="P69" s="29" t="s">
        <v>1085</v>
      </c>
      <c r="Q69" s="224">
        <v>0</v>
      </c>
      <c r="R69" s="224">
        <v>0</v>
      </c>
      <c r="S69" s="224">
        <v>0</v>
      </c>
      <c r="T69" s="224">
        <v>0</v>
      </c>
      <c r="U69" s="224">
        <v>0</v>
      </c>
      <c r="V69" s="224">
        <v>0</v>
      </c>
      <c r="W69" s="224">
        <v>0</v>
      </c>
      <c r="X69" s="224">
        <v>0</v>
      </c>
      <c r="Y69" s="224">
        <v>0</v>
      </c>
      <c r="Z69" s="224">
        <v>0</v>
      </c>
      <c r="AA69" s="224">
        <v>0</v>
      </c>
      <c r="AB69" s="224">
        <v>0</v>
      </c>
      <c r="AC69" s="224">
        <v>0</v>
      </c>
      <c r="AE69" s="29" t="s">
        <v>1085</v>
      </c>
      <c r="AF69" s="224">
        <v>0</v>
      </c>
      <c r="AG69" s="224">
        <v>0</v>
      </c>
      <c r="AH69" s="224">
        <v>0</v>
      </c>
      <c r="AI69" s="224">
        <v>0</v>
      </c>
      <c r="AJ69" s="224">
        <v>0</v>
      </c>
      <c r="AK69" s="224">
        <v>0</v>
      </c>
      <c r="AL69" s="224">
        <v>0</v>
      </c>
      <c r="AM69" s="224">
        <v>0</v>
      </c>
      <c r="AN69" s="224">
        <v>0</v>
      </c>
      <c r="AO69" s="224">
        <v>0</v>
      </c>
      <c r="AP69" s="224">
        <v>0</v>
      </c>
      <c r="AQ69" s="224">
        <v>0</v>
      </c>
      <c r="AR69" s="224">
        <v>0</v>
      </c>
      <c r="AT69" s="25"/>
      <c r="AU69" s="25"/>
      <c r="AV69" s="25"/>
      <c r="AW69" s="25"/>
    </row>
    <row r="70" spans="1:49" hidden="1" outlineLevel="1" x14ac:dyDescent="0.25">
      <c r="A70" s="29" t="s">
        <v>1086</v>
      </c>
      <c r="B70" s="224">
        <v>0</v>
      </c>
      <c r="C70" s="224">
        <v>0</v>
      </c>
      <c r="D70" s="224">
        <v>0</v>
      </c>
      <c r="E70" s="224">
        <v>0</v>
      </c>
      <c r="F70" s="224">
        <v>0</v>
      </c>
      <c r="G70" s="224">
        <v>0</v>
      </c>
      <c r="H70" s="224">
        <v>0</v>
      </c>
      <c r="I70" s="224">
        <v>0</v>
      </c>
      <c r="J70" s="224">
        <v>0</v>
      </c>
      <c r="K70" s="224">
        <v>0</v>
      </c>
      <c r="L70" s="224">
        <v>0</v>
      </c>
      <c r="M70" s="224">
        <v>0</v>
      </c>
      <c r="N70" s="224">
        <v>0</v>
      </c>
      <c r="P70" s="29" t="s">
        <v>1086</v>
      </c>
      <c r="Q70" s="224">
        <v>0</v>
      </c>
      <c r="R70" s="224">
        <v>0</v>
      </c>
      <c r="S70" s="224">
        <v>0</v>
      </c>
      <c r="T70" s="224">
        <v>0</v>
      </c>
      <c r="U70" s="224">
        <v>0</v>
      </c>
      <c r="V70" s="224">
        <v>0</v>
      </c>
      <c r="W70" s="224">
        <v>0</v>
      </c>
      <c r="X70" s="224">
        <v>0</v>
      </c>
      <c r="Y70" s="224">
        <v>0</v>
      </c>
      <c r="Z70" s="224">
        <v>0</v>
      </c>
      <c r="AA70" s="224">
        <v>0</v>
      </c>
      <c r="AB70" s="224">
        <v>0</v>
      </c>
      <c r="AC70" s="224">
        <v>0</v>
      </c>
      <c r="AE70" s="29" t="s">
        <v>1086</v>
      </c>
      <c r="AF70" s="224">
        <v>0</v>
      </c>
      <c r="AG70" s="224">
        <v>0</v>
      </c>
      <c r="AH70" s="224">
        <v>0</v>
      </c>
      <c r="AI70" s="224">
        <v>0</v>
      </c>
      <c r="AJ70" s="224">
        <v>0</v>
      </c>
      <c r="AK70" s="224">
        <v>0</v>
      </c>
      <c r="AL70" s="224">
        <v>0</v>
      </c>
      <c r="AM70" s="224">
        <v>0</v>
      </c>
      <c r="AN70" s="224">
        <v>0</v>
      </c>
      <c r="AO70" s="224">
        <v>0</v>
      </c>
      <c r="AP70" s="224">
        <v>0</v>
      </c>
      <c r="AQ70" s="224">
        <v>0</v>
      </c>
      <c r="AR70" s="224">
        <v>0</v>
      </c>
      <c r="AT70" s="25"/>
      <c r="AU70" s="25"/>
      <c r="AV70" s="25"/>
      <c r="AW70" s="25"/>
    </row>
    <row r="71" spans="1:49" hidden="1" outlineLevel="1" x14ac:dyDescent="0.25">
      <c r="A71" s="29" t="s">
        <v>1087</v>
      </c>
      <c r="B71" s="224">
        <v>0</v>
      </c>
      <c r="C71" s="224">
        <v>0</v>
      </c>
      <c r="D71" s="224">
        <v>0</v>
      </c>
      <c r="E71" s="224">
        <v>0</v>
      </c>
      <c r="F71" s="224">
        <v>0</v>
      </c>
      <c r="G71" s="224">
        <v>0</v>
      </c>
      <c r="H71" s="224">
        <v>0</v>
      </c>
      <c r="I71" s="224">
        <v>0</v>
      </c>
      <c r="J71" s="224">
        <v>0</v>
      </c>
      <c r="K71" s="224">
        <v>0</v>
      </c>
      <c r="L71" s="224">
        <v>0</v>
      </c>
      <c r="M71" s="224">
        <v>0</v>
      </c>
      <c r="N71" s="224">
        <v>0</v>
      </c>
      <c r="P71" s="29" t="s">
        <v>1087</v>
      </c>
      <c r="Q71" s="224">
        <v>0</v>
      </c>
      <c r="R71" s="224">
        <v>0</v>
      </c>
      <c r="S71" s="224">
        <v>0</v>
      </c>
      <c r="T71" s="224">
        <v>0</v>
      </c>
      <c r="U71" s="224">
        <v>0</v>
      </c>
      <c r="V71" s="224">
        <v>0</v>
      </c>
      <c r="W71" s="224">
        <v>0</v>
      </c>
      <c r="X71" s="224">
        <v>0</v>
      </c>
      <c r="Y71" s="224">
        <v>0</v>
      </c>
      <c r="Z71" s="224">
        <v>0</v>
      </c>
      <c r="AA71" s="224">
        <v>0</v>
      </c>
      <c r="AB71" s="224">
        <v>0</v>
      </c>
      <c r="AC71" s="224">
        <v>0</v>
      </c>
      <c r="AE71" s="29" t="s">
        <v>1087</v>
      </c>
      <c r="AF71" s="224">
        <v>0</v>
      </c>
      <c r="AG71" s="224">
        <v>0</v>
      </c>
      <c r="AH71" s="224">
        <v>0</v>
      </c>
      <c r="AI71" s="224">
        <v>0</v>
      </c>
      <c r="AJ71" s="224">
        <v>0</v>
      </c>
      <c r="AK71" s="224">
        <v>0</v>
      </c>
      <c r="AL71" s="224">
        <v>0</v>
      </c>
      <c r="AM71" s="224">
        <v>0</v>
      </c>
      <c r="AN71" s="224">
        <v>0</v>
      </c>
      <c r="AO71" s="224">
        <v>0</v>
      </c>
      <c r="AP71" s="224">
        <v>0</v>
      </c>
      <c r="AQ71" s="224">
        <v>0</v>
      </c>
      <c r="AR71" s="224">
        <v>0</v>
      </c>
      <c r="AT71" s="25"/>
      <c r="AU71" s="25"/>
      <c r="AV71" s="25"/>
      <c r="AW71" s="25"/>
    </row>
    <row r="72" spans="1:49" hidden="1" outlineLevel="1" x14ac:dyDescent="0.25">
      <c r="A72" s="29" t="s">
        <v>1088</v>
      </c>
      <c r="B72" s="224">
        <v>0</v>
      </c>
      <c r="C72" s="224">
        <v>0</v>
      </c>
      <c r="D72" s="224">
        <v>0</v>
      </c>
      <c r="E72" s="224">
        <v>0</v>
      </c>
      <c r="F72" s="224">
        <v>0</v>
      </c>
      <c r="G72" s="224">
        <v>0</v>
      </c>
      <c r="H72" s="224">
        <v>0</v>
      </c>
      <c r="I72" s="224">
        <v>0</v>
      </c>
      <c r="J72" s="224">
        <v>0</v>
      </c>
      <c r="K72" s="224">
        <v>0</v>
      </c>
      <c r="L72" s="224">
        <v>0</v>
      </c>
      <c r="M72" s="224">
        <v>0</v>
      </c>
      <c r="N72" s="224">
        <v>0</v>
      </c>
      <c r="P72" s="29" t="s">
        <v>1088</v>
      </c>
      <c r="Q72" s="224">
        <v>0</v>
      </c>
      <c r="R72" s="224">
        <v>0</v>
      </c>
      <c r="S72" s="224">
        <v>0</v>
      </c>
      <c r="T72" s="224">
        <v>0</v>
      </c>
      <c r="U72" s="224">
        <v>0</v>
      </c>
      <c r="V72" s="224">
        <v>0</v>
      </c>
      <c r="W72" s="224">
        <v>0</v>
      </c>
      <c r="X72" s="224">
        <v>0</v>
      </c>
      <c r="Y72" s="224">
        <v>0</v>
      </c>
      <c r="Z72" s="224">
        <v>0</v>
      </c>
      <c r="AA72" s="224">
        <v>0</v>
      </c>
      <c r="AB72" s="224">
        <v>0</v>
      </c>
      <c r="AC72" s="224">
        <v>0</v>
      </c>
      <c r="AE72" s="29" t="s">
        <v>1088</v>
      </c>
      <c r="AF72" s="224">
        <v>0</v>
      </c>
      <c r="AG72" s="224">
        <v>0</v>
      </c>
      <c r="AH72" s="224">
        <v>0</v>
      </c>
      <c r="AI72" s="224">
        <v>0</v>
      </c>
      <c r="AJ72" s="224">
        <v>0</v>
      </c>
      <c r="AK72" s="224">
        <v>0</v>
      </c>
      <c r="AL72" s="224">
        <v>0</v>
      </c>
      <c r="AM72" s="224">
        <v>0</v>
      </c>
      <c r="AN72" s="224">
        <v>0</v>
      </c>
      <c r="AO72" s="224">
        <v>0</v>
      </c>
      <c r="AP72" s="224">
        <v>0</v>
      </c>
      <c r="AQ72" s="224">
        <v>0</v>
      </c>
      <c r="AR72" s="224">
        <v>0</v>
      </c>
      <c r="AT72" s="25"/>
      <c r="AU72" s="25"/>
      <c r="AV72" s="25"/>
      <c r="AW72" s="25"/>
    </row>
    <row r="73" spans="1:49" hidden="1" outlineLevel="1" x14ac:dyDescent="0.25">
      <c r="A73" s="158" t="s">
        <v>1049</v>
      </c>
      <c r="B73" s="224">
        <v>0</v>
      </c>
      <c r="C73" s="224">
        <v>0</v>
      </c>
      <c r="D73" s="224">
        <v>0</v>
      </c>
      <c r="E73" s="224">
        <v>0</v>
      </c>
      <c r="F73" s="224">
        <v>0</v>
      </c>
      <c r="G73" s="224">
        <v>0</v>
      </c>
      <c r="H73" s="224">
        <v>0</v>
      </c>
      <c r="I73" s="224">
        <v>0</v>
      </c>
      <c r="J73" s="224">
        <v>0</v>
      </c>
      <c r="K73" s="224">
        <v>0</v>
      </c>
      <c r="L73" s="224">
        <v>0</v>
      </c>
      <c r="M73" s="224">
        <v>0</v>
      </c>
      <c r="N73" s="224">
        <v>0</v>
      </c>
      <c r="P73" s="158" t="s">
        <v>1049</v>
      </c>
      <c r="Q73" s="224">
        <v>0</v>
      </c>
      <c r="R73" s="224">
        <v>0</v>
      </c>
      <c r="S73" s="224">
        <v>0</v>
      </c>
      <c r="T73" s="224">
        <v>0</v>
      </c>
      <c r="U73" s="224">
        <v>0</v>
      </c>
      <c r="V73" s="224">
        <v>0</v>
      </c>
      <c r="W73" s="224">
        <v>0</v>
      </c>
      <c r="X73" s="224">
        <v>0</v>
      </c>
      <c r="Y73" s="224">
        <v>0</v>
      </c>
      <c r="Z73" s="224">
        <v>0</v>
      </c>
      <c r="AA73" s="224">
        <v>0</v>
      </c>
      <c r="AB73" s="224">
        <v>0</v>
      </c>
      <c r="AC73" s="224">
        <v>0</v>
      </c>
      <c r="AE73" s="158" t="s">
        <v>1049</v>
      </c>
      <c r="AF73" s="224">
        <v>0</v>
      </c>
      <c r="AG73" s="224">
        <v>0</v>
      </c>
      <c r="AH73" s="224">
        <v>0</v>
      </c>
      <c r="AI73" s="224">
        <v>0</v>
      </c>
      <c r="AJ73" s="224">
        <v>0</v>
      </c>
      <c r="AK73" s="224">
        <v>0</v>
      </c>
      <c r="AL73" s="224">
        <v>0</v>
      </c>
      <c r="AM73" s="224">
        <v>0</v>
      </c>
      <c r="AN73" s="224">
        <v>0</v>
      </c>
      <c r="AO73" s="224">
        <v>0</v>
      </c>
      <c r="AP73" s="224">
        <v>0</v>
      </c>
      <c r="AQ73" s="224">
        <v>0</v>
      </c>
      <c r="AR73" s="224">
        <v>0</v>
      </c>
      <c r="AT73" s="25"/>
      <c r="AU73" s="25"/>
      <c r="AV73" s="25"/>
      <c r="AW73" s="25"/>
    </row>
    <row r="74" spans="1:49" s="4" customFormat="1" ht="19.5" customHeight="1" collapsed="1" x14ac:dyDescent="0.25">
      <c r="A74" s="158" t="s">
        <v>249</v>
      </c>
      <c r="B74" s="25">
        <f>AVERAGE(B5:B8)</f>
        <v>100.37334823608398</v>
      </c>
      <c r="C74" s="25">
        <f t="shared" ref="C74:N74" si="0">AVERAGE(C5:C8)</f>
        <v>100.78808784484863</v>
      </c>
      <c r="D74" s="25">
        <f t="shared" si="0"/>
        <v>99.848634719848633</v>
      </c>
      <c r="E74" s="25">
        <f t="shared" si="0"/>
        <v>95.87153434753418</v>
      </c>
      <c r="F74" s="25">
        <f t="shared" si="0"/>
        <v>100.5742073059082</v>
      </c>
      <c r="G74" s="25">
        <f t="shared" si="0"/>
        <v>101.15124130249023</v>
      </c>
      <c r="H74" s="25">
        <f t="shared" si="0"/>
        <v>100</v>
      </c>
      <c r="I74" s="25">
        <f t="shared" si="0"/>
        <v>101.88736724853516</v>
      </c>
      <c r="J74" s="25">
        <f t="shared" si="0"/>
        <v>100.00634002685547</v>
      </c>
      <c r="K74" s="25">
        <f t="shared" si="0"/>
        <v>100.98088836669922</v>
      </c>
      <c r="L74" s="25">
        <f t="shared" si="0"/>
        <v>100</v>
      </c>
      <c r="M74" s="25">
        <f t="shared" si="0"/>
        <v>99.244155883789063</v>
      </c>
      <c r="N74" s="25">
        <f t="shared" si="0"/>
        <v>98.958681106567383</v>
      </c>
      <c r="P74" s="158" t="s">
        <v>249</v>
      </c>
      <c r="Q74" s="25">
        <f t="shared" ref="Q74:AC74" si="1">AVERAGE(Q5:Q8)</f>
        <v>99.678432464599609</v>
      </c>
      <c r="R74" s="25">
        <f t="shared" si="1"/>
        <v>100.66913795471191</v>
      </c>
      <c r="S74" s="25">
        <f t="shared" si="1"/>
        <v>95.787757873535156</v>
      </c>
      <c r="T74" s="25">
        <f t="shared" si="1"/>
        <v>100</v>
      </c>
      <c r="U74" s="25">
        <f t="shared" si="1"/>
        <v>100.67058372497559</v>
      </c>
      <c r="V74" s="25">
        <f t="shared" si="1"/>
        <v>100</v>
      </c>
      <c r="W74" s="25">
        <f t="shared" si="1"/>
        <v>100</v>
      </c>
      <c r="X74" s="25">
        <f t="shared" si="1"/>
        <v>95.198741912841797</v>
      </c>
      <c r="Y74" s="25">
        <f t="shared" si="1"/>
        <v>100</v>
      </c>
      <c r="Z74" s="25">
        <f t="shared" si="1"/>
        <v>100</v>
      </c>
      <c r="AA74" s="25">
        <f t="shared" si="1"/>
        <v>100</v>
      </c>
      <c r="AB74" s="25">
        <f t="shared" si="1"/>
        <v>99.244155883789063</v>
      </c>
      <c r="AC74" s="25">
        <f t="shared" si="1"/>
        <v>98.290552139282227</v>
      </c>
      <c r="AE74" s="158" t="s">
        <v>249</v>
      </c>
      <c r="AF74" s="25">
        <f t="shared" ref="AF74:AR74" si="2">AVERAGE(AF5:AF8)</f>
        <v>100.75935348543356</v>
      </c>
      <c r="AG74" s="25">
        <f t="shared" si="2"/>
        <v>100.8076963195293</v>
      </c>
      <c r="AH74" s="25">
        <f t="shared" si="2"/>
        <v>100.1556950179009</v>
      </c>
      <c r="AI74" s="25">
        <f t="shared" si="2"/>
        <v>94.398661547178094</v>
      </c>
      <c r="AJ74" s="25">
        <f t="shared" si="2"/>
        <v>100.20932166465819</v>
      </c>
      <c r="AK74" s="25">
        <f t="shared" si="2"/>
        <v>101.60215091889742</v>
      </c>
      <c r="AL74" s="25">
        <f t="shared" si="2"/>
        <v>100.00000000000001</v>
      </c>
      <c r="AM74" s="25">
        <f t="shared" si="2"/>
        <v>103.06204420896813</v>
      </c>
      <c r="AN74" s="25">
        <f t="shared" si="2"/>
        <v>100.1523231600374</v>
      </c>
      <c r="AO74" s="25">
        <f t="shared" si="2"/>
        <v>101.91065599352157</v>
      </c>
      <c r="AP74" s="25"/>
      <c r="AQ74" s="25"/>
      <c r="AR74" s="25">
        <f t="shared" si="2"/>
        <v>99.367126251618856</v>
      </c>
    </row>
    <row r="75" spans="1:49" x14ac:dyDescent="0.25">
      <c r="A75" s="158" t="s">
        <v>250</v>
      </c>
      <c r="B75" s="25">
        <f>AVERAGE(B9:B12)</f>
        <v>102.83538818359375</v>
      </c>
      <c r="C75" s="25">
        <f t="shared" ref="C75:N75" si="3">AVERAGE(C9:C12)</f>
        <v>104.92912101745605</v>
      </c>
      <c r="D75" s="25">
        <f t="shared" si="3"/>
        <v>99.756532669067383</v>
      </c>
      <c r="E75" s="25">
        <f t="shared" si="3"/>
        <v>97.018352508544922</v>
      </c>
      <c r="F75" s="25">
        <f t="shared" si="3"/>
        <v>106.35902214050293</v>
      </c>
      <c r="G75" s="25">
        <f t="shared" si="3"/>
        <v>99.832124710083008</v>
      </c>
      <c r="H75" s="25">
        <f t="shared" si="3"/>
        <v>101.36096382141113</v>
      </c>
      <c r="I75" s="25">
        <f t="shared" si="3"/>
        <v>106.42995452880859</v>
      </c>
      <c r="J75" s="25">
        <f t="shared" si="3"/>
        <v>99.694158554077148</v>
      </c>
      <c r="K75" s="25">
        <f t="shared" si="3"/>
        <v>100.09562492370605</v>
      </c>
      <c r="L75" s="25">
        <f t="shared" si="3"/>
        <v>100</v>
      </c>
      <c r="M75" s="25">
        <f t="shared" si="3"/>
        <v>97.776876449584961</v>
      </c>
      <c r="N75" s="25">
        <f t="shared" si="3"/>
        <v>98.653291702270508</v>
      </c>
      <c r="P75" s="158" t="s">
        <v>250</v>
      </c>
      <c r="Q75" s="25">
        <f t="shared" ref="Q75:AC75" si="4">AVERAGE(Q9:Q12)</f>
        <v>101.69766044616699</v>
      </c>
      <c r="R75" s="25">
        <f t="shared" si="4"/>
        <v>100.34348106384277</v>
      </c>
      <c r="S75" s="25">
        <f t="shared" si="4"/>
        <v>98.539854049682617</v>
      </c>
      <c r="T75" s="25">
        <f t="shared" si="4"/>
        <v>110.71428489685059</v>
      </c>
      <c r="U75" s="25">
        <f t="shared" si="4"/>
        <v>107.60980033874512</v>
      </c>
      <c r="V75" s="25">
        <f t="shared" si="4"/>
        <v>100</v>
      </c>
      <c r="W75" s="25">
        <f t="shared" si="4"/>
        <v>101.31533813476563</v>
      </c>
      <c r="X75" s="25">
        <f t="shared" si="4"/>
        <v>85.713441848754883</v>
      </c>
      <c r="Y75" s="25">
        <f t="shared" si="4"/>
        <v>100</v>
      </c>
      <c r="Z75" s="25">
        <f t="shared" si="4"/>
        <v>100.35578536987305</v>
      </c>
      <c r="AA75" s="25">
        <f t="shared" si="4"/>
        <v>100</v>
      </c>
      <c r="AB75" s="25">
        <f t="shared" si="4"/>
        <v>97.776876449584961</v>
      </c>
      <c r="AC75" s="25">
        <f t="shared" si="4"/>
        <v>97.833047866821289</v>
      </c>
      <c r="AE75" s="158" t="s">
        <v>250</v>
      </c>
      <c r="AF75" s="25">
        <f t="shared" ref="AF75:AR75" si="5">AVERAGE(AF9:AF12)</f>
        <v>103.46736244900062</v>
      </c>
      <c r="AG75" s="25">
        <f t="shared" si="5"/>
        <v>105.68511864084887</v>
      </c>
      <c r="AH75" s="25">
        <f t="shared" si="5"/>
        <v>99.848530686731237</v>
      </c>
      <c r="AI75" s="25">
        <f t="shared" si="5"/>
        <v>92.132185735288914</v>
      </c>
      <c r="AJ75" s="25">
        <f t="shared" si="5"/>
        <v>101.62364314723362</v>
      </c>
      <c r="AK75" s="25">
        <f t="shared" si="5"/>
        <v>99.76637338812121</v>
      </c>
      <c r="AL75" s="25">
        <f t="shared" si="5"/>
        <v>101.49564430857838</v>
      </c>
      <c r="AM75" s="25">
        <f t="shared" si="5"/>
        <v>110.06824697503842</v>
      </c>
      <c r="AN75" s="25">
        <f t="shared" si="5"/>
        <v>92.652657561047079</v>
      </c>
      <c r="AO75" s="25">
        <f t="shared" si="5"/>
        <v>99.84902342426048</v>
      </c>
      <c r="AP75" s="25"/>
      <c r="AQ75" s="25"/>
      <c r="AR75" s="25">
        <f t="shared" si="5"/>
        <v>99.15472940335745</v>
      </c>
    </row>
    <row r="76" spans="1:49" x14ac:dyDescent="0.25">
      <c r="A76" s="158" t="s">
        <v>251</v>
      </c>
      <c r="B76" s="25">
        <f>AVERAGE(B13:B16)</f>
        <v>103.28169059753418</v>
      </c>
      <c r="C76" s="25">
        <f t="shared" ref="C76:N76" si="6">AVERAGE(C13:C16)</f>
        <v>105.95416450500488</v>
      </c>
      <c r="D76" s="25">
        <f t="shared" si="6"/>
        <v>99.829572677612305</v>
      </c>
      <c r="E76" s="25">
        <f t="shared" si="6"/>
        <v>96.224786758422852</v>
      </c>
      <c r="F76" s="25">
        <f t="shared" si="6"/>
        <v>105.86821174621582</v>
      </c>
      <c r="G76" s="25">
        <f t="shared" si="6"/>
        <v>99.444665908813477</v>
      </c>
      <c r="H76" s="25">
        <f t="shared" si="6"/>
        <v>102.62735748291016</v>
      </c>
      <c r="I76" s="25">
        <f t="shared" si="6"/>
        <v>108.7554759979248</v>
      </c>
      <c r="J76" s="25">
        <f t="shared" si="6"/>
        <v>99.601005554199219</v>
      </c>
      <c r="K76" s="25">
        <f t="shared" si="6"/>
        <v>98.328584671020508</v>
      </c>
      <c r="L76" s="25">
        <f t="shared" si="6"/>
        <v>100</v>
      </c>
      <c r="M76" s="25">
        <f t="shared" si="6"/>
        <v>99.735134124755859</v>
      </c>
      <c r="N76" s="25">
        <f t="shared" si="6"/>
        <v>96.994436264038086</v>
      </c>
      <c r="P76" s="158" t="s">
        <v>251</v>
      </c>
      <c r="Q76" s="25">
        <f t="shared" ref="Q76:AC76" si="7">AVERAGE(Q13:Q16)</f>
        <v>101.17668342590332</v>
      </c>
      <c r="R76" s="25">
        <f t="shared" si="7"/>
        <v>101.73013305664063</v>
      </c>
      <c r="S76" s="25">
        <f t="shared" si="7"/>
        <v>94.901346206665039</v>
      </c>
      <c r="T76" s="25">
        <f t="shared" si="7"/>
        <v>117.75201034545898</v>
      </c>
      <c r="U76" s="25">
        <f t="shared" si="7"/>
        <v>106.74052047729492</v>
      </c>
      <c r="V76" s="25">
        <f t="shared" si="7"/>
        <v>100</v>
      </c>
      <c r="W76" s="25">
        <f t="shared" si="7"/>
        <v>101.7537841796875</v>
      </c>
      <c r="X76" s="25">
        <f t="shared" si="7"/>
        <v>78.773033142089844</v>
      </c>
      <c r="Y76" s="25">
        <f t="shared" si="7"/>
        <v>100</v>
      </c>
      <c r="Z76" s="25">
        <f t="shared" si="7"/>
        <v>100.47438049316406</v>
      </c>
      <c r="AA76" s="25">
        <f t="shared" si="7"/>
        <v>100</v>
      </c>
      <c r="AB76" s="25">
        <f t="shared" si="7"/>
        <v>99.735134124755859</v>
      </c>
      <c r="AC76" s="25">
        <f t="shared" si="7"/>
        <v>93.559226989746094</v>
      </c>
      <c r="AE76" s="158" t="s">
        <v>251</v>
      </c>
      <c r="AF76" s="25">
        <f t="shared" ref="AF76:AO76" si="8">AVERAGE(AF13:AF16)</f>
        <v>104.45095907807647</v>
      </c>
      <c r="AG76" s="25">
        <f t="shared" si="8"/>
        <v>106.65054522093415</v>
      </c>
      <c r="AH76" s="25">
        <f t="shared" si="8"/>
        <v>100.2022139268892</v>
      </c>
      <c r="AI76" s="25">
        <f t="shared" si="8"/>
        <v>88.544724036927164</v>
      </c>
      <c r="AJ76" s="25">
        <f t="shared" si="8"/>
        <v>102.56570057169809</v>
      </c>
      <c r="AK76" s="25">
        <f t="shared" si="8"/>
        <v>99.227157222798866</v>
      </c>
      <c r="AL76" s="25">
        <f t="shared" si="8"/>
        <v>105.20585645013711</v>
      </c>
      <c r="AM76" s="25">
        <f t="shared" si="8"/>
        <v>114.02107805443207</v>
      </c>
      <c r="AN76" s="25">
        <f t="shared" si="8"/>
        <v>90.41477570444313</v>
      </c>
      <c r="AO76" s="25">
        <f t="shared" si="8"/>
        <v>96.294623927480842</v>
      </c>
      <c r="AP76" s="25"/>
      <c r="AQ76" s="25"/>
      <c r="AR76" s="25">
        <f>AVERAGE(AR13:AR16)</f>
        <v>99.094470400266914</v>
      </c>
    </row>
    <row r="77" spans="1:49" x14ac:dyDescent="0.25">
      <c r="A77" s="158" t="s">
        <v>252</v>
      </c>
      <c r="B77" s="25">
        <f t="shared" ref="B77:N77" si="9">AVERAGE(B17:B20)</f>
        <v>104.00580787658691</v>
      </c>
      <c r="C77" s="25">
        <f t="shared" si="9"/>
        <v>108.49947547912598</v>
      </c>
      <c r="D77" s="25">
        <f t="shared" si="9"/>
        <v>100.17574691772461</v>
      </c>
      <c r="E77" s="25">
        <f t="shared" si="9"/>
        <v>99.652490615844727</v>
      </c>
      <c r="F77" s="25">
        <f t="shared" si="9"/>
        <v>106.44328498840332</v>
      </c>
      <c r="G77" s="25">
        <f t="shared" si="9"/>
        <v>99.566852569580078</v>
      </c>
      <c r="H77" s="25">
        <f t="shared" si="9"/>
        <v>102.08548164367676</v>
      </c>
      <c r="I77" s="25">
        <f t="shared" si="9"/>
        <v>107.81296539306641</v>
      </c>
      <c r="J77" s="25">
        <f t="shared" si="9"/>
        <v>99.620458602905273</v>
      </c>
      <c r="K77" s="25">
        <f t="shared" si="9"/>
        <v>98.070812225341797</v>
      </c>
      <c r="L77" s="25">
        <f t="shared" si="9"/>
        <v>100.71193695068359</v>
      </c>
      <c r="M77" s="25">
        <f t="shared" si="9"/>
        <v>100.83367919921875</v>
      </c>
      <c r="N77" s="25">
        <f t="shared" si="9"/>
        <v>95.603229522705078</v>
      </c>
      <c r="P77" s="158" t="s">
        <v>252</v>
      </c>
      <c r="Q77" s="25">
        <f>AVERAGE(Q17:Q20)</f>
        <v>102.55883598327637</v>
      </c>
      <c r="R77" s="25">
        <f t="shared" ref="R77:AC77" si="10">AVERAGE(R17:R20)</f>
        <v>105.74348449707031</v>
      </c>
      <c r="S77" s="25">
        <f t="shared" si="10"/>
        <v>94.25537109375</v>
      </c>
      <c r="T77" s="25">
        <f t="shared" si="10"/>
        <v>124.7952766418457</v>
      </c>
      <c r="U77" s="25">
        <f t="shared" si="10"/>
        <v>107.8811149597168</v>
      </c>
      <c r="V77" s="25">
        <f t="shared" si="10"/>
        <v>100</v>
      </c>
      <c r="W77" s="25">
        <f t="shared" si="10"/>
        <v>102.68404579162598</v>
      </c>
      <c r="X77" s="25">
        <f t="shared" si="10"/>
        <v>82.557060241699219</v>
      </c>
      <c r="Y77" s="25">
        <f t="shared" si="10"/>
        <v>100</v>
      </c>
      <c r="Z77" s="25">
        <f t="shared" si="10"/>
        <v>100.47438049316406</v>
      </c>
      <c r="AA77" s="25">
        <f t="shared" si="10"/>
        <v>100.71193695068359</v>
      </c>
      <c r="AB77" s="25">
        <f t="shared" si="10"/>
        <v>100.83367919921875</v>
      </c>
      <c r="AC77" s="25">
        <f t="shared" si="10"/>
        <v>93.559226989746094</v>
      </c>
      <c r="AE77" s="158" t="s">
        <v>252</v>
      </c>
      <c r="AF77" s="25">
        <f t="shared" ref="AF77:AR77" si="11">AVERAGE(AF17:AF20)</f>
        <v>104.80956115688869</v>
      </c>
      <c r="AG77" s="25">
        <f t="shared" si="11"/>
        <v>108.95383305584598</v>
      </c>
      <c r="AH77" s="25">
        <f t="shared" si="11"/>
        <v>100.62340942841679</v>
      </c>
      <c r="AI77" s="25">
        <f t="shared" si="11"/>
        <v>90.682540833002605</v>
      </c>
      <c r="AJ77" s="25">
        <f t="shared" si="11"/>
        <v>100.9997544433789</v>
      </c>
      <c r="AK77" s="25">
        <f t="shared" si="11"/>
        <v>99.397199964857407</v>
      </c>
      <c r="AL77" s="25">
        <f t="shared" si="11"/>
        <v>100.31874245370422</v>
      </c>
      <c r="AM77" s="25">
        <f t="shared" si="11"/>
        <v>112.24847868379277</v>
      </c>
      <c r="AN77" s="25">
        <f t="shared" si="11"/>
        <v>90.882105341770199</v>
      </c>
      <c r="AO77" s="25">
        <f t="shared" si="11"/>
        <v>95.792512973303076</v>
      </c>
      <c r="AP77" s="25"/>
      <c r="AQ77" s="25"/>
      <c r="AR77" s="25">
        <f t="shared" si="11"/>
        <v>96.852785251351293</v>
      </c>
    </row>
    <row r="78" spans="1:49" x14ac:dyDescent="0.25">
      <c r="A78" s="158" t="s">
        <v>253</v>
      </c>
      <c r="B78" s="25">
        <f>AVERAGE(B21:B24)</f>
        <v>103.50799537209559</v>
      </c>
      <c r="C78" s="25">
        <f t="shared" ref="C78:N78" si="12">AVERAGE(C21:C24)</f>
        <v>109.78117771838626</v>
      </c>
      <c r="D78" s="25">
        <f t="shared" si="12"/>
        <v>100.69580913112281</v>
      </c>
      <c r="E78" s="25">
        <f t="shared" si="12"/>
        <v>100.28054349587366</v>
      </c>
      <c r="F78" s="25">
        <f t="shared" si="12"/>
        <v>92.903509516759655</v>
      </c>
      <c r="G78" s="25">
        <f t="shared" si="12"/>
        <v>97.545168937877946</v>
      </c>
      <c r="H78" s="25">
        <f t="shared" si="12"/>
        <v>104.74362275504772</v>
      </c>
      <c r="I78" s="25">
        <f t="shared" si="12"/>
        <v>113.25230081883218</v>
      </c>
      <c r="J78" s="25">
        <f t="shared" si="12"/>
        <v>99.678817897428502</v>
      </c>
      <c r="K78" s="25">
        <f t="shared" si="12"/>
        <v>100.91400348813031</v>
      </c>
      <c r="L78" s="25">
        <f t="shared" si="12"/>
        <v>102.91056414571699</v>
      </c>
      <c r="M78" s="25">
        <f t="shared" si="12"/>
        <v>104.69184177170406</v>
      </c>
      <c r="N78" s="25">
        <f t="shared" si="12"/>
        <v>97.07825401213708</v>
      </c>
      <c r="P78" s="158" t="s">
        <v>253</v>
      </c>
      <c r="Q78" s="25">
        <f t="shared" ref="Q78:AC78" si="13">AVERAGE(Q21:Q24)</f>
        <v>97.538089752197266</v>
      </c>
      <c r="R78" s="25">
        <f t="shared" si="13"/>
        <v>106.8356990814209</v>
      </c>
      <c r="S78" s="25">
        <f t="shared" si="13"/>
        <v>98.535619735717773</v>
      </c>
      <c r="T78" s="25">
        <f t="shared" si="13"/>
        <v>124.90594863891602</v>
      </c>
      <c r="U78" s="25">
        <f t="shared" si="13"/>
        <v>90.200511932373047</v>
      </c>
      <c r="V78" s="25">
        <f t="shared" si="13"/>
        <v>100</v>
      </c>
      <c r="W78" s="25">
        <f t="shared" si="13"/>
        <v>101.7537841796875</v>
      </c>
      <c r="X78" s="25">
        <f t="shared" si="13"/>
        <v>83.503067016601563</v>
      </c>
      <c r="Y78" s="25">
        <f t="shared" si="13"/>
        <v>100</v>
      </c>
      <c r="Z78" s="25">
        <f t="shared" si="13"/>
        <v>100.47438049316406</v>
      </c>
      <c r="AA78" s="25">
        <f t="shared" si="13"/>
        <v>102.91056442260742</v>
      </c>
      <c r="AB78" s="25">
        <f t="shared" si="13"/>
        <v>104.69184303283691</v>
      </c>
      <c r="AC78" s="25">
        <f t="shared" si="13"/>
        <v>97.002359390258789</v>
      </c>
      <c r="AE78" s="158" t="s">
        <v>253</v>
      </c>
      <c r="AF78" s="25">
        <f>AVERAGE(AF21:AF24)</f>
        <v>106.82410155908718</v>
      </c>
      <c r="AG78" s="25">
        <f t="shared" ref="AG78:AR78" si="14">AVERAGE(AG21:AG24)</f>
        <v>110.26677384451928</v>
      </c>
      <c r="AH78" s="25">
        <f t="shared" si="14"/>
        <v>100.85914944741762</v>
      </c>
      <c r="AI78" s="25">
        <f t="shared" si="14"/>
        <v>91.495174048627788</v>
      </c>
      <c r="AJ78" s="25">
        <f t="shared" si="14"/>
        <v>103.1368820326517</v>
      </c>
      <c r="AK78" s="25">
        <f t="shared" si="14"/>
        <v>96.583678301193103</v>
      </c>
      <c r="AL78" s="25">
        <f t="shared" si="14"/>
        <v>113.56859694699662</v>
      </c>
      <c r="AM78" s="25">
        <f t="shared" si="14"/>
        <v>118.47694516639072</v>
      </c>
      <c r="AN78" s="25">
        <f t="shared" si="14"/>
        <v>92.28409425375142</v>
      </c>
      <c r="AO78" s="25">
        <f t="shared" si="14"/>
        <v>101.33071912565445</v>
      </c>
      <c r="AP78" s="25"/>
      <c r="AQ78" s="25"/>
      <c r="AR78" s="25">
        <f t="shared" si="14"/>
        <v>97.124647786660944</v>
      </c>
    </row>
    <row r="79" spans="1:49" x14ac:dyDescent="0.25">
      <c r="A79" s="158" t="s">
        <v>254</v>
      </c>
      <c r="B79" s="25">
        <f t="shared" ref="B79:N79" si="15">AVERAGE(B25:B28)</f>
        <v>117.1457784499766</v>
      </c>
      <c r="C79" s="25">
        <f t="shared" si="15"/>
        <v>125.06813727123678</v>
      </c>
      <c r="D79" s="25">
        <f t="shared" si="15"/>
        <v>102.02638038668914</v>
      </c>
      <c r="E79" s="25">
        <f t="shared" si="15"/>
        <v>102.92576214943915</v>
      </c>
      <c r="F79" s="25">
        <f t="shared" si="15"/>
        <v>129.73905447225346</v>
      </c>
      <c r="G79" s="25">
        <f t="shared" si="15"/>
        <v>101.05181937060263</v>
      </c>
      <c r="H79" s="25">
        <f t="shared" si="15"/>
        <v>103.92884012108331</v>
      </c>
      <c r="I79" s="25">
        <f t="shared" si="15"/>
        <v>135.75004819041345</v>
      </c>
      <c r="J79" s="25">
        <f t="shared" si="15"/>
        <v>99.673044574066864</v>
      </c>
      <c r="K79" s="25">
        <f t="shared" si="15"/>
        <v>104.6557402182984</v>
      </c>
      <c r="L79" s="25">
        <f t="shared" si="15"/>
        <v>109.91856526152137</v>
      </c>
      <c r="M79" s="25">
        <f t="shared" si="15"/>
        <v>108.1029516359403</v>
      </c>
      <c r="N79" s="25">
        <f t="shared" si="15"/>
        <v>98.8514631985135</v>
      </c>
      <c r="P79" s="158" t="s">
        <v>254</v>
      </c>
      <c r="Q79" s="25">
        <f>AVERAGE(Q25:Q28)</f>
        <v>112.6527214050293</v>
      </c>
      <c r="R79" s="25">
        <f t="shared" ref="R79:AC79" si="16">AVERAGE(R25:R28)</f>
        <v>108.43444633483887</v>
      </c>
      <c r="S79" s="25">
        <f t="shared" si="16"/>
        <v>94.901346206665039</v>
      </c>
      <c r="T79" s="25">
        <f t="shared" si="16"/>
        <v>124.32280158996582</v>
      </c>
      <c r="U79" s="25">
        <f t="shared" si="16"/>
        <v>132.11006164550781</v>
      </c>
      <c r="V79" s="25">
        <f t="shared" si="16"/>
        <v>100</v>
      </c>
      <c r="W79" s="25">
        <f t="shared" si="16"/>
        <v>101.7537841796875</v>
      </c>
      <c r="X79" s="25">
        <f t="shared" si="16"/>
        <v>86.654691696166992</v>
      </c>
      <c r="Y79" s="25">
        <f t="shared" si="16"/>
        <v>100</v>
      </c>
      <c r="Z79" s="25">
        <f t="shared" si="16"/>
        <v>100.47438049316406</v>
      </c>
      <c r="AA79" s="25">
        <f t="shared" si="16"/>
        <v>109.91856384277344</v>
      </c>
      <c r="AB79" s="25">
        <f t="shared" si="16"/>
        <v>108.10295104980469</v>
      </c>
      <c r="AC79" s="25">
        <f t="shared" si="16"/>
        <v>100.79465866088867</v>
      </c>
      <c r="AE79" s="158" t="s">
        <v>254</v>
      </c>
      <c r="AF79" s="25">
        <f t="shared" ref="AF79:AO79" si="17">AVERAGE(AF25:AF28)</f>
        <v>119.64153964661141</v>
      </c>
      <c r="AG79" s="25">
        <f t="shared" si="17"/>
        <v>127.81039850566654</v>
      </c>
      <c r="AH79" s="25">
        <f t="shared" si="17"/>
        <v>102.56513169535563</v>
      </c>
      <c r="AI79" s="25">
        <f t="shared" si="17"/>
        <v>95.292145685731626</v>
      </c>
      <c r="AJ79" s="25">
        <f t="shared" si="17"/>
        <v>120.76257189933321</v>
      </c>
      <c r="AK79" s="25">
        <f t="shared" si="17"/>
        <v>101.46378857212284</v>
      </c>
      <c r="AL79" s="25">
        <f t="shared" si="17"/>
        <v>110.34885818623442</v>
      </c>
      <c r="AM79" s="25">
        <f t="shared" si="17"/>
        <v>144.37231260274075</v>
      </c>
      <c r="AN79" s="25">
        <f t="shared" si="17"/>
        <v>92.145397834808335</v>
      </c>
      <c r="AO79" s="25">
        <f t="shared" si="17"/>
        <v>108.61918714986507</v>
      </c>
      <c r="AP79" s="25"/>
      <c r="AQ79" s="25"/>
      <c r="AR79" s="25">
        <f t="shared" ref="AR79" si="18">AVERAGE(AR25:AR28)</f>
        <v>97.663536401879597</v>
      </c>
    </row>
    <row r="80" spans="1:49" x14ac:dyDescent="0.25">
      <c r="A80" s="221" t="s">
        <v>255</v>
      </c>
      <c r="B80" s="181">
        <f>AVERAGE(B29:B32)</f>
        <v>131.69194762216401</v>
      </c>
      <c r="C80" s="181">
        <f>AVERAGE(C29:C32)</f>
        <v>145.76147888194777</v>
      </c>
      <c r="D80" s="181">
        <f t="shared" ref="D80:N80" si="19">AVERAGE(D29:D32)</f>
        <v>115.17328389697551</v>
      </c>
      <c r="E80" s="181">
        <f t="shared" si="19"/>
        <v>111.23470465178548</v>
      </c>
      <c r="F80" s="181">
        <f t="shared" si="19"/>
        <v>147.22895317890999</v>
      </c>
      <c r="G80" s="181">
        <f t="shared" si="19"/>
        <v>111.36774784550656</v>
      </c>
      <c r="H80" s="181">
        <f t="shared" si="19"/>
        <v>106.63209372647451</v>
      </c>
      <c r="I80" s="181">
        <f t="shared" si="19"/>
        <v>153.12335795760987</v>
      </c>
      <c r="J80" s="181">
        <f t="shared" si="19"/>
        <v>101.35610671337818</v>
      </c>
      <c r="K80" s="181">
        <f t="shared" si="19"/>
        <v>110.66015919115672</v>
      </c>
      <c r="L80" s="181">
        <f t="shared" si="19"/>
        <v>110.59581261957264</v>
      </c>
      <c r="M80" s="181">
        <f t="shared" si="19"/>
        <v>120.96433218660532</v>
      </c>
      <c r="N80" s="181">
        <f t="shared" si="19"/>
        <v>108.72721322289289</v>
      </c>
      <c r="P80" s="221" t="s">
        <v>255</v>
      </c>
      <c r="Q80" s="181">
        <f>AVERAGE(Q29:Q32)</f>
        <v>123.10061126436652</v>
      </c>
      <c r="R80" s="181">
        <f>AVERAGE(R29:R32)</f>
        <v>122.10014723488186</v>
      </c>
      <c r="S80" s="181">
        <f>AVERAGE(S29:S32)</f>
        <v>99.217129916817257</v>
      </c>
      <c r="T80" s="181">
        <f t="shared" ref="T80:AC80" si="20">AVERAGE(T29:T32)</f>
        <v>148.23149979211667</v>
      </c>
      <c r="U80" s="181">
        <f>AVERAGE(U29:U32)</f>
        <v>150.12943744236028</v>
      </c>
      <c r="V80" s="181">
        <f t="shared" si="20"/>
        <v>100</v>
      </c>
      <c r="W80" s="181">
        <f t="shared" si="20"/>
        <v>101.75378259692491</v>
      </c>
      <c r="X80" s="181">
        <f t="shared" si="20"/>
        <v>91.168326864293988</v>
      </c>
      <c r="Y80" s="181">
        <f t="shared" si="20"/>
        <v>101.44132599098762</v>
      </c>
      <c r="Z80" s="181">
        <f t="shared" si="20"/>
        <v>104.85376199809943</v>
      </c>
      <c r="AA80" s="181">
        <f t="shared" si="20"/>
        <v>110.59581191019869</v>
      </c>
      <c r="AB80" s="181">
        <f t="shared" si="20"/>
        <v>120.96433292561088</v>
      </c>
      <c r="AC80" s="181">
        <f t="shared" si="20"/>
        <v>107.81622022187328</v>
      </c>
      <c r="AE80" s="221" t="s">
        <v>255</v>
      </c>
      <c r="AF80" s="181">
        <f t="shared" ref="AF80:AR80" si="21">AVERAGE(AF29:AF32)</f>
        <v>136.46418828594688</v>
      </c>
      <c r="AG80" s="181">
        <f t="shared" si="21"/>
        <v>149.66233302284226</v>
      </c>
      <c r="AH80" s="181">
        <f t="shared" si="21"/>
        <v>116.37979205714957</v>
      </c>
      <c r="AI80" s="181">
        <f t="shared" si="21"/>
        <v>98.035714784129155</v>
      </c>
      <c r="AJ80" s="181">
        <f t="shared" si="21"/>
        <v>136.24790760356399</v>
      </c>
      <c r="AK80" s="181">
        <f t="shared" si="21"/>
        <v>115.82018698350771</v>
      </c>
      <c r="AL80" s="181">
        <f t="shared" si="21"/>
        <v>121.03117665454899</v>
      </c>
      <c r="AM80" s="181">
        <f t="shared" si="21"/>
        <v>164.00407299893368</v>
      </c>
      <c r="AN80" s="181">
        <f t="shared" si="21"/>
        <v>99.394082275216732</v>
      </c>
      <c r="AO80" s="181">
        <f t="shared" si="21"/>
        <v>116.16395096098655</v>
      </c>
      <c r="AP80" s="181"/>
      <c r="AQ80" s="181"/>
      <c r="AR80" s="181">
        <f t="shared" si="21"/>
        <v>109.28412627580251</v>
      </c>
    </row>
    <row r="81" spans="1:44" x14ac:dyDescent="0.25">
      <c r="A81" s="221" t="s">
        <v>256</v>
      </c>
      <c r="B81" s="181">
        <f>AVERAGE(B33:B36)</f>
        <v>136.5018424987793</v>
      </c>
      <c r="C81" s="181">
        <f t="shared" ref="C81:N81" si="22">AVERAGE(C33:C36)</f>
        <v>148.94700241088867</v>
      </c>
      <c r="D81" s="181">
        <f t="shared" si="22"/>
        <v>119.54397868773874</v>
      </c>
      <c r="E81" s="181">
        <f t="shared" si="22"/>
        <v>111.30107079348134</v>
      </c>
      <c r="F81" s="181">
        <f t="shared" si="22"/>
        <v>149.46099967585383</v>
      </c>
      <c r="G81" s="181">
        <f t="shared" si="22"/>
        <v>118.29410378418237</v>
      </c>
      <c r="H81" s="181">
        <f t="shared" si="22"/>
        <v>107.295828660182</v>
      </c>
      <c r="I81" s="181">
        <f t="shared" si="22"/>
        <v>163.19153359612477</v>
      </c>
      <c r="J81" s="181">
        <f t="shared" si="22"/>
        <v>106.18015435771174</v>
      </c>
      <c r="K81" s="181">
        <f t="shared" si="22"/>
        <v>114.1437218193368</v>
      </c>
      <c r="L81" s="181">
        <f t="shared" si="22"/>
        <v>112.62755527044723</v>
      </c>
      <c r="M81" s="181">
        <f t="shared" si="22"/>
        <v>134.51309657748402</v>
      </c>
      <c r="N81" s="181">
        <f t="shared" si="22"/>
        <v>113.90096794635784</v>
      </c>
      <c r="P81" s="221" t="s">
        <v>256</v>
      </c>
      <c r="Q81" s="181">
        <f t="shared" ref="Q81:AC81" si="23">AVERAGE(Q33:Q36)</f>
        <v>127.58473430888941</v>
      </c>
      <c r="R81" s="181">
        <f t="shared" si="23"/>
        <v>132.13106880110917</v>
      </c>
      <c r="S81" s="181">
        <f t="shared" si="23"/>
        <v>113.15733746928669</v>
      </c>
      <c r="T81" s="181">
        <f t="shared" si="23"/>
        <v>156.49215813480609</v>
      </c>
      <c r="U81" s="181">
        <f t="shared" si="23"/>
        <v>152.01041088840722</v>
      </c>
      <c r="V81" s="181">
        <f t="shared" si="23"/>
        <v>100</v>
      </c>
      <c r="W81" s="181">
        <f t="shared" si="23"/>
        <v>101.75378259692491</v>
      </c>
      <c r="X81" s="181">
        <f t="shared" si="23"/>
        <v>91.626090536169002</v>
      </c>
      <c r="Y81" s="181">
        <f t="shared" si="23"/>
        <v>106.26147812333267</v>
      </c>
      <c r="Z81" s="181">
        <f t="shared" si="23"/>
        <v>106.31378904938759</v>
      </c>
      <c r="AA81" s="181">
        <f t="shared" si="23"/>
        <v>112.62755527044723</v>
      </c>
      <c r="AB81" s="181">
        <f t="shared" si="23"/>
        <v>134.51309657748402</v>
      </c>
      <c r="AC81" s="181">
        <f t="shared" si="23"/>
        <v>109.90147543785677</v>
      </c>
      <c r="AE81" s="221" t="s">
        <v>256</v>
      </c>
      <c r="AF81" s="181">
        <f t="shared" ref="AF81:AR81" si="24">AVERAGE(AF33:AF36)</f>
        <v>141.45503616333008</v>
      </c>
      <c r="AG81" s="181">
        <f t="shared" si="24"/>
        <v>151.71930694580078</v>
      </c>
      <c r="AH81" s="181">
        <f t="shared" si="24"/>
        <v>120.02689980052912</v>
      </c>
      <c r="AI81" s="181">
        <f t="shared" si="24"/>
        <v>95.178681350489555</v>
      </c>
      <c r="AJ81" s="181">
        <f t="shared" si="24"/>
        <v>139.80907741881896</v>
      </c>
      <c r="AK81" s="181">
        <f t="shared" si="24"/>
        <v>125.4594094794279</v>
      </c>
      <c r="AL81" s="181">
        <f t="shared" si="24"/>
        <v>123.65402188875119</v>
      </c>
      <c r="AM81" s="181">
        <f t="shared" si="24"/>
        <v>175.76005636601914</v>
      </c>
      <c r="AN81" s="181">
        <f t="shared" si="24"/>
        <v>104.3078157721089</v>
      </c>
      <c r="AO81" s="181">
        <f t="shared" si="24"/>
        <v>121.5655897558546</v>
      </c>
      <c r="AP81" s="181"/>
      <c r="AQ81" s="181"/>
      <c r="AR81" s="181">
        <f t="shared" si="24"/>
        <v>116.34596108389835</v>
      </c>
    </row>
    <row r="82" spans="1:44" ht="22.5" customHeight="1" x14ac:dyDescent="0.25">
      <c r="A82" s="158" t="s">
        <v>257</v>
      </c>
      <c r="B82" s="25">
        <f>AVERAGE(B37:B40)</f>
        <v>136.79063034057617</v>
      </c>
      <c r="C82" s="25">
        <f t="shared" ref="C82:N82" si="25">AVERAGE(C37:C40)</f>
        <v>151.5570182800293</v>
      </c>
      <c r="D82" s="25">
        <f t="shared" si="25"/>
        <v>119.53858757019043</v>
      </c>
      <c r="E82" s="25">
        <f t="shared" si="25"/>
        <v>113.79216766357422</v>
      </c>
      <c r="F82" s="25">
        <f t="shared" si="25"/>
        <v>145.55244827270508</v>
      </c>
      <c r="G82" s="25">
        <f t="shared" si="25"/>
        <v>119.35472679138184</v>
      </c>
      <c r="H82" s="25">
        <f t="shared" si="25"/>
        <v>107.29582977294922</v>
      </c>
      <c r="I82" s="25">
        <f t="shared" si="25"/>
        <v>158.94567489624023</v>
      </c>
      <c r="J82" s="25">
        <f t="shared" si="25"/>
        <v>110.33591461181641</v>
      </c>
      <c r="K82" s="25">
        <f t="shared" si="25"/>
        <v>114.14372634887695</v>
      </c>
      <c r="L82" s="25">
        <f t="shared" si="25"/>
        <v>112.62755584716797</v>
      </c>
      <c r="M82" s="25">
        <f t="shared" si="25"/>
        <v>149.03040313720703</v>
      </c>
      <c r="N82" s="25">
        <f t="shared" si="25"/>
        <v>115.98651885986328</v>
      </c>
      <c r="P82" s="158" t="s">
        <v>257</v>
      </c>
      <c r="Q82" s="25">
        <f>AVERAGE(Q37:Q40)</f>
        <v>128.3110294342041</v>
      </c>
      <c r="R82" s="25">
        <f t="shared" ref="R82:AC82" si="26">AVERAGE(R37:R40)</f>
        <v>139.77660751342773</v>
      </c>
      <c r="S82" s="25">
        <f t="shared" si="26"/>
        <v>116.66175842285156</v>
      </c>
      <c r="T82" s="25">
        <f t="shared" si="26"/>
        <v>161.28469085693359</v>
      </c>
      <c r="U82" s="25">
        <f t="shared" si="26"/>
        <v>145.4253044128418</v>
      </c>
      <c r="V82" s="25">
        <f t="shared" si="26"/>
        <v>100</v>
      </c>
      <c r="W82" s="25">
        <f t="shared" si="26"/>
        <v>101.7537841796875</v>
      </c>
      <c r="X82" s="25">
        <f t="shared" si="26"/>
        <v>91.211708068847656</v>
      </c>
      <c r="Y82" s="25">
        <f t="shared" si="26"/>
        <v>110.59774017333984</v>
      </c>
      <c r="Z82" s="25">
        <f t="shared" si="26"/>
        <v>106.31378936767578</v>
      </c>
      <c r="AA82" s="25">
        <f t="shared" si="26"/>
        <v>112.62755584716797</v>
      </c>
      <c r="AB82" s="25">
        <f t="shared" si="26"/>
        <v>149.03040313720703</v>
      </c>
      <c r="AC82" s="25">
        <f t="shared" si="26"/>
        <v>111.30996513366699</v>
      </c>
      <c r="AE82" s="158" t="s">
        <v>257</v>
      </c>
      <c r="AF82" s="25">
        <f>AVERAGE(AF37:AF40)</f>
        <v>141.50080108642578</v>
      </c>
      <c r="AG82" s="25">
        <f t="shared" ref="AG82:AR82" si="27">AVERAGE(AG37:AG40)</f>
        <v>153.49916076660156</v>
      </c>
      <c r="AH82" s="25">
        <f t="shared" si="27"/>
        <v>119.75611877441406</v>
      </c>
      <c r="AI82" s="25">
        <f t="shared" si="27"/>
        <v>96.848716735839844</v>
      </c>
      <c r="AJ82" s="25">
        <f t="shared" si="27"/>
        <v>146.03382110595703</v>
      </c>
      <c r="AK82" s="25">
        <f t="shared" si="27"/>
        <v>126.93545150756836</v>
      </c>
      <c r="AL82" s="25">
        <f t="shared" si="27"/>
        <v>123.65402221679688</v>
      </c>
      <c r="AM82" s="25">
        <f t="shared" si="27"/>
        <v>170.84130477905273</v>
      </c>
      <c r="AN82" s="25">
        <f t="shared" si="27"/>
        <v>104.30781555175781</v>
      </c>
      <c r="AO82" s="25">
        <f t="shared" si="27"/>
        <v>121.56559753417969</v>
      </c>
      <c r="AP82" s="25"/>
      <c r="AQ82" s="25"/>
      <c r="AR82" s="25">
        <f t="shared" si="27"/>
        <v>118.84541702270508</v>
      </c>
    </row>
    <row r="83" spans="1:44" hidden="1" outlineLevel="1" x14ac:dyDescent="0.25">
      <c r="A83" s="158" t="s">
        <v>258</v>
      </c>
      <c r="B83" s="25"/>
      <c r="C83" s="25"/>
      <c r="D83" s="25"/>
      <c r="E83" s="25"/>
      <c r="F83" s="25"/>
      <c r="G83" s="25"/>
      <c r="H83" s="25"/>
      <c r="I83" s="25"/>
      <c r="J83" s="25"/>
      <c r="K83" s="25"/>
      <c r="L83" s="25"/>
      <c r="M83" s="25"/>
      <c r="N83" s="25"/>
      <c r="P83" s="158" t="s">
        <v>258</v>
      </c>
      <c r="Q83" s="25"/>
      <c r="R83" s="25"/>
      <c r="S83" s="25"/>
      <c r="T83" s="25"/>
      <c r="U83" s="25"/>
      <c r="V83" s="25"/>
      <c r="W83" s="25"/>
      <c r="X83" s="25"/>
      <c r="Y83" s="25"/>
      <c r="Z83" s="25"/>
      <c r="AA83" s="25"/>
      <c r="AB83" s="25"/>
      <c r="AC83" s="25"/>
      <c r="AE83" s="158" t="s">
        <v>258</v>
      </c>
      <c r="AF83" s="25"/>
      <c r="AG83" s="25"/>
      <c r="AH83" s="25"/>
      <c r="AI83" s="25"/>
      <c r="AJ83" s="25"/>
      <c r="AK83" s="25"/>
      <c r="AL83" s="25"/>
      <c r="AM83" s="25"/>
      <c r="AN83" s="25"/>
      <c r="AO83" s="25"/>
      <c r="AP83" s="25"/>
      <c r="AQ83" s="25"/>
      <c r="AR83" s="25"/>
    </row>
    <row r="84" spans="1:44" hidden="1" outlineLevel="1" x14ac:dyDescent="0.25">
      <c r="A84" s="158" t="s">
        <v>259</v>
      </c>
      <c r="B84" s="25"/>
      <c r="C84" s="25"/>
      <c r="D84" s="25"/>
      <c r="E84" s="25"/>
      <c r="F84" s="25"/>
      <c r="G84" s="25"/>
      <c r="H84" s="25"/>
      <c r="I84" s="25"/>
      <c r="J84" s="25"/>
      <c r="K84" s="25"/>
      <c r="L84" s="25"/>
      <c r="M84" s="25"/>
      <c r="N84" s="25"/>
      <c r="P84" s="158" t="s">
        <v>259</v>
      </c>
      <c r="Q84" s="25"/>
      <c r="R84" s="25"/>
      <c r="S84" s="25"/>
      <c r="T84" s="25"/>
      <c r="U84" s="25"/>
      <c r="V84" s="25"/>
      <c r="W84" s="25"/>
      <c r="X84" s="25"/>
      <c r="Y84" s="25"/>
      <c r="Z84" s="25"/>
      <c r="AA84" s="25"/>
      <c r="AB84" s="25"/>
      <c r="AC84" s="25"/>
      <c r="AE84" s="158" t="s">
        <v>259</v>
      </c>
      <c r="AF84" s="25"/>
      <c r="AG84" s="25"/>
      <c r="AH84" s="25"/>
      <c r="AI84" s="25"/>
      <c r="AJ84" s="25"/>
      <c r="AK84" s="25"/>
      <c r="AL84" s="25"/>
      <c r="AM84" s="25"/>
      <c r="AN84" s="25"/>
      <c r="AO84" s="25"/>
      <c r="AP84" s="25"/>
      <c r="AQ84" s="25"/>
      <c r="AR84" s="25"/>
    </row>
    <row r="85" spans="1:44" hidden="1" outlineLevel="1" x14ac:dyDescent="0.25">
      <c r="A85" s="158" t="s">
        <v>260</v>
      </c>
      <c r="B85" s="25"/>
      <c r="C85" s="25"/>
      <c r="D85" s="25"/>
      <c r="E85" s="25"/>
      <c r="F85" s="25"/>
      <c r="G85" s="25"/>
      <c r="H85" s="25"/>
      <c r="I85" s="25"/>
      <c r="J85" s="25"/>
      <c r="K85" s="25"/>
      <c r="L85" s="25"/>
      <c r="M85" s="25"/>
      <c r="N85" s="25"/>
      <c r="P85" s="158" t="s">
        <v>260</v>
      </c>
      <c r="Q85" s="25"/>
      <c r="R85" s="25"/>
      <c r="S85" s="25"/>
      <c r="T85" s="25"/>
      <c r="U85" s="25"/>
      <c r="V85" s="25"/>
      <c r="W85" s="25"/>
      <c r="X85" s="25"/>
      <c r="Y85" s="25"/>
      <c r="Z85" s="25"/>
      <c r="AA85" s="25"/>
      <c r="AB85" s="25"/>
      <c r="AC85" s="25"/>
      <c r="AE85" s="158" t="s">
        <v>260</v>
      </c>
      <c r="AF85" s="25"/>
      <c r="AG85" s="25"/>
      <c r="AH85" s="25"/>
      <c r="AI85" s="25"/>
      <c r="AJ85" s="25"/>
      <c r="AK85" s="25"/>
      <c r="AL85" s="25"/>
      <c r="AM85" s="25"/>
      <c r="AN85" s="25"/>
      <c r="AO85" s="25"/>
      <c r="AP85" s="25"/>
      <c r="AQ85" s="25"/>
      <c r="AR85" s="25"/>
    </row>
    <row r="86" spans="1:44" hidden="1" outlineLevel="1" x14ac:dyDescent="0.25">
      <c r="A86" s="158" t="s">
        <v>261</v>
      </c>
      <c r="B86" s="25"/>
      <c r="C86" s="25"/>
      <c r="D86" s="25"/>
      <c r="E86" s="25"/>
      <c r="F86" s="25"/>
      <c r="G86" s="25"/>
      <c r="H86" s="25"/>
      <c r="I86" s="25"/>
      <c r="J86" s="25"/>
      <c r="K86" s="25"/>
      <c r="L86" s="25"/>
      <c r="M86" s="25"/>
      <c r="N86" s="25"/>
      <c r="P86" s="158" t="s">
        <v>261</v>
      </c>
      <c r="Q86" s="25"/>
      <c r="R86" s="25"/>
      <c r="S86" s="25"/>
      <c r="T86" s="25"/>
      <c r="U86" s="25"/>
      <c r="V86" s="25"/>
      <c r="W86" s="25"/>
      <c r="X86" s="25"/>
      <c r="Y86" s="25"/>
      <c r="Z86" s="25"/>
      <c r="AA86" s="25"/>
      <c r="AB86" s="25"/>
      <c r="AC86" s="25"/>
      <c r="AE86" s="158" t="s">
        <v>261</v>
      </c>
      <c r="AF86" s="25"/>
      <c r="AG86" s="25"/>
      <c r="AH86" s="25"/>
      <c r="AI86" s="25"/>
      <c r="AJ86" s="25"/>
      <c r="AK86" s="25"/>
      <c r="AL86" s="25"/>
      <c r="AM86" s="25"/>
      <c r="AN86" s="25"/>
      <c r="AO86" s="25"/>
      <c r="AP86" s="25"/>
      <c r="AQ86" s="25"/>
      <c r="AR86" s="25"/>
    </row>
    <row r="87" spans="1:44" hidden="1" outlineLevel="1" x14ac:dyDescent="0.25">
      <c r="A87" s="158" t="s">
        <v>262</v>
      </c>
      <c r="B87" s="25"/>
      <c r="C87" s="25"/>
      <c r="D87" s="25"/>
      <c r="E87" s="25"/>
      <c r="F87" s="25"/>
      <c r="G87" s="25"/>
      <c r="H87" s="25"/>
      <c r="I87" s="25"/>
      <c r="J87" s="25"/>
      <c r="K87" s="25"/>
      <c r="L87" s="25"/>
      <c r="M87" s="25"/>
      <c r="N87" s="25"/>
      <c r="P87" s="158" t="s">
        <v>262</v>
      </c>
      <c r="Q87" s="25"/>
      <c r="R87" s="25"/>
      <c r="S87" s="25"/>
      <c r="T87" s="25"/>
      <c r="U87" s="25"/>
      <c r="V87" s="25"/>
      <c r="W87" s="25"/>
      <c r="X87" s="25"/>
      <c r="Y87" s="25"/>
      <c r="Z87" s="25"/>
      <c r="AA87" s="25"/>
      <c r="AB87" s="25"/>
      <c r="AC87" s="25"/>
      <c r="AE87" s="158" t="s">
        <v>262</v>
      </c>
      <c r="AF87" s="25"/>
      <c r="AG87" s="25"/>
      <c r="AH87" s="25"/>
      <c r="AI87" s="25"/>
      <c r="AJ87" s="25"/>
      <c r="AK87" s="25"/>
      <c r="AL87" s="25"/>
      <c r="AM87" s="25"/>
      <c r="AN87" s="25"/>
      <c r="AO87" s="25"/>
      <c r="AP87" s="25"/>
      <c r="AQ87" s="25"/>
      <c r="AR87" s="25"/>
    </row>
    <row r="88" spans="1:44" hidden="1" outlineLevel="1" x14ac:dyDescent="0.25">
      <c r="A88" s="158" t="s">
        <v>263</v>
      </c>
      <c r="B88" s="25"/>
      <c r="C88" s="25"/>
      <c r="D88" s="25"/>
      <c r="E88" s="25"/>
      <c r="F88" s="25"/>
      <c r="G88" s="25"/>
      <c r="H88" s="25"/>
      <c r="I88" s="25"/>
      <c r="J88" s="25"/>
      <c r="K88" s="25"/>
      <c r="L88" s="25"/>
      <c r="M88" s="25"/>
      <c r="N88" s="25"/>
      <c r="P88" s="158" t="s">
        <v>263</v>
      </c>
      <c r="Q88" s="25"/>
      <c r="R88" s="25"/>
      <c r="S88" s="25"/>
      <c r="T88" s="25"/>
      <c r="U88" s="25"/>
      <c r="V88" s="25"/>
      <c r="W88" s="25"/>
      <c r="X88" s="25"/>
      <c r="Y88" s="25"/>
      <c r="Z88" s="25"/>
      <c r="AA88" s="25"/>
      <c r="AB88" s="25"/>
      <c r="AC88" s="25"/>
      <c r="AE88" s="158" t="s">
        <v>263</v>
      </c>
      <c r="AF88" s="25"/>
      <c r="AG88" s="25"/>
      <c r="AH88" s="25"/>
      <c r="AI88" s="25"/>
      <c r="AJ88" s="25"/>
      <c r="AK88" s="25"/>
      <c r="AL88" s="25"/>
      <c r="AM88" s="25"/>
      <c r="AN88" s="25"/>
      <c r="AO88" s="25"/>
      <c r="AP88" s="25"/>
      <c r="AQ88" s="25"/>
      <c r="AR88" s="25"/>
    </row>
    <row r="89" spans="1:44" hidden="1" outlineLevel="1" x14ac:dyDescent="0.25">
      <c r="A89" s="158" t="s">
        <v>264</v>
      </c>
      <c r="B89" s="25"/>
      <c r="C89" s="25"/>
      <c r="D89" s="25"/>
      <c r="E89" s="25"/>
      <c r="F89" s="25"/>
      <c r="G89" s="25"/>
      <c r="H89" s="25"/>
      <c r="I89" s="25"/>
      <c r="J89" s="25"/>
      <c r="K89" s="25"/>
      <c r="L89" s="25"/>
      <c r="M89" s="25"/>
      <c r="N89" s="25"/>
      <c r="P89" s="158" t="s">
        <v>264</v>
      </c>
      <c r="Q89" s="25"/>
      <c r="R89" s="25"/>
      <c r="S89" s="25"/>
      <c r="T89" s="25"/>
      <c r="U89" s="25"/>
      <c r="V89" s="25"/>
      <c r="W89" s="25"/>
      <c r="X89" s="25"/>
      <c r="Y89" s="25"/>
      <c r="Z89" s="25"/>
      <c r="AA89" s="25"/>
      <c r="AB89" s="25"/>
      <c r="AC89" s="25"/>
      <c r="AE89" s="158" t="s">
        <v>264</v>
      </c>
      <c r="AF89" s="25"/>
      <c r="AG89" s="25"/>
      <c r="AH89" s="25"/>
      <c r="AI89" s="25"/>
      <c r="AJ89" s="25"/>
      <c r="AK89" s="25"/>
      <c r="AL89" s="25"/>
      <c r="AM89" s="25"/>
      <c r="AN89" s="25"/>
      <c r="AO89" s="25"/>
      <c r="AP89" s="25"/>
      <c r="AQ89" s="25"/>
      <c r="AR89" s="25"/>
    </row>
    <row r="90" spans="1:44" ht="21.75" hidden="1" customHeight="1" outlineLevel="1" x14ac:dyDescent="0.25">
      <c r="A90" s="31" t="s">
        <v>265</v>
      </c>
      <c r="B90" s="181"/>
      <c r="C90" s="181"/>
      <c r="D90" s="181"/>
      <c r="E90" s="181"/>
      <c r="F90" s="181"/>
      <c r="G90" s="181"/>
      <c r="H90" s="181"/>
      <c r="I90" s="181"/>
      <c r="J90" s="181"/>
      <c r="K90" s="181"/>
      <c r="L90" s="181"/>
      <c r="M90" s="181"/>
      <c r="N90" s="181"/>
      <c r="P90" s="31" t="s">
        <v>265</v>
      </c>
      <c r="Q90" s="181"/>
      <c r="R90" s="181"/>
      <c r="S90" s="181"/>
      <c r="T90" s="181"/>
      <c r="U90" s="181"/>
      <c r="V90" s="181"/>
      <c r="W90" s="181"/>
      <c r="X90" s="181"/>
      <c r="Y90" s="181"/>
      <c r="Z90" s="181"/>
      <c r="AA90" s="181"/>
      <c r="AB90" s="181"/>
      <c r="AC90" s="181"/>
      <c r="AE90" s="31" t="s">
        <v>265</v>
      </c>
      <c r="AF90" s="181"/>
      <c r="AG90" s="181"/>
      <c r="AH90" s="181"/>
      <c r="AI90" s="181"/>
      <c r="AJ90" s="181"/>
      <c r="AK90" s="181"/>
      <c r="AL90" s="181"/>
      <c r="AM90" s="181"/>
      <c r="AN90" s="181"/>
      <c r="AO90" s="181"/>
      <c r="AP90" s="181"/>
      <c r="AQ90" s="181"/>
      <c r="AR90" s="181"/>
    </row>
    <row r="91" spans="1:44" s="14" customFormat="1" ht="20.25" customHeight="1" collapsed="1" x14ac:dyDescent="0.25">
      <c r="A91" s="7" t="s">
        <v>1089</v>
      </c>
      <c r="B91" s="7"/>
      <c r="C91" s="7"/>
      <c r="D91" s="7"/>
      <c r="E91" s="7"/>
      <c r="F91" s="7"/>
      <c r="G91" s="7"/>
      <c r="H91" s="7"/>
      <c r="I91" s="7"/>
      <c r="J91" s="7"/>
      <c r="K91" s="7"/>
      <c r="L91" s="7"/>
      <c r="M91" s="7"/>
      <c r="N91" s="7"/>
      <c r="P91" s="7" t="s">
        <v>1089</v>
      </c>
      <c r="Q91" s="7"/>
      <c r="R91" s="7"/>
      <c r="S91" s="7"/>
      <c r="T91" s="7"/>
      <c r="U91" s="7"/>
      <c r="V91" s="7"/>
      <c r="W91" s="7"/>
      <c r="X91" s="7"/>
      <c r="Y91" s="7"/>
      <c r="Z91" s="7"/>
      <c r="AA91" s="7"/>
      <c r="AB91" s="7"/>
      <c r="AC91" s="7"/>
      <c r="AE91" s="7" t="s">
        <v>1089</v>
      </c>
      <c r="AF91" s="7"/>
      <c r="AG91" s="7"/>
      <c r="AH91" s="7"/>
      <c r="AI91" s="7"/>
      <c r="AJ91" s="7"/>
      <c r="AK91" s="7"/>
      <c r="AL91" s="7"/>
      <c r="AM91" s="7"/>
      <c r="AN91" s="7"/>
      <c r="AO91" s="7"/>
      <c r="AP91" s="7"/>
      <c r="AQ91" s="7"/>
      <c r="AR91" s="7"/>
    </row>
    <row r="92" spans="1:44" x14ac:dyDescent="0.25">
      <c r="A92" s="158" t="s">
        <v>1024</v>
      </c>
      <c r="B92" s="27">
        <f t="shared" ref="B92:B97" si="28">B8/B4-1</f>
        <v>6.5707397460936789E-3</v>
      </c>
      <c r="C92" s="27">
        <f t="shared" ref="C92:N92" si="29">C8/C4-1</f>
        <v>1.1005325317382741E-2</v>
      </c>
      <c r="D92" s="27">
        <f t="shared" si="29"/>
        <v>2.7008056640620559E-4</v>
      </c>
      <c r="E92" s="27">
        <f t="shared" si="29"/>
        <v>-3.5470657348632861E-2</v>
      </c>
      <c r="F92" s="27">
        <f t="shared" si="29"/>
        <v>8.4197235107421609E-3</v>
      </c>
      <c r="G92" s="27">
        <f t="shared" si="29"/>
        <v>1.3438110351562393E-2</v>
      </c>
      <c r="H92" s="27">
        <f t="shared" si="29"/>
        <v>0</v>
      </c>
      <c r="I92" s="27">
        <f t="shared" si="29"/>
        <v>2.353141784667967E-2</v>
      </c>
      <c r="J92" s="27">
        <f t="shared" si="29"/>
        <v>6.3400268554669736E-5</v>
      </c>
      <c r="K92" s="27">
        <f t="shared" si="29"/>
        <v>1.6426391601562562E-2</v>
      </c>
      <c r="L92" s="27">
        <f t="shared" si="29"/>
        <v>0</v>
      </c>
      <c r="M92" s="27">
        <f t="shared" si="29"/>
        <v>-7.5584411621093528E-3</v>
      </c>
      <c r="N92" s="27">
        <f t="shared" si="29"/>
        <v>-7.8852844238280762E-3</v>
      </c>
      <c r="P92" s="158" t="s">
        <v>1024</v>
      </c>
      <c r="Q92" s="27">
        <f>Q8/Q4-1</f>
        <v>-4.0258026123046742E-3</v>
      </c>
      <c r="R92" s="27">
        <f t="shared" ref="R92:AC92" si="30">R8/R4-1</f>
        <v>4.7010040283204102E-3</v>
      </c>
      <c r="S92" s="27">
        <f t="shared" si="30"/>
        <v>-2.6798553466796826E-2</v>
      </c>
      <c r="T92" s="27">
        <f t="shared" si="30"/>
        <v>0</v>
      </c>
      <c r="U92" s="27">
        <f t="shared" si="30"/>
        <v>1.0247497558593777E-2</v>
      </c>
      <c r="V92" s="27">
        <f t="shared" si="30"/>
        <v>0</v>
      </c>
      <c r="W92" s="27">
        <f t="shared" si="30"/>
        <v>0</v>
      </c>
      <c r="X92" s="27">
        <f t="shared" si="30"/>
        <v>-9.6025161743164111E-2</v>
      </c>
      <c r="Y92" s="27">
        <f t="shared" si="30"/>
        <v>0</v>
      </c>
      <c r="Z92" s="27">
        <f t="shared" si="30"/>
        <v>0</v>
      </c>
      <c r="AA92" s="27">
        <f t="shared" si="30"/>
        <v>0</v>
      </c>
      <c r="AB92" s="27">
        <f t="shared" si="30"/>
        <v>-7.5584411621093528E-3</v>
      </c>
      <c r="AC92" s="27">
        <f t="shared" si="30"/>
        <v>0</v>
      </c>
      <c r="AE92" s="158" t="s">
        <v>1024</v>
      </c>
      <c r="AF92" s="27">
        <f>AF8/AF4-1</f>
        <v>1.2456788254632034E-2</v>
      </c>
      <c r="AG92" s="27">
        <f t="shared" ref="AG92:AR92" si="31">AG8/AG4-1</f>
        <v>1.2044629006081387E-2</v>
      </c>
      <c r="AH92" s="27">
        <f t="shared" si="31"/>
        <v>2.3168714757562103E-3</v>
      </c>
      <c r="AI92" s="27">
        <f t="shared" si="31"/>
        <v>-4.8125140637378605E-2</v>
      </c>
      <c r="AJ92" s="27">
        <f t="shared" si="31"/>
        <v>1.4996640971665087E-3</v>
      </c>
      <c r="AK92" s="27">
        <f t="shared" si="31"/>
        <v>1.8701429253475732E-2</v>
      </c>
      <c r="AL92" s="27">
        <f t="shared" si="31"/>
        <v>0</v>
      </c>
      <c r="AM92" s="27">
        <f t="shared" si="31"/>
        <v>4.4528293245247763E-2</v>
      </c>
      <c r="AN92" s="27">
        <f t="shared" si="31"/>
        <v>1.523231600373931E-3</v>
      </c>
      <c r="AO92" s="27">
        <f t="shared" si="31"/>
        <v>3.1996701705844677E-2</v>
      </c>
      <c r="AP92" s="27"/>
      <c r="AQ92" s="27"/>
      <c r="AR92" s="27">
        <f t="shared" si="31"/>
        <v>-1.2705727623523622E-2</v>
      </c>
    </row>
    <row r="93" spans="1:44" hidden="1" outlineLevel="1" x14ac:dyDescent="0.25">
      <c r="A93" s="158" t="s">
        <v>1025</v>
      </c>
      <c r="B93" s="28">
        <f t="shared" si="28"/>
        <v>2.4402752620759083E-2</v>
      </c>
      <c r="C93" s="28">
        <f t="shared" ref="C93:N93" si="32">C9/C5-1</f>
        <v>3.1134757801273283E-2</v>
      </c>
      <c r="D93" s="28">
        <f t="shared" si="32"/>
        <v>4.3270356901523588E-3</v>
      </c>
      <c r="E93" s="28">
        <f t="shared" si="32"/>
        <v>8.7144719645482205E-3</v>
      </c>
      <c r="F93" s="28">
        <f t="shared" si="32"/>
        <v>7.6910335874473823E-2</v>
      </c>
      <c r="G93" s="28">
        <f t="shared" si="32"/>
        <v>-2.6479413418636355E-3</v>
      </c>
      <c r="H93" s="28">
        <f t="shared" si="32"/>
        <v>0</v>
      </c>
      <c r="I93" s="28">
        <f t="shared" si="32"/>
        <v>1.4858739932946285E-2</v>
      </c>
      <c r="J93" s="28">
        <f t="shared" si="32"/>
        <v>0</v>
      </c>
      <c r="K93" s="28">
        <f t="shared" si="32"/>
        <v>1.6426391601562562E-2</v>
      </c>
      <c r="L93" s="28">
        <f t="shared" si="32"/>
        <v>0</v>
      </c>
      <c r="M93" s="28">
        <f t="shared" si="32"/>
        <v>0</v>
      </c>
      <c r="N93" s="28">
        <f t="shared" si="32"/>
        <v>3.4361057442124476E-2</v>
      </c>
      <c r="P93" s="158" t="s">
        <v>1025</v>
      </c>
      <c r="Q93" s="28">
        <f t="shared" ref="Q93:AC93" si="33">Q9/Q5-1</f>
        <v>3.0578241281607799E-2</v>
      </c>
      <c r="R93" s="28">
        <f t="shared" si="33"/>
        <v>-1.6199924413493605E-3</v>
      </c>
      <c r="S93" s="28">
        <f t="shared" si="33"/>
        <v>3.2515638355738563E-2</v>
      </c>
      <c r="T93" s="28">
        <f t="shared" si="33"/>
        <v>0</v>
      </c>
      <c r="U93" s="28">
        <f t="shared" si="33"/>
        <v>9.7118058664844353E-2</v>
      </c>
      <c r="V93" s="28">
        <f t="shared" si="33"/>
        <v>0</v>
      </c>
      <c r="W93" s="28">
        <f t="shared" si="33"/>
        <v>0</v>
      </c>
      <c r="X93" s="28">
        <f t="shared" si="33"/>
        <v>-9.6025161743164111E-2</v>
      </c>
      <c r="Y93" s="28">
        <f t="shared" si="33"/>
        <v>0</v>
      </c>
      <c r="Z93" s="28">
        <f t="shared" si="33"/>
        <v>0</v>
      </c>
      <c r="AA93" s="28">
        <f t="shared" si="33"/>
        <v>0</v>
      </c>
      <c r="AB93" s="28">
        <f t="shared" si="33"/>
        <v>0</v>
      </c>
      <c r="AC93" s="28">
        <f t="shared" si="33"/>
        <v>7.339662239413336E-2</v>
      </c>
      <c r="AE93" s="158" t="s">
        <v>1025</v>
      </c>
      <c r="AF93" s="28">
        <f t="shared" ref="AF93:AR93" si="34">AF9/AF5-1</f>
        <v>2.0984428588574078E-2</v>
      </c>
      <c r="AG93" s="28">
        <f t="shared" si="34"/>
        <v>3.6580826755336693E-2</v>
      </c>
      <c r="AH93" s="28">
        <f t="shared" si="34"/>
        <v>2.317499332807893E-3</v>
      </c>
      <c r="AI93" s="28">
        <f t="shared" si="34"/>
        <v>1.2019944731310961E-2</v>
      </c>
      <c r="AJ93" s="28">
        <f t="shared" si="34"/>
        <v>4.6147336478652434E-4</v>
      </c>
      <c r="AK93" s="28">
        <f t="shared" si="34"/>
        <v>-3.6699300791788181E-3</v>
      </c>
      <c r="AL93" s="28">
        <f t="shared" si="34"/>
        <v>0</v>
      </c>
      <c r="AM93" s="28">
        <f t="shared" si="34"/>
        <v>3.4246066029853806E-2</v>
      </c>
      <c r="AN93" s="28">
        <f t="shared" si="34"/>
        <v>0</v>
      </c>
      <c r="AO93" s="28">
        <f t="shared" si="34"/>
        <v>3.1996701705844677E-2</v>
      </c>
      <c r="AP93" s="28"/>
      <c r="AQ93" s="28"/>
      <c r="AR93" s="28">
        <f t="shared" si="34"/>
        <v>1.2130399385701596E-2</v>
      </c>
    </row>
    <row r="94" spans="1:44" hidden="1" outlineLevel="1" x14ac:dyDescent="0.25">
      <c r="A94" s="158" t="s">
        <v>1026</v>
      </c>
      <c r="B94" s="28">
        <f t="shared" si="28"/>
        <v>1.6094776183228188E-2</v>
      </c>
      <c r="C94" s="28">
        <f t="shared" ref="C94:N94" si="35">C10/C6-1</f>
        <v>1.8135144473244491E-2</v>
      </c>
      <c r="D94" s="28">
        <f t="shared" si="35"/>
        <v>-2.4462808501709565E-3</v>
      </c>
      <c r="E94" s="28">
        <f t="shared" si="35"/>
        <v>2.4226645368329747E-2</v>
      </c>
      <c r="F94" s="28">
        <f t="shared" si="35"/>
        <v>5.0234145577339184E-2</v>
      </c>
      <c r="G94" s="28">
        <f t="shared" si="35"/>
        <v>-1.9270716872412552E-2</v>
      </c>
      <c r="H94" s="28">
        <f t="shared" si="35"/>
        <v>1.8914031982422141E-3</v>
      </c>
      <c r="I94" s="28">
        <f t="shared" si="35"/>
        <v>4.1312164263937579E-2</v>
      </c>
      <c r="J94" s="28">
        <f t="shared" si="35"/>
        <v>6.5440797324933797E-4</v>
      </c>
      <c r="K94" s="28">
        <f t="shared" si="35"/>
        <v>-2.6747894287109109E-3</v>
      </c>
      <c r="L94" s="28">
        <f t="shared" si="35"/>
        <v>0</v>
      </c>
      <c r="M94" s="28">
        <f t="shared" si="35"/>
        <v>-2.8260172676626061E-2</v>
      </c>
      <c r="N94" s="28">
        <f t="shared" si="35"/>
        <v>-2.6511122217481087E-2</v>
      </c>
      <c r="P94" s="158" t="s">
        <v>1026</v>
      </c>
      <c r="Q94" s="28">
        <f t="shared" ref="Q94:AC94" si="36">Q10/Q6-1</f>
        <v>1.5423606159836289E-2</v>
      </c>
      <c r="R94" s="28">
        <f t="shared" si="36"/>
        <v>-1.0911874475637351E-2</v>
      </c>
      <c r="S94" s="28">
        <f t="shared" si="36"/>
        <v>6.0947496567979931E-2</v>
      </c>
      <c r="T94" s="28">
        <f t="shared" si="36"/>
        <v>0.14285713195800787</v>
      </c>
      <c r="U94" s="28">
        <f t="shared" si="36"/>
        <v>6.1945168703870346E-2</v>
      </c>
      <c r="V94" s="28">
        <f t="shared" si="36"/>
        <v>0</v>
      </c>
      <c r="W94" s="28">
        <f t="shared" si="36"/>
        <v>1.7537841796875009E-2</v>
      </c>
      <c r="X94" s="28">
        <f t="shared" si="36"/>
        <v>-0.13325225830078125</v>
      </c>
      <c r="Y94" s="28">
        <f t="shared" si="36"/>
        <v>0</v>
      </c>
      <c r="Z94" s="28">
        <f t="shared" si="36"/>
        <v>4.7438049316406161E-3</v>
      </c>
      <c r="AA94" s="28">
        <f t="shared" si="36"/>
        <v>0</v>
      </c>
      <c r="AB94" s="28">
        <f t="shared" si="36"/>
        <v>-2.8260172676626061E-2</v>
      </c>
      <c r="AC94" s="28">
        <f t="shared" si="36"/>
        <v>-1.1135177612304648E-2</v>
      </c>
      <c r="AE94" s="158" t="s">
        <v>1026</v>
      </c>
      <c r="AF94" s="28">
        <f t="shared" ref="AF94:AR94" si="37">AF10/AF6-1</f>
        <v>1.6464928884840635E-2</v>
      </c>
      <c r="AG94" s="28">
        <f t="shared" si="37"/>
        <v>2.2900471018834301E-2</v>
      </c>
      <c r="AH94" s="28">
        <f t="shared" si="37"/>
        <v>-6.9560174082615722E-3</v>
      </c>
      <c r="AI94" s="28">
        <f t="shared" si="37"/>
        <v>-2.0770258913808681E-2</v>
      </c>
      <c r="AJ94" s="28">
        <f t="shared" si="37"/>
        <v>5.7492565509629223E-3</v>
      </c>
      <c r="AK94" s="28">
        <f t="shared" si="37"/>
        <v>-2.6670381275349042E-2</v>
      </c>
      <c r="AL94" s="28">
        <f t="shared" si="37"/>
        <v>-4.4291356659607262E-2</v>
      </c>
      <c r="AM94" s="28">
        <f t="shared" si="37"/>
        <v>7.1364423582088943E-2</v>
      </c>
      <c r="AN94" s="28">
        <f t="shared" si="37"/>
        <v>1.5697625471557952E-2</v>
      </c>
      <c r="AO94" s="28">
        <f t="shared" si="37"/>
        <v>-9.7067755660428245E-3</v>
      </c>
      <c r="AP94" s="28"/>
      <c r="AQ94" s="28"/>
      <c r="AR94" s="28">
        <f t="shared" si="37"/>
        <v>-3.5910315655591996E-2</v>
      </c>
    </row>
    <row r="95" spans="1:44" hidden="1" outlineLevel="1" x14ac:dyDescent="0.25">
      <c r="A95" s="158" t="s">
        <v>1027</v>
      </c>
      <c r="B95" s="28">
        <f t="shared" si="28"/>
        <v>2.7916411419698806E-2</v>
      </c>
      <c r="C95" s="28">
        <f t="shared" ref="C95:N95" si="38">C11/C7-1</f>
        <v>6.6551179948864947E-2</v>
      </c>
      <c r="D95" s="28">
        <f t="shared" si="38"/>
        <v>-4.8978928725609272E-3</v>
      </c>
      <c r="E95" s="28">
        <f t="shared" si="38"/>
        <v>2.0140179561856764E-2</v>
      </c>
      <c r="F95" s="28">
        <f t="shared" si="38"/>
        <v>5.0803769757685524E-2</v>
      </c>
      <c r="G95" s="28">
        <f t="shared" si="38"/>
        <v>-1.2256071890456077E-2</v>
      </c>
      <c r="H95" s="28">
        <f t="shared" si="38"/>
        <v>2.6273574829101642E-2</v>
      </c>
      <c r="I95" s="28">
        <f t="shared" si="38"/>
        <v>4.0586425634014933E-2</v>
      </c>
      <c r="J95" s="28">
        <f t="shared" si="38"/>
        <v>-9.7064921497362899E-3</v>
      </c>
      <c r="K95" s="28">
        <f t="shared" si="38"/>
        <v>-3.9525102035153914E-3</v>
      </c>
      <c r="L95" s="28">
        <f t="shared" si="38"/>
        <v>0</v>
      </c>
      <c r="M95" s="28">
        <f t="shared" si="38"/>
        <v>-2.8260172676626061E-2</v>
      </c>
      <c r="N95" s="28">
        <f t="shared" si="38"/>
        <v>-9.87623200090193E-3</v>
      </c>
      <c r="P95" s="158" t="s">
        <v>1027</v>
      </c>
      <c r="Q95" s="28">
        <f t="shared" ref="Q95:AC95" si="39">Q11/Q7-1</f>
        <v>1.810764205538451E-2</v>
      </c>
      <c r="R95" s="28">
        <f t="shared" si="39"/>
        <v>-1.133814829380686E-3</v>
      </c>
      <c r="S95" s="28">
        <f t="shared" si="39"/>
        <v>2.7536491609481573E-2</v>
      </c>
      <c r="T95" s="28">
        <f t="shared" si="39"/>
        <v>0.14285713195800787</v>
      </c>
      <c r="U95" s="28">
        <f t="shared" si="39"/>
        <v>5.8468305290723555E-2</v>
      </c>
      <c r="V95" s="28">
        <f t="shared" si="39"/>
        <v>0</v>
      </c>
      <c r="W95" s="28">
        <f t="shared" si="39"/>
        <v>1.7537841796875009E-2</v>
      </c>
      <c r="X95" s="28">
        <f t="shared" si="39"/>
        <v>-8.3041350359397526E-2</v>
      </c>
      <c r="Y95" s="28">
        <f t="shared" si="39"/>
        <v>0</v>
      </c>
      <c r="Z95" s="28">
        <f t="shared" si="39"/>
        <v>4.7438049316406161E-3</v>
      </c>
      <c r="AA95" s="28">
        <f t="shared" si="39"/>
        <v>0</v>
      </c>
      <c r="AB95" s="28">
        <f t="shared" si="39"/>
        <v>-2.8260172676626061E-2</v>
      </c>
      <c r="AC95" s="28">
        <f t="shared" si="39"/>
        <v>-1.1135177612304648E-2</v>
      </c>
      <c r="AE95" s="158" t="s">
        <v>1027</v>
      </c>
      <c r="AF95" s="28">
        <f t="shared" ref="AF95:AR95" si="40">AF11/AF7-1</f>
        <v>3.3278404334096123E-2</v>
      </c>
      <c r="AG95" s="28">
        <f t="shared" si="40"/>
        <v>7.7690714616595491E-2</v>
      </c>
      <c r="AH95" s="28">
        <f t="shared" si="40"/>
        <v>-7.2791518386569054E-3</v>
      </c>
      <c r="AI95" s="28">
        <f t="shared" si="40"/>
        <v>-2.6289964276468014E-2</v>
      </c>
      <c r="AJ95" s="28">
        <f t="shared" si="40"/>
        <v>2.15809809467844E-2</v>
      </c>
      <c r="AK95" s="28">
        <f t="shared" si="40"/>
        <v>-1.7006206937004165E-2</v>
      </c>
      <c r="AL95" s="28">
        <f t="shared" si="40"/>
        <v>5.2058564501370919E-2</v>
      </c>
      <c r="AM95" s="28">
        <f t="shared" si="40"/>
        <v>5.9219152412863796E-2</v>
      </c>
      <c r="AN95" s="28">
        <f t="shared" si="40"/>
        <v>-0.23284305068627531</v>
      </c>
      <c r="AO95" s="28">
        <f t="shared" si="40"/>
        <v>-1.1844927892345036E-2</v>
      </c>
      <c r="AP95" s="28"/>
      <c r="AQ95" s="28"/>
      <c r="AR95" s="28">
        <f t="shared" si="40"/>
        <v>-9.0967136231051571E-3</v>
      </c>
    </row>
    <row r="96" spans="1:44" collapsed="1" x14ac:dyDescent="0.25">
      <c r="A96" s="158" t="s">
        <v>1028</v>
      </c>
      <c r="B96" s="28">
        <f t="shared" si="28"/>
        <v>2.9690773909592405E-2</v>
      </c>
      <c r="C96" s="28">
        <f t="shared" ref="C96:N96" si="41">C12/C8-1</f>
        <v>4.8626304942199106E-2</v>
      </c>
      <c r="D96" s="28">
        <f t="shared" si="41"/>
        <v>-6.5251846959057946E-4</v>
      </c>
      <c r="E96" s="28">
        <f t="shared" si="41"/>
        <v>-5.0993970311840053E-3</v>
      </c>
      <c r="F96" s="28">
        <f t="shared" si="41"/>
        <v>5.2280530769713174E-2</v>
      </c>
      <c r="G96" s="28">
        <f t="shared" si="41"/>
        <v>-1.795023479041713E-2</v>
      </c>
      <c r="H96" s="28">
        <f t="shared" si="41"/>
        <v>2.6273574829101642E-2</v>
      </c>
      <c r="I96" s="28">
        <f t="shared" si="41"/>
        <v>8.1015868728053109E-2</v>
      </c>
      <c r="J96" s="28">
        <f t="shared" si="41"/>
        <v>-3.4343830892679117E-3</v>
      </c>
      <c r="K96" s="28">
        <f t="shared" si="41"/>
        <v>-4.4390303804750175E-2</v>
      </c>
      <c r="L96" s="28">
        <f t="shared" si="41"/>
        <v>0</v>
      </c>
      <c r="M96" s="28">
        <f t="shared" si="41"/>
        <v>-2.6178243913613786E-3</v>
      </c>
      <c r="N96" s="28">
        <f t="shared" si="41"/>
        <v>-9.4505117947413231E-3</v>
      </c>
      <c r="P96" s="158" t="s">
        <v>1028</v>
      </c>
      <c r="Q96" s="28">
        <f t="shared" ref="Q96:AC96" si="42">Q12/Q8-1</f>
        <v>1.6958913497047368E-2</v>
      </c>
      <c r="R96" s="28">
        <f t="shared" si="42"/>
        <v>7.7174737867502508E-4</v>
      </c>
      <c r="S96" s="28">
        <f t="shared" si="42"/>
        <v>-4.941146662113538E-3</v>
      </c>
      <c r="T96" s="28">
        <f t="shared" si="42"/>
        <v>0.14285713195800787</v>
      </c>
      <c r="U96" s="28">
        <f t="shared" si="42"/>
        <v>5.8468305290723555E-2</v>
      </c>
      <c r="V96" s="28">
        <f t="shared" si="42"/>
        <v>0</v>
      </c>
      <c r="W96" s="28">
        <f t="shared" si="42"/>
        <v>1.7537841796875009E-2</v>
      </c>
      <c r="X96" s="28">
        <f t="shared" si="42"/>
        <v>-8.3041350359397526E-2</v>
      </c>
      <c r="Y96" s="28">
        <f t="shared" si="42"/>
        <v>0</v>
      </c>
      <c r="Z96" s="28">
        <f t="shared" si="42"/>
        <v>4.7438049316406161E-3</v>
      </c>
      <c r="AA96" s="28">
        <f t="shared" si="42"/>
        <v>0</v>
      </c>
      <c r="AB96" s="28">
        <f t="shared" si="42"/>
        <v>-2.6178243913613786E-3</v>
      </c>
      <c r="AC96" s="28">
        <f t="shared" si="42"/>
        <v>-6.4407730102539085E-2</v>
      </c>
      <c r="AE96" s="158" t="s">
        <v>1028</v>
      </c>
      <c r="AF96" s="28">
        <f t="shared" ref="AF96:AR96" si="43">AF12/AF8-1</f>
        <v>3.6647822236574035E-2</v>
      </c>
      <c r="AG96" s="28">
        <f t="shared" si="43"/>
        <v>5.64584708863618E-2</v>
      </c>
      <c r="AH96" s="28">
        <f t="shared" si="43"/>
        <v>-3.3765549378383941E-4</v>
      </c>
      <c r="AI96" s="28">
        <f t="shared" si="43"/>
        <v>-6.0553211067060242E-2</v>
      </c>
      <c r="AJ96" s="28">
        <f t="shared" si="43"/>
        <v>2.8649501443710257E-2</v>
      </c>
      <c r="AK96" s="28">
        <f t="shared" si="43"/>
        <v>-2.4851779231182425E-2</v>
      </c>
      <c r="AL96" s="28">
        <f t="shared" si="43"/>
        <v>5.2058564501370919E-2</v>
      </c>
      <c r="AM96" s="28">
        <f t="shared" si="43"/>
        <v>0.10595106556540501</v>
      </c>
      <c r="AN96" s="28">
        <f t="shared" si="43"/>
        <v>-8.238494462029089E-2</v>
      </c>
      <c r="AO96" s="28">
        <f t="shared" si="43"/>
        <v>-8.9519701168500387E-2</v>
      </c>
      <c r="AP96" s="28"/>
      <c r="AQ96" s="28"/>
      <c r="AR96" s="28">
        <f t="shared" si="43"/>
        <v>2.4578612192980298E-2</v>
      </c>
    </row>
    <row r="97" spans="1:44" hidden="1" outlineLevel="1" x14ac:dyDescent="0.25">
      <c r="A97" s="158" t="s">
        <v>1029</v>
      </c>
      <c r="B97" s="28">
        <f t="shared" si="28"/>
        <v>1.416670489965588E-2</v>
      </c>
      <c r="C97" s="28">
        <f t="shared" ref="C97:N97" si="44">C13/C9-1</f>
        <v>2.7763555736596945E-2</v>
      </c>
      <c r="D97" s="28">
        <f t="shared" si="44"/>
        <v>-4.0084107963422877E-4</v>
      </c>
      <c r="E97" s="28">
        <f t="shared" si="44"/>
        <v>1.8819391661899498E-3</v>
      </c>
      <c r="F97" s="28">
        <f t="shared" si="44"/>
        <v>-1.9338538681684447E-2</v>
      </c>
      <c r="G97" s="28">
        <f t="shared" si="44"/>
        <v>-1.4478662849873869E-2</v>
      </c>
      <c r="H97" s="28">
        <f t="shared" si="44"/>
        <v>2.6273574829101642E-2</v>
      </c>
      <c r="I97" s="28">
        <f t="shared" si="44"/>
        <v>9.5404885324718469E-2</v>
      </c>
      <c r="J97" s="28">
        <f t="shared" si="44"/>
        <v>-4.0530877597100279E-3</v>
      </c>
      <c r="K97" s="28">
        <f t="shared" si="44"/>
        <v>-4.4390303804750175E-2</v>
      </c>
      <c r="L97" s="28">
        <f t="shared" si="44"/>
        <v>0</v>
      </c>
      <c r="M97" s="28">
        <f t="shared" si="44"/>
        <v>-2.8260172676626061E-2</v>
      </c>
      <c r="N97" s="28">
        <f t="shared" si="44"/>
        <v>-3.8170351040047512E-2</v>
      </c>
      <c r="P97" s="158" t="s">
        <v>1029</v>
      </c>
      <c r="Q97" s="28">
        <f t="shared" ref="Q97:AC97" si="45">Q13/Q9-1</f>
        <v>-1.9109216237615412E-2</v>
      </c>
      <c r="R97" s="28">
        <f t="shared" si="45"/>
        <v>7.7174737867502508E-4</v>
      </c>
      <c r="S97" s="28">
        <f t="shared" si="45"/>
        <v>-4.941146662113538E-3</v>
      </c>
      <c r="T97" s="28">
        <f t="shared" si="45"/>
        <v>0.14285713195800787</v>
      </c>
      <c r="U97" s="28">
        <f t="shared" si="45"/>
        <v>-3.1713075986759542E-2</v>
      </c>
      <c r="V97" s="28">
        <f t="shared" si="45"/>
        <v>0</v>
      </c>
      <c r="W97" s="28">
        <f t="shared" si="45"/>
        <v>1.7537841796875009E-2</v>
      </c>
      <c r="X97" s="28">
        <f t="shared" si="45"/>
        <v>-0.12859263545442878</v>
      </c>
      <c r="Y97" s="28">
        <f t="shared" si="45"/>
        <v>0</v>
      </c>
      <c r="Z97" s="28">
        <f t="shared" si="45"/>
        <v>4.7438049316406161E-3</v>
      </c>
      <c r="AA97" s="28">
        <f t="shared" si="45"/>
        <v>0</v>
      </c>
      <c r="AB97" s="28">
        <f t="shared" si="45"/>
        <v>-2.8260172676626061E-2</v>
      </c>
      <c r="AC97" s="28">
        <f t="shared" si="45"/>
        <v>-6.4407730102539085E-2</v>
      </c>
      <c r="AE97" s="158" t="s">
        <v>1029</v>
      </c>
      <c r="AF97" s="28">
        <f t="shared" ref="AF97:AR97" si="46">AF13/AF9-1</f>
        <v>3.275890685205729E-2</v>
      </c>
      <c r="AG97" s="28">
        <f t="shared" si="46"/>
        <v>3.2086049525283711E-2</v>
      </c>
      <c r="AH97" s="28">
        <f t="shared" si="46"/>
        <v>-6.7379884911233923E-5</v>
      </c>
      <c r="AI97" s="28">
        <f t="shared" si="46"/>
        <v>-5.0955281414257869E-2</v>
      </c>
      <c r="AJ97" s="28">
        <f t="shared" si="46"/>
        <v>3.1999198208908286E-2</v>
      </c>
      <c r="AK97" s="28">
        <f t="shared" si="46"/>
        <v>-2.0087463162278496E-2</v>
      </c>
      <c r="AL97" s="28">
        <f t="shared" si="46"/>
        <v>5.2058564501370919E-2</v>
      </c>
      <c r="AM97" s="28">
        <f t="shared" si="46"/>
        <v>0.12963630551055094</v>
      </c>
      <c r="AN97" s="28">
        <f t="shared" si="46"/>
        <v>-9.7227374746307715E-2</v>
      </c>
      <c r="AO97" s="28">
        <f t="shared" si="46"/>
        <v>-8.9519701168500387E-2</v>
      </c>
      <c r="AP97" s="28"/>
      <c r="AQ97" s="28"/>
      <c r="AR97" s="28">
        <f t="shared" si="46"/>
        <v>-2.2323725984059073E-2</v>
      </c>
    </row>
    <row r="98" spans="1:44" hidden="1" outlineLevel="1" x14ac:dyDescent="0.25">
      <c r="A98" s="29" t="s">
        <v>1030</v>
      </c>
      <c r="B98" s="28">
        <f t="shared" ref="B98:N98" si="47">B14/B10-1</f>
        <v>6.7272593517038182E-3</v>
      </c>
      <c r="C98" s="28">
        <f t="shared" si="47"/>
        <v>3.4199947716478052E-2</v>
      </c>
      <c r="D98" s="28">
        <f t="shared" si="47"/>
        <v>2.5902636748904584E-3</v>
      </c>
      <c r="E98" s="28">
        <f t="shared" si="47"/>
        <v>-3.9757588675090383E-2</v>
      </c>
      <c r="F98" s="28">
        <f t="shared" si="47"/>
        <v>1.9615846768405998E-3</v>
      </c>
      <c r="G98" s="28">
        <f t="shared" si="47"/>
        <v>-6.2977633430605362E-4</v>
      </c>
      <c r="H98" s="28">
        <f t="shared" si="47"/>
        <v>2.4336142173719155E-2</v>
      </c>
      <c r="I98" s="28">
        <f t="shared" si="47"/>
        <v>-1.160887930878618E-2</v>
      </c>
      <c r="J98" s="28">
        <f t="shared" si="47"/>
        <v>-4.7044171248834532E-3</v>
      </c>
      <c r="K98" s="28">
        <f t="shared" si="47"/>
        <v>1.2535054510198762E-3</v>
      </c>
      <c r="L98" s="28">
        <f t="shared" si="47"/>
        <v>0</v>
      </c>
      <c r="M98" s="28">
        <f t="shared" si="47"/>
        <v>4.5564113749135826E-2</v>
      </c>
      <c r="N98" s="28">
        <f t="shared" si="47"/>
        <v>-5.4944727688569506E-3</v>
      </c>
      <c r="P98" s="29" t="s">
        <v>1026</v>
      </c>
      <c r="Q98" s="28">
        <f t="shared" ref="Q98:AC98" si="48">Q14/Q10-1</f>
        <v>-3.6603296383915795E-3</v>
      </c>
      <c r="R98" s="28">
        <f t="shared" si="48"/>
        <v>2.1242980957031143E-2</v>
      </c>
      <c r="S98" s="28">
        <f t="shared" si="48"/>
        <v>-5.7446289062500044E-2</v>
      </c>
      <c r="T98" s="28">
        <f t="shared" si="48"/>
        <v>0</v>
      </c>
      <c r="U98" s="28">
        <f t="shared" si="48"/>
        <v>4.9943927238338404E-7</v>
      </c>
      <c r="V98" s="28">
        <f t="shared" si="48"/>
        <v>0</v>
      </c>
      <c r="W98" s="28">
        <f t="shared" si="48"/>
        <v>0</v>
      </c>
      <c r="X98" s="28">
        <f t="shared" si="48"/>
        <v>-9.1165406584631348E-2</v>
      </c>
      <c r="Y98" s="28">
        <f t="shared" si="48"/>
        <v>0</v>
      </c>
      <c r="Z98" s="28">
        <f t="shared" si="48"/>
        <v>0</v>
      </c>
      <c r="AA98" s="28">
        <f t="shared" si="48"/>
        <v>0</v>
      </c>
      <c r="AB98" s="28">
        <f t="shared" si="48"/>
        <v>4.5564113749135826E-2</v>
      </c>
      <c r="AC98" s="28">
        <f t="shared" si="48"/>
        <v>-5.3872431584332636E-2</v>
      </c>
      <c r="AE98" s="29" t="s">
        <v>1026</v>
      </c>
      <c r="AF98" s="28">
        <f t="shared" ref="AF98:AO98" si="49">AF14/AF10-1</f>
        <v>1.2450185516787116E-2</v>
      </c>
      <c r="AG98" s="28">
        <f t="shared" si="49"/>
        <v>3.6255292163943187E-2</v>
      </c>
      <c r="AH98" s="28">
        <f t="shared" si="49"/>
        <v>7.1531607751755821E-3</v>
      </c>
      <c r="AI98" s="28">
        <f t="shared" si="49"/>
        <v>-5.7357571877372671E-2</v>
      </c>
      <c r="AJ98" s="28">
        <f t="shared" si="49"/>
        <v>9.8273616331090441E-3</v>
      </c>
      <c r="AK98" s="28">
        <f t="shared" si="49"/>
        <v>-8.78313276972853E-4</v>
      </c>
      <c r="AL98" s="28">
        <f t="shared" si="49"/>
        <v>0.10081516143268932</v>
      </c>
      <c r="AM98" s="28">
        <f t="shared" si="49"/>
        <v>-5.2854298895221863E-4</v>
      </c>
      <c r="AN98" s="28">
        <f t="shared" si="49"/>
        <v>-0.11117974226378446</v>
      </c>
      <c r="AO98" s="28">
        <f t="shared" si="49"/>
        <v>2.4591113474421444E-3</v>
      </c>
      <c r="AP98" s="28"/>
      <c r="AQ98" s="28"/>
      <c r="AR98" s="28">
        <f t="shared" ref="AR98" si="50">AR14/AR10-1</f>
        <v>2.4838762965939898E-2</v>
      </c>
    </row>
    <row r="99" spans="1:44" hidden="1" outlineLevel="1" x14ac:dyDescent="0.25">
      <c r="A99" s="29" t="s">
        <v>1031</v>
      </c>
      <c r="B99" s="28">
        <f t="shared" ref="B99:N99" si="51">B15/B11-1</f>
        <v>3.7077595138468311E-4</v>
      </c>
      <c r="C99" s="28">
        <f t="shared" si="51"/>
        <v>-1.5640269604563772E-2</v>
      </c>
      <c r="D99" s="28">
        <f t="shared" si="51"/>
        <v>2.4733789265725115E-3</v>
      </c>
      <c r="E99" s="28">
        <f t="shared" si="51"/>
        <v>-6.2635190534238161E-3</v>
      </c>
      <c r="F99" s="28">
        <f t="shared" si="51"/>
        <v>8.8521492426729687E-4</v>
      </c>
      <c r="G99" s="28">
        <f t="shared" si="51"/>
        <v>-1.3967147460036688E-4</v>
      </c>
      <c r="H99" s="28">
        <f t="shared" si="51"/>
        <v>0</v>
      </c>
      <c r="I99" s="28">
        <f t="shared" si="51"/>
        <v>1.9382099834859501E-2</v>
      </c>
      <c r="J99" s="28">
        <f t="shared" si="51"/>
        <v>5.7088169771997155E-3</v>
      </c>
      <c r="K99" s="28">
        <f t="shared" si="51"/>
        <v>-1.9819180096180888E-2</v>
      </c>
      <c r="L99" s="28">
        <f t="shared" si="51"/>
        <v>0</v>
      </c>
      <c r="M99" s="28">
        <f t="shared" si="51"/>
        <v>4.5564113749135826E-2</v>
      </c>
      <c r="N99" s="28">
        <f t="shared" si="51"/>
        <v>-6.9044754045636259E-3</v>
      </c>
      <c r="P99" s="29" t="s">
        <v>1027</v>
      </c>
      <c r="Q99" s="28">
        <f t="shared" ref="Q99:AC99" si="52">Q15/Q11-1</f>
        <v>6.5127669342857075E-4</v>
      </c>
      <c r="R99" s="28">
        <f t="shared" si="52"/>
        <v>1.7618367682371572E-2</v>
      </c>
      <c r="S99" s="28">
        <f t="shared" si="52"/>
        <v>-5.7446289062500044E-2</v>
      </c>
      <c r="T99" s="28">
        <f t="shared" si="52"/>
        <v>6.0660200697519207E-2</v>
      </c>
      <c r="U99" s="28">
        <f t="shared" si="52"/>
        <v>0</v>
      </c>
      <c r="V99" s="28">
        <f t="shared" si="52"/>
        <v>0</v>
      </c>
      <c r="W99" s="28">
        <f t="shared" si="52"/>
        <v>0</v>
      </c>
      <c r="X99" s="28">
        <f t="shared" si="52"/>
        <v>-4.9676487716087125E-2</v>
      </c>
      <c r="Y99" s="28">
        <f t="shared" si="52"/>
        <v>0</v>
      </c>
      <c r="Z99" s="28">
        <f t="shared" si="52"/>
        <v>0</v>
      </c>
      <c r="AA99" s="28">
        <f t="shared" si="52"/>
        <v>0</v>
      </c>
      <c r="AB99" s="28">
        <f t="shared" si="52"/>
        <v>4.5564113749135826E-2</v>
      </c>
      <c r="AC99" s="28">
        <f t="shared" si="52"/>
        <v>-5.3872431584332636E-2</v>
      </c>
      <c r="AE99" s="29" t="s">
        <v>1027</v>
      </c>
      <c r="AF99" s="28">
        <f t="shared" ref="AF99:AO99" si="53">AF15/AF11-1</f>
        <v>2.1963494850552046E-4</v>
      </c>
      <c r="AG99" s="28">
        <f t="shared" si="53"/>
        <v>-2.0713616228142384E-2</v>
      </c>
      <c r="AH99" s="28">
        <f t="shared" si="53"/>
        <v>7.0267710850364651E-3</v>
      </c>
      <c r="AI99" s="28">
        <f t="shared" si="53"/>
        <v>-3.5982824834029925E-2</v>
      </c>
      <c r="AJ99" s="28">
        <f t="shared" si="53"/>
        <v>4.3821490087965209E-3</v>
      </c>
      <c r="AK99" s="28">
        <f t="shared" si="53"/>
        <v>-1.947141162134125E-4</v>
      </c>
      <c r="AL99" s="28">
        <f t="shared" si="53"/>
        <v>0</v>
      </c>
      <c r="AM99" s="28">
        <f t="shared" si="53"/>
        <v>2.8392518734852157E-2</v>
      </c>
      <c r="AN99" s="28">
        <f t="shared" si="53"/>
        <v>0.17677696338576521</v>
      </c>
      <c r="AO99" s="28">
        <f t="shared" si="53"/>
        <v>-3.8108194077973501E-2</v>
      </c>
      <c r="AP99" s="28"/>
      <c r="AQ99" s="28"/>
      <c r="AR99" s="28">
        <f t="shared" ref="AR99" si="54">AR15/AR11-1</f>
        <v>2.2117938500393119E-2</v>
      </c>
    </row>
    <row r="100" spans="1:44" collapsed="1" x14ac:dyDescent="0.25">
      <c r="A100" s="158" t="s">
        <v>1032</v>
      </c>
      <c r="B100" s="28">
        <f t="shared" ref="B100:N100" si="55">B16/B12-1</f>
        <v>-3.7321189390332465E-3</v>
      </c>
      <c r="C100" s="28">
        <f t="shared" si="55"/>
        <v>-5.8172897773992593E-3</v>
      </c>
      <c r="D100" s="28">
        <f t="shared" si="55"/>
        <v>-1.7181103762463623E-3</v>
      </c>
      <c r="E100" s="28">
        <f t="shared" si="55"/>
        <v>1.1984199794383921E-2</v>
      </c>
      <c r="F100" s="28">
        <f t="shared" si="55"/>
        <v>-1.7221024719993316E-3</v>
      </c>
      <c r="G100" s="28">
        <f t="shared" si="55"/>
        <v>-1.3967147460036688E-4</v>
      </c>
      <c r="H100" s="28">
        <f t="shared" si="55"/>
        <v>0</v>
      </c>
      <c r="I100" s="28">
        <f t="shared" si="55"/>
        <v>-1.1449259473015339E-2</v>
      </c>
      <c r="J100" s="28">
        <f t="shared" si="55"/>
        <v>-6.2083686206237942E-4</v>
      </c>
      <c r="K100" s="28">
        <f t="shared" si="55"/>
        <v>-6.8167640318043121E-3</v>
      </c>
      <c r="L100" s="28">
        <f t="shared" si="55"/>
        <v>0</v>
      </c>
      <c r="M100" s="28">
        <f t="shared" si="55"/>
        <v>1.8683024619015276E-2</v>
      </c>
      <c r="N100" s="28">
        <f t="shared" si="55"/>
        <v>-1.6040893868644712E-2</v>
      </c>
      <c r="P100" s="158" t="s">
        <v>1028</v>
      </c>
      <c r="Q100" s="28">
        <f t="shared" ref="Q100:AC100" si="56">Q16/Q12-1</f>
        <v>1.7815845979254341E-3</v>
      </c>
      <c r="R100" s="28">
        <f t="shared" si="56"/>
        <v>1.568072794707942E-2</v>
      </c>
      <c r="S100" s="28">
        <f t="shared" si="56"/>
        <v>-2.6682361509178687E-2</v>
      </c>
      <c r="T100" s="28">
        <f t="shared" si="56"/>
        <v>6.0660200697519207E-2</v>
      </c>
      <c r="U100" s="28">
        <f t="shared" si="56"/>
        <v>0</v>
      </c>
      <c r="V100" s="28">
        <f t="shared" si="56"/>
        <v>0</v>
      </c>
      <c r="W100" s="28">
        <f t="shared" si="56"/>
        <v>0</v>
      </c>
      <c r="X100" s="28">
        <f t="shared" si="56"/>
        <v>-4.9676487716087125E-2</v>
      </c>
      <c r="Y100" s="28">
        <f t="shared" si="56"/>
        <v>0</v>
      </c>
      <c r="Z100" s="28">
        <f t="shared" si="56"/>
        <v>0</v>
      </c>
      <c r="AA100" s="28">
        <f t="shared" si="56"/>
        <v>0</v>
      </c>
      <c r="AB100" s="28">
        <f t="shared" si="56"/>
        <v>1.8683024619015276E-2</v>
      </c>
      <c r="AC100" s="28">
        <f t="shared" si="56"/>
        <v>0</v>
      </c>
      <c r="AE100" s="158" t="s">
        <v>1028</v>
      </c>
      <c r="AF100" s="28">
        <f t="shared" ref="AF100:AO100" si="57">AF16/AF12-1</f>
        <v>-6.6877088296195542E-3</v>
      </c>
      <c r="AG100" s="28">
        <f t="shared" si="57"/>
        <v>-9.1503279309834706E-3</v>
      </c>
      <c r="AH100" s="28">
        <f t="shared" si="57"/>
        <v>1.0620250737525261E-4</v>
      </c>
      <c r="AI100" s="28">
        <f t="shared" si="57"/>
        <v>-1.0209594114291676E-2</v>
      </c>
      <c r="AJ100" s="28">
        <f t="shared" si="57"/>
        <v>-8.4895894276318939E-3</v>
      </c>
      <c r="AK100" s="28">
        <f t="shared" si="57"/>
        <v>-1.947141162134125E-4</v>
      </c>
      <c r="AL100" s="28">
        <f t="shared" si="57"/>
        <v>0</v>
      </c>
      <c r="AM100" s="28">
        <f t="shared" si="57"/>
        <v>-6.6319642011086755E-3</v>
      </c>
      <c r="AN100" s="28">
        <f t="shared" si="57"/>
        <v>-1.6175007198279912E-2</v>
      </c>
      <c r="AO100" s="28">
        <f t="shared" si="57"/>
        <v>-1.3726193334387071E-2</v>
      </c>
      <c r="AP100" s="28"/>
      <c r="AQ100" s="28"/>
      <c r="AR100" s="28">
        <f t="shared" ref="AR100" si="58">AR16/AR12-1</f>
        <v>-2.5110674324355986E-2</v>
      </c>
    </row>
    <row r="101" spans="1:44" x14ac:dyDescent="0.25">
      <c r="A101" s="29" t="s">
        <v>1033</v>
      </c>
      <c r="B101" s="28">
        <f t="shared" ref="B101:N101" si="59">B17/B13-1</f>
        <v>6.2925268682165747E-3</v>
      </c>
      <c r="C101" s="28">
        <f t="shared" si="59"/>
        <v>1.1875484254801005E-2</v>
      </c>
      <c r="D101" s="28">
        <f t="shared" si="59"/>
        <v>-1.7181103762463623E-3</v>
      </c>
      <c r="E101" s="28">
        <f t="shared" si="59"/>
        <v>1.2011933298021082E-2</v>
      </c>
      <c r="F101" s="28">
        <f t="shared" si="59"/>
        <v>2.4561328443859498E-3</v>
      </c>
      <c r="G101" s="28">
        <f t="shared" si="59"/>
        <v>1.1038269354202157E-3</v>
      </c>
      <c r="H101" s="28">
        <f t="shared" si="59"/>
        <v>0</v>
      </c>
      <c r="I101" s="28">
        <f t="shared" si="59"/>
        <v>1.3092732657554285E-2</v>
      </c>
      <c r="J101" s="28">
        <f t="shared" si="59"/>
        <v>0</v>
      </c>
      <c r="K101" s="28">
        <f t="shared" si="59"/>
        <v>-6.8167640318043121E-3</v>
      </c>
      <c r="L101" s="28">
        <f t="shared" si="59"/>
        <v>2.6220703124999467E-3</v>
      </c>
      <c r="M101" s="28">
        <f t="shared" si="59"/>
        <v>4.5564113749135826E-2</v>
      </c>
      <c r="N101" s="28">
        <f t="shared" si="59"/>
        <v>-1.534287452794536E-2</v>
      </c>
      <c r="P101" s="29" t="s">
        <v>1029</v>
      </c>
      <c r="Q101" s="28">
        <f t="shared" ref="Q101:AC101" si="60">Q17/Q13-1</f>
        <v>1.4421577313439515E-2</v>
      </c>
      <c r="R101" s="28">
        <f t="shared" si="60"/>
        <v>4.2207818814506082E-2</v>
      </c>
      <c r="S101" s="28">
        <f t="shared" si="60"/>
        <v>-2.6682361509178687E-2</v>
      </c>
      <c r="T101" s="28">
        <f t="shared" si="60"/>
        <v>6.0660200697519207E-2</v>
      </c>
      <c r="U101" s="28">
        <f t="shared" si="60"/>
        <v>7.1952346427919256E-3</v>
      </c>
      <c r="V101" s="28">
        <f t="shared" si="60"/>
        <v>0</v>
      </c>
      <c r="W101" s="28">
        <f t="shared" si="60"/>
        <v>0</v>
      </c>
      <c r="X101" s="28">
        <f t="shared" si="60"/>
        <v>4.8037087676740864E-2</v>
      </c>
      <c r="Y101" s="28">
        <f t="shared" si="60"/>
        <v>0</v>
      </c>
      <c r="Z101" s="28">
        <f t="shared" si="60"/>
        <v>0</v>
      </c>
      <c r="AA101" s="28">
        <f t="shared" si="60"/>
        <v>2.6220703124999467E-3</v>
      </c>
      <c r="AB101" s="28">
        <f t="shared" si="60"/>
        <v>4.5564113749135826E-2</v>
      </c>
      <c r="AC101" s="28">
        <f t="shared" si="60"/>
        <v>0</v>
      </c>
      <c r="AE101" s="29" t="s">
        <v>1029</v>
      </c>
      <c r="AF101" s="28">
        <f t="shared" ref="AF101:AO101" si="61">AF17/AF13-1</f>
        <v>1.978719987518307E-3</v>
      </c>
      <c r="AG101" s="28">
        <f t="shared" si="61"/>
        <v>7.1654187635985522E-3</v>
      </c>
      <c r="AH101" s="28">
        <f t="shared" si="61"/>
        <v>1.0620250737525261E-4</v>
      </c>
      <c r="AI101" s="28">
        <f t="shared" si="61"/>
        <v>-9.9448482000000782E-3</v>
      </c>
      <c r="AJ101" s="28">
        <f t="shared" si="61"/>
        <v>-1.5991166325345141E-2</v>
      </c>
      <c r="AK101" s="28">
        <f t="shared" si="61"/>
        <v>1.540202195805751E-3</v>
      </c>
      <c r="AL101" s="28">
        <f t="shared" si="61"/>
        <v>0</v>
      </c>
      <c r="AM101" s="28">
        <f t="shared" si="61"/>
        <v>8.9732347259412482E-3</v>
      </c>
      <c r="AN101" s="28">
        <f t="shared" si="61"/>
        <v>0</v>
      </c>
      <c r="AO101" s="28">
        <f t="shared" si="61"/>
        <v>-1.3726193334387071E-2</v>
      </c>
      <c r="AP101" s="28"/>
      <c r="AQ101" s="28"/>
      <c r="AR101" s="28">
        <f t="shared" ref="AR101:AR115" si="62">AR17/AR13-1</f>
        <v>-2.4210626592097828E-2</v>
      </c>
    </row>
    <row r="102" spans="1:44" x14ac:dyDescent="0.25">
      <c r="A102" s="29" t="s">
        <v>1034</v>
      </c>
      <c r="B102" s="28">
        <f t="shared" ref="B102:N102" si="63">B18/B14-1</f>
        <v>1.9862562937336126E-2</v>
      </c>
      <c r="C102" s="28">
        <f t="shared" si="63"/>
        <v>8.3945259489612845E-3</v>
      </c>
      <c r="D102" s="28">
        <f t="shared" si="63"/>
        <v>5.9236348550180118E-3</v>
      </c>
      <c r="E102" s="28">
        <f t="shared" si="63"/>
        <v>4.9979401830454462E-2</v>
      </c>
      <c r="F102" s="28">
        <f t="shared" si="63"/>
        <v>1.0441015231440254E-2</v>
      </c>
      <c r="G102" s="28">
        <f t="shared" si="63"/>
        <v>3.7674565727632281E-3</v>
      </c>
      <c r="H102" s="28">
        <f t="shared" si="63"/>
        <v>0</v>
      </c>
      <c r="I102" s="28">
        <f t="shared" si="63"/>
        <v>9.0635760401133414E-2</v>
      </c>
      <c r="J102" s="28">
        <f t="shared" si="63"/>
        <v>0</v>
      </c>
      <c r="K102" s="28">
        <f t="shared" si="63"/>
        <v>-3.3937967198295116E-2</v>
      </c>
      <c r="L102" s="28">
        <f t="shared" si="63"/>
        <v>8.6184692382813566E-3</v>
      </c>
      <c r="M102" s="28">
        <f t="shared" si="63"/>
        <v>0</v>
      </c>
      <c r="N102" s="28">
        <f t="shared" si="63"/>
        <v>-1.4396469783339416E-2</v>
      </c>
      <c r="P102" s="29" t="s">
        <v>1034</v>
      </c>
      <c r="Q102" s="28">
        <f t="shared" ref="Q102:AC102" si="64">Q18/Q14-1</f>
        <v>1.2753021472740489E-2</v>
      </c>
      <c r="R102" s="28">
        <f t="shared" si="64"/>
        <v>3.6749169034627771E-2</v>
      </c>
      <c r="S102" s="28">
        <f t="shared" si="64"/>
        <v>0</v>
      </c>
      <c r="T102" s="28">
        <f t="shared" si="64"/>
        <v>6.0660200697519207E-2</v>
      </c>
      <c r="U102" s="28">
        <f t="shared" si="64"/>
        <v>1.184084305307076E-2</v>
      </c>
      <c r="V102" s="28">
        <f t="shared" si="64"/>
        <v>0</v>
      </c>
      <c r="W102" s="28">
        <f t="shared" si="64"/>
        <v>0</v>
      </c>
      <c r="X102" s="28">
        <f t="shared" si="64"/>
        <v>4.8037087676740864E-2</v>
      </c>
      <c r="Y102" s="28">
        <f t="shared" si="64"/>
        <v>0</v>
      </c>
      <c r="Z102" s="28">
        <f t="shared" si="64"/>
        <v>0</v>
      </c>
      <c r="AA102" s="28">
        <f t="shared" si="64"/>
        <v>8.6184692382813566E-3</v>
      </c>
      <c r="AB102" s="28">
        <f t="shared" si="64"/>
        <v>0</v>
      </c>
      <c r="AC102" s="28">
        <f t="shared" si="64"/>
        <v>0</v>
      </c>
      <c r="AE102" s="29" t="s">
        <v>1034</v>
      </c>
      <c r="AF102" s="28">
        <f t="shared" ref="AF102:AO102" si="65">AF18/AF14-1</f>
        <v>2.3717258604085023E-2</v>
      </c>
      <c r="AG102" s="28">
        <f t="shared" si="65"/>
        <v>3.961799172465641E-3</v>
      </c>
      <c r="AH102" s="28">
        <f t="shared" si="65"/>
        <v>6.3450203429349372E-3</v>
      </c>
      <c r="AI102" s="28">
        <f t="shared" si="65"/>
        <v>4.4963519753165482E-2</v>
      </c>
      <c r="AJ102" s="28">
        <f t="shared" si="65"/>
        <v>4.8813916421421855E-3</v>
      </c>
      <c r="AK102" s="28">
        <f t="shared" si="65"/>
        <v>5.2550447775994158E-3</v>
      </c>
      <c r="AL102" s="28">
        <f t="shared" si="65"/>
        <v>0</v>
      </c>
      <c r="AM102" s="28">
        <f t="shared" si="65"/>
        <v>9.6030778677844264E-2</v>
      </c>
      <c r="AN102" s="28">
        <f t="shared" si="65"/>
        <v>0</v>
      </c>
      <c r="AO102" s="28">
        <f t="shared" si="65"/>
        <v>-6.6496638063287428E-2</v>
      </c>
      <c r="AP102" s="28"/>
      <c r="AQ102" s="28"/>
      <c r="AR102" s="28">
        <f t="shared" si="62"/>
        <v>-2.2729814032624307E-2</v>
      </c>
    </row>
    <row r="103" spans="1:44" x14ac:dyDescent="0.25">
      <c r="A103" s="29" t="s">
        <v>1035</v>
      </c>
      <c r="B103" s="28">
        <f t="shared" ref="B103:N103" si="66">B19/B15-1</f>
        <v>-4.4555513939311675E-3</v>
      </c>
      <c r="C103" s="28">
        <f t="shared" si="66"/>
        <v>4.3583392935647058E-2</v>
      </c>
      <c r="D103" s="28">
        <f t="shared" si="66"/>
        <v>4.6088347289512388E-3</v>
      </c>
      <c r="E103" s="28">
        <f t="shared" si="66"/>
        <v>2.1997406459465241E-2</v>
      </c>
      <c r="F103" s="28">
        <f t="shared" si="66"/>
        <v>2.1747290757294646E-3</v>
      </c>
      <c r="G103" s="28">
        <f t="shared" si="66"/>
        <v>2.8642018849083239E-3</v>
      </c>
      <c r="H103" s="28">
        <f t="shared" si="66"/>
        <v>0</v>
      </c>
      <c r="I103" s="28">
        <f t="shared" si="66"/>
        <v>-9.8936423644718774E-2</v>
      </c>
      <c r="J103" s="28">
        <f t="shared" si="66"/>
        <v>0</v>
      </c>
      <c r="K103" s="28">
        <f t="shared" si="66"/>
        <v>-1.8474959023272453E-3</v>
      </c>
      <c r="L103" s="28">
        <f t="shared" si="66"/>
        <v>8.6184692382813566E-3</v>
      </c>
      <c r="M103" s="28">
        <f t="shared" si="66"/>
        <v>0</v>
      </c>
      <c r="N103" s="28">
        <f t="shared" si="66"/>
        <v>-1.8144187640123155E-2</v>
      </c>
      <c r="P103" s="29" t="s">
        <v>1035</v>
      </c>
      <c r="Q103" s="28">
        <f t="shared" ref="Q103:AC103" si="67">Q19/Q15-1</f>
        <v>1.0528912647221889E-2</v>
      </c>
      <c r="R103" s="28">
        <f t="shared" si="67"/>
        <v>3.6749169034627771E-2</v>
      </c>
      <c r="S103" s="28">
        <f t="shared" si="67"/>
        <v>0</v>
      </c>
      <c r="T103" s="28">
        <f t="shared" si="67"/>
        <v>0</v>
      </c>
      <c r="U103" s="28">
        <f t="shared" si="67"/>
        <v>1.184084305307076E-2</v>
      </c>
      <c r="V103" s="28">
        <f t="shared" si="67"/>
        <v>0</v>
      </c>
      <c r="W103" s="28">
        <f t="shared" si="67"/>
        <v>0</v>
      </c>
      <c r="X103" s="28">
        <f t="shared" si="67"/>
        <v>4.8037087676740864E-2</v>
      </c>
      <c r="Y103" s="28">
        <f t="shared" si="67"/>
        <v>0</v>
      </c>
      <c r="Z103" s="28">
        <f t="shared" si="67"/>
        <v>0</v>
      </c>
      <c r="AA103" s="28">
        <f t="shared" si="67"/>
        <v>8.6184692382813566E-3</v>
      </c>
      <c r="AB103" s="28">
        <f t="shared" si="67"/>
        <v>0</v>
      </c>
      <c r="AC103" s="28">
        <f t="shared" si="67"/>
        <v>0</v>
      </c>
      <c r="AE103" s="29" t="s">
        <v>1035</v>
      </c>
      <c r="AF103" s="28">
        <f t="shared" ref="AF103:AO103" si="68">AF19/AF15-1</f>
        <v>-1.2529977976376117E-2</v>
      </c>
      <c r="AG103" s="28">
        <f t="shared" si="68"/>
        <v>4.4666705595036493E-2</v>
      </c>
      <c r="AH103" s="28">
        <f t="shared" si="68"/>
        <v>4.9366714026581882E-3</v>
      </c>
      <c r="AI103" s="28">
        <f t="shared" si="68"/>
        <v>3.2745263186011009E-2</v>
      </c>
      <c r="AJ103" s="28">
        <f t="shared" si="68"/>
        <v>-3.5843729499047461E-2</v>
      </c>
      <c r="AK103" s="28">
        <f t="shared" si="68"/>
        <v>3.9936688333503945E-3</v>
      </c>
      <c r="AL103" s="28">
        <f t="shared" si="68"/>
        <v>0</v>
      </c>
      <c r="AM103" s="28">
        <f t="shared" si="68"/>
        <v>-0.11665700310906846</v>
      </c>
      <c r="AN103" s="28">
        <f t="shared" si="68"/>
        <v>0</v>
      </c>
      <c r="AO103" s="28">
        <f t="shared" si="68"/>
        <v>-3.6198886759816196E-3</v>
      </c>
      <c r="AP103" s="28"/>
      <c r="AQ103" s="28"/>
      <c r="AR103" s="28">
        <f t="shared" si="62"/>
        <v>-2.8522275651083784E-2</v>
      </c>
    </row>
    <row r="104" spans="1:44" x14ac:dyDescent="0.25">
      <c r="A104" s="29" t="s">
        <v>1036</v>
      </c>
      <c r="B104" s="28">
        <f t="shared" ref="B104:N104" si="69">B20/B16-1</f>
        <v>6.4232892575575296E-3</v>
      </c>
      <c r="C104" s="28">
        <f t="shared" si="69"/>
        <v>3.2471848316559582E-2</v>
      </c>
      <c r="D104" s="28">
        <f t="shared" si="69"/>
        <v>5.0654167680326267E-3</v>
      </c>
      <c r="E104" s="28">
        <f t="shared" si="69"/>
        <v>5.8836413837055623E-2</v>
      </c>
      <c r="F104" s="28">
        <f t="shared" si="69"/>
        <v>6.652752958163477E-3</v>
      </c>
      <c r="G104" s="28">
        <f t="shared" si="69"/>
        <v>-2.8186604769196988E-3</v>
      </c>
      <c r="H104" s="28">
        <f t="shared" si="69"/>
        <v>-2.1120132195691865E-2</v>
      </c>
      <c r="I104" s="28">
        <f t="shared" si="69"/>
        <v>-3.5644834951316762E-2</v>
      </c>
      <c r="J104" s="28">
        <f t="shared" si="69"/>
        <v>7.8123904865479155E-4</v>
      </c>
      <c r="K104" s="28">
        <f t="shared" si="69"/>
        <v>3.3217816461434957E-2</v>
      </c>
      <c r="L104" s="28">
        <f t="shared" si="69"/>
        <v>8.6184692382813566E-3</v>
      </c>
      <c r="M104" s="28">
        <f t="shared" si="69"/>
        <v>0</v>
      </c>
      <c r="N104" s="28">
        <f t="shared" si="69"/>
        <v>-9.4532011196488686E-3</v>
      </c>
      <c r="P104" s="29" t="s">
        <v>1036</v>
      </c>
      <c r="Q104" s="28">
        <f t="shared" ref="Q104:AC104" si="70">Q20/Q16-1</f>
        <v>1.6944655104404793E-2</v>
      </c>
      <c r="R104" s="28">
        <f t="shared" si="70"/>
        <v>4.2140246455230068E-2</v>
      </c>
      <c r="S104" s="28">
        <f t="shared" si="70"/>
        <v>0</v>
      </c>
      <c r="T104" s="28">
        <f t="shared" si="70"/>
        <v>0.11803395776244763</v>
      </c>
      <c r="U104" s="28">
        <f t="shared" si="70"/>
        <v>1.184084305307076E-2</v>
      </c>
      <c r="V104" s="28">
        <f t="shared" si="70"/>
        <v>0</v>
      </c>
      <c r="W104" s="28">
        <f t="shared" si="70"/>
        <v>3.6569121018466433E-2</v>
      </c>
      <c r="X104" s="28">
        <f t="shared" si="70"/>
        <v>4.8037087676740864E-2</v>
      </c>
      <c r="Y104" s="28">
        <f t="shared" si="70"/>
        <v>0</v>
      </c>
      <c r="Z104" s="28">
        <f t="shared" si="70"/>
        <v>0</v>
      </c>
      <c r="AA104" s="28">
        <f t="shared" si="70"/>
        <v>8.6184692382813566E-3</v>
      </c>
      <c r="AB104" s="28">
        <f t="shared" si="70"/>
        <v>0</v>
      </c>
      <c r="AC104" s="28">
        <f t="shared" si="70"/>
        <v>0</v>
      </c>
      <c r="AE104" s="29" t="s">
        <v>1036</v>
      </c>
      <c r="AF104" s="28">
        <f t="shared" ref="AF104:AO104" si="71">AF20/AF16-1</f>
        <v>7.3523275794729059E-4</v>
      </c>
      <c r="AG104" s="28">
        <f t="shared" si="71"/>
        <v>3.0935317854763111E-2</v>
      </c>
      <c r="AH104" s="28">
        <f t="shared" si="71"/>
        <v>5.4256979794558013E-3</v>
      </c>
      <c r="AI104" s="28">
        <f t="shared" si="71"/>
        <v>2.9912777386659428E-2</v>
      </c>
      <c r="AJ104" s="28">
        <f t="shared" si="71"/>
        <v>-1.3909107151992783E-2</v>
      </c>
      <c r="AK104" s="28">
        <f t="shared" si="71"/>
        <v>-3.9302115285726469E-3</v>
      </c>
      <c r="AL104" s="28">
        <f t="shared" si="71"/>
        <v>-0.18581148089409516</v>
      </c>
      <c r="AM104" s="28">
        <f t="shared" si="71"/>
        <v>-4.5733279022297069E-2</v>
      </c>
      <c r="AN104" s="28">
        <f t="shared" si="71"/>
        <v>2.0674923260539879E-2</v>
      </c>
      <c r="AO104" s="28">
        <f t="shared" si="71"/>
        <v>6.7355675352745559E-2</v>
      </c>
      <c r="AP104" s="28"/>
      <c r="AQ104" s="28"/>
      <c r="AR104" s="28">
        <f t="shared" si="62"/>
        <v>-1.4935824898192118E-2</v>
      </c>
    </row>
    <row r="105" spans="1:44" x14ac:dyDescent="0.25">
      <c r="A105" s="29" t="s">
        <v>1037</v>
      </c>
      <c r="B105" s="28">
        <f t="shared" ref="B105:N105" si="72">B21/B17-1</f>
        <v>-1.8940750135416629E-2</v>
      </c>
      <c r="C105" s="28">
        <f t="shared" si="72"/>
        <v>2.1908178645055898E-3</v>
      </c>
      <c r="D105" s="28">
        <f t="shared" si="72"/>
        <v>5.0266543340453662E-3</v>
      </c>
      <c r="E105" s="28">
        <f t="shared" si="72"/>
        <v>5.6825774883632496E-2</v>
      </c>
      <c r="F105" s="28">
        <f t="shared" si="72"/>
        <v>-8.6539897264310994E-2</v>
      </c>
      <c r="G105" s="28">
        <f t="shared" si="72"/>
        <v>4.535108249787978E-3</v>
      </c>
      <c r="H105" s="28">
        <f t="shared" si="72"/>
        <v>2.5575893614821155E-2</v>
      </c>
      <c r="I105" s="28">
        <f t="shared" si="72"/>
        <v>-6.4491509524368662E-2</v>
      </c>
      <c r="J105" s="28">
        <f t="shared" si="72"/>
        <v>7.8123904865479155E-4</v>
      </c>
      <c r="K105" s="28">
        <f t="shared" si="72"/>
        <v>3.3217816461434957E-2</v>
      </c>
      <c r="L105" s="28">
        <f t="shared" si="72"/>
        <v>5.9807170651173802E-3</v>
      </c>
      <c r="M105" s="28">
        <f t="shared" si="72"/>
        <v>0</v>
      </c>
      <c r="N105" s="28">
        <f t="shared" si="72"/>
        <v>-1.5749208761766109E-3</v>
      </c>
      <c r="P105" s="29" t="s">
        <v>1037</v>
      </c>
      <c r="Q105" s="28">
        <f t="shared" ref="Q105:AC105" si="73">Q21/Q17-1</f>
        <v>-3.0762354812751691E-2</v>
      </c>
      <c r="R105" s="28">
        <f t="shared" si="73"/>
        <v>1.7675560871323936E-2</v>
      </c>
      <c r="S105" s="28">
        <f t="shared" si="73"/>
        <v>0</v>
      </c>
      <c r="T105" s="28">
        <f t="shared" si="73"/>
        <v>0.11803395776244763</v>
      </c>
      <c r="U105" s="28">
        <f t="shared" si="73"/>
        <v>-0.10603140401227906</v>
      </c>
      <c r="V105" s="28">
        <f t="shared" si="73"/>
        <v>0</v>
      </c>
      <c r="W105" s="28">
        <f t="shared" si="73"/>
        <v>0</v>
      </c>
      <c r="X105" s="28">
        <f t="shared" si="73"/>
        <v>0</v>
      </c>
      <c r="Y105" s="28">
        <f t="shared" si="73"/>
        <v>0</v>
      </c>
      <c r="Z105" s="28">
        <f t="shared" si="73"/>
        <v>0</v>
      </c>
      <c r="AA105" s="28">
        <f t="shared" si="73"/>
        <v>5.9807170651173802E-3</v>
      </c>
      <c r="AB105" s="28">
        <f t="shared" si="73"/>
        <v>0</v>
      </c>
      <c r="AC105" s="28">
        <f t="shared" si="73"/>
        <v>0</v>
      </c>
      <c r="AE105" s="29" t="s">
        <v>1037</v>
      </c>
      <c r="AF105" s="28">
        <f t="shared" ref="AF105:AO105" si="74">AF21/AF17-1</f>
        <v>-1.2589580051413529E-2</v>
      </c>
      <c r="AG105" s="28">
        <f t="shared" si="74"/>
        <v>-2.9735746738357438E-4</v>
      </c>
      <c r="AH105" s="28">
        <f t="shared" si="74"/>
        <v>5.3841903328506469E-3</v>
      </c>
      <c r="AI105" s="28">
        <f t="shared" si="74"/>
        <v>2.7230062793945242E-2</v>
      </c>
      <c r="AJ105" s="28">
        <f t="shared" si="74"/>
        <v>-8.8809028930252332E-3</v>
      </c>
      <c r="AK105" s="28">
        <f t="shared" si="74"/>
        <v>6.3251640194756931E-3</v>
      </c>
      <c r="AL105" s="28">
        <f t="shared" si="74"/>
        <v>9.8589972535144232E-2</v>
      </c>
      <c r="AM105" s="28">
        <f t="shared" si="74"/>
        <v>-7.2388540630000331E-2</v>
      </c>
      <c r="AN105" s="28">
        <f t="shared" si="74"/>
        <v>2.0674923260539879E-2</v>
      </c>
      <c r="AO105" s="28">
        <f t="shared" si="74"/>
        <v>6.7355675352745559E-2</v>
      </c>
      <c r="AP105" s="28"/>
      <c r="AQ105" s="28"/>
      <c r="AR105" s="28">
        <f t="shared" si="62"/>
        <v>-2.5078442695782854E-3</v>
      </c>
    </row>
    <row r="106" spans="1:44" x14ac:dyDescent="0.25">
      <c r="A106" s="29" t="s">
        <v>1038</v>
      </c>
      <c r="B106" s="28">
        <f t="shared" ref="B106:N106" si="75">B22/B18-1</f>
        <v>-4.0380437925917612E-2</v>
      </c>
      <c r="C106" s="28">
        <f t="shared" si="75"/>
        <v>4.9694462366689507E-3</v>
      </c>
      <c r="D106" s="28">
        <f t="shared" si="75"/>
        <v>7.7250473267320707E-4</v>
      </c>
      <c r="E106" s="28">
        <f t="shared" si="75"/>
        <v>4.6685232007485755E-2</v>
      </c>
      <c r="F106" s="28">
        <f t="shared" si="75"/>
        <v>-0.23623714352601555</v>
      </c>
      <c r="G106" s="28">
        <f t="shared" si="75"/>
        <v>-2.1634502129718292E-2</v>
      </c>
      <c r="H106" s="28">
        <f t="shared" si="75"/>
        <v>2.5575904933911042E-2</v>
      </c>
      <c r="I106" s="28">
        <f t="shared" si="75"/>
        <v>-5.838752510233991E-2</v>
      </c>
      <c r="J106" s="28">
        <f t="shared" si="75"/>
        <v>7.8124103531562739E-4</v>
      </c>
      <c r="K106" s="28">
        <f t="shared" si="75"/>
        <v>3.3217848549816908E-2</v>
      </c>
      <c r="L106" s="28">
        <f t="shared" si="75"/>
        <v>-2.5047228402463872E-8</v>
      </c>
      <c r="M106" s="28">
        <f t="shared" si="75"/>
        <v>5.1016850760252863E-2</v>
      </c>
      <c r="N106" s="28">
        <f t="shared" si="75"/>
        <v>1.8003426207485518E-2</v>
      </c>
      <c r="P106" s="29" t="s">
        <v>1038</v>
      </c>
      <c r="Q106" s="28">
        <f t="shared" ref="Q106:AC106" si="76">Q22/Q18-1</f>
        <v>-9.1531509758954632E-2</v>
      </c>
      <c r="R106" s="28">
        <f t="shared" si="76"/>
        <v>7.2395359208654586E-3</v>
      </c>
      <c r="S106" s="28">
        <f t="shared" si="76"/>
        <v>0</v>
      </c>
      <c r="T106" s="28">
        <f t="shared" si="76"/>
        <v>0.11803395776244763</v>
      </c>
      <c r="U106" s="28">
        <f t="shared" si="76"/>
        <v>-0.29237573565845465</v>
      </c>
      <c r="V106" s="28">
        <f t="shared" si="76"/>
        <v>0</v>
      </c>
      <c r="W106" s="28">
        <f t="shared" si="76"/>
        <v>0</v>
      </c>
      <c r="X106" s="28">
        <f t="shared" si="76"/>
        <v>0</v>
      </c>
      <c r="Y106" s="28">
        <f t="shared" si="76"/>
        <v>0</v>
      </c>
      <c r="Z106" s="28">
        <f t="shared" si="76"/>
        <v>0</v>
      </c>
      <c r="AA106" s="28">
        <f t="shared" si="76"/>
        <v>0</v>
      </c>
      <c r="AB106" s="28">
        <f t="shared" si="76"/>
        <v>5.1016867436332491E-2</v>
      </c>
      <c r="AC106" s="28">
        <f t="shared" si="76"/>
        <v>4.9068844927360633E-2</v>
      </c>
      <c r="AE106" s="29" t="s">
        <v>1038</v>
      </c>
      <c r="AF106" s="28">
        <f t="shared" ref="AF106:AO106" si="77">AF22/AF18-1</f>
        <v>-1.2944638910363682E-2</v>
      </c>
      <c r="AG106" s="28">
        <f t="shared" si="77"/>
        <v>4.6029518508645673E-3</v>
      </c>
      <c r="AH106" s="28">
        <f t="shared" si="77"/>
        <v>8.2706864085335674E-4</v>
      </c>
      <c r="AI106" s="28">
        <f t="shared" si="77"/>
        <v>1.2675141233563725E-2</v>
      </c>
      <c r="AJ106" s="28">
        <f t="shared" si="77"/>
        <v>-1.1725397146628347E-2</v>
      </c>
      <c r="AK106" s="28">
        <f t="shared" si="77"/>
        <v>-3.0132260450820958E-2</v>
      </c>
      <c r="AL106" s="28">
        <f t="shared" si="77"/>
        <v>9.8589972535144232E-2</v>
      </c>
      <c r="AM106" s="28">
        <f t="shared" si="77"/>
        <v>-6.545830128830088E-2</v>
      </c>
      <c r="AN106" s="28">
        <f t="shared" si="77"/>
        <v>2.0674923260539879E-2</v>
      </c>
      <c r="AO106" s="28">
        <f t="shared" si="77"/>
        <v>6.7355675352745559E-2</v>
      </c>
      <c r="AP106" s="28"/>
      <c r="AQ106" s="28"/>
      <c r="AR106" s="28">
        <f t="shared" si="62"/>
        <v>-3.9707186932513849E-4</v>
      </c>
    </row>
    <row r="107" spans="1:44" x14ac:dyDescent="0.25">
      <c r="A107" s="29" t="s">
        <v>1039</v>
      </c>
      <c r="B107" s="28">
        <f t="shared" ref="B107:N107" si="78">B23/B19-1</f>
        <v>-5.3011343987461323E-3</v>
      </c>
      <c r="C107" s="28">
        <f t="shared" si="78"/>
        <v>-1.1482545656035126E-2</v>
      </c>
      <c r="D107" s="28">
        <f t="shared" si="78"/>
        <v>1.5522879953910884E-3</v>
      </c>
      <c r="E107" s="28">
        <f t="shared" si="78"/>
        <v>-1.1683957165939618E-2</v>
      </c>
      <c r="F107" s="28">
        <f t="shared" si="78"/>
        <v>-0.20571247664338399</v>
      </c>
      <c r="G107" s="28">
        <f t="shared" si="78"/>
        <v>-5.221318147733911E-2</v>
      </c>
      <c r="H107" s="28">
        <f t="shared" si="78"/>
        <v>2.5588271410284191E-2</v>
      </c>
      <c r="I107" s="28">
        <f t="shared" si="78"/>
        <v>0.19214719940847713</v>
      </c>
      <c r="J107" s="28">
        <f t="shared" si="78"/>
        <v>7.8124103531562739E-4</v>
      </c>
      <c r="K107" s="28">
        <f t="shared" si="78"/>
        <v>6.7621656449610157E-3</v>
      </c>
      <c r="L107" s="28">
        <f t="shared" si="78"/>
        <v>-8.5448259189523368E-3</v>
      </c>
      <c r="M107" s="28">
        <f t="shared" si="78"/>
        <v>5.1016850760252863E-2</v>
      </c>
      <c r="N107" s="28">
        <f t="shared" si="78"/>
        <v>2.914428429137117E-2</v>
      </c>
      <c r="P107" s="29" t="s">
        <v>1039</v>
      </c>
      <c r="Q107" s="28">
        <f t="shared" ref="Q107:AC107" si="79">Q23/Q19-1</f>
        <v>-9.050215621812796E-2</v>
      </c>
      <c r="R107" s="28">
        <f t="shared" si="79"/>
        <v>5.1999823888184693E-3</v>
      </c>
      <c r="S107" s="28">
        <f t="shared" si="79"/>
        <v>0</v>
      </c>
      <c r="T107" s="28">
        <f t="shared" si="79"/>
        <v>-5.719098412255641E-2</v>
      </c>
      <c r="U107" s="28">
        <f t="shared" si="79"/>
        <v>-0.26887387061183077</v>
      </c>
      <c r="V107" s="28">
        <f t="shared" si="79"/>
        <v>0</v>
      </c>
      <c r="W107" s="28">
        <f t="shared" si="79"/>
        <v>0</v>
      </c>
      <c r="X107" s="28">
        <f t="shared" si="79"/>
        <v>0</v>
      </c>
      <c r="Y107" s="28">
        <f t="shared" si="79"/>
        <v>0</v>
      </c>
      <c r="Z107" s="28">
        <f t="shared" si="79"/>
        <v>0</v>
      </c>
      <c r="AA107" s="28">
        <f t="shared" si="79"/>
        <v>-8.5448259189523368E-3</v>
      </c>
      <c r="AB107" s="28">
        <f t="shared" si="79"/>
        <v>5.1016867436332491E-2</v>
      </c>
      <c r="AC107" s="28">
        <f t="shared" si="79"/>
        <v>4.9068844927360633E-2</v>
      </c>
      <c r="AE107" s="29" t="s">
        <v>1039</v>
      </c>
      <c r="AF107" s="28">
        <f t="shared" ref="AF107:AO107" si="80">AF23/AF19-1</f>
        <v>4.1682121884672352E-2</v>
      </c>
      <c r="AG107" s="28">
        <f t="shared" si="80"/>
        <v>-1.4106899572679854E-2</v>
      </c>
      <c r="AH107" s="28">
        <f t="shared" si="80"/>
        <v>1.6621504319056513E-3</v>
      </c>
      <c r="AI107" s="28">
        <f t="shared" si="80"/>
        <v>9.8455925702789493E-3</v>
      </c>
      <c r="AJ107" s="28">
        <f t="shared" si="80"/>
        <v>5.499840308267645E-2</v>
      </c>
      <c r="AK107" s="28">
        <f t="shared" si="80"/>
        <v>-7.2721918780619288E-2</v>
      </c>
      <c r="AL107" s="28">
        <f t="shared" si="80"/>
        <v>9.8637642838929285E-2</v>
      </c>
      <c r="AM107" s="28">
        <f t="shared" si="80"/>
        <v>0.21963372424405891</v>
      </c>
      <c r="AN107" s="28">
        <f t="shared" si="80"/>
        <v>2.0674923260539879E-2</v>
      </c>
      <c r="AO107" s="28">
        <f t="shared" si="80"/>
        <v>1.3273001646861404E-2</v>
      </c>
      <c r="AP107" s="28"/>
      <c r="AQ107" s="28"/>
      <c r="AR107" s="28">
        <f t="shared" si="62"/>
        <v>1.7413180115797067E-2</v>
      </c>
    </row>
    <row r="108" spans="1:44" x14ac:dyDescent="0.25">
      <c r="A108" s="29" t="s">
        <v>1040</v>
      </c>
      <c r="B108" s="28">
        <f t="shared" ref="B108:N108" si="81">B24/B20-1</f>
        <v>4.5839372566621739E-2</v>
      </c>
      <c r="C108" s="28">
        <f t="shared" si="81"/>
        <v>5.16640684276366E-2</v>
      </c>
      <c r="D108" s="28">
        <f t="shared" si="81"/>
        <v>1.3415292911053367E-2</v>
      </c>
      <c r="E108" s="28">
        <f t="shared" si="81"/>
        <v>-6.3168648042191466E-2</v>
      </c>
      <c r="F108" s="28">
        <f t="shared" si="81"/>
        <v>2.0129220868053022E-2</v>
      </c>
      <c r="G108" s="28">
        <f t="shared" si="81"/>
        <v>-1.1771038711171578E-2</v>
      </c>
      <c r="H108" s="28">
        <f t="shared" si="81"/>
        <v>2.7443140113255327E-2</v>
      </c>
      <c r="I108" s="28">
        <f t="shared" si="81"/>
        <v>0.15907102953262364</v>
      </c>
      <c r="J108" s="28">
        <f t="shared" si="81"/>
        <v>1.9851100763190743E-9</v>
      </c>
      <c r="K108" s="28">
        <f t="shared" si="81"/>
        <v>4.3038770050465747E-2</v>
      </c>
      <c r="L108" s="28">
        <f t="shared" si="81"/>
        <v>8.9793302561006705E-2</v>
      </c>
      <c r="M108" s="28">
        <f t="shared" si="81"/>
        <v>5.1016850760252863E-2</v>
      </c>
      <c r="N108" s="28">
        <f t="shared" si="81"/>
        <v>1.6087358765540127E-2</v>
      </c>
      <c r="P108" s="29" t="s">
        <v>1040</v>
      </c>
      <c r="Q108" s="28">
        <f t="shared" ref="Q108:AC108" si="82">Q24/Q20-1</f>
        <v>1.6659064598894435E-2</v>
      </c>
      <c r="R108" s="28">
        <f t="shared" si="82"/>
        <v>1.1270986995428611E-2</v>
      </c>
      <c r="S108" s="28">
        <f t="shared" si="82"/>
        <v>0.18164476325536816</v>
      </c>
      <c r="T108" s="28">
        <f t="shared" si="82"/>
        <v>-0.15672595690714675</v>
      </c>
      <c r="U108" s="28">
        <f t="shared" si="82"/>
        <v>1.2399304088238416E-2</v>
      </c>
      <c r="V108" s="28">
        <f t="shared" si="82"/>
        <v>0</v>
      </c>
      <c r="W108" s="28">
        <f t="shared" si="82"/>
        <v>-3.527899903340348E-2</v>
      </c>
      <c r="X108" s="28">
        <f t="shared" si="82"/>
        <v>4.5835293656666387E-2</v>
      </c>
      <c r="Y108" s="28">
        <f t="shared" si="82"/>
        <v>0</v>
      </c>
      <c r="Z108" s="28">
        <f t="shared" si="82"/>
        <v>0</v>
      </c>
      <c r="AA108" s="28">
        <f t="shared" si="82"/>
        <v>8.9793288494756984E-2</v>
      </c>
      <c r="AB108" s="28">
        <f t="shared" si="82"/>
        <v>5.1016867436332491E-2</v>
      </c>
      <c r="AC108" s="28">
        <f t="shared" si="82"/>
        <v>4.9068844927360633E-2</v>
      </c>
      <c r="AE108" s="29" t="s">
        <v>1040</v>
      </c>
      <c r="AF108" s="28">
        <f t="shared" ref="AF108:AO108" si="83">AF24/AF20-1</f>
        <v>6.1870316060572028E-2</v>
      </c>
      <c r="AG108" s="28">
        <f t="shared" si="83"/>
        <v>5.8153286593417342E-2</v>
      </c>
      <c r="AH108" s="28">
        <f t="shared" si="83"/>
        <v>1.515079701089217E-3</v>
      </c>
      <c r="AI108" s="28">
        <f t="shared" si="83"/>
        <v>-1.3545779188999241E-2</v>
      </c>
      <c r="AJ108" s="28">
        <f t="shared" si="83"/>
        <v>5.1565536523747957E-2</v>
      </c>
      <c r="AK108" s="28">
        <f t="shared" si="83"/>
        <v>-1.6431377850028239E-2</v>
      </c>
      <c r="AL108" s="28">
        <f t="shared" si="83"/>
        <v>0.25540905007101844</v>
      </c>
      <c r="AM108" s="28">
        <f t="shared" si="83"/>
        <v>0.17406380548500811</v>
      </c>
      <c r="AN108" s="28">
        <f t="shared" si="83"/>
        <v>0</v>
      </c>
      <c r="AO108" s="28">
        <f t="shared" si="83"/>
        <v>8.4478243680328413E-2</v>
      </c>
      <c r="AP108" s="28"/>
      <c r="AQ108" s="28"/>
      <c r="AR108" s="28">
        <f t="shared" si="62"/>
        <v>-3.3313067056285339E-3</v>
      </c>
    </row>
    <row r="109" spans="1:44" x14ac:dyDescent="0.25">
      <c r="A109" s="29" t="s">
        <v>1041</v>
      </c>
      <c r="B109" s="28">
        <f t="shared" ref="B109:G109" si="84">B25/B21-1</f>
        <v>8.288513034673417E-2</v>
      </c>
      <c r="C109" s="28">
        <f t="shared" si="84"/>
        <v>0.12473969670419249</v>
      </c>
      <c r="D109" s="28">
        <f t="shared" si="84"/>
        <v>2.1363704206451839E-3</v>
      </c>
      <c r="E109" s="28">
        <f t="shared" si="84"/>
        <v>-5.7157913125440496E-2</v>
      </c>
      <c r="F109" s="28">
        <f t="shared" si="84"/>
        <v>0.14233238837328188</v>
      </c>
      <c r="G109" s="28">
        <f t="shared" si="84"/>
        <v>-1.77993813884878E-2</v>
      </c>
      <c r="H109" s="28">
        <f t="shared" ref="H109:N109" si="85">H25/H21-1</f>
        <v>-1.9337904262171635E-2</v>
      </c>
      <c r="I109" s="28">
        <f t="shared" si="85"/>
        <v>0.17680415711976338</v>
      </c>
      <c r="J109" s="28">
        <f t="shared" si="85"/>
        <v>1.9851100763190743E-9</v>
      </c>
      <c r="K109" s="28">
        <f t="shared" si="85"/>
        <v>4.4403600155144218E-2</v>
      </c>
      <c r="L109" s="28">
        <f t="shared" si="85"/>
        <v>8.9793302561006705E-2</v>
      </c>
      <c r="M109" s="28">
        <f t="shared" si="85"/>
        <v>6.2202919990162364E-2</v>
      </c>
      <c r="N109" s="28">
        <f t="shared" si="85"/>
        <v>2.934968696815754E-2</v>
      </c>
      <c r="P109" s="29" t="s">
        <v>1041</v>
      </c>
      <c r="Q109" s="28">
        <f t="shared" ref="Q109:AC109" si="86">Q25/Q21-1</f>
        <v>5.7503442980218367E-2</v>
      </c>
      <c r="R109" s="28">
        <f t="shared" si="86"/>
        <v>1.2216685431850394E-2</v>
      </c>
      <c r="S109" s="28">
        <f t="shared" si="86"/>
        <v>0</v>
      </c>
      <c r="T109" s="28">
        <f t="shared" si="86"/>
        <v>-0.15672595690714675</v>
      </c>
      <c r="U109" s="28">
        <f t="shared" si="86"/>
        <v>0.14588696957880121</v>
      </c>
      <c r="V109" s="28">
        <f t="shared" si="86"/>
        <v>0</v>
      </c>
      <c r="W109" s="28">
        <f t="shared" si="86"/>
        <v>0</v>
      </c>
      <c r="X109" s="28">
        <f t="shared" si="86"/>
        <v>4.5835293656666387E-2</v>
      </c>
      <c r="Y109" s="28">
        <f t="shared" si="86"/>
        <v>0</v>
      </c>
      <c r="Z109" s="28">
        <f t="shared" si="86"/>
        <v>0</v>
      </c>
      <c r="AA109" s="28">
        <f t="shared" si="86"/>
        <v>8.9793288494756984E-2</v>
      </c>
      <c r="AB109" s="28">
        <f t="shared" si="86"/>
        <v>6.2202908612827956E-2</v>
      </c>
      <c r="AC109" s="28">
        <f t="shared" si="86"/>
        <v>6.4124302423673729E-2</v>
      </c>
      <c r="AE109" s="29" t="s">
        <v>1041</v>
      </c>
      <c r="AF109" s="28">
        <f t="shared" ref="AF109:AO109" si="87">AF25/AF21-1</f>
        <v>9.6270698416903944E-2</v>
      </c>
      <c r="AG109" s="28">
        <f t="shared" si="87"/>
        <v>0.14314548322751386</v>
      </c>
      <c r="AH109" s="28">
        <f t="shared" si="87"/>
        <v>2.287495321464883E-3</v>
      </c>
      <c r="AI109" s="28">
        <f t="shared" si="87"/>
        <v>-4.7585296283831902E-3</v>
      </c>
      <c r="AJ109" s="28">
        <f t="shared" si="87"/>
        <v>0.12955853704278475</v>
      </c>
      <c r="AK109" s="28">
        <f t="shared" si="87"/>
        <v>-2.478097970048132E-2</v>
      </c>
      <c r="AL109" s="28">
        <f t="shared" si="87"/>
        <v>-6.9589509368314761E-2</v>
      </c>
      <c r="AM109" s="28">
        <f t="shared" si="87"/>
        <v>0.19409289464978219</v>
      </c>
      <c r="AN109" s="28">
        <f t="shared" si="87"/>
        <v>0</v>
      </c>
      <c r="AO109" s="28">
        <f t="shared" si="87"/>
        <v>8.7157189505904453E-2</v>
      </c>
      <c r="AP109" s="28"/>
      <c r="AQ109" s="28"/>
      <c r="AR109" s="28">
        <f t="shared" si="62"/>
        <v>8.7004879949084124E-3</v>
      </c>
    </row>
    <row r="110" spans="1:44" x14ac:dyDescent="0.25">
      <c r="A110" s="29" t="s">
        <v>1042</v>
      </c>
      <c r="B110" s="28">
        <f t="shared" ref="B110:G110" si="88">B26/B22-1</f>
        <v>0.13665431018238272</v>
      </c>
      <c r="C110" s="28">
        <f t="shared" si="88"/>
        <v>0.14052946669056054</v>
      </c>
      <c r="D110" s="28">
        <f t="shared" si="88"/>
        <v>5.3721537347284354E-4</v>
      </c>
      <c r="E110" s="28">
        <f t="shared" si="88"/>
        <v>-8.5454269638571834E-3</v>
      </c>
      <c r="F110" s="28">
        <f t="shared" si="88"/>
        <v>0.52770150294522944</v>
      </c>
      <c r="G110" s="28">
        <f t="shared" si="88"/>
        <v>2.8362218399516914E-2</v>
      </c>
      <c r="H110" s="28">
        <f t="shared" ref="H110:N110" si="89">H26/H22-1</f>
        <v>-1.9337915085556268E-2</v>
      </c>
      <c r="I110" s="28">
        <f t="shared" si="89"/>
        <v>0.18756410229190568</v>
      </c>
      <c r="J110" s="28">
        <f t="shared" si="89"/>
        <v>0</v>
      </c>
      <c r="K110" s="28">
        <f t="shared" si="89"/>
        <v>4.4403567719369264E-2</v>
      </c>
      <c r="L110" s="28">
        <f t="shared" si="89"/>
        <v>8.9793329857309034E-2</v>
      </c>
      <c r="M110" s="28">
        <f t="shared" si="89"/>
        <v>2.0653366543535778E-2</v>
      </c>
      <c r="N110" s="28">
        <f t="shared" si="89"/>
        <v>8.2509688057685882E-3</v>
      </c>
      <c r="P110" s="29" t="s">
        <v>1042</v>
      </c>
      <c r="Q110" s="28">
        <f t="shared" ref="Q110:AC110" si="90">Q26/Q22-1</f>
        <v>0.18595594447377084</v>
      </c>
      <c r="R110" s="28">
        <f t="shared" si="90"/>
        <v>1.2216685431850394E-2</v>
      </c>
      <c r="S110" s="28">
        <f t="shared" si="90"/>
        <v>0</v>
      </c>
      <c r="T110" s="28">
        <f t="shared" si="90"/>
        <v>-0.10557278421012573</v>
      </c>
      <c r="U110" s="28">
        <f t="shared" si="90"/>
        <v>0.64994978228360423</v>
      </c>
      <c r="V110" s="28">
        <f t="shared" si="90"/>
        <v>0</v>
      </c>
      <c r="W110" s="28">
        <f t="shared" si="90"/>
        <v>0</v>
      </c>
      <c r="X110" s="28">
        <f t="shared" si="90"/>
        <v>4.5835293656666387E-2</v>
      </c>
      <c r="Y110" s="28">
        <f t="shared" si="90"/>
        <v>0</v>
      </c>
      <c r="Z110" s="28">
        <f t="shared" si="90"/>
        <v>0</v>
      </c>
      <c r="AA110" s="28">
        <f t="shared" si="90"/>
        <v>8.9793288494756984E-2</v>
      </c>
      <c r="AB110" s="28">
        <f t="shared" si="90"/>
        <v>2.0653334758743869E-2</v>
      </c>
      <c r="AC110" s="28">
        <f t="shared" si="90"/>
        <v>1.4351257850342192E-2</v>
      </c>
      <c r="AE110" s="29" t="s">
        <v>1042</v>
      </c>
      <c r="AF110" s="28">
        <f t="shared" ref="AF110:AO110" si="91">AF26/AF22-1</f>
        <v>0.11231583868295103</v>
      </c>
      <c r="AG110" s="28">
        <f t="shared" si="91"/>
        <v>0.16129839092617182</v>
      </c>
      <c r="AH110" s="28">
        <f t="shared" si="91"/>
        <v>5.7515358662296734E-4</v>
      </c>
      <c r="AI110" s="28">
        <f t="shared" si="91"/>
        <v>4.251688902256201E-2</v>
      </c>
      <c r="AJ110" s="28">
        <f t="shared" si="91"/>
        <v>0.1776389194971042</v>
      </c>
      <c r="AK110" s="28">
        <f t="shared" si="91"/>
        <v>3.9848707834012176E-2</v>
      </c>
      <c r="AL110" s="28">
        <f t="shared" si="91"/>
        <v>-6.9589509368314761E-2</v>
      </c>
      <c r="AM110" s="28">
        <f t="shared" si="91"/>
        <v>0.20592972003102306</v>
      </c>
      <c r="AN110" s="28">
        <f t="shared" si="91"/>
        <v>0</v>
      </c>
      <c r="AO110" s="28">
        <f t="shared" si="91"/>
        <v>8.7157189505904453E-2</v>
      </c>
      <c r="AP110" s="28"/>
      <c r="AQ110" s="28"/>
      <c r="AR110" s="28">
        <f t="shared" si="62"/>
        <v>4.4588942269072618E-3</v>
      </c>
    </row>
    <row r="111" spans="1:44" x14ac:dyDescent="0.25">
      <c r="A111" s="29" t="s">
        <v>1043</v>
      </c>
      <c r="B111" s="28">
        <f t="shared" ref="B111:N111" si="92">B27/B23-1</f>
        <v>0.16980261846008782</v>
      </c>
      <c r="C111" s="28">
        <f t="shared" si="92"/>
        <v>0.14847664859794052</v>
      </c>
      <c r="D111" s="28">
        <f t="shared" si="92"/>
        <v>4.9529062635187415E-3</v>
      </c>
      <c r="E111" s="28">
        <f t="shared" si="92"/>
        <v>6.8490017099061884E-2</v>
      </c>
      <c r="F111" s="28">
        <f t="shared" si="92"/>
        <v>0.63261371953092649</v>
      </c>
      <c r="G111" s="28">
        <f t="shared" si="92"/>
        <v>8.9180137215698174E-2</v>
      </c>
      <c r="H111" s="28">
        <f t="shared" si="92"/>
        <v>-5.8194967026584665E-3</v>
      </c>
      <c r="I111" s="28">
        <f t="shared" si="92"/>
        <v>0.23626194026361547</v>
      </c>
      <c r="J111" s="28">
        <f t="shared" si="92"/>
        <v>9.0268375841473514E-4</v>
      </c>
      <c r="K111" s="28">
        <f t="shared" si="92"/>
        <v>3.877251530646797E-2</v>
      </c>
      <c r="L111" s="28">
        <f t="shared" si="92"/>
        <v>9.9185652615213726E-2</v>
      </c>
      <c r="M111" s="28">
        <f t="shared" si="92"/>
        <v>2.0653366543535778E-2</v>
      </c>
      <c r="N111" s="28">
        <f t="shared" si="92"/>
        <v>2.6812625847563165E-3</v>
      </c>
      <c r="P111" s="29" t="s">
        <v>1043</v>
      </c>
      <c r="Q111" s="28">
        <f t="shared" ref="Q111:AC111" si="93">Q27/Q23-1</f>
        <v>0.24274537295842102</v>
      </c>
      <c r="R111" s="28">
        <f t="shared" si="93"/>
        <v>1.4270475873692012E-2</v>
      </c>
      <c r="S111" s="28">
        <f t="shared" si="93"/>
        <v>2.7413827155697179E-2</v>
      </c>
      <c r="T111" s="28">
        <f t="shared" si="93"/>
        <v>0.1180340110591318</v>
      </c>
      <c r="U111" s="28">
        <f t="shared" si="93"/>
        <v>0.78617226878964064</v>
      </c>
      <c r="V111" s="28">
        <f t="shared" si="93"/>
        <v>0</v>
      </c>
      <c r="W111" s="28">
        <f t="shared" si="93"/>
        <v>0</v>
      </c>
      <c r="X111" s="28">
        <f t="shared" si="93"/>
        <v>4.8532291943041095E-2</v>
      </c>
      <c r="Y111" s="28">
        <f t="shared" si="93"/>
        <v>0</v>
      </c>
      <c r="Z111" s="28">
        <f t="shared" si="93"/>
        <v>0</v>
      </c>
      <c r="AA111" s="28">
        <f t="shared" si="93"/>
        <v>9.9185638427734313E-2</v>
      </c>
      <c r="AB111" s="28">
        <f t="shared" si="93"/>
        <v>2.0653334758743869E-2</v>
      </c>
      <c r="AC111" s="28">
        <f t="shared" si="93"/>
        <v>3.3199230205136043E-2</v>
      </c>
      <c r="AE111" s="29" t="s">
        <v>1043</v>
      </c>
      <c r="AF111" s="28">
        <f t="shared" ref="AF111:AO111" si="94">AF27/AF23-1</f>
        <v>0.13468319351305058</v>
      </c>
      <c r="AG111" s="28">
        <f t="shared" si="94"/>
        <v>0.17000218817528312</v>
      </c>
      <c r="AH111" s="28">
        <f t="shared" si="94"/>
        <v>3.3658175391266809E-3</v>
      </c>
      <c r="AI111" s="28">
        <f t="shared" si="94"/>
        <v>4.6606560631861305E-2</v>
      </c>
      <c r="AJ111" s="28">
        <f t="shared" si="94"/>
        <v>0.19335335556751687</v>
      </c>
      <c r="AK111" s="28">
        <f t="shared" si="94"/>
        <v>0.12695629435985412</v>
      </c>
      <c r="AL111" s="28">
        <f t="shared" si="94"/>
        <v>-2.0941411185143255E-2</v>
      </c>
      <c r="AM111" s="28">
        <f t="shared" si="94"/>
        <v>0.25828046941901128</v>
      </c>
      <c r="AN111" s="28">
        <f t="shared" si="94"/>
        <v>2.3423257756580051E-2</v>
      </c>
      <c r="AO111" s="28">
        <f t="shared" si="94"/>
        <v>7.5615308636225453E-2</v>
      </c>
      <c r="AP111" s="28"/>
      <c r="AQ111" s="28"/>
      <c r="AR111" s="28">
        <f t="shared" si="62"/>
        <v>-1.5845913851508797E-2</v>
      </c>
    </row>
    <row r="112" spans="1:44" x14ac:dyDescent="0.25">
      <c r="A112" s="29" t="s">
        <v>1044</v>
      </c>
      <c r="B112" s="28">
        <f t="shared" ref="B112:N112" si="95">B28/B24-1</f>
        <v>0.13731519511009549</v>
      </c>
      <c r="C112" s="28">
        <f t="shared" si="95"/>
        <v>0.14286341275924697</v>
      </c>
      <c r="D112" s="28">
        <f t="shared" si="95"/>
        <v>4.4832268524648944E-2</v>
      </c>
      <c r="E112" s="28">
        <f t="shared" si="95"/>
        <v>0.11059390676554304</v>
      </c>
      <c r="F112" s="28">
        <f t="shared" si="95"/>
        <v>0.34045807887920065</v>
      </c>
      <c r="G112" s="28">
        <f t="shared" si="95"/>
        <v>4.6912953841374394E-2</v>
      </c>
      <c r="H112" s="28">
        <f t="shared" si="95"/>
        <v>1.3797215676167207E-2</v>
      </c>
      <c r="I112" s="28">
        <f t="shared" si="95"/>
        <v>0.19115896730611914</v>
      </c>
      <c r="J112" s="28">
        <f t="shared" si="95"/>
        <v>-1.1343627830623371E-3</v>
      </c>
      <c r="K112" s="28">
        <f t="shared" si="95"/>
        <v>2.1397620794024075E-2</v>
      </c>
      <c r="L112" s="28">
        <f t="shared" si="95"/>
        <v>0</v>
      </c>
      <c r="M112" s="28">
        <f t="shared" si="95"/>
        <v>2.8257680420521014E-2</v>
      </c>
      <c r="N112" s="28">
        <f t="shared" si="95"/>
        <v>3.3196209491379802E-2</v>
      </c>
      <c r="P112" s="29" t="s">
        <v>1044</v>
      </c>
      <c r="Q112" s="28">
        <f t="shared" ref="Q112:AC112" si="96">Q28/Q24-1</f>
        <v>0.14122867112625759</v>
      </c>
      <c r="R112" s="28">
        <f t="shared" si="96"/>
        <v>2.1096358479519628E-2</v>
      </c>
      <c r="S112" s="28">
        <f t="shared" si="96"/>
        <v>-0.15372197203747306</v>
      </c>
      <c r="T112" s="28">
        <f t="shared" si="96"/>
        <v>0.172603885389365</v>
      </c>
      <c r="U112" s="28">
        <f t="shared" si="96"/>
        <v>0.38104183130157665</v>
      </c>
      <c r="V112" s="28">
        <f t="shared" si="96"/>
        <v>0</v>
      </c>
      <c r="W112" s="28">
        <f t="shared" si="96"/>
        <v>0</v>
      </c>
      <c r="X112" s="28">
        <f t="shared" si="96"/>
        <v>1.1949828305439558E-2</v>
      </c>
      <c r="Y112" s="28">
        <f t="shared" si="96"/>
        <v>0</v>
      </c>
      <c r="Z112" s="28">
        <f t="shared" si="96"/>
        <v>0</v>
      </c>
      <c r="AA112" s="28">
        <f t="shared" si="96"/>
        <v>0</v>
      </c>
      <c r="AB112" s="28">
        <f t="shared" si="96"/>
        <v>2.8257683988644144E-2</v>
      </c>
      <c r="AC112" s="28">
        <f t="shared" si="96"/>
        <v>4.587559812777986E-2</v>
      </c>
      <c r="AE112" s="29" t="s">
        <v>1044</v>
      </c>
      <c r="AF112" s="28">
        <f t="shared" ref="AF112:AO112" si="97">AF28/AF24-1</f>
        <v>0.13525679405956414</v>
      </c>
      <c r="AG112" s="28">
        <f t="shared" si="97"/>
        <v>0.16155873951839639</v>
      </c>
      <c r="AH112" s="28">
        <f t="shared" si="97"/>
        <v>6.1403759869503416E-2</v>
      </c>
      <c r="AI112" s="28">
        <f t="shared" si="97"/>
        <v>8.2477626146425287E-2</v>
      </c>
      <c r="AJ112" s="28">
        <f t="shared" si="97"/>
        <v>0.18155723741947494</v>
      </c>
      <c r="AK112" s="28">
        <f t="shared" si="97"/>
        <v>6.5796734793167833E-2</v>
      </c>
      <c r="AL112" s="28">
        <f t="shared" si="97"/>
        <v>5.2332365380783452E-2</v>
      </c>
      <c r="AM112" s="28">
        <f t="shared" si="97"/>
        <v>0.21229534722307641</v>
      </c>
      <c r="AN112" s="28">
        <f t="shared" si="97"/>
        <v>-2.943497277918028E-2</v>
      </c>
      <c r="AO112" s="28">
        <f t="shared" si="97"/>
        <v>4.0395262291767597E-2</v>
      </c>
      <c r="AP112" s="28"/>
      <c r="AQ112" s="28"/>
      <c r="AR112" s="28">
        <f t="shared" si="62"/>
        <v>2.5338446580835283E-2</v>
      </c>
    </row>
    <row r="113" spans="1:44" x14ac:dyDescent="0.25">
      <c r="A113" s="29" t="s">
        <v>1045</v>
      </c>
      <c r="B113" s="28">
        <f t="shared" ref="B113:N113" si="98">B29/B25-1</f>
        <v>0.11398642227757572</v>
      </c>
      <c r="C113" s="28">
        <f t="shared" si="98"/>
        <v>0.11556280514042072</v>
      </c>
      <c r="D113" s="28">
        <f t="shared" si="98"/>
        <v>7.1843138630485415E-2</v>
      </c>
      <c r="E113" s="28">
        <f t="shared" si="98"/>
        <v>0.11654807073457074</v>
      </c>
      <c r="F113" s="28">
        <f t="shared" si="98"/>
        <v>0.2618691656288914</v>
      </c>
      <c r="G113" s="28">
        <f t="shared" si="98"/>
        <v>7.8183174157626656E-2</v>
      </c>
      <c r="H113" s="28">
        <f t="shared" si="98"/>
        <v>1.3797215676167207E-2</v>
      </c>
      <c r="I113" s="28">
        <f t="shared" si="98"/>
        <v>0.13022702629593086</v>
      </c>
      <c r="J113" s="28">
        <f t="shared" si="98"/>
        <v>-1.2296953072943317E-4</v>
      </c>
      <c r="K113" s="28">
        <f t="shared" si="98"/>
        <v>2.6136806289773329E-2</v>
      </c>
      <c r="L113" s="28">
        <f t="shared" si="98"/>
        <v>0</v>
      </c>
      <c r="M113" s="28">
        <f t="shared" si="98"/>
        <v>1.7429088837025208E-2</v>
      </c>
      <c r="N113" s="28">
        <f t="shared" si="98"/>
        <v>3.3409720369668161E-2</v>
      </c>
      <c r="P113" s="29" t="s">
        <v>1045</v>
      </c>
      <c r="Q113" s="28">
        <f t="shared" ref="Q113:AC113" si="99">Q29/Q25-1</f>
        <v>0.1243684546707402</v>
      </c>
      <c r="R113" s="28">
        <f t="shared" si="99"/>
        <v>1.8076683507460167E-2</v>
      </c>
      <c r="S113" s="28">
        <f t="shared" si="99"/>
        <v>2.7413827155697179E-2</v>
      </c>
      <c r="T113" s="28">
        <f t="shared" si="99"/>
        <v>0.22474486565346585</v>
      </c>
      <c r="U113" s="28">
        <f t="shared" si="99"/>
        <v>0.31063192920563054</v>
      </c>
      <c r="V113" s="28">
        <f t="shared" si="99"/>
        <v>0</v>
      </c>
      <c r="W113" s="28">
        <f t="shared" si="99"/>
        <v>0</v>
      </c>
      <c r="X113" s="28">
        <f t="shared" si="99"/>
        <v>2.5605424242100217E-2</v>
      </c>
      <c r="Y113" s="28">
        <f t="shared" si="99"/>
        <v>0</v>
      </c>
      <c r="Z113" s="28">
        <f t="shared" si="99"/>
        <v>0</v>
      </c>
      <c r="AA113" s="28">
        <f t="shared" si="99"/>
        <v>0</v>
      </c>
      <c r="AB113" s="28">
        <f t="shared" si="99"/>
        <v>1.7429119408487015E-2</v>
      </c>
      <c r="AC113" s="28">
        <f t="shared" si="99"/>
        <v>3.7964186877952777E-2</v>
      </c>
      <c r="AE113" s="29" t="s">
        <v>1045</v>
      </c>
      <c r="AF113" s="28">
        <f t="shared" ref="AF113:AO113" si="100">AF29/AF25-1</f>
        <v>0.10870490949613409</v>
      </c>
      <c r="AG113" s="28">
        <f t="shared" si="100"/>
        <v>0.12968255141330709</v>
      </c>
      <c r="AH113" s="28">
        <f t="shared" si="100"/>
        <v>7.497894113284298E-2</v>
      </c>
      <c r="AI113" s="28">
        <f t="shared" si="100"/>
        <v>6.8302118517257204E-2</v>
      </c>
      <c r="AJ113" s="28">
        <f t="shared" si="100"/>
        <v>8.4096878396839658E-2</v>
      </c>
      <c r="AK113" s="28">
        <f t="shared" si="100"/>
        <v>0.10962880768091732</v>
      </c>
      <c r="AL113" s="28">
        <f t="shared" si="100"/>
        <v>5.2332365380783452E-2</v>
      </c>
      <c r="AM113" s="28">
        <f t="shared" si="100"/>
        <v>0.14232302053752166</v>
      </c>
      <c r="AN113" s="28">
        <f t="shared" si="100"/>
        <v>-3.1908705431209494E-3</v>
      </c>
      <c r="AO113" s="28">
        <f t="shared" si="100"/>
        <v>4.9284899468538867E-2</v>
      </c>
      <c r="AP113" s="28"/>
      <c r="AQ113" s="28"/>
      <c r="AR113" s="28">
        <f t="shared" si="62"/>
        <v>3.0556677374010466E-2</v>
      </c>
    </row>
    <row r="114" spans="1:44" x14ac:dyDescent="0.25">
      <c r="A114" s="29" t="s">
        <v>1046</v>
      </c>
      <c r="B114" s="28">
        <f t="shared" ref="B114:N116" si="101">B30/B26-1</f>
        <v>0.16879499913217066</v>
      </c>
      <c r="C114" s="28">
        <f t="shared" si="101"/>
        <v>0.19763889718089822</v>
      </c>
      <c r="D114" s="28">
        <f t="shared" si="101"/>
        <v>0.1666775928633375</v>
      </c>
      <c r="E114" s="28">
        <f t="shared" si="101"/>
        <v>5.6955447949907922E-2</v>
      </c>
      <c r="F114" s="28">
        <f t="shared" si="101"/>
        <v>0.2181185566719559</v>
      </c>
      <c r="G114" s="28">
        <f t="shared" si="101"/>
        <v>9.7672337392757935E-2</v>
      </c>
      <c r="H114" s="28">
        <f t="shared" si="101"/>
        <v>3.9519148471768073E-2</v>
      </c>
      <c r="I114" s="28">
        <f t="shared" si="101"/>
        <v>0.22575121773748563</v>
      </c>
      <c r="J114" s="28">
        <f t="shared" si="101"/>
        <v>2.0368020526217778E-2</v>
      </c>
      <c r="K114" s="28">
        <f t="shared" si="101"/>
        <v>4.3291518034908494E-2</v>
      </c>
      <c r="L114" s="28">
        <f t="shared" si="101"/>
        <v>0</v>
      </c>
      <c r="M114" s="28">
        <f t="shared" si="101"/>
        <v>0.13287196752569108</v>
      </c>
      <c r="N114" s="28">
        <f t="shared" si="101"/>
        <v>0.12087994028925664</v>
      </c>
      <c r="P114" s="29" t="s">
        <v>1046</v>
      </c>
      <c r="Q114" s="28">
        <f t="shared" ref="Q114:AC116" si="102">Q30/Q26-1</f>
        <v>0.1279110875318521</v>
      </c>
      <c r="R114" s="28">
        <f t="shared" si="102"/>
        <v>0.10896502093926275</v>
      </c>
      <c r="S114" s="28">
        <f t="shared" si="102"/>
        <v>5.5033899292874278E-2</v>
      </c>
      <c r="T114" s="28">
        <f t="shared" si="102"/>
        <v>0.15470051790973227</v>
      </c>
      <c r="U114" s="28">
        <f t="shared" si="102"/>
        <v>0.22672723690772889</v>
      </c>
      <c r="V114" s="28">
        <f t="shared" si="102"/>
        <v>0</v>
      </c>
      <c r="W114" s="28">
        <f t="shared" si="102"/>
        <v>-3.1109655629357746E-8</v>
      </c>
      <c r="X114" s="28">
        <f t="shared" si="102"/>
        <v>6.6010121457608317E-2</v>
      </c>
      <c r="Y114" s="28">
        <f t="shared" si="102"/>
        <v>1.9148712158203018E-2</v>
      </c>
      <c r="Z114" s="28">
        <f t="shared" si="102"/>
        <v>5.8111419832955757E-2</v>
      </c>
      <c r="AA114" s="28">
        <f t="shared" si="102"/>
        <v>1.2907264146377884E-8</v>
      </c>
      <c r="AB114" s="28">
        <f t="shared" si="102"/>
        <v>0.13287197256240035</v>
      </c>
      <c r="AC114" s="28">
        <f t="shared" si="102"/>
        <v>9.7932996998683075E-2</v>
      </c>
      <c r="AE114" s="29" t="s">
        <v>1046</v>
      </c>
      <c r="AF114" s="28">
        <f t="shared" ref="AF114:AR116" si="103">AF30/AF26-1</f>
        <v>0.19031416503825516</v>
      </c>
      <c r="AG114" s="28">
        <f t="shared" si="103"/>
        <v>0.2101492897747268</v>
      </c>
      <c r="AH114" s="28">
        <f t="shared" si="103"/>
        <v>0.17455737332792376</v>
      </c>
      <c r="AI114" s="28">
        <f t="shared" si="103"/>
        <v>1.2822525026323195E-2</v>
      </c>
      <c r="AJ114" s="28">
        <f t="shared" si="103"/>
        <v>0.18358053604560909</v>
      </c>
      <c r="AK114" s="28">
        <f t="shared" si="103"/>
        <v>0.13571305560181623</v>
      </c>
      <c r="AL114" s="28">
        <f t="shared" si="103"/>
        <v>0.14989477340231816</v>
      </c>
      <c r="AM114" s="28">
        <f t="shared" si="103"/>
        <v>0.24370294789510516</v>
      </c>
      <c r="AN114" s="28">
        <f t="shared" si="103"/>
        <v>5.0788558155142827E-2</v>
      </c>
      <c r="AO114" s="28">
        <f t="shared" si="103"/>
        <v>3.0166201869817444E-2</v>
      </c>
      <c r="AP114" s="28"/>
      <c r="AQ114" s="28"/>
      <c r="AR114" s="28">
        <f t="shared" si="62"/>
        <v>0.13528479539739902</v>
      </c>
    </row>
    <row r="115" spans="1:44" x14ac:dyDescent="0.25">
      <c r="A115" s="29" t="s">
        <v>1047</v>
      </c>
      <c r="B115" s="28">
        <f t="shared" si="101"/>
        <v>0.12646852394937191</v>
      </c>
      <c r="C115" s="28">
        <f t="shared" si="101"/>
        <v>0.19084744812819499</v>
      </c>
      <c r="D115" s="28">
        <f t="shared" si="101"/>
        <v>0.16750243755317817</v>
      </c>
      <c r="E115" s="28">
        <f t="shared" si="101"/>
        <v>7.990306472180686E-2</v>
      </c>
      <c r="F115" s="28">
        <f t="shared" si="101"/>
        <v>0.15381496966083152</v>
      </c>
      <c r="G115" s="28">
        <f t="shared" si="101"/>
        <v>0.10110726443509788</v>
      </c>
      <c r="H115" s="28">
        <f t="shared" si="101"/>
        <v>2.5371871610877506E-2</v>
      </c>
      <c r="I115" s="28">
        <f t="shared" si="101"/>
        <v>4.351238003495328E-2</v>
      </c>
      <c r="J115" s="28">
        <f t="shared" si="101"/>
        <v>2.2608248151235744E-2</v>
      </c>
      <c r="K115" s="28">
        <f t="shared" si="101"/>
        <v>8.9510225611931338E-2</v>
      </c>
      <c r="L115" s="28">
        <f t="shared" si="101"/>
        <v>0</v>
      </c>
      <c r="M115" s="28">
        <f t="shared" si="101"/>
        <v>0.16304066886642787</v>
      </c>
      <c r="N115" s="28">
        <f t="shared" si="101"/>
        <v>0.12393209073137568</v>
      </c>
      <c r="P115" s="29" t="s">
        <v>1047</v>
      </c>
      <c r="Q115" s="28">
        <f t="shared" si="102"/>
        <v>0.11787793334757057</v>
      </c>
      <c r="R115" s="28">
        <f t="shared" si="102"/>
        <v>0.20467766158479117</v>
      </c>
      <c r="S115" s="28">
        <f t="shared" si="102"/>
        <v>2.7152308645837619E-2</v>
      </c>
      <c r="T115" s="28">
        <f t="shared" si="102"/>
        <v>0.22474484059545619</v>
      </c>
      <c r="U115" s="28">
        <f t="shared" si="102"/>
        <v>0.16334249526892508</v>
      </c>
      <c r="V115" s="28">
        <f t="shared" si="102"/>
        <v>0</v>
      </c>
      <c r="W115" s="28">
        <f t="shared" si="102"/>
        <v>0</v>
      </c>
      <c r="X115" s="28">
        <f t="shared" si="102"/>
        <v>6.3268178101640871E-2</v>
      </c>
      <c r="Y115" s="28">
        <f t="shared" si="102"/>
        <v>1.9252166748046973E-2</v>
      </c>
      <c r="Z115" s="28">
        <f t="shared" si="102"/>
        <v>5.8118386456824211E-2</v>
      </c>
      <c r="AA115" s="28">
        <f t="shared" si="102"/>
        <v>0</v>
      </c>
      <c r="AB115" s="28">
        <f t="shared" si="102"/>
        <v>0.16304070674742777</v>
      </c>
      <c r="AC115" s="28">
        <f t="shared" si="102"/>
        <v>7.7906081369563562E-2</v>
      </c>
      <c r="AE115" s="29" t="s">
        <v>1047</v>
      </c>
      <c r="AF115" s="28">
        <f t="shared" si="103"/>
        <v>0.13099854533707167</v>
      </c>
      <c r="AG115" s="28">
        <f t="shared" si="103"/>
        <v>0.18892447830385595</v>
      </c>
      <c r="AH115" s="28">
        <f t="shared" si="103"/>
        <v>0.17765730448779737</v>
      </c>
      <c r="AI115" s="28">
        <f t="shared" si="103"/>
        <v>1.1560601245798274E-2</v>
      </c>
      <c r="AJ115" s="28">
        <f t="shared" si="103"/>
        <v>0.11302246364340052</v>
      </c>
      <c r="AK115" s="28">
        <f t="shared" si="103"/>
        <v>0.13911089207698368</v>
      </c>
      <c r="AL115" s="28">
        <f t="shared" si="103"/>
        <v>9.2710646685675968E-2</v>
      </c>
      <c r="AM115" s="28">
        <f t="shared" si="103"/>
        <v>4.1581468115919229E-2</v>
      </c>
      <c r="AN115" s="28">
        <f t="shared" si="103"/>
        <v>0.10442114765216148</v>
      </c>
      <c r="AO115" s="28">
        <f t="shared" si="103"/>
        <v>0.11724268683995787</v>
      </c>
      <c r="AP115" s="28"/>
      <c r="AQ115" s="28"/>
      <c r="AR115" s="28">
        <f t="shared" si="62"/>
        <v>0.15326657749000328</v>
      </c>
    </row>
    <row r="116" spans="1:44" x14ac:dyDescent="0.25">
      <c r="A116" s="29" t="s">
        <v>1048</v>
      </c>
      <c r="B116" s="28">
        <f t="shared" si="101"/>
        <v>8.9766163901970231E-2</v>
      </c>
      <c r="C116" s="28">
        <f t="shared" si="101"/>
        <v>0.15682188865320823</v>
      </c>
      <c r="D116" s="28">
        <f t="shared" si="101"/>
        <v>0.11030882531296071</v>
      </c>
      <c r="E116" s="28">
        <f t="shared" si="101"/>
        <v>7.1677314238930423E-2</v>
      </c>
      <c r="F116" s="28">
        <f t="shared" si="101"/>
        <v>-5.0703222560628314E-2</v>
      </c>
      <c r="G116" s="28">
        <f t="shared" si="101"/>
        <v>0.13022774980151897</v>
      </c>
      <c r="H116" s="28">
        <f t="shared" si="101"/>
        <v>2.5371871610877506E-2</v>
      </c>
      <c r="I116" s="28">
        <f t="shared" si="101"/>
        <v>0.1245871236315772</v>
      </c>
      <c r="J116" s="28">
        <f t="shared" si="101"/>
        <v>2.4693714421740731E-2</v>
      </c>
      <c r="K116" s="28">
        <f t="shared" si="101"/>
        <v>7.0252380263313263E-2</v>
      </c>
      <c r="L116" s="28">
        <f t="shared" si="101"/>
        <v>2.4645422051860377E-2</v>
      </c>
      <c r="M116" s="28">
        <f t="shared" si="101"/>
        <v>0.161241222790377</v>
      </c>
      <c r="N116" s="28">
        <f t="shared" si="101"/>
        <v>0.12070900709830967</v>
      </c>
      <c r="P116" s="29" t="s">
        <v>1048</v>
      </c>
      <c r="Q116" s="28">
        <f t="shared" si="102"/>
        <v>8.353799864071032E-3</v>
      </c>
      <c r="R116" s="28">
        <f t="shared" si="102"/>
        <v>0.17156664845586489</v>
      </c>
      <c r="S116" s="28">
        <f t="shared" si="102"/>
        <v>7.2808413130090122E-2</v>
      </c>
      <c r="T116" s="28">
        <f t="shared" si="102"/>
        <v>0.16774848171934731</v>
      </c>
      <c r="U116" s="28">
        <f t="shared" si="102"/>
        <v>-9.0364354290999205E-2</v>
      </c>
      <c r="V116" s="28">
        <f t="shared" si="102"/>
        <v>0</v>
      </c>
      <c r="W116" s="28">
        <f t="shared" si="102"/>
        <v>-3.1109655629357746E-8</v>
      </c>
      <c r="X116" s="28">
        <f t="shared" si="102"/>
        <v>5.3421910494016789E-2</v>
      </c>
      <c r="Y116" s="28">
        <f t="shared" si="102"/>
        <v>1.9252160733254975E-2</v>
      </c>
      <c r="Z116" s="28">
        <f t="shared" si="102"/>
        <v>5.8118380121115809E-2</v>
      </c>
      <c r="AA116" s="28">
        <f t="shared" si="102"/>
        <v>2.4645435277229399E-2</v>
      </c>
      <c r="AB116" s="28">
        <f t="shared" si="102"/>
        <v>0.16124120033582501</v>
      </c>
      <c r="AC116" s="28">
        <f t="shared" si="102"/>
        <v>6.4841523968454995E-2</v>
      </c>
      <c r="AE116" s="29" t="s">
        <v>1048</v>
      </c>
      <c r="AF116" s="28">
        <f t="shared" si="103"/>
        <v>0.13281322793265127</v>
      </c>
      <c r="AG116" s="28">
        <f t="shared" si="103"/>
        <v>0.15483185580662262</v>
      </c>
      <c r="AH116" s="28">
        <f t="shared" si="103"/>
        <v>0.11280430854289492</v>
      </c>
      <c r="AI116" s="28">
        <f t="shared" si="103"/>
        <v>2.4490479237331719E-2</v>
      </c>
      <c r="AJ116" s="28">
        <f t="shared" si="103"/>
        <v>0.13080278943842227</v>
      </c>
      <c r="AK116" s="28">
        <f t="shared" si="103"/>
        <v>0.17941188248100071</v>
      </c>
      <c r="AL116" s="28">
        <f t="shared" si="103"/>
        <v>9.2710646685675968E-2</v>
      </c>
      <c r="AM116" s="28">
        <f t="shared" si="103"/>
        <v>0.13159338912463436</v>
      </c>
      <c r="AN116" s="28">
        <f t="shared" si="103"/>
        <v>0.16456935616357837</v>
      </c>
      <c r="AO116" s="28">
        <f t="shared" si="103"/>
        <v>8.0607094296202053E-2</v>
      </c>
      <c r="AP116" s="28"/>
      <c r="AQ116" s="28"/>
      <c r="AR116" s="28">
        <f t="shared" si="103"/>
        <v>0.15602511774067662</v>
      </c>
    </row>
    <row r="117" spans="1:44" x14ac:dyDescent="0.25">
      <c r="A117" s="29" t="s">
        <v>1049</v>
      </c>
      <c r="B117" s="28">
        <f t="shared" ref="B117:N117" si="104">B33/B29-1</f>
        <v>8.2836471293137759E-2</v>
      </c>
      <c r="C117" s="28">
        <f t="shared" si="104"/>
        <v>0.10910774570995763</v>
      </c>
      <c r="D117" s="28">
        <f t="shared" si="104"/>
        <v>0.10276405387298104</v>
      </c>
      <c r="E117" s="28">
        <f t="shared" si="104"/>
        <v>2.7979685881875271E-2</v>
      </c>
      <c r="F117" s="28">
        <f t="shared" si="104"/>
        <v>-2.5712641954722115E-2</v>
      </c>
      <c r="G117" s="28">
        <f t="shared" si="104"/>
        <v>0.10005054762006593</v>
      </c>
      <c r="H117" s="28">
        <f t="shared" si="104"/>
        <v>2.5371871610877506E-2</v>
      </c>
      <c r="I117" s="28">
        <f t="shared" si="104"/>
        <v>0.14580978237587394</v>
      </c>
      <c r="J117" s="28">
        <f t="shared" si="104"/>
        <v>2.3657218655868562E-2</v>
      </c>
      <c r="K117" s="28">
        <f t="shared" si="104"/>
        <v>6.8564281832934615E-2</v>
      </c>
      <c r="L117" s="28">
        <f t="shared" si="104"/>
        <v>2.4645422051860377E-2</v>
      </c>
      <c r="M117" s="28">
        <f t="shared" si="104"/>
        <v>0.161241222790377</v>
      </c>
      <c r="N117" s="28">
        <f t="shared" si="104"/>
        <v>0.11797918968585885</v>
      </c>
      <c r="P117" s="29" t="s">
        <v>1049</v>
      </c>
      <c r="Q117" s="28">
        <f t="shared" ref="Q117:AC117" si="105">Q33/Q29-1</f>
        <v>2.1561170406458885E-2</v>
      </c>
      <c r="R117" s="28">
        <f t="shared" si="105"/>
        <v>0.18236138309721195</v>
      </c>
      <c r="S117" s="28">
        <f t="shared" si="105"/>
        <v>0.13296592838190446</v>
      </c>
      <c r="T117" s="28">
        <f t="shared" si="105"/>
        <v>0.11803400465046376</v>
      </c>
      <c r="U117" s="28">
        <f t="shared" si="105"/>
        <v>-6.3617680189975157E-2</v>
      </c>
      <c r="V117" s="28">
        <f t="shared" si="105"/>
        <v>0</v>
      </c>
      <c r="W117" s="28">
        <f t="shared" si="105"/>
        <v>-3.1109655629357746E-8</v>
      </c>
      <c r="X117" s="28">
        <f t="shared" si="105"/>
        <v>3.9395947272184539E-2</v>
      </c>
      <c r="Y117" s="28">
        <f t="shared" si="105"/>
        <v>1.9252160733254975E-2</v>
      </c>
      <c r="Z117" s="28">
        <f t="shared" si="105"/>
        <v>5.8118380121115809E-2</v>
      </c>
      <c r="AA117" s="28">
        <f t="shared" si="105"/>
        <v>2.4645435277229399E-2</v>
      </c>
      <c r="AB117" s="28">
        <f t="shared" si="105"/>
        <v>0.16124120033582501</v>
      </c>
      <c r="AC117" s="28">
        <f t="shared" si="105"/>
        <v>5.7777359890104796E-2</v>
      </c>
      <c r="AE117" s="29" t="s">
        <v>1049</v>
      </c>
      <c r="AF117" s="28">
        <f t="shared" ref="AF117:AO117" si="106">AF33/AF29-1</f>
        <v>0.11444879005975284</v>
      </c>
      <c r="AG117" s="28">
        <f t="shared" si="106"/>
        <v>9.9545921751095001E-2</v>
      </c>
      <c r="AH117" s="28">
        <f t="shared" si="106"/>
        <v>0.10072673828847489</v>
      </c>
      <c r="AI117" s="28">
        <f t="shared" si="106"/>
        <v>-1.805679760052159E-2</v>
      </c>
      <c r="AJ117" s="28">
        <f t="shared" si="106"/>
        <v>0.14135227282818996</v>
      </c>
      <c r="AK117" s="28">
        <f t="shared" si="106"/>
        <v>0.13631564076340608</v>
      </c>
      <c r="AL117" s="28">
        <f t="shared" si="106"/>
        <v>9.2710640887902152E-2</v>
      </c>
      <c r="AM117" s="28">
        <f t="shared" si="106"/>
        <v>0.15685589761091401</v>
      </c>
      <c r="AN117" s="28">
        <f t="shared" si="106"/>
        <v>0.13390844870851026</v>
      </c>
      <c r="AO117" s="28">
        <f t="shared" si="106"/>
        <v>7.7381144386568623E-2</v>
      </c>
      <c r="AP117" s="28"/>
      <c r="AQ117" s="28"/>
      <c r="AR117" s="28">
        <f t="shared" ref="AR117" si="107">AR33/AR29-1</f>
        <v>0.15596241302992775</v>
      </c>
    </row>
    <row r="118" spans="1:44" x14ac:dyDescent="0.25">
      <c r="A118" s="29" t="s">
        <v>1050</v>
      </c>
      <c r="B118" s="28">
        <f t="shared" ref="B118:N118" si="108">B34/B30-1</f>
        <v>1.9564130311992889E-2</v>
      </c>
      <c r="C118" s="28">
        <f t="shared" si="108"/>
        <v>-1.1871510410290886E-2</v>
      </c>
      <c r="D118" s="28">
        <f t="shared" si="108"/>
        <v>1.9398711412044412E-2</v>
      </c>
      <c r="E118" s="28">
        <f t="shared" si="108"/>
        <v>2.1158477121922648E-2</v>
      </c>
      <c r="F118" s="28">
        <f t="shared" si="108"/>
        <v>-1.0368389398958899E-2</v>
      </c>
      <c r="G118" s="28">
        <f t="shared" si="108"/>
        <v>8.0104588502249552E-2</v>
      </c>
      <c r="H118" s="28">
        <f t="shared" si="108"/>
        <v>0</v>
      </c>
      <c r="I118" s="28">
        <f t="shared" si="108"/>
        <v>7.4571154516227534E-2</v>
      </c>
      <c r="J118" s="28">
        <f t="shared" si="108"/>
        <v>3.1001750527359651E-3</v>
      </c>
      <c r="K118" s="28">
        <f t="shared" si="108"/>
        <v>5.0994013198412791E-2</v>
      </c>
      <c r="L118" s="28">
        <f t="shared" si="108"/>
        <v>2.4645422051860377E-2</v>
      </c>
      <c r="M118" s="28">
        <f t="shared" si="108"/>
        <v>3.3912539670184927E-2</v>
      </c>
      <c r="N118" s="28">
        <f t="shared" si="108"/>
        <v>3.6177021454801839E-2</v>
      </c>
      <c r="P118" s="29" t="s">
        <v>1050</v>
      </c>
      <c r="Q118" s="28">
        <f t="shared" ref="Q118:AC118" si="109">Q34/Q30-1</f>
        <v>1.5919855641401748E-2</v>
      </c>
      <c r="R118" s="28">
        <f t="shared" si="109"/>
        <v>9.6419011578664726E-2</v>
      </c>
      <c r="S118" s="28">
        <f t="shared" si="109"/>
        <v>0.1379519000420526</v>
      </c>
      <c r="T118" s="28">
        <f t="shared" si="109"/>
        <v>0.1180339887498949</v>
      </c>
      <c r="U118" s="28">
        <f t="shared" si="109"/>
        <v>-1.2476090305867271E-2</v>
      </c>
      <c r="V118" s="28">
        <f t="shared" si="109"/>
        <v>0</v>
      </c>
      <c r="W118" s="28">
        <f t="shared" si="109"/>
        <v>0</v>
      </c>
      <c r="X118" s="28">
        <f t="shared" si="109"/>
        <v>0</v>
      </c>
      <c r="Y118" s="28">
        <f t="shared" si="109"/>
        <v>1.0150488718463357E-4</v>
      </c>
      <c r="Z118" s="28">
        <f t="shared" si="109"/>
        <v>6.5780295246398168E-6</v>
      </c>
      <c r="AA118" s="28">
        <f t="shared" si="109"/>
        <v>2.4645422051860377E-2</v>
      </c>
      <c r="AB118" s="28">
        <f t="shared" si="109"/>
        <v>3.3912550866458613E-2</v>
      </c>
      <c r="AC118" s="28">
        <f t="shared" si="109"/>
        <v>7.229707782562711E-3</v>
      </c>
      <c r="AE118" s="29" t="s">
        <v>1050</v>
      </c>
      <c r="AF118" s="28">
        <f t="shared" ref="AF118:AO118" si="110">AF34/AF30-1</f>
        <v>2.1381753104075196E-2</v>
      </c>
      <c r="AG118" s="28">
        <f t="shared" si="110"/>
        <v>-2.5872012387026633E-2</v>
      </c>
      <c r="AH118" s="28">
        <f t="shared" si="110"/>
        <v>1.1882739771537754E-2</v>
      </c>
      <c r="AI118" s="28">
        <f t="shared" si="110"/>
        <v>-2.8709118382922783E-2</v>
      </c>
      <c r="AJ118" s="28">
        <f t="shared" si="110"/>
        <v>-1.6040491323885409E-3</v>
      </c>
      <c r="AK118" s="28">
        <f t="shared" si="110"/>
        <v>0.10757502277336917</v>
      </c>
      <c r="AL118" s="28">
        <f t="shared" si="110"/>
        <v>0</v>
      </c>
      <c r="AM118" s="28">
        <f t="shared" si="110"/>
        <v>8.175408814670071E-2</v>
      </c>
      <c r="AN118" s="28">
        <f t="shared" si="110"/>
        <v>7.5659117972665779E-2</v>
      </c>
      <c r="AO118" s="28">
        <f t="shared" si="110"/>
        <v>9.737609691044713E-2</v>
      </c>
      <c r="AP118" s="28"/>
      <c r="AQ118" s="28"/>
      <c r="AR118" s="28">
        <f t="shared" ref="AR118" si="111">AR34/AR30-1</f>
        <v>5.3750705372058283E-2</v>
      </c>
    </row>
    <row r="119" spans="1:44" x14ac:dyDescent="0.25">
      <c r="A119" s="29" t="s">
        <v>1051</v>
      </c>
      <c r="B119" s="28">
        <f t="shared" ref="B119:N121" si="112">B35/B31-1</f>
        <v>2.4421970020910067E-2</v>
      </c>
      <c r="C119" s="28">
        <f t="shared" si="112"/>
        <v>1.4360520883958339E-2</v>
      </c>
      <c r="D119" s="28">
        <f t="shared" si="112"/>
        <v>1.5329885702377144E-2</v>
      </c>
      <c r="E119" s="28">
        <f t="shared" si="112"/>
        <v>-2.282145006229841E-2</v>
      </c>
      <c r="F119" s="28">
        <f t="shared" si="112"/>
        <v>-2.0615778524203376E-2</v>
      </c>
      <c r="G119" s="28">
        <f t="shared" si="112"/>
        <v>4.7995058481978159E-2</v>
      </c>
      <c r="H119" s="28">
        <f t="shared" si="112"/>
        <v>2.0742040751642321E-8</v>
      </c>
      <c r="I119" s="28">
        <f t="shared" si="112"/>
        <v>7.3374017219715038E-2</v>
      </c>
      <c r="J119" s="28">
        <f t="shared" si="112"/>
        <v>8.14660119399373E-2</v>
      </c>
      <c r="K119" s="28">
        <f t="shared" si="112"/>
        <v>5.0684428423266592E-3</v>
      </c>
      <c r="L119" s="28">
        <f t="shared" si="112"/>
        <v>2.4645432545460366E-2</v>
      </c>
      <c r="M119" s="28">
        <f t="shared" si="112"/>
        <v>0.12502128343421592</v>
      </c>
      <c r="N119" s="28">
        <f t="shared" si="112"/>
        <v>2.0557372532713947E-2</v>
      </c>
      <c r="P119" s="29" t="s">
        <v>1051</v>
      </c>
      <c r="Q119" s="28">
        <f t="shared" ref="Q119:AC121" si="113">Q35/Q31-1</f>
        <v>1.6238099590316857E-2</v>
      </c>
      <c r="R119" s="28">
        <f t="shared" si="113"/>
        <v>2.3740257832367773E-2</v>
      </c>
      <c r="S119" s="28">
        <f t="shared" si="113"/>
        <v>0.13695171005554041</v>
      </c>
      <c r="T119" s="28">
        <f t="shared" si="113"/>
        <v>0</v>
      </c>
      <c r="U119" s="28">
        <f t="shared" si="113"/>
        <v>-2.4849405139626302E-2</v>
      </c>
      <c r="V119" s="28">
        <f t="shared" si="113"/>
        <v>0</v>
      </c>
      <c r="W119" s="28">
        <f t="shared" si="113"/>
        <v>0</v>
      </c>
      <c r="X119" s="28">
        <f t="shared" si="113"/>
        <v>-9.0043633380136878E-3</v>
      </c>
      <c r="Y119" s="28">
        <f t="shared" si="113"/>
        <v>8.5087123495700689E-2</v>
      </c>
      <c r="Z119" s="28">
        <f t="shared" si="113"/>
        <v>0</v>
      </c>
      <c r="AA119" s="28">
        <f t="shared" si="113"/>
        <v>2.4645445770829388E-2</v>
      </c>
      <c r="AB119" s="28">
        <f t="shared" si="113"/>
        <v>0.12502126397623159</v>
      </c>
      <c r="AC119" s="28">
        <f t="shared" si="113"/>
        <v>7.2278599675765776E-3</v>
      </c>
      <c r="AE119" s="29" t="s">
        <v>1051</v>
      </c>
      <c r="AF119" s="28">
        <f t="shared" ref="AF119:AR121" si="114">AF35/AF31-1</f>
        <v>2.8687343824751466E-2</v>
      </c>
      <c r="AG119" s="28">
        <f t="shared" si="114"/>
        <v>1.3039037897790484E-2</v>
      </c>
      <c r="AH119" s="28">
        <f t="shared" si="114"/>
        <v>7.6547316449324665E-3</v>
      </c>
      <c r="AI119" s="28">
        <f t="shared" si="114"/>
        <v>-3.5858981362045128E-2</v>
      </c>
      <c r="AJ119" s="28">
        <f t="shared" si="114"/>
        <v>-1.6699275552749526E-3</v>
      </c>
      <c r="AK119" s="28">
        <f t="shared" si="114"/>
        <v>6.3832094301404352E-2</v>
      </c>
      <c r="AL119" s="28">
        <f t="shared" si="114"/>
        <v>0</v>
      </c>
      <c r="AM119" s="28">
        <f t="shared" si="114"/>
        <v>8.159314834211151E-2</v>
      </c>
      <c r="AN119" s="28">
        <f t="shared" si="114"/>
        <v>0</v>
      </c>
      <c r="AO119" s="28">
        <f t="shared" si="114"/>
        <v>9.3090568094376103E-3</v>
      </c>
      <c r="AP119" s="28"/>
      <c r="AQ119" s="28"/>
      <c r="AR119" s="28">
        <f t="shared" ref="AR119" si="115">AR35/AR31-1</f>
        <v>2.84976759139286E-2</v>
      </c>
    </row>
    <row r="120" spans="1:44" x14ac:dyDescent="0.25">
      <c r="A120" s="29" t="s">
        <v>1052</v>
      </c>
      <c r="B120" s="28">
        <f t="shared" si="112"/>
        <v>2.3091704303639382E-2</v>
      </c>
      <c r="C120" s="28">
        <f t="shared" si="112"/>
        <v>-1.5462541390510287E-2</v>
      </c>
      <c r="D120" s="28">
        <f t="shared" si="112"/>
        <v>1.9776624924966235E-2</v>
      </c>
      <c r="E120" s="28">
        <f t="shared" si="112"/>
        <v>-2.1695656658240581E-2</v>
      </c>
      <c r="F120" s="28">
        <f t="shared" si="112"/>
        <v>0.12546350093755576</v>
      </c>
      <c r="G120" s="28">
        <f t="shared" si="112"/>
        <v>2.4546400807738511E-2</v>
      </c>
      <c r="H120" s="28">
        <f t="shared" si="112"/>
        <v>2.0742040751642321E-8</v>
      </c>
      <c r="I120" s="28">
        <f t="shared" si="112"/>
        <v>-1.8491196242728325E-2</v>
      </c>
      <c r="J120" s="28">
        <f t="shared" si="112"/>
        <v>8.14660119399373E-2</v>
      </c>
      <c r="K120" s="28">
        <f t="shared" si="112"/>
        <v>4.3678178713226767E-3</v>
      </c>
      <c r="L120" s="28">
        <f t="shared" si="112"/>
        <v>1.0241201220395624E-8</v>
      </c>
      <c r="M120" s="28">
        <f t="shared" si="112"/>
        <v>0.13229142521235904</v>
      </c>
      <c r="N120" s="28">
        <f t="shared" si="112"/>
        <v>2.2034130020479159E-2</v>
      </c>
      <c r="P120" s="29" t="s">
        <v>1052</v>
      </c>
      <c r="Q120" s="28">
        <f t="shared" si="113"/>
        <v>9.3729784850397735E-2</v>
      </c>
      <c r="R120" s="28">
        <f t="shared" si="113"/>
        <v>4.2353404056021171E-2</v>
      </c>
      <c r="S120" s="28">
        <f t="shared" si="113"/>
        <v>0.15371951812736251</v>
      </c>
      <c r="T120" s="28">
        <f t="shared" si="113"/>
        <v>-1.4727692732030562E-8</v>
      </c>
      <c r="U120" s="28">
        <f t="shared" si="113"/>
        <v>0.16478142738656687</v>
      </c>
      <c r="V120" s="28">
        <f t="shared" si="113"/>
        <v>0</v>
      </c>
      <c r="W120" s="28">
        <f t="shared" si="113"/>
        <v>3.1109656628558469E-8</v>
      </c>
      <c r="X120" s="28">
        <f t="shared" si="113"/>
        <v>-9.0043532763164347E-3</v>
      </c>
      <c r="Y120" s="28">
        <f t="shared" si="113"/>
        <v>8.5087129898996583E-2</v>
      </c>
      <c r="Z120" s="28">
        <f t="shared" si="113"/>
        <v>5.9877123259610698E-9</v>
      </c>
      <c r="AA120" s="28">
        <f t="shared" si="113"/>
        <v>1.0241201220395624E-8</v>
      </c>
      <c r="AB120" s="28">
        <f t="shared" si="113"/>
        <v>0.13229142521235904</v>
      </c>
      <c r="AC120" s="28">
        <f t="shared" si="113"/>
        <v>7.2278307667636987E-3</v>
      </c>
      <c r="AE120" s="29" t="s">
        <v>1052</v>
      </c>
      <c r="AF120" s="28">
        <f t="shared" si="114"/>
        <v>-1.0154866588456213E-2</v>
      </c>
      <c r="AG120" s="28">
        <f t="shared" si="114"/>
        <v>-2.3378902057182405E-2</v>
      </c>
      <c r="AH120" s="28">
        <f t="shared" si="114"/>
        <v>1.1183789672776223E-2</v>
      </c>
      <c r="AI120" s="28">
        <f t="shared" si="114"/>
        <v>-3.3841890980343625E-2</v>
      </c>
      <c r="AJ120" s="28">
        <f t="shared" si="114"/>
        <v>-1.9279643952658576E-2</v>
      </c>
      <c r="AK120" s="28">
        <f t="shared" si="114"/>
        <v>3.2406782773511278E-2</v>
      </c>
      <c r="AL120" s="28">
        <f t="shared" si="114"/>
        <v>0</v>
      </c>
      <c r="AM120" s="28">
        <f t="shared" si="114"/>
        <v>-1.9360677104173662E-2</v>
      </c>
      <c r="AN120" s="28">
        <f t="shared" si="114"/>
        <v>0</v>
      </c>
      <c r="AO120" s="28">
        <f t="shared" si="114"/>
        <v>8.0175946140692567E-3</v>
      </c>
      <c r="AP120" s="28"/>
      <c r="AQ120" s="28"/>
      <c r="AR120" s="28"/>
    </row>
    <row r="121" spans="1:44" x14ac:dyDescent="0.25">
      <c r="A121" s="29" t="s">
        <v>1053</v>
      </c>
      <c r="B121" s="28">
        <f t="shared" si="112"/>
        <v>2.7950113960133471E-2</v>
      </c>
      <c r="C121" s="28">
        <f t="shared" si="112"/>
        <v>-4.9020599068483328E-4</v>
      </c>
      <c r="D121" s="28">
        <f t="shared" si="112"/>
        <v>1.2182833646162239E-2</v>
      </c>
      <c r="E121" s="28">
        <f t="shared" si="112"/>
        <v>6.1297022652702093E-3</v>
      </c>
      <c r="F121" s="28">
        <f t="shared" si="112"/>
        <v>0.13141562476670154</v>
      </c>
      <c r="G121" s="28">
        <f t="shared" si="112"/>
        <v>3.333211602973285E-2</v>
      </c>
      <c r="H121" s="28">
        <f t="shared" si="112"/>
        <v>2.0742040751642321E-8</v>
      </c>
      <c r="I121" s="28">
        <f t="shared" si="112"/>
        <v>-1.8058379538545388E-2</v>
      </c>
      <c r="J121" s="28">
        <f t="shared" si="112"/>
        <v>8.14660119399373E-2</v>
      </c>
      <c r="K121" s="28">
        <f t="shared" si="112"/>
        <v>1.2525312342859252E-8</v>
      </c>
      <c r="L121" s="28">
        <f t="shared" si="112"/>
        <v>1.0241201220395624E-8</v>
      </c>
      <c r="M121" s="28">
        <f t="shared" si="112"/>
        <v>0.13229142521235904</v>
      </c>
      <c r="N121" s="28">
        <f t="shared" si="112"/>
        <v>1.7749334014214746E-2</v>
      </c>
      <c r="P121" s="29" t="s">
        <v>1053</v>
      </c>
      <c r="Q121" s="28">
        <f t="shared" si="113"/>
        <v>9.3452468923389986E-2</v>
      </c>
      <c r="R121" s="28">
        <f t="shared" si="113"/>
        <v>4.5575875956438194E-2</v>
      </c>
      <c r="S121" s="28">
        <f t="shared" si="113"/>
        <v>6.3310627997162028E-2</v>
      </c>
      <c r="T121" s="28">
        <f t="shared" si="113"/>
        <v>-1.4727692732030562E-8</v>
      </c>
      <c r="U121" s="28">
        <f t="shared" si="113"/>
        <v>0.17204903107544922</v>
      </c>
      <c r="V121" s="28">
        <f t="shared" si="113"/>
        <v>0</v>
      </c>
      <c r="W121" s="28">
        <f t="shared" si="113"/>
        <v>3.1109656628558469E-8</v>
      </c>
      <c r="X121" s="28">
        <f t="shared" si="113"/>
        <v>-9.0043532763164347E-3</v>
      </c>
      <c r="Y121" s="28">
        <f t="shared" si="113"/>
        <v>8.5087129898996583E-2</v>
      </c>
      <c r="Z121" s="28">
        <f t="shared" si="113"/>
        <v>5.9877123259610698E-9</v>
      </c>
      <c r="AA121" s="28">
        <f t="shared" si="113"/>
        <v>1.0241201220395624E-8</v>
      </c>
      <c r="AB121" s="28">
        <f t="shared" si="113"/>
        <v>0.13229142521235904</v>
      </c>
      <c r="AC121" s="28">
        <f t="shared" si="113"/>
        <v>7.2278307667636987E-3</v>
      </c>
      <c r="AE121" s="29" t="s">
        <v>1053</v>
      </c>
      <c r="AF121" s="28">
        <f t="shared" si="114"/>
        <v>-3.0264467297225206E-3</v>
      </c>
      <c r="AG121" s="28">
        <f t="shared" si="114"/>
        <v>-6.9559808137902301E-3</v>
      </c>
      <c r="AH121" s="28">
        <f t="shared" si="114"/>
        <v>8.6329616955316268E-3</v>
      </c>
      <c r="AI121" s="28">
        <f t="shared" si="114"/>
        <v>9.6975597417643389E-3</v>
      </c>
      <c r="AJ121" s="28">
        <f t="shared" si="114"/>
        <v>-1.5512440665271132E-2</v>
      </c>
      <c r="AK121" s="28">
        <f t="shared" si="114"/>
        <v>4.396458567487227E-2</v>
      </c>
      <c r="AL121" s="28">
        <f t="shared" si="114"/>
        <v>5.3058635263170117E-9</v>
      </c>
      <c r="AM121" s="28">
        <f t="shared" si="114"/>
        <v>-1.8902796522162979E-2</v>
      </c>
      <c r="AN121" s="28">
        <f t="shared" si="114"/>
        <v>-4.2250157816781098E-9</v>
      </c>
      <c r="AO121" s="28">
        <f t="shared" si="114"/>
        <v>2.4502089246425385E-9</v>
      </c>
      <c r="AP121" s="28"/>
      <c r="AQ121" s="28"/>
      <c r="AR121" s="28">
        <f t="shared" si="114"/>
        <v>2.3823795951958049E-2</v>
      </c>
    </row>
    <row r="122" spans="1:44" x14ac:dyDescent="0.25">
      <c r="A122" s="29" t="s">
        <v>1054</v>
      </c>
      <c r="B122" s="28">
        <f t="shared" ref="B122:N122" si="116">B38/B34-1</f>
        <v>4.6691465958244027E-3</v>
      </c>
      <c r="C122" s="28">
        <f t="shared" si="116"/>
        <v>5.1832287057001158E-2</v>
      </c>
      <c r="D122" s="28">
        <f t="shared" si="116"/>
        <v>8.2242354561778974E-3</v>
      </c>
      <c r="E122" s="28">
        <f t="shared" si="116"/>
        <v>3.2687588698594228E-2</v>
      </c>
      <c r="F122" s="28">
        <f t="shared" si="116"/>
        <v>-7.6948290655691642E-2</v>
      </c>
      <c r="G122" s="28">
        <f t="shared" si="116"/>
        <v>1.0177967962286871E-2</v>
      </c>
      <c r="H122" s="28">
        <f t="shared" si="116"/>
        <v>2.0742040751642321E-8</v>
      </c>
      <c r="I122" s="28">
        <f t="shared" si="116"/>
        <v>-4.0550713707121155E-2</v>
      </c>
      <c r="J122" s="28">
        <f t="shared" si="116"/>
        <v>8.14660119399373E-2</v>
      </c>
      <c r="K122" s="28">
        <f t="shared" si="116"/>
        <v>1.2525312342859252E-8</v>
      </c>
      <c r="L122" s="28">
        <f t="shared" si="116"/>
        <v>1.0241201220395624E-8</v>
      </c>
      <c r="M122" s="28">
        <f t="shared" si="116"/>
        <v>0.19141474031918726</v>
      </c>
      <c r="N122" s="28">
        <f t="shared" si="116"/>
        <v>1.5957035425810284E-2</v>
      </c>
      <c r="P122" s="29" t="s">
        <v>1054</v>
      </c>
      <c r="Q122" s="28">
        <f t="shared" ref="Q122:AC122" si="117">Q38/Q34-1</f>
        <v>-8.0051360073966071E-3</v>
      </c>
      <c r="R122" s="28">
        <f t="shared" si="117"/>
        <v>7.4898399670291882E-2</v>
      </c>
      <c r="S122" s="28">
        <f t="shared" si="117"/>
        <v>3.0936915702302725E-2</v>
      </c>
      <c r="T122" s="28">
        <f t="shared" si="117"/>
        <v>4.0832990549515946E-2</v>
      </c>
      <c r="U122" s="28">
        <f t="shared" si="117"/>
        <v>-0.11024392994153409</v>
      </c>
      <c r="V122" s="28">
        <f t="shared" si="117"/>
        <v>0</v>
      </c>
      <c r="W122" s="28">
        <f t="shared" si="117"/>
        <v>3.1109656628558469E-8</v>
      </c>
      <c r="X122" s="28">
        <f t="shared" si="117"/>
        <v>-9.0043532763164347E-3</v>
      </c>
      <c r="Y122" s="28">
        <f t="shared" si="117"/>
        <v>8.5087129898996583E-2</v>
      </c>
      <c r="Z122" s="28">
        <f t="shared" si="117"/>
        <v>5.9877123259610698E-9</v>
      </c>
      <c r="AA122" s="28">
        <f t="shared" si="117"/>
        <v>1.0241201220395624E-8</v>
      </c>
      <c r="AB122" s="28">
        <f t="shared" si="117"/>
        <v>0.19141474031918726</v>
      </c>
      <c r="AC122" s="28">
        <f t="shared" si="117"/>
        <v>1.4665248138333364E-2</v>
      </c>
      <c r="AE122" s="29" t="s">
        <v>1054</v>
      </c>
      <c r="AF122" s="28">
        <f t="shared" ref="AF122:AO122" si="118">AF38/AF34-1</f>
        <v>1.0956574068242908E-2</v>
      </c>
      <c r="AG122" s="28">
        <f t="shared" si="118"/>
        <v>4.8475807195569542E-2</v>
      </c>
      <c r="AH122" s="28">
        <f t="shared" si="118"/>
        <v>6.6049499295399716E-3</v>
      </c>
      <c r="AI122" s="28">
        <f t="shared" si="118"/>
        <v>2.7861184762921765E-2</v>
      </c>
      <c r="AJ122" s="28">
        <f t="shared" si="118"/>
        <v>5.9995938322467079E-2</v>
      </c>
      <c r="AK122" s="28">
        <f t="shared" si="118"/>
        <v>1.3329337247042883E-2</v>
      </c>
      <c r="AL122" s="28">
        <f t="shared" si="118"/>
        <v>5.3058635263170117E-9</v>
      </c>
      <c r="AM122" s="28">
        <f t="shared" si="118"/>
        <v>-4.3359775106949994E-2</v>
      </c>
      <c r="AN122" s="28">
        <f t="shared" si="118"/>
        <v>-4.2250157816781098E-9</v>
      </c>
      <c r="AO122" s="28">
        <f t="shared" si="118"/>
        <v>2.4502089246425385E-9</v>
      </c>
      <c r="AP122" s="28"/>
      <c r="AQ122" s="28"/>
      <c r="AR122" s="28">
        <f t="shared" ref="AR122" si="119">AR38/AR34-1</f>
        <v>1.6706691686701136E-2</v>
      </c>
    </row>
    <row r="123" spans="1:44" x14ac:dyDescent="0.25">
      <c r="A123" s="29" t="s">
        <v>1055</v>
      </c>
      <c r="B123" s="28">
        <f t="shared" ref="B123:N123" si="120">B39/B35-1</f>
        <v>-1.418500738018813E-2</v>
      </c>
      <c r="C123" s="28">
        <f t="shared" si="120"/>
        <v>4.9383618199874135E-3</v>
      </c>
      <c r="D123" s="28">
        <f t="shared" si="120"/>
        <v>7.9069965635176764E-3</v>
      </c>
      <c r="E123" s="28">
        <f t="shared" si="120"/>
        <v>3.268757474813544E-2</v>
      </c>
      <c r="F123" s="28">
        <f t="shared" si="120"/>
        <v>-8.3524931831022164E-2</v>
      </c>
      <c r="G123" s="28">
        <f t="shared" si="120"/>
        <v>-2.8026046060777299E-3</v>
      </c>
      <c r="H123" s="28">
        <f t="shared" si="120"/>
        <v>0</v>
      </c>
      <c r="I123" s="28">
        <f t="shared" si="120"/>
        <v>-3.6265072185819536E-2</v>
      </c>
      <c r="J123" s="28">
        <f t="shared" si="120"/>
        <v>0</v>
      </c>
      <c r="K123" s="28">
        <f t="shared" si="120"/>
        <v>0</v>
      </c>
      <c r="L123" s="28">
        <f t="shared" si="120"/>
        <v>0</v>
      </c>
      <c r="M123" s="28">
        <f t="shared" si="120"/>
        <v>6.6527264543290832E-2</v>
      </c>
      <c r="N123" s="28">
        <f t="shared" si="120"/>
        <v>2.8447378749075991E-2</v>
      </c>
      <c r="P123" s="29" t="s">
        <v>1055</v>
      </c>
      <c r="Q123" s="28">
        <f t="shared" ref="Q123:AC123" si="121">Q39/Q35-1</f>
        <v>-3.2934287538508356E-2</v>
      </c>
      <c r="R123" s="28">
        <f t="shared" si="121"/>
        <v>5.9744527078465337E-2</v>
      </c>
      <c r="S123" s="28">
        <f t="shared" si="121"/>
        <v>3.1573408351506016E-2</v>
      </c>
      <c r="T123" s="28">
        <f t="shared" si="121"/>
        <v>4.0833005878584627E-2</v>
      </c>
      <c r="U123" s="28">
        <f t="shared" si="121"/>
        <v>-0.11798663083456429</v>
      </c>
      <c r="V123" s="28">
        <f t="shared" si="121"/>
        <v>0</v>
      </c>
      <c r="W123" s="28">
        <f t="shared" si="121"/>
        <v>0</v>
      </c>
      <c r="X123" s="28">
        <f t="shared" si="121"/>
        <v>0</v>
      </c>
      <c r="Y123" s="28">
        <f t="shared" si="121"/>
        <v>0</v>
      </c>
      <c r="Z123" s="28">
        <f t="shared" si="121"/>
        <v>0</v>
      </c>
      <c r="AA123" s="28">
        <f t="shared" si="121"/>
        <v>0</v>
      </c>
      <c r="AB123" s="28">
        <f t="shared" si="121"/>
        <v>6.6527264543290832E-2</v>
      </c>
      <c r="AC123" s="28">
        <f t="shared" si="121"/>
        <v>1.4665271973775651E-2</v>
      </c>
      <c r="AE123" s="29" t="s">
        <v>1055</v>
      </c>
      <c r="AF123" s="28">
        <f t="shared" ref="AF123:AO123" si="122">AF39/AF35-1</f>
        <v>-4.5310036308404689E-3</v>
      </c>
      <c r="AG123" s="28">
        <f t="shared" si="122"/>
        <v>-2.8645580721345931E-3</v>
      </c>
      <c r="AH123" s="28">
        <f t="shared" si="122"/>
        <v>6.2218303799363994E-3</v>
      </c>
      <c r="AI123" s="28">
        <f t="shared" si="122"/>
        <v>2.7861225368251086E-2</v>
      </c>
      <c r="AJ123" s="28">
        <f t="shared" si="122"/>
        <v>6.7115356081047572E-2</v>
      </c>
      <c r="AK123" s="28">
        <f t="shared" si="122"/>
        <v>-3.6719345358267041E-3</v>
      </c>
      <c r="AL123" s="28">
        <f t="shared" si="122"/>
        <v>0</v>
      </c>
      <c r="AM123" s="28">
        <f t="shared" si="122"/>
        <v>-3.9580202897520955E-2</v>
      </c>
      <c r="AN123" s="28">
        <f t="shared" si="122"/>
        <v>0</v>
      </c>
      <c r="AO123" s="28">
        <f t="shared" si="122"/>
        <v>0</v>
      </c>
      <c r="AP123" s="28"/>
      <c r="AQ123" s="28"/>
      <c r="AR123" s="28">
        <f t="shared" ref="AR123" si="123">AR39/AR35-1</f>
        <v>3.6487665886842269E-2</v>
      </c>
    </row>
    <row r="124" spans="1:44" x14ac:dyDescent="0.25">
      <c r="A124" s="29" t="s">
        <v>1056</v>
      </c>
      <c r="B124" s="28">
        <f t="shared" ref="B124:N124" si="124">B40/B36-1</f>
        <v>-9.0808730029646734E-3</v>
      </c>
      <c r="C124" s="28">
        <f t="shared" si="124"/>
        <v>1.4682969445554361E-2</v>
      </c>
      <c r="D124" s="28">
        <f t="shared" si="124"/>
        <v>-2.8255877771538596E-2</v>
      </c>
      <c r="E124" s="28">
        <f t="shared" si="124"/>
        <v>1.826347946896667E-2</v>
      </c>
      <c r="F124" s="28">
        <f t="shared" si="124"/>
        <v>-5.7001365621805467E-2</v>
      </c>
      <c r="G124" s="28">
        <f t="shared" si="124"/>
        <v>-4.3314411142018061E-3</v>
      </c>
      <c r="H124" s="28">
        <f t="shared" si="124"/>
        <v>0</v>
      </c>
      <c r="I124" s="28">
        <f t="shared" si="124"/>
        <v>-8.4236108289709177E-3</v>
      </c>
      <c r="J124" s="28">
        <f t="shared" si="124"/>
        <v>0</v>
      </c>
      <c r="K124" s="28">
        <f t="shared" si="124"/>
        <v>1.3368049267548088E-7</v>
      </c>
      <c r="L124" s="28">
        <f t="shared" si="124"/>
        <v>0</v>
      </c>
      <c r="M124" s="28">
        <f t="shared" si="124"/>
        <v>5.3472612327767122E-2</v>
      </c>
      <c r="N124" s="28">
        <f t="shared" si="124"/>
        <v>1.1207670830783778E-2</v>
      </c>
      <c r="P124" s="29" t="s">
        <v>1056</v>
      </c>
      <c r="Q124" s="28">
        <f t="shared" ref="Q124:AC124" si="125">Q40/Q36-1</f>
        <v>-2.2457561843871154E-2</v>
      </c>
      <c r="R124" s="28">
        <f t="shared" si="125"/>
        <v>5.1233861296171801E-2</v>
      </c>
      <c r="S124" s="28">
        <f t="shared" si="125"/>
        <v>0</v>
      </c>
      <c r="T124" s="28">
        <f t="shared" si="125"/>
        <v>4.0833005878584627E-2</v>
      </c>
      <c r="U124" s="28">
        <f t="shared" si="125"/>
        <v>-8.5386216921974123E-2</v>
      </c>
      <c r="V124" s="28">
        <f t="shared" si="125"/>
        <v>0</v>
      </c>
      <c r="W124" s="28">
        <f t="shared" si="125"/>
        <v>0</v>
      </c>
      <c r="X124" s="28">
        <f t="shared" si="125"/>
        <v>0</v>
      </c>
      <c r="Y124" s="28">
        <f t="shared" si="125"/>
        <v>0</v>
      </c>
      <c r="Z124" s="28">
        <f t="shared" si="125"/>
        <v>0</v>
      </c>
      <c r="AA124" s="28">
        <f t="shared" si="125"/>
        <v>0</v>
      </c>
      <c r="AB124" s="28">
        <f t="shared" si="125"/>
        <v>5.3472612327767122E-2</v>
      </c>
      <c r="AC124" s="28">
        <f t="shared" si="125"/>
        <v>1.4665271973775651E-2</v>
      </c>
      <c r="AE124" s="29" t="s">
        <v>1056</v>
      </c>
      <c r="AF124" s="28">
        <f t="shared" ref="AF124:AO124" si="126">AF40/AF36-1</f>
        <v>-2.1242363979840917E-3</v>
      </c>
      <c r="AG124" s="28">
        <f t="shared" si="126"/>
        <v>9.3414220364111955E-3</v>
      </c>
      <c r="AH124" s="28">
        <f t="shared" si="126"/>
        <v>-3.0324149748837681E-2</v>
      </c>
      <c r="AI124" s="28">
        <f t="shared" si="126"/>
        <v>5.1853437309437034E-3</v>
      </c>
      <c r="AJ124" s="28">
        <f t="shared" si="126"/>
        <v>6.7104874309672935E-2</v>
      </c>
      <c r="AK124" s="28">
        <f t="shared" si="126"/>
        <v>-5.6748940526535341E-3</v>
      </c>
      <c r="AL124" s="28">
        <f t="shared" si="126"/>
        <v>0</v>
      </c>
      <c r="AM124" s="28">
        <f t="shared" si="126"/>
        <v>-9.2037372874387291E-3</v>
      </c>
      <c r="AN124" s="28">
        <f t="shared" si="126"/>
        <v>0</v>
      </c>
      <c r="AO124" s="28">
        <f t="shared" si="126"/>
        <v>2.5103796352787811E-7</v>
      </c>
      <c r="AP124" s="28"/>
      <c r="AQ124" s="28"/>
      <c r="AR124" s="28">
        <f t="shared" ref="AR124" si="127">AR40/AR36-1</f>
        <v>9.240044553463056E-3</v>
      </c>
    </row>
    <row r="125" spans="1:44" x14ac:dyDescent="0.25">
      <c r="A125" s="29" t="s">
        <v>1057</v>
      </c>
      <c r="B125" s="28">
        <f t="shared" ref="B125:N125" si="128">B41/B37-1</f>
        <v>1.06637397055942E-3</v>
      </c>
      <c r="C125" s="28">
        <f t="shared" si="128"/>
        <v>2.0526101864493329E-2</v>
      </c>
      <c r="D125" s="28">
        <f t="shared" si="128"/>
        <v>-1.713381110550638E-2</v>
      </c>
      <c r="E125" s="28">
        <f t="shared" si="128"/>
        <v>1.41961343178445E-2</v>
      </c>
      <c r="F125" s="28">
        <f t="shared" si="128"/>
        <v>-4.3510837623412235E-2</v>
      </c>
      <c r="G125" s="28">
        <f t="shared" si="128"/>
        <v>-1.5801305422052381E-2</v>
      </c>
      <c r="H125" s="28">
        <f t="shared" si="128"/>
        <v>0</v>
      </c>
      <c r="I125" s="28">
        <f t="shared" si="128"/>
        <v>2.2662891430266008E-2</v>
      </c>
      <c r="J125" s="28">
        <f t="shared" si="128"/>
        <v>0</v>
      </c>
      <c r="K125" s="28">
        <f t="shared" si="128"/>
        <v>1.3368049267548088E-7</v>
      </c>
      <c r="L125" s="28">
        <f t="shared" si="128"/>
        <v>0</v>
      </c>
      <c r="M125" s="28">
        <f t="shared" si="128"/>
        <v>5.3472612327767122E-2</v>
      </c>
      <c r="N125" s="28">
        <f t="shared" si="128"/>
        <v>-1.4134268604695244E-3</v>
      </c>
      <c r="P125" s="29" t="s">
        <v>1057</v>
      </c>
      <c r="Q125" s="28">
        <f t="shared" ref="Q125:AC125" si="129">Q41/Q37-1</f>
        <v>-1.7445050091404957E-2</v>
      </c>
      <c r="R125" s="28">
        <f t="shared" si="129"/>
        <v>3.1938171995610443E-2</v>
      </c>
      <c r="S125" s="28">
        <f t="shared" si="129"/>
        <v>0</v>
      </c>
      <c r="T125" s="28">
        <f t="shared" si="129"/>
        <v>4.0833005878584627E-2</v>
      </c>
      <c r="U125" s="28">
        <f t="shared" si="129"/>
        <v>-6.9584891787997094E-2</v>
      </c>
      <c r="V125" s="28">
        <f t="shared" si="129"/>
        <v>0</v>
      </c>
      <c r="W125" s="28">
        <f t="shared" si="129"/>
        <v>0</v>
      </c>
      <c r="X125" s="28">
        <f t="shared" si="129"/>
        <v>0</v>
      </c>
      <c r="Y125" s="28">
        <f t="shared" si="129"/>
        <v>0</v>
      </c>
      <c r="Z125" s="28">
        <f t="shared" si="129"/>
        <v>0</v>
      </c>
      <c r="AA125" s="28">
        <f t="shared" si="129"/>
        <v>0</v>
      </c>
      <c r="AB125" s="28">
        <f t="shared" si="129"/>
        <v>5.3472612327767122E-2</v>
      </c>
      <c r="AC125" s="28">
        <f t="shared" si="129"/>
        <v>1.4665271973775651E-2</v>
      </c>
      <c r="AE125" s="29" t="s">
        <v>1057</v>
      </c>
      <c r="AF125" s="28">
        <f t="shared" ref="AF125:AO125" si="130">AF41/AF37-1</f>
        <v>1.0667805816239939E-2</v>
      </c>
      <c r="AG125" s="28">
        <f t="shared" si="130"/>
        <v>1.8839561690186413E-2</v>
      </c>
      <c r="AH125" s="28">
        <f t="shared" si="130"/>
        <v>-1.8387954639090709E-2</v>
      </c>
      <c r="AI125" s="28">
        <f t="shared" si="130"/>
        <v>-1.1592736972252382E-3</v>
      </c>
      <c r="AJ125" s="28">
        <f t="shared" si="130"/>
        <v>6.873380039153254E-2</v>
      </c>
      <c r="AK125" s="28">
        <f t="shared" si="130"/>
        <v>-2.0629485379132673E-2</v>
      </c>
      <c r="AL125" s="28">
        <f t="shared" si="130"/>
        <v>0</v>
      </c>
      <c r="AM125" s="28">
        <f t="shared" si="130"/>
        <v>2.4797806949416135E-2</v>
      </c>
      <c r="AN125" s="28">
        <f t="shared" si="130"/>
        <v>0</v>
      </c>
      <c r="AO125" s="28">
        <f t="shared" si="130"/>
        <v>2.5103796352787811E-7</v>
      </c>
      <c r="AP125" s="28"/>
      <c r="AQ125" s="28"/>
      <c r="AR125" s="28">
        <f t="shared" ref="AR125" si="131">AR41/AR37-1</f>
        <v>-1.0545816282389042E-2</v>
      </c>
    </row>
    <row r="126" spans="1:44" hidden="1" outlineLevel="1" x14ac:dyDescent="0.25">
      <c r="A126" s="29" t="s">
        <v>1058</v>
      </c>
      <c r="B126" s="28"/>
      <c r="C126" s="28"/>
      <c r="D126" s="28"/>
      <c r="E126" s="28"/>
      <c r="F126" s="28"/>
      <c r="G126" s="28"/>
      <c r="H126" s="28"/>
      <c r="I126" s="28"/>
      <c r="J126" s="28"/>
      <c r="K126" s="28"/>
      <c r="L126" s="28"/>
      <c r="M126" s="28"/>
      <c r="N126" s="28"/>
      <c r="P126" s="29" t="s">
        <v>1058</v>
      </c>
      <c r="Q126" s="28"/>
      <c r="R126" s="28"/>
      <c r="S126" s="28"/>
      <c r="T126" s="28"/>
      <c r="U126" s="28"/>
      <c r="V126" s="28"/>
      <c r="W126" s="28"/>
      <c r="X126" s="28"/>
      <c r="Y126" s="28"/>
      <c r="Z126" s="28"/>
      <c r="AA126" s="28"/>
      <c r="AB126" s="28"/>
      <c r="AC126" s="28"/>
      <c r="AE126" s="29" t="s">
        <v>1058</v>
      </c>
      <c r="AF126" s="28"/>
      <c r="AG126" s="28"/>
      <c r="AH126" s="28"/>
      <c r="AI126" s="28"/>
      <c r="AJ126" s="28"/>
      <c r="AK126" s="28"/>
      <c r="AL126" s="28"/>
      <c r="AM126" s="28"/>
      <c r="AN126" s="28"/>
      <c r="AO126" s="28"/>
      <c r="AP126" s="28"/>
      <c r="AQ126" s="28"/>
      <c r="AR126" s="28"/>
    </row>
    <row r="127" spans="1:44" hidden="1" outlineLevel="1" x14ac:dyDescent="0.25">
      <c r="A127" s="29" t="s">
        <v>1059</v>
      </c>
      <c r="B127" s="28"/>
      <c r="C127" s="28"/>
      <c r="D127" s="28"/>
      <c r="E127" s="28"/>
      <c r="F127" s="28"/>
      <c r="G127" s="28"/>
      <c r="H127" s="28"/>
      <c r="I127" s="28"/>
      <c r="J127" s="28"/>
      <c r="K127" s="28"/>
      <c r="L127" s="28"/>
      <c r="M127" s="28"/>
      <c r="N127" s="28"/>
      <c r="P127" s="29" t="s">
        <v>1059</v>
      </c>
      <c r="Q127" s="28"/>
      <c r="R127" s="28"/>
      <c r="S127" s="28"/>
      <c r="T127" s="28"/>
      <c r="U127" s="28"/>
      <c r="V127" s="28"/>
      <c r="W127" s="28"/>
      <c r="X127" s="28"/>
      <c r="Y127" s="28"/>
      <c r="Z127" s="28"/>
      <c r="AA127" s="28"/>
      <c r="AB127" s="28"/>
      <c r="AC127" s="28"/>
      <c r="AE127" s="29" t="s">
        <v>1059</v>
      </c>
      <c r="AF127" s="28"/>
      <c r="AG127" s="28"/>
      <c r="AH127" s="28"/>
      <c r="AI127" s="28"/>
      <c r="AJ127" s="28"/>
      <c r="AK127" s="28"/>
      <c r="AL127" s="28"/>
      <c r="AM127" s="28"/>
      <c r="AN127" s="28"/>
      <c r="AO127" s="28"/>
      <c r="AP127" s="28"/>
      <c r="AQ127" s="28"/>
      <c r="AR127" s="28"/>
    </row>
    <row r="128" spans="1:44" hidden="1" outlineLevel="1" x14ac:dyDescent="0.25">
      <c r="A128" s="29" t="s">
        <v>1060</v>
      </c>
      <c r="B128" s="28"/>
      <c r="C128" s="28"/>
      <c r="D128" s="28"/>
      <c r="E128" s="28"/>
      <c r="F128" s="28"/>
      <c r="G128" s="28"/>
      <c r="H128" s="28"/>
      <c r="I128" s="28"/>
      <c r="J128" s="28"/>
      <c r="K128" s="28"/>
      <c r="L128" s="28"/>
      <c r="M128" s="28"/>
      <c r="N128" s="28"/>
      <c r="P128" s="29" t="s">
        <v>1060</v>
      </c>
      <c r="Q128" s="28"/>
      <c r="R128" s="28"/>
      <c r="S128" s="28"/>
      <c r="T128" s="28"/>
      <c r="U128" s="28"/>
      <c r="V128" s="28"/>
      <c r="W128" s="28"/>
      <c r="X128" s="28"/>
      <c r="Y128" s="28"/>
      <c r="Z128" s="28"/>
      <c r="AA128" s="28"/>
      <c r="AB128" s="28"/>
      <c r="AC128" s="28"/>
      <c r="AE128" s="29" t="s">
        <v>1060</v>
      </c>
      <c r="AF128" s="28"/>
      <c r="AG128" s="28"/>
      <c r="AH128" s="28"/>
      <c r="AI128" s="28"/>
      <c r="AJ128" s="28"/>
      <c r="AK128" s="28"/>
      <c r="AL128" s="28"/>
      <c r="AM128" s="28"/>
      <c r="AN128" s="28"/>
      <c r="AO128" s="28"/>
      <c r="AP128" s="28"/>
      <c r="AQ128" s="28"/>
      <c r="AR128" s="28"/>
    </row>
    <row r="129" spans="1:44" hidden="1" outlineLevel="1" x14ac:dyDescent="0.25">
      <c r="A129" s="29" t="s">
        <v>1061</v>
      </c>
      <c r="B129" s="28"/>
      <c r="C129" s="28"/>
      <c r="D129" s="28"/>
      <c r="E129" s="28"/>
      <c r="F129" s="28"/>
      <c r="G129" s="28"/>
      <c r="H129" s="28"/>
      <c r="I129" s="28"/>
      <c r="J129" s="28"/>
      <c r="K129" s="28"/>
      <c r="L129" s="28"/>
      <c r="M129" s="28"/>
      <c r="N129" s="28"/>
      <c r="P129" s="29" t="s">
        <v>1061</v>
      </c>
      <c r="Q129" s="28"/>
      <c r="R129" s="28"/>
      <c r="S129" s="28"/>
      <c r="T129" s="28"/>
      <c r="U129" s="28"/>
      <c r="V129" s="28"/>
      <c r="W129" s="28"/>
      <c r="X129" s="28"/>
      <c r="Y129" s="28"/>
      <c r="Z129" s="28"/>
      <c r="AA129" s="28"/>
      <c r="AB129" s="28"/>
      <c r="AC129" s="28"/>
      <c r="AE129" s="29" t="s">
        <v>1061</v>
      </c>
      <c r="AF129" s="28"/>
      <c r="AG129" s="28"/>
      <c r="AH129" s="28"/>
      <c r="AI129" s="28"/>
      <c r="AJ129" s="28"/>
      <c r="AK129" s="28"/>
      <c r="AL129" s="28"/>
      <c r="AM129" s="28"/>
      <c r="AN129" s="28"/>
      <c r="AO129" s="28"/>
      <c r="AP129" s="28"/>
      <c r="AQ129" s="28"/>
      <c r="AR129" s="28"/>
    </row>
    <row r="130" spans="1:44" hidden="1" outlineLevel="1" x14ac:dyDescent="0.25">
      <c r="A130" s="29" t="s">
        <v>1062</v>
      </c>
      <c r="B130" s="28"/>
      <c r="C130" s="28"/>
      <c r="D130" s="28"/>
      <c r="E130" s="28"/>
      <c r="F130" s="28"/>
      <c r="G130" s="28"/>
      <c r="H130" s="28"/>
      <c r="I130" s="28"/>
      <c r="J130" s="28"/>
      <c r="K130" s="28"/>
      <c r="L130" s="28"/>
      <c r="M130" s="28"/>
      <c r="N130" s="28"/>
      <c r="P130" s="29" t="s">
        <v>1062</v>
      </c>
      <c r="Q130" s="28"/>
      <c r="R130" s="28"/>
      <c r="S130" s="28"/>
      <c r="T130" s="28"/>
      <c r="U130" s="28"/>
      <c r="V130" s="28"/>
      <c r="W130" s="28"/>
      <c r="X130" s="28"/>
      <c r="Y130" s="28"/>
      <c r="Z130" s="28"/>
      <c r="AA130" s="28"/>
      <c r="AB130" s="28"/>
      <c r="AC130" s="28"/>
      <c r="AE130" s="29" t="s">
        <v>1062</v>
      </c>
      <c r="AF130" s="28"/>
      <c r="AG130" s="28"/>
      <c r="AH130" s="28"/>
      <c r="AI130" s="28"/>
      <c r="AJ130" s="28"/>
      <c r="AK130" s="28"/>
      <c r="AL130" s="28"/>
      <c r="AM130" s="28"/>
      <c r="AN130" s="28"/>
      <c r="AO130" s="28"/>
      <c r="AP130" s="28"/>
      <c r="AQ130" s="28"/>
      <c r="AR130" s="28"/>
    </row>
    <row r="131" spans="1:44" hidden="1" outlineLevel="1" x14ac:dyDescent="0.25">
      <c r="A131" s="29" t="s">
        <v>1063</v>
      </c>
      <c r="B131" s="28"/>
      <c r="C131" s="28"/>
      <c r="D131" s="28"/>
      <c r="E131" s="28"/>
      <c r="F131" s="28"/>
      <c r="G131" s="28"/>
      <c r="H131" s="28"/>
      <c r="I131" s="28"/>
      <c r="J131" s="28"/>
      <c r="K131" s="28"/>
      <c r="L131" s="28"/>
      <c r="M131" s="28"/>
      <c r="N131" s="28"/>
      <c r="P131" s="29" t="s">
        <v>1063</v>
      </c>
      <c r="Q131" s="28"/>
      <c r="R131" s="28"/>
      <c r="S131" s="28"/>
      <c r="T131" s="28"/>
      <c r="U131" s="28"/>
      <c r="V131" s="28"/>
      <c r="W131" s="28"/>
      <c r="X131" s="28"/>
      <c r="Y131" s="28"/>
      <c r="Z131" s="28"/>
      <c r="AA131" s="28"/>
      <c r="AB131" s="28"/>
      <c r="AC131" s="28"/>
      <c r="AE131" s="29" t="s">
        <v>1063</v>
      </c>
      <c r="AF131" s="28"/>
      <c r="AG131" s="28"/>
      <c r="AH131" s="28"/>
      <c r="AI131" s="28"/>
      <c r="AJ131" s="28"/>
      <c r="AK131" s="28"/>
      <c r="AL131" s="28"/>
      <c r="AM131" s="28"/>
      <c r="AN131" s="28"/>
      <c r="AO131" s="28"/>
      <c r="AP131" s="28"/>
      <c r="AQ131" s="28"/>
      <c r="AR131" s="28"/>
    </row>
    <row r="132" spans="1:44" hidden="1" outlineLevel="1" x14ac:dyDescent="0.25">
      <c r="A132" s="29" t="s">
        <v>1064</v>
      </c>
      <c r="B132" s="28"/>
      <c r="C132" s="28"/>
      <c r="D132" s="28"/>
      <c r="E132" s="28"/>
      <c r="F132" s="28"/>
      <c r="G132" s="28"/>
      <c r="H132" s="28"/>
      <c r="I132" s="28"/>
      <c r="J132" s="28"/>
      <c r="K132" s="28"/>
      <c r="L132" s="28"/>
      <c r="M132" s="28"/>
      <c r="N132" s="28"/>
      <c r="P132" s="29" t="s">
        <v>1064</v>
      </c>
      <c r="Q132" s="28"/>
      <c r="R132" s="28"/>
      <c r="S132" s="28"/>
      <c r="T132" s="28"/>
      <c r="U132" s="28"/>
      <c r="V132" s="28"/>
      <c r="W132" s="28"/>
      <c r="X132" s="28"/>
      <c r="Y132" s="28"/>
      <c r="Z132" s="28"/>
      <c r="AA132" s="28"/>
      <c r="AB132" s="28"/>
      <c r="AC132" s="28"/>
      <c r="AE132" s="29" t="s">
        <v>1064</v>
      </c>
      <c r="AF132" s="28"/>
      <c r="AG132" s="28"/>
      <c r="AH132" s="28"/>
      <c r="AI132" s="28"/>
      <c r="AJ132" s="28"/>
      <c r="AK132" s="28"/>
      <c r="AL132" s="28"/>
      <c r="AM132" s="28"/>
      <c r="AN132" s="28"/>
      <c r="AO132" s="28"/>
      <c r="AP132" s="28"/>
      <c r="AQ132" s="28"/>
      <c r="AR132" s="28"/>
    </row>
    <row r="133" spans="1:44" ht="19.5" customHeight="1" collapsed="1" x14ac:dyDescent="0.25">
      <c r="A133" s="158" t="s">
        <v>250</v>
      </c>
      <c r="B133" s="513">
        <f t="shared" ref="B133:N140" si="132">B75/B74-1</f>
        <v>2.4528821552499247E-2</v>
      </c>
      <c r="C133" s="513">
        <f t="shared" si="132"/>
        <v>4.1086533747738629E-2</v>
      </c>
      <c r="D133" s="513">
        <f t="shared" si="132"/>
        <v>-9.2241672647463968E-4</v>
      </c>
      <c r="E133" s="513">
        <f t="shared" si="132"/>
        <v>1.1962029906119165E-2</v>
      </c>
      <c r="F133" s="513">
        <f t="shared" si="132"/>
        <v>5.7517876496898879E-2</v>
      </c>
      <c r="G133" s="513">
        <f t="shared" si="132"/>
        <v>-1.3041032175398093E-2</v>
      </c>
      <c r="H133" s="513">
        <f t="shared" si="132"/>
        <v>1.3609638214111319E-2</v>
      </c>
      <c r="I133" s="513">
        <f t="shared" si="132"/>
        <v>4.4584401412518959E-2</v>
      </c>
      <c r="J133" s="513">
        <f t="shared" ref="J133:M134" si="133">J75/J74-1</f>
        <v>-3.1216168164387437E-3</v>
      </c>
      <c r="K133" s="513">
        <f t="shared" si="133"/>
        <v>-8.7666434442371655E-3</v>
      </c>
      <c r="L133" s="513">
        <f t="shared" si="133"/>
        <v>0</v>
      </c>
      <c r="M133" s="513">
        <f t="shared" si="133"/>
        <v>-1.4784542436153347E-2</v>
      </c>
      <c r="N133" s="513">
        <f>N75/N74-1</f>
        <v>-3.0860294506956931E-3</v>
      </c>
      <c r="P133" s="158" t="s">
        <v>250</v>
      </c>
      <c r="Q133" s="513">
        <f t="shared" ref="Q133:AC140" si="134">Q75/Q74-1</f>
        <v>2.0257421105458251E-2</v>
      </c>
      <c r="R133" s="513">
        <f t="shared" si="134"/>
        <v>-3.2349228123483842E-3</v>
      </c>
      <c r="S133" s="513">
        <f t="shared" si="134"/>
        <v>2.8731189008317282E-2</v>
      </c>
      <c r="T133" s="513">
        <f t="shared" si="134"/>
        <v>0.10714284896850579</v>
      </c>
      <c r="U133" s="513">
        <f t="shared" si="134"/>
        <v>6.8929933223859541E-2</v>
      </c>
      <c r="V133" s="513">
        <f t="shared" si="134"/>
        <v>0</v>
      </c>
      <c r="W133" s="513">
        <f t="shared" si="134"/>
        <v>1.3153381347656312E-2</v>
      </c>
      <c r="X133" s="513">
        <f t="shared" si="134"/>
        <v>-9.9636821595511016E-2</v>
      </c>
      <c r="Y133" s="513">
        <f t="shared" ref="Y133:AB134" si="135">Y75/Y74-1</f>
        <v>0</v>
      </c>
      <c r="Z133" s="513">
        <f t="shared" si="135"/>
        <v>3.5578536987304066E-3</v>
      </c>
      <c r="AA133" s="513">
        <f t="shared" si="135"/>
        <v>0</v>
      </c>
      <c r="AB133" s="513">
        <f t="shared" si="135"/>
        <v>-1.4784542436153347E-2</v>
      </c>
      <c r="AC133" s="513">
        <f>AC75/AC74-1</f>
        <v>-4.6546108705609601E-3</v>
      </c>
      <c r="AE133" s="158" t="s">
        <v>250</v>
      </c>
      <c r="AF133" s="513">
        <f t="shared" ref="AF133:AR140" si="136">AF75/AF74-1</f>
        <v>2.6876005749268073E-2</v>
      </c>
      <c r="AG133" s="513">
        <f t="shared" si="136"/>
        <v>4.8383432013560324E-2</v>
      </c>
      <c r="AH133" s="513">
        <f t="shared" si="136"/>
        <v>-3.0668683504693206E-3</v>
      </c>
      <c r="AI133" s="513">
        <f t="shared" si="136"/>
        <v>-2.4009618089303686E-2</v>
      </c>
      <c r="AJ133" s="513">
        <f t="shared" si="136"/>
        <v>1.4113671852887366E-2</v>
      </c>
      <c r="AK133" s="513">
        <f t="shared" si="136"/>
        <v>-1.80682939698944E-2</v>
      </c>
      <c r="AL133" s="513">
        <f t="shared" si="136"/>
        <v>1.4956443085783588E-2</v>
      </c>
      <c r="AM133" s="513">
        <f t="shared" si="136"/>
        <v>6.7980436637415709E-2</v>
      </c>
      <c r="AN133" s="513">
        <f t="shared" ref="AN133:AO134" si="137">AN75/AN74-1</f>
        <v>-7.4882592458752062E-2</v>
      </c>
      <c r="AO133" s="513">
        <f t="shared" si="137"/>
        <v>-2.0229803735069218E-2</v>
      </c>
      <c r="AP133" s="513"/>
      <c r="AQ133" s="513"/>
      <c r="AR133" s="513">
        <f>AR75/AR74-1</f>
        <v>-2.1374961345220767E-3</v>
      </c>
    </row>
    <row r="134" spans="1:44" x14ac:dyDescent="0.25">
      <c r="A134" s="158" t="s">
        <v>251</v>
      </c>
      <c r="B134" s="513">
        <f t="shared" si="132"/>
        <v>4.3399691664860462E-3</v>
      </c>
      <c r="C134" s="513">
        <f t="shared" si="132"/>
        <v>9.7689133160498987E-3</v>
      </c>
      <c r="D134" s="513">
        <f t="shared" si="132"/>
        <v>7.3218271115371714E-4</v>
      </c>
      <c r="E134" s="513">
        <f t="shared" si="132"/>
        <v>-8.1795426288255868E-3</v>
      </c>
      <c r="F134" s="513">
        <f t="shared" si="132"/>
        <v>-4.6146568895559792E-3</v>
      </c>
      <c r="G134" s="513">
        <f t="shared" si="132"/>
        <v>-3.881103426324195E-3</v>
      </c>
      <c r="H134" s="513">
        <f t="shared" si="132"/>
        <v>1.2493899167437927E-2</v>
      </c>
      <c r="I134" s="513">
        <f t="shared" si="132"/>
        <v>2.1850253337153624E-2</v>
      </c>
      <c r="J134" s="513">
        <f t="shared" si="133"/>
        <v>-9.3438774376530809E-4</v>
      </c>
      <c r="K134" s="513">
        <f t="shared" si="133"/>
        <v>-1.7653521360523006E-2</v>
      </c>
      <c r="L134" s="513">
        <f t="shared" si="133"/>
        <v>0</v>
      </c>
      <c r="M134" s="513">
        <f t="shared" si="133"/>
        <v>2.00278199332804E-2</v>
      </c>
      <c r="N134" s="513">
        <f>N76/N75-1</f>
        <v>-1.6815003428762854E-2</v>
      </c>
      <c r="P134" s="158" t="s">
        <v>251</v>
      </c>
      <c r="Q134" s="513">
        <f t="shared" si="134"/>
        <v>-5.1228024123469718E-3</v>
      </c>
      <c r="R134" s="513">
        <f t="shared" si="134"/>
        <v>1.3819054093963556E-2</v>
      </c>
      <c r="S134" s="513">
        <f t="shared" si="134"/>
        <v>-3.6924226021109008E-2</v>
      </c>
      <c r="T134" s="513">
        <f t="shared" si="134"/>
        <v>6.3566552908373541E-2</v>
      </c>
      <c r="U134" s="513">
        <f t="shared" si="134"/>
        <v>-8.0780733605470001E-3</v>
      </c>
      <c r="V134" s="513">
        <f t="shared" si="134"/>
        <v>0</v>
      </c>
      <c r="W134" s="513">
        <f t="shared" si="134"/>
        <v>4.3275386826293616E-3</v>
      </c>
      <c r="X134" s="513">
        <f t="shared" si="134"/>
        <v>-8.0972232090640972E-2</v>
      </c>
      <c r="Y134" s="513">
        <f t="shared" si="135"/>
        <v>0</v>
      </c>
      <c r="Z134" s="513">
        <f t="shared" si="135"/>
        <v>1.1817467508616897E-3</v>
      </c>
      <c r="AA134" s="513">
        <f t="shared" si="135"/>
        <v>0</v>
      </c>
      <c r="AB134" s="513">
        <f t="shared" si="135"/>
        <v>2.00278199332804E-2</v>
      </c>
      <c r="AC134" s="513">
        <f>AC76/AC75-1</f>
        <v>-4.3684838306306095E-2</v>
      </c>
      <c r="AE134" s="158" t="s">
        <v>251</v>
      </c>
      <c r="AF134" s="513">
        <f t="shared" si="136"/>
        <v>9.5063467918268252E-3</v>
      </c>
      <c r="AG134" s="513">
        <f t="shared" si="136"/>
        <v>9.1349339670621088E-3</v>
      </c>
      <c r="AH134" s="513">
        <f t="shared" si="136"/>
        <v>3.5421977441774111E-3</v>
      </c>
      <c r="AI134" s="513">
        <f t="shared" si="136"/>
        <v>-3.893820242872692E-2</v>
      </c>
      <c r="AJ134" s="513">
        <f t="shared" si="136"/>
        <v>9.2700615259344588E-3</v>
      </c>
      <c r="AK134" s="513">
        <f t="shared" si="136"/>
        <v>-5.4047886778908483E-3</v>
      </c>
      <c r="AL134" s="513">
        <f t="shared" si="136"/>
        <v>3.6555382911590995E-2</v>
      </c>
      <c r="AM134" s="513">
        <f t="shared" si="136"/>
        <v>3.5912546879120155E-2</v>
      </c>
      <c r="AN134" s="513">
        <f t="shared" si="137"/>
        <v>-2.4153455664555068E-2</v>
      </c>
      <c r="AO134" s="513">
        <f t="shared" si="137"/>
        <v>-3.5597739215504687E-2</v>
      </c>
      <c r="AP134" s="513"/>
      <c r="AQ134" s="513"/>
      <c r="AR134" s="513">
        <f>AR76/AR75-1</f>
        <v>-6.0772696827604555E-4</v>
      </c>
    </row>
    <row r="135" spans="1:44" x14ac:dyDescent="0.25">
      <c r="A135" s="158" t="s">
        <v>252</v>
      </c>
      <c r="B135" s="513">
        <f t="shared" si="132"/>
        <v>7.0110904930329454E-3</v>
      </c>
      <c r="C135" s="513">
        <f t="shared" si="132"/>
        <v>2.4022755367967275E-2</v>
      </c>
      <c r="D135" s="513">
        <f t="shared" si="132"/>
        <v>3.4676522279648569E-3</v>
      </c>
      <c r="E135" s="513">
        <f t="shared" si="132"/>
        <v>3.5621838955354646E-2</v>
      </c>
      <c r="F135" s="513">
        <f t="shared" si="132"/>
        <v>5.4319727584144495E-3</v>
      </c>
      <c r="G135" s="513">
        <f t="shared" si="132"/>
        <v>1.2286899417877084E-3</v>
      </c>
      <c r="H135" s="513">
        <f t="shared" si="132"/>
        <v>-5.2800330489229941E-3</v>
      </c>
      <c r="I135" s="513">
        <f t="shared" si="132"/>
        <v>-8.6663277983021203E-3</v>
      </c>
      <c r="J135" s="513">
        <f t="shared" si="132"/>
        <v>1.9530976216364238E-4</v>
      </c>
      <c r="K135" s="513">
        <f t="shared" si="132"/>
        <v>-2.6215412999296417E-3</v>
      </c>
      <c r="L135" s="513">
        <f t="shared" si="132"/>
        <v>7.1193695068358931E-3</v>
      </c>
      <c r="M135" s="513">
        <f t="shared" si="132"/>
        <v>1.1014624726816358E-2</v>
      </c>
      <c r="N135" s="513">
        <f t="shared" si="132"/>
        <v>-1.4343160235973373E-2</v>
      </c>
      <c r="P135" s="158" t="s">
        <v>252</v>
      </c>
      <c r="Q135" s="513">
        <f t="shared" si="134"/>
        <v>1.3660781422878632E-2</v>
      </c>
      <c r="R135" s="513">
        <f t="shared" si="134"/>
        <v>3.9450960299001636E-2</v>
      </c>
      <c r="S135" s="513">
        <f t="shared" si="134"/>
        <v>-6.8068066337890754E-3</v>
      </c>
      <c r="T135" s="513">
        <f t="shared" si="134"/>
        <v>5.9814403811224048E-2</v>
      </c>
      <c r="U135" s="513">
        <f t="shared" si="134"/>
        <v>1.0685674730848804E-2</v>
      </c>
      <c r="V135" s="513">
        <f t="shared" si="134"/>
        <v>0</v>
      </c>
      <c r="W135" s="513">
        <f t="shared" si="134"/>
        <v>9.1422802546166082E-3</v>
      </c>
      <c r="X135" s="513">
        <f t="shared" si="134"/>
        <v>4.8037087676740864E-2</v>
      </c>
      <c r="Y135" s="513">
        <f t="shared" si="134"/>
        <v>0</v>
      </c>
      <c r="Z135" s="513">
        <f t="shared" si="134"/>
        <v>0</v>
      </c>
      <c r="AA135" s="513">
        <f t="shared" si="134"/>
        <v>7.1193695068358931E-3</v>
      </c>
      <c r="AB135" s="513">
        <f t="shared" si="134"/>
        <v>1.1014624726816358E-2</v>
      </c>
      <c r="AC135" s="513">
        <f t="shared" si="134"/>
        <v>0</v>
      </c>
      <c r="AE135" s="158" t="s">
        <v>252</v>
      </c>
      <c r="AF135" s="513">
        <f t="shared" si="136"/>
        <v>3.4332100152778544E-3</v>
      </c>
      <c r="AG135" s="513">
        <f t="shared" si="136"/>
        <v>2.1596587529303379E-2</v>
      </c>
      <c r="AH135" s="513">
        <f t="shared" si="136"/>
        <v>4.2034550437668461E-3</v>
      </c>
      <c r="AI135" s="513">
        <f t="shared" si="136"/>
        <v>2.4143920705923527E-2</v>
      </c>
      <c r="AJ135" s="513">
        <f t="shared" si="136"/>
        <v>-1.526773687100702E-2</v>
      </c>
      <c r="AK135" s="513">
        <f t="shared" si="136"/>
        <v>1.7136714062737646E-3</v>
      </c>
      <c r="AL135" s="513">
        <f t="shared" si="136"/>
        <v>-4.6452870223523735E-2</v>
      </c>
      <c r="AM135" s="513">
        <f t="shared" si="136"/>
        <v>-1.554624286040418E-2</v>
      </c>
      <c r="AN135" s="513">
        <f t="shared" si="136"/>
        <v>5.1687308151349143E-3</v>
      </c>
      <c r="AO135" s="513">
        <f t="shared" si="136"/>
        <v>-5.2143196961431659E-3</v>
      </c>
      <c r="AP135" s="513"/>
      <c r="AQ135" s="513"/>
      <c r="AR135" s="513">
        <f t="shared" si="136"/>
        <v>-2.2621697657406181E-2</v>
      </c>
    </row>
    <row r="136" spans="1:44" x14ac:dyDescent="0.25">
      <c r="A136" s="158" t="s">
        <v>253</v>
      </c>
      <c r="B136" s="513">
        <f t="shared" si="132"/>
        <v>-4.7863914011612163E-3</v>
      </c>
      <c r="C136" s="513">
        <f t="shared" si="132"/>
        <v>1.1812980971570353E-2</v>
      </c>
      <c r="D136" s="513">
        <f t="shared" si="132"/>
        <v>5.191498235848746E-3</v>
      </c>
      <c r="E136" s="513">
        <f t="shared" si="132"/>
        <v>6.3024303371408408E-3</v>
      </c>
      <c r="F136" s="513">
        <f t="shared" si="132"/>
        <v>-0.12720178142866212</v>
      </c>
      <c r="G136" s="513">
        <f t="shared" si="132"/>
        <v>-2.0304785975727491E-2</v>
      </c>
      <c r="H136" s="513">
        <f t="shared" si="132"/>
        <v>2.6038385366579764E-2</v>
      </c>
      <c r="I136" s="513">
        <f t="shared" si="132"/>
        <v>5.045158906384728E-2</v>
      </c>
      <c r="J136" s="513">
        <f t="shared" si="132"/>
        <v>5.8581636083254729E-4</v>
      </c>
      <c r="K136" s="513">
        <f t="shared" si="132"/>
        <v>2.8991207457888413E-2</v>
      </c>
      <c r="L136" s="513">
        <f t="shared" si="132"/>
        <v>2.1830850062093621E-2</v>
      </c>
      <c r="M136" s="513">
        <f t="shared" si="132"/>
        <v>3.8262638070189592E-2</v>
      </c>
      <c r="N136" s="513">
        <f t="shared" si="132"/>
        <v>1.5428605255240813E-2</v>
      </c>
      <c r="P136" s="158" t="s">
        <v>253</v>
      </c>
      <c r="Q136" s="513">
        <f t="shared" si="134"/>
        <v>-4.8954789540491706E-2</v>
      </c>
      <c r="R136" s="513">
        <f t="shared" si="134"/>
        <v>1.0328906689100581E-2</v>
      </c>
      <c r="S136" s="513">
        <f t="shared" si="134"/>
        <v>4.5411190813842151E-2</v>
      </c>
      <c r="T136" s="513">
        <f t="shared" si="134"/>
        <v>8.868284124881054E-4</v>
      </c>
      <c r="U136" s="513">
        <f>U78/U77-1</f>
        <v>-0.1638896950031129</v>
      </c>
      <c r="V136" s="513">
        <f t="shared" si="134"/>
        <v>0</v>
      </c>
      <c r="W136" s="513">
        <f t="shared" si="134"/>
        <v>-9.05945616738002E-3</v>
      </c>
      <c r="X136" s="513">
        <f t="shared" si="134"/>
        <v>1.1458823414166597E-2</v>
      </c>
      <c r="Y136" s="513">
        <f t="shared" si="134"/>
        <v>0</v>
      </c>
      <c r="Z136" s="513">
        <f t="shared" si="134"/>
        <v>0</v>
      </c>
      <c r="AA136" s="513">
        <f t="shared" si="134"/>
        <v>2.1830852811424384E-2</v>
      </c>
      <c r="AB136" s="513">
        <f t="shared" si="134"/>
        <v>3.8262650577249424E-2</v>
      </c>
      <c r="AC136" s="513">
        <f t="shared" si="134"/>
        <v>3.6801633695520586E-2</v>
      </c>
      <c r="AE136" s="158" t="s">
        <v>253</v>
      </c>
      <c r="AF136" s="513">
        <f t="shared" si="136"/>
        <v>1.9220960186856706E-2</v>
      </c>
      <c r="AG136" s="513">
        <f t="shared" si="136"/>
        <v>1.2050432296405234E-2</v>
      </c>
      <c r="AH136" s="513">
        <f t="shared" si="136"/>
        <v>2.342794985182195E-3</v>
      </c>
      <c r="AI136" s="513">
        <f t="shared" si="136"/>
        <v>8.9612973805144325E-3</v>
      </c>
      <c r="AJ136" s="513">
        <f t="shared" si="136"/>
        <v>2.1159730546383537E-2</v>
      </c>
      <c r="AK136" s="513">
        <f t="shared" si="136"/>
        <v>-2.830584427588545E-2</v>
      </c>
      <c r="AL136" s="513">
        <f t="shared" si="136"/>
        <v>0.13207755768476703</v>
      </c>
      <c r="AM136" s="513">
        <f t="shared" si="136"/>
        <v>5.5488203988436346E-2</v>
      </c>
      <c r="AN136" s="513">
        <f t="shared" si="136"/>
        <v>1.5426457240497626E-2</v>
      </c>
      <c r="AO136" s="513">
        <f t="shared" si="136"/>
        <v>5.7814603463788972E-2</v>
      </c>
      <c r="AP136" s="513"/>
      <c r="AQ136" s="513"/>
      <c r="AR136" s="513">
        <f t="shared" si="136"/>
        <v>2.8069666205687849E-3</v>
      </c>
    </row>
    <row r="137" spans="1:44" x14ac:dyDescent="0.25">
      <c r="A137" s="158" t="s">
        <v>254</v>
      </c>
      <c r="B137" s="513">
        <f t="shared" si="132"/>
        <v>0.1317558419410525</v>
      </c>
      <c r="C137" s="513">
        <f t="shared" si="132"/>
        <v>0.1392493674285864</v>
      </c>
      <c r="D137" s="513">
        <f t="shared" si="132"/>
        <v>1.3213769937870046E-2</v>
      </c>
      <c r="E137" s="513">
        <f t="shared" si="132"/>
        <v>2.6378184255396953E-2</v>
      </c>
      <c r="F137" s="513">
        <f t="shared" si="132"/>
        <v>0.39649250224340249</v>
      </c>
      <c r="G137" s="513">
        <f t="shared" si="132"/>
        <v>3.5948991333009106E-2</v>
      </c>
      <c r="H137" s="513">
        <f t="shared" si="132"/>
        <v>-7.7788280807306043E-3</v>
      </c>
      <c r="I137" s="513">
        <f t="shared" si="132"/>
        <v>0.19865157006894307</v>
      </c>
      <c r="J137" s="513">
        <f t="shared" si="132"/>
        <v>-5.7919259913163934E-5</v>
      </c>
      <c r="K137" s="513">
        <f t="shared" si="132"/>
        <v>3.7078468803471987E-2</v>
      </c>
      <c r="L137" s="513">
        <f t="shared" si="132"/>
        <v>6.8097975887891682E-2</v>
      </c>
      <c r="M137" s="513">
        <f t="shared" si="132"/>
        <v>3.2582384706486112E-2</v>
      </c>
      <c r="N137" s="513">
        <f t="shared" si="132"/>
        <v>1.8265771303990874E-2</v>
      </c>
      <c r="P137" s="158" t="s">
        <v>254</v>
      </c>
      <c r="Q137" s="513">
        <f t="shared" si="134"/>
        <v>0.15496132527540651</v>
      </c>
      <c r="R137" s="513">
        <f t="shared" si="134"/>
        <v>1.4964541507792584E-2</v>
      </c>
      <c r="S137" s="513">
        <f t="shared" si="134"/>
        <v>-3.6882840325155652E-2</v>
      </c>
      <c r="T137" s="513">
        <f t="shared" si="134"/>
        <v>-4.668689164164519E-3</v>
      </c>
      <c r="U137" s="513">
        <f t="shared" si="134"/>
        <v>0.46462651724810655</v>
      </c>
      <c r="V137" s="513">
        <f t="shared" si="134"/>
        <v>0</v>
      </c>
      <c r="W137" s="513">
        <f t="shared" si="134"/>
        <v>0</v>
      </c>
      <c r="X137" s="513">
        <f t="shared" si="134"/>
        <v>3.7742621824164102E-2</v>
      </c>
      <c r="Y137" s="513">
        <f t="shared" si="134"/>
        <v>0</v>
      </c>
      <c r="Z137" s="513">
        <f t="shared" si="134"/>
        <v>0</v>
      </c>
      <c r="AA137" s="513">
        <f t="shared" si="134"/>
        <v>6.8097959227852556E-2</v>
      </c>
      <c r="AB137" s="513">
        <f t="shared" si="134"/>
        <v>3.2582366669176688E-2</v>
      </c>
      <c r="AC137" s="513">
        <f t="shared" si="134"/>
        <v>3.9094917839809895E-2</v>
      </c>
      <c r="AE137" s="158" t="s">
        <v>254</v>
      </c>
      <c r="AF137" s="513">
        <f t="shared" si="136"/>
        <v>0.11998638790736349</v>
      </c>
      <c r="AG137" s="513">
        <f t="shared" si="136"/>
        <v>0.15910164095201074</v>
      </c>
      <c r="AH137" s="513">
        <f t="shared" si="136"/>
        <v>1.6914501632074641E-2</v>
      </c>
      <c r="AI137" s="513">
        <f t="shared" si="136"/>
        <v>4.1499146557017585E-2</v>
      </c>
      <c r="AJ137" s="513">
        <f t="shared" si="136"/>
        <v>0.17089608992737881</v>
      </c>
      <c r="AK137" s="513">
        <f t="shared" si="136"/>
        <v>5.052727703858273E-2</v>
      </c>
      <c r="AL137" s="513">
        <f t="shared" si="136"/>
        <v>-2.8350607890884394E-2</v>
      </c>
      <c r="AM137" s="513">
        <f t="shared" si="136"/>
        <v>0.21856883126064908</v>
      </c>
      <c r="AN137" s="513">
        <f t="shared" si="136"/>
        <v>-1.502928755650057E-3</v>
      </c>
      <c r="AO137" s="513">
        <f t="shared" si="136"/>
        <v>7.1927526885234183E-2</v>
      </c>
      <c r="AP137" s="513"/>
      <c r="AQ137" s="513"/>
      <c r="AR137" s="513">
        <f t="shared" si="136"/>
        <v>5.5484228514510736E-3</v>
      </c>
    </row>
    <row r="138" spans="1:44" x14ac:dyDescent="0.25">
      <c r="A138" s="158" t="s">
        <v>255</v>
      </c>
      <c r="B138" s="513">
        <f>B80/B79-1</f>
        <v>0.12417151829674244</v>
      </c>
      <c r="C138" s="513">
        <f t="shared" si="132"/>
        <v>0.16545654282699584</v>
      </c>
      <c r="D138" s="513">
        <f t="shared" si="132"/>
        <v>0.12885788421051902</v>
      </c>
      <c r="E138" s="513">
        <f t="shared" si="132"/>
        <v>8.0727529520572938E-2</v>
      </c>
      <c r="F138" s="513">
        <f t="shared" si="132"/>
        <v>0.1348082794174903</v>
      </c>
      <c r="G138" s="513">
        <f t="shared" si="132"/>
        <v>0.1020855293764753</v>
      </c>
      <c r="H138" s="513">
        <f t="shared" si="132"/>
        <v>2.601062036525903E-2</v>
      </c>
      <c r="I138" s="513">
        <f t="shared" si="132"/>
        <v>0.12798013701495914</v>
      </c>
      <c r="J138" s="513">
        <f t="shared" si="132"/>
        <v>1.6885830532252344E-2</v>
      </c>
      <c r="K138" s="513">
        <f t="shared" si="132"/>
        <v>5.7373049584608315E-2</v>
      </c>
      <c r="L138" s="513">
        <f t="shared" si="132"/>
        <v>6.1613555129649278E-3</v>
      </c>
      <c r="M138" s="513">
        <f t="shared" si="132"/>
        <v>0.11897344481377758</v>
      </c>
      <c r="N138" s="513">
        <f t="shared" si="132"/>
        <v>9.9904945307151438E-2</v>
      </c>
      <c r="P138" s="158" t="s">
        <v>255</v>
      </c>
      <c r="Q138" s="513">
        <f t="shared" si="134"/>
        <v>9.2744229602524042E-2</v>
      </c>
      <c r="R138" s="513">
        <f t="shared" si="134"/>
        <v>0.126027303702406</v>
      </c>
      <c r="S138" s="513">
        <f t="shared" si="134"/>
        <v>4.5476527811879608E-2</v>
      </c>
      <c r="T138" s="513">
        <f t="shared" si="134"/>
        <v>0.19231144968084868</v>
      </c>
      <c r="U138" s="513">
        <f>U80/U79-1</f>
        <v>0.13639669509203656</v>
      </c>
      <c r="V138" s="513">
        <f t="shared" si="134"/>
        <v>0</v>
      </c>
      <c r="W138" s="513">
        <f t="shared" si="134"/>
        <v>-1.5554827870190024E-8</v>
      </c>
      <c r="X138" s="513">
        <f t="shared" si="134"/>
        <v>5.2087602872709082E-2</v>
      </c>
      <c r="Y138" s="513">
        <f t="shared" si="134"/>
        <v>1.4413259909876297E-2</v>
      </c>
      <c r="Z138" s="513">
        <f t="shared" si="134"/>
        <v>4.3587046602723944E-2</v>
      </c>
      <c r="AA138" s="513">
        <f t="shared" si="134"/>
        <v>6.1613620461233864E-3</v>
      </c>
      <c r="AB138" s="513">
        <f t="shared" si="134"/>
        <v>0.11897345771699386</v>
      </c>
      <c r="AC138" s="513">
        <f t="shared" si="134"/>
        <v>6.9662040174249595E-2</v>
      </c>
      <c r="AE138" s="158" t="s">
        <v>255</v>
      </c>
      <c r="AF138" s="513">
        <f t="shared" si="136"/>
        <v>0.14060876087874674</v>
      </c>
      <c r="AG138" s="513">
        <f t="shared" si="136"/>
        <v>0.17097149193386563</v>
      </c>
      <c r="AH138" s="513">
        <f t="shared" si="136"/>
        <v>0.13469158702810402</v>
      </c>
      <c r="AI138" s="513">
        <f t="shared" si="136"/>
        <v>2.8791135708557514E-2</v>
      </c>
      <c r="AJ138" s="513">
        <f t="shared" si="136"/>
        <v>0.12822959515253807</v>
      </c>
      <c r="AK138" s="513">
        <f t="shared" si="136"/>
        <v>0.1414928282633563</v>
      </c>
      <c r="AL138" s="513">
        <f t="shared" si="136"/>
        <v>9.6804975093499834E-2</v>
      </c>
      <c r="AM138" s="513">
        <f t="shared" si="136"/>
        <v>0.13598009232014086</v>
      </c>
      <c r="AN138" s="513">
        <f t="shared" si="136"/>
        <v>7.8665724070162701E-2</v>
      </c>
      <c r="AO138" s="513">
        <f t="shared" si="136"/>
        <v>6.9460691145771136E-2</v>
      </c>
      <c r="AP138" s="513"/>
      <c r="AQ138" s="513"/>
      <c r="AR138" s="513">
        <f t="shared" si="136"/>
        <v>0.11898596243847726</v>
      </c>
    </row>
    <row r="139" spans="1:44" x14ac:dyDescent="0.25">
      <c r="A139" s="158" t="s">
        <v>256</v>
      </c>
      <c r="B139" s="513">
        <f>B81/B80-1</f>
        <v>3.6523834322925497E-2</v>
      </c>
      <c r="C139" s="513">
        <f t="shared" si="132"/>
        <v>2.185435790975232E-2</v>
      </c>
      <c r="D139" s="513">
        <f t="shared" si="132"/>
        <v>3.7948859691045111E-2</v>
      </c>
      <c r="E139" s="513">
        <f t="shared" si="132"/>
        <v>5.9663161693657152E-4</v>
      </c>
      <c r="F139" s="513">
        <f t="shared" si="132"/>
        <v>1.5160377417283488E-2</v>
      </c>
      <c r="G139" s="513">
        <f t="shared" si="132"/>
        <v>6.2193553094782139E-2</v>
      </c>
      <c r="H139" s="513">
        <f t="shared" si="132"/>
        <v>6.224532507164815E-3</v>
      </c>
      <c r="I139" s="513">
        <f t="shared" si="132"/>
        <v>6.575205620361424E-2</v>
      </c>
      <c r="J139" s="513">
        <f t="shared" si="132"/>
        <v>4.7595036951994851E-2</v>
      </c>
      <c r="K139" s="513">
        <f t="shared" si="132"/>
        <v>3.1479826648021625E-2</v>
      </c>
      <c r="L139" s="513">
        <f t="shared" si="132"/>
        <v>1.8370882249072018E-2</v>
      </c>
      <c r="M139" s="513">
        <f t="shared" si="132"/>
        <v>0.11200627611433212</v>
      </c>
      <c r="N139" s="513">
        <f t="shared" si="132"/>
        <v>4.7584726676095812E-2</v>
      </c>
      <c r="P139" s="158" t="s">
        <v>256</v>
      </c>
      <c r="Q139" s="513">
        <f t="shared" si="134"/>
        <v>3.6426488857093764E-2</v>
      </c>
      <c r="R139" s="513">
        <f t="shared" si="134"/>
        <v>8.2153230715856562E-2</v>
      </c>
      <c r="S139" s="513">
        <f t="shared" si="134"/>
        <v>0.1405020238355692</v>
      </c>
      <c r="T139" s="513">
        <f t="shared" si="134"/>
        <v>5.5728089874786058E-2</v>
      </c>
      <c r="U139" s="513">
        <f>U81/U80-1</f>
        <v>1.2529011485632902E-2</v>
      </c>
      <c r="V139" s="513">
        <f t="shared" si="134"/>
        <v>0</v>
      </c>
      <c r="W139" s="513">
        <f t="shared" si="134"/>
        <v>0</v>
      </c>
      <c r="X139" s="513">
        <f t="shared" si="134"/>
        <v>5.0210822949114942E-3</v>
      </c>
      <c r="Y139" s="513">
        <f t="shared" si="134"/>
        <v>4.7516651475684402E-2</v>
      </c>
      <c r="Z139" s="513">
        <f t="shared" si="134"/>
        <v>1.3924412662605468E-2</v>
      </c>
      <c r="AA139" s="513">
        <f t="shared" si="134"/>
        <v>1.8370888781017003E-2</v>
      </c>
      <c r="AB139" s="513">
        <f t="shared" si="134"/>
        <v>0.11200626932076907</v>
      </c>
      <c r="AC139" s="513">
        <f t="shared" si="134"/>
        <v>1.9340830272961629E-2</v>
      </c>
      <c r="AE139" s="158" t="s">
        <v>256</v>
      </c>
      <c r="AF139" s="513">
        <f t="shared" si="136"/>
        <v>3.6572583181496476E-2</v>
      </c>
      <c r="AG139" s="513">
        <f t="shared" si="136"/>
        <v>1.3744099008830668E-2</v>
      </c>
      <c r="AH139" s="513">
        <f t="shared" si="136"/>
        <v>3.1337981267302917E-2</v>
      </c>
      <c r="AI139" s="513">
        <f t="shared" si="136"/>
        <v>-2.9142781688598629E-2</v>
      </c>
      <c r="AJ139" s="513">
        <f t="shared" si="136"/>
        <v>2.6137427560478876E-2</v>
      </c>
      <c r="AK139" s="513">
        <f t="shared" si="136"/>
        <v>8.3225754913457184E-2</v>
      </c>
      <c r="AL139" s="513">
        <f t="shared" si="136"/>
        <v>2.1670823226716207E-2</v>
      </c>
      <c r="AM139" s="513">
        <f t="shared" si="136"/>
        <v>7.168104518454177E-2</v>
      </c>
      <c r="AN139" s="513">
        <f t="shared" si="136"/>
        <v>4.9436881798317733E-2</v>
      </c>
      <c r="AO139" s="513">
        <f t="shared" si="136"/>
        <v>4.6500129775046917E-2</v>
      </c>
      <c r="AP139" s="513"/>
      <c r="AQ139" s="513"/>
      <c r="AR139" s="513">
        <f t="shared" si="136"/>
        <v>6.4619035250130796E-2</v>
      </c>
    </row>
    <row r="140" spans="1:44" ht="20.25" customHeight="1" x14ac:dyDescent="0.25">
      <c r="A140" s="153" t="s">
        <v>257</v>
      </c>
      <c r="B140" s="768">
        <f>B82/B81-1</f>
        <v>2.115633287510077E-3</v>
      </c>
      <c r="C140" s="768">
        <f t="shared" si="132"/>
        <v>1.7523117799582044E-2</v>
      </c>
      <c r="D140" s="768">
        <f t="shared" si="132"/>
        <v>-4.5097357537327021E-5</v>
      </c>
      <c r="E140" s="768">
        <f t="shared" si="132"/>
        <v>2.2381607403536119E-2</v>
      </c>
      <c r="F140" s="768">
        <f t="shared" si="132"/>
        <v>-2.6150978593917351E-2</v>
      </c>
      <c r="G140" s="768">
        <f t="shared" si="132"/>
        <v>8.965983707307057E-3</v>
      </c>
      <c r="H140" s="768">
        <f t="shared" si="132"/>
        <v>1.0371020264798858E-8</v>
      </c>
      <c r="I140" s="768">
        <f t="shared" si="132"/>
        <v>-2.6017640782716178E-2</v>
      </c>
      <c r="J140" s="768">
        <f t="shared" si="132"/>
        <v>3.9138766365928168E-2</v>
      </c>
      <c r="K140" s="768">
        <f t="shared" si="132"/>
        <v>3.9682779506833299E-8</v>
      </c>
      <c r="L140" s="768">
        <f t="shared" si="132"/>
        <v>5.1206006101978119E-9</v>
      </c>
      <c r="M140" s="768">
        <f t="shared" si="132"/>
        <v>0.10792485586234757</v>
      </c>
      <c r="N140" s="768">
        <f t="shared" si="132"/>
        <v>1.8310212381054125E-2</v>
      </c>
      <c r="P140" s="153" t="s">
        <v>257</v>
      </c>
      <c r="Q140" s="768">
        <f>Q82/Q81-1</f>
        <v>5.6926491186342076E-3</v>
      </c>
      <c r="R140" s="768">
        <f t="shared" si="134"/>
        <v>5.7863292726611171E-2</v>
      </c>
      <c r="S140" s="768">
        <f t="shared" si="134"/>
        <v>3.0969453965069116E-2</v>
      </c>
      <c r="T140" s="768">
        <f t="shared" si="134"/>
        <v>3.0624746819576165E-2</v>
      </c>
      <c r="U140" s="768">
        <f t="shared" si="134"/>
        <v>-4.3320101808024369E-2</v>
      </c>
      <c r="V140" s="768">
        <f t="shared" si="134"/>
        <v>0</v>
      </c>
      <c r="W140" s="768">
        <f t="shared" si="134"/>
        <v>1.5554828092234629E-8</v>
      </c>
      <c r="X140" s="768">
        <f t="shared" si="134"/>
        <v>-4.5225379026486712E-3</v>
      </c>
      <c r="Y140" s="768">
        <f t="shared" si="134"/>
        <v>4.0807469711406474E-2</v>
      </c>
      <c r="Z140" s="768">
        <f t="shared" si="134"/>
        <v>2.9938560519582325E-9</v>
      </c>
      <c r="AA140" s="768">
        <f t="shared" si="134"/>
        <v>5.1206006101978119E-9</v>
      </c>
      <c r="AB140" s="768">
        <f t="shared" si="134"/>
        <v>0.10792485586234757</v>
      </c>
      <c r="AC140" s="768">
        <f t="shared" si="134"/>
        <v>1.2815930725212477E-2</v>
      </c>
      <c r="AE140" s="153" t="s">
        <v>257</v>
      </c>
      <c r="AF140" s="768">
        <f>AF82/AF81-1</f>
        <v>3.2352982500283289E-4</v>
      </c>
      <c r="AG140" s="768">
        <f t="shared" si="136"/>
        <v>1.1731228257169768E-2</v>
      </c>
      <c r="AH140" s="768">
        <f t="shared" si="136"/>
        <v>-2.2560028340735672E-3</v>
      </c>
      <c r="AI140" s="768">
        <f t="shared" si="136"/>
        <v>1.754631774315607E-2</v>
      </c>
      <c r="AJ140" s="768">
        <f t="shared" si="136"/>
        <v>4.4523172615544393E-2</v>
      </c>
      <c r="AK140" s="768">
        <f t="shared" si="136"/>
        <v>1.1765096251170393E-2</v>
      </c>
      <c r="AL140" s="768">
        <f t="shared" si="136"/>
        <v>2.6529318741808083E-9</v>
      </c>
      <c r="AM140" s="768">
        <f t="shared" si="136"/>
        <v>-2.7985605425177695E-2</v>
      </c>
      <c r="AN140" s="768">
        <f t="shared" si="136"/>
        <v>-2.1125078353279036E-9</v>
      </c>
      <c r="AO140" s="768">
        <f t="shared" si="136"/>
        <v>6.3984595399801947E-8</v>
      </c>
      <c r="AP140" s="768"/>
      <c r="AQ140" s="768"/>
      <c r="AR140" s="768">
        <f t="shared" si="136"/>
        <v>2.1482962670310135E-2</v>
      </c>
    </row>
    <row r="141" spans="1:44" hidden="1" outlineLevel="1" x14ac:dyDescent="0.25">
      <c r="A141" s="158" t="s">
        <v>258</v>
      </c>
      <c r="B141" s="28"/>
      <c r="C141" s="28"/>
      <c r="D141" s="28"/>
      <c r="E141" s="28"/>
      <c r="F141" s="28"/>
      <c r="G141" s="28"/>
      <c r="H141" s="28"/>
      <c r="I141" s="28"/>
      <c r="J141" s="28"/>
      <c r="K141" s="28"/>
      <c r="L141" s="28"/>
      <c r="M141" s="28"/>
      <c r="N141" s="28"/>
      <c r="P141" s="158" t="s">
        <v>258</v>
      </c>
      <c r="Q141" s="28"/>
      <c r="R141" s="28"/>
      <c r="S141" s="28"/>
      <c r="T141" s="28"/>
      <c r="U141" s="28"/>
      <c r="V141" s="28"/>
      <c r="W141" s="28"/>
      <c r="X141" s="28"/>
      <c r="Y141" s="28"/>
      <c r="Z141" s="28"/>
      <c r="AA141" s="28"/>
      <c r="AB141" s="28"/>
      <c r="AC141" s="28"/>
      <c r="AE141" s="158" t="s">
        <v>258</v>
      </c>
      <c r="AF141" s="28"/>
      <c r="AG141" s="28"/>
      <c r="AH141" s="28"/>
      <c r="AI141" s="28"/>
      <c r="AJ141" s="28"/>
      <c r="AK141" s="28"/>
      <c r="AL141" s="28"/>
      <c r="AM141" s="28"/>
      <c r="AN141" s="28"/>
      <c r="AO141" s="28"/>
      <c r="AP141" s="28"/>
      <c r="AQ141" s="28"/>
      <c r="AR141" s="28"/>
    </row>
    <row r="142" spans="1:44" hidden="1" outlineLevel="1" x14ac:dyDescent="0.25">
      <c r="A142" s="158" t="s">
        <v>259</v>
      </c>
      <c r="B142" s="28"/>
      <c r="C142" s="28"/>
      <c r="D142" s="28"/>
      <c r="E142" s="28"/>
      <c r="F142" s="28"/>
      <c r="G142" s="28"/>
      <c r="H142" s="28"/>
      <c r="I142" s="28"/>
      <c r="J142" s="28"/>
      <c r="K142" s="28"/>
      <c r="L142" s="28"/>
      <c r="M142" s="28"/>
      <c r="N142" s="28"/>
      <c r="P142" s="158" t="s">
        <v>259</v>
      </c>
      <c r="Q142" s="28"/>
      <c r="R142" s="28"/>
      <c r="S142" s="28"/>
      <c r="T142" s="28"/>
      <c r="U142" s="28"/>
      <c r="V142" s="28"/>
      <c r="W142" s="28"/>
      <c r="X142" s="28"/>
      <c r="Y142" s="28"/>
      <c r="Z142" s="28"/>
      <c r="AA142" s="28"/>
      <c r="AB142" s="28"/>
      <c r="AC142" s="28"/>
      <c r="AE142" s="158" t="s">
        <v>259</v>
      </c>
      <c r="AF142" s="28"/>
      <c r="AG142" s="28"/>
      <c r="AH142" s="28"/>
      <c r="AI142" s="28"/>
      <c r="AJ142" s="28"/>
      <c r="AK142" s="28"/>
      <c r="AL142" s="28"/>
      <c r="AM142" s="28"/>
      <c r="AN142" s="28"/>
      <c r="AO142" s="28"/>
      <c r="AP142" s="28"/>
      <c r="AQ142" s="28"/>
      <c r="AR142" s="28"/>
    </row>
    <row r="143" spans="1:44" hidden="1" outlineLevel="1" x14ac:dyDescent="0.25">
      <c r="A143" s="158" t="s">
        <v>260</v>
      </c>
      <c r="B143" s="28"/>
      <c r="C143" s="28"/>
      <c r="D143" s="28"/>
      <c r="E143" s="28"/>
      <c r="F143" s="28"/>
      <c r="G143" s="28"/>
      <c r="H143" s="28"/>
      <c r="I143" s="28"/>
      <c r="J143" s="28"/>
      <c r="K143" s="28"/>
      <c r="L143" s="28"/>
      <c r="M143" s="28"/>
      <c r="N143" s="28"/>
      <c r="P143" s="158" t="s">
        <v>260</v>
      </c>
      <c r="Q143" s="28"/>
      <c r="R143" s="28"/>
      <c r="S143" s="28"/>
      <c r="T143" s="28"/>
      <c r="U143" s="28"/>
      <c r="V143" s="28"/>
      <c r="W143" s="28"/>
      <c r="X143" s="28"/>
      <c r="Y143" s="28"/>
      <c r="Z143" s="28"/>
      <c r="AA143" s="28"/>
      <c r="AB143" s="28"/>
      <c r="AC143" s="28"/>
      <c r="AE143" s="158" t="s">
        <v>260</v>
      </c>
      <c r="AF143" s="28"/>
      <c r="AG143" s="28"/>
      <c r="AH143" s="28"/>
      <c r="AI143" s="28"/>
      <c r="AJ143" s="28"/>
      <c r="AK143" s="28"/>
      <c r="AL143" s="28"/>
      <c r="AM143" s="28"/>
      <c r="AN143" s="28"/>
      <c r="AO143" s="28"/>
      <c r="AP143" s="28"/>
      <c r="AQ143" s="28"/>
      <c r="AR143" s="28"/>
    </row>
    <row r="144" spans="1:44" hidden="1" outlineLevel="1" x14ac:dyDescent="0.25">
      <c r="A144" s="158" t="s">
        <v>261</v>
      </c>
      <c r="B144" s="28"/>
      <c r="C144" s="28"/>
      <c r="D144" s="28"/>
      <c r="E144" s="28"/>
      <c r="F144" s="28"/>
      <c r="G144" s="28"/>
      <c r="H144" s="28"/>
      <c r="I144" s="28"/>
      <c r="J144" s="28"/>
      <c r="K144" s="28"/>
      <c r="L144" s="28"/>
      <c r="M144" s="28"/>
      <c r="N144" s="28"/>
      <c r="P144" s="158" t="s">
        <v>261</v>
      </c>
      <c r="Q144" s="28"/>
      <c r="R144" s="28"/>
      <c r="S144" s="28"/>
      <c r="T144" s="28"/>
      <c r="U144" s="28"/>
      <c r="V144" s="28"/>
      <c r="W144" s="28"/>
      <c r="X144" s="28"/>
      <c r="Y144" s="28"/>
      <c r="Z144" s="28"/>
      <c r="AA144" s="28"/>
      <c r="AB144" s="28"/>
      <c r="AC144" s="28"/>
      <c r="AE144" s="158" t="s">
        <v>261</v>
      </c>
      <c r="AF144" s="28"/>
      <c r="AG144" s="28"/>
      <c r="AH144" s="28"/>
      <c r="AI144" s="28"/>
      <c r="AJ144" s="28"/>
      <c r="AK144" s="28"/>
      <c r="AL144" s="28"/>
      <c r="AM144" s="28"/>
      <c r="AN144" s="28"/>
      <c r="AO144" s="28"/>
      <c r="AP144" s="28"/>
      <c r="AQ144" s="28"/>
      <c r="AR144" s="28"/>
    </row>
    <row r="145" spans="1:44" hidden="1" outlineLevel="1" x14ac:dyDescent="0.25">
      <c r="A145" s="158" t="s">
        <v>262</v>
      </c>
      <c r="B145" s="182"/>
      <c r="C145" s="182"/>
      <c r="D145" s="182"/>
      <c r="E145" s="182"/>
      <c r="F145" s="182"/>
      <c r="G145" s="182"/>
      <c r="H145" s="182"/>
      <c r="I145" s="182"/>
      <c r="J145" s="182"/>
      <c r="K145" s="182"/>
      <c r="L145" s="182"/>
      <c r="M145" s="182"/>
      <c r="N145" s="182"/>
      <c r="P145" s="158" t="s">
        <v>262</v>
      </c>
      <c r="Q145" s="182"/>
      <c r="R145" s="182"/>
      <c r="S145" s="182"/>
      <c r="T145" s="182"/>
      <c r="U145" s="182"/>
      <c r="V145" s="182"/>
      <c r="W145" s="182"/>
      <c r="X145" s="182"/>
      <c r="Y145" s="182"/>
      <c r="Z145" s="182"/>
      <c r="AA145" s="182"/>
      <c r="AB145" s="182"/>
      <c r="AC145" s="182"/>
      <c r="AE145" s="158" t="s">
        <v>262</v>
      </c>
      <c r="AF145" s="182"/>
      <c r="AG145" s="182"/>
      <c r="AH145" s="182"/>
      <c r="AI145" s="182"/>
      <c r="AJ145" s="182"/>
      <c r="AK145" s="182"/>
      <c r="AL145" s="182"/>
      <c r="AM145" s="182"/>
      <c r="AN145" s="182"/>
      <c r="AO145" s="182"/>
      <c r="AP145" s="182"/>
      <c r="AQ145" s="182"/>
      <c r="AR145" s="182"/>
    </row>
    <row r="146" spans="1:44" hidden="1" outlineLevel="1" x14ac:dyDescent="0.25">
      <c r="A146" s="158" t="s">
        <v>263</v>
      </c>
      <c r="B146" s="182"/>
      <c r="C146" s="182"/>
      <c r="D146" s="182"/>
      <c r="E146" s="182"/>
      <c r="F146" s="182"/>
      <c r="G146" s="182"/>
      <c r="H146" s="182"/>
      <c r="I146" s="182"/>
      <c r="J146" s="182"/>
      <c r="K146" s="182"/>
      <c r="L146" s="182"/>
      <c r="M146" s="182"/>
      <c r="N146" s="182"/>
      <c r="P146" s="158" t="s">
        <v>263</v>
      </c>
      <c r="Q146" s="182"/>
      <c r="R146" s="182"/>
      <c r="S146" s="182"/>
      <c r="T146" s="182"/>
      <c r="U146" s="182"/>
      <c r="V146" s="182"/>
      <c r="W146" s="182"/>
      <c r="X146" s="182"/>
      <c r="Y146" s="182"/>
      <c r="Z146" s="182"/>
      <c r="AA146" s="182"/>
      <c r="AB146" s="182"/>
      <c r="AC146" s="182"/>
      <c r="AE146" s="158" t="s">
        <v>263</v>
      </c>
      <c r="AF146" s="182"/>
      <c r="AG146" s="182"/>
      <c r="AH146" s="182"/>
      <c r="AI146" s="182"/>
      <c r="AJ146" s="182"/>
      <c r="AK146" s="182"/>
      <c r="AL146" s="182"/>
      <c r="AM146" s="182"/>
      <c r="AN146" s="182"/>
      <c r="AO146" s="182"/>
      <c r="AP146" s="182"/>
      <c r="AQ146" s="182"/>
      <c r="AR146" s="182"/>
    </row>
    <row r="147" spans="1:44" hidden="1" outlineLevel="1" x14ac:dyDescent="0.25">
      <c r="A147" s="158" t="s">
        <v>264</v>
      </c>
      <c r="B147" s="182"/>
      <c r="C147" s="182"/>
      <c r="D147" s="182"/>
      <c r="E147" s="182"/>
      <c r="F147" s="182"/>
      <c r="G147" s="182"/>
      <c r="H147" s="182"/>
      <c r="I147" s="182"/>
      <c r="J147" s="182"/>
      <c r="K147" s="182"/>
      <c r="L147" s="182"/>
      <c r="M147" s="182"/>
      <c r="N147" s="182"/>
      <c r="P147" s="158" t="s">
        <v>264</v>
      </c>
      <c r="Q147" s="182"/>
      <c r="R147" s="182"/>
      <c r="S147" s="182"/>
      <c r="T147" s="182"/>
      <c r="U147" s="182"/>
      <c r="V147" s="182"/>
      <c r="W147" s="182"/>
      <c r="X147" s="182"/>
      <c r="Y147" s="182"/>
      <c r="Z147" s="182"/>
      <c r="AA147" s="182"/>
      <c r="AB147" s="182"/>
      <c r="AC147" s="182"/>
      <c r="AE147" s="158" t="s">
        <v>264</v>
      </c>
      <c r="AF147" s="182"/>
      <c r="AG147" s="182"/>
      <c r="AH147" s="182"/>
      <c r="AI147" s="182"/>
      <c r="AJ147" s="182"/>
      <c r="AK147" s="182"/>
      <c r="AL147" s="182"/>
      <c r="AM147" s="182"/>
      <c r="AN147" s="182"/>
      <c r="AO147" s="182"/>
      <c r="AP147" s="182"/>
      <c r="AQ147" s="182"/>
      <c r="AR147" s="182"/>
    </row>
    <row r="148" spans="1:44" hidden="1" outlineLevel="1" x14ac:dyDescent="0.25">
      <c r="A148" s="158" t="s">
        <v>265</v>
      </c>
      <c r="B148" s="182"/>
      <c r="C148" s="182"/>
      <c r="D148" s="182"/>
      <c r="E148" s="182"/>
      <c r="F148" s="182"/>
      <c r="G148" s="182"/>
      <c r="H148" s="182"/>
      <c r="I148" s="182"/>
      <c r="J148" s="182"/>
      <c r="K148" s="182"/>
      <c r="L148" s="182"/>
      <c r="M148" s="182"/>
      <c r="N148" s="182"/>
      <c r="P148" s="158" t="s">
        <v>265</v>
      </c>
      <c r="Q148" s="182"/>
      <c r="R148" s="182"/>
      <c r="S148" s="182"/>
      <c r="T148" s="182"/>
      <c r="U148" s="182"/>
      <c r="V148" s="182"/>
      <c r="W148" s="182"/>
      <c r="X148" s="182"/>
      <c r="Y148" s="182"/>
      <c r="Z148" s="182"/>
      <c r="AA148" s="182"/>
      <c r="AB148" s="182"/>
      <c r="AC148" s="182"/>
      <c r="AE148" s="158" t="s">
        <v>265</v>
      </c>
      <c r="AF148" s="182"/>
      <c r="AG148" s="182"/>
      <c r="AH148" s="182"/>
      <c r="AI148" s="182"/>
      <c r="AJ148" s="182"/>
      <c r="AK148" s="182"/>
      <c r="AL148" s="182"/>
      <c r="AM148" s="182"/>
      <c r="AN148" s="182"/>
      <c r="AO148" s="182"/>
      <c r="AP148" s="182"/>
      <c r="AQ148" s="182"/>
      <c r="AR148" s="182"/>
    </row>
    <row r="149" spans="1:44" s="4" customFormat="1" ht="20.25" hidden="1" customHeight="1" outlineLevel="1" x14ac:dyDescent="0.25">
      <c r="A149" s="767" t="s">
        <v>266</v>
      </c>
      <c r="B149" s="768"/>
      <c r="C149" s="768"/>
      <c r="D149" s="768"/>
      <c r="E149" s="768"/>
      <c r="F149" s="768"/>
      <c r="G149" s="768"/>
      <c r="H149" s="768"/>
      <c r="I149" s="768"/>
      <c r="J149" s="768"/>
      <c r="K149" s="768"/>
      <c r="L149" s="768"/>
      <c r="M149" s="768"/>
      <c r="N149" s="768"/>
      <c r="P149" s="767" t="s">
        <v>266</v>
      </c>
      <c r="Q149" s="768"/>
      <c r="R149" s="768"/>
      <c r="S149" s="768"/>
      <c r="T149" s="768"/>
      <c r="U149" s="768"/>
      <c r="V149" s="768"/>
      <c r="W149" s="768"/>
      <c r="X149" s="768"/>
      <c r="Y149" s="768"/>
      <c r="Z149" s="768"/>
      <c r="AA149" s="768"/>
      <c r="AB149" s="768"/>
      <c r="AC149" s="768"/>
      <c r="AE149" s="767" t="s">
        <v>266</v>
      </c>
      <c r="AF149" s="768"/>
      <c r="AG149" s="768"/>
      <c r="AH149" s="768"/>
      <c r="AI149" s="768"/>
      <c r="AJ149" s="768"/>
      <c r="AK149" s="768"/>
      <c r="AL149" s="768"/>
      <c r="AM149" s="768"/>
      <c r="AN149" s="768"/>
      <c r="AO149" s="768"/>
      <c r="AP149" s="768"/>
      <c r="AQ149" s="768"/>
      <c r="AR149" s="768"/>
    </row>
    <row r="150" spans="1:44" ht="21" customHeight="1" collapsed="1" x14ac:dyDescent="0.25">
      <c r="A150" s="184" t="s">
        <v>1090</v>
      </c>
      <c r="B150" s="769"/>
      <c r="C150" s="769"/>
      <c r="D150" s="769"/>
      <c r="E150" s="769"/>
      <c r="F150" s="769"/>
      <c r="G150" s="769"/>
      <c r="H150" s="875"/>
      <c r="I150" s="875"/>
      <c r="J150" s="875"/>
      <c r="K150" s="875"/>
      <c r="L150" s="875"/>
      <c r="M150" s="875"/>
      <c r="N150" s="875"/>
      <c r="O150" s="769"/>
      <c r="P150" s="184" t="s">
        <v>1090</v>
      </c>
      <c r="Q150" s="769"/>
      <c r="R150" s="769"/>
      <c r="S150" s="769"/>
      <c r="T150" s="769"/>
      <c r="U150" s="769"/>
      <c r="V150" s="769"/>
      <c r="W150" s="875"/>
      <c r="X150" s="875"/>
      <c r="Y150" s="875"/>
      <c r="Z150" s="875"/>
      <c r="AA150" s="875"/>
      <c r="AB150" s="875"/>
      <c r="AC150" s="875"/>
      <c r="AD150" s="769"/>
      <c r="AE150" s="184" t="s">
        <v>1090</v>
      </c>
      <c r="AF150" s="769"/>
      <c r="AG150" s="769"/>
      <c r="AH150" s="769"/>
      <c r="AI150" s="769"/>
      <c r="AJ150" s="769"/>
      <c r="AK150" s="769"/>
      <c r="AL150" s="875"/>
      <c r="AM150" s="875"/>
      <c r="AN150" s="875"/>
      <c r="AO150" s="875"/>
      <c r="AP150" s="875"/>
      <c r="AQ150" s="875"/>
      <c r="AR150" s="875"/>
    </row>
    <row r="151" spans="1:44" hidden="1" outlineLevel="1" x14ac:dyDescent="0.25">
      <c r="A151" s="158" t="s">
        <v>1024</v>
      </c>
      <c r="B151" s="3">
        <f>(B8-B4)/B4*(B$3/$B$3)</f>
        <v>6.5707397460937501E-3</v>
      </c>
      <c r="C151" s="3">
        <f t="shared" ref="C151:N151" si="138">(C8-C4)/$B4*(C$3/$B$3)</f>
        <v>2.599810161175266E-3</v>
      </c>
      <c r="D151" s="3">
        <f t="shared" si="138"/>
        <v>4.6496245020534871E-5</v>
      </c>
      <c r="E151" s="3">
        <f t="shared" si="138"/>
        <v>-1.548376651071886E-3</v>
      </c>
      <c r="F151" s="3">
        <f t="shared" si="138"/>
        <v>1.2742342767116503E-3</v>
      </c>
      <c r="G151" s="3">
        <f t="shared" si="138"/>
        <v>6.0598056849266895E-4</v>
      </c>
      <c r="H151" s="3">
        <f t="shared" si="138"/>
        <v>0</v>
      </c>
      <c r="I151" s="3">
        <f t="shared" si="138"/>
        <v>3.6943367326573956E-3</v>
      </c>
      <c r="J151" s="3">
        <f t="shared" si="138"/>
        <v>3.1917094405798726E-6</v>
      </c>
      <c r="K151" s="3">
        <f t="shared" si="138"/>
        <v>4.9750649351917701E-4</v>
      </c>
      <c r="L151" s="3">
        <f t="shared" si="138"/>
        <v>0</v>
      </c>
      <c r="M151" s="3">
        <f t="shared" si="138"/>
        <v>-2.4521390291738516E-4</v>
      </c>
      <c r="N151" s="3">
        <f t="shared" si="138"/>
        <v>-3.5724141450918994E-4</v>
      </c>
      <c r="P151" s="158" t="s">
        <v>1024</v>
      </c>
      <c r="Q151" s="3">
        <f>(Q8-Q4)/Q4*(Q$3/$Q$3)</f>
        <v>-4.0258026123046872E-3</v>
      </c>
      <c r="R151" s="3">
        <f>(R8-R4)/$Q4*(R$3/$Q$3)</f>
        <v>4.4012473019156088E-4</v>
      </c>
      <c r="S151" s="3">
        <f t="shared" ref="S151:AC151" si="139">(S8-S4)/$Q4*(S$3/$Q$3)</f>
        <v>-9.0820017835255718E-4</v>
      </c>
      <c r="T151" s="3">
        <f t="shared" si="139"/>
        <v>0</v>
      </c>
      <c r="U151" s="3">
        <f t="shared" si="139"/>
        <v>3.4353922379152715E-3</v>
      </c>
      <c r="V151" s="3">
        <f t="shared" si="139"/>
        <v>0</v>
      </c>
      <c r="W151" s="3">
        <f t="shared" si="139"/>
        <v>0</v>
      </c>
      <c r="X151" s="3">
        <f t="shared" si="139"/>
        <v>-6.3064797803913629E-3</v>
      </c>
      <c r="Y151" s="3">
        <f t="shared" si="139"/>
        <v>0</v>
      </c>
      <c r="Z151" s="3">
        <f t="shared" si="139"/>
        <v>0</v>
      </c>
      <c r="AA151" s="3">
        <f t="shared" si="139"/>
        <v>0</v>
      </c>
      <c r="AB151" s="3">
        <f t="shared" si="139"/>
        <v>-6.8666631023412469E-4</v>
      </c>
      <c r="AC151" s="3">
        <f t="shared" si="139"/>
        <v>0</v>
      </c>
      <c r="AE151" s="158" t="s">
        <v>1024</v>
      </c>
      <c r="AF151" s="3">
        <f>(AF8-AF4)/AF4*(AF$3/$AF$3)</f>
        <v>1.2456788254632015E-2</v>
      </c>
      <c r="AG151" s="3">
        <f>(AG8-AG4)/$AF4*(AG$3/$AF$3)</f>
        <v>3.7994399304466268E-3</v>
      </c>
      <c r="AH151" s="3">
        <f t="shared" ref="AH151:AO151" si="140">(AH8-AH4)/$AF4*(AH$3/$AF$3)</f>
        <v>5.7680882512499811E-4</v>
      </c>
      <c r="AI151" s="3">
        <f t="shared" si="140"/>
        <v>-2.4084523996657343E-3</v>
      </c>
      <c r="AJ151" s="3">
        <f t="shared" si="140"/>
        <v>7.376330536824243E-5</v>
      </c>
      <c r="AK151" s="3">
        <f t="shared" si="140"/>
        <v>9.4258368669948903E-4</v>
      </c>
      <c r="AL151" s="3">
        <f t="shared" si="140"/>
        <v>0</v>
      </c>
      <c r="AM151" s="3">
        <f t="shared" si="140"/>
        <v>9.2494997128941166E-3</v>
      </c>
      <c r="AN151" s="3">
        <f t="shared" si="140"/>
        <v>4.9650585358209818E-6</v>
      </c>
      <c r="AO151" s="3">
        <f t="shared" si="140"/>
        <v>7.7385660159328068E-4</v>
      </c>
      <c r="AP151" s="3"/>
      <c r="AQ151" s="3"/>
      <c r="AR151" s="3">
        <f t="shared" ref="AR151:AR184" si="141">(AR8-AR4)/$AF4*(AR$3/$AF$3)</f>
        <v>-5.5567698390019814E-4</v>
      </c>
    </row>
    <row r="152" spans="1:44" hidden="1" outlineLevel="1" x14ac:dyDescent="0.25">
      <c r="A152" s="158" t="s">
        <v>1025</v>
      </c>
      <c r="B152" s="3">
        <f t="shared" ref="B152" si="142">(B9-B5)/B5*(B$3/$B$3)</f>
        <v>2.4402752620758986E-2</v>
      </c>
      <c r="C152" s="3">
        <f t="shared" ref="C152:N152" si="143">(C9-C5)/$B5*(C$3/$B$3)</f>
        <v>7.3721270035871618E-3</v>
      </c>
      <c r="D152" s="3">
        <f t="shared" si="143"/>
        <v>7.4418271971156056E-4</v>
      </c>
      <c r="E152" s="3">
        <f t="shared" si="143"/>
        <v>3.6494501814819956E-4</v>
      </c>
      <c r="F152" s="3">
        <f t="shared" si="143"/>
        <v>1.1672643913515966E-2</v>
      </c>
      <c r="G152" s="3">
        <f t="shared" si="143"/>
        <v>-1.2107442728460016E-4</v>
      </c>
      <c r="H152" s="3">
        <f t="shared" si="143"/>
        <v>0</v>
      </c>
      <c r="I152" s="3">
        <f t="shared" si="143"/>
        <v>2.349340165600111E-3</v>
      </c>
      <c r="J152" s="3">
        <f t="shared" si="143"/>
        <v>0</v>
      </c>
      <c r="K152" s="3">
        <f t="shared" si="143"/>
        <v>4.9914939237908804E-4</v>
      </c>
      <c r="L152" s="3">
        <f t="shared" si="143"/>
        <v>0</v>
      </c>
      <c r="M152" s="3">
        <f t="shared" si="143"/>
        <v>0</v>
      </c>
      <c r="N152" s="3">
        <f t="shared" si="143"/>
        <v>1.5213910890584214E-3</v>
      </c>
      <c r="P152" s="158" t="s">
        <v>1025</v>
      </c>
      <c r="Q152" s="3">
        <f t="shared" ref="Q152" si="144">(Q9-Q5)/Q5*(Q$3/$Q$3)</f>
        <v>3.0578241281607729E-2</v>
      </c>
      <c r="R152" s="3">
        <f t="shared" ref="R152:AC152" si="145">(R9-R5)/$Q5*(R$3/$Q$3)</f>
        <v>-1.5347950234193523E-4</v>
      </c>
      <c r="S152" s="3">
        <f t="shared" si="145"/>
        <v>1.044431370721076E-3</v>
      </c>
      <c r="T152" s="3">
        <f t="shared" si="145"/>
        <v>0</v>
      </c>
      <c r="U152" s="3">
        <f t="shared" si="145"/>
        <v>3.271932476800881E-2</v>
      </c>
      <c r="V152" s="3">
        <f t="shared" si="145"/>
        <v>0</v>
      </c>
      <c r="W152" s="3">
        <f t="shared" si="145"/>
        <v>0</v>
      </c>
      <c r="X152" s="3">
        <f t="shared" si="145"/>
        <v>-6.3415919332370421E-3</v>
      </c>
      <c r="Y152" s="3">
        <f t="shared" si="145"/>
        <v>0</v>
      </c>
      <c r="Z152" s="3">
        <f t="shared" si="145"/>
        <v>0</v>
      </c>
      <c r="AA152" s="3">
        <f t="shared" si="145"/>
        <v>0</v>
      </c>
      <c r="AB152" s="3">
        <f t="shared" si="145"/>
        <v>0</v>
      </c>
      <c r="AC152" s="3">
        <f t="shared" si="145"/>
        <v>3.3094941062473708E-3</v>
      </c>
      <c r="AE152" s="158" t="s">
        <v>1025</v>
      </c>
      <c r="AF152" s="3">
        <f t="shared" ref="AF152" si="146">(AF9-AF5)/AF5*(AF$3/$AF$3)</f>
        <v>2.0984428588574036E-2</v>
      </c>
      <c r="AG152" s="3">
        <f t="shared" ref="AG152:AO152" si="147">(AG9-AG5)/$AF5*(AG$3/$AF$3)</f>
        <v>1.153775258419559E-2</v>
      </c>
      <c r="AH152" s="3">
        <f t="shared" si="147"/>
        <v>5.7799031382193698E-4</v>
      </c>
      <c r="AI152" s="3">
        <f t="shared" si="147"/>
        <v>5.6695419801417487E-4</v>
      </c>
      <c r="AJ152" s="3">
        <f t="shared" si="147"/>
        <v>2.274759349433416E-5</v>
      </c>
      <c r="AK152" s="3">
        <f t="shared" si="147"/>
        <v>-1.880912856344194E-4</v>
      </c>
      <c r="AL152" s="3">
        <f t="shared" si="147"/>
        <v>0</v>
      </c>
      <c r="AM152" s="3">
        <f t="shared" si="147"/>
        <v>7.1600051978293697E-3</v>
      </c>
      <c r="AN152" s="3">
        <f t="shared" si="147"/>
        <v>0</v>
      </c>
      <c r="AO152" s="3">
        <f t="shared" si="147"/>
        <v>7.7544170707028294E-4</v>
      </c>
      <c r="AP152" s="3"/>
      <c r="AQ152" s="3"/>
      <c r="AR152" s="3">
        <f t="shared" si="141"/>
        <v>5.3162768240602233E-4</v>
      </c>
    </row>
    <row r="153" spans="1:44" hidden="1" outlineLevel="1" x14ac:dyDescent="0.25">
      <c r="A153" s="158" t="s">
        <v>1026</v>
      </c>
      <c r="B153" s="3">
        <f t="shared" ref="B153" si="148">(B10-B6)/B6*(B$3/$B$3)</f>
        <v>1.6094776183228167E-2</v>
      </c>
      <c r="C153" s="3">
        <f t="shared" ref="C153:N153" si="149">(C10-C6)/$B6*(C$3/$B$3)</f>
        <v>4.326542765408916E-3</v>
      </c>
      <c r="D153" s="3">
        <f t="shared" si="149"/>
        <v>-4.1793787092458858E-4</v>
      </c>
      <c r="E153" s="3">
        <f t="shared" si="149"/>
        <v>1.0058442047907133E-3</v>
      </c>
      <c r="F153" s="3">
        <f t="shared" si="149"/>
        <v>7.6091446723622197E-3</v>
      </c>
      <c r="G153" s="3">
        <f t="shared" si="149"/>
        <v>-8.768085323627166E-4</v>
      </c>
      <c r="H153" s="3">
        <f t="shared" si="149"/>
        <v>3.3732729738719167E-5</v>
      </c>
      <c r="I153" s="3">
        <f t="shared" si="149"/>
        <v>6.5618347815943863E-3</v>
      </c>
      <c r="J153" s="3">
        <f t="shared" si="149"/>
        <v>3.2771116132167192E-5</v>
      </c>
      <c r="K153" s="3">
        <f t="shared" si="149"/>
        <v>-8.0580330870425951E-5</v>
      </c>
      <c r="L153" s="3">
        <f t="shared" si="149"/>
        <v>0</v>
      </c>
      <c r="M153" s="3">
        <f t="shared" si="149"/>
        <v>-9.0505604443641397E-4</v>
      </c>
      <c r="N153" s="3">
        <f t="shared" si="149"/>
        <v>-1.1947263362782966E-3</v>
      </c>
      <c r="P153" s="158" t="s">
        <v>1026</v>
      </c>
      <c r="Q153" s="3">
        <f t="shared" ref="Q153" si="150">(Q10-Q6)/Q6*(Q$3/$Q$3)</f>
        <v>1.5423606159836399E-2</v>
      </c>
      <c r="R153" s="3">
        <f t="shared" ref="R153:AC153" si="151">(R10-R6)/$Q6*(R$3/$Q$3)</f>
        <v>-1.0321301516558348E-3</v>
      </c>
      <c r="S153" s="3">
        <f t="shared" si="151"/>
        <v>1.9454369179243971E-3</v>
      </c>
      <c r="T153" s="3">
        <f t="shared" si="151"/>
        <v>4.5884751939623478E-3</v>
      </c>
      <c r="U153" s="3">
        <f t="shared" si="151"/>
        <v>2.0895569924059179E-2</v>
      </c>
      <c r="V153" s="3">
        <f t="shared" si="151"/>
        <v>0</v>
      </c>
      <c r="W153" s="3">
        <f t="shared" si="151"/>
        <v>6.572531906315392E-4</v>
      </c>
      <c r="X153" s="3">
        <f t="shared" si="151"/>
        <v>-8.7450335829688825E-3</v>
      </c>
      <c r="Y153" s="3">
        <f t="shared" si="151"/>
        <v>0</v>
      </c>
      <c r="Z153" s="3">
        <f t="shared" si="151"/>
        <v>1.9564155390738657E-4</v>
      </c>
      <c r="AA153" s="3">
        <f t="shared" si="151"/>
        <v>0</v>
      </c>
      <c r="AB153" s="3">
        <f t="shared" si="151"/>
        <v>-2.5461160830726622E-3</v>
      </c>
      <c r="AC153" s="3">
        <f t="shared" si="151"/>
        <v>-5.3557040266910983E-4</v>
      </c>
      <c r="AE153" s="158" t="s">
        <v>1026</v>
      </c>
      <c r="AF153" s="3">
        <f t="shared" ref="AF153" si="152">(AF10-AF6)/AF6*(AF$3/$AF$3)</f>
        <v>1.6464928884840566E-2</v>
      </c>
      <c r="AG153" s="3">
        <f t="shared" ref="AG153:AO153" si="153">(AG10-AG6)/$AF6*(AG$3/$AF$3)</f>
        <v>7.2819077068746107E-3</v>
      </c>
      <c r="AH153" s="3">
        <f t="shared" si="153"/>
        <v>-1.7213713023019955E-3</v>
      </c>
      <c r="AI153" s="3">
        <f t="shared" si="153"/>
        <v>-9.7000394428175239E-4</v>
      </c>
      <c r="AJ153" s="3">
        <f t="shared" si="153"/>
        <v>2.8157527431059692E-4</v>
      </c>
      <c r="AK153" s="3">
        <f t="shared" si="153"/>
        <v>-1.3603744249168269E-3</v>
      </c>
      <c r="AL153" s="3">
        <f t="shared" si="153"/>
        <v>-3.1014254126716728E-4</v>
      </c>
      <c r="AM153" s="3">
        <f t="shared" si="153"/>
        <v>1.5003666176855033E-2</v>
      </c>
      <c r="AN153" s="3">
        <f t="shared" si="153"/>
        <v>5.0842649257814489E-5</v>
      </c>
      <c r="AO153" s="3">
        <f t="shared" si="153"/>
        <v>-2.3291905358817019E-4</v>
      </c>
      <c r="AP153" s="3"/>
      <c r="AQ153" s="3"/>
      <c r="AR153" s="3">
        <f t="shared" si="141"/>
        <v>-1.5582523659628859E-3</v>
      </c>
    </row>
    <row r="154" spans="1:44" hidden="1" outlineLevel="1" x14ac:dyDescent="0.25">
      <c r="A154" s="158" t="s">
        <v>1027</v>
      </c>
      <c r="B154" s="3">
        <f t="shared" ref="B154" si="154">(B11-B7)/B7*(B$3/$B$3)</f>
        <v>2.7916411419698799E-2</v>
      </c>
      <c r="C154" s="3">
        <f t="shared" ref="C154:N154" si="155">(C11-C7)/$B7*(C$3/$B$3)</f>
        <v>1.571961333894074E-2</v>
      </c>
      <c r="D154" s="3">
        <f t="shared" si="155"/>
        <v>-8.3814952847137349E-4</v>
      </c>
      <c r="E154" s="3">
        <f t="shared" si="155"/>
        <v>8.369102702949718E-4</v>
      </c>
      <c r="F154" s="3">
        <f t="shared" si="155"/>
        <v>7.7073896766612048E-3</v>
      </c>
      <c r="G154" s="3">
        <f t="shared" si="155"/>
        <v>-5.5338649101719457E-4</v>
      </c>
      <c r="H154" s="3">
        <f t="shared" si="155"/>
        <v>4.6813818571544763E-4</v>
      </c>
      <c r="I154" s="3">
        <f t="shared" si="155"/>
        <v>6.528538739428256E-3</v>
      </c>
      <c r="J154" s="3">
        <f t="shared" si="155"/>
        <v>-4.8561544472866444E-4</v>
      </c>
      <c r="K154" s="3">
        <f t="shared" si="155"/>
        <v>-1.216731024055398E-4</v>
      </c>
      <c r="L154" s="3">
        <f t="shared" si="155"/>
        <v>0</v>
      </c>
      <c r="M154" s="3">
        <f t="shared" si="155"/>
        <v>-9.0419688263214729E-4</v>
      </c>
      <c r="N154" s="3">
        <f t="shared" si="155"/>
        <v>-4.4113143927582214E-4</v>
      </c>
      <c r="O154" s="28"/>
      <c r="P154" s="158" t="s">
        <v>1027</v>
      </c>
      <c r="Q154" s="3">
        <f t="shared" ref="Q154" si="156">(Q11-Q7)/Q7*(Q$3/$Q$3)</f>
        <v>1.8107642055384558E-2</v>
      </c>
      <c r="R154" s="3">
        <f t="shared" ref="R154:AC154" si="157">(R11-R7)/$Q7*(R$3/$Q$3)</f>
        <v>-1.0708189060182115E-4</v>
      </c>
      <c r="S154" s="3">
        <f t="shared" si="157"/>
        <v>9.1187119177850451E-4</v>
      </c>
      <c r="T154" s="3">
        <f t="shared" si="157"/>
        <v>4.6103655086627091E-3</v>
      </c>
      <c r="U154" s="3">
        <f t="shared" si="157"/>
        <v>1.9881937694707068E-2</v>
      </c>
      <c r="V154" s="3">
        <f t="shared" si="157"/>
        <v>0</v>
      </c>
      <c r="W154" s="3">
        <f t="shared" si="157"/>
        <v>6.603887593275785E-4</v>
      </c>
      <c r="X154" s="3">
        <f t="shared" si="157"/>
        <v>-4.9499933780639055E-3</v>
      </c>
      <c r="Y154" s="3">
        <f t="shared" si="157"/>
        <v>0</v>
      </c>
      <c r="Z154" s="3">
        <f t="shared" si="157"/>
        <v>1.9657490431301494E-4</v>
      </c>
      <c r="AA154" s="3">
        <f t="shared" si="157"/>
        <v>0</v>
      </c>
      <c r="AB154" s="3">
        <f t="shared" si="157"/>
        <v>-2.5582628812934414E-3</v>
      </c>
      <c r="AC154" s="3">
        <f t="shared" si="157"/>
        <v>-5.3812545727070218E-4</v>
      </c>
      <c r="AD154" s="28"/>
      <c r="AE154" s="158" t="s">
        <v>1027</v>
      </c>
      <c r="AF154" s="3">
        <f t="shared" ref="AF154" si="158">(AF11-AF7)/AF7*(AF$3/$AF$3)</f>
        <v>3.3278404334096193E-2</v>
      </c>
      <c r="AG154" s="3">
        <f t="shared" ref="AG154:AO154" si="159">(AG11-AG7)/$AF7*(AG$3/$AF$3)</f>
        <v>2.4371291884411929E-2</v>
      </c>
      <c r="AH154" s="3">
        <f t="shared" si="159"/>
        <v>-1.7948024325932308E-3</v>
      </c>
      <c r="AI154" s="3">
        <f t="shared" si="159"/>
        <v>-1.2258513038016924E-3</v>
      </c>
      <c r="AJ154" s="3">
        <f t="shared" si="159"/>
        <v>1.0521628982631144E-3</v>
      </c>
      <c r="AK154" s="3">
        <f t="shared" si="159"/>
        <v>-8.5589448705948373E-4</v>
      </c>
      <c r="AL154" s="3">
        <f t="shared" si="159"/>
        <v>3.6304517878390174E-4</v>
      </c>
      <c r="AM154" s="3">
        <f t="shared" si="159"/>
        <v>1.280328057369862E-2</v>
      </c>
      <c r="AN154" s="3">
        <f t="shared" si="159"/>
        <v>-7.5107553740290118E-4</v>
      </c>
      <c r="AO154" s="3">
        <f t="shared" si="159"/>
        <v>-2.956430832562135E-4</v>
      </c>
      <c r="AP154" s="3"/>
      <c r="AQ154" s="3"/>
      <c r="AR154" s="3">
        <f t="shared" si="141"/>
        <v>-3.8811004618059315E-4</v>
      </c>
    </row>
    <row r="155" spans="1:44" hidden="1" outlineLevel="1" x14ac:dyDescent="0.25">
      <c r="A155" s="158" t="s">
        <v>1028</v>
      </c>
      <c r="B155" s="3">
        <f t="shared" ref="B155" si="160">(B12-B8)/B8*(B$3/$B$3)</f>
        <v>2.9690773909592457E-2</v>
      </c>
      <c r="C155" s="3">
        <f t="shared" ref="C155:N155" si="161">(C12-C8)/$B8*(C$3/$B$3)</f>
        <v>1.1537697887006875E-2</v>
      </c>
      <c r="D155" s="3">
        <f t="shared" si="161"/>
        <v>-1.116324179010377E-4</v>
      </c>
      <c r="E155" s="3">
        <f t="shared" si="161"/>
        <v>-2.1330318782783513E-4</v>
      </c>
      <c r="F155" s="3">
        <f t="shared" si="161"/>
        <v>7.9266278877082319E-3</v>
      </c>
      <c r="G155" s="3">
        <f t="shared" si="161"/>
        <v>-8.1497363443517375E-4</v>
      </c>
      <c r="H155" s="3">
        <f t="shared" si="161"/>
        <v>4.6801456308334725E-4</v>
      </c>
      <c r="I155" s="3">
        <f t="shared" si="161"/>
        <v>1.2933478701036597E-2</v>
      </c>
      <c r="J155" s="3">
        <f t="shared" si="161"/>
        <v>-1.7177668589797481E-4</v>
      </c>
      <c r="K155" s="3">
        <f t="shared" si="161"/>
        <v>-1.3576140698035573E-3</v>
      </c>
      <c r="L155" s="3">
        <f t="shared" si="161"/>
        <v>0</v>
      </c>
      <c r="M155" s="3">
        <f t="shared" si="161"/>
        <v>-8.3736345590813276E-5</v>
      </c>
      <c r="N155" s="3">
        <f t="shared" si="161"/>
        <v>-4.2200476569232939E-4</v>
      </c>
      <c r="P155" s="158" t="s">
        <v>1028</v>
      </c>
      <c r="Q155" s="3">
        <f t="shared" ref="Q155" si="162">(Q12-Q8)/Q8*(Q$3/$Q$3)</f>
        <v>1.6958913497047326E-2</v>
      </c>
      <c r="R155" s="3">
        <f t="shared" ref="R155:AC155" si="163">(R12-R8)/$Q8*(R$3/$Q$3)</f>
        <v>7.2886829695687391E-5</v>
      </c>
      <c r="S155" s="3">
        <f t="shared" si="163"/>
        <v>-1.6362612054697558E-4</v>
      </c>
      <c r="T155" s="3">
        <f t="shared" si="163"/>
        <v>4.6103655086627091E-3</v>
      </c>
      <c r="U155" s="3">
        <f t="shared" si="163"/>
        <v>1.9881937694707068E-2</v>
      </c>
      <c r="V155" s="3">
        <f t="shared" si="163"/>
        <v>0</v>
      </c>
      <c r="W155" s="3">
        <f t="shared" si="163"/>
        <v>6.603887593275785E-4</v>
      </c>
      <c r="X155" s="3">
        <f t="shared" si="163"/>
        <v>-4.9499933780639055E-3</v>
      </c>
      <c r="Y155" s="3">
        <f t="shared" si="163"/>
        <v>0</v>
      </c>
      <c r="Z155" s="3">
        <f t="shared" si="163"/>
        <v>1.9657490431301494E-4</v>
      </c>
      <c r="AA155" s="3">
        <f t="shared" si="163"/>
        <v>0</v>
      </c>
      <c r="AB155" s="3">
        <f t="shared" si="163"/>
        <v>-2.3697954880875913E-4</v>
      </c>
      <c r="AC155" s="3">
        <f t="shared" si="163"/>
        <v>-3.1126076673350174E-3</v>
      </c>
      <c r="AE155" s="158" t="s">
        <v>1028</v>
      </c>
      <c r="AF155" s="3">
        <f t="shared" ref="AF155" si="164">(AF12-AF8)/AF8*(AF$3/$AF$3)</f>
        <v>3.6647822236574014E-2</v>
      </c>
      <c r="AG155" s="3">
        <f t="shared" ref="AG155:AO155" si="165">(AG12-AG8)/$AF8*(AG$3/$AF$3)</f>
        <v>1.7802395064239498E-2</v>
      </c>
      <c r="AH155" s="3">
        <f t="shared" si="165"/>
        <v>-8.3220882722873928E-5</v>
      </c>
      <c r="AI155" s="3">
        <f t="shared" si="165"/>
        <v>-2.8490927914860686E-3</v>
      </c>
      <c r="AJ155" s="3">
        <f t="shared" si="165"/>
        <v>1.3939196979992484E-3</v>
      </c>
      <c r="AK155" s="3">
        <f t="shared" si="165"/>
        <v>-1.2602973594386937E-3</v>
      </c>
      <c r="AL155" s="3">
        <f t="shared" si="165"/>
        <v>3.6289693535580532E-4</v>
      </c>
      <c r="AM155" s="3">
        <f t="shared" si="165"/>
        <v>2.2705508611210769E-2</v>
      </c>
      <c r="AN155" s="3">
        <f t="shared" si="165"/>
        <v>-2.6563837660071319E-4</v>
      </c>
      <c r="AO155" s="3">
        <f t="shared" si="165"/>
        <v>-2.2068647396987521E-3</v>
      </c>
      <c r="AP155" s="3"/>
      <c r="AQ155" s="3"/>
      <c r="AR155" s="3">
        <f t="shared" si="141"/>
        <v>1.0482149414558983E-3</v>
      </c>
    </row>
    <row r="156" spans="1:44" hidden="1" outlineLevel="1" x14ac:dyDescent="0.25">
      <c r="A156" s="158" t="s">
        <v>1029</v>
      </c>
      <c r="B156" s="3">
        <f t="shared" ref="B156" si="166">(B13-B9)/B9*(B$3/$B$3)</f>
        <v>1.4166704899655963E-2</v>
      </c>
      <c r="C156" s="3">
        <f t="shared" ref="C156:N156" si="167">(C13-C9)/$B9*(C$3/$B$3)</f>
        <v>6.6170907799047744E-3</v>
      </c>
      <c r="D156" s="3">
        <f t="shared" si="167"/>
        <v>-6.7587400629995286E-5</v>
      </c>
      <c r="E156" s="3">
        <f t="shared" si="167"/>
        <v>7.7604956183769855E-5</v>
      </c>
      <c r="F156" s="3">
        <f t="shared" si="167"/>
        <v>-3.0854391873277351E-3</v>
      </c>
      <c r="G156" s="3">
        <f t="shared" si="167"/>
        <v>-6.4454058674236214E-4</v>
      </c>
      <c r="H156" s="3">
        <f t="shared" si="167"/>
        <v>4.6138633223763111E-4</v>
      </c>
      <c r="I156" s="3">
        <f t="shared" si="167"/>
        <v>1.4944087284900235E-2</v>
      </c>
      <c r="J156" s="3">
        <f t="shared" si="167"/>
        <v>-1.9985124037801989E-4</v>
      </c>
      <c r="K156" s="3">
        <f t="shared" si="167"/>
        <v>-1.3383869342316079E-3</v>
      </c>
      <c r="L156" s="3">
        <f t="shared" si="167"/>
        <v>0</v>
      </c>
      <c r="M156" s="3">
        <f t="shared" si="167"/>
        <v>-8.9115585104592766E-4</v>
      </c>
      <c r="N156" s="3">
        <f t="shared" si="167"/>
        <v>-1.7064828437229626E-3</v>
      </c>
      <c r="P156" s="158" t="s">
        <v>1029</v>
      </c>
      <c r="Q156" s="3">
        <f t="shared" ref="Q156" si="168">(Q13-Q9)/Q9*(Q$3/$Q$3)</f>
        <v>-1.9109216237615391E-2</v>
      </c>
      <c r="R156" s="3">
        <f t="shared" ref="R156:AC156" si="169">(R13-R9)/$Q9*(R$3/$Q$3)</f>
        <v>7.0831667176703437E-5</v>
      </c>
      <c r="S156" s="3">
        <f t="shared" si="169"/>
        <v>-1.5901241637738964E-4</v>
      </c>
      <c r="T156" s="3">
        <f t="shared" si="169"/>
        <v>4.4803687667028845E-3</v>
      </c>
      <c r="U156" s="3">
        <f t="shared" si="169"/>
        <v>-1.1374049209325984E-2</v>
      </c>
      <c r="V156" s="3">
        <f t="shared" si="169"/>
        <v>0</v>
      </c>
      <c r="W156" s="3">
        <f t="shared" si="169"/>
        <v>6.4176802590022448E-4</v>
      </c>
      <c r="X156" s="3">
        <f t="shared" si="169"/>
        <v>-7.4491156317142686E-3</v>
      </c>
      <c r="Y156" s="3">
        <f t="shared" si="169"/>
        <v>0</v>
      </c>
      <c r="Z156" s="3">
        <f t="shared" si="169"/>
        <v>1.9103215568197019E-4</v>
      </c>
      <c r="AA156" s="3">
        <f t="shared" si="169"/>
        <v>0</v>
      </c>
      <c r="AB156" s="3">
        <f t="shared" si="169"/>
        <v>-2.4861285051751007E-3</v>
      </c>
      <c r="AC156" s="3">
        <f t="shared" si="169"/>
        <v>-3.0248426398133514E-3</v>
      </c>
      <c r="AE156" s="158" t="s">
        <v>1029</v>
      </c>
      <c r="AF156" s="3">
        <f t="shared" ref="AF156" si="170">(AF13-AF9)/AF9*(AF$3/$AF$3)</f>
        <v>3.275890685205738E-2</v>
      </c>
      <c r="AG156" s="3">
        <f t="shared" ref="AG156:AO156" si="171">(AG13-AG9)/$AF9*(AG$3/$AF$3)</f>
        <v>1.027467296734501E-2</v>
      </c>
      <c r="AH156" s="3">
        <f t="shared" si="171"/>
        <v>-1.6497472064497821E-5</v>
      </c>
      <c r="AI156" s="3">
        <f t="shared" si="171"/>
        <v>-2.3823450434851765E-3</v>
      </c>
      <c r="AJ156" s="3">
        <f t="shared" si="171"/>
        <v>1.5456429103503878E-3</v>
      </c>
      <c r="AK156" s="3">
        <f t="shared" si="171"/>
        <v>-1.004662281241886E-3</v>
      </c>
      <c r="AL156" s="3">
        <f t="shared" si="171"/>
        <v>3.6060300592773116E-4</v>
      </c>
      <c r="AM156" s="3">
        <f t="shared" si="171"/>
        <v>2.7455796839565505E-2</v>
      </c>
      <c r="AN156" s="3">
        <f t="shared" si="171"/>
        <v>-3.1151399669004573E-4</v>
      </c>
      <c r="AO156" s="3">
        <f t="shared" si="171"/>
        <v>-2.1929147955769843E-3</v>
      </c>
      <c r="AP156" s="3"/>
      <c r="AQ156" s="3"/>
      <c r="AR156" s="3">
        <f t="shared" si="141"/>
        <v>-9.6987668786638022E-4</v>
      </c>
    </row>
    <row r="157" spans="1:44" hidden="1" outlineLevel="1" x14ac:dyDescent="0.25">
      <c r="A157" s="29" t="s">
        <v>1030</v>
      </c>
      <c r="B157" s="3">
        <f t="shared" ref="B157" si="172">(B14-B10)/B10*(B$3/$B$3)</f>
        <v>6.7272593517038286E-3</v>
      </c>
      <c r="C157" s="3">
        <f t="shared" ref="C157:N157" si="173">(C14-C10)/$B10*(C$3/$B$3)</f>
        <v>8.1755434967754094E-3</v>
      </c>
      <c r="D157" s="3">
        <f t="shared" si="173"/>
        <v>4.344616618176053E-4</v>
      </c>
      <c r="E157" s="3">
        <f t="shared" si="173"/>
        <v>-1.663869739738758E-3</v>
      </c>
      <c r="F157" s="3">
        <f t="shared" si="173"/>
        <v>3.0711130069819919E-4</v>
      </c>
      <c r="G157" s="3">
        <f t="shared" si="173"/>
        <v>-2.7657196644633766E-5</v>
      </c>
      <c r="H157" s="3">
        <f t="shared" si="173"/>
        <v>4.2796231998129493E-4</v>
      </c>
      <c r="I157" s="3">
        <f t="shared" si="173"/>
        <v>-1.8896630147926003E-3</v>
      </c>
      <c r="J157" s="3">
        <f t="shared" si="173"/>
        <v>-2.3200554635269605E-4</v>
      </c>
      <c r="K157" s="3">
        <f t="shared" si="173"/>
        <v>3.7065362663253634E-5</v>
      </c>
      <c r="L157" s="3">
        <f t="shared" si="173"/>
        <v>0</v>
      </c>
      <c r="M157" s="3">
        <f t="shared" si="173"/>
        <v>1.3955306318097931E-3</v>
      </c>
      <c r="N157" s="3">
        <f t="shared" si="173"/>
        <v>-2.372264589086744E-4</v>
      </c>
      <c r="P157" s="29" t="s">
        <v>1030</v>
      </c>
      <c r="Q157" s="3">
        <f t="shared" ref="Q157" si="174">(Q14-Q10)/Q10*(Q$3/$Q$3)</f>
        <v>-3.6603296383915362E-3</v>
      </c>
      <c r="R157" s="3">
        <f t="shared" ref="R157:AC157" si="175">(R14-R10)/$Q10*(R$3/$Q$3)</f>
        <v>1.957213921179226E-3</v>
      </c>
      <c r="S157" s="3">
        <f t="shared" si="175"/>
        <v>-1.9158870309128589E-3</v>
      </c>
      <c r="T157" s="3">
        <f t="shared" si="175"/>
        <v>0</v>
      </c>
      <c r="U157" s="3">
        <f t="shared" si="175"/>
        <v>1.7619123839244636E-7</v>
      </c>
      <c r="V157" s="3">
        <f t="shared" si="175"/>
        <v>0</v>
      </c>
      <c r="W157" s="3">
        <f t="shared" si="175"/>
        <v>0</v>
      </c>
      <c r="X157" s="3">
        <f t="shared" si="175"/>
        <v>-5.1069598098644788E-3</v>
      </c>
      <c r="Y157" s="3">
        <f t="shared" si="175"/>
        <v>0</v>
      </c>
      <c r="Z157" s="3">
        <f t="shared" si="175"/>
        <v>0</v>
      </c>
      <c r="AA157" s="3">
        <f t="shared" si="175"/>
        <v>0</v>
      </c>
      <c r="AB157" s="3">
        <f t="shared" si="175"/>
        <v>3.9285208628466904E-3</v>
      </c>
      <c r="AC157" s="3">
        <f t="shared" si="175"/>
        <v>-2.5233394081783751E-3</v>
      </c>
      <c r="AE157" s="29" t="s">
        <v>1030</v>
      </c>
      <c r="AF157" s="3">
        <f t="shared" ref="AF157" si="176">(AF14-AF10)/AF10*(AF$3/$AF$3)</f>
        <v>1.2450185516787171E-2</v>
      </c>
      <c r="AG157" s="3">
        <f t="shared" ref="AG157:AO157" si="177">(AG14-AG10)/$AF10*(AG$3/$AF$3)</f>
        <v>1.1601473284639348E-2</v>
      </c>
      <c r="AH157" s="3">
        <f t="shared" si="177"/>
        <v>1.7293701955089905E-3</v>
      </c>
      <c r="AI157" s="3">
        <f t="shared" si="177"/>
        <v>-2.5805634661374235E-3</v>
      </c>
      <c r="AJ157" s="3">
        <f t="shared" si="177"/>
        <v>4.7623036860519152E-4</v>
      </c>
      <c r="AK157" s="3">
        <f t="shared" si="177"/>
        <v>-4.289890654791199E-5</v>
      </c>
      <c r="AL157" s="3">
        <f t="shared" si="177"/>
        <v>6.6374509223620227E-4</v>
      </c>
      <c r="AM157" s="3">
        <f t="shared" si="177"/>
        <v>-1.1712261730586428E-4</v>
      </c>
      <c r="AN157" s="3">
        <f t="shared" si="177"/>
        <v>-3.598254775873318E-4</v>
      </c>
      <c r="AO157" s="3">
        <f t="shared" si="177"/>
        <v>5.7488321844656627E-5</v>
      </c>
      <c r="AP157" s="3"/>
      <c r="AQ157" s="3"/>
      <c r="AR157" s="3">
        <f t="shared" si="141"/>
        <v>1.0222887290254438E-3</v>
      </c>
    </row>
    <row r="158" spans="1:44" hidden="1" outlineLevel="1" x14ac:dyDescent="0.25">
      <c r="A158" s="29" t="s">
        <v>1031</v>
      </c>
      <c r="B158" s="3">
        <f t="shared" ref="B158" si="178">(B15-B11)/B11*(B$3/$B$3)</f>
        <v>3.7077595138476004E-4</v>
      </c>
      <c r="C158" s="3">
        <f t="shared" ref="C158:N158" si="179">(C15-C11)/$B11*(C$3/$B$3)</f>
        <v>-3.8331360597615221E-3</v>
      </c>
      <c r="D158" s="3">
        <f t="shared" si="179"/>
        <v>4.0974411553095614E-4</v>
      </c>
      <c r="E158" s="3">
        <f t="shared" si="179"/>
        <v>-2.5830690469696061E-4</v>
      </c>
      <c r="F158" s="3">
        <f t="shared" si="179"/>
        <v>1.3728526530679976E-4</v>
      </c>
      <c r="G158" s="3">
        <f t="shared" si="179"/>
        <v>-6.0599848780032551E-6</v>
      </c>
      <c r="H158" s="3">
        <f t="shared" si="179"/>
        <v>0</v>
      </c>
      <c r="I158" s="3">
        <f t="shared" si="179"/>
        <v>3.1561407494173988E-3</v>
      </c>
      <c r="J158" s="3">
        <f t="shared" si="179"/>
        <v>2.7515818432019855E-4</v>
      </c>
      <c r="K158" s="3">
        <f t="shared" si="179"/>
        <v>-5.9119331083818229E-4</v>
      </c>
      <c r="L158" s="3">
        <f t="shared" si="179"/>
        <v>0</v>
      </c>
      <c r="M158" s="3">
        <f t="shared" si="179"/>
        <v>1.3781716902277342E-3</v>
      </c>
      <c r="N158" s="3">
        <f t="shared" si="179"/>
        <v>-2.9705652781398585E-4</v>
      </c>
      <c r="P158" s="29" t="s">
        <v>1031</v>
      </c>
      <c r="Q158" s="3">
        <f t="shared" ref="Q158" si="180">(Q15-Q11)/Q11*(Q$3/$Q$3)</f>
        <v>6.5127669342850082E-4</v>
      </c>
      <c r="R158" s="3">
        <f t="shared" ref="R158:AC158" si="181">(R15-R11)/$Q11*(R$3/$Q$3)</f>
        <v>1.6324999639644895E-3</v>
      </c>
      <c r="S158" s="3">
        <f t="shared" si="181"/>
        <v>-1.9199522381979765E-3</v>
      </c>
      <c r="T158" s="3">
        <f t="shared" si="181"/>
        <v>2.1975335743439034E-3</v>
      </c>
      <c r="U158" s="3">
        <f t="shared" si="181"/>
        <v>0</v>
      </c>
      <c r="V158" s="3">
        <f t="shared" si="181"/>
        <v>0</v>
      </c>
      <c r="W158" s="3">
        <f t="shared" si="181"/>
        <v>0</v>
      </c>
      <c r="X158" s="3">
        <f t="shared" si="181"/>
        <v>-2.6669639894269649E-3</v>
      </c>
      <c r="Y158" s="3">
        <f t="shared" si="181"/>
        <v>0</v>
      </c>
      <c r="Z158" s="3">
        <f t="shared" si="181"/>
        <v>0</v>
      </c>
      <c r="AA158" s="3">
        <f t="shared" si="181"/>
        <v>0</v>
      </c>
      <c r="AB158" s="3">
        <f t="shared" si="181"/>
        <v>3.9368565587273455E-3</v>
      </c>
      <c r="AC158" s="3">
        <f t="shared" si="181"/>
        <v>-2.5286935327063038E-3</v>
      </c>
      <c r="AE158" s="29" t="s">
        <v>1031</v>
      </c>
      <c r="AF158" s="3">
        <f t="shared" ref="AF158" si="182">(AF15-AF11)/AF11*(AF$3/$AF$3)</f>
        <v>2.196349485055548E-4</v>
      </c>
      <c r="AG158" s="3">
        <f t="shared" ref="AG158:AO158" si="183">(AG15-AG11)/$AF11*(AG$3/$AF$3)</f>
        <v>-6.7770727669063799E-3</v>
      </c>
      <c r="AH158" s="3">
        <f t="shared" si="183"/>
        <v>1.6645677123128865E-3</v>
      </c>
      <c r="AI158" s="3">
        <f t="shared" si="183"/>
        <v>-1.5810854624274718E-3</v>
      </c>
      <c r="AJ158" s="3">
        <f t="shared" si="183"/>
        <v>2.112294117130246E-4</v>
      </c>
      <c r="AK158" s="3">
        <f t="shared" si="183"/>
        <v>-9.3227412417519871E-6</v>
      </c>
      <c r="AL158" s="3">
        <f t="shared" si="183"/>
        <v>0</v>
      </c>
      <c r="AM158" s="3">
        <f t="shared" si="183"/>
        <v>6.2926194588595451E-3</v>
      </c>
      <c r="AN158" s="3">
        <f t="shared" si="183"/>
        <v>4.2336297733429513E-4</v>
      </c>
      <c r="AO158" s="3">
        <f t="shared" si="183"/>
        <v>-9.0962297579374129E-4</v>
      </c>
      <c r="AP158" s="3"/>
      <c r="AQ158" s="3"/>
      <c r="AR158" s="3">
        <f t="shared" si="141"/>
        <v>9.0495904275867387E-4</v>
      </c>
    </row>
    <row r="159" spans="1:44" hidden="1" outlineLevel="1" x14ac:dyDescent="0.25">
      <c r="A159" s="158" t="s">
        <v>1032</v>
      </c>
      <c r="B159" s="3">
        <f t="shared" ref="B159" si="184">(B16-B12)/B12*(B$3/$B$3)</f>
        <v>-3.7321189390332487E-3</v>
      </c>
      <c r="C159" s="3">
        <f t="shared" ref="C159:N159" si="185">(C16-C12)/$B12*(C$3/$B$3)</f>
        <v>-1.4056672219572212E-3</v>
      </c>
      <c r="D159" s="3">
        <f t="shared" si="185"/>
        <v>-2.8527143324470121E-4</v>
      </c>
      <c r="E159" s="3">
        <f t="shared" si="185"/>
        <v>4.8435125864254043E-4</v>
      </c>
      <c r="F159" s="3">
        <f t="shared" si="185"/>
        <v>-2.6682848276177645E-4</v>
      </c>
      <c r="G159" s="3">
        <f t="shared" si="185"/>
        <v>-6.0479447954063803E-6</v>
      </c>
      <c r="H159" s="3">
        <f t="shared" si="185"/>
        <v>0</v>
      </c>
      <c r="I159" s="3">
        <f t="shared" si="185"/>
        <v>-1.9188803896965684E-3</v>
      </c>
      <c r="J159" s="3">
        <f t="shared" si="185"/>
        <v>-3.0053292312096585E-5</v>
      </c>
      <c r="K159" s="3">
        <f t="shared" si="185"/>
        <v>-1.934818360197031E-4</v>
      </c>
      <c r="L159" s="3">
        <f t="shared" si="185"/>
        <v>0</v>
      </c>
      <c r="M159" s="3">
        <f t="shared" si="185"/>
        <v>5.7886255994062097E-4</v>
      </c>
      <c r="N159" s="3">
        <f t="shared" si="185"/>
        <v>-6.8906461559774398E-4</v>
      </c>
      <c r="P159" s="158" t="s">
        <v>1032</v>
      </c>
      <c r="Q159" s="3">
        <f t="shared" ref="Q159" si="186">(Q16-Q12)/Q12*(Q$3/$Q$3)</f>
        <v>1.7815845979254619E-3</v>
      </c>
      <c r="R159" s="3">
        <f t="shared" ref="R159:AC159" si="187">(R16-R12)/$Q12*(R$3/$Q$3)</f>
        <v>1.4573764475630229E-3</v>
      </c>
      <c r="S159" s="3">
        <f t="shared" si="187"/>
        <v>-8.6455875659894362E-4</v>
      </c>
      <c r="T159" s="3">
        <f t="shared" si="187"/>
        <v>2.20001584726688E-3</v>
      </c>
      <c r="U159" s="3">
        <f t="shared" si="187"/>
        <v>0</v>
      </c>
      <c r="V159" s="3">
        <f t="shared" si="187"/>
        <v>0</v>
      </c>
      <c r="W159" s="3">
        <f t="shared" si="187"/>
        <v>0</v>
      </c>
      <c r="X159" s="3">
        <f t="shared" si="187"/>
        <v>-2.6699765179156302E-3</v>
      </c>
      <c r="Y159" s="3">
        <f t="shared" si="187"/>
        <v>0</v>
      </c>
      <c r="Z159" s="3">
        <f t="shared" si="187"/>
        <v>0</v>
      </c>
      <c r="AA159" s="3">
        <f t="shared" si="187"/>
        <v>0</v>
      </c>
      <c r="AB159" s="3">
        <f t="shared" si="187"/>
        <v>1.6587301544276093E-3</v>
      </c>
      <c r="AC159" s="3">
        <f t="shared" si="187"/>
        <v>0</v>
      </c>
      <c r="AE159" s="158" t="s">
        <v>1032</v>
      </c>
      <c r="AF159" s="3">
        <f t="shared" ref="AF159" si="188">(AF16-AF12)/AF12*(AF$3/$AF$3)</f>
        <v>-6.6877088296195151E-3</v>
      </c>
      <c r="AG159" s="3">
        <f t="shared" ref="AG159:AO159" si="189">(AG16-AG12)/$AF12*(AG$3/$AF$3)</f>
        <v>-2.9404051290028784E-3</v>
      </c>
      <c r="AH159" s="3">
        <f t="shared" si="189"/>
        <v>2.5241511741871614E-5</v>
      </c>
      <c r="AI159" s="3">
        <f t="shared" si="189"/>
        <v>-4.3533024300251481E-4</v>
      </c>
      <c r="AJ159" s="3">
        <f t="shared" si="189"/>
        <v>-4.0986756743332668E-4</v>
      </c>
      <c r="AK159" s="3">
        <f t="shared" si="189"/>
        <v>-9.2886451102358248E-6</v>
      </c>
      <c r="AL159" s="3">
        <f t="shared" si="189"/>
        <v>0</v>
      </c>
      <c r="AM159" s="3">
        <f t="shared" si="189"/>
        <v>-1.5162567625318349E-3</v>
      </c>
      <c r="AN159" s="3">
        <f t="shared" si="189"/>
        <v>-4.616541423370201E-5</v>
      </c>
      <c r="AO159" s="3">
        <f t="shared" si="189"/>
        <v>-2.9719843410130138E-4</v>
      </c>
      <c r="AP159" s="3"/>
      <c r="AQ159" s="3"/>
      <c r="AR159" s="3">
        <f t="shared" si="141"/>
        <v>-1.0584379679395718E-3</v>
      </c>
    </row>
    <row r="160" spans="1:44" hidden="1" outlineLevel="1" x14ac:dyDescent="0.25">
      <c r="A160" s="29" t="s">
        <v>1033</v>
      </c>
      <c r="B160" s="3">
        <f t="shared" ref="B160" si="190">(B17-B13)/B13*(B$3/$B$3)</f>
        <v>6.2925268682166354E-3</v>
      </c>
      <c r="C160" s="3">
        <f t="shared" ref="C160:N160" si="191">(C17-C13)/$B13*(C$3/$B$3)</f>
        <v>2.8683173486302662E-3</v>
      </c>
      <c r="D160" s="3">
        <f t="shared" si="191"/>
        <v>-2.8553616024435449E-4</v>
      </c>
      <c r="E160" s="3">
        <f t="shared" si="191"/>
        <v>4.8933241786972275E-4</v>
      </c>
      <c r="F160" s="3">
        <f t="shared" si="191"/>
        <v>3.7892647532771016E-4</v>
      </c>
      <c r="G160" s="3">
        <f t="shared" si="191"/>
        <v>4.77506717099826E-5</v>
      </c>
      <c r="H160" s="3">
        <f t="shared" si="191"/>
        <v>0</v>
      </c>
      <c r="I160" s="3">
        <f t="shared" si="191"/>
        <v>2.2151054550755027E-3</v>
      </c>
      <c r="J160" s="3">
        <f t="shared" si="191"/>
        <v>0</v>
      </c>
      <c r="K160" s="3">
        <f t="shared" si="191"/>
        <v>-1.9366138384667729E-4</v>
      </c>
      <c r="L160" s="3">
        <f t="shared" si="191"/>
        <v>4.6143578895089568E-5</v>
      </c>
      <c r="M160" s="3">
        <f t="shared" si="191"/>
        <v>1.3767098936387386E-3</v>
      </c>
      <c r="N160" s="3">
        <f t="shared" si="191"/>
        <v>-6.5053597398484161E-4</v>
      </c>
      <c r="P160" s="29" t="s">
        <v>1033</v>
      </c>
      <c r="Q160" s="3">
        <f t="shared" ref="Q160" si="192">(Q17-Q13)/Q13*(Q$3/$Q$3)</f>
        <v>1.4421577313439541E-2</v>
      </c>
      <c r="R160" s="3">
        <f t="shared" ref="R160:AC160" si="193">(R17-R13)/$Q13*(R$3/$Q$3)</f>
        <v>3.9523881895451394E-3</v>
      </c>
      <c r="S160" s="3">
        <f t="shared" si="193"/>
        <v>-8.7107524264390737E-4</v>
      </c>
      <c r="T160" s="3">
        <f t="shared" si="193"/>
        <v>2.2165981471487422E-3</v>
      </c>
      <c r="U160" s="3">
        <f t="shared" si="193"/>
        <v>2.5474467172229209E-3</v>
      </c>
      <c r="V160" s="3">
        <f t="shared" si="193"/>
        <v>0</v>
      </c>
      <c r="W160" s="3">
        <f t="shared" si="193"/>
        <v>0</v>
      </c>
      <c r="X160" s="3">
        <f t="shared" si="193"/>
        <v>2.4720990085746394E-3</v>
      </c>
      <c r="Y160" s="3">
        <f t="shared" si="193"/>
        <v>0</v>
      </c>
      <c r="Z160" s="3">
        <f t="shared" si="193"/>
        <v>0</v>
      </c>
      <c r="AA160" s="3">
        <f t="shared" si="193"/>
        <v>1.3309749448248861E-4</v>
      </c>
      <c r="AB160" s="3">
        <f t="shared" si="193"/>
        <v>3.9710105254117797E-3</v>
      </c>
      <c r="AC160" s="3">
        <f t="shared" si="193"/>
        <v>0</v>
      </c>
      <c r="AE160" s="29" t="s">
        <v>1033</v>
      </c>
      <c r="AF160" s="3">
        <f t="shared" ref="AF160" si="194">(AF17-AF13)/AF13*(AF$3/$AF$3)</f>
        <v>1.9787199875184037E-3</v>
      </c>
      <c r="AG160" s="3">
        <f t="shared" ref="AG160:AO160" si="195">(AG17-AG13)/$AF13*(AG$3/$AF$3)</f>
        <v>2.2930329394108616E-3</v>
      </c>
      <c r="AH160" s="3">
        <f t="shared" si="195"/>
        <v>2.5176403723642473E-5</v>
      </c>
      <c r="AI160" s="3">
        <f t="shared" si="195"/>
        <v>-4.2726895997445249E-4</v>
      </c>
      <c r="AJ160" s="3">
        <f t="shared" si="195"/>
        <v>-7.7184593422594222E-4</v>
      </c>
      <c r="AK160" s="3">
        <f t="shared" si="195"/>
        <v>7.3090529353479392E-5</v>
      </c>
      <c r="AL160" s="3">
        <f t="shared" si="195"/>
        <v>0</v>
      </c>
      <c r="AM160" s="3">
        <f t="shared" si="195"/>
        <v>2.078720638488487E-3</v>
      </c>
      <c r="AN160" s="3">
        <f t="shared" si="195"/>
        <v>0</v>
      </c>
      <c r="AO160" s="3">
        <f t="shared" si="195"/>
        <v>-2.9643183972046482E-4</v>
      </c>
      <c r="AP160" s="3"/>
      <c r="AQ160" s="3"/>
      <c r="AR160" s="3">
        <f t="shared" si="141"/>
        <v>-9.9575384926006943E-4</v>
      </c>
    </row>
    <row r="161" spans="1:44" hidden="1" outlineLevel="1" x14ac:dyDescent="0.25">
      <c r="A161" s="29" t="s">
        <v>1034</v>
      </c>
      <c r="B161" s="3">
        <f t="shared" ref="B161" si="196">(B18-B14)/B14*(B$3/$B$3)</f>
        <v>1.9862562937336081E-2</v>
      </c>
      <c r="C161" s="3">
        <f t="shared" ref="C161:N161" si="197">(C18-C14)/$B14*(C$3/$B$3)</f>
        <v>2.0614843897007263E-3</v>
      </c>
      <c r="D161" s="3">
        <f t="shared" si="197"/>
        <v>9.8948090655089798E-4</v>
      </c>
      <c r="E161" s="3">
        <f t="shared" si="197"/>
        <v>1.9950757812810908E-3</v>
      </c>
      <c r="F161" s="3">
        <f t="shared" si="197"/>
        <v>1.6269368989587606E-3</v>
      </c>
      <c r="G161" s="3">
        <f t="shared" si="197"/>
        <v>1.6424216190840131E-4</v>
      </c>
      <c r="H161" s="3">
        <f t="shared" si="197"/>
        <v>0</v>
      </c>
      <c r="I161" s="3">
        <f t="shared" si="197"/>
        <v>1.448473841476048E-2</v>
      </c>
      <c r="J161" s="3">
        <f t="shared" si="197"/>
        <v>0</v>
      </c>
      <c r="K161" s="3">
        <f t="shared" si="197"/>
        <v>-9.980678675129708E-4</v>
      </c>
      <c r="L161" s="3">
        <f t="shared" si="197"/>
        <v>1.5271517345534884E-4</v>
      </c>
      <c r="M161" s="3">
        <f t="shared" si="197"/>
        <v>0</v>
      </c>
      <c r="N161" s="3">
        <f t="shared" si="197"/>
        <v>-6.1402843569829133E-4</v>
      </c>
      <c r="P161" s="29" t="s">
        <v>1034</v>
      </c>
      <c r="Q161" s="3">
        <f t="shared" ref="Q161" si="198">(Q18-Q14)/Q14*(Q$3/$Q$3)</f>
        <v>1.2753021472740525E-2</v>
      </c>
      <c r="R161" s="3">
        <f t="shared" ref="R161:AC161" si="199">(R18-R14)/$Q14*(R$3/$Q$3)</f>
        <v>3.4704997842230903E-3</v>
      </c>
      <c r="S161" s="3">
        <f t="shared" si="199"/>
        <v>0</v>
      </c>
      <c r="T161" s="3">
        <f t="shared" si="199"/>
        <v>2.2009367848811394E-3</v>
      </c>
      <c r="U161" s="3">
        <f t="shared" si="199"/>
        <v>4.1925382923334647E-3</v>
      </c>
      <c r="V161" s="3">
        <f t="shared" si="199"/>
        <v>0</v>
      </c>
      <c r="W161" s="3">
        <f t="shared" si="199"/>
        <v>0</v>
      </c>
      <c r="X161" s="3">
        <f t="shared" si="199"/>
        <v>2.4546324063470458E-3</v>
      </c>
      <c r="Y161" s="3">
        <f t="shared" si="199"/>
        <v>0</v>
      </c>
      <c r="Z161" s="3">
        <f t="shared" si="199"/>
        <v>0</v>
      </c>
      <c r="AA161" s="3">
        <f t="shared" si="199"/>
        <v>4.3438646598253683E-4</v>
      </c>
      <c r="AB161" s="3">
        <f t="shared" si="199"/>
        <v>0</v>
      </c>
      <c r="AC161" s="3">
        <f t="shared" si="199"/>
        <v>0</v>
      </c>
      <c r="AE161" s="29" t="s">
        <v>1034</v>
      </c>
      <c r="AF161" s="3">
        <f t="shared" ref="AF161" si="200">(AF18-AF14)/AF14*(AF$3/$AF$3)</f>
        <v>2.3717258604085023E-2</v>
      </c>
      <c r="AG161" s="3">
        <f t="shared" ref="AG161:AO161" si="201">(AG18-AG14)/$AF14*(AG$3/$AF$3)</f>
        <v>1.2975595224512043E-3</v>
      </c>
      <c r="AH161" s="3">
        <f t="shared" si="201"/>
        <v>1.5259660031095731E-3</v>
      </c>
      <c r="AI161" s="3">
        <f t="shared" si="201"/>
        <v>1.8834643577357729E-3</v>
      </c>
      <c r="AJ161" s="3">
        <f t="shared" si="201"/>
        <v>2.3593766193996316E-4</v>
      </c>
      <c r="AK161" s="3">
        <f t="shared" si="201"/>
        <v>2.5328992606281239E-4</v>
      </c>
      <c r="AL161" s="3">
        <f t="shared" si="201"/>
        <v>0</v>
      </c>
      <c r="AM161" s="3">
        <f t="shared" si="201"/>
        <v>2.1007174096558751E-2</v>
      </c>
      <c r="AN161" s="3">
        <f t="shared" si="201"/>
        <v>0</v>
      </c>
      <c r="AO161" s="3">
        <f t="shared" si="201"/>
        <v>-1.5391967206359926E-3</v>
      </c>
      <c r="AP161" s="3"/>
      <c r="AQ161" s="3"/>
      <c r="AR161" s="3">
        <f t="shared" si="141"/>
        <v>-9.469376216513888E-4</v>
      </c>
    </row>
    <row r="162" spans="1:44" hidden="1" outlineLevel="1" x14ac:dyDescent="0.25">
      <c r="A162" s="29" t="s">
        <v>1035</v>
      </c>
      <c r="B162" s="3">
        <f t="shared" ref="B162" si="202">(B19-B15)/B15*(B$3/$B$3)</f>
        <v>-4.4555513939311718E-3</v>
      </c>
      <c r="C162" s="3">
        <f t="shared" ref="C162:N162" si="203">(C19-C15)/$B15*(C$3/$B$3)</f>
        <v>1.0510512167203173E-2</v>
      </c>
      <c r="D162" s="3">
        <f t="shared" si="203"/>
        <v>7.6511207535475496E-4</v>
      </c>
      <c r="E162" s="3">
        <f t="shared" si="203"/>
        <v>9.0115465276327002E-4</v>
      </c>
      <c r="F162" s="3">
        <f t="shared" si="203"/>
        <v>3.3744549828556832E-4</v>
      </c>
      <c r="G162" s="3">
        <f t="shared" si="203"/>
        <v>1.2420691910994158E-4</v>
      </c>
      <c r="H162" s="3">
        <f t="shared" si="203"/>
        <v>0</v>
      </c>
      <c r="I162" s="3">
        <f t="shared" si="203"/>
        <v>-1.6416771400537239E-2</v>
      </c>
      <c r="J162" s="3">
        <f t="shared" si="203"/>
        <v>0</v>
      </c>
      <c r="K162" s="3">
        <f t="shared" si="203"/>
        <v>-5.3997358510323518E-5</v>
      </c>
      <c r="L162" s="3">
        <f t="shared" si="203"/>
        <v>1.5177385767633402E-4</v>
      </c>
      <c r="M162" s="3">
        <f t="shared" si="203"/>
        <v>0</v>
      </c>
      <c r="N162" s="3">
        <f t="shared" si="203"/>
        <v>-7.7495408289780842E-4</v>
      </c>
      <c r="P162" s="29" t="s">
        <v>1035</v>
      </c>
      <c r="Q162" s="3">
        <f t="shared" ref="Q162" si="204">(Q19-Q15)/Q15*(Q$3/$Q$3)</f>
        <v>1.0528912647221987E-2</v>
      </c>
      <c r="R162" s="3">
        <f t="shared" ref="R162:AC162" si="205">(R19-R15)/$Q15*(R$3/$Q$3)</f>
        <v>3.4628782130844272E-3</v>
      </c>
      <c r="S162" s="3">
        <f t="shared" si="205"/>
        <v>0</v>
      </c>
      <c r="T162" s="3">
        <f t="shared" si="205"/>
        <v>0</v>
      </c>
      <c r="U162" s="3">
        <f t="shared" si="205"/>
        <v>4.1833310510618034E-3</v>
      </c>
      <c r="V162" s="3">
        <f t="shared" si="205"/>
        <v>0</v>
      </c>
      <c r="W162" s="3">
        <f t="shared" si="205"/>
        <v>0</v>
      </c>
      <c r="X162" s="3">
        <f t="shared" si="205"/>
        <v>2.4492417834778872E-3</v>
      </c>
      <c r="Y162" s="3">
        <f t="shared" si="205"/>
        <v>0</v>
      </c>
      <c r="Z162" s="3">
        <f t="shared" si="205"/>
        <v>0</v>
      </c>
      <c r="AA162" s="3">
        <f t="shared" si="205"/>
        <v>4.3343250904319077E-4</v>
      </c>
      <c r="AB162" s="3">
        <f t="shared" si="205"/>
        <v>0</v>
      </c>
      <c r="AC162" s="3">
        <f t="shared" si="205"/>
        <v>0</v>
      </c>
      <c r="AE162" s="29" t="s">
        <v>1035</v>
      </c>
      <c r="AF162" s="3">
        <f t="shared" ref="AF162" si="206">(AF19-AF15)/AF15*(AF$3/$AF$3)</f>
        <v>-1.2529977976376151E-2</v>
      </c>
      <c r="AG162" s="3">
        <f t="shared" ref="AG162:AO162" si="207">(AG19-AG15)/$AF15*(AG$3/$AF$3)</f>
        <v>1.4308182983282708E-2</v>
      </c>
      <c r="AH162" s="3">
        <f t="shared" si="207"/>
        <v>1.1774040398708947E-3</v>
      </c>
      <c r="AI162" s="3">
        <f t="shared" si="207"/>
        <v>1.3867493528776861E-3</v>
      </c>
      <c r="AJ162" s="3">
        <f t="shared" si="207"/>
        <v>-1.7349383588273796E-3</v>
      </c>
      <c r="AK162" s="3">
        <f t="shared" si="207"/>
        <v>1.9113415210925572E-4</v>
      </c>
      <c r="AL162" s="3">
        <f t="shared" si="207"/>
        <v>0</v>
      </c>
      <c r="AM162" s="3">
        <f t="shared" si="207"/>
        <v>-2.6582871752741495E-2</v>
      </c>
      <c r="AN162" s="3">
        <f t="shared" si="207"/>
        <v>0</v>
      </c>
      <c r="AO162" s="3">
        <f t="shared" si="207"/>
        <v>-8.3093895062953576E-5</v>
      </c>
      <c r="AP162" s="3"/>
      <c r="AQ162" s="3"/>
      <c r="AR162" s="3">
        <f t="shared" si="141"/>
        <v>-1.1925431036201373E-3</v>
      </c>
    </row>
    <row r="163" spans="1:44" hidden="1" outlineLevel="1" x14ac:dyDescent="0.25">
      <c r="A163" s="29" t="s">
        <v>1036</v>
      </c>
      <c r="B163" s="3">
        <f t="shared" ref="B163" si="208">(B20-B16)/B16*(B$3/$B$3)</f>
        <v>6.4232892575576076E-3</v>
      </c>
      <c r="C163" s="3">
        <f t="shared" ref="C163:N163" si="209">(C20-C16)/$B16*(C$3/$B$3)</f>
        <v>7.8299485156291641E-3</v>
      </c>
      <c r="D163" s="3">
        <f t="shared" si="209"/>
        <v>8.4275137596183174E-4</v>
      </c>
      <c r="E163" s="3">
        <f t="shared" si="209"/>
        <v>2.4154340742576471E-3</v>
      </c>
      <c r="F163" s="3">
        <f t="shared" si="209"/>
        <v>1.0328801229343213E-3</v>
      </c>
      <c r="G163" s="3">
        <f t="shared" si="209"/>
        <v>-1.2249153412604064E-4</v>
      </c>
      <c r="H163" s="3">
        <f t="shared" si="209"/>
        <v>-3.7637175793472265E-4</v>
      </c>
      <c r="I163" s="3">
        <f t="shared" si="209"/>
        <v>-5.9277509851080835E-3</v>
      </c>
      <c r="J163" s="3">
        <f t="shared" si="209"/>
        <v>3.7936098466958983E-5</v>
      </c>
      <c r="K163" s="3">
        <f t="shared" si="209"/>
        <v>9.3991000283143958E-4</v>
      </c>
      <c r="L163" s="3">
        <f t="shared" si="209"/>
        <v>1.5209611383225119E-4</v>
      </c>
      <c r="M163" s="3">
        <f t="shared" si="209"/>
        <v>0</v>
      </c>
      <c r="N163" s="3">
        <f t="shared" si="209"/>
        <v>-4.0106171010473036E-4</v>
      </c>
      <c r="P163" s="29" t="s">
        <v>1036</v>
      </c>
      <c r="Q163" s="3">
        <f t="shared" ref="Q163" si="210">(Q20-Q16)/Q16*(Q$3/$Q$3)</f>
        <v>1.694465510440488E-2</v>
      </c>
      <c r="R163" s="3">
        <f t="shared" ref="R163:AC163" si="211">(R20-R16)/$Q16*(R$3/$Q$3)</f>
        <v>3.9708800274183441E-3</v>
      </c>
      <c r="S163" s="3">
        <f t="shared" si="211"/>
        <v>0</v>
      </c>
      <c r="T163" s="3">
        <f t="shared" si="211"/>
        <v>4.532441057587649E-3</v>
      </c>
      <c r="U163" s="3">
        <f t="shared" si="211"/>
        <v>4.1833310510618034E-3</v>
      </c>
      <c r="V163" s="3">
        <f t="shared" si="211"/>
        <v>0</v>
      </c>
      <c r="W163" s="3">
        <f t="shared" si="211"/>
        <v>1.3753466192357438E-3</v>
      </c>
      <c r="X163" s="3">
        <f t="shared" si="211"/>
        <v>2.4492417834778872E-3</v>
      </c>
      <c r="Y163" s="3">
        <f t="shared" si="211"/>
        <v>0</v>
      </c>
      <c r="Z163" s="3">
        <f t="shared" si="211"/>
        <v>0</v>
      </c>
      <c r="AA163" s="3">
        <f t="shared" si="211"/>
        <v>4.3343250904319077E-4</v>
      </c>
      <c r="AB163" s="3">
        <f t="shared" si="211"/>
        <v>0</v>
      </c>
      <c r="AC163" s="3">
        <f t="shared" si="211"/>
        <v>0</v>
      </c>
      <c r="AE163" s="29" t="s">
        <v>1036</v>
      </c>
      <c r="AF163" s="3">
        <f t="shared" ref="AF163" si="212">(AF20-AF16)/AF16*(AF$3/$AF$3)</f>
        <v>7.352327579473692E-4</v>
      </c>
      <c r="AG163" s="3">
        <f t="shared" ref="AG163:AO163" si="213">(AG20-AG16)/$AF16*(AG$3/$AF$3)</f>
        <v>9.9162406132128154E-3</v>
      </c>
      <c r="AH163" s="3">
        <f t="shared" si="213"/>
        <v>1.2983641574732998E-3</v>
      </c>
      <c r="AI163" s="3">
        <f t="shared" si="213"/>
        <v>1.270938487970571E-3</v>
      </c>
      <c r="AJ163" s="3">
        <f t="shared" si="213"/>
        <v>-6.7029748313249336E-4</v>
      </c>
      <c r="AK163" s="3">
        <f t="shared" si="213"/>
        <v>-1.8871241686027655E-4</v>
      </c>
      <c r="AL163" s="3">
        <f t="shared" si="213"/>
        <v>-1.3233859632706846E-3</v>
      </c>
      <c r="AM163" s="3">
        <f t="shared" si="213"/>
        <v>-1.0456522839186999E-2</v>
      </c>
      <c r="AN163" s="3">
        <f t="shared" si="213"/>
        <v>5.8445112914503275E-5</v>
      </c>
      <c r="AO163" s="3">
        <f t="shared" si="213"/>
        <v>1.4480457726900047E-3</v>
      </c>
      <c r="AP163" s="3"/>
      <c r="AQ163" s="3"/>
      <c r="AR163" s="3">
        <f t="shared" si="141"/>
        <v>-6.1788229947598355E-4</v>
      </c>
    </row>
    <row r="164" spans="1:44" hidden="1" outlineLevel="1" x14ac:dyDescent="0.25">
      <c r="A164" s="29" t="s">
        <v>1037</v>
      </c>
      <c r="B164" s="3">
        <f t="shared" ref="B164" si="214">(B21-B17)/B17*(B$3/$B$3)</f>
        <v>-1.894075013541659E-2</v>
      </c>
      <c r="C164" s="3">
        <f t="shared" ref="C164:N164" si="215">(C21-C17)/$B17*(C$3/$B$3)</f>
        <v>5.3208984643756676E-4</v>
      </c>
      <c r="D164" s="3">
        <f t="shared" si="215"/>
        <v>8.287394648706899E-4</v>
      </c>
      <c r="E164" s="3">
        <f t="shared" si="215"/>
        <v>2.3280796204144488E-3</v>
      </c>
      <c r="F164" s="3">
        <f t="shared" si="215"/>
        <v>-1.330027444228868E-2</v>
      </c>
      <c r="G164" s="3">
        <f t="shared" si="215"/>
        <v>1.951735806131762E-4</v>
      </c>
      <c r="H164" s="3">
        <f t="shared" si="215"/>
        <v>4.5165406650865753E-4</v>
      </c>
      <c r="I164" s="3">
        <f t="shared" si="215"/>
        <v>-1.0984786021849184E-2</v>
      </c>
      <c r="J164" s="3">
        <f t="shared" si="215"/>
        <v>3.7593033922722925E-5</v>
      </c>
      <c r="K164" s="3">
        <f t="shared" si="215"/>
        <v>9.3141018841259209E-4</v>
      </c>
      <c r="L164" s="3">
        <f t="shared" si="215"/>
        <v>1.0486564011752159E-4</v>
      </c>
      <c r="M164" s="3">
        <f t="shared" si="215"/>
        <v>0</v>
      </c>
      <c r="N164" s="3">
        <f t="shared" si="215"/>
        <v>-6.5340748401080401E-5</v>
      </c>
      <c r="P164" s="29" t="s">
        <v>1037</v>
      </c>
      <c r="Q164" s="3">
        <f t="shared" ref="Q164" si="216">(Q21-Q17)/Q17*(Q$3/$Q$3)</f>
        <v>-3.0762354812751729E-2</v>
      </c>
      <c r="R164" s="3">
        <f t="shared" ref="R164:AC164" si="217">(R21-R17)/$Q17*(R$3/$Q$3)</f>
        <v>1.7004964728203806E-3</v>
      </c>
      <c r="S164" s="3">
        <f t="shared" si="217"/>
        <v>0</v>
      </c>
      <c r="T164" s="3">
        <f t="shared" si="217"/>
        <v>4.5097024420335382E-3</v>
      </c>
      <c r="U164" s="3">
        <f t="shared" si="217"/>
        <v>-3.7272613330659093E-2</v>
      </c>
      <c r="V164" s="3">
        <f t="shared" si="217"/>
        <v>0</v>
      </c>
      <c r="W164" s="3">
        <f t="shared" si="217"/>
        <v>0</v>
      </c>
      <c r="X164" s="3">
        <f t="shared" si="217"/>
        <v>0</v>
      </c>
      <c r="Y164" s="3">
        <f t="shared" si="217"/>
        <v>0</v>
      </c>
      <c r="Z164" s="3">
        <f t="shared" si="217"/>
        <v>0</v>
      </c>
      <c r="AA164" s="3">
        <f t="shared" si="217"/>
        <v>3.0005273246203301E-4</v>
      </c>
      <c r="AB164" s="3">
        <f t="shared" si="217"/>
        <v>0</v>
      </c>
      <c r="AC164" s="3">
        <f t="shared" si="217"/>
        <v>0</v>
      </c>
      <c r="AE164" s="29" t="s">
        <v>1037</v>
      </c>
      <c r="AF164" s="3">
        <f t="shared" ref="AF164" si="218">(AF21-AF17)/AF17*(AF$3/$AF$3)</f>
        <v>-1.2589580051413583E-2</v>
      </c>
      <c r="AG164" s="3">
        <f t="shared" ref="AG164:AO164" si="219">(AG21-AG17)/$AF17*(AG$3/$AF$3)</f>
        <v>-9.5651079030962855E-5</v>
      </c>
      <c r="AH164" s="3">
        <f t="shared" si="219"/>
        <v>1.2739927322661636E-3</v>
      </c>
      <c r="AI164" s="3">
        <f t="shared" si="219"/>
        <v>1.1559863819774073E-3</v>
      </c>
      <c r="AJ164" s="3">
        <f t="shared" si="219"/>
        <v>-4.2096704695605098E-4</v>
      </c>
      <c r="AK164" s="3">
        <f t="shared" si="219"/>
        <v>3.0003025386286889E-4</v>
      </c>
      <c r="AL164" s="3">
        <f t="shared" si="219"/>
        <v>6.9430831881657918E-4</v>
      </c>
      <c r="AM164" s="3">
        <f t="shared" si="219"/>
        <v>-1.6886438726349151E-2</v>
      </c>
      <c r="AN164" s="3">
        <f t="shared" si="219"/>
        <v>5.7790153211128369E-5</v>
      </c>
      <c r="AO164" s="3">
        <f t="shared" si="219"/>
        <v>1.4318183828799834E-3</v>
      </c>
      <c r="AP164" s="3"/>
      <c r="AQ164" s="3"/>
      <c r="AR164" s="3">
        <f t="shared" si="141"/>
        <v>-1.0044865247302885E-4</v>
      </c>
    </row>
    <row r="165" spans="1:44" collapsed="1" x14ac:dyDescent="0.25">
      <c r="A165" s="29" t="s">
        <v>1038</v>
      </c>
      <c r="B165" s="3">
        <f t="shared" ref="B165" si="220">(B22-B18)/B18*(B$3/$B$3)</f>
        <v>-4.0380437925917577E-2</v>
      </c>
      <c r="C165" s="3">
        <f>(C22-C18)/$B18*(C$3/$B$3)</f>
        <v>1.2066482863320952E-3</v>
      </c>
      <c r="D165" s="3">
        <f t="shared" ref="D165:N165" si="221">(D22-D18)/$B18*(D$3/$B$3)</f>
        <v>1.2727515935750938E-4</v>
      </c>
      <c r="E165" s="3">
        <f t="shared" si="221"/>
        <v>1.9186112792902053E-3</v>
      </c>
      <c r="F165" s="3">
        <f t="shared" si="221"/>
        <v>-3.6470815883897431E-2</v>
      </c>
      <c r="G165" s="3">
        <f t="shared" si="221"/>
        <v>-9.2827096073292434E-4</v>
      </c>
      <c r="H165" s="3">
        <f t="shared" si="221"/>
        <v>4.4871834623984899E-4</v>
      </c>
      <c r="I165" s="3">
        <f t="shared" si="221"/>
        <v>-9.9785910481198191E-3</v>
      </c>
      <c r="J165" s="3">
        <f t="shared" si="221"/>
        <v>3.7348760242961231E-5</v>
      </c>
      <c r="K165" s="3">
        <f t="shared" si="221"/>
        <v>9.2535657081323653E-4</v>
      </c>
      <c r="L165" s="3">
        <f t="shared" si="221"/>
        <v>-4.3893174941221584E-10</v>
      </c>
      <c r="M165" s="3">
        <f t="shared" si="221"/>
        <v>1.5912092075783405E-3</v>
      </c>
      <c r="N165" s="3">
        <f t="shared" si="221"/>
        <v>7.4207574556129318E-4</v>
      </c>
      <c r="P165" s="29" t="s">
        <v>1038</v>
      </c>
      <c r="Q165" s="3">
        <f t="shared" ref="Q165" si="222">(Q22-Q18)/Q18*(Q$3/$Q$3)</f>
        <v>-9.1531509758954632E-2</v>
      </c>
      <c r="R165" s="3">
        <f t="shared" ref="R165:AC165" si="223">(R22-R18)/$Q18*(R$3/$Q$3)</f>
        <v>6.9988288620416949E-4</v>
      </c>
      <c r="S165" s="3">
        <f t="shared" si="223"/>
        <v>0</v>
      </c>
      <c r="T165" s="3">
        <f t="shared" si="223"/>
        <v>4.4852166037627613E-3</v>
      </c>
      <c r="U165" s="3">
        <f t="shared" si="223"/>
        <v>-0.10342949375202784</v>
      </c>
      <c r="V165" s="3">
        <f t="shared" si="223"/>
        <v>0</v>
      </c>
      <c r="W165" s="3">
        <f t="shared" si="223"/>
        <v>0</v>
      </c>
      <c r="X165" s="3">
        <f t="shared" si="223"/>
        <v>0</v>
      </c>
      <c r="Y165" s="3">
        <f t="shared" si="223"/>
        <v>0</v>
      </c>
      <c r="Z165" s="3">
        <f t="shared" si="223"/>
        <v>0</v>
      </c>
      <c r="AA165" s="3">
        <f t="shared" si="223"/>
        <v>0</v>
      </c>
      <c r="AB165" s="3">
        <f t="shared" si="223"/>
        <v>4.557845751060309E-3</v>
      </c>
      <c r="AC165" s="3">
        <f t="shared" si="223"/>
        <v>2.1550316558295608E-3</v>
      </c>
      <c r="AE165" s="29" t="s">
        <v>1038</v>
      </c>
      <c r="AF165" s="3">
        <f t="shared" ref="AF165" si="224">(AF22-AF18)/AF18*(AF$3/$AF$3)</f>
        <v>-1.2944638910363722E-2</v>
      </c>
      <c r="AG165" s="3">
        <f t="shared" ref="AG165:AO165" si="225">(AG22-AG18)/$AF18*(AG$3/$AF$3)</f>
        <v>1.4784560793175752E-3</v>
      </c>
      <c r="AH165" s="3">
        <f t="shared" si="225"/>
        <v>1.9553309322049704E-4</v>
      </c>
      <c r="AI165" s="3">
        <f t="shared" si="225"/>
        <v>5.4196472073283174E-4</v>
      </c>
      <c r="AJ165" s="3">
        <f t="shared" si="225"/>
        <v>-5.5630883685212518E-4</v>
      </c>
      <c r="AK165" s="3">
        <f t="shared" si="225"/>
        <v>-1.4261639198203055E-3</v>
      </c>
      <c r="AL165" s="3">
        <f t="shared" si="225"/>
        <v>6.8939627391192049E-4</v>
      </c>
      <c r="AM165" s="3">
        <f t="shared" si="225"/>
        <v>-1.5330793719251676E-2</v>
      </c>
      <c r="AN165" s="3">
        <f t="shared" si="225"/>
        <v>5.7381303396244954E-5</v>
      </c>
      <c r="AO165" s="3">
        <f t="shared" si="225"/>
        <v>1.4216886523245292E-3</v>
      </c>
      <c r="AP165" s="3"/>
      <c r="AQ165" s="3"/>
      <c r="AR165" s="3">
        <f t="shared" si="141"/>
        <v>-1.5791712691426587E-5</v>
      </c>
    </row>
    <row r="166" spans="1:44" x14ac:dyDescent="0.25">
      <c r="A166" s="29" t="s">
        <v>1039</v>
      </c>
      <c r="B166" s="3">
        <f t="shared" ref="B166" si="226">(B23-B19)/B19*(B$3/$B$3)</f>
        <v>-5.3011343987460959E-3</v>
      </c>
      <c r="C166" s="3">
        <f t="shared" ref="C166:N166" si="227">(C23-C19)/$B19*(C$3/$B$3)</f>
        <v>-2.9027359245225788E-3</v>
      </c>
      <c r="D166" s="3">
        <f t="shared" si="227"/>
        <v>2.6004143772093608E-4</v>
      </c>
      <c r="E166" s="3">
        <f t="shared" si="227"/>
        <v>-4.9136808448994873E-4</v>
      </c>
      <c r="F166" s="3">
        <f t="shared" si="227"/>
        <v>-3.2132306657081861E-2</v>
      </c>
      <c r="G166" s="3">
        <f t="shared" si="227"/>
        <v>-2.2808871263272404E-3</v>
      </c>
      <c r="H166" s="3">
        <f t="shared" si="227"/>
        <v>4.5706666058792248E-4</v>
      </c>
      <c r="I166" s="3">
        <f t="shared" si="227"/>
        <v>2.8857611467064184E-2</v>
      </c>
      <c r="J166" s="3">
        <f t="shared" si="227"/>
        <v>3.8025240409655958E-5</v>
      </c>
      <c r="K166" s="3">
        <f t="shared" si="227"/>
        <v>1.9815775893750783E-4</v>
      </c>
      <c r="L166" s="3">
        <f t="shared" si="227"/>
        <v>-1.5245312038939413E-4</v>
      </c>
      <c r="M166" s="3">
        <f t="shared" si="227"/>
        <v>1.6200300161670711E-3</v>
      </c>
      <c r="N166" s="3">
        <f t="shared" si="227"/>
        <v>1.22766223732303E-3</v>
      </c>
      <c r="P166" s="29" t="s">
        <v>1039</v>
      </c>
      <c r="Q166" s="3">
        <f t="shared" ref="Q166" si="228">(Q23-Q19)/Q19*(Q$3/$Q$3)</f>
        <v>-9.0502156218128002E-2</v>
      </c>
      <c r="R166" s="3">
        <f t="shared" ref="R166:AC166" si="229">(R23-R19)/$Q19*(R$3/$Q$3)</f>
        <v>5.0270883690317701E-4</v>
      </c>
      <c r="S166" s="3">
        <f t="shared" si="229"/>
        <v>0</v>
      </c>
      <c r="T166" s="3">
        <f t="shared" si="229"/>
        <v>-2.173221642607936E-3</v>
      </c>
      <c r="U166" s="3">
        <f t="shared" si="229"/>
        <v>-9.5115582207602134E-2</v>
      </c>
      <c r="V166" s="3">
        <f t="shared" si="229"/>
        <v>0</v>
      </c>
      <c r="W166" s="3">
        <f t="shared" si="229"/>
        <v>0</v>
      </c>
      <c r="X166" s="3">
        <f t="shared" si="229"/>
        <v>0</v>
      </c>
      <c r="Y166" s="3">
        <f t="shared" si="229"/>
        <v>0</v>
      </c>
      <c r="Z166" s="3">
        <f t="shared" si="229"/>
        <v>0</v>
      </c>
      <c r="AA166" s="3">
        <f t="shared" si="229"/>
        <v>-4.289164848413428E-4</v>
      </c>
      <c r="AB166" s="3">
        <f t="shared" si="229"/>
        <v>4.557845751060309E-3</v>
      </c>
      <c r="AC166" s="3">
        <f t="shared" si="229"/>
        <v>2.1550316558295608E-3</v>
      </c>
      <c r="AE166" s="29" t="s">
        <v>1039</v>
      </c>
      <c r="AF166" s="3">
        <f t="shared" ref="AF166" si="230">(AF23-AF19)/AF19*(AF$3/$AF$3)</f>
        <v>4.168212188467231E-2</v>
      </c>
      <c r="AG166" s="3">
        <f t="shared" ref="AG166:AO166" si="231">(AG23-AG19)/$AF19*(AG$3/$AF$3)</f>
        <v>-4.7806392368422556E-3</v>
      </c>
      <c r="AH166" s="3">
        <f t="shared" si="231"/>
        <v>4.0343762861167251E-4</v>
      </c>
      <c r="AI166" s="3">
        <f t="shared" si="231"/>
        <v>4.3607444633826143E-4</v>
      </c>
      <c r="AJ166" s="3">
        <f t="shared" si="231"/>
        <v>2.5992284246100015E-3</v>
      </c>
      <c r="AK166" s="3">
        <f t="shared" si="231"/>
        <v>-3.5386583030916534E-3</v>
      </c>
      <c r="AL166" s="3">
        <f t="shared" si="231"/>
        <v>7.0911135263062187E-4</v>
      </c>
      <c r="AM166" s="3">
        <f t="shared" si="231"/>
        <v>4.4770872374834417E-2</v>
      </c>
      <c r="AN166" s="3">
        <f t="shared" si="231"/>
        <v>5.8993746240378284E-5</v>
      </c>
      <c r="AO166" s="3">
        <f t="shared" si="231"/>
        <v>3.0742853872474808E-4</v>
      </c>
      <c r="AP166" s="3"/>
      <c r="AQ166" s="3"/>
      <c r="AR166" s="3">
        <f t="shared" si="141"/>
        <v>7.16270280082022E-4</v>
      </c>
    </row>
    <row r="167" spans="1:44" x14ac:dyDescent="0.25">
      <c r="A167" s="29" t="s">
        <v>1040</v>
      </c>
      <c r="B167" s="3">
        <f t="shared" ref="B167" si="232">(B24-B20)/B20*(B$3/$B$3)</f>
        <v>4.5839372566621843E-2</v>
      </c>
      <c r="C167" s="3">
        <f t="shared" ref="C167:N167" si="233">(C24-C20)/$B20*(C$3/$B$3)</f>
        <v>1.27802114853119E-2</v>
      </c>
      <c r="D167" s="3">
        <f t="shared" si="233"/>
        <v>2.2289385613271893E-3</v>
      </c>
      <c r="E167" s="3">
        <f t="shared" si="233"/>
        <v>-2.7283417389175426E-3</v>
      </c>
      <c r="F167" s="3">
        <f t="shared" si="233"/>
        <v>3.1258957913014368E-3</v>
      </c>
      <c r="G167" s="3">
        <f t="shared" si="233"/>
        <v>-5.0684079191843701E-4</v>
      </c>
      <c r="H167" s="3">
        <f t="shared" si="233"/>
        <v>4.756668840252552E-4</v>
      </c>
      <c r="I167" s="3">
        <f t="shared" si="233"/>
        <v>2.5347828961476634E-2</v>
      </c>
      <c r="J167" s="3">
        <f t="shared" si="233"/>
        <v>9.5854339329693876E-11</v>
      </c>
      <c r="K167" s="3">
        <f t="shared" si="233"/>
        <v>1.2502194481125912E-3</v>
      </c>
      <c r="L167" s="3">
        <f t="shared" si="233"/>
        <v>1.588101168204892E-3</v>
      </c>
      <c r="M167" s="3">
        <f t="shared" si="233"/>
        <v>1.6059210213438331E-3</v>
      </c>
      <c r="N167" s="3">
        <f t="shared" si="233"/>
        <v>6.7175571742688527E-4</v>
      </c>
      <c r="P167" s="29" t="s">
        <v>1040</v>
      </c>
      <c r="Q167" s="3">
        <f t="shared" ref="Q167" si="234">(Q24-Q20)/Q20*(Q$3/$Q$3)</f>
        <v>1.6659064598894373E-2</v>
      </c>
      <c r="R167" s="3">
        <f t="shared" ref="R167:AC167" si="235">(R24-R20)/$Q20*(R$3/$Q$3)</f>
        <v>1.0883798519030427E-3</v>
      </c>
      <c r="S167" s="3">
        <f t="shared" si="235"/>
        <v>5.6231201529447841E-3</v>
      </c>
      <c r="T167" s="3">
        <f t="shared" si="235"/>
        <v>-6.6164312160555761E-3</v>
      </c>
      <c r="U167" s="3">
        <f t="shared" si="235"/>
        <v>4.3586481097077521E-3</v>
      </c>
      <c r="V167" s="3">
        <f t="shared" si="235"/>
        <v>0</v>
      </c>
      <c r="W167" s="3">
        <f t="shared" si="235"/>
        <v>-1.3524301566780383E-3</v>
      </c>
      <c r="X167" s="3">
        <f t="shared" si="235"/>
        <v>2.4084317383293937E-3</v>
      </c>
      <c r="Y167" s="3">
        <f t="shared" si="235"/>
        <v>0</v>
      </c>
      <c r="Z167" s="3">
        <f t="shared" si="235"/>
        <v>0</v>
      </c>
      <c r="AA167" s="3">
        <f t="shared" si="235"/>
        <v>4.4788325048549949E-3</v>
      </c>
      <c r="AB167" s="3">
        <f t="shared" si="235"/>
        <v>4.5290910254696956E-3</v>
      </c>
      <c r="AC167" s="3">
        <f t="shared" si="235"/>
        <v>2.1414359030799092E-3</v>
      </c>
      <c r="AE167" s="29" t="s">
        <v>1040</v>
      </c>
      <c r="AF167" s="3">
        <f t="shared" ref="AF167" si="236">(AF24-AF20)/AF20*(AF$3/$AF$3)</f>
        <v>6.1870316060572014E-2</v>
      </c>
      <c r="AG167" s="3">
        <f t="shared" ref="AG167:AO167" si="237">(AG24-AG20)/$AF20*(AG$3/$AF$3)</f>
        <v>1.9203437029091053E-2</v>
      </c>
      <c r="AH167" s="3">
        <f t="shared" si="237"/>
        <v>3.6425638517337651E-4</v>
      </c>
      <c r="AI167" s="3">
        <f t="shared" si="237"/>
        <v>-5.9231542218047043E-4</v>
      </c>
      <c r="AJ167" s="3">
        <f t="shared" si="237"/>
        <v>2.4486439165131877E-3</v>
      </c>
      <c r="AK167" s="3">
        <f t="shared" si="237"/>
        <v>-7.8528827250630841E-4</v>
      </c>
      <c r="AL167" s="3">
        <f t="shared" si="237"/>
        <v>1.4799806764483193E-3</v>
      </c>
      <c r="AM167" s="3">
        <f t="shared" si="237"/>
        <v>3.795019501121704E-2</v>
      </c>
      <c r="AN167" s="3">
        <f t="shared" si="237"/>
        <v>0</v>
      </c>
      <c r="AO167" s="3">
        <f t="shared" si="237"/>
        <v>1.9370594276099011E-3</v>
      </c>
      <c r="AP167" s="3"/>
      <c r="AQ167" s="3"/>
      <c r="AR167" s="3">
        <f t="shared" si="141"/>
        <v>-1.3565521510456642E-4</v>
      </c>
    </row>
    <row r="168" spans="1:44" x14ac:dyDescent="0.25">
      <c r="A168" s="29" t="s">
        <v>1041</v>
      </c>
      <c r="B168" s="3">
        <f t="shared" ref="B168" si="238">(B25-B21)/B21*(B$3/$B$3)</f>
        <v>8.288513034673424E-2</v>
      </c>
      <c r="C168" s="3">
        <f t="shared" ref="C168:N168" si="239">(C25-C21)/$B21*(C$3/$B$3)</f>
        <v>3.0948425862540586E-2</v>
      </c>
      <c r="D168" s="3">
        <f t="shared" si="239"/>
        <v>3.608260620186571E-4</v>
      </c>
      <c r="E168" s="3">
        <f t="shared" si="239"/>
        <v>-2.5225337554131968E-3</v>
      </c>
      <c r="F168" s="3">
        <f t="shared" si="239"/>
        <v>2.0367715060295038E-2</v>
      </c>
      <c r="G168" s="3">
        <f t="shared" si="239"/>
        <v>-7.8434686249424898E-4</v>
      </c>
      <c r="H168" s="3">
        <f t="shared" si="239"/>
        <v>-3.5699084686039237E-4</v>
      </c>
      <c r="I168" s="3">
        <f t="shared" si="239"/>
        <v>2.871666671825886E-2</v>
      </c>
      <c r="J168" s="3">
        <f t="shared" si="239"/>
        <v>9.7443288515320364E-11</v>
      </c>
      <c r="K168" s="3">
        <f t="shared" si="239"/>
        <v>1.3112476893308764E-3</v>
      </c>
      <c r="L168" s="3">
        <f t="shared" si="239"/>
        <v>1.6144266540989867E-3</v>
      </c>
      <c r="M168" s="3">
        <f t="shared" si="239"/>
        <v>1.9904967041053235E-3</v>
      </c>
      <c r="N168" s="3">
        <f t="shared" si="239"/>
        <v>1.2392219086070908E-3</v>
      </c>
      <c r="P168" s="29" t="s">
        <v>1041</v>
      </c>
      <c r="Q168" s="3">
        <f t="shared" ref="Q168" si="240">(Q25-Q21)/Q21*(Q$3/$Q$3)</f>
        <v>5.750344298021836E-2</v>
      </c>
      <c r="R168" s="3">
        <f t="shared" ref="R168:AC168" si="241">(R25-R21)/$Q21*(R$3/$Q$3)</f>
        <v>1.2340563603684353E-3</v>
      </c>
      <c r="S168" s="3">
        <f t="shared" si="241"/>
        <v>0</v>
      </c>
      <c r="T168" s="3">
        <f t="shared" si="241"/>
        <v>-6.9072721629676063E-3</v>
      </c>
      <c r="U168" s="3">
        <f t="shared" si="241"/>
        <v>4.7300292227613304E-2</v>
      </c>
      <c r="V168" s="3">
        <f t="shared" si="241"/>
        <v>0</v>
      </c>
      <c r="W168" s="3">
        <f t="shared" si="241"/>
        <v>0</v>
      </c>
      <c r="X168" s="3">
        <f t="shared" si="241"/>
        <v>2.5143000749711965E-3</v>
      </c>
      <c r="Y168" s="3">
        <f t="shared" si="241"/>
        <v>0</v>
      </c>
      <c r="Z168" s="3">
        <f t="shared" si="241"/>
        <v>0</v>
      </c>
      <c r="AA168" s="3">
        <f t="shared" si="241"/>
        <v>4.6757102240114218E-3</v>
      </c>
      <c r="AB168" s="3">
        <f t="shared" si="241"/>
        <v>5.7648859564218453E-3</v>
      </c>
      <c r="AC168" s="3">
        <f t="shared" si="241"/>
        <v>2.921491756050193E-3</v>
      </c>
      <c r="AE168" s="29" t="s">
        <v>1041</v>
      </c>
      <c r="AF168" s="3">
        <f t="shared" ref="AF168" si="242">(AF25-AF21)/AF21*(AF$3/$AF$3)</f>
        <v>9.627069841690393E-2</v>
      </c>
      <c r="AG168" s="3">
        <f t="shared" ref="AG168:AO168" si="243">(AG25-AG21)/$AF21*(AG$3/$AF$3)</f>
        <v>4.6618876995261418E-2</v>
      </c>
      <c r="AH168" s="3">
        <f t="shared" si="243"/>
        <v>5.5111357259342536E-4</v>
      </c>
      <c r="AI168" s="3">
        <f t="shared" si="243"/>
        <v>-2.101584553787965E-4</v>
      </c>
      <c r="AJ168" s="3">
        <f t="shared" si="243"/>
        <v>6.1643196830798563E-3</v>
      </c>
      <c r="AK168" s="3">
        <f t="shared" si="243"/>
        <v>-1.1979876926154381E-3</v>
      </c>
      <c r="AL168" s="3">
        <f t="shared" si="243"/>
        <v>-5.4525709123225423E-4</v>
      </c>
      <c r="AM168" s="3">
        <f t="shared" si="243"/>
        <v>4.2534984948289001E-2</v>
      </c>
      <c r="AN168" s="3">
        <f t="shared" si="243"/>
        <v>0</v>
      </c>
      <c r="AO168" s="3">
        <f t="shared" si="243"/>
        <v>2.0027577181985379E-3</v>
      </c>
      <c r="AP168" s="3"/>
      <c r="AQ168" s="3"/>
      <c r="AR168" s="3">
        <f t="shared" si="141"/>
        <v>3.5204562035116328E-4</v>
      </c>
    </row>
    <row r="169" spans="1:44" x14ac:dyDescent="0.25">
      <c r="A169" s="29" t="s">
        <v>1042</v>
      </c>
      <c r="B169" s="3">
        <f t="shared" ref="B169" si="244">(B26-B22)/B22*(B$3/$B$3)</f>
        <v>0.13665431018238275</v>
      </c>
      <c r="C169" s="3">
        <f t="shared" ref="C169:N169" si="245">(C26-C22)/$B22*(C$3/$B$3)</f>
        <v>3.5735006694452877E-2</v>
      </c>
      <c r="D169" s="3">
        <f t="shared" si="245"/>
        <v>9.2305420592663648E-5</v>
      </c>
      <c r="E169" s="3">
        <f t="shared" si="245"/>
        <v>-3.8305244840392309E-4</v>
      </c>
      <c r="F169" s="3">
        <f t="shared" si="245"/>
        <v>6.4840307920500745E-2</v>
      </c>
      <c r="G169" s="3">
        <f t="shared" si="245"/>
        <v>1.2407094567305136E-3</v>
      </c>
      <c r="H169" s="3">
        <f t="shared" si="245"/>
        <v>-3.625944752705511E-4</v>
      </c>
      <c r="I169" s="3">
        <f t="shared" si="245"/>
        <v>3.1453718171119298E-2</v>
      </c>
      <c r="J169" s="3">
        <f t="shared" si="245"/>
        <v>0</v>
      </c>
      <c r="K169" s="3">
        <f t="shared" si="245"/>
        <v>1.3318284436368447E-3</v>
      </c>
      <c r="L169" s="3">
        <f t="shared" si="245"/>
        <v>1.6397675734393681E-3</v>
      </c>
      <c r="M169" s="3">
        <f t="shared" si="245"/>
        <v>7.0552933519305765E-4</v>
      </c>
      <c r="N169" s="3">
        <f t="shared" si="245"/>
        <v>3.6078474528913532E-4</v>
      </c>
      <c r="P169" s="29" t="s">
        <v>1042</v>
      </c>
      <c r="Q169" s="3">
        <f t="shared" ref="Q169" si="246">(Q26-Q22)/Q22*(Q$3/$Q$3)</f>
        <v>0.18595594447377076</v>
      </c>
      <c r="R169" s="3">
        <f t="shared" ref="R169:AC169" si="247">(R26-R22)/$Q22*(R$3/$Q$3)</f>
        <v>1.3094560718001113E-3</v>
      </c>
      <c r="S169" s="3">
        <f t="shared" si="247"/>
        <v>0</v>
      </c>
      <c r="T169" s="3">
        <f t="shared" si="247"/>
        <v>-4.9371185153297848E-3</v>
      </c>
      <c r="U169" s="3">
        <f t="shared" si="247"/>
        <v>0.17909180839190422</v>
      </c>
      <c r="V169" s="3">
        <f t="shared" si="247"/>
        <v>0</v>
      </c>
      <c r="W169" s="3">
        <f t="shared" si="247"/>
        <v>0</v>
      </c>
      <c r="X169" s="3">
        <f t="shared" si="247"/>
        <v>2.6679215028036093E-3</v>
      </c>
      <c r="Y169" s="3">
        <f t="shared" si="247"/>
        <v>0</v>
      </c>
      <c r="Z169" s="3">
        <f t="shared" si="247"/>
        <v>0</v>
      </c>
      <c r="AA169" s="3">
        <f t="shared" si="247"/>
        <v>4.9613918289612502E-3</v>
      </c>
      <c r="AB169" s="3">
        <f t="shared" si="247"/>
        <v>2.13469501941151E-3</v>
      </c>
      <c r="AC169" s="3">
        <f t="shared" si="247"/>
        <v>7.2783327651859816E-4</v>
      </c>
      <c r="AE169" s="29" t="s">
        <v>1042</v>
      </c>
      <c r="AF169" s="3">
        <f t="shared" ref="AF169" si="248">(AF26-AF22)/AF22*(AF$3/$AF$3)</f>
        <v>0.1123158386829511</v>
      </c>
      <c r="AG169" s="3">
        <f t="shared" ref="AG169:AO169" si="249">(AG26-AG22)/$AF22*(AG$3/$AF$3)</f>
        <v>5.2729659714797754E-2</v>
      </c>
      <c r="AH169" s="3">
        <f t="shared" si="249"/>
        <v>1.3787327117928828E-4</v>
      </c>
      <c r="AI169" s="3">
        <f t="shared" si="249"/>
        <v>1.8651266469280065E-3</v>
      </c>
      <c r="AJ169" s="3">
        <f t="shared" si="249"/>
        <v>8.4384492574864044E-3</v>
      </c>
      <c r="AK169" s="3">
        <f t="shared" si="249"/>
        <v>1.8532029282145501E-3</v>
      </c>
      <c r="AL169" s="3">
        <f t="shared" si="249"/>
        <v>-5.4159429340460471E-4</v>
      </c>
      <c r="AM169" s="3">
        <f t="shared" si="249"/>
        <v>4.5664227056453906E-2</v>
      </c>
      <c r="AN169" s="3">
        <f t="shared" si="249"/>
        <v>0</v>
      </c>
      <c r="AO169" s="3">
        <f t="shared" si="249"/>
        <v>1.9893040708503715E-3</v>
      </c>
      <c r="AP169" s="3"/>
      <c r="AQ169" s="3"/>
      <c r="AR169" s="3">
        <f t="shared" si="141"/>
        <v>1.7958633677315705E-4</v>
      </c>
    </row>
    <row r="170" spans="1:44" x14ac:dyDescent="0.25">
      <c r="A170" s="29" t="s">
        <v>1043</v>
      </c>
      <c r="B170" s="3">
        <f t="shared" ref="B170" si="250">(B27-B23)/B23*(B$3/$B$3)</f>
        <v>0.16980261846008782</v>
      </c>
      <c r="C170" s="3">
        <f t="shared" ref="C170:N170" si="251">(C27-C23)/$B23*(C$3/$B$3)</f>
        <v>3.7300978318037095E-2</v>
      </c>
      <c r="D170" s="3">
        <f t="shared" si="251"/>
        <v>8.3543443711717115E-4</v>
      </c>
      <c r="E170" s="3">
        <f t="shared" si="251"/>
        <v>2.8618606652608168E-3</v>
      </c>
      <c r="F170" s="3">
        <f t="shared" si="251"/>
        <v>7.8905267140870261E-2</v>
      </c>
      <c r="G170" s="3">
        <f t="shared" si="251"/>
        <v>3.712024340549085E-3</v>
      </c>
      <c r="H170" s="3">
        <f t="shared" si="251"/>
        <v>-1.0717794974047228E-4</v>
      </c>
      <c r="I170" s="3">
        <f t="shared" si="251"/>
        <v>4.2526373521455781E-2</v>
      </c>
      <c r="J170" s="3">
        <f t="shared" si="251"/>
        <v>4.4204866531830793E-5</v>
      </c>
      <c r="K170" s="3">
        <f t="shared" si="251"/>
        <v>1.1499647199439641E-3</v>
      </c>
      <c r="L170" s="3">
        <f t="shared" si="251"/>
        <v>1.7638571690616403E-3</v>
      </c>
      <c r="M170" s="3">
        <f t="shared" si="251"/>
        <v>6.9297620772023976E-4</v>
      </c>
      <c r="N170" s="3">
        <f t="shared" si="251"/>
        <v>1.1685559047555386E-4</v>
      </c>
      <c r="P170" s="29" t="s">
        <v>1043</v>
      </c>
      <c r="Q170" s="3">
        <f t="shared" ref="Q170" si="252">(Q27-Q23)/Q23*(Q$3/$Q$3)</f>
        <v>0.24274537295842111</v>
      </c>
      <c r="R170" s="3">
        <f t="shared" ref="R170:AC170" si="253">(R27-R23)/$Q23*(R$3/$Q$3)</f>
        <v>1.5247684635729649E-3</v>
      </c>
      <c r="S170" s="3">
        <f t="shared" si="253"/>
        <v>9.3901180543235049E-4</v>
      </c>
      <c r="T170" s="3">
        <f t="shared" si="253"/>
        <v>4.6494937734234904E-3</v>
      </c>
      <c r="U170" s="3">
        <f t="shared" si="253"/>
        <v>0.22356891721316735</v>
      </c>
      <c r="V170" s="3">
        <f t="shared" si="253"/>
        <v>0</v>
      </c>
      <c r="W170" s="3">
        <f t="shared" si="253"/>
        <v>0</v>
      </c>
      <c r="X170" s="3">
        <f t="shared" si="253"/>
        <v>2.8217077142333067E-3</v>
      </c>
      <c r="Y170" s="3">
        <f t="shared" si="253"/>
        <v>0</v>
      </c>
      <c r="Z170" s="3">
        <f t="shared" si="253"/>
        <v>0</v>
      </c>
      <c r="AA170" s="3">
        <f t="shared" si="253"/>
        <v>5.4273736468317462E-3</v>
      </c>
      <c r="AB170" s="3">
        <f t="shared" si="253"/>
        <v>2.1322790094211188E-3</v>
      </c>
      <c r="AC170" s="3">
        <f t="shared" si="253"/>
        <v>1.6818147178211222E-3</v>
      </c>
      <c r="AE170" s="29" t="s">
        <v>1043</v>
      </c>
      <c r="AF170" s="3">
        <f t="shared" ref="AF170" si="254">(AF27-AF23)/AF23*(AF$3/$AF$3)</f>
        <v>0.13468319351305055</v>
      </c>
      <c r="AG170" s="3">
        <f t="shared" ref="AG170:AO170" si="255">(AG27-AG23)/$AF23*(AG$3/$AF$3)</f>
        <v>5.4525985680710674E-2</v>
      </c>
      <c r="AH170" s="3">
        <f t="shared" si="255"/>
        <v>7.8556603477613338E-4</v>
      </c>
      <c r="AI170" s="3">
        <f t="shared" si="255"/>
        <v>2.0011774342078774E-3</v>
      </c>
      <c r="AJ170" s="3">
        <f t="shared" si="255"/>
        <v>9.2547069901924833E-3</v>
      </c>
      <c r="AK170" s="3">
        <f t="shared" si="255"/>
        <v>5.4992355283590769E-3</v>
      </c>
      <c r="AL170" s="3">
        <f t="shared" si="255"/>
        <v>-1.5878042571161886E-4</v>
      </c>
      <c r="AM170" s="3">
        <f t="shared" si="255"/>
        <v>6.1642793568733339E-2</v>
      </c>
      <c r="AN170" s="3">
        <f t="shared" si="255"/>
        <v>6.5487981002740797E-5</v>
      </c>
      <c r="AO170" s="3">
        <f t="shared" si="255"/>
        <v>1.7036329149985351E-3</v>
      </c>
      <c r="AP170" s="3"/>
      <c r="AQ170" s="3"/>
      <c r="AR170" s="3">
        <f t="shared" si="141"/>
        <v>-6.3661706884976955E-4</v>
      </c>
    </row>
    <row r="171" spans="1:44" x14ac:dyDescent="0.25">
      <c r="A171" s="29" t="s">
        <v>1044</v>
      </c>
      <c r="B171" s="3">
        <f t="shared" ref="B171" si="256">(B28-B24)/B24*(B$3/$B$3)</f>
        <v>0.13731519511009554</v>
      </c>
      <c r="C171" s="3">
        <f t="shared" ref="C171:N171" si="257">(C28-C24)/$B24*(C$3/$B$3)</f>
        <v>3.5537142713542622E-2</v>
      </c>
      <c r="D171" s="3">
        <f t="shared" si="257"/>
        <v>7.2179042917749616E-3</v>
      </c>
      <c r="E171" s="3">
        <f t="shared" si="257"/>
        <v>4.2788278477160612E-3</v>
      </c>
      <c r="F171" s="3">
        <f t="shared" si="257"/>
        <v>5.1570503897322088E-2</v>
      </c>
      <c r="G171" s="3">
        <f t="shared" si="257"/>
        <v>1.9087196361180692E-3</v>
      </c>
      <c r="H171" s="3">
        <f t="shared" si="257"/>
        <v>2.3493805895314306E-4</v>
      </c>
      <c r="I171" s="3">
        <f t="shared" si="257"/>
        <v>3.375898768052573E-2</v>
      </c>
      <c r="J171" s="3">
        <f t="shared" si="257"/>
        <v>-5.2373811568867856E-5</v>
      </c>
      <c r="K171" s="3">
        <f t="shared" si="257"/>
        <v>6.1990815469839468E-4</v>
      </c>
      <c r="L171" s="3">
        <f t="shared" si="257"/>
        <v>0</v>
      </c>
      <c r="M171" s="3">
        <f t="shared" si="257"/>
        <v>8.9390576315087329E-4</v>
      </c>
      <c r="N171" s="3">
        <f t="shared" si="257"/>
        <v>1.3467320062149647E-3</v>
      </c>
      <c r="P171" s="29" t="s">
        <v>1044</v>
      </c>
      <c r="Q171" s="3">
        <f t="shared" ref="Q171" si="258">(Q28-Q24)/Q24*(Q$3/$Q$3)</f>
        <v>0.14122867112625762</v>
      </c>
      <c r="R171" s="3">
        <f t="shared" ref="R171:AC171" si="259">(R28-R24)/$Q24*(R$3/$Q$3)</f>
        <v>2.0263676889572695E-3</v>
      </c>
      <c r="S171" s="3">
        <f t="shared" si="259"/>
        <v>-5.5309792129412541E-3</v>
      </c>
      <c r="T171" s="3">
        <f t="shared" si="259"/>
        <v>6.0440331090623502E-3</v>
      </c>
      <c r="U171" s="3">
        <f t="shared" si="259"/>
        <v>0.13338397434822957</v>
      </c>
      <c r="V171" s="3">
        <f t="shared" si="259"/>
        <v>0</v>
      </c>
      <c r="W171" s="3">
        <f t="shared" si="259"/>
        <v>0</v>
      </c>
      <c r="X171" s="3">
        <f t="shared" si="259"/>
        <v>6.4592775406696612E-4</v>
      </c>
      <c r="Y171" s="3">
        <f t="shared" si="259"/>
        <v>0</v>
      </c>
      <c r="Z171" s="3">
        <f t="shared" si="259"/>
        <v>0</v>
      </c>
      <c r="AA171" s="3">
        <f t="shared" si="259"/>
        <v>0</v>
      </c>
      <c r="AB171" s="3">
        <f t="shared" si="259"/>
        <v>2.593392040715627E-3</v>
      </c>
      <c r="AC171" s="3">
        <f t="shared" si="259"/>
        <v>2.0659016233772988E-3</v>
      </c>
      <c r="AE171" s="29" t="s">
        <v>1044</v>
      </c>
      <c r="AF171" s="3">
        <f t="shared" ref="AF171" si="260">(AF28-AF24)/AF24*(AF$3/$AF$3)</f>
        <v>0.1352567940595642</v>
      </c>
      <c r="AG171" s="3">
        <f t="shared" ref="AG171:AO171" si="261">(AG28-AG24)/$AF24*(AG$3/$AF$3)</f>
        <v>5.3163340525015909E-2</v>
      </c>
      <c r="AH171" s="3">
        <f t="shared" si="261"/>
        <v>1.3923636305919784E-2</v>
      </c>
      <c r="AI171" s="3">
        <f t="shared" si="261"/>
        <v>3.3503536839458669E-3</v>
      </c>
      <c r="AJ171" s="3">
        <f t="shared" si="261"/>
        <v>8.5377714165783304E-3</v>
      </c>
      <c r="AK171" s="3">
        <f t="shared" si="261"/>
        <v>2.9126792103024747E-3</v>
      </c>
      <c r="AL171" s="3">
        <f t="shared" si="261"/>
        <v>3.5851216994882255E-4</v>
      </c>
      <c r="AM171" s="3">
        <f t="shared" si="261"/>
        <v>5.1175987658823419E-2</v>
      </c>
      <c r="AN171" s="3">
        <f t="shared" si="261"/>
        <v>-7.9921699126342358E-5</v>
      </c>
      <c r="AO171" s="3">
        <f t="shared" si="261"/>
        <v>9.4597109042978778E-4</v>
      </c>
      <c r="AP171" s="3"/>
      <c r="AQ171" s="3"/>
      <c r="AR171" s="3">
        <f t="shared" si="141"/>
        <v>9.6845890681853091E-4</v>
      </c>
    </row>
    <row r="172" spans="1:44" x14ac:dyDescent="0.25">
      <c r="A172" s="29" t="s">
        <v>1045</v>
      </c>
      <c r="B172" s="3">
        <f t="shared" ref="B172" si="262">(B29-B25)/B25*(B$3/$B$3)</f>
        <v>0.11398642227757569</v>
      </c>
      <c r="C172" s="3">
        <f t="shared" ref="C172:N172" si="263">(C29-C25)/$B25*(C$3/$B$3)</f>
        <v>2.9779787127877853E-2</v>
      </c>
      <c r="D172" s="3">
        <f t="shared" si="263"/>
        <v>1.1229258344387759E-2</v>
      </c>
      <c r="E172" s="3">
        <f t="shared" si="263"/>
        <v>4.4783938173310741E-3</v>
      </c>
      <c r="F172" s="3">
        <f t="shared" si="263"/>
        <v>3.9530566521799794E-2</v>
      </c>
      <c r="G172" s="3">
        <f t="shared" si="263"/>
        <v>3.1248873524662652E-3</v>
      </c>
      <c r="H172" s="3">
        <f t="shared" si="263"/>
        <v>2.306620394482896E-4</v>
      </c>
      <c r="I172" s="3">
        <f t="shared" si="263"/>
        <v>2.2986057194045721E-2</v>
      </c>
      <c r="J172" s="3">
        <f t="shared" si="263"/>
        <v>-5.5741991268231758E-6</v>
      </c>
      <c r="K172" s="3">
        <f t="shared" si="263"/>
        <v>7.4439773281077717E-4</v>
      </c>
      <c r="L172" s="3">
        <f t="shared" si="263"/>
        <v>0</v>
      </c>
      <c r="M172" s="3">
        <f t="shared" si="263"/>
        <v>5.4707954218782893E-4</v>
      </c>
      <c r="N172" s="3">
        <f t="shared" si="263"/>
        <v>1.3409080453846472E-3</v>
      </c>
      <c r="P172" s="29" t="s">
        <v>1045</v>
      </c>
      <c r="Q172" s="3">
        <f t="shared" ref="Q172" si="264">(Q29-Q25)/Q25*(Q$3/$Q$3)</f>
        <v>0.12436845467074024</v>
      </c>
      <c r="R172" s="3">
        <f t="shared" ref="R172:AC172" si="265">(R29-R25)/$Q25*(R$3/$Q$3)</f>
        <v>1.7478013065455671E-3</v>
      </c>
      <c r="S172" s="3">
        <f t="shared" si="265"/>
        <v>8.3777062490781435E-4</v>
      </c>
      <c r="T172" s="3">
        <f t="shared" si="265"/>
        <v>7.8984588497225741E-3</v>
      </c>
      <c r="U172" s="3">
        <f t="shared" si="265"/>
        <v>0.10913232447847693</v>
      </c>
      <c r="V172" s="3">
        <f t="shared" si="265"/>
        <v>0</v>
      </c>
      <c r="W172" s="3">
        <f t="shared" si="265"/>
        <v>0</v>
      </c>
      <c r="X172" s="3">
        <f t="shared" si="265"/>
        <v>1.3890905916096616E-3</v>
      </c>
      <c r="Y172" s="3">
        <f t="shared" si="265"/>
        <v>0</v>
      </c>
      <c r="Z172" s="3">
        <f t="shared" si="265"/>
        <v>0</v>
      </c>
      <c r="AA172" s="3">
        <f t="shared" si="265"/>
        <v>0</v>
      </c>
      <c r="AB172" s="3">
        <f t="shared" si="265"/>
        <v>1.6224867883517726E-3</v>
      </c>
      <c r="AC172" s="3">
        <f t="shared" si="265"/>
        <v>1.7404705764100903E-3</v>
      </c>
      <c r="AE172" s="29" t="s">
        <v>1045</v>
      </c>
      <c r="AF172" s="3">
        <f t="shared" ref="AF172" si="266">(AF29-AF25)/AF25*(AF$3/$AF$3)</f>
        <v>0.10870490949613421</v>
      </c>
      <c r="AG172" s="3">
        <f t="shared" ref="AG172:AO172" si="267">(AG29-AG25)/$AF25*(AG$3/$AF$3)</f>
        <v>4.4040212254644044E-2</v>
      </c>
      <c r="AH172" s="3">
        <f t="shared" si="267"/>
        <v>1.6515613124274318E-2</v>
      </c>
      <c r="AI172" s="3">
        <f t="shared" si="267"/>
        <v>2.7385389507016827E-3</v>
      </c>
      <c r="AJ172" s="3">
        <f t="shared" si="267"/>
        <v>4.1227778048086089E-3</v>
      </c>
      <c r="AK172" s="3">
        <f t="shared" si="267"/>
        <v>4.714579158174987E-3</v>
      </c>
      <c r="AL172" s="3">
        <f t="shared" si="267"/>
        <v>3.480043760237491E-4</v>
      </c>
      <c r="AM172" s="3">
        <f t="shared" si="267"/>
        <v>3.3972859774378181E-2</v>
      </c>
      <c r="AN172" s="3">
        <f t="shared" si="267"/>
        <v>-8.4099043621734445E-6</v>
      </c>
      <c r="AO172" s="3">
        <f t="shared" si="267"/>
        <v>1.1230875364861153E-3</v>
      </c>
      <c r="AP172" s="3"/>
      <c r="AQ172" s="3"/>
      <c r="AR172" s="3">
        <f t="shared" si="141"/>
        <v>1.1376427073394888E-3</v>
      </c>
    </row>
    <row r="173" spans="1:44" x14ac:dyDescent="0.25">
      <c r="A173" s="29" t="s">
        <v>1046</v>
      </c>
      <c r="B173" s="3">
        <f t="shared" ref="B173:B175" si="268">(B30-B26)/B26*(B$3/$B$3)</f>
        <v>0.16879499913217072</v>
      </c>
      <c r="C173" s="3">
        <f t="shared" ref="C173:N173" si="269">(C30-C26)/$B26*(C$3/$B$3)</f>
        <v>5.0428610123641131E-2</v>
      </c>
      <c r="D173" s="3">
        <f t="shared" si="269"/>
        <v>2.5209302920183679E-2</v>
      </c>
      <c r="E173" s="3">
        <f t="shared" si="269"/>
        <v>2.226917688888171E-3</v>
      </c>
      <c r="F173" s="3">
        <f t="shared" si="269"/>
        <v>3.6021306067645809E-2</v>
      </c>
      <c r="G173" s="3">
        <f t="shared" si="269"/>
        <v>3.865620233453289E-3</v>
      </c>
      <c r="H173" s="3">
        <f t="shared" si="269"/>
        <v>6.3930793284014626E-4</v>
      </c>
      <c r="I173" s="3">
        <f t="shared" si="269"/>
        <v>3.9553145614223913E-2</v>
      </c>
      <c r="J173" s="3">
        <f t="shared" si="269"/>
        <v>8.9341168428373155E-4</v>
      </c>
      <c r="K173" s="3">
        <f t="shared" si="269"/>
        <v>1.1930899245622545E-3</v>
      </c>
      <c r="L173" s="3">
        <f t="shared" si="269"/>
        <v>0</v>
      </c>
      <c r="M173" s="3">
        <f t="shared" si="269"/>
        <v>4.0757492612926959E-3</v>
      </c>
      <c r="N173" s="3">
        <f t="shared" si="269"/>
        <v>4.6885408352572737E-3</v>
      </c>
      <c r="P173" s="29" t="s">
        <v>1046</v>
      </c>
      <c r="Q173" s="3">
        <f t="shared" ref="Q173:Q175" si="270">(Q30-Q26)/Q26*(Q$3/$Q$3)</f>
        <v>0.12791108753185221</v>
      </c>
      <c r="R173" s="3">
        <f t="shared" ref="R173:AC173" si="271">(R30-R26)/$Q26*(R$3/$Q$3)</f>
        <v>9.9684947560832651E-3</v>
      </c>
      <c r="S173" s="3">
        <f t="shared" si="271"/>
        <v>1.5913104536546166E-3</v>
      </c>
      <c r="T173" s="3">
        <f t="shared" si="271"/>
        <v>5.4561938829637176E-3</v>
      </c>
      <c r="U173" s="3">
        <f t="shared" si="271"/>
        <v>8.6916410928548002E-2</v>
      </c>
      <c r="V173" s="3">
        <f t="shared" si="271"/>
        <v>0</v>
      </c>
      <c r="W173" s="3">
        <f t="shared" si="271"/>
        <v>-1.0746466214770632E-9</v>
      </c>
      <c r="X173" s="3">
        <f t="shared" si="271"/>
        <v>3.3882722475541555E-3</v>
      </c>
      <c r="Y173" s="3">
        <f t="shared" si="271"/>
        <v>2.341832413055289E-3</v>
      </c>
      <c r="Z173" s="3">
        <f t="shared" si="271"/>
        <v>2.1812952546981629E-3</v>
      </c>
      <c r="AA173" s="3">
        <f t="shared" si="271"/>
        <v>6.553441358327481E-10</v>
      </c>
      <c r="AB173" s="3">
        <f t="shared" si="271"/>
        <v>1.1819217846830984E-2</v>
      </c>
      <c r="AC173" s="3">
        <f t="shared" si="271"/>
        <v>4.2480615553474521E-3</v>
      </c>
      <c r="AE173" s="29" t="s">
        <v>1046</v>
      </c>
      <c r="AF173" s="3">
        <f t="shared" ref="AF173:AF175" si="272">(AF30-AF26)/AF26*(AF$3/$AF$3)</f>
        <v>0.19031416503825521</v>
      </c>
      <c r="AG173" s="3">
        <f t="shared" ref="AG173:AO173" si="273">(AG30-AG26)/$AF26*(AG$3/$AF$3)</f>
        <v>7.1724670733600893E-2</v>
      </c>
      <c r="AH173" s="3">
        <f t="shared" si="273"/>
        <v>3.7640556743846622E-2</v>
      </c>
      <c r="AI173" s="3">
        <f t="shared" si="273"/>
        <v>5.2719997470686568E-4</v>
      </c>
      <c r="AJ173" s="3">
        <f t="shared" si="273"/>
        <v>9.2328373044297876E-3</v>
      </c>
      <c r="AK173" s="3">
        <f t="shared" si="273"/>
        <v>5.900276967380734E-3</v>
      </c>
      <c r="AL173" s="3">
        <f t="shared" si="273"/>
        <v>9.7580552385808424E-4</v>
      </c>
      <c r="AM173" s="3">
        <f t="shared" si="273"/>
        <v>5.8588413966193485E-2</v>
      </c>
      <c r="AN173" s="3">
        <f t="shared" si="273"/>
        <v>1.3104190506279395E-4</v>
      </c>
      <c r="AO173" s="3">
        <f t="shared" si="273"/>
        <v>6.7295001604812134E-4</v>
      </c>
      <c r="AP173" s="3"/>
      <c r="AQ173" s="3"/>
      <c r="AR173" s="3">
        <f t="shared" si="141"/>
        <v>4.9203858175609922E-3</v>
      </c>
    </row>
    <row r="174" spans="1:44" x14ac:dyDescent="0.25">
      <c r="A174" s="29" t="s">
        <v>1047</v>
      </c>
      <c r="B174" s="3">
        <f t="shared" si="268"/>
        <v>0.12646852394937186</v>
      </c>
      <c r="C174" s="3">
        <f t="shared" ref="C174:N174" si="274">(C31-C27)/$B27*(C$3/$B$3)</f>
        <v>4.7071496300993353E-2</v>
      </c>
      <c r="D174" s="3">
        <f t="shared" si="274"/>
        <v>2.4272053300953316E-2</v>
      </c>
      <c r="E174" s="3">
        <f t="shared" si="274"/>
        <v>3.0495975347925646E-3</v>
      </c>
      <c r="F174" s="3">
        <f t="shared" si="274"/>
        <v>2.6775454099953841E-2</v>
      </c>
      <c r="G174" s="3">
        <f t="shared" si="274"/>
        <v>3.9184306327425438E-3</v>
      </c>
      <c r="H174" s="3">
        <f t="shared" si="274"/>
        <v>3.9712312418411377E-4</v>
      </c>
      <c r="I174" s="3">
        <f t="shared" si="274"/>
        <v>8.2770453016204025E-3</v>
      </c>
      <c r="J174" s="3">
        <f t="shared" si="274"/>
        <v>9.4728493620987943E-4</v>
      </c>
      <c r="K174" s="3">
        <f t="shared" si="274"/>
        <v>2.3574421999346495E-3</v>
      </c>
      <c r="L174" s="3">
        <f t="shared" si="274"/>
        <v>0</v>
      </c>
      <c r="M174" s="3">
        <f t="shared" si="274"/>
        <v>4.7729743768335359E-3</v>
      </c>
      <c r="N174" s="3">
        <f t="shared" si="274"/>
        <v>4.6296081372816707E-3</v>
      </c>
      <c r="P174" s="29" t="s">
        <v>1047</v>
      </c>
      <c r="Q174" s="3">
        <f t="shared" si="270"/>
        <v>0.11787793334757046</v>
      </c>
      <c r="R174" s="3">
        <f t="shared" ref="R174:AC174" si="275">(R31-R27)/$Q27*(R$3/$Q$3)</f>
        <v>1.784873826088719E-2</v>
      </c>
      <c r="S174" s="3">
        <f t="shared" si="275"/>
        <v>7.6890271650622134E-4</v>
      </c>
      <c r="T174" s="3">
        <f t="shared" si="275"/>
        <v>7.9645472972245529E-3</v>
      </c>
      <c r="U174" s="3">
        <f t="shared" si="275"/>
        <v>6.6762728318522702E-2</v>
      </c>
      <c r="V174" s="3">
        <f t="shared" si="275"/>
        <v>0</v>
      </c>
      <c r="W174" s="3">
        <f t="shared" si="275"/>
        <v>0</v>
      </c>
      <c r="X174" s="3">
        <f t="shared" si="275"/>
        <v>3.1036033205217007E-3</v>
      </c>
      <c r="Y174" s="3">
        <f t="shared" si="275"/>
        <v>2.2443493168941724E-3</v>
      </c>
      <c r="Z174" s="3">
        <f t="shared" si="275"/>
        <v>2.0795104765466846E-3</v>
      </c>
      <c r="AA174" s="3">
        <f t="shared" si="275"/>
        <v>0</v>
      </c>
      <c r="AB174" s="3">
        <f t="shared" si="275"/>
        <v>1.3824390744751766E-2</v>
      </c>
      <c r="AC174" s="3">
        <f t="shared" si="275"/>
        <v>3.2811298224970872E-3</v>
      </c>
      <c r="AE174" s="29" t="s">
        <v>1047</v>
      </c>
      <c r="AF174" s="3">
        <f t="shared" si="272"/>
        <v>0.13099854533707173</v>
      </c>
      <c r="AG174" s="3">
        <f t="shared" ref="AG174:AO174" si="276">(AG31-AG27)/$AF27*(AG$3/$AF$3)</f>
        <v>6.248119067014065E-2</v>
      </c>
      <c r="AH174" s="3">
        <f t="shared" si="276"/>
        <v>3.6665691178992071E-2</v>
      </c>
      <c r="AI174" s="3">
        <f t="shared" si="276"/>
        <v>4.5785482368995099E-4</v>
      </c>
      <c r="AJ174" s="3">
        <f t="shared" si="276"/>
        <v>5.6894484377514529E-3</v>
      </c>
      <c r="AK174" s="3">
        <f t="shared" si="276"/>
        <v>5.9846901446282963E-3</v>
      </c>
      <c r="AL174" s="3">
        <f t="shared" si="276"/>
        <v>6.0653335296474644E-4</v>
      </c>
      <c r="AM174" s="3">
        <f t="shared" si="276"/>
        <v>1.1005084900944706E-2</v>
      </c>
      <c r="AN174" s="3">
        <f t="shared" si="276"/>
        <v>2.633197449827146E-4</v>
      </c>
      <c r="AO174" s="3">
        <f t="shared" si="276"/>
        <v>2.5040004814639357E-3</v>
      </c>
      <c r="AP174" s="3"/>
      <c r="AQ174" s="3"/>
      <c r="AR174" s="3">
        <f t="shared" si="141"/>
        <v>5.340684530767581E-3</v>
      </c>
    </row>
    <row r="175" spans="1:44" x14ac:dyDescent="0.25">
      <c r="A175" s="29" t="s">
        <v>1048</v>
      </c>
      <c r="B175" s="3">
        <f t="shared" si="268"/>
        <v>8.9766163901970272E-2</v>
      </c>
      <c r="C175" s="3">
        <f t="shared" ref="C175:N175" si="277">(C32-C28)/$B28*(C$3/$B$3)</f>
        <v>3.9199601659781022E-2</v>
      </c>
      <c r="D175" s="3">
        <f t="shared" si="277"/>
        <v>1.6315350169599702E-2</v>
      </c>
      <c r="E175" s="3">
        <f t="shared" si="277"/>
        <v>2.7080069985992855E-3</v>
      </c>
      <c r="F175" s="3">
        <f t="shared" si="277"/>
        <v>-9.0520238276712642E-3</v>
      </c>
      <c r="G175" s="3">
        <f t="shared" si="277"/>
        <v>4.8773355028324753E-3</v>
      </c>
      <c r="H175" s="3">
        <f t="shared" si="277"/>
        <v>3.8510989787531789E-4</v>
      </c>
      <c r="I175" s="3">
        <f t="shared" si="277"/>
        <v>2.3043942436988703E-2</v>
      </c>
      <c r="J175" s="3">
        <f t="shared" si="277"/>
        <v>1.0013245509067944E-3</v>
      </c>
      <c r="K175" s="3">
        <f t="shared" si="277"/>
        <v>1.8278346519482547E-3</v>
      </c>
      <c r="L175" s="3">
        <f t="shared" si="277"/>
        <v>3.9936388214659001E-4</v>
      </c>
      <c r="M175" s="3">
        <f t="shared" si="277"/>
        <v>4.6116085064206612E-3</v>
      </c>
      <c r="N175" s="3">
        <f t="shared" si="277"/>
        <v>4.4487123467354308E-3</v>
      </c>
      <c r="P175" s="29" t="s">
        <v>1048</v>
      </c>
      <c r="Q175" s="3">
        <f t="shared" si="270"/>
        <v>8.3537998640710858E-3</v>
      </c>
      <c r="R175" s="3">
        <f t="shared" ref="R175:AC175" si="278">(R32-R28)/$Q28*(R$3/$Q$3)</f>
        <v>1.4744758921610208E-2</v>
      </c>
      <c r="S175" s="3">
        <f t="shared" si="278"/>
        <v>1.9426208073787369E-3</v>
      </c>
      <c r="T175" s="3">
        <f t="shared" si="278"/>
        <v>6.0355036947825937E-3</v>
      </c>
      <c r="U175" s="3">
        <f t="shared" si="278"/>
        <v>-3.8279151891588523E-2</v>
      </c>
      <c r="V175" s="3">
        <f t="shared" si="278"/>
        <v>0</v>
      </c>
      <c r="W175" s="3">
        <f t="shared" si="278"/>
        <v>-9.916251139346266E-10</v>
      </c>
      <c r="X175" s="3">
        <f t="shared" si="278"/>
        <v>2.5605189993221176E-3</v>
      </c>
      <c r="Y175" s="3">
        <f t="shared" si="278"/>
        <v>2.1725889193092655E-3</v>
      </c>
      <c r="Z175" s="3">
        <f t="shared" si="278"/>
        <v>2.0130210141108113E-3</v>
      </c>
      <c r="AA175" s="3">
        <f t="shared" si="278"/>
        <v>1.1546584951947882E-3</v>
      </c>
      <c r="AB175" s="3">
        <f t="shared" si="278"/>
        <v>1.3333277617753877E-2</v>
      </c>
      <c r="AC175" s="3">
        <f t="shared" si="278"/>
        <v>2.6760145301367587E-3</v>
      </c>
      <c r="AE175" s="29" t="s">
        <v>1048</v>
      </c>
      <c r="AF175" s="3">
        <f t="shared" si="272"/>
        <v>0.13281322793265121</v>
      </c>
      <c r="AG175" s="3">
        <f t="shared" ref="AG175:AO175" si="279">(AG32-AG28)/$AF28*(AG$3/$AF$3)</f>
        <v>5.2130176134122574E-2</v>
      </c>
      <c r="AH175" s="3">
        <f t="shared" si="279"/>
        <v>2.3914973607185502E-2</v>
      </c>
      <c r="AI175" s="3">
        <f t="shared" si="279"/>
        <v>9.4858577168658263E-4</v>
      </c>
      <c r="AJ175" s="3">
        <f t="shared" si="279"/>
        <v>6.401896049118022E-3</v>
      </c>
      <c r="AK175" s="3">
        <f t="shared" si="279"/>
        <v>7.4562385271484807E-3</v>
      </c>
      <c r="AL175" s="3">
        <f t="shared" si="279"/>
        <v>5.8873786176185717E-4</v>
      </c>
      <c r="AM175" s="3">
        <f t="shared" si="279"/>
        <v>3.3874598602662752E-2</v>
      </c>
      <c r="AN175" s="3">
        <f t="shared" si="279"/>
        <v>3.8201513403612886E-4</v>
      </c>
      <c r="AO175" s="3">
        <f t="shared" si="279"/>
        <v>1.7299157556199666E-3</v>
      </c>
      <c r="AP175" s="3"/>
      <c r="AQ175" s="3"/>
      <c r="AR175" s="3">
        <f t="shared" si="141"/>
        <v>5.3860311774668618E-3</v>
      </c>
    </row>
    <row r="176" spans="1:44" x14ac:dyDescent="0.25">
      <c r="A176" s="29" t="s">
        <v>1049</v>
      </c>
      <c r="B176" s="3">
        <f t="shared" ref="B176" si="280">(B33-B29)/B29*(B$3/$B$3)</f>
        <v>8.2836471293137717E-2</v>
      </c>
      <c r="C176" s="3">
        <f t="shared" ref="C176:N176" si="281">(C33-C29)/$B29*(C$3/$B$3)</f>
        <v>2.8156147053979168E-2</v>
      </c>
      <c r="D176" s="3">
        <f t="shared" si="281"/>
        <v>1.5454620285513726E-2</v>
      </c>
      <c r="E176" s="3">
        <f t="shared" si="281"/>
        <v>1.0775999316557363E-3</v>
      </c>
      <c r="F176" s="3">
        <f t="shared" si="281"/>
        <v>-4.396730104505208E-3</v>
      </c>
      <c r="G176" s="3">
        <f t="shared" si="281"/>
        <v>3.8703762900341092E-3</v>
      </c>
      <c r="H176" s="3">
        <f t="shared" si="281"/>
        <v>3.8601872872204757E-4</v>
      </c>
      <c r="I176" s="3">
        <f t="shared" si="281"/>
        <v>2.6111739933935906E-2</v>
      </c>
      <c r="J176" s="3">
        <f t="shared" si="281"/>
        <v>9.6253236471108771E-4</v>
      </c>
      <c r="K176" s="3">
        <f t="shared" si="281"/>
        <v>1.7987707713664417E-3</v>
      </c>
      <c r="L176" s="3">
        <f t="shared" si="281"/>
        <v>4.0030635134088234E-4</v>
      </c>
      <c r="M176" s="3">
        <f t="shared" si="281"/>
        <v>4.6224915610676579E-3</v>
      </c>
      <c r="N176" s="3">
        <f t="shared" si="281"/>
        <v>4.3926258148542932E-3</v>
      </c>
      <c r="P176" s="29" t="s">
        <v>1049</v>
      </c>
      <c r="Q176" s="3">
        <f t="shared" ref="Q176" si="282">(Q33-Q29)/Q29*(Q$3/$Q$3)</f>
        <v>2.1561170406458996E-2</v>
      </c>
      <c r="R176" s="3">
        <f t="shared" ref="R176:AC176" si="283">(R33-R29)/$Q29*(R$3/$Q$3)</f>
        <v>1.5965334470503439E-2</v>
      </c>
      <c r="S176" s="3">
        <f t="shared" si="283"/>
        <v>3.7130652583943599E-3</v>
      </c>
      <c r="T176" s="3">
        <f t="shared" si="283"/>
        <v>4.518525088143939E-3</v>
      </c>
      <c r="U176" s="3">
        <f t="shared" si="283"/>
        <v>-2.6052969536073108E-2</v>
      </c>
      <c r="V176" s="3">
        <f t="shared" si="283"/>
        <v>0</v>
      </c>
      <c r="W176" s="3">
        <f t="shared" si="283"/>
        <v>-1.0101546152294533E-9</v>
      </c>
      <c r="X176" s="3">
        <f t="shared" si="283"/>
        <v>1.9494935295538039E-3</v>
      </c>
      <c r="Y176" s="3">
        <f t="shared" si="283"/>
        <v>2.213185903620941E-3</v>
      </c>
      <c r="Z176" s="3">
        <f t="shared" si="283"/>
        <v>2.0506363134445258E-3</v>
      </c>
      <c r="AA176" s="3">
        <f t="shared" si="283"/>
        <v>1.1762344373337495E-3</v>
      </c>
      <c r="AB176" s="3">
        <f t="shared" si="283"/>
        <v>1.3582423168235307E-2</v>
      </c>
      <c r="AC176" s="3">
        <f t="shared" si="283"/>
        <v>2.445254083989103E-3</v>
      </c>
      <c r="AE176" s="29" t="s">
        <v>1049</v>
      </c>
      <c r="AF176" s="3">
        <f t="shared" ref="AF176" si="284">(AF33-AF29)/AF29*(AF$3/$AF$3)</f>
        <v>0.11444879005975288</v>
      </c>
      <c r="AG176" s="3">
        <f t="shared" ref="AG176:AO176" si="285">(AG33-AG29)/$AF29*(AG$3/$AF$3)</f>
        <v>3.4445443401571296E-2</v>
      </c>
      <c r="AH176" s="3">
        <f t="shared" si="285"/>
        <v>2.151216671362589E-2</v>
      </c>
      <c r="AI176" s="3">
        <f t="shared" si="285"/>
        <v>-6.9759538213383181E-4</v>
      </c>
      <c r="AJ176" s="3">
        <f t="shared" si="285"/>
        <v>6.7758685638130301E-3</v>
      </c>
      <c r="AK176" s="3">
        <f t="shared" si="285"/>
        <v>5.8671296209800343E-3</v>
      </c>
      <c r="AL176" s="3">
        <f t="shared" si="285"/>
        <v>5.8516842012358344E-4</v>
      </c>
      <c r="AM176" s="3">
        <f t="shared" si="285"/>
        <v>3.8577205536153326E-2</v>
      </c>
      <c r="AN176" s="3">
        <f t="shared" si="285"/>
        <v>3.1731155500909898E-4</v>
      </c>
      <c r="AO176" s="3">
        <f t="shared" si="285"/>
        <v>1.6688309020346345E-3</v>
      </c>
      <c r="AP176" s="3"/>
      <c r="AQ176" s="3"/>
      <c r="AR176" s="3">
        <f t="shared" si="141"/>
        <v>5.3972882803497097E-3</v>
      </c>
    </row>
    <row r="177" spans="1:44" x14ac:dyDescent="0.25">
      <c r="A177" s="29" t="s">
        <v>1050</v>
      </c>
      <c r="B177" s="3">
        <f t="shared" ref="B177" si="286">(B34-B30)/B30*(B$3/$B$3)</f>
        <v>1.9564130311992788E-2</v>
      </c>
      <c r="C177" s="3">
        <f t="shared" ref="C177:N177" si="287">(C34-C30)/$B30*(C$3/$B$3)</f>
        <v>-3.10383125707989E-3</v>
      </c>
      <c r="D177" s="3">
        <f t="shared" si="287"/>
        <v>2.9286603768038716E-3</v>
      </c>
      <c r="E177" s="3">
        <f t="shared" si="287"/>
        <v>7.4812063906123743E-4</v>
      </c>
      <c r="F177" s="3">
        <f t="shared" si="287"/>
        <v>-1.7845526030725457E-3</v>
      </c>
      <c r="G177" s="3">
        <f t="shared" si="287"/>
        <v>2.9774150107307151E-3</v>
      </c>
      <c r="H177" s="3">
        <f t="shared" si="287"/>
        <v>0</v>
      </c>
      <c r="I177" s="3">
        <f t="shared" si="287"/>
        <v>1.370205738518279E-2</v>
      </c>
      <c r="J177" s="3">
        <f t="shared" si="287"/>
        <v>1.1871552441716256E-4</v>
      </c>
      <c r="K177" s="3">
        <f t="shared" si="287"/>
        <v>1.2544602004648882E-3</v>
      </c>
      <c r="L177" s="3">
        <f t="shared" si="287"/>
        <v>3.6919165364979845E-4</v>
      </c>
      <c r="M177" s="3">
        <f t="shared" si="287"/>
        <v>1.0082701107311123E-3</v>
      </c>
      <c r="N177" s="3">
        <f t="shared" si="287"/>
        <v>1.3456652135386776E-3</v>
      </c>
      <c r="P177" s="29" t="s">
        <v>1050</v>
      </c>
      <c r="Q177" s="3">
        <f t="shared" ref="Q177" si="288">(Q34-Q30)/Q30*(Q$3/$Q$3)</f>
        <v>1.5919855641401755E-2</v>
      </c>
      <c r="R177" s="3">
        <f t="shared" ref="R177:AC177" si="289">(R34-R30)/$Q30*(R$3/$Q$3)</f>
        <v>8.6725764148154749E-3</v>
      </c>
      <c r="S177" s="3">
        <f t="shared" si="289"/>
        <v>3.7311599388817206E-3</v>
      </c>
      <c r="T177" s="3">
        <f t="shared" si="289"/>
        <v>4.2618641783786345E-3</v>
      </c>
      <c r="U177" s="3">
        <f t="shared" si="289"/>
        <v>-5.201753175239728E-3</v>
      </c>
      <c r="V177" s="3">
        <f t="shared" si="289"/>
        <v>0</v>
      </c>
      <c r="W177" s="3">
        <f t="shared" si="289"/>
        <v>0</v>
      </c>
      <c r="X177" s="3">
        <f t="shared" si="289"/>
        <v>0</v>
      </c>
      <c r="Y177" s="3">
        <f t="shared" si="289"/>
        <v>1.1216720258098193E-5</v>
      </c>
      <c r="Z177" s="3">
        <f t="shared" si="289"/>
        <v>2.3163560817384656E-7</v>
      </c>
      <c r="AA177" s="3">
        <f t="shared" si="289"/>
        <v>1.1094216131801295E-3</v>
      </c>
      <c r="AB177" s="3">
        <f t="shared" si="289"/>
        <v>3.0298545454731426E-3</v>
      </c>
      <c r="AC177" s="3">
        <f t="shared" si="289"/>
        <v>3.0526953940727492E-4</v>
      </c>
      <c r="AE177" s="29" t="s">
        <v>1050</v>
      </c>
      <c r="AF177" s="3">
        <f t="shared" ref="AF177" si="290">(AF34-AF30)/AF30*(AF$3/$AF$3)</f>
        <v>2.1381753104075099E-2</v>
      </c>
      <c r="AG177" s="3">
        <f t="shared" ref="AG177:AO177" si="291">(AG34-AG30)/$AF30*(AG$3/$AF$3)</f>
        <v>-8.9773507889489949E-3</v>
      </c>
      <c r="AH177" s="3">
        <f t="shared" si="291"/>
        <v>2.5284074438637889E-3</v>
      </c>
      <c r="AI177" s="3">
        <f t="shared" si="291"/>
        <v>-1.0043693038862237E-3</v>
      </c>
      <c r="AJ177" s="3">
        <f t="shared" si="291"/>
        <v>-8.0216263500835916E-5</v>
      </c>
      <c r="AK177" s="3">
        <f t="shared" si="291"/>
        <v>4.4624075612372961E-3</v>
      </c>
      <c r="AL177" s="3">
        <f t="shared" si="291"/>
        <v>0</v>
      </c>
      <c r="AM177" s="3">
        <f t="shared" si="291"/>
        <v>2.053598317016184E-2</v>
      </c>
      <c r="AN177" s="3">
        <f t="shared" si="291"/>
        <v>1.723293785100471E-4</v>
      </c>
      <c r="AO177" s="3">
        <f t="shared" si="291"/>
        <v>1.8800103195290919E-3</v>
      </c>
      <c r="AP177" s="3"/>
      <c r="AQ177" s="3"/>
      <c r="AR177" s="3">
        <f t="shared" si="141"/>
        <v>1.8645651229299283E-3</v>
      </c>
    </row>
    <row r="178" spans="1:44" x14ac:dyDescent="0.25">
      <c r="A178" s="29" t="s">
        <v>1051</v>
      </c>
      <c r="B178" s="3">
        <f t="shared" ref="B178:B179" si="292">(B35-B31)/B31*(B$3/$B$3)</f>
        <v>2.4421970020909969E-2</v>
      </c>
      <c r="C178" s="3">
        <f t="shared" ref="C178:N180" si="293">(C35-C31)/$B31*(C$3/$B$3)</f>
        <v>3.744371308095653E-3</v>
      </c>
      <c r="D178" s="3">
        <f t="shared" si="293"/>
        <v>2.3023059583667902E-3</v>
      </c>
      <c r="E178" s="3">
        <f t="shared" si="293"/>
        <v>-8.3500300626316323E-4</v>
      </c>
      <c r="F178" s="3">
        <f t="shared" si="293"/>
        <v>-3.6758272156569012E-3</v>
      </c>
      <c r="G178" s="3">
        <f t="shared" si="293"/>
        <v>1.8181800773027601E-3</v>
      </c>
      <c r="H178" s="3">
        <f t="shared" si="293"/>
        <v>2.9551973837575555E-10</v>
      </c>
      <c r="I178" s="3">
        <f t="shared" si="293"/>
        <v>1.292954777705525E-2</v>
      </c>
      <c r="J178" s="3">
        <f t="shared" si="293"/>
        <v>3.0987062389989752E-3</v>
      </c>
      <c r="K178" s="3">
        <f t="shared" si="293"/>
        <v>1.2910860971832532E-4</v>
      </c>
      <c r="L178" s="3">
        <f t="shared" si="293"/>
        <v>3.6558671443980966E-4</v>
      </c>
      <c r="M178" s="3">
        <f t="shared" si="293"/>
        <v>3.7787916560415528E-3</v>
      </c>
      <c r="N178" s="3">
        <f t="shared" si="293"/>
        <v>7.6621221783361026E-4</v>
      </c>
      <c r="P178" s="29" t="s">
        <v>1051</v>
      </c>
      <c r="Q178" s="3">
        <f t="shared" ref="Q178:Q184" si="294">(Q35-Q31)/Q31*(Q$3/$Q$3)</f>
        <v>1.6238099590316853E-2</v>
      </c>
      <c r="R178" s="3">
        <f t="shared" ref="R178:AC180" si="295">(R35-R31)/$Q31*(R$3/$Q$3)</f>
        <v>2.230996965734304E-3</v>
      </c>
      <c r="S178" s="3">
        <f t="shared" si="295"/>
        <v>3.563465481644071E-3</v>
      </c>
      <c r="T178" s="3">
        <f t="shared" si="295"/>
        <v>0</v>
      </c>
      <c r="U178" s="3">
        <f t="shared" si="295"/>
        <v>-1.0569734938279307E-2</v>
      </c>
      <c r="V178" s="3">
        <f t="shared" si="295"/>
        <v>0</v>
      </c>
      <c r="W178" s="3">
        <f t="shared" si="295"/>
        <v>0</v>
      </c>
      <c r="X178" s="3">
        <f t="shared" si="295"/>
        <v>-4.20128673984071E-4</v>
      </c>
      <c r="Y178" s="3">
        <f t="shared" si="295"/>
        <v>9.0440288697008972E-3</v>
      </c>
      <c r="Z178" s="3">
        <f t="shared" si="295"/>
        <v>0</v>
      </c>
      <c r="AA178" s="3">
        <f t="shared" si="295"/>
        <v>1.0670189033777588E-3</v>
      </c>
      <c r="AB178" s="3">
        <f t="shared" si="295"/>
        <v>1.1028955102070198E-2</v>
      </c>
      <c r="AC178" s="3">
        <f t="shared" si="295"/>
        <v>2.9352718040316427E-4</v>
      </c>
      <c r="AE178" s="29" t="s">
        <v>1051</v>
      </c>
      <c r="AF178" s="3">
        <f t="shared" ref="AF178:AF184" si="296">(AF35-AF31)/AF31*(AF$3/$AF$3)</f>
        <v>2.8687343824751521E-2</v>
      </c>
      <c r="AG178" s="3">
        <f t="shared" ref="AG178:AO180" si="297">(AG35-AG31)/$AF31*(AG$3/$AF$3)</f>
        <v>4.5331369049238842E-3</v>
      </c>
      <c r="AH178" s="3">
        <f t="shared" si="297"/>
        <v>1.6449915129528505E-3</v>
      </c>
      <c r="AI178" s="3">
        <f t="shared" si="297"/>
        <v>-1.2702089851903862E-3</v>
      </c>
      <c r="AJ178" s="3">
        <f t="shared" si="297"/>
        <v>-8.2726549494870159E-5</v>
      </c>
      <c r="AK178" s="3">
        <f t="shared" si="297"/>
        <v>2.7658179199445965E-3</v>
      </c>
      <c r="AL178" s="3">
        <f t="shared" si="297"/>
        <v>0</v>
      </c>
      <c r="AM178" s="3">
        <f t="shared" si="297"/>
        <v>1.9887421000493729E-2</v>
      </c>
      <c r="AN178" s="3">
        <f t="shared" si="297"/>
        <v>0</v>
      </c>
      <c r="AO178" s="3">
        <f t="shared" si="297"/>
        <v>1.9639923885070326E-4</v>
      </c>
      <c r="AP178" s="3"/>
      <c r="AQ178" s="3"/>
      <c r="AR178" s="3">
        <f t="shared" si="141"/>
        <v>1.0125735266404497E-3</v>
      </c>
    </row>
    <row r="179" spans="1:44" x14ac:dyDescent="0.25">
      <c r="A179" s="29" t="s">
        <v>1052</v>
      </c>
      <c r="B179" s="3">
        <f t="shared" si="292"/>
        <v>2.3091704303639465E-2</v>
      </c>
      <c r="C179" s="3">
        <f t="shared" si="293"/>
        <v>-4.1028820042932424E-3</v>
      </c>
      <c r="D179" s="3">
        <f t="shared" si="293"/>
        <v>2.980223184318898E-3</v>
      </c>
      <c r="E179" s="3">
        <f t="shared" si="293"/>
        <v>-8.0606780603481056E-4</v>
      </c>
      <c r="F179" s="3">
        <f t="shared" si="293"/>
        <v>1.9511749640339061E-2</v>
      </c>
      <c r="G179" s="3">
        <f t="shared" si="293"/>
        <v>9.534535991407091E-4</v>
      </c>
      <c r="H179" s="3">
        <f t="shared" si="293"/>
        <v>2.9623184236898328E-10</v>
      </c>
      <c r="I179" s="3">
        <f t="shared" si="293"/>
        <v>-3.5294612431582767E-3</v>
      </c>
      <c r="J179" s="3">
        <f t="shared" si="293"/>
        <v>3.1061730874022619E-3</v>
      </c>
      <c r="K179" s="3">
        <f t="shared" si="293"/>
        <v>1.116074709124197E-4</v>
      </c>
      <c r="L179" s="3">
        <f t="shared" si="293"/>
        <v>1.560356063424036E-10</v>
      </c>
      <c r="M179" s="3">
        <f t="shared" si="293"/>
        <v>4.0317831814265358E-3</v>
      </c>
      <c r="N179" s="3">
        <f t="shared" si="293"/>
        <v>8.3512233409364076E-4</v>
      </c>
      <c r="P179" s="29" t="s">
        <v>1052</v>
      </c>
      <c r="Q179" s="3">
        <f t="shared" si="294"/>
        <v>9.3729784850397721E-2</v>
      </c>
      <c r="R179" s="3">
        <f t="shared" si="295"/>
        <v>4.2290925647675776E-3</v>
      </c>
      <c r="S179" s="3">
        <f t="shared" si="295"/>
        <v>4.3635978221787768E-3</v>
      </c>
      <c r="T179" s="3">
        <f t="shared" si="295"/>
        <v>-6.1365744494047083E-10</v>
      </c>
      <c r="U179" s="3">
        <f t="shared" si="295"/>
        <v>6.2969167164496798E-2</v>
      </c>
      <c r="V179" s="3">
        <f t="shared" si="295"/>
        <v>0</v>
      </c>
      <c r="W179" s="3">
        <f t="shared" si="295"/>
        <v>9.834099044088497E-10</v>
      </c>
      <c r="X179" s="3">
        <f t="shared" si="295"/>
        <v>-4.5086915062272865E-4</v>
      </c>
      <c r="Y179" s="3">
        <f t="shared" si="295"/>
        <v>9.7057847938006921E-3</v>
      </c>
      <c r="Z179" s="3">
        <f t="shared" si="295"/>
        <v>2.1762914548543355E-10</v>
      </c>
      <c r="AA179" s="3">
        <f t="shared" si="295"/>
        <v>4.8756063658378634E-10</v>
      </c>
      <c r="AB179" s="3">
        <f t="shared" si="295"/>
        <v>1.259801413653317E-2</v>
      </c>
      <c r="AC179" s="3">
        <f t="shared" si="295"/>
        <v>3.1500341943539674E-4</v>
      </c>
      <c r="AE179" s="29" t="s">
        <v>1052</v>
      </c>
      <c r="AF179" s="3">
        <f t="shared" si="296"/>
        <v>-1.0154866588456194E-2</v>
      </c>
      <c r="AG179" s="3">
        <f t="shared" si="297"/>
        <v>-8.0244158712859687E-3</v>
      </c>
      <c r="AH179" s="3">
        <f t="shared" si="297"/>
        <v>2.3291298210284519E-3</v>
      </c>
      <c r="AI179" s="3">
        <f t="shared" si="297"/>
        <v>-1.1854508700742932E-3</v>
      </c>
      <c r="AJ179" s="3">
        <f t="shared" si="297"/>
        <v>-9.4193119708716627E-4</v>
      </c>
      <c r="AK179" s="3">
        <f t="shared" si="297"/>
        <v>1.4022055928297188E-3</v>
      </c>
      <c r="AL179" s="3">
        <f t="shared" si="297"/>
        <v>0</v>
      </c>
      <c r="AM179" s="3">
        <f t="shared" si="297"/>
        <v>-4.9784335813085586E-3</v>
      </c>
      <c r="AN179" s="3">
        <f t="shared" si="297"/>
        <v>0</v>
      </c>
      <c r="AO179" s="3">
        <f t="shared" si="297"/>
        <v>1.6413654384717479E-4</v>
      </c>
      <c r="AP179" s="3"/>
      <c r="AQ179" s="3"/>
      <c r="AR179" s="3">
        <f t="shared" si="141"/>
        <v>1.0799237398105329E-3</v>
      </c>
    </row>
    <row r="180" spans="1:44" x14ac:dyDescent="0.25">
      <c r="A180" s="29" t="s">
        <v>1053</v>
      </c>
      <c r="B180" s="3">
        <f>(B37-B33)/B33*(B$3/$B$3)</f>
        <v>2.7950113960133492E-2</v>
      </c>
      <c r="C180" s="3">
        <f t="shared" si="293"/>
        <v>-1.2957079386453693E-4</v>
      </c>
      <c r="D180" s="3">
        <f t="shared" si="293"/>
        <v>1.8658861940065903E-3</v>
      </c>
      <c r="E180" s="3">
        <f t="shared" si="293"/>
        <v>2.2411749444918266E-4</v>
      </c>
      <c r="F180" s="3">
        <f t="shared" si="293"/>
        <v>2.021874994650634E-2</v>
      </c>
      <c r="G180" s="3">
        <f t="shared" si="293"/>
        <v>1.3099248229388866E-3</v>
      </c>
      <c r="H180" s="3">
        <f t="shared" si="293"/>
        <v>2.9883115916079077E-10</v>
      </c>
      <c r="I180" s="3">
        <f t="shared" si="293"/>
        <v>-3.421980868334255E-3</v>
      </c>
      <c r="J180" s="3">
        <f t="shared" si="293"/>
        <v>3.133428522873944E-3</v>
      </c>
      <c r="K180" s="3">
        <f t="shared" si="293"/>
        <v>3.2426810362280037E-10</v>
      </c>
      <c r="L180" s="3">
        <f t="shared" si="293"/>
        <v>1.5740475683089323E-10</v>
      </c>
      <c r="M180" s="3">
        <f t="shared" si="293"/>
        <v>4.0671604779406473E-3</v>
      </c>
      <c r="N180" s="3">
        <f t="shared" si="293"/>
        <v>6.8229424387717362E-4</v>
      </c>
      <c r="P180" s="29" t="s">
        <v>1053</v>
      </c>
      <c r="Q180" s="3">
        <f t="shared" si="294"/>
        <v>9.3452468923389903E-2</v>
      </c>
      <c r="R180" s="3">
        <f t="shared" si="295"/>
        <v>4.618128661576632E-3</v>
      </c>
      <c r="S180" s="3">
        <f t="shared" si="295"/>
        <v>1.9607458565764368E-3</v>
      </c>
      <c r="T180" s="3">
        <f t="shared" si="295"/>
        <v>-6.1704225414016632E-10</v>
      </c>
      <c r="U180" s="3">
        <f t="shared" si="295"/>
        <v>6.4583334194339634E-2</v>
      </c>
      <c r="V180" s="3">
        <f t="shared" si="295"/>
        <v>0</v>
      </c>
      <c r="W180" s="3">
        <f t="shared" si="295"/>
        <v>9.8883419269698045E-10</v>
      </c>
      <c r="X180" s="3">
        <f t="shared" si="295"/>
        <v>-4.533560528211282E-4</v>
      </c>
      <c r="Y180" s="3">
        <f t="shared" si="295"/>
        <v>9.7593199214703451E-3</v>
      </c>
      <c r="Z180" s="3">
        <f t="shared" si="295"/>
        <v>2.188295434270448E-10</v>
      </c>
      <c r="AA180" s="3">
        <f t="shared" si="295"/>
        <v>4.9024992152887213E-10</v>
      </c>
      <c r="AB180" s="3">
        <f t="shared" si="295"/>
        <v>1.2667502210863253E-2</v>
      </c>
      <c r="AC180" s="3">
        <f t="shared" si="295"/>
        <v>3.1674091399499414E-4</v>
      </c>
      <c r="AE180" s="29" t="s">
        <v>1053</v>
      </c>
      <c r="AF180" s="3">
        <f t="shared" si="296"/>
        <v>-3.0264467297225093E-3</v>
      </c>
      <c r="AG180" s="3">
        <f t="shared" si="297"/>
        <v>-2.3747611626185332E-3</v>
      </c>
      <c r="AH180" s="3">
        <f t="shared" si="297"/>
        <v>1.8210362754048509E-3</v>
      </c>
      <c r="AI180" s="3">
        <f t="shared" si="297"/>
        <v>3.3010460416064589E-4</v>
      </c>
      <c r="AJ180" s="3">
        <f t="shared" si="297"/>
        <v>-7.6155610046412068E-4</v>
      </c>
      <c r="AK180" s="3">
        <f t="shared" si="297"/>
        <v>1.9293980973956349E-3</v>
      </c>
      <c r="AL180" s="3">
        <f t="shared" si="297"/>
        <v>3.2836165388309233E-11</v>
      </c>
      <c r="AM180" s="3">
        <f t="shared" si="297"/>
        <v>-4.8258644581430235E-3</v>
      </c>
      <c r="AN180" s="3">
        <f t="shared" si="297"/>
        <v>-1.0186479506317682E-11</v>
      </c>
      <c r="AO180" s="3">
        <f t="shared" si="297"/>
        <v>5.1084548023143849E-11</v>
      </c>
      <c r="AP180" s="3"/>
      <c r="AQ180" s="3"/>
      <c r="AR180" s="3">
        <f t="shared" si="141"/>
        <v>8.5516560664642208E-4</v>
      </c>
    </row>
    <row r="181" spans="1:44" x14ac:dyDescent="0.25">
      <c r="A181" s="29" t="s">
        <v>1054</v>
      </c>
      <c r="B181" s="3">
        <f t="shared" ref="B181:B184" si="298">(B38-B34)/B34*(B$3/$B$3)</f>
        <v>4.6691465958243394E-3</v>
      </c>
      <c r="C181" s="3">
        <f t="shared" ref="C181:N181" si="299">(C38-C34)/$B34*(C$3/$B$3)</f>
        <v>1.3133829371809555E-2</v>
      </c>
      <c r="D181" s="3">
        <f t="shared" si="299"/>
        <v>1.2414270295230743E-3</v>
      </c>
      <c r="E181" s="3">
        <f t="shared" si="299"/>
        <v>1.1575738667619661E-3</v>
      </c>
      <c r="F181" s="3">
        <f t="shared" si="299"/>
        <v>-1.2855117262196363E-2</v>
      </c>
      <c r="G181" s="3">
        <f t="shared" si="299"/>
        <v>4.007691858527557E-4</v>
      </c>
      <c r="H181" s="3">
        <f t="shared" si="299"/>
        <v>2.9270733117919938E-10</v>
      </c>
      <c r="I181" s="3">
        <f t="shared" si="299"/>
        <v>-7.8529719790052816E-3</v>
      </c>
      <c r="J181" s="3">
        <f t="shared" si="299"/>
        <v>3.0692164195558719E-3</v>
      </c>
      <c r="K181" s="3">
        <f t="shared" si="299"/>
        <v>3.1762300646466098E-10</v>
      </c>
      <c r="L181" s="3">
        <f t="shared" si="299"/>
        <v>1.5417912381115197E-10</v>
      </c>
      <c r="M181" s="3">
        <f t="shared" si="299"/>
        <v>5.771134706959417E-3</v>
      </c>
      <c r="N181" s="3">
        <f t="shared" si="299"/>
        <v>6.0322014475837338E-4</v>
      </c>
      <c r="P181" s="29" t="s">
        <v>1054</v>
      </c>
      <c r="Q181" s="3">
        <f t="shared" si="294"/>
        <v>-8.0051360073966349E-3</v>
      </c>
      <c r="R181" s="3">
        <f t="shared" ref="R181:AC181" si="300">(R38-R34)/$Q34*(R$3/$Q$3)</f>
        <v>7.2706812839635343E-3</v>
      </c>
      <c r="S181" s="3">
        <f t="shared" si="300"/>
        <v>9.3725474994031037E-4</v>
      </c>
      <c r="T181" s="3">
        <f t="shared" si="300"/>
        <v>1.6225544044916047E-3</v>
      </c>
      <c r="U181" s="3">
        <f t="shared" si="300"/>
        <v>-4.4680095088098046E-2</v>
      </c>
      <c r="V181" s="3">
        <f t="shared" si="300"/>
        <v>0</v>
      </c>
      <c r="W181" s="3">
        <f t="shared" si="300"/>
        <v>9.3784563914369626E-10</v>
      </c>
      <c r="X181" s="3">
        <f t="shared" si="300"/>
        <v>-4.2997906045102384E-4</v>
      </c>
      <c r="Y181" s="3">
        <f t="shared" si="300"/>
        <v>9.2560873167175546E-3</v>
      </c>
      <c r="Z181" s="3">
        <f t="shared" si="300"/>
        <v>2.0754574885716004E-10</v>
      </c>
      <c r="AA181" s="3">
        <f t="shared" si="300"/>
        <v>4.6497052224941339E-10</v>
      </c>
      <c r="AB181" s="3">
        <f t="shared" si="300"/>
        <v>1.7404480271618599E-2</v>
      </c>
      <c r="AC181" s="3">
        <f t="shared" si="300"/>
        <v>6.139333438556062E-4</v>
      </c>
      <c r="AE181" s="29" t="s">
        <v>1054</v>
      </c>
      <c r="AF181" s="3">
        <f t="shared" si="296"/>
        <v>1.0956574068242826E-2</v>
      </c>
      <c r="AG181" s="3">
        <f t="shared" ref="AG181:AO181" si="301">(AG38-AG34)/$AF34*(AG$3/$AF$3)</f>
        <v>1.6042459839499337E-2</v>
      </c>
      <c r="AH181" s="3">
        <f t="shared" si="301"/>
        <v>1.3923297301987976E-3</v>
      </c>
      <c r="AI181" s="3">
        <f t="shared" si="301"/>
        <v>9.2690317966521931E-4</v>
      </c>
      <c r="AJ181" s="3">
        <f t="shared" si="301"/>
        <v>2.932792438407451E-3</v>
      </c>
      <c r="AK181" s="3">
        <f t="shared" si="301"/>
        <v>5.9958588529725003E-4</v>
      </c>
      <c r="AL181" s="3">
        <f t="shared" si="301"/>
        <v>3.2669408209977132E-11</v>
      </c>
      <c r="AM181" s="3">
        <f t="shared" si="301"/>
        <v>-1.1535422134295599E-2</v>
      </c>
      <c r="AN181" s="3">
        <f t="shared" si="301"/>
        <v>-1.0134747869583508E-11</v>
      </c>
      <c r="AO181" s="3">
        <f t="shared" si="301"/>
        <v>5.0825117149167838E-11</v>
      </c>
      <c r="AP181" s="3"/>
      <c r="AQ181" s="3"/>
      <c r="AR181" s="3">
        <f t="shared" si="141"/>
        <v>5.9790698891701787E-4</v>
      </c>
    </row>
    <row r="182" spans="1:44" x14ac:dyDescent="0.25">
      <c r="A182" s="29" t="s">
        <v>1055</v>
      </c>
      <c r="B182" s="3">
        <f t="shared" si="298"/>
        <v>-1.4185007380188179E-2</v>
      </c>
      <c r="C182" s="3">
        <f t="shared" ref="C182:N182" si="302">(C39-C35)/$B35*(C$3/$B$3)</f>
        <v>1.2749850026182456E-3</v>
      </c>
      <c r="D182" s="3">
        <f t="shared" si="302"/>
        <v>1.1769661062142197E-3</v>
      </c>
      <c r="E182" s="3">
        <f t="shared" si="302"/>
        <v>1.1408342313183305E-3</v>
      </c>
      <c r="F182" s="3">
        <f t="shared" si="302"/>
        <v>-1.4237892118809827E-2</v>
      </c>
      <c r="G182" s="3">
        <f t="shared" si="302"/>
        <v>-1.0861318566105645E-4</v>
      </c>
      <c r="H182" s="3">
        <f t="shared" si="302"/>
        <v>0</v>
      </c>
      <c r="I182" s="3">
        <f t="shared" si="302"/>
        <v>-6.695789293990272E-3</v>
      </c>
      <c r="J182" s="3">
        <f t="shared" si="302"/>
        <v>0</v>
      </c>
      <c r="K182" s="3">
        <f t="shared" si="302"/>
        <v>0</v>
      </c>
      <c r="L182" s="3">
        <f t="shared" si="302"/>
        <v>0</v>
      </c>
      <c r="M182" s="3">
        <f t="shared" si="302"/>
        <v>2.2082615776840698E-3</v>
      </c>
      <c r="N182" s="3">
        <f t="shared" si="302"/>
        <v>1.0562877964758505E-3</v>
      </c>
      <c r="P182" s="29" t="s">
        <v>1055</v>
      </c>
      <c r="Q182" s="3">
        <f t="shared" si="294"/>
        <v>-3.2934287538508307E-2</v>
      </c>
      <c r="R182" s="3">
        <f t="shared" ref="R182:AC182" si="303">(R39-R35)/$Q35*(R$3/$Q$3)</f>
        <v>5.655955515202188E-3</v>
      </c>
      <c r="S182" s="3">
        <f t="shared" si="303"/>
        <v>9.1912189029279864E-4</v>
      </c>
      <c r="T182" s="3">
        <f t="shared" si="303"/>
        <v>1.5600498592813396E-3</v>
      </c>
      <c r="U182" s="3">
        <f t="shared" si="303"/>
        <v>-4.815674412124616E-2</v>
      </c>
      <c r="V182" s="3">
        <f t="shared" si="303"/>
        <v>0</v>
      </c>
      <c r="W182" s="3">
        <f t="shared" si="303"/>
        <v>0</v>
      </c>
      <c r="X182" s="3">
        <f t="shared" si="303"/>
        <v>0</v>
      </c>
      <c r="Y182" s="3">
        <f t="shared" si="303"/>
        <v>0</v>
      </c>
      <c r="Z182" s="3">
        <f t="shared" si="303"/>
        <v>0</v>
      </c>
      <c r="AA182" s="3">
        <f t="shared" si="303"/>
        <v>0</v>
      </c>
      <c r="AB182" s="3">
        <f t="shared" si="303"/>
        <v>6.4970380188893373E-3</v>
      </c>
      <c r="AC182" s="3">
        <f t="shared" si="303"/>
        <v>5.9028394533338865E-4</v>
      </c>
      <c r="AE182" s="29" t="s">
        <v>1055</v>
      </c>
      <c r="AF182" s="3">
        <f t="shared" si="296"/>
        <v>-4.5310036308405183E-3</v>
      </c>
      <c r="AG182" s="3">
        <f t="shared" ref="AG182:AO182" si="304">(AG39-AG35)/$AF35*(AG$3/$AF$3)</f>
        <v>-9.8073958198334758E-4</v>
      </c>
      <c r="AH182" s="3">
        <f t="shared" si="304"/>
        <v>1.3097252811753136E-3</v>
      </c>
      <c r="AI182" s="3">
        <f t="shared" si="304"/>
        <v>9.24984826550891E-4</v>
      </c>
      <c r="AJ182" s="3">
        <f t="shared" si="304"/>
        <v>3.2267099988645175E-3</v>
      </c>
      <c r="AK182" s="3">
        <f t="shared" si="304"/>
        <v>-1.6453909866332396E-4</v>
      </c>
      <c r="AL182" s="3">
        <f t="shared" si="304"/>
        <v>0</v>
      </c>
      <c r="AM182" s="3">
        <f t="shared" si="304"/>
        <v>-1.0143394660245109E-2</v>
      </c>
      <c r="AN182" s="3">
        <f t="shared" si="304"/>
        <v>0</v>
      </c>
      <c r="AO182" s="3">
        <f t="shared" si="304"/>
        <v>0</v>
      </c>
      <c r="AP182" s="3"/>
      <c r="AQ182" s="3"/>
      <c r="AR182" s="3">
        <f t="shared" si="141"/>
        <v>1.2962331561542477E-3</v>
      </c>
    </row>
    <row r="183" spans="1:44" x14ac:dyDescent="0.25">
      <c r="A183" s="29" t="s">
        <v>1056</v>
      </c>
      <c r="B183" s="3">
        <f t="shared" si="298"/>
        <v>-9.0808730029646977E-3</v>
      </c>
      <c r="C183" s="3">
        <f t="shared" ref="C183:N183" si="305">(C40-C36)/$B36*(C$3/$B$3)</f>
        <v>3.7492096673431342E-3</v>
      </c>
      <c r="D183" s="3">
        <f t="shared" si="305"/>
        <v>-4.2442006245874547E-3</v>
      </c>
      <c r="E183" s="3">
        <f t="shared" si="305"/>
        <v>6.4884612571351437E-4</v>
      </c>
      <c r="F183" s="3">
        <f t="shared" si="305"/>
        <v>-9.7517133196921551E-3</v>
      </c>
      <c r="G183" s="3">
        <f t="shared" si="305"/>
        <v>-1.6848499309781031E-4</v>
      </c>
      <c r="H183" s="3">
        <f t="shared" si="305"/>
        <v>0</v>
      </c>
      <c r="I183" s="3">
        <f t="shared" si="305"/>
        <v>-1.5424863873524945E-3</v>
      </c>
      <c r="J183" s="3">
        <f t="shared" si="305"/>
        <v>0</v>
      </c>
      <c r="K183" s="3">
        <f t="shared" si="305"/>
        <v>3.3533200734411895E-9</v>
      </c>
      <c r="L183" s="3">
        <f t="shared" si="305"/>
        <v>0</v>
      </c>
      <c r="M183" s="3">
        <f t="shared" si="305"/>
        <v>1.8036012610005748E-3</v>
      </c>
      <c r="N183" s="3">
        <f t="shared" si="305"/>
        <v>4.2434627436785204E-4</v>
      </c>
      <c r="P183" s="29" t="s">
        <v>1056</v>
      </c>
      <c r="Q183" s="3">
        <f t="shared" si="294"/>
        <v>-2.245756184387113E-2</v>
      </c>
      <c r="R183" s="3">
        <f t="shared" ref="R183:AC183" si="306">(R40-R36)/$Q36*(R$3/$Q$3)</f>
        <v>4.8755196095243043E-3</v>
      </c>
      <c r="S183" s="3">
        <f t="shared" si="306"/>
        <v>0</v>
      </c>
      <c r="T183" s="3">
        <f t="shared" si="306"/>
        <v>1.5555808918519154E-3</v>
      </c>
      <c r="U183" s="3">
        <f t="shared" si="306"/>
        <v>-3.4748963840660813E-2</v>
      </c>
      <c r="V183" s="3">
        <f t="shared" si="306"/>
        <v>0</v>
      </c>
      <c r="W183" s="3">
        <f t="shared" si="306"/>
        <v>0</v>
      </c>
      <c r="X183" s="3">
        <f t="shared" si="306"/>
        <v>0</v>
      </c>
      <c r="Y183" s="3">
        <f t="shared" si="306"/>
        <v>0</v>
      </c>
      <c r="Z183" s="3">
        <f t="shared" si="306"/>
        <v>0</v>
      </c>
      <c r="AA183" s="3">
        <f t="shared" si="306"/>
        <v>0</v>
      </c>
      <c r="AB183" s="3">
        <f t="shared" si="306"/>
        <v>5.2716913721927933E-3</v>
      </c>
      <c r="AC183" s="3">
        <f t="shared" si="306"/>
        <v>5.8859299955360317E-4</v>
      </c>
      <c r="AE183" s="29" t="s">
        <v>1056</v>
      </c>
      <c r="AF183" s="3">
        <f t="shared" si="296"/>
        <v>-2.1242363979840691E-3</v>
      </c>
      <c r="AG183" s="3">
        <f t="shared" ref="AG183:AO183" si="307">(AG40-AG36)/$AF36*(AG$3/$AF$3)</f>
        <v>3.1634513513564512E-3</v>
      </c>
      <c r="AH183" s="3">
        <f t="shared" si="307"/>
        <v>-6.4514328936048811E-3</v>
      </c>
      <c r="AI183" s="3">
        <f t="shared" si="307"/>
        <v>1.7729130605358254E-4</v>
      </c>
      <c r="AJ183" s="3">
        <f t="shared" si="307"/>
        <v>3.2482704146059639E-3</v>
      </c>
      <c r="AK183" s="3">
        <f t="shared" si="307"/>
        <v>-2.5610445418469067E-4</v>
      </c>
      <c r="AL183" s="3">
        <f t="shared" si="307"/>
        <v>0</v>
      </c>
      <c r="AM183" s="3">
        <f t="shared" si="307"/>
        <v>-2.34465226196023E-3</v>
      </c>
      <c r="AN183" s="3">
        <f t="shared" si="307"/>
        <v>0</v>
      </c>
      <c r="AO183" s="3">
        <f t="shared" si="307"/>
        <v>5.2336111783772879E-9</v>
      </c>
      <c r="AP183" s="3"/>
      <c r="AQ183" s="3"/>
      <c r="AR183" s="3">
        <f t="shared" si="141"/>
        <v>3.3892506041910392E-4</v>
      </c>
    </row>
    <row r="184" spans="1:44" x14ac:dyDescent="0.25">
      <c r="A184" s="29" t="s">
        <v>1057</v>
      </c>
      <c r="B184" s="3">
        <f t="shared" si="298"/>
        <v>1.0663739705594967E-3</v>
      </c>
      <c r="C184" s="3">
        <f t="shared" ref="C184:N184" si="308">(C41-C37)/$B37*(C$3/$B$3)</f>
        <v>5.2753344688861769E-3</v>
      </c>
      <c r="D184" s="3">
        <f t="shared" si="308"/>
        <v>-2.5839121280277189E-3</v>
      </c>
      <c r="E184" s="3">
        <f t="shared" si="308"/>
        <v>5.0802888914219444E-4</v>
      </c>
      <c r="F184" s="3">
        <f t="shared" si="308"/>
        <v>-7.368089185600623E-3</v>
      </c>
      <c r="G184" s="3">
        <f t="shared" si="308"/>
        <v>-6.2422957815133737E-4</v>
      </c>
      <c r="H184" s="3">
        <f t="shared" si="308"/>
        <v>0</v>
      </c>
      <c r="I184" s="3">
        <f t="shared" si="308"/>
        <v>4.1023031288468558E-3</v>
      </c>
      <c r="J184" s="3">
        <f t="shared" si="308"/>
        <v>0</v>
      </c>
      <c r="K184" s="3">
        <f t="shared" si="308"/>
        <v>3.3667562322946933E-9</v>
      </c>
      <c r="L184" s="3">
        <f t="shared" si="308"/>
        <v>0</v>
      </c>
      <c r="M184" s="3">
        <f t="shared" si="308"/>
        <v>1.8108279714011467E-3</v>
      </c>
      <c r="N184" s="3">
        <f t="shared" si="308"/>
        <v>-5.3793744180820047E-5</v>
      </c>
      <c r="P184" s="29" t="s">
        <v>1057</v>
      </c>
      <c r="Q184" s="3">
        <f t="shared" si="294"/>
        <v>-1.7445050091404957E-2</v>
      </c>
      <c r="R184" s="3">
        <f t="shared" ref="R184:AC184" si="309">(R41-R37)/$Q37*(R$3/$Q$3)</f>
        <v>3.0945442989384442E-3</v>
      </c>
      <c r="S184" s="3">
        <f t="shared" si="309"/>
        <v>0</v>
      </c>
      <c r="T184" s="3">
        <f t="shared" si="309"/>
        <v>1.5645578532111849E-3</v>
      </c>
      <c r="U184" s="3">
        <f t="shared" si="309"/>
        <v>-2.7998132078784078E-2</v>
      </c>
      <c r="V184" s="3">
        <f t="shared" si="309"/>
        <v>0</v>
      </c>
      <c r="W184" s="3">
        <f t="shared" si="309"/>
        <v>0</v>
      </c>
      <c r="X184" s="3">
        <f t="shared" si="309"/>
        <v>0</v>
      </c>
      <c r="Y184" s="3">
        <f t="shared" si="309"/>
        <v>0</v>
      </c>
      <c r="Z184" s="3">
        <f t="shared" si="309"/>
        <v>0</v>
      </c>
      <c r="AA184" s="3">
        <f t="shared" si="309"/>
        <v>0</v>
      </c>
      <c r="AB184" s="3">
        <f t="shared" si="309"/>
        <v>5.3021133001002708E-3</v>
      </c>
      <c r="AC184" s="3">
        <f t="shared" si="309"/>
        <v>5.9198965776726808E-4</v>
      </c>
      <c r="AE184" s="29" t="s">
        <v>1057</v>
      </c>
      <c r="AF184" s="3">
        <f t="shared" si="296"/>
        <v>1.0667805816239849E-2</v>
      </c>
      <c r="AG184" s="3">
        <f t="shared" ref="AG184:AO184" si="310">(AG41-AG37)/$AF37*(AG$3/$AF$3)</f>
        <v>6.4064467261380816E-3</v>
      </c>
      <c r="AH184" s="3">
        <f t="shared" si="310"/>
        <v>-3.9241149933003346E-3</v>
      </c>
      <c r="AI184" s="3">
        <f t="shared" si="310"/>
        <v>-3.9965271620816355E-5</v>
      </c>
      <c r="AJ184" s="3">
        <f t="shared" si="310"/>
        <v>3.3321053196871085E-3</v>
      </c>
      <c r="AK184" s="3">
        <f t="shared" si="310"/>
        <v>-9.4800228455198124E-4</v>
      </c>
      <c r="AL184" s="3">
        <f t="shared" si="310"/>
        <v>0</v>
      </c>
      <c r="AM184" s="3">
        <f t="shared" si="310"/>
        <v>6.2300385654944735E-3</v>
      </c>
      <c r="AN184" s="3">
        <f t="shared" si="310"/>
        <v>0</v>
      </c>
      <c r="AO184" s="3">
        <f t="shared" si="310"/>
        <v>5.2497933047841216E-9</v>
      </c>
      <c r="AP184" s="3"/>
      <c r="AQ184" s="3"/>
      <c r="AR184" s="3">
        <f t="shared" si="141"/>
        <v>-3.887416268672569E-4</v>
      </c>
    </row>
    <row r="185" spans="1:44" hidden="1" outlineLevel="1" x14ac:dyDescent="0.25">
      <c r="A185" s="29" t="s">
        <v>1058</v>
      </c>
      <c r="P185" s="29" t="s">
        <v>1058</v>
      </c>
      <c r="AE185" s="29" t="s">
        <v>1058</v>
      </c>
    </row>
    <row r="186" spans="1:44" hidden="1" outlineLevel="1" x14ac:dyDescent="0.25">
      <c r="A186" s="29" t="s">
        <v>1059</v>
      </c>
      <c r="P186" s="29" t="s">
        <v>1059</v>
      </c>
      <c r="AE186" s="29" t="s">
        <v>1059</v>
      </c>
    </row>
    <row r="187" spans="1:44" hidden="1" outlineLevel="1" x14ac:dyDescent="0.25">
      <c r="A187" s="29" t="s">
        <v>1060</v>
      </c>
      <c r="P187" s="29" t="s">
        <v>1060</v>
      </c>
      <c r="AE187" s="29" t="s">
        <v>1060</v>
      </c>
    </row>
    <row r="188" spans="1:44" hidden="1" outlineLevel="1" x14ac:dyDescent="0.25">
      <c r="A188" s="29" t="s">
        <v>1061</v>
      </c>
      <c r="P188" s="29" t="s">
        <v>1061</v>
      </c>
      <c r="AE188" s="29" t="s">
        <v>1061</v>
      </c>
    </row>
    <row r="189" spans="1:44" hidden="1" outlineLevel="1" x14ac:dyDescent="0.25">
      <c r="A189" s="29" t="s">
        <v>1062</v>
      </c>
      <c r="P189" s="29" t="s">
        <v>1062</v>
      </c>
      <c r="AE189" s="29" t="s">
        <v>1062</v>
      </c>
    </row>
    <row r="190" spans="1:44" hidden="1" outlineLevel="1" x14ac:dyDescent="0.25">
      <c r="A190" s="29" t="s">
        <v>1063</v>
      </c>
      <c r="P190" s="29" t="s">
        <v>1063</v>
      </c>
      <c r="AE190" s="29" t="s">
        <v>1063</v>
      </c>
    </row>
    <row r="191" spans="1:44" hidden="1" outlineLevel="1" x14ac:dyDescent="0.25">
      <c r="A191" s="29" t="s">
        <v>1064</v>
      </c>
      <c r="P191" s="29" t="s">
        <v>1064</v>
      </c>
      <c r="AE191" s="29" t="s">
        <v>1064</v>
      </c>
    </row>
    <row r="192" spans="1:44" ht="18" customHeight="1" collapsed="1" x14ac:dyDescent="0.25">
      <c r="A192" s="158" t="s">
        <v>250</v>
      </c>
      <c r="B192" s="3">
        <f>(B75-B74)/B74*(B$3/$B$3)</f>
        <v>2.4528821552499212E-2</v>
      </c>
      <c r="C192" s="3">
        <f>(C75-C74)/$B74*(C$3/$B$3)</f>
        <v>9.7460593112084961E-3</v>
      </c>
      <c r="D192" s="3">
        <f t="shared" ref="D192:N192" si="311">(D75-D74)/$B74*(D$3/$B$3)</f>
        <v>-1.5797029692242239E-4</v>
      </c>
      <c r="E192" s="3">
        <f t="shared" si="311"/>
        <v>4.9875071011496223E-4</v>
      </c>
      <c r="F192" s="3">
        <f t="shared" si="311"/>
        <v>8.7221289648433276E-3</v>
      </c>
      <c r="G192" s="3">
        <f t="shared" si="311"/>
        <v>-5.9263223002570936E-4</v>
      </c>
      <c r="H192" s="3">
        <f t="shared" si="311"/>
        <v>2.4311551206397138E-4</v>
      </c>
      <c r="I192" s="3">
        <f t="shared" si="311"/>
        <v>7.1051500084042445E-3</v>
      </c>
      <c r="J192" s="3">
        <f t="shared" si="311"/>
        <v>-1.5657447506029653E-4</v>
      </c>
      <c r="K192" s="3">
        <f t="shared" si="311"/>
        <v>-2.6712264129653092E-4</v>
      </c>
      <c r="L192" s="3">
        <f t="shared" si="311"/>
        <v>0</v>
      </c>
      <c r="M192" s="3">
        <f t="shared" si="311"/>
        <v>-4.7424992618062448E-4</v>
      </c>
      <c r="N192" s="3">
        <f t="shared" si="311"/>
        <v>-1.3784150002954342E-4</v>
      </c>
      <c r="P192" s="158" t="s">
        <v>250</v>
      </c>
      <c r="Q192" s="3">
        <f>(Q75-Q74)/Q74*(Q$3/$Q$3)</f>
        <v>2.0257421105458331E-2</v>
      </c>
      <c r="R192" s="3">
        <f>(R75-R74)/$Q74*(R$3/$Q$3)</f>
        <v>-3.0587516811487895E-4</v>
      </c>
      <c r="S192" s="3">
        <f t="shared" ref="S192:AC192" si="312">(S75-S74)/$Q74*(S$3/$Q$3)</f>
        <v>9.3569139978961222E-4</v>
      </c>
      <c r="T192" s="3">
        <f t="shared" si="312"/>
        <v>3.4549638574912001E-3</v>
      </c>
      <c r="U192" s="3">
        <f t="shared" si="312"/>
        <v>2.3338221181588587E-2</v>
      </c>
      <c r="V192" s="3">
        <f t="shared" si="312"/>
        <v>0</v>
      </c>
      <c r="W192" s="3">
        <f t="shared" si="312"/>
        <v>4.9488902584473161E-4</v>
      </c>
      <c r="X192" s="3">
        <f t="shared" si="312"/>
        <v>-6.249594433753944E-3</v>
      </c>
      <c r="Y192" s="3">
        <f t="shared" si="312"/>
        <v>0</v>
      </c>
      <c r="Z192" s="3">
        <f t="shared" si="312"/>
        <v>1.4731135490562348E-4</v>
      </c>
      <c r="AA192" s="3">
        <f t="shared" si="312"/>
        <v>0</v>
      </c>
      <c r="AB192" s="3">
        <f t="shared" si="312"/>
        <v>-1.3372885748433243E-3</v>
      </c>
      <c r="AC192" s="3">
        <f t="shared" si="312"/>
        <v>-2.2091664086539974E-4</v>
      </c>
      <c r="AE192" s="158" t="s">
        <v>250</v>
      </c>
      <c r="AF192" s="3">
        <f>(AF75-AF74)/$AF74*(AF$3/$AF$3)</f>
        <v>2.6876005749268139E-2</v>
      </c>
      <c r="AG192" s="3">
        <f>(AG75-AG74)/$AF74*(AG$3/$AF$3)</f>
        <v>1.5269722490829668E-2</v>
      </c>
      <c r="AH192" s="3">
        <f t="shared" ref="AH192:AO192" si="313">(AH75-AH74)/$AF74*(AH$3/$AF$3)</f>
        <v>-7.5895384265091967E-4</v>
      </c>
      <c r="AI192" s="3">
        <f t="shared" si="313"/>
        <v>-1.1257236031704534E-3</v>
      </c>
      <c r="AJ192" s="3">
        <f t="shared" si="313"/>
        <v>6.9041328723315563E-4</v>
      </c>
      <c r="AK192" s="3">
        <f t="shared" si="313"/>
        <v>-9.1828987998829575E-4</v>
      </c>
      <c r="AL192" s="3">
        <f t="shared" si="313"/>
        <v>1.0476363510613721E-4</v>
      </c>
      <c r="AM192" s="3">
        <f t="shared" si="313"/>
        <v>1.4443735405462895E-2</v>
      </c>
      <c r="AN192" s="3">
        <f t="shared" si="313"/>
        <v>-2.4261349775946172E-4</v>
      </c>
      <c r="AO192" s="3">
        <f t="shared" si="313"/>
        <v>-4.9485865856982577E-4</v>
      </c>
      <c r="AP192" s="3"/>
      <c r="AQ192" s="3"/>
      <c r="AR192" s="3">
        <f t="shared" ref="AR192:AR199" si="314">(AR75-AR74)/$AF74*(AR$3/$AF$3)</f>
        <v>-9.2190371168033737E-5</v>
      </c>
    </row>
    <row r="193" spans="1:44" x14ac:dyDescent="0.25">
      <c r="A193" s="158" t="s">
        <v>251</v>
      </c>
      <c r="B193" s="3">
        <f t="shared" ref="B193" si="315">(B76-B75)/B75*(B$3/$B$3)</f>
        <v>4.3399691664861365E-3</v>
      </c>
      <c r="C193" s="3">
        <f t="shared" ref="C193:N193" si="316">(C76-C75)/$B75*(C$3/$B$3)</f>
        <v>2.3547155456239647E-3</v>
      </c>
      <c r="D193" s="3">
        <f t="shared" si="316"/>
        <v>1.2227643521369632E-4</v>
      </c>
      <c r="E193" s="3">
        <f t="shared" si="316"/>
        <v>-3.3685864747886799E-4</v>
      </c>
      <c r="F193" s="3">
        <f t="shared" si="316"/>
        <v>-7.2230831255027934E-4</v>
      </c>
      <c r="G193" s="3">
        <f t="shared" si="316"/>
        <v>-1.6990393362781387E-4</v>
      </c>
      <c r="H193" s="3">
        <f t="shared" si="316"/>
        <v>2.2080588156039746E-4</v>
      </c>
      <c r="I193" s="3">
        <f t="shared" si="316"/>
        <v>3.5503089228402086E-3</v>
      </c>
      <c r="J193" s="3">
        <f t="shared" si="316"/>
        <v>-4.5602274481207208E-5</v>
      </c>
      <c r="K193" s="3">
        <f t="shared" si="316"/>
        <v>-5.2042773404137094E-4</v>
      </c>
      <c r="L193" s="3">
        <f t="shared" si="316"/>
        <v>0</v>
      </c>
      <c r="M193" s="3">
        <f t="shared" si="316"/>
        <v>6.1778889679571058E-4</v>
      </c>
      <c r="N193" s="3">
        <f t="shared" si="316"/>
        <v>-7.3081993669078967E-4</v>
      </c>
      <c r="P193" s="158" t="s">
        <v>251</v>
      </c>
      <c r="Q193" s="3">
        <f t="shared" ref="Q193" si="317">(Q76-Q75)/Q75*(Q$3/$Q$3)</f>
        <v>-5.1228024123470151E-3</v>
      </c>
      <c r="R193" s="3">
        <f t="shared" ref="R193:AC193" si="318">(R76-R75)/$Q75*(R$3/$Q$3)</f>
        <v>1.276561277178641E-3</v>
      </c>
      <c r="S193" s="3">
        <f t="shared" si="318"/>
        <v>-1.2125023356563927E-3</v>
      </c>
      <c r="T193" s="3">
        <f t="shared" si="318"/>
        <v>2.2243487301921057E-3</v>
      </c>
      <c r="U193" s="3">
        <f t="shared" si="318"/>
        <v>-2.8655445379707901E-3</v>
      </c>
      <c r="V193" s="3">
        <f t="shared" si="318"/>
        <v>0</v>
      </c>
      <c r="W193" s="3">
        <f t="shared" si="318"/>
        <v>1.6168763412293693E-4</v>
      </c>
      <c r="X193" s="3">
        <f t="shared" si="318"/>
        <v>-4.4820432617305329E-3</v>
      </c>
      <c r="Y193" s="3">
        <f t="shared" si="318"/>
        <v>0</v>
      </c>
      <c r="Z193" s="3">
        <f t="shared" si="318"/>
        <v>4.8128819210485869E-5</v>
      </c>
      <c r="AA193" s="3">
        <f t="shared" si="318"/>
        <v>0</v>
      </c>
      <c r="AB193" s="3">
        <f t="shared" si="318"/>
        <v>1.7493325565529068E-3</v>
      </c>
      <c r="AC193" s="3">
        <f t="shared" si="318"/>
        <v>-2.0227389186912022E-3</v>
      </c>
      <c r="AE193" s="158" t="s">
        <v>251</v>
      </c>
      <c r="AF193" s="3">
        <f t="shared" ref="AF193" si="319">(AF76-AF75)/AF75*(AF$3/$AF$3)</f>
        <v>9.5063467918268963E-3</v>
      </c>
      <c r="AG193" s="3">
        <f t="shared" ref="AG193:AO193" si="320">(AG76-AG75)/$AF75*(AG$3/$AF$3)</f>
        <v>2.9433508153382478E-3</v>
      </c>
      <c r="AH193" s="3">
        <f t="shared" si="320"/>
        <v>8.5102252631306019E-4</v>
      </c>
      <c r="AI193" s="3">
        <f t="shared" si="320"/>
        <v>-1.7352016436235735E-3</v>
      </c>
      <c r="AJ193" s="3">
        <f t="shared" si="320"/>
        <v>4.4783741404396022E-4</v>
      </c>
      <c r="AK193" s="3">
        <f t="shared" si="320"/>
        <v>-2.6266647488457681E-4</v>
      </c>
      <c r="AL193" s="3">
        <f t="shared" si="320"/>
        <v>2.5308299933331707E-4</v>
      </c>
      <c r="AM193" s="3">
        <f t="shared" si="320"/>
        <v>7.9357334373872206E-3</v>
      </c>
      <c r="AN193" s="3">
        <f t="shared" si="320"/>
        <v>-7.0500501951659944E-5</v>
      </c>
      <c r="AO193" s="3">
        <f t="shared" si="320"/>
        <v>-8.3084142064548732E-4</v>
      </c>
      <c r="AP193" s="3"/>
      <c r="AQ193" s="3"/>
      <c r="AR193" s="3">
        <f t="shared" si="314"/>
        <v>-2.5470732329762209E-5</v>
      </c>
    </row>
    <row r="194" spans="1:44" x14ac:dyDescent="0.25">
      <c r="A194" s="158" t="s">
        <v>252</v>
      </c>
      <c r="B194" s="3">
        <f t="shared" ref="B194" si="321">(B77-B76)/B76*(B$3/$B$3)</f>
        <v>7.0110904930328717E-3</v>
      </c>
      <c r="C194" s="3">
        <f t="shared" ref="C194:N194" si="322">(C77-C76)/$B76*(C$3/$B$3)</f>
        <v>5.8217863537739205E-3</v>
      </c>
      <c r="D194" s="3">
        <f t="shared" si="322"/>
        <v>5.7702676069327987E-4</v>
      </c>
      <c r="E194" s="3">
        <f t="shared" si="322"/>
        <v>1.4487295939236921E-3</v>
      </c>
      <c r="F194" s="3">
        <f t="shared" si="322"/>
        <v>8.4265785891943809E-4</v>
      </c>
      <c r="G194" s="3">
        <f t="shared" si="322"/>
        <v>5.3348345243177598E-5</v>
      </c>
      <c r="H194" s="3">
        <f t="shared" si="322"/>
        <v>-9.4072124103602059E-5</v>
      </c>
      <c r="I194" s="3">
        <f t="shared" si="322"/>
        <v>-1.4326868995594806E-3</v>
      </c>
      <c r="J194" s="3">
        <f t="shared" si="322"/>
        <v>9.4819265467022328E-6</v>
      </c>
      <c r="K194" s="3">
        <f t="shared" si="322"/>
        <v>-7.559093814544238E-5</v>
      </c>
      <c r="L194" s="3">
        <f t="shared" si="322"/>
        <v>1.2561266508899203E-4</v>
      </c>
      <c r="M194" s="3">
        <f t="shared" si="322"/>
        <v>3.4507015271904558E-4</v>
      </c>
      <c r="N194" s="3">
        <f t="shared" si="322"/>
        <v>-6.1025700391803691E-4</v>
      </c>
      <c r="P194" s="158" t="s">
        <v>252</v>
      </c>
      <c r="Q194" s="3">
        <f t="shared" ref="Q194" si="323">(Q77-Q76)/Q76*(Q$3/$Q$3)</f>
        <v>1.3660781422878576E-2</v>
      </c>
      <c r="R194" s="3">
        <f t="shared" ref="R194:AC194" si="324">(R77-R76)/$Q76*(R$3/$Q$3)</f>
        <v>3.7137434685034407E-3</v>
      </c>
      <c r="S194" s="3">
        <f t="shared" si="324"/>
        <v>-2.1637425120772514E-4</v>
      </c>
      <c r="T194" s="3">
        <f t="shared" si="324"/>
        <v>2.2375625655631677E-3</v>
      </c>
      <c r="U194" s="3">
        <f t="shared" si="324"/>
        <v>3.7792823024336967E-3</v>
      </c>
      <c r="V194" s="3">
        <f t="shared" si="324"/>
        <v>0</v>
      </c>
      <c r="W194" s="3">
        <f t="shared" si="324"/>
        <v>3.4482303678205593E-4</v>
      </c>
      <c r="X194" s="3">
        <f t="shared" si="324"/>
        <v>2.456268049901917E-3</v>
      </c>
      <c r="Y194" s="3">
        <f t="shared" si="324"/>
        <v>0</v>
      </c>
      <c r="Z194" s="3">
        <f t="shared" si="324"/>
        <v>0</v>
      </c>
      <c r="AA194" s="3">
        <f t="shared" si="324"/>
        <v>3.5906822887669905E-4</v>
      </c>
      <c r="AB194" s="3">
        <f t="shared" si="324"/>
        <v>9.8639518942821914E-4</v>
      </c>
      <c r="AC194" s="3">
        <f t="shared" si="324"/>
        <v>0</v>
      </c>
      <c r="AE194" s="158" t="s">
        <v>252</v>
      </c>
      <c r="AF194" s="3">
        <f t="shared" ref="AF194" si="325">(AF77-AF76)/AF76*(AF$3/$AF$3)</f>
        <v>3.4332100152778167E-3</v>
      </c>
      <c r="AG194" s="3">
        <f t="shared" ref="AG194:AO194" si="326">(AG77-AG76)/$AF76*(AG$3/$AF$3)</f>
        <v>6.9560378559613695E-3</v>
      </c>
      <c r="AH194" s="3">
        <f t="shared" si="326"/>
        <v>1.0039249456546807E-3</v>
      </c>
      <c r="AI194" s="3">
        <f t="shared" si="326"/>
        <v>1.024292772976077E-3</v>
      </c>
      <c r="AJ194" s="3">
        <f t="shared" si="326"/>
        <v>-7.374129504199616E-4</v>
      </c>
      <c r="AK194" s="3">
        <f t="shared" si="326"/>
        <v>8.2052305446972219E-5</v>
      </c>
      <c r="AL194" s="3">
        <f t="shared" si="326"/>
        <v>-3.302232491155995E-4</v>
      </c>
      <c r="AM194" s="3">
        <f t="shared" si="326"/>
        <v>-3.5251723323901731E-3</v>
      </c>
      <c r="AN194" s="3">
        <f t="shared" si="326"/>
        <v>1.4583753808190899E-5</v>
      </c>
      <c r="AO194" s="3">
        <f t="shared" si="326"/>
        <v>-1.1626327258963779E-4</v>
      </c>
      <c r="AP194" s="3"/>
      <c r="AQ194" s="3"/>
      <c r="AR194" s="3">
        <f t="shared" si="314"/>
        <v>-9.3860972637197523E-4</v>
      </c>
    </row>
    <row r="195" spans="1:44" x14ac:dyDescent="0.25">
      <c r="A195" s="158" t="s">
        <v>253</v>
      </c>
      <c r="B195" s="3">
        <f t="shared" ref="B195" si="327">(B78-B77)/B77*(B$3/$B$3)</f>
        <v>-4.786391401161218E-3</v>
      </c>
      <c r="C195" s="3">
        <f t="shared" ref="C195:N195" si="328">(C78-C77)/$B77*(C$3/$B$3)</f>
        <v>2.9111749346401872E-3</v>
      </c>
      <c r="D195" s="3">
        <f t="shared" si="328"/>
        <v>8.6083963308776078E-4</v>
      </c>
      <c r="E195" s="3">
        <f t="shared" si="328"/>
        <v>2.6360035841050501E-4</v>
      </c>
      <c r="F195" s="3">
        <f t="shared" si="328"/>
        <v>-1.9701773588893867E-2</v>
      </c>
      <c r="G195" s="3">
        <f t="shared" si="328"/>
        <v>-8.765487973110439E-4</v>
      </c>
      <c r="H195" s="3">
        <f t="shared" si="328"/>
        <v>4.5825260416996371E-4</v>
      </c>
      <c r="I195" s="3">
        <f t="shared" si="328"/>
        <v>8.2106328377366099E-3</v>
      </c>
      <c r="J195" s="3">
        <f t="shared" si="328"/>
        <v>2.8247804066093529E-5</v>
      </c>
      <c r="K195" s="3">
        <f t="shared" si="328"/>
        <v>8.2795182080368072E-4</v>
      </c>
      <c r="L195" s="3">
        <f t="shared" si="328"/>
        <v>3.8522036447732725E-4</v>
      </c>
      <c r="M195" s="3">
        <f t="shared" si="328"/>
        <v>1.2034714306831038E-3</v>
      </c>
      <c r="N195" s="3">
        <f t="shared" si="328"/>
        <v>6.4251915025996607E-4</v>
      </c>
      <c r="P195" s="158" t="s">
        <v>253</v>
      </c>
      <c r="Q195" s="3">
        <f t="shared" ref="Q195" si="329">(Q78-Q77)/Q77*(Q$3/$Q$3)</f>
        <v>-4.8954789540491699E-2</v>
      </c>
      <c r="R195" s="3">
        <f t="shared" ref="R195:AC195" si="330">(R78-R77)/$Q77*(R$3/$Q$3)</f>
        <v>9.9705711464366758E-4</v>
      </c>
      <c r="S195" s="3">
        <f t="shared" si="330"/>
        <v>1.4143801271624583E-3</v>
      </c>
      <c r="T195" s="3">
        <f t="shared" si="330"/>
        <v>3.4685358032443175E-5</v>
      </c>
      <c r="U195" s="3">
        <f t="shared" si="330"/>
        <v>-5.7793965818525764E-2</v>
      </c>
      <c r="V195" s="3">
        <f t="shared" si="330"/>
        <v>0</v>
      </c>
      <c r="W195" s="3">
        <f t="shared" si="330"/>
        <v>-3.4017596724816244E-4</v>
      </c>
      <c r="X195" s="3">
        <f t="shared" si="330"/>
        <v>6.0579142818716091E-4</v>
      </c>
      <c r="Y195" s="3">
        <f t="shared" si="330"/>
        <v>0</v>
      </c>
      <c r="Z195" s="3">
        <f t="shared" si="330"/>
        <v>0</v>
      </c>
      <c r="AA195" s="3">
        <f t="shared" si="330"/>
        <v>1.0939423904838142E-3</v>
      </c>
      <c r="AB195" s="3">
        <f t="shared" si="330"/>
        <v>3.41759885951191E-3</v>
      </c>
      <c r="AC195" s="3">
        <f t="shared" si="330"/>
        <v>1.6159023651605177E-3</v>
      </c>
      <c r="AE195" s="158" t="s">
        <v>253</v>
      </c>
      <c r="AF195" s="3">
        <f t="shared" ref="AF195" si="331">(AF78-AF77)/AF77*(AF$3/$AF$3)</f>
        <v>1.922096018685681E-2</v>
      </c>
      <c r="AG195" s="3">
        <f t="shared" ref="AG195:AO195" si="332">(AG78-AG77)/$AF77*(AG$3/$AF$3)</f>
        <v>3.9515764918320578E-3</v>
      </c>
      <c r="AH195" s="3">
        <f t="shared" si="332"/>
        <v>5.5996691154656963E-4</v>
      </c>
      <c r="AI195" s="3">
        <f t="shared" si="332"/>
        <v>3.8802501367407865E-4</v>
      </c>
      <c r="AJ195" s="3">
        <f t="shared" si="332"/>
        <v>1.0029422421048743E-3</v>
      </c>
      <c r="AK195" s="3">
        <f t="shared" si="332"/>
        <v>-1.352989671860114E-3</v>
      </c>
      <c r="AL195" s="3">
        <f t="shared" si="332"/>
        <v>8.9223204104341136E-4</v>
      </c>
      <c r="AM195" s="3">
        <f t="shared" si="332"/>
        <v>1.2344185042717557E-2</v>
      </c>
      <c r="AN195" s="3">
        <f t="shared" si="332"/>
        <v>4.3601568084344145E-5</v>
      </c>
      <c r="AO195" s="3">
        <f t="shared" si="332"/>
        <v>1.2779783436903871E-3</v>
      </c>
      <c r="AP195" s="3"/>
      <c r="AQ195" s="3"/>
      <c r="AR195" s="3">
        <f t="shared" si="314"/>
        <v>1.1344133476266199E-4</v>
      </c>
    </row>
    <row r="196" spans="1:44" x14ac:dyDescent="0.25">
      <c r="A196" s="158" t="s">
        <v>254</v>
      </c>
      <c r="B196" s="3">
        <f t="shared" ref="B196" si="333">(B79-B78)/B78*(B$3/$B$3)</f>
        <v>0.13175584194105242</v>
      </c>
      <c r="C196" s="3">
        <f t="shared" ref="C196:N196" si="334">(C79-C78)/$B78*(C$3/$B$3)</f>
        <v>3.4888795069162919E-2</v>
      </c>
      <c r="D196" s="3">
        <f t="shared" si="334"/>
        <v>2.2130375598025782E-3</v>
      </c>
      <c r="E196" s="3">
        <f t="shared" si="334"/>
        <v>1.1155654506757118E-3</v>
      </c>
      <c r="F196" s="3">
        <f t="shared" si="334"/>
        <v>5.3857309589688034E-2</v>
      </c>
      <c r="G196" s="3">
        <f t="shared" si="334"/>
        <v>1.5277034939912993E-3</v>
      </c>
      <c r="H196" s="3">
        <f t="shared" si="334"/>
        <v>-1.4114073259654405E-4</v>
      </c>
      <c r="I196" s="3">
        <f t="shared" si="334"/>
        <v>3.4123496128421686E-2</v>
      </c>
      <c r="J196" s="3">
        <f t="shared" si="334"/>
        <v>-2.8079168033795266E-6</v>
      </c>
      <c r="K196" s="3">
        <f t="shared" si="334"/>
        <v>1.0948532474948261E-3</v>
      </c>
      <c r="L196" s="3">
        <f t="shared" si="334"/>
        <v>1.2337736727233547E-3</v>
      </c>
      <c r="M196" s="3">
        <f t="shared" si="334"/>
        <v>1.0691402078116916E-3</v>
      </c>
      <c r="N196" s="3">
        <f t="shared" si="334"/>
        <v>7.7612292560799191E-4</v>
      </c>
      <c r="P196" s="158" t="s">
        <v>254</v>
      </c>
      <c r="Q196" s="3">
        <f t="shared" ref="Q196:Q199" si="335">(Q79-Q78)/Q78*(Q$3/$Q$3)</f>
        <v>0.15496132527540649</v>
      </c>
      <c r="R196" s="3">
        <f t="shared" ref="R196:AC196" si="336">(R79-R78)/$Q78*(R$3/$Q$3)</f>
        <v>1.5345841704555228E-3</v>
      </c>
      <c r="S196" s="3">
        <f t="shared" si="336"/>
        <v>-1.2627390045940967E-3</v>
      </c>
      <c r="T196" s="3">
        <f t="shared" si="336"/>
        <v>-1.921698956701389E-4</v>
      </c>
      <c r="U196" s="3">
        <f t="shared" si="336"/>
        <v>0.14404469069963166</v>
      </c>
      <c r="V196" s="3">
        <f t="shared" si="336"/>
        <v>0</v>
      </c>
      <c r="W196" s="3">
        <f t="shared" si="336"/>
        <v>0</v>
      </c>
      <c r="X196" s="3">
        <f t="shared" si="336"/>
        <v>2.1220822224815136E-3</v>
      </c>
      <c r="Y196" s="3">
        <f t="shared" si="336"/>
        <v>0</v>
      </c>
      <c r="Z196" s="3">
        <f t="shared" si="336"/>
        <v>0</v>
      </c>
      <c r="AA196" s="3">
        <f t="shared" si="336"/>
        <v>3.666364979270643E-3</v>
      </c>
      <c r="AB196" s="3">
        <f t="shared" si="336"/>
        <v>3.1771281298771836E-3</v>
      </c>
      <c r="AC196" s="3">
        <f t="shared" si="336"/>
        <v>1.8713836603597689E-3</v>
      </c>
      <c r="AE196" s="158" t="s">
        <v>254</v>
      </c>
      <c r="AF196" s="3">
        <f t="shared" ref="AF196:AF199" si="337">(AF79-AF78)/AF78*(AF$3/$AF$3)</f>
        <v>0.11998638790736345</v>
      </c>
      <c r="AG196" s="3">
        <f t="shared" ref="AG196:AO196" si="338">(AG79-AG78)/$AF78*(AG$3/$AF$3)</f>
        <v>5.180554339256891E-2</v>
      </c>
      <c r="AH196" s="3">
        <f t="shared" si="338"/>
        <v>3.9758978008617952E-3</v>
      </c>
      <c r="AI196" s="3">
        <f t="shared" si="338"/>
        <v>1.7788288312267227E-3</v>
      </c>
      <c r="AJ196" s="3">
        <f t="shared" si="338"/>
        <v>8.115648902595432E-3</v>
      </c>
      <c r="AK196" s="3">
        <f t="shared" si="338"/>
        <v>2.3025311113519511E-3</v>
      </c>
      <c r="AL196" s="3">
        <f t="shared" si="338"/>
        <v>-2.1272522699694132E-4</v>
      </c>
      <c r="AM196" s="3">
        <f t="shared" si="338"/>
        <v>5.0354121443990117E-2</v>
      </c>
      <c r="AN196" s="3">
        <f t="shared" si="338"/>
        <v>-4.2320854823920485E-6</v>
      </c>
      <c r="AO196" s="3">
        <f t="shared" si="338"/>
        <v>1.6501456663321804E-3</v>
      </c>
      <c r="AP196" s="3"/>
      <c r="AQ196" s="3"/>
      <c r="AR196" s="3">
        <f t="shared" si="314"/>
        <v>2.2062393557789337E-4</v>
      </c>
    </row>
    <row r="197" spans="1:44" x14ac:dyDescent="0.25">
      <c r="A197" s="158" t="s">
        <v>255</v>
      </c>
      <c r="B197" s="3">
        <f>(B80-B79)/B79*(B$3/$B$3)</f>
        <v>0.12417151829674243</v>
      </c>
      <c r="C197" s="3">
        <f t="shared" ref="C197:N199" si="339">(C80-C79)/$B79*(C$3/$B$3)</f>
        <v>4.1729457293394667E-2</v>
      </c>
      <c r="D197" s="3">
        <f t="shared" si="339"/>
        <v>1.9320634212818627E-2</v>
      </c>
      <c r="E197" s="3">
        <f t="shared" si="339"/>
        <v>3.0961820445436499E-3</v>
      </c>
      <c r="F197" s="3">
        <f t="shared" si="339"/>
        <v>2.2594987463259903E-2</v>
      </c>
      <c r="G197" s="3">
        <f t="shared" si="339"/>
        <v>3.971020917480997E-3</v>
      </c>
      <c r="H197" s="3">
        <f t="shared" si="339"/>
        <v>4.1375632832225739E-4</v>
      </c>
      <c r="I197" s="3">
        <f t="shared" si="339"/>
        <v>2.3283287618178321E-2</v>
      </c>
      <c r="J197" s="3">
        <f t="shared" si="339"/>
        <v>7.2327883818231093E-4</v>
      </c>
      <c r="K197" s="3">
        <f t="shared" si="339"/>
        <v>1.552390324951116E-3</v>
      </c>
      <c r="L197" s="3">
        <f t="shared" si="339"/>
        <v>1.0535033257711076E-4</v>
      </c>
      <c r="M197" s="3">
        <f t="shared" si="339"/>
        <v>3.5618350153131854E-3</v>
      </c>
      <c r="N197" s="3">
        <f t="shared" si="339"/>
        <v>3.8193361467571932E-3</v>
      </c>
      <c r="P197" s="158" t="s">
        <v>255</v>
      </c>
      <c r="Q197" s="3">
        <f t="shared" si="335"/>
        <v>9.2744229602524139E-2</v>
      </c>
      <c r="R197" s="3">
        <f t="shared" ref="R197:AC199" si="340">(R80-R79)/$Q79*(R$3/$Q$3)</f>
        <v>1.1357307172799503E-2</v>
      </c>
      <c r="S197" s="3">
        <f t="shared" si="340"/>
        <v>1.2983393335306397E-3</v>
      </c>
      <c r="T197" s="3">
        <f t="shared" si="340"/>
        <v>6.8217493840306417E-3</v>
      </c>
      <c r="U197" s="3">
        <f t="shared" si="340"/>
        <v>5.3623673432142541E-2</v>
      </c>
      <c r="V197" s="3">
        <f t="shared" si="340"/>
        <v>0</v>
      </c>
      <c r="W197" s="3">
        <f t="shared" si="340"/>
        <v>-5.2692123562114191E-10</v>
      </c>
      <c r="X197" s="3">
        <f t="shared" si="340"/>
        <v>2.6313991210763295E-3</v>
      </c>
      <c r="Y197" s="3">
        <f t="shared" si="340"/>
        <v>1.7285760028687711E-3</v>
      </c>
      <c r="Z197" s="3">
        <f t="shared" si="340"/>
        <v>1.6044287305547126E-3</v>
      </c>
      <c r="AA197" s="3">
        <f t="shared" si="340"/>
        <v>3.0677641736600507E-4</v>
      </c>
      <c r="AB197" s="3">
        <f t="shared" si="340"/>
        <v>1.0371926946783766E-2</v>
      </c>
      <c r="AC197" s="3">
        <f t="shared" si="340"/>
        <v>3.0000362106344372E-3</v>
      </c>
      <c r="AE197" s="158" t="s">
        <v>255</v>
      </c>
      <c r="AF197" s="3">
        <f t="shared" si="337"/>
        <v>0.14060876087874663</v>
      </c>
      <c r="AG197" s="3">
        <f t="shared" ref="AG197:AO199" si="341">(AG80-AG79)/$AF79*(AG$3/$AF$3)</f>
        <v>5.7614799150408798E-2</v>
      </c>
      <c r="AH197" s="3">
        <f t="shared" si="341"/>
        <v>2.8746711636937379E-2</v>
      </c>
      <c r="AI197" s="3">
        <f t="shared" si="341"/>
        <v>1.147624906725535E-3</v>
      </c>
      <c r="AJ197" s="3">
        <f t="shared" si="341"/>
        <v>6.3662693122302589E-3</v>
      </c>
      <c r="AK197" s="3">
        <f t="shared" si="341"/>
        <v>6.0479560894536244E-3</v>
      </c>
      <c r="AL197" s="3">
        <f t="shared" si="341"/>
        <v>6.3016044161986529E-4</v>
      </c>
      <c r="AM197" s="3">
        <f t="shared" si="341"/>
        <v>3.408469764010396E-2</v>
      </c>
      <c r="AN197" s="3">
        <f t="shared" si="341"/>
        <v>1.9748569047986795E-4</v>
      </c>
      <c r="AO197" s="3">
        <f t="shared" si="341"/>
        <v>1.5251723901624041E-3</v>
      </c>
      <c r="AP197" s="3"/>
      <c r="AQ197" s="3"/>
      <c r="AR197" s="3">
        <f t="shared" si="314"/>
        <v>4.2478487851046985E-3</v>
      </c>
    </row>
    <row r="198" spans="1:44" x14ac:dyDescent="0.25">
      <c r="A198" s="158" t="s">
        <v>256</v>
      </c>
      <c r="B198" s="3">
        <f>(B81-B80)/B80*(B$3/$B$3)</f>
        <v>3.6523834322925407E-2</v>
      </c>
      <c r="C198" s="3">
        <f t="shared" si="339"/>
        <v>5.7142646268480831E-3</v>
      </c>
      <c r="D198" s="3">
        <f t="shared" si="339"/>
        <v>5.7136785742957236E-3</v>
      </c>
      <c r="E198" s="3">
        <f t="shared" si="339"/>
        <v>2.1998583946433202E-5</v>
      </c>
      <c r="F198" s="3">
        <f t="shared" si="339"/>
        <v>2.565047842744677E-3</v>
      </c>
      <c r="G198" s="3">
        <f t="shared" si="339"/>
        <v>2.3717345503976544E-3</v>
      </c>
      <c r="H198" s="3">
        <f t="shared" si="339"/>
        <v>9.0369099876192618E-5</v>
      </c>
      <c r="I198" s="3">
        <f t="shared" si="339"/>
        <v>1.2002727464104058E-2</v>
      </c>
      <c r="J198" s="3">
        <f t="shared" si="339"/>
        <v>1.8441006398384819E-3</v>
      </c>
      <c r="K198" s="3">
        <f t="shared" si="339"/>
        <v>8.0116318363137879E-4</v>
      </c>
      <c r="L198" s="3">
        <f t="shared" si="339"/>
        <v>2.8114134035608787E-4</v>
      </c>
      <c r="M198" s="3">
        <f t="shared" si="339"/>
        <v>3.337746299384982E-3</v>
      </c>
      <c r="N198" s="3">
        <f t="shared" si="339"/>
        <v>1.779881350526198E-3</v>
      </c>
      <c r="P198" s="158" t="s">
        <v>256</v>
      </c>
      <c r="Q198" s="3">
        <f t="shared" si="335"/>
        <v>3.6426488857093847E-2</v>
      </c>
      <c r="R198" s="3">
        <f t="shared" si="340"/>
        <v>7.628967655810664E-3</v>
      </c>
      <c r="S198" s="3">
        <f t="shared" si="340"/>
        <v>3.8377728046314376E-3</v>
      </c>
      <c r="T198" s="3">
        <f t="shared" si="340"/>
        <v>2.1569295922969113E-3</v>
      </c>
      <c r="U198" s="3">
        <f t="shared" si="340"/>
        <v>5.1224881413801998E-3</v>
      </c>
      <c r="V198" s="3">
        <f t="shared" si="340"/>
        <v>0</v>
      </c>
      <c r="W198" s="3">
        <f t="shared" si="340"/>
        <v>0</v>
      </c>
      <c r="X198" s="3">
        <f t="shared" si="340"/>
        <v>2.4422103921796761E-4</v>
      </c>
      <c r="Y198" s="3">
        <f t="shared" si="340"/>
        <v>5.2901560740406545E-3</v>
      </c>
      <c r="Z198" s="3">
        <f t="shared" si="340"/>
        <v>4.8949699610372009E-4</v>
      </c>
      <c r="AA198" s="3">
        <f t="shared" si="340"/>
        <v>8.4221801017016478E-4</v>
      </c>
      <c r="AB198" s="3">
        <f t="shared" si="340"/>
        <v>9.9989169445680922E-3</v>
      </c>
      <c r="AC198" s="3">
        <f t="shared" si="340"/>
        <v>8.1533011416274183E-4</v>
      </c>
      <c r="AE198" s="158" t="s">
        <v>256</v>
      </c>
      <c r="AF198" s="3">
        <f t="shared" si="337"/>
        <v>3.657258318149658E-2</v>
      </c>
      <c r="AG198" s="3">
        <f t="shared" si="341"/>
        <v>4.7548436926027676E-3</v>
      </c>
      <c r="AH198" s="3">
        <f t="shared" si="341"/>
        <v>6.6536484497544705E-3</v>
      </c>
      <c r="AI198" s="3">
        <f t="shared" si="341"/>
        <v>-1.0477620930445649E-3</v>
      </c>
      <c r="AJ198" s="3">
        <f t="shared" si="341"/>
        <v>1.2835723772406549E-3</v>
      </c>
      <c r="AK198" s="3">
        <f t="shared" si="341"/>
        <v>3.5601510869685926E-3</v>
      </c>
      <c r="AL198" s="3">
        <f t="shared" si="341"/>
        <v>1.3565055578841387E-4</v>
      </c>
      <c r="AM198" s="3">
        <f t="shared" si="341"/>
        <v>1.7894619193466462E-2</v>
      </c>
      <c r="AN198" s="3">
        <f t="shared" si="341"/>
        <v>1.1736844051210508E-4</v>
      </c>
      <c r="AO198" s="3">
        <f t="shared" si="341"/>
        <v>9.5733100087916161E-4</v>
      </c>
      <c r="AP198" s="3"/>
      <c r="AQ198" s="3"/>
      <c r="AR198" s="3">
        <f t="shared" si="314"/>
        <v>2.2631937008101184E-3</v>
      </c>
    </row>
    <row r="199" spans="1:44" x14ac:dyDescent="0.25">
      <c r="A199" s="153" t="s">
        <v>257</v>
      </c>
      <c r="B199" s="876">
        <f>(B82-B81)/B81*(B$3/$B$3)</f>
        <v>2.1156332875100757E-3</v>
      </c>
      <c r="C199" s="876">
        <f t="shared" si="339"/>
        <v>4.516930271969072E-3</v>
      </c>
      <c r="D199" s="876">
        <f t="shared" si="339"/>
        <v>-6.7993098580540079E-6</v>
      </c>
      <c r="E199" s="876">
        <f t="shared" si="339"/>
        <v>7.9663517637070511E-4</v>
      </c>
      <c r="F199" s="876">
        <f t="shared" si="339"/>
        <v>-4.3333998856947779E-3</v>
      </c>
      <c r="G199" s="876">
        <f t="shared" si="339"/>
        <v>3.5038299877038106E-4</v>
      </c>
      <c r="H199" s="876">
        <f t="shared" si="339"/>
        <v>1.4616732941453567E-10</v>
      </c>
      <c r="I199" s="876">
        <f t="shared" si="339"/>
        <v>-4.8833224932403529E-3</v>
      </c>
      <c r="J199" s="876">
        <f t="shared" si="339"/>
        <v>1.5326543505754418E-3</v>
      </c>
      <c r="K199" s="876">
        <f t="shared" si="339"/>
        <v>1.0050141618022071E-9</v>
      </c>
      <c r="L199" s="876">
        <f t="shared" si="339"/>
        <v>7.6991412623361343E-11</v>
      </c>
      <c r="M199" s="876">
        <f t="shared" si="339"/>
        <v>3.4503280386256612E-3</v>
      </c>
      <c r="N199" s="876">
        <f t="shared" si="339"/>
        <v>6.9219223052984934E-4</v>
      </c>
      <c r="O199" s="877"/>
      <c r="P199" s="153" t="s">
        <v>257</v>
      </c>
      <c r="Q199" s="876">
        <f t="shared" si="335"/>
        <v>5.6926491186343135E-3</v>
      </c>
      <c r="R199" s="876">
        <f t="shared" si="340"/>
        <v>5.6104090520986659E-3</v>
      </c>
      <c r="S199" s="876">
        <f t="shared" si="340"/>
        <v>9.3086732346595947E-4</v>
      </c>
      <c r="T199" s="876">
        <f t="shared" si="340"/>
        <v>1.2073908804516656E-3</v>
      </c>
      <c r="U199" s="876">
        <f t="shared" si="340"/>
        <v>-1.7303047281047913E-2</v>
      </c>
      <c r="V199" s="876">
        <f t="shared" si="340"/>
        <v>0</v>
      </c>
      <c r="W199" s="876">
        <f t="shared" si="340"/>
        <v>4.6525245735991222E-10</v>
      </c>
      <c r="X199" s="876">
        <f t="shared" si="340"/>
        <v>-2.1330675981049555E-4</v>
      </c>
      <c r="Y199" s="876">
        <f t="shared" si="340"/>
        <v>4.5918189410922225E-3</v>
      </c>
      <c r="Z199" s="876">
        <f t="shared" si="340"/>
        <v>1.029606189809045E-10</v>
      </c>
      <c r="AA199" s="876">
        <f t="shared" si="340"/>
        <v>2.3066555061154403E-10</v>
      </c>
      <c r="AB199" s="876">
        <f t="shared" si="340"/>
        <v>1.033715046525263E-2</v>
      </c>
      <c r="AC199" s="876">
        <f t="shared" si="340"/>
        <v>5.3136070821338738E-4</v>
      </c>
      <c r="AD199" s="877"/>
      <c r="AE199" s="153" t="s">
        <v>257</v>
      </c>
      <c r="AF199" s="876">
        <f t="shared" si="337"/>
        <v>3.2352982500291453E-4</v>
      </c>
      <c r="AG199" s="876">
        <f t="shared" si="341"/>
        <v>3.9691003225952506E-3</v>
      </c>
      <c r="AH199" s="876">
        <f t="shared" si="341"/>
        <v>-4.765733679157076E-4</v>
      </c>
      <c r="AI199" s="876">
        <f t="shared" si="341"/>
        <v>5.908446601806676E-4</v>
      </c>
      <c r="AJ199" s="876">
        <f t="shared" si="341"/>
        <v>2.1644593528102845E-3</v>
      </c>
      <c r="AK199" s="876">
        <f t="shared" si="341"/>
        <v>5.2592695494962493E-4</v>
      </c>
      <c r="AL199" s="876">
        <f t="shared" si="341"/>
        <v>1.6367544351552192E-11</v>
      </c>
      <c r="AM199" s="876">
        <f t="shared" si="341"/>
        <v>-7.2230175472046557E-3</v>
      </c>
      <c r="AN199" s="876">
        <f t="shared" si="341"/>
        <v>-5.0775616803657815E-12</v>
      </c>
      <c r="AO199" s="876">
        <f t="shared" si="341"/>
        <v>1.3299121543042598E-9</v>
      </c>
      <c r="AP199" s="876"/>
      <c r="AQ199" s="876"/>
      <c r="AR199" s="876">
        <f t="shared" si="314"/>
        <v>7.7276943967475925E-4</v>
      </c>
    </row>
    <row r="200" spans="1:44" hidden="1" outlineLevel="1" x14ac:dyDescent="0.25">
      <c r="A200" s="158" t="s">
        <v>258</v>
      </c>
      <c r="P200" s="158" t="s">
        <v>258</v>
      </c>
      <c r="AE200" s="158" t="s">
        <v>258</v>
      </c>
    </row>
    <row r="201" spans="1:44" hidden="1" outlineLevel="1" x14ac:dyDescent="0.25">
      <c r="A201" s="158" t="s">
        <v>259</v>
      </c>
      <c r="P201" s="158" t="s">
        <v>259</v>
      </c>
      <c r="AE201" s="158" t="s">
        <v>259</v>
      </c>
    </row>
    <row r="202" spans="1:44" hidden="1" outlineLevel="1" x14ac:dyDescent="0.25">
      <c r="A202" s="158" t="s">
        <v>260</v>
      </c>
      <c r="P202" s="158" t="s">
        <v>260</v>
      </c>
      <c r="AE202" s="158" t="s">
        <v>260</v>
      </c>
    </row>
    <row r="203" spans="1:44" hidden="1" outlineLevel="1" x14ac:dyDescent="0.25">
      <c r="A203" s="158" t="s">
        <v>261</v>
      </c>
      <c r="P203" s="158" t="s">
        <v>261</v>
      </c>
      <c r="AE203" s="158" t="s">
        <v>261</v>
      </c>
    </row>
    <row r="204" spans="1:44" hidden="1" outlineLevel="1" x14ac:dyDescent="0.25">
      <c r="A204" s="158" t="s">
        <v>262</v>
      </c>
      <c r="P204" s="158" t="s">
        <v>262</v>
      </c>
      <c r="AE204" s="158" t="s">
        <v>262</v>
      </c>
    </row>
    <row r="205" spans="1:44" hidden="1" outlineLevel="1" x14ac:dyDescent="0.25">
      <c r="A205" s="158" t="s">
        <v>263</v>
      </c>
      <c r="P205" s="158" t="s">
        <v>263</v>
      </c>
      <c r="AE205" s="158" t="s">
        <v>263</v>
      </c>
    </row>
    <row r="206" spans="1:44" hidden="1" outlineLevel="1" x14ac:dyDescent="0.25">
      <c r="A206" s="158" t="s">
        <v>264</v>
      </c>
      <c r="P206" s="158" t="s">
        <v>264</v>
      </c>
      <c r="AE206" s="158" t="s">
        <v>264</v>
      </c>
    </row>
    <row r="207" spans="1:44" hidden="1" outlineLevel="1" x14ac:dyDescent="0.25">
      <c r="A207" s="158" t="s">
        <v>265</v>
      </c>
      <c r="P207" s="158" t="s">
        <v>265</v>
      </c>
      <c r="AE207" s="158" t="s">
        <v>265</v>
      </c>
    </row>
    <row r="208" spans="1:44" hidden="1" outlineLevel="1" x14ac:dyDescent="0.25">
      <c r="A208" s="31" t="s">
        <v>266</v>
      </c>
      <c r="P208" s="31" t="s">
        <v>266</v>
      </c>
      <c r="AE208" s="31" t="s">
        <v>266</v>
      </c>
    </row>
    <row r="209" spans="1:31" ht="13" collapsed="1" x14ac:dyDescent="0.25">
      <c r="A209" s="90" t="s">
        <v>367</v>
      </c>
      <c r="P209" s="90" t="s">
        <v>367</v>
      </c>
      <c r="AE209" s="90" t="s">
        <v>367</v>
      </c>
    </row>
  </sheetData>
  <pageMargins left="0.70866141732283472" right="0.70866141732283472" top="0.74803149606299213" bottom="0.74803149606299213" header="0.31496062992125984" footer="0.31496062992125984"/>
  <pageSetup scale="42" fitToWidth="3" orientation="portrait" r:id="rId1"/>
  <headerFooter alignWithMargins="0"/>
  <colBreaks count="2" manualBreakCount="2">
    <brk id="15" max="1048575" man="1"/>
    <brk id="3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AB168"/>
  <sheetViews>
    <sheetView showGridLines="0" view="pageBreakPreview" zoomScale="90" zoomScaleNormal="90" zoomScaleSheetLayoutView="90" workbookViewId="0">
      <pane xSplit="2" ySplit="2" topLeftCell="C3" activePane="bottomRight" state="frozen"/>
      <selection pane="topRight" activeCell="D107" sqref="D107"/>
      <selection pane="bottomLeft" activeCell="D107" sqref="D107"/>
      <selection pane="bottomRight" activeCell="B2" sqref="B2"/>
    </sheetView>
  </sheetViews>
  <sheetFormatPr defaultColWidth="9.1796875" defaultRowHeight="12.5" outlineLevelRow="1" outlineLevelCol="1" x14ac:dyDescent="0.25"/>
  <cols>
    <col min="1" max="1" width="2.453125" style="318" customWidth="1"/>
    <col min="2" max="2" width="63.54296875" style="318" customWidth="1"/>
    <col min="3" max="12" width="9.1796875" style="318" hidden="1" customWidth="1" outlineLevel="1"/>
    <col min="13" max="13" width="9.1796875" style="318" collapsed="1"/>
    <col min="14" max="25" width="9.1796875" style="318"/>
    <col min="26" max="26" width="9.1796875" style="318" customWidth="1"/>
    <col min="27" max="16384" width="9.1796875" style="318"/>
  </cols>
  <sheetData>
    <row r="1" spans="1:28" s="313" customFormat="1" ht="25.4" customHeight="1" x14ac:dyDescent="0.25">
      <c r="A1" s="39" t="str">
        <f>Index!A3</f>
        <v>Table S1    Palau summary economic indicators, FY2000-FY2025</v>
      </c>
      <c r="B1" s="312"/>
      <c r="C1" s="312"/>
      <c r="D1" s="312"/>
      <c r="E1" s="312"/>
      <c r="F1" s="312"/>
      <c r="G1" s="312"/>
      <c r="H1" s="312"/>
      <c r="I1" s="312"/>
      <c r="J1" s="312"/>
      <c r="K1" s="312"/>
      <c r="L1" s="312"/>
      <c r="M1" s="312"/>
      <c r="N1" s="312"/>
      <c r="O1" s="312"/>
      <c r="P1" s="312"/>
      <c r="Q1" s="312"/>
      <c r="R1" s="312"/>
      <c r="S1" s="312"/>
      <c r="T1" s="312"/>
      <c r="U1" s="312"/>
    </row>
    <row r="2" spans="1:28" s="313" customFormat="1" ht="25.4" customHeight="1" x14ac:dyDescent="0.25">
      <c r="A2" s="314"/>
      <c r="B2" s="315"/>
      <c r="C2" s="316" t="str">
        <f>NAgni!C2</f>
        <v>FY00</v>
      </c>
      <c r="D2" s="316" t="str">
        <f>NAgni!D2</f>
        <v>FY01</v>
      </c>
      <c r="E2" s="316" t="str">
        <f>NAgni!E2</f>
        <v>FY02</v>
      </c>
      <c r="F2" s="316" t="str">
        <f>NAgni!F2</f>
        <v>FY03</v>
      </c>
      <c r="G2" s="316" t="str">
        <f>NAgni!G2</f>
        <v>FY04</v>
      </c>
      <c r="H2" s="316" t="str">
        <f>NAgni!H2</f>
        <v>FY05</v>
      </c>
      <c r="I2" s="316" t="str">
        <f>NAgni!I2</f>
        <v>FY06</v>
      </c>
      <c r="J2" s="316" t="str">
        <f>NAgni!J2</f>
        <v>FY07</v>
      </c>
      <c r="K2" s="316" t="str">
        <f>NAgni!K2</f>
        <v>FY08</v>
      </c>
      <c r="L2" s="316" t="str">
        <f>NAgni!L2</f>
        <v>FY09</v>
      </c>
      <c r="M2" s="316" t="str">
        <f>NAgni!M2</f>
        <v>FY10</v>
      </c>
      <c r="N2" s="316" t="str">
        <f>NAgni!N2</f>
        <v>FY11</v>
      </c>
      <c r="O2" s="316" t="str">
        <f>NAgni!O2</f>
        <v>FY12</v>
      </c>
      <c r="P2" s="316" t="str">
        <f>NAgni!P2</f>
        <v>FY13</v>
      </c>
      <c r="Q2" s="316" t="str">
        <f>NAgni!Q2</f>
        <v>FY14</v>
      </c>
      <c r="R2" s="316" t="str">
        <f>NAgni!R2</f>
        <v>FY15</v>
      </c>
      <c r="S2" s="316" t="str">
        <f>NAgni!S2</f>
        <v>FY16</v>
      </c>
      <c r="T2" s="316" t="str">
        <f>NAgni!T2</f>
        <v>FY17</v>
      </c>
      <c r="U2" s="316" t="str">
        <f>NAgni!U2</f>
        <v>FY18</v>
      </c>
      <c r="V2" s="316" t="str">
        <f>NAgni!V2</f>
        <v>FY19</v>
      </c>
      <c r="W2" s="316" t="str">
        <f>NAgni!W2</f>
        <v>FY20</v>
      </c>
      <c r="X2" s="316" t="str">
        <f>NAgni!X2</f>
        <v>FY21</v>
      </c>
      <c r="Y2" s="316" t="str">
        <f>NAgni!Y2</f>
        <v>FY22</v>
      </c>
      <c r="Z2" s="316" t="str">
        <f>NAgni!Z2</f>
        <v>FY23</v>
      </c>
      <c r="AA2" s="316" t="str">
        <f>NAgni!AA2</f>
        <v>FY24</v>
      </c>
      <c r="AB2" s="316" t="str">
        <f>NAgni!AB2</f>
        <v>FY25</v>
      </c>
    </row>
    <row r="3" spans="1:28" ht="21" customHeight="1" x14ac:dyDescent="0.35">
      <c r="A3" s="357" t="s">
        <v>49</v>
      </c>
      <c r="B3" s="358"/>
      <c r="C3" s="359"/>
      <c r="D3" s="359"/>
      <c r="E3" s="359"/>
      <c r="F3" s="359"/>
      <c r="G3" s="359"/>
      <c r="H3" s="359"/>
      <c r="I3" s="359"/>
      <c r="J3" s="359"/>
      <c r="K3" s="359"/>
      <c r="L3" s="359"/>
      <c r="M3" s="359"/>
      <c r="N3" s="359"/>
      <c r="O3" s="359"/>
      <c r="P3" s="359"/>
      <c r="Q3" s="359"/>
      <c r="R3" s="359"/>
      <c r="S3" s="359"/>
      <c r="T3" s="359"/>
      <c r="U3" s="359"/>
      <c r="V3" s="359"/>
      <c r="W3" s="359"/>
      <c r="Y3" s="359"/>
      <c r="Z3" s="359"/>
      <c r="AA3" s="359"/>
      <c r="AB3" s="359"/>
    </row>
    <row r="4" spans="1:28" ht="17.25" customHeight="1" x14ac:dyDescent="0.35">
      <c r="A4" s="319"/>
      <c r="B4" s="320" t="s">
        <v>50</v>
      </c>
      <c r="C4" s="419">
        <f>NAgni!C6</f>
        <v>149.55255126953125</v>
      </c>
      <c r="D4" s="419">
        <f>NAgni!D6</f>
        <v>159.44746398925781</v>
      </c>
      <c r="E4" s="419">
        <f>NAgni!E6</f>
        <v>162.66011047363281</v>
      </c>
      <c r="F4" s="419">
        <f>NAgni!F6</f>
        <v>154.56797790527344</v>
      </c>
      <c r="G4" s="419">
        <f>NAgni!G6</f>
        <v>166.36415100097656</v>
      </c>
      <c r="H4" s="419">
        <f>NAgni!H6</f>
        <v>190.96202087402344</v>
      </c>
      <c r="I4" s="419">
        <f>NAgni!I6</f>
        <v>193.611572265625</v>
      </c>
      <c r="J4" s="419">
        <f>NAgni!J6</f>
        <v>200.78999328613281</v>
      </c>
      <c r="K4" s="419">
        <f>NAgni!K6</f>
        <v>201.06863403320313</v>
      </c>
      <c r="L4" s="419">
        <f>NAgni!L6</f>
        <v>189.855224609375</v>
      </c>
      <c r="M4" s="419">
        <f>NAgni!M6</f>
        <v>188.04257202148438</v>
      </c>
      <c r="N4" s="419">
        <f>NAgni!N6</f>
        <v>198.74246215820313</v>
      </c>
      <c r="O4" s="419">
        <f>NAgni!O6</f>
        <v>215.6170654296875</v>
      </c>
      <c r="P4" s="419">
        <f>NAgni!P6</f>
        <v>224.11123657226563</v>
      </c>
      <c r="Q4" s="419">
        <f>NAgni!Q6</f>
        <v>245.59146118164063</v>
      </c>
      <c r="R4" s="419">
        <f>NAgni!R6</f>
        <v>287.05841064453125</v>
      </c>
      <c r="S4" s="419">
        <f>NAgni!S6</f>
        <v>305.2275390625</v>
      </c>
      <c r="T4" s="419">
        <f>NAgni!T6</f>
        <v>292.14968872070313</v>
      </c>
      <c r="U4" s="419">
        <f>NAgni!U6</f>
        <v>287.99627685546875</v>
      </c>
      <c r="V4" s="419">
        <f>NAgni!V6</f>
        <v>282.04067993164063</v>
      </c>
      <c r="W4" s="419">
        <f>NAgni!W6</f>
        <v>261.6644287109375</v>
      </c>
      <c r="X4" s="419">
        <f>NAgni!X6</f>
        <v>231.33436584472656</v>
      </c>
      <c r="Y4" s="419">
        <f>NAgni!Y6</f>
        <v>243.7877197265625</v>
      </c>
      <c r="Z4" s="419">
        <f>NAgni!Z6</f>
        <v>275.26556396484375</v>
      </c>
      <c r="AA4" s="419">
        <f>NAgni!AA6</f>
        <v>322.5885009765625</v>
      </c>
      <c r="AB4" s="419">
        <f>NAgni!AB6</f>
        <v>353.15951538085938</v>
      </c>
    </row>
    <row r="5" spans="1:28" s="313" customFormat="1" ht="12.75" customHeight="1" x14ac:dyDescent="0.25">
      <c r="A5" s="322"/>
      <c r="B5" s="313" t="s">
        <v>51</v>
      </c>
      <c r="C5" s="323">
        <f>NAgni!C39</f>
        <v>19129</v>
      </c>
      <c r="D5" s="323">
        <f>NAgni!D39</f>
        <v>19282.12890625</v>
      </c>
      <c r="E5" s="323">
        <f>NAgni!E39</f>
        <v>19436.482421875</v>
      </c>
      <c r="F5" s="323">
        <f>NAgni!F39</f>
        <v>19592.07421875</v>
      </c>
      <c r="G5" s="323">
        <f>NAgni!G39</f>
        <v>19748.908203125</v>
      </c>
      <c r="H5" s="323">
        <f>NAgni!H39</f>
        <v>19907</v>
      </c>
      <c r="I5" s="323">
        <f>NAgni!I39</f>
        <v>19535.076171875</v>
      </c>
      <c r="J5" s="323">
        <f>NAgni!J39</f>
        <v>19170.1015625</v>
      </c>
      <c r="K5" s="323">
        <f>NAgni!K39</f>
        <v>18811.947265625</v>
      </c>
      <c r="L5" s="323">
        <f>NAgni!L39</f>
        <v>18460.482421875</v>
      </c>
      <c r="M5" s="323">
        <f>NAgni!M39</f>
        <v>18115.583984375</v>
      </c>
      <c r="N5" s="323">
        <f>NAgni!N39</f>
        <v>17777.130859375</v>
      </c>
      <c r="O5" s="323">
        <f>NAgni!O39</f>
        <v>17445</v>
      </c>
      <c r="P5" s="323">
        <f>NAgni!P39</f>
        <v>17516.705078125</v>
      </c>
      <c r="Q5" s="323">
        <f>NAgni!Q39</f>
        <v>17588.705078125</v>
      </c>
      <c r="R5" s="323">
        <f>NAgni!R39</f>
        <v>17661</v>
      </c>
      <c r="S5" s="323">
        <f>NAgni!S39</f>
        <v>17653.158203125</v>
      </c>
      <c r="T5" s="323">
        <f>NAgni!T39</f>
        <v>17645.3203125</v>
      </c>
      <c r="U5" s="323">
        <f>NAgni!U39</f>
        <v>17637.484375</v>
      </c>
      <c r="V5" s="323">
        <f>NAgni!V39</f>
        <v>17629.65234375</v>
      </c>
      <c r="W5" s="323">
        <f>NAgni!W39</f>
        <v>17621.82421875</v>
      </c>
      <c r="X5" s="323">
        <f>NAgni!X39</f>
        <v>17614</v>
      </c>
      <c r="Y5" s="323">
        <f>NAgni!Y39</f>
        <v>17606.1796875</v>
      </c>
      <c r="Z5" s="323">
        <f>NAgni!Z39</f>
        <v>17598.357421875</v>
      </c>
      <c r="AA5" s="323">
        <f>NAgni!AA39</f>
        <v>17590.537109375</v>
      </c>
      <c r="AB5" s="323">
        <f>NAgni!AB39</f>
        <v>17582.71484375</v>
      </c>
    </row>
    <row r="6" spans="1:28" s="313" customFormat="1" ht="12.75" customHeight="1" x14ac:dyDescent="0.25">
      <c r="A6" s="322"/>
      <c r="B6" s="313" t="s">
        <v>52</v>
      </c>
      <c r="C6" s="323">
        <f>NAgni!C40</f>
        <v>7818.10595703125</v>
      </c>
      <c r="D6" s="323">
        <f>NAgni!D40</f>
        <v>8269.18359375</v>
      </c>
      <c r="E6" s="323">
        <f>NAgni!E40</f>
        <v>8368.8037109375</v>
      </c>
      <c r="F6" s="323">
        <f>NAgni!F40</f>
        <v>7889.31201171875</v>
      </c>
      <c r="G6" s="323">
        <f>NAgni!G40</f>
        <v>8423.966796875</v>
      </c>
      <c r="H6" s="323">
        <f>NAgni!H40</f>
        <v>9592.70703125</v>
      </c>
      <c r="I6" s="323">
        <f>NAgni!I40</f>
        <v>9910.9716796875</v>
      </c>
      <c r="J6" s="323">
        <f>NAgni!J40</f>
        <v>10474.123046875</v>
      </c>
      <c r="K6" s="323">
        <f>NAgni!K40</f>
        <v>10688.34765625</v>
      </c>
      <c r="L6" s="323">
        <f>NAgni!L40</f>
        <v>10284.4130859375</v>
      </c>
      <c r="M6" s="323">
        <f>NAgni!M40</f>
        <v>10380.1552734375</v>
      </c>
      <c r="N6" s="323">
        <f>NAgni!N40</f>
        <v>11179.6708984375</v>
      </c>
      <c r="O6" s="323">
        <f>NAgni!O40</f>
        <v>12359.8203125</v>
      </c>
      <c r="P6" s="323">
        <f>NAgni!P40</f>
        <v>12794.1435546875</v>
      </c>
      <c r="Q6" s="323">
        <f>NAgni!Q40</f>
        <v>13963.021484375</v>
      </c>
      <c r="R6" s="323">
        <f>NAgni!R40</f>
        <v>16253.8017578125</v>
      </c>
      <c r="S6" s="323">
        <f>NAgni!S40</f>
        <v>17290.251953125</v>
      </c>
      <c r="T6" s="323">
        <f>NAgni!T40</f>
        <v>16556.779296875</v>
      </c>
      <c r="U6" s="323">
        <f>NAgni!U40</f>
        <v>16328.6474609375</v>
      </c>
      <c r="V6" s="323">
        <f>NAgni!V40</f>
        <v>15998.0849609375</v>
      </c>
      <c r="W6" s="323">
        <f>NAgni!W40</f>
        <v>14848.8837890625</v>
      </c>
      <c r="X6" s="323">
        <f>NAgni!X40</f>
        <v>13133.5517578125</v>
      </c>
      <c r="Y6" s="323">
        <f>NAgni!Y40</f>
        <v>13846.7138671875</v>
      </c>
      <c r="Z6" s="323">
        <f>NAgni!Z40</f>
        <v>15641.548828125</v>
      </c>
      <c r="AA6" s="323">
        <f>NAgni!AA40</f>
        <v>18338.751953125</v>
      </c>
      <c r="AB6" s="323">
        <f>NAgni!AB40</f>
        <v>20085.607421875</v>
      </c>
    </row>
    <row r="7" spans="1:28" s="325" customFormat="1" ht="12.75" customHeight="1" x14ac:dyDescent="0.25">
      <c r="A7" s="324"/>
      <c r="B7" s="325" t="s">
        <v>53</v>
      </c>
      <c r="C7" s="323">
        <f>NAgni!C41</f>
        <v>7256.5859375</v>
      </c>
      <c r="D7" s="323">
        <f>NAgni!D41</f>
        <v>7705.9599609375</v>
      </c>
      <c r="E7" s="323">
        <f>NAgni!E41</f>
        <v>7701.9296875</v>
      </c>
      <c r="F7" s="323">
        <f>NAgni!F41</f>
        <v>7462.67822265625</v>
      </c>
      <c r="G7" s="323">
        <f>NAgni!G41</f>
        <v>8066.00146484375</v>
      </c>
      <c r="H7" s="323">
        <f>NAgni!H41</f>
        <v>9154.318359375</v>
      </c>
      <c r="I7" s="323">
        <f>NAgni!I41</f>
        <v>9462.2998046875</v>
      </c>
      <c r="J7" s="323">
        <f>NAgni!J41</f>
        <v>9914.6591796875</v>
      </c>
      <c r="K7" s="323">
        <f>NAgni!K41</f>
        <v>10186.7646484375</v>
      </c>
      <c r="L7" s="323">
        <f>NAgni!L41</f>
        <v>10189.4794921875</v>
      </c>
      <c r="M7" s="323">
        <f>NAgni!M41</f>
        <v>10263.373046875</v>
      </c>
      <c r="N7" s="323">
        <f>NAgni!N41</f>
        <v>11006.98828125</v>
      </c>
      <c r="O7" s="323">
        <f>NAgni!O41</f>
        <v>11907.474609375</v>
      </c>
      <c r="P7" s="323">
        <f>NAgni!P41</f>
        <v>12495.1875</v>
      </c>
      <c r="Q7" s="323">
        <f>NAgni!Q41</f>
        <v>13448.1806640625</v>
      </c>
      <c r="R7" s="323">
        <f>NAgni!R41</f>
        <v>15511.23828125</v>
      </c>
      <c r="S7" s="323">
        <f>NAgni!S41</f>
        <v>16400.14453125</v>
      </c>
      <c r="T7" s="323">
        <f>NAgni!T41</f>
        <v>16227.8427734375</v>
      </c>
      <c r="U7" s="323">
        <f>NAgni!U41</f>
        <v>15911.802734375</v>
      </c>
      <c r="V7" s="323">
        <f>NAgni!V41</f>
        <v>15895.4853515625</v>
      </c>
      <c r="W7" s="323">
        <f>NAgni!W41</f>
        <v>15202.8662109375</v>
      </c>
      <c r="X7" s="323">
        <f>NAgni!X41</f>
        <v>13707.7880859375</v>
      </c>
      <c r="Y7" s="323">
        <f>NAgni!Y41</f>
        <v>14033.3349609375</v>
      </c>
      <c r="Z7" s="323">
        <f>NAgni!Z41</f>
        <v>15789.2138671875</v>
      </c>
      <c r="AA7" s="323">
        <f>NAgni!AA41</f>
        <v>18511.474609375</v>
      </c>
      <c r="AB7" s="323">
        <f>NAgni!AB41</f>
        <v>20609.306640625</v>
      </c>
    </row>
    <row r="8" spans="1:28" s="327" customFormat="1" ht="20.25" customHeight="1" x14ac:dyDescent="0.25">
      <c r="A8" s="326"/>
      <c r="B8" s="327" t="s">
        <v>54</v>
      </c>
      <c r="C8" s="399">
        <f>NAgni!C42</f>
        <v>9069.0908203125</v>
      </c>
      <c r="D8" s="399">
        <f>NAgni!D42</f>
        <v>8979.2548828125</v>
      </c>
      <c r="E8" s="399">
        <f>NAgni!E42</f>
        <v>9117.744140625</v>
      </c>
      <c r="F8" s="399">
        <f>NAgni!F42</f>
        <v>8900.091796875</v>
      </c>
      <c r="G8" s="399">
        <f>NAgni!G42</f>
        <v>9501.595703125</v>
      </c>
      <c r="H8" s="399">
        <f>NAgni!H42</f>
        <v>10552.2685546875</v>
      </c>
      <c r="I8" s="399">
        <f>NAgni!I42</f>
        <v>10842.9912109375</v>
      </c>
      <c r="J8" s="399">
        <f>NAgni!J42</f>
        <v>11431.1767578125</v>
      </c>
      <c r="K8" s="399">
        <f>NAgni!K42</f>
        <v>11879.693359375</v>
      </c>
      <c r="L8" s="399">
        <f>NAgni!L42</f>
        <v>11831.35546875</v>
      </c>
      <c r="M8" s="399">
        <f>NAgni!M42</f>
        <v>12239.8544921875</v>
      </c>
      <c r="N8" s="399">
        <f>NAgni!N42</f>
        <v>13012.212890625</v>
      </c>
      <c r="O8" s="399">
        <f>NAgni!O42</f>
        <v>13970.0771484375</v>
      </c>
      <c r="P8" s="399">
        <f>NAgni!P42</f>
        <v>14586.72265625</v>
      </c>
      <c r="Q8" s="399">
        <f>NAgni!Q42</f>
        <v>15663.4931640625</v>
      </c>
      <c r="R8" s="399">
        <f>NAgni!R42</f>
        <v>17447.505859375</v>
      </c>
      <c r="S8" s="399">
        <f>NAgni!S42</f>
        <v>18253.82421875</v>
      </c>
      <c r="T8" s="399">
        <f>NAgni!T42</f>
        <v>17938.87890625</v>
      </c>
      <c r="U8" s="399">
        <f>NAgni!U42</f>
        <v>18556.330078125</v>
      </c>
      <c r="V8" s="399">
        <f>NAgni!V42</f>
        <v>16822.802734375</v>
      </c>
      <c r="W8" s="399">
        <f>NAgni!W42</f>
        <v>16938.193359375</v>
      </c>
      <c r="X8" s="399">
        <f>NAgni!X42</f>
        <v>16320.287109375</v>
      </c>
      <c r="Y8" s="399">
        <f>NAgni!Y42</f>
        <v>17768.2265625</v>
      </c>
      <c r="Z8" s="399">
        <f>NAgni!Z42</f>
        <v>18211.896484375</v>
      </c>
      <c r="AA8" s="399">
        <f>NAgni!AA42</f>
        <v>23215.337890625</v>
      </c>
      <c r="AB8" s="399">
        <f>NAgni!AB42</f>
        <v>25140.30859375</v>
      </c>
    </row>
    <row r="9" spans="1:28" ht="21" customHeight="1" x14ac:dyDescent="0.35">
      <c r="A9" s="357" t="s">
        <v>8</v>
      </c>
      <c r="B9" s="358"/>
      <c r="C9" s="359"/>
      <c r="D9" s="359"/>
      <c r="E9" s="359"/>
      <c r="F9" s="359"/>
      <c r="G9" s="359"/>
      <c r="H9" s="359"/>
      <c r="I9" s="359"/>
      <c r="J9" s="359"/>
      <c r="K9" s="359"/>
      <c r="L9" s="359"/>
      <c r="M9" s="359"/>
      <c r="N9" s="359"/>
      <c r="O9" s="359"/>
      <c r="P9" s="359"/>
      <c r="Q9" s="359"/>
      <c r="R9" s="359"/>
      <c r="S9" s="359"/>
      <c r="T9" s="359"/>
      <c r="U9" s="359"/>
      <c r="V9" s="359"/>
      <c r="W9" s="359"/>
      <c r="X9" s="359"/>
      <c r="Y9" s="359"/>
      <c r="Z9" s="359"/>
      <c r="AA9" s="359"/>
      <c r="AB9" s="359"/>
    </row>
    <row r="10" spans="1:28" s="328" customFormat="1" ht="13" x14ac:dyDescent="0.3">
      <c r="B10" s="329" t="s">
        <v>55</v>
      </c>
      <c r="C10" s="400">
        <f>NAgni!C20</f>
        <v>240.52494812011719</v>
      </c>
      <c r="D10" s="400">
        <f>NAgni!D20</f>
        <v>258.19378662109375</v>
      </c>
      <c r="E10" s="400">
        <f>NAgni!E20</f>
        <v>270.36770629882813</v>
      </c>
      <c r="F10" s="400">
        <f>NAgni!F20</f>
        <v>264.61465454101563</v>
      </c>
      <c r="G10" s="400">
        <f>NAgni!G20</f>
        <v>273.80255126953125</v>
      </c>
      <c r="H10" s="400">
        <f>NAgni!H20</f>
        <v>281.70098876953125</v>
      </c>
      <c r="I10" s="400">
        <f>NAgni!I20</f>
        <v>282.34344482421875</v>
      </c>
      <c r="J10" s="400">
        <f>NAgni!J20</f>
        <v>286.07769775390625</v>
      </c>
      <c r="K10" s="400">
        <f>NAgni!K20</f>
        <v>271.21701049804688</v>
      </c>
      <c r="L10" s="400">
        <f>NAgni!L20</f>
        <v>253.48847961425781</v>
      </c>
      <c r="M10" s="400">
        <f>NAgni!M20</f>
        <v>246.78778076171875</v>
      </c>
      <c r="N10" s="400">
        <f>NAgni!N20</f>
        <v>259.35406494140625</v>
      </c>
      <c r="O10" s="400">
        <f>NAgni!O20</f>
        <v>263.6468505859375</v>
      </c>
      <c r="P10" s="400">
        <f>NAgni!P20</f>
        <v>256.9200439453125</v>
      </c>
      <c r="Q10" s="400">
        <f>NAgni!Q20</f>
        <v>270.19595336914063</v>
      </c>
      <c r="R10" s="400">
        <f>NAgni!R20</f>
        <v>291.59527587890625</v>
      </c>
      <c r="S10" s="400">
        <f>NAgni!S20</f>
        <v>295.4649658203125</v>
      </c>
      <c r="T10" s="400">
        <f>NAgni!T20</f>
        <v>286.632568359375</v>
      </c>
      <c r="U10" s="400">
        <f>NAgni!U20</f>
        <v>283.06549072265625</v>
      </c>
      <c r="V10" s="400">
        <f>NAgni!V20</f>
        <v>282.04067993164063</v>
      </c>
      <c r="W10" s="400">
        <f>NAgni!W20</f>
        <v>262.62548828125</v>
      </c>
      <c r="X10" s="400">
        <f>NAgni!X20</f>
        <v>227.81600952148438</v>
      </c>
      <c r="Y10" s="400">
        <f>NAgni!Y20</f>
        <v>231.22103881835938</v>
      </c>
      <c r="Z10" s="400">
        <f>NAgni!Z20</f>
        <v>235.88717651367188</v>
      </c>
      <c r="AA10" s="400">
        <f>NAgni!AA20</f>
        <v>265.99197387695313</v>
      </c>
      <c r="AB10" s="400">
        <f>NAgni!AB20</f>
        <v>280.11041259765625</v>
      </c>
    </row>
    <row r="11" spans="1:28" s="351" customFormat="1" ht="20.25" customHeight="1" x14ac:dyDescent="0.25">
      <c r="A11" s="349"/>
      <c r="B11" s="401" t="s">
        <v>56</v>
      </c>
      <c r="C11" s="402"/>
      <c r="D11" s="403">
        <f t="shared" ref="D11:S11" si="0">(D10/C10-1)</f>
        <v>7.3459483679642279E-2</v>
      </c>
      <c r="E11" s="403">
        <f t="shared" si="0"/>
        <v>4.7150320064053064E-2</v>
      </c>
      <c r="F11" s="403">
        <f t="shared" si="0"/>
        <v>-2.1278620278169846E-2</v>
      </c>
      <c r="G11" s="403">
        <f t="shared" si="0"/>
        <v>3.4721798550622074E-2</v>
      </c>
      <c r="H11" s="403">
        <f t="shared" si="0"/>
        <v>2.8847201983245085E-2</v>
      </c>
      <c r="I11" s="403">
        <f t="shared" si="0"/>
        <v>2.2806311667338264E-3</v>
      </c>
      <c r="J11" s="403">
        <f t="shared" si="0"/>
        <v>1.3225923952342455E-2</v>
      </c>
      <c r="K11" s="403">
        <f t="shared" si="0"/>
        <v>-5.1946332666040429E-2</v>
      </c>
      <c r="L11" s="403">
        <f t="shared" si="0"/>
        <v>-6.5366589106020445E-2</v>
      </c>
      <c r="M11" s="403">
        <f t="shared" si="0"/>
        <v>-2.6433938389372802E-2</v>
      </c>
      <c r="N11" s="403">
        <f t="shared" si="0"/>
        <v>5.0919393743487751E-2</v>
      </c>
      <c r="O11" s="403">
        <f t="shared" si="0"/>
        <v>1.6551834826653122E-2</v>
      </c>
      <c r="P11" s="403">
        <f t="shared" si="0"/>
        <v>-2.5514458548149266E-2</v>
      </c>
      <c r="Q11" s="403">
        <f t="shared" si="0"/>
        <v>5.1673311353839013E-2</v>
      </c>
      <c r="R11" s="403">
        <f t="shared" si="0"/>
        <v>7.9199270910360164E-2</v>
      </c>
      <c r="S11" s="403">
        <f t="shared" si="0"/>
        <v>1.3270756632604908E-2</v>
      </c>
      <c r="T11" s="403">
        <f t="shared" ref="T11:AB11" si="1">(T10/S10-1)</f>
        <v>-2.9893214027645332E-2</v>
      </c>
      <c r="U11" s="403">
        <f t="shared" si="1"/>
        <v>-1.2444774357414978E-2</v>
      </c>
      <c r="V11" s="403">
        <f t="shared" si="1"/>
        <v>-3.6204017254074516E-3</v>
      </c>
      <c r="W11" s="403">
        <f t="shared" si="1"/>
        <v>-6.8838267072311554E-2</v>
      </c>
      <c r="X11" s="403">
        <f t="shared" si="1"/>
        <v>-0.13254417531053797</v>
      </c>
      <c r="Y11" s="403">
        <f t="shared" si="1"/>
        <v>1.4946400404550531E-2</v>
      </c>
      <c r="Z11" s="403">
        <f t="shared" si="1"/>
        <v>2.0180420082698713E-2</v>
      </c>
      <c r="AA11" s="403">
        <f t="shared" si="1"/>
        <v>0.12762371320145238</v>
      </c>
      <c r="AB11" s="403">
        <f t="shared" si="1"/>
        <v>5.3078438852573351E-2</v>
      </c>
    </row>
    <row r="12" spans="1:28" s="363" customFormat="1" ht="20.25" hidden="1" customHeight="1" outlineLevel="1" x14ac:dyDescent="0.3">
      <c r="B12" s="329" t="s">
        <v>57</v>
      </c>
      <c r="C12" s="374">
        <f>NAInd!C28</f>
        <v>237.832984375</v>
      </c>
      <c r="D12" s="374">
        <f>NAInd!D28</f>
        <v>255.30407812499999</v>
      </c>
      <c r="E12" s="374">
        <f>NAInd!E28</f>
        <v>267.34174999999999</v>
      </c>
      <c r="F12" s="374">
        <f>NAInd!F28</f>
        <v>261.65307812499998</v>
      </c>
      <c r="G12" s="374">
        <f>NAInd!G28</f>
        <v>270.73815624999997</v>
      </c>
      <c r="H12" s="374">
        <f>NAInd!H28</f>
        <v>278.54818749999998</v>
      </c>
      <c r="I12" s="374">
        <f>NAInd!I28</f>
        <v>279.18346874999997</v>
      </c>
      <c r="J12" s="374">
        <f>NAInd!J28</f>
        <v>281.10162500000001</v>
      </c>
      <c r="K12" s="374">
        <f>NAInd!K28</f>
        <v>265.49193750000001</v>
      </c>
      <c r="L12" s="374">
        <f>NAInd!L28</f>
        <v>249.04342187500001</v>
      </c>
      <c r="M12" s="374">
        <f>NAInd!M28</f>
        <v>241.50589062500001</v>
      </c>
      <c r="N12" s="374">
        <f>NAInd!N28</f>
        <v>252.48306249999999</v>
      </c>
      <c r="O12" s="374">
        <f>NAInd!O28</f>
        <v>257.68760937500002</v>
      </c>
      <c r="P12" s="374">
        <f>NAInd!P28</f>
        <v>254.100578125</v>
      </c>
      <c r="Q12" s="374">
        <f>NAInd!Q28</f>
        <v>264.804125</v>
      </c>
      <c r="R12" s="374">
        <f>NAInd!R28</f>
        <v>287.49771874999999</v>
      </c>
      <c r="S12" s="374">
        <f>NAInd!S28</f>
        <v>292.28987499999999</v>
      </c>
      <c r="T12" s="374">
        <f>NAInd!T28</f>
        <v>282.2901875</v>
      </c>
      <c r="U12" s="374">
        <f>NAInd!U28</f>
        <v>281.10878124999999</v>
      </c>
      <c r="V12" s="374">
        <f>NAInd!V28</f>
        <v>281.95362499999999</v>
      </c>
      <c r="W12" s="374">
        <f>NAInd!W28</f>
        <v>265.00928125000002</v>
      </c>
      <c r="X12" s="374">
        <f>NAInd!X28</f>
        <v>233.43842187499999</v>
      </c>
      <c r="Y12" s="374">
        <f>NAInd!Y28</f>
        <v>232.36157812499999</v>
      </c>
      <c r="Z12" s="374">
        <f>NAInd!Z28</f>
        <v>235.25901562499999</v>
      </c>
      <c r="AA12" s="374">
        <f>NAInd!AA28</f>
        <v>263.41384375000001</v>
      </c>
      <c r="AB12" s="374">
        <f>NAInd!AB28</f>
        <v>279.10490625</v>
      </c>
    </row>
    <row r="13" spans="1:28" s="363" customFormat="1" hidden="1" outlineLevel="1" x14ac:dyDescent="0.25">
      <c r="B13" s="369" t="s">
        <v>58</v>
      </c>
      <c r="C13" s="375">
        <f>NAInd!C3+NAInd!C4</f>
        <v>9.7308791236877443</v>
      </c>
      <c r="D13" s="375">
        <f>NAInd!D3+NAInd!D4</f>
        <v>9.7593620529174814</v>
      </c>
      <c r="E13" s="375">
        <f>NAInd!E3+NAInd!E4</f>
        <v>10.301065582275392</v>
      </c>
      <c r="F13" s="375">
        <f>NAInd!F3+NAInd!F4</f>
        <v>10.483881256103516</v>
      </c>
      <c r="G13" s="375">
        <f>NAInd!G3+NAInd!G4</f>
        <v>10.694405780792238</v>
      </c>
      <c r="H13" s="375">
        <f>NAInd!H3+NAInd!H4</f>
        <v>11.870516433715821</v>
      </c>
      <c r="I13" s="375">
        <f>NAInd!I3+NAInd!I4</f>
        <v>12.802799152374266</v>
      </c>
      <c r="J13" s="375">
        <f>NAInd!J3+NAInd!J4</f>
        <v>11.639148521423341</v>
      </c>
      <c r="K13" s="375">
        <f>NAInd!K3+NAInd!K4</f>
        <v>11.857806442260742</v>
      </c>
      <c r="L13" s="375">
        <f>NAInd!L3+NAInd!L4</f>
        <v>10.917127822875976</v>
      </c>
      <c r="M13" s="375">
        <f>NAInd!M3+NAInd!M4</f>
        <v>10.379963073730469</v>
      </c>
      <c r="N13" s="375">
        <f>NAInd!N3+NAInd!N4</f>
        <v>10.064142412185667</v>
      </c>
      <c r="O13" s="375">
        <f>NAInd!O3+NAInd!O4</f>
        <v>9.7331129131317127</v>
      </c>
      <c r="P13" s="375">
        <f>NAInd!P3+NAInd!P4</f>
        <v>10.167527122497559</v>
      </c>
      <c r="Q13" s="375">
        <f>NAInd!Q3+NAInd!Q4</f>
        <v>9.4671921386718765</v>
      </c>
      <c r="R13" s="375">
        <f>NAInd!R3+NAInd!R4</f>
        <v>8.9374488677978512</v>
      </c>
      <c r="S13" s="375">
        <f>NAInd!S3+NAInd!S4</f>
        <v>9.5185667343139642</v>
      </c>
      <c r="T13" s="375">
        <f>NAInd!T3+NAInd!T4</f>
        <v>10.544489212036133</v>
      </c>
      <c r="U13" s="375">
        <f>NAInd!U3+NAInd!U4</f>
        <v>10.129859848022461</v>
      </c>
      <c r="V13" s="375">
        <f>NAInd!V3+NAInd!V4</f>
        <v>9.5583931455612188</v>
      </c>
      <c r="W13" s="375">
        <f>NAInd!W3+NAInd!W4</f>
        <v>8.589775190353393</v>
      </c>
      <c r="X13" s="375">
        <f>NAInd!X3+NAInd!X4</f>
        <v>8.2690181732177734</v>
      </c>
      <c r="Y13" s="375">
        <f>NAInd!Y3+NAInd!Y4</f>
        <v>8.2663969268798816</v>
      </c>
      <c r="Z13" s="375">
        <f>NAInd!Z3+NAInd!Z4</f>
        <v>8.3056805267333988</v>
      </c>
      <c r="AA13" s="375">
        <f>NAInd!AA3+NAInd!AA4</f>
        <v>8.1241510620117197</v>
      </c>
      <c r="AB13" s="375">
        <f>NAInd!AB3+NAInd!AB4</f>
        <v>8.006778800964355</v>
      </c>
    </row>
    <row r="14" spans="1:28" s="363" customFormat="1" hidden="1" outlineLevel="1" x14ac:dyDescent="0.25">
      <c r="B14" s="369" t="s">
        <v>59</v>
      </c>
      <c r="C14" s="375">
        <f>SUM(NAInd!C5:C9)</f>
        <v>33.832319052457805</v>
      </c>
      <c r="D14" s="375">
        <f>SUM(NAInd!D5:D9)</f>
        <v>45.371642198562625</v>
      </c>
      <c r="E14" s="375">
        <f>SUM(NAInd!E5:E9)</f>
        <v>55.33742500782013</v>
      </c>
      <c r="F14" s="375">
        <f>SUM(NAInd!F5:F9)</f>
        <v>43.685529247283938</v>
      </c>
      <c r="G14" s="375">
        <f>SUM(NAInd!G5:G9)</f>
        <v>40.548071378031743</v>
      </c>
      <c r="H14" s="375">
        <f>SUM(NAInd!H5:H9)</f>
        <v>39.793375124573707</v>
      </c>
      <c r="I14" s="375">
        <f>SUM(NAInd!I5:I9)</f>
        <v>35.860142241060728</v>
      </c>
      <c r="J14" s="375">
        <f>SUM(NAInd!J5:J9)</f>
        <v>32.299913817022926</v>
      </c>
      <c r="K14" s="375">
        <f>SUM(NAInd!K5:K9)</f>
        <v>26.697350270614958</v>
      </c>
      <c r="L14" s="375">
        <f>SUM(NAInd!L5:L9)</f>
        <v>19.456987918244209</v>
      </c>
      <c r="M14" s="375">
        <f>SUM(NAInd!M5:M9)</f>
        <v>20.204911574244967</v>
      </c>
      <c r="N14" s="375">
        <f>SUM(NAInd!N5:N9)</f>
        <v>20.417468317366207</v>
      </c>
      <c r="O14" s="375">
        <f>SUM(NAInd!O5:O9)</f>
        <v>19.70506379488716</v>
      </c>
      <c r="P14" s="375">
        <f>SUM(NAInd!P5:P9)</f>
        <v>18.015546909824479</v>
      </c>
      <c r="Q14" s="375">
        <f>SUM(NAInd!Q5:Q9)</f>
        <v>18.162062014669644</v>
      </c>
      <c r="R14" s="375">
        <f>SUM(NAInd!R5:R9)</f>
        <v>23.171656832794191</v>
      </c>
      <c r="S14" s="375">
        <f>SUM(NAInd!S5:S9)</f>
        <v>27.324364885340444</v>
      </c>
      <c r="T14" s="375">
        <f>SUM(NAInd!T5:T9)</f>
        <v>24.995105608626737</v>
      </c>
      <c r="U14" s="375">
        <f>SUM(NAInd!U5:U9)</f>
        <v>24.572226955272257</v>
      </c>
      <c r="V14" s="375">
        <f>SUM(NAInd!V5:V9)</f>
        <v>31.692239061012398</v>
      </c>
      <c r="W14" s="375">
        <f>SUM(NAInd!W5:W9)</f>
        <v>30.347417609537949</v>
      </c>
      <c r="X14" s="375">
        <f>SUM(NAInd!X5:X9)</f>
        <v>30.584771118659059</v>
      </c>
      <c r="Y14" s="375">
        <f>SUM(NAInd!Y5:Y9)</f>
        <v>24.712086730636656</v>
      </c>
      <c r="Z14" s="375">
        <f>SUM(NAInd!Z5:Z9)</f>
        <v>19.849778659019968</v>
      </c>
      <c r="AA14" s="375">
        <f>SUM(NAInd!AA5:AA9)</f>
        <v>27.336409819602967</v>
      </c>
      <c r="AB14" s="375">
        <f>SUM(NAInd!AB5:AB9)</f>
        <v>30.813199261665346</v>
      </c>
    </row>
    <row r="15" spans="1:28" s="363" customFormat="1" hidden="1" outlineLevel="1" x14ac:dyDescent="0.25">
      <c r="B15" s="369" t="s">
        <v>60</v>
      </c>
      <c r="C15" s="375">
        <f>NAInd!C10</f>
        <v>31.685939453124998</v>
      </c>
      <c r="D15" s="375">
        <f>NAInd!D10</f>
        <v>32.586743164062497</v>
      </c>
      <c r="E15" s="375">
        <f>NAInd!E10</f>
        <v>30.456049316406251</v>
      </c>
      <c r="F15" s="375">
        <f>NAInd!F10</f>
        <v>30.827356933593752</v>
      </c>
      <c r="G15" s="375">
        <f>NAInd!G10</f>
        <v>33.083443359375003</v>
      </c>
      <c r="H15" s="375">
        <f>NAInd!H10</f>
        <v>39.581074218749997</v>
      </c>
      <c r="I15" s="375">
        <f>NAInd!I10</f>
        <v>39.489576171875001</v>
      </c>
      <c r="J15" s="375">
        <f>NAInd!J10</f>
        <v>39.857906249999999</v>
      </c>
      <c r="K15" s="375">
        <f>NAInd!K10</f>
        <v>34.474783203125</v>
      </c>
      <c r="L15" s="375">
        <f>NAInd!L10</f>
        <v>36.424785156250003</v>
      </c>
      <c r="M15" s="375">
        <f>NAInd!M10</f>
        <v>33.434509765625002</v>
      </c>
      <c r="N15" s="375">
        <f>NAInd!N10</f>
        <v>35.447162109375</v>
      </c>
      <c r="O15" s="375">
        <f>NAInd!O10</f>
        <v>37.413376953125002</v>
      </c>
      <c r="P15" s="375">
        <f>NAInd!P10</f>
        <v>38.246851562499998</v>
      </c>
      <c r="Q15" s="375">
        <f>NAInd!Q10</f>
        <v>39.055546874999997</v>
      </c>
      <c r="R15" s="375">
        <f>NAInd!R10</f>
        <v>43.320657226562503</v>
      </c>
      <c r="S15" s="375">
        <f>NAInd!S10</f>
        <v>43.026637695312502</v>
      </c>
      <c r="T15" s="375">
        <f>NAInd!T10</f>
        <v>43.055391601562498</v>
      </c>
      <c r="U15" s="375">
        <f>NAInd!U10</f>
        <v>43.6293408203125</v>
      </c>
      <c r="V15" s="375">
        <f>NAInd!V10</f>
        <v>41.036880859375003</v>
      </c>
      <c r="W15" s="375">
        <f>NAInd!W10</f>
        <v>38.995123535156253</v>
      </c>
      <c r="X15" s="375">
        <f>NAInd!X10</f>
        <v>36.801475097656251</v>
      </c>
      <c r="Y15" s="375">
        <f>NAInd!Y10</f>
        <v>35.9543642578125</v>
      </c>
      <c r="Z15" s="375">
        <f>NAInd!Z10</f>
        <v>30.654225097656251</v>
      </c>
      <c r="AA15" s="375">
        <f>NAInd!AA10</f>
        <v>31.761992675781251</v>
      </c>
      <c r="AB15" s="375">
        <f>NAInd!AB10</f>
        <v>32.832697265625001</v>
      </c>
    </row>
    <row r="16" spans="1:28" s="363" customFormat="1" hidden="1" outlineLevel="1" x14ac:dyDescent="0.25">
      <c r="B16" s="369" t="s">
        <v>61</v>
      </c>
      <c r="C16" s="375">
        <f>SUM(NAInd!C11:C12)</f>
        <v>26.485468124389648</v>
      </c>
      <c r="D16" s="375">
        <f>SUM(NAInd!D11:D12)</f>
        <v>27.088777450561523</v>
      </c>
      <c r="E16" s="375">
        <f>SUM(NAInd!E11:E12)</f>
        <v>29.144247398376464</v>
      </c>
      <c r="F16" s="375">
        <f>SUM(NAInd!F11:F12)</f>
        <v>31.714641181945801</v>
      </c>
      <c r="G16" s="375">
        <f>SUM(NAInd!G11:G12)</f>
        <v>36.736764221191407</v>
      </c>
      <c r="H16" s="375">
        <f>SUM(NAInd!H11:H12)</f>
        <v>38.039328750610352</v>
      </c>
      <c r="I16" s="375">
        <f>SUM(NAInd!I11:I12)</f>
        <v>36.556462310791019</v>
      </c>
      <c r="J16" s="375">
        <f>SUM(NAInd!J11:J12)</f>
        <v>40.268642486572261</v>
      </c>
      <c r="K16" s="375">
        <f>SUM(NAInd!K11:K12)</f>
        <v>38.921514251708984</v>
      </c>
      <c r="L16" s="375">
        <f>SUM(NAInd!L11:L12)</f>
        <v>35.841040596008298</v>
      </c>
      <c r="M16" s="375">
        <f>SUM(NAInd!M11:M12)</f>
        <v>37.528247009277344</v>
      </c>
      <c r="N16" s="375">
        <f>SUM(NAInd!N11:N12)</f>
        <v>45.230644073486332</v>
      </c>
      <c r="O16" s="375">
        <f>SUM(NAInd!O11:O12)</f>
        <v>48.659907150268552</v>
      </c>
      <c r="P16" s="375">
        <f>SUM(NAInd!P11:P12)</f>
        <v>47.127411239624024</v>
      </c>
      <c r="Q16" s="375">
        <f>SUM(NAInd!Q11:Q12)</f>
        <v>51.958347808837893</v>
      </c>
      <c r="R16" s="375">
        <f>SUM(NAInd!R11:R12)</f>
        <v>59.20695260620117</v>
      </c>
      <c r="S16" s="375">
        <f>SUM(NAInd!S11:S12)</f>
        <v>56.982860748291017</v>
      </c>
      <c r="T16" s="375">
        <f>SUM(NAInd!T11:T12)</f>
        <v>51.791014053344725</v>
      </c>
      <c r="U16" s="375">
        <f>SUM(NAInd!U11:U12)</f>
        <v>48.391000869750975</v>
      </c>
      <c r="V16" s="375">
        <f>SUM(NAInd!V11:V12)</f>
        <v>42.643893814086915</v>
      </c>
      <c r="W16" s="375">
        <f>SUM(NAInd!W11:W12)</f>
        <v>28.048408752441407</v>
      </c>
      <c r="X16" s="375">
        <f>SUM(NAInd!X11:X12)</f>
        <v>11.001948574066162</v>
      </c>
      <c r="Y16" s="375">
        <f>SUM(NAInd!Y11:Y12)</f>
        <v>17.001110948562623</v>
      </c>
      <c r="Z16" s="375">
        <f>SUM(NAInd!Z11:Z12)</f>
        <v>28.415128612518309</v>
      </c>
      <c r="AA16" s="375">
        <f>SUM(NAInd!AA11:AA12)</f>
        <v>39.527002167701724</v>
      </c>
      <c r="AB16" s="375">
        <f>SUM(NAInd!AB11:AB12)</f>
        <v>42.742645812988286</v>
      </c>
    </row>
    <row r="17" spans="2:28" s="363" customFormat="1" hidden="1" outlineLevel="1" x14ac:dyDescent="0.25">
      <c r="B17" s="369" t="s">
        <v>62</v>
      </c>
      <c r="C17" s="375">
        <f>SUM(NAInd!C18:C20)</f>
        <v>66.314662841796874</v>
      </c>
      <c r="D17" s="375">
        <f>SUM(NAInd!D18:D20)</f>
        <v>68.875482910156251</v>
      </c>
      <c r="E17" s="375">
        <f>SUM(NAInd!E18:E20)</f>
        <v>70.726784332275386</v>
      </c>
      <c r="F17" s="375">
        <f>SUM(NAInd!F18:F20)</f>
        <v>70.639806304931653</v>
      </c>
      <c r="G17" s="375">
        <f>SUM(NAInd!G18:G20)</f>
        <v>71.533764423370371</v>
      </c>
      <c r="H17" s="375">
        <f>SUM(NAInd!H18:H20)</f>
        <v>67.308612220764161</v>
      </c>
      <c r="I17" s="375">
        <f>SUM(NAInd!I18:I20)</f>
        <v>68.75971785736084</v>
      </c>
      <c r="J17" s="375">
        <f>SUM(NAInd!J18:J20)</f>
        <v>69.712130516052241</v>
      </c>
      <c r="K17" s="375">
        <f>SUM(NAInd!K18:K20)</f>
        <v>69.565926773071283</v>
      </c>
      <c r="L17" s="375">
        <f>SUM(NAInd!L18:L20)</f>
        <v>68.767031112670892</v>
      </c>
      <c r="M17" s="375">
        <f>SUM(NAInd!M18:M20)</f>
        <v>64.158132438659663</v>
      </c>
      <c r="N17" s="375">
        <f>SUM(NAInd!N18:N20)</f>
        <v>62.744864345550539</v>
      </c>
      <c r="O17" s="375">
        <f>SUM(NAInd!O18:O20)</f>
        <v>62.169917190551757</v>
      </c>
      <c r="P17" s="375">
        <f>SUM(NAInd!P18:P20)</f>
        <v>61.670060035705568</v>
      </c>
      <c r="Q17" s="375">
        <f>SUM(NAInd!Q18:Q20)</f>
        <v>62.466810211181638</v>
      </c>
      <c r="R17" s="375">
        <f>SUM(NAInd!R18:R20)</f>
        <v>60.293836624145513</v>
      </c>
      <c r="S17" s="375">
        <f>SUM(NAInd!S18:S20)</f>
        <v>62.290512115478521</v>
      </c>
      <c r="T17" s="375">
        <f>SUM(NAInd!T18:T20)</f>
        <v>63.452018129348758</v>
      </c>
      <c r="U17" s="375">
        <f>SUM(NAInd!U18:U20)</f>
        <v>65.193245155334466</v>
      </c>
      <c r="V17" s="375">
        <f>SUM(NAInd!V18:V20)</f>
        <v>65.443723571777355</v>
      </c>
      <c r="W17" s="375">
        <f>SUM(NAInd!W18:W20)</f>
        <v>66.112436264038081</v>
      </c>
      <c r="X17" s="375">
        <f>SUM(NAInd!X18:X20)</f>
        <v>64.760826477050784</v>
      </c>
      <c r="Y17" s="375">
        <f>SUM(NAInd!Y18:Y20)</f>
        <v>61.529584228515624</v>
      </c>
      <c r="Z17" s="375">
        <f>SUM(NAInd!Z18:Z20)</f>
        <v>62.168556777954095</v>
      </c>
      <c r="AA17" s="375">
        <f>SUM(NAInd!AA18:AA20)</f>
        <v>62.36967175292969</v>
      </c>
      <c r="AB17" s="375">
        <f>SUM(NAInd!AB18:AB20)</f>
        <v>63.001122116088865</v>
      </c>
    </row>
    <row r="18" spans="2:28" s="363" customFormat="1" hidden="1" outlineLevel="1" x14ac:dyDescent="0.25">
      <c r="B18" s="369" t="s">
        <v>63</v>
      </c>
      <c r="C18" s="375">
        <f>SUM(NAInd!C13:C17,NAInd!C21:C24)</f>
        <v>48.190444272733295</v>
      </c>
      <c r="D18" s="375">
        <f>SUM(NAInd!D13:D17,NAInd!D21:D24)</f>
        <v>49.725069754490633</v>
      </c>
      <c r="E18" s="375">
        <f>SUM(NAInd!E13:E17,NAInd!E21:E24)</f>
        <v>50.083123193740846</v>
      </c>
      <c r="F18" s="375">
        <f>SUM(NAInd!F13:F17,NAInd!F21:F24)</f>
        <v>53.099320049285893</v>
      </c>
      <c r="G18" s="375">
        <f>SUM(NAInd!G13:G17,NAInd!G21:G24)</f>
        <v>53.123385560989384</v>
      </c>
      <c r="H18" s="375">
        <f>SUM(NAInd!H13:H17,NAInd!H21:H24)</f>
        <v>54.556459850311285</v>
      </c>
      <c r="I18" s="375">
        <f>SUM(NAInd!I13:I17,NAInd!I21:I24)</f>
        <v>58.857291171073911</v>
      </c>
      <c r="J18" s="375">
        <f>SUM(NAInd!J13:J17,NAInd!J21:J24)</f>
        <v>60.428587910652162</v>
      </c>
      <c r="K18" s="375">
        <f>SUM(NAInd!K13:K17,NAInd!K21:K24)</f>
        <v>54.981366661548613</v>
      </c>
      <c r="L18" s="375">
        <f>SUM(NAInd!L13:L17,NAInd!L21:L24)</f>
        <v>50.796722462654117</v>
      </c>
      <c r="M18" s="375">
        <f>SUM(NAInd!M13:M17,NAInd!M21:M24)</f>
        <v>49.900159821510314</v>
      </c>
      <c r="N18" s="375">
        <f>SUM(NAInd!N13:N17,NAInd!N21:N24)</f>
        <v>50.559862108707421</v>
      </c>
      <c r="O18" s="375">
        <f>SUM(NAInd!O13:O17,NAInd!O21:O24)</f>
        <v>48.756502805709836</v>
      </c>
      <c r="P18" s="375">
        <f>SUM(NAInd!P13:P17,NAInd!P21:P24)</f>
        <v>48.433819070100782</v>
      </c>
      <c r="Q18" s="375">
        <f>SUM(NAInd!Q13:Q17,NAInd!Q21:Q24)</f>
        <v>50.497955931186674</v>
      </c>
      <c r="R18" s="375">
        <f>SUM(NAInd!R13:R17,NAInd!R21:R24)</f>
        <v>59.489022058010114</v>
      </c>
      <c r="S18" s="375">
        <f>SUM(NAInd!S13:S17,NAInd!S21:S24)</f>
        <v>60.271154745101931</v>
      </c>
      <c r="T18" s="375">
        <f>SUM(NAInd!T13:T17,NAInd!T21:T24)</f>
        <v>57.101384322166453</v>
      </c>
      <c r="U18" s="375">
        <f>SUM(NAInd!U13:U17,NAInd!U21:U24)</f>
        <v>58.701144377708445</v>
      </c>
      <c r="V18" s="375">
        <f>SUM(NAInd!V13:V17,NAInd!V21:V24)</f>
        <v>62.367038630485517</v>
      </c>
      <c r="W18" s="375">
        <f>SUM(NAInd!W13:W17,NAInd!W21:W24)</f>
        <v>64.623967053890226</v>
      </c>
      <c r="X18" s="375">
        <f>SUM(NAInd!X13:X17,NAInd!X21:X24)</f>
        <v>59.252102430820457</v>
      </c>
      <c r="Y18" s="375">
        <f>SUM(NAInd!Y13:Y17,NAInd!Y21:Y24)</f>
        <v>60.297418233990676</v>
      </c>
      <c r="Z18" s="375">
        <f>SUM(NAInd!Z13:Z17,NAInd!Z21:Z24)</f>
        <v>61.717856789067383</v>
      </c>
      <c r="AA18" s="375">
        <f>SUM(NAInd!AA13:AA17,NAInd!AA21:AA24)</f>
        <v>65.592581287384036</v>
      </c>
      <c r="AB18" s="375">
        <f>SUM(NAInd!AB13:AB17,NAInd!AB21:AB24)</f>
        <v>68.556723575592031</v>
      </c>
    </row>
    <row r="19" spans="2:28" s="363" customFormat="1" hidden="1" outlineLevel="1" x14ac:dyDescent="0.25">
      <c r="B19" s="369" t="s">
        <v>64</v>
      </c>
      <c r="C19" s="375">
        <f>SUM(NAInd!C26:C27)</f>
        <v>21.593264099121093</v>
      </c>
      <c r="D19" s="375">
        <f>SUM(NAInd!D26:D27)</f>
        <v>21.897002014160158</v>
      </c>
      <c r="E19" s="375">
        <f>SUM(NAInd!E26:E27)</f>
        <v>21.293065185546876</v>
      </c>
      <c r="F19" s="375">
        <f>SUM(NAInd!F26:F27)</f>
        <v>21.20254309082031</v>
      </c>
      <c r="G19" s="375">
        <f>SUM(NAInd!G26:G27)</f>
        <v>25.018310424804685</v>
      </c>
      <c r="H19" s="375">
        <f>SUM(NAInd!H26:H27)</f>
        <v>27.398807678222656</v>
      </c>
      <c r="I19" s="375">
        <f>SUM(NAInd!I26:I27)</f>
        <v>26.857470336914062</v>
      </c>
      <c r="J19" s="375">
        <f>SUM(NAInd!J26:J27)</f>
        <v>26.895308654785158</v>
      </c>
      <c r="K19" s="375">
        <f>SUM(NAInd!K26:K27)</f>
        <v>28.9931826171875</v>
      </c>
      <c r="L19" s="375">
        <f>SUM(NAInd!L26:L27)</f>
        <v>26.839721343994142</v>
      </c>
      <c r="M19" s="375">
        <f>SUM(NAInd!M26:M27)</f>
        <v>25.899970306396483</v>
      </c>
      <c r="N19" s="375">
        <f>SUM(NAInd!N26:N27)</f>
        <v>28.018925903320312</v>
      </c>
      <c r="O19" s="375">
        <f>SUM(NAInd!O26:O27)</f>
        <v>31.249728088378905</v>
      </c>
      <c r="P19" s="375">
        <f>SUM(NAInd!P26:P27)</f>
        <v>30.439369354248047</v>
      </c>
      <c r="Q19" s="375">
        <f>SUM(NAInd!Q26:Q27)</f>
        <v>33.196217468261715</v>
      </c>
      <c r="R19" s="375">
        <f>SUM(NAInd!R26:R27)</f>
        <v>33.078144287109382</v>
      </c>
      <c r="S19" s="375">
        <f>SUM(NAInd!S26:S27)</f>
        <v>32.875775146484372</v>
      </c>
      <c r="T19" s="375">
        <f>SUM(NAInd!T26:T27)</f>
        <v>31.350773681640622</v>
      </c>
      <c r="U19" s="375">
        <f>SUM(NAInd!U26:U27)</f>
        <v>30.491963378906252</v>
      </c>
      <c r="V19" s="375">
        <f>SUM(NAInd!V26:V27)</f>
        <v>29.211454345703125</v>
      </c>
      <c r="W19" s="375">
        <f>SUM(NAInd!W26:W27)</f>
        <v>28.292160888671877</v>
      </c>
      <c r="X19" s="375">
        <f>SUM(NAInd!X26:X27)</f>
        <v>22.768279418945312</v>
      </c>
      <c r="Y19" s="375">
        <f>SUM(NAInd!Y26:Y27)</f>
        <v>24.600623168945312</v>
      </c>
      <c r="Z19" s="375">
        <f>SUM(NAInd!Z26:Z27)</f>
        <v>24.147795410156249</v>
      </c>
      <c r="AA19" s="375">
        <f>SUM(NAInd!AA26:AA27)</f>
        <v>28.702035888671872</v>
      </c>
      <c r="AB19" s="375">
        <f>SUM(NAInd!AB26:AB27)</f>
        <v>33.151747070312503</v>
      </c>
    </row>
    <row r="20" spans="2:28" s="363" customFormat="1" hidden="1" outlineLevel="1" x14ac:dyDescent="0.25">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row>
    <row r="21" spans="2:28" s="363" customFormat="1" ht="13" hidden="1" outlineLevel="1" x14ac:dyDescent="0.3">
      <c r="B21" s="329" t="s">
        <v>65</v>
      </c>
      <c r="C21" s="374"/>
      <c r="D21" s="374"/>
      <c r="E21" s="374"/>
      <c r="F21" s="374"/>
      <c r="G21" s="374"/>
      <c r="H21" s="374">
        <f>NAExp!B29</f>
        <v>297.49215698242188</v>
      </c>
      <c r="I21" s="374">
        <f>NAExp!C29</f>
        <v>285.50344848632813</v>
      </c>
      <c r="J21" s="374">
        <f>NAExp!D29</f>
        <v>291.05377197265625</v>
      </c>
      <c r="K21" s="374">
        <f>NAExp!E29</f>
        <v>276.94210815429688</v>
      </c>
      <c r="L21" s="374">
        <f>NAExp!F29</f>
        <v>257.93353271484375</v>
      </c>
      <c r="M21" s="374">
        <f>NAExp!G29</f>
        <v>252.06965637207031</v>
      </c>
      <c r="N21" s="374">
        <f>NAExp!H29</f>
        <v>266.22509765625</v>
      </c>
      <c r="O21" s="374">
        <f>NAExp!I29</f>
        <v>269.60610961914063</v>
      </c>
      <c r="P21" s="374">
        <f>NAExp!J29</f>
        <v>259.739501953125</v>
      </c>
      <c r="Q21" s="374">
        <f>NAExp!K29</f>
        <v>275.58779907226563</v>
      </c>
      <c r="R21" s="374">
        <f>NAExp!L29</f>
        <v>295.69281005859375</v>
      </c>
      <c r="S21" s="374">
        <f>NAExp!M29</f>
        <v>298.64007568359375</v>
      </c>
      <c r="T21" s="374">
        <f>NAExp!N29</f>
        <v>290.9749755859375</v>
      </c>
      <c r="U21" s="374">
        <f>NAExp!O29</f>
        <v>285.022216796875</v>
      </c>
      <c r="V21" s="374">
        <f>NAExp!P29</f>
        <v>282.12771606445313</v>
      </c>
      <c r="W21" s="374">
        <f>NAExp!Q29</f>
        <v>260.24169921875</v>
      </c>
      <c r="X21" s="374">
        <f>NAExp!R29</f>
        <v>222.19358825683594</v>
      </c>
      <c r="Y21" s="374">
        <f>NAExp!S29</f>
        <v>230.08049011230469</v>
      </c>
      <c r="Z21" s="374">
        <f>NAExp!T29</f>
        <v>236.51533508300781</v>
      </c>
      <c r="AA21" s="374">
        <f>NAExp!U29</f>
        <v>268.57009887695313</v>
      </c>
      <c r="AB21" s="374">
        <f>NAExp!V29</f>
        <v>281.11590576171875</v>
      </c>
    </row>
    <row r="22" spans="2:28" s="363" customFormat="1" hidden="1" outlineLevel="1" x14ac:dyDescent="0.25">
      <c r="B22" s="369" t="s">
        <v>66</v>
      </c>
      <c r="C22" s="375"/>
      <c r="D22" s="375"/>
      <c r="E22" s="375"/>
      <c r="F22" s="375"/>
      <c r="G22" s="375"/>
      <c r="H22" s="375">
        <f>NAExp!B3</f>
        <v>91.019157409667969</v>
      </c>
      <c r="I22" s="375">
        <f>NAExp!C3</f>
        <v>95.741828918457031</v>
      </c>
      <c r="J22" s="375">
        <f>NAExp!D3</f>
        <v>95.738410949707031</v>
      </c>
      <c r="K22" s="375">
        <f>NAExp!E3</f>
        <v>95.722755432128906</v>
      </c>
      <c r="L22" s="375">
        <f>NAExp!F3</f>
        <v>96.042411804199219</v>
      </c>
      <c r="M22" s="375">
        <f>NAExp!G3</f>
        <v>90.863075256347656</v>
      </c>
      <c r="N22" s="375">
        <f>NAExp!H3</f>
        <v>88.705497741699219</v>
      </c>
      <c r="O22" s="375">
        <f>NAExp!I3</f>
        <v>86.786407470703125</v>
      </c>
      <c r="P22" s="375">
        <f>NAExp!J3</f>
        <v>87.265861511230469</v>
      </c>
      <c r="Q22" s="375">
        <f>NAExp!K3</f>
        <v>87.719764709472656</v>
      </c>
      <c r="R22" s="375">
        <f>NAExp!L3</f>
        <v>87.461891174316406</v>
      </c>
      <c r="S22" s="375">
        <f>NAExp!M3</f>
        <v>90.942794799804688</v>
      </c>
      <c r="T22" s="375">
        <f>NAExp!N3</f>
        <v>90.489967346191406</v>
      </c>
      <c r="U22" s="375">
        <f>NAExp!O3</f>
        <v>94.584808349609375</v>
      </c>
      <c r="V22" s="375">
        <f>NAExp!P3</f>
        <v>95.244537353515625</v>
      </c>
      <c r="W22" s="375">
        <f>NAExp!Q3</f>
        <v>105.24574279785156</v>
      </c>
      <c r="X22" s="375">
        <f>NAExp!R3</f>
        <v>99.970169067382813</v>
      </c>
      <c r="Y22" s="375">
        <f>NAExp!S3</f>
        <v>93.217086791992188</v>
      </c>
      <c r="Z22" s="375">
        <f>NAExp!T3</f>
        <v>94.352928161621094</v>
      </c>
      <c r="AA22" s="375">
        <f>NAExp!U3</f>
        <v>99.37261962890625</v>
      </c>
      <c r="AB22" s="375">
        <f>NAExp!V3</f>
        <v>104.37290954589844</v>
      </c>
    </row>
    <row r="23" spans="2:28" s="363" customFormat="1" hidden="1" outlineLevel="1" x14ac:dyDescent="0.25">
      <c r="B23" s="369" t="s">
        <v>67</v>
      </c>
      <c r="C23" s="375"/>
      <c r="D23" s="375"/>
      <c r="E23" s="375"/>
      <c r="F23" s="375"/>
      <c r="G23" s="375"/>
      <c r="H23" s="375">
        <f>NAExp!B7</f>
        <v>174.01597595214844</v>
      </c>
      <c r="I23" s="375">
        <f>NAExp!C7</f>
        <v>176.84767150878906</v>
      </c>
      <c r="J23" s="375">
        <f>NAExp!D7</f>
        <v>180.94279479980469</v>
      </c>
      <c r="K23" s="375">
        <f>NAExp!E7</f>
        <v>180.2330322265625</v>
      </c>
      <c r="L23" s="375">
        <f>NAExp!F7</f>
        <v>168.94441223144531</v>
      </c>
      <c r="M23" s="375">
        <f>NAExp!G7</f>
        <v>163.19332885742188</v>
      </c>
      <c r="N23" s="375">
        <f>NAExp!H7</f>
        <v>165.37008666992188</v>
      </c>
      <c r="O23" s="375">
        <f>NAExp!I7</f>
        <v>176.03425598144531</v>
      </c>
      <c r="P23" s="375">
        <f>NAExp!J7</f>
        <v>182.37922668457031</v>
      </c>
      <c r="Q23" s="375">
        <f>NAExp!K7</f>
        <v>188.581298828125</v>
      </c>
      <c r="R23" s="375">
        <f>NAExp!L7</f>
        <v>194.50621032714844</v>
      </c>
      <c r="S23" s="375">
        <f>NAExp!M7</f>
        <v>204.81137084960938</v>
      </c>
      <c r="T23" s="375">
        <f>NAExp!N7</f>
        <v>204.26277160644531</v>
      </c>
      <c r="U23" s="375">
        <f>NAExp!O7</f>
        <v>201.22817993164063</v>
      </c>
      <c r="V23" s="375">
        <f>NAExp!P7</f>
        <v>198.95065307617188</v>
      </c>
      <c r="W23" s="375">
        <f>NAExp!Q7</f>
        <v>200.87088012695313</v>
      </c>
      <c r="X23" s="375">
        <f>NAExp!R7</f>
        <v>191.19790649414063</v>
      </c>
      <c r="Y23" s="375">
        <f>NAExp!S7</f>
        <v>189.68130493164063</v>
      </c>
      <c r="Z23" s="375">
        <f>NAExp!T7</f>
        <v>175.60099792480469</v>
      </c>
      <c r="AA23" s="375">
        <f>NAExp!U7</f>
        <v>178.77737426757813</v>
      </c>
      <c r="AB23" s="375">
        <f>NAExp!V7</f>
        <v>182.40560913085938</v>
      </c>
    </row>
    <row r="24" spans="2:28" s="363" customFormat="1" hidden="1" outlineLevel="1" x14ac:dyDescent="0.25">
      <c r="B24" s="369" t="s">
        <v>68</v>
      </c>
      <c r="C24" s="375"/>
      <c r="D24" s="375"/>
      <c r="E24" s="375"/>
      <c r="F24" s="375"/>
      <c r="G24" s="375"/>
      <c r="H24" s="375">
        <f>NAExp!B13</f>
        <v>109.38709259033203</v>
      </c>
      <c r="I24" s="375">
        <f>NAExp!C13</f>
        <v>94.468719482421875</v>
      </c>
      <c r="J24" s="375">
        <f>NAExp!D13</f>
        <v>88.21429443359375</v>
      </c>
      <c r="K24" s="375">
        <f>NAExp!E13</f>
        <v>76.373893737792969</v>
      </c>
      <c r="L24" s="375">
        <f>NAExp!F13</f>
        <v>56.159599304199219</v>
      </c>
      <c r="M24" s="375">
        <f>NAExp!G13</f>
        <v>53.988288879394531</v>
      </c>
      <c r="N24" s="375">
        <f>NAExp!H13</f>
        <v>65.704498291015625</v>
      </c>
      <c r="O24" s="375">
        <f>NAExp!I13</f>
        <v>65.769569396972656</v>
      </c>
      <c r="P24" s="375">
        <f>NAExp!J13</f>
        <v>58.353759765625</v>
      </c>
      <c r="Q24" s="375">
        <f>NAExp!K13</f>
        <v>82.132484436035156</v>
      </c>
      <c r="R24" s="375">
        <f>NAExp!L13</f>
        <v>88.465530395507813</v>
      </c>
      <c r="S24" s="375">
        <f>NAExp!M13</f>
        <v>91.921768188476563</v>
      </c>
      <c r="T24" s="375">
        <f>NAExp!N13</f>
        <v>95.620033264160156</v>
      </c>
      <c r="U24" s="375">
        <f>NAExp!O13</f>
        <v>83.179122924804688</v>
      </c>
      <c r="V24" s="375">
        <f>NAExp!P13</f>
        <v>97.672607421875</v>
      </c>
      <c r="W24" s="375">
        <f>NAExp!Q13</f>
        <v>112.13867950439453</v>
      </c>
      <c r="X24" s="375">
        <f>NAExp!R13</f>
        <v>86.247734069824219</v>
      </c>
      <c r="Y24" s="375">
        <f>NAExp!S13</f>
        <v>94.577323913574219</v>
      </c>
      <c r="Z24" s="375">
        <f>NAExp!T13</f>
        <v>80.381195068359375</v>
      </c>
      <c r="AA24" s="375">
        <f>NAExp!U13</f>
        <v>87.40869140625</v>
      </c>
      <c r="AB24" s="375">
        <f>NAExp!V13</f>
        <v>97.752769470214844</v>
      </c>
    </row>
    <row r="25" spans="2:28" s="363" customFormat="1" ht="13" hidden="1" outlineLevel="1" x14ac:dyDescent="0.3">
      <c r="B25" s="376" t="s">
        <v>69</v>
      </c>
      <c r="C25" s="374"/>
      <c r="D25" s="374"/>
      <c r="E25" s="374"/>
      <c r="F25" s="374"/>
      <c r="G25" s="374"/>
      <c r="H25" s="374">
        <f>NAExp!B17</f>
        <v>375.36505126953125</v>
      </c>
      <c r="I25" s="374">
        <f>NAExp!C17</f>
        <v>367.0875244140625</v>
      </c>
      <c r="J25" s="374">
        <f>NAExp!D17</f>
        <v>365.45669555664063</v>
      </c>
      <c r="K25" s="374">
        <f>NAExp!E17</f>
        <v>351.86032104492188</v>
      </c>
      <c r="L25" s="374">
        <f>NAExp!F17</f>
        <v>320.77920532226563</v>
      </c>
      <c r="M25" s="374">
        <f>NAExp!G17</f>
        <v>309.57980346679688</v>
      </c>
      <c r="N25" s="374">
        <f>NAExp!H17</f>
        <v>320.32919311523438</v>
      </c>
      <c r="O25" s="374">
        <f>NAExp!I17</f>
        <v>329.18267822265625</v>
      </c>
      <c r="P25" s="374">
        <f>NAExp!J17</f>
        <v>328.909912109375</v>
      </c>
      <c r="Q25" s="374">
        <f>NAExp!K17</f>
        <v>356.9361572265625</v>
      </c>
      <c r="R25" s="374">
        <f>NAExp!L17</f>
        <v>365.06881713867188</v>
      </c>
      <c r="S25" s="374">
        <f>NAExp!M17</f>
        <v>385.03750610351563</v>
      </c>
      <c r="T25" s="374">
        <f>NAExp!N17</f>
        <v>391.41082763671875</v>
      </c>
      <c r="U25" s="374">
        <f>NAExp!O17</f>
        <v>379.07577514648438</v>
      </c>
      <c r="V25" s="374">
        <f>NAExp!P17</f>
        <v>391.6741943359375</v>
      </c>
      <c r="W25" s="374">
        <f>NAExp!Q17</f>
        <v>415.50640869140625</v>
      </c>
      <c r="X25" s="374">
        <f>NAExp!R17</f>
        <v>380.12844848632813</v>
      </c>
      <c r="Y25" s="374">
        <f>NAExp!S17</f>
        <v>380.50296020507813</v>
      </c>
      <c r="Z25" s="374">
        <f>NAExp!T17</f>
        <v>350.97463989257813</v>
      </c>
      <c r="AA25" s="374">
        <f>NAExp!U17</f>
        <v>363.31112670898438</v>
      </c>
      <c r="AB25" s="374">
        <f>NAExp!V17</f>
        <v>382.10455322265625</v>
      </c>
    </row>
    <row r="26" spans="2:28" s="363" customFormat="1" hidden="1" outlineLevel="1" x14ac:dyDescent="0.25">
      <c r="B26" s="369" t="s">
        <v>70</v>
      </c>
      <c r="C26" s="375"/>
      <c r="D26" s="375"/>
      <c r="E26" s="375"/>
      <c r="F26" s="375"/>
      <c r="G26" s="375"/>
      <c r="H26" s="375">
        <f>NAExp!B18</f>
        <v>115.15496063232422</v>
      </c>
      <c r="I26" s="375">
        <f>NAExp!C18</f>
        <v>115.47105407714844</v>
      </c>
      <c r="J26" s="375">
        <f>NAExp!D18</f>
        <v>112.53776550292969</v>
      </c>
      <c r="K26" s="375">
        <f>NAExp!E18</f>
        <v>106.01342010498047</v>
      </c>
      <c r="L26" s="375">
        <f>NAExp!F18</f>
        <v>96.307426452636719</v>
      </c>
      <c r="M26" s="375">
        <f>NAExp!G18</f>
        <v>101.90214538574219</v>
      </c>
      <c r="N26" s="375">
        <f>NAExp!H18</f>
        <v>116.73899841308594</v>
      </c>
      <c r="O26" s="375">
        <f>NAExp!I18</f>
        <v>126.88161468505859</v>
      </c>
      <c r="P26" s="375">
        <f>NAExp!J18</f>
        <v>121.91487884521484</v>
      </c>
      <c r="Q26" s="375">
        <f>NAExp!K18</f>
        <v>130.82998657226563</v>
      </c>
      <c r="R26" s="375">
        <f>NAExp!L18</f>
        <v>148.16950988769531</v>
      </c>
      <c r="S26" s="375">
        <f>NAExp!M18</f>
        <v>146.77360534667969</v>
      </c>
      <c r="T26" s="375">
        <f>NAExp!N18</f>
        <v>132.38130187988281</v>
      </c>
      <c r="U26" s="375">
        <f>NAExp!O18</f>
        <v>122.17169189453125</v>
      </c>
      <c r="V26" s="375">
        <f>NAExp!P18</f>
        <v>108.05171966552734</v>
      </c>
      <c r="W26" s="375">
        <f>NAExp!Q18</f>
        <v>61.632045745849609</v>
      </c>
      <c r="X26" s="375">
        <f>NAExp!R18</f>
        <v>16.349571228027344</v>
      </c>
      <c r="Y26" s="375">
        <f>NAExp!S18</f>
        <v>36.89617919921875</v>
      </c>
      <c r="Z26" s="375">
        <f>NAExp!T18</f>
        <v>64.130348205566406</v>
      </c>
      <c r="AA26" s="375">
        <f>NAExp!U18</f>
        <v>90.518539428710938</v>
      </c>
      <c r="AB26" s="375">
        <f>NAExp!V18</f>
        <v>102.81320953369141</v>
      </c>
    </row>
    <row r="27" spans="2:28" s="363" customFormat="1" hidden="1" outlineLevel="1" x14ac:dyDescent="0.25">
      <c r="B27" s="369" t="s">
        <v>71</v>
      </c>
      <c r="C27" s="375"/>
      <c r="D27" s="375"/>
      <c r="E27" s="375"/>
      <c r="F27" s="375"/>
      <c r="G27" s="375"/>
      <c r="H27" s="375">
        <f>NAExp!B24</f>
        <v>193.02784729003906</v>
      </c>
      <c r="I27" s="375">
        <f>NAExp!C24</f>
        <v>197.05513000488281</v>
      </c>
      <c r="J27" s="375">
        <f>NAExp!D24</f>
        <v>186.94068908691406</v>
      </c>
      <c r="K27" s="375">
        <f>NAExp!E24</f>
        <v>180.93162536621094</v>
      </c>
      <c r="L27" s="375">
        <f>NAExp!F24</f>
        <v>159.15310668945313</v>
      </c>
      <c r="M27" s="375">
        <f>NAExp!G24</f>
        <v>159.41230773925781</v>
      </c>
      <c r="N27" s="375">
        <f>NAExp!H24</f>
        <v>170.84310913085938</v>
      </c>
      <c r="O27" s="375">
        <f>NAExp!I24</f>
        <v>186.45817565917969</v>
      </c>
      <c r="P27" s="375">
        <f>NAExp!J24</f>
        <v>191.08528137207031</v>
      </c>
      <c r="Q27" s="375">
        <f>NAExp!K24</f>
        <v>212.1783447265625</v>
      </c>
      <c r="R27" s="375">
        <f>NAExp!L24</f>
        <v>217.5455322265625</v>
      </c>
      <c r="S27" s="375">
        <f>NAExp!M24</f>
        <v>233.17103576660156</v>
      </c>
      <c r="T27" s="375">
        <f>NAExp!N24</f>
        <v>232.81715393066406</v>
      </c>
      <c r="U27" s="375">
        <f>NAExp!O24</f>
        <v>216.22525024414063</v>
      </c>
      <c r="V27" s="375">
        <f>NAExp!P24</f>
        <v>217.59820556640625</v>
      </c>
      <c r="W27" s="375">
        <f>NAExp!Q24</f>
        <v>216.89674377441406</v>
      </c>
      <c r="X27" s="375">
        <f>NAExp!R24</f>
        <v>174.284423828125</v>
      </c>
      <c r="Y27" s="375">
        <f>NAExp!S24</f>
        <v>187.31864929199219</v>
      </c>
      <c r="Z27" s="375">
        <f>NAExp!T24</f>
        <v>178.58966064453125</v>
      </c>
      <c r="AA27" s="375">
        <f>NAExp!U24</f>
        <v>180.25955200195313</v>
      </c>
      <c r="AB27" s="375">
        <f>NAExp!V24</f>
        <v>198.8018798828125</v>
      </c>
    </row>
    <row r="28" spans="2:28" s="363" customFormat="1" hidden="1" outlineLevel="1" x14ac:dyDescent="0.25">
      <c r="B28" s="369"/>
      <c r="K28" s="375"/>
      <c r="L28" s="375"/>
      <c r="M28" s="375"/>
      <c r="N28" s="375"/>
      <c r="O28" s="375"/>
      <c r="P28" s="375"/>
      <c r="Q28" s="375"/>
      <c r="R28" s="375"/>
      <c r="S28" s="375"/>
      <c r="T28" s="375"/>
      <c r="U28" s="375"/>
      <c r="V28" s="375"/>
      <c r="W28" s="375"/>
      <c r="X28" s="375"/>
      <c r="Y28" s="375"/>
      <c r="Z28" s="375"/>
      <c r="AA28" s="375"/>
      <c r="AB28" s="375"/>
    </row>
    <row r="29" spans="2:28" s="364" customFormat="1" ht="13" hidden="1" outlineLevel="1" x14ac:dyDescent="0.3">
      <c r="B29" s="376" t="s">
        <v>72</v>
      </c>
      <c r="C29" s="374">
        <f>NAInc!C16</f>
        <v>149.55254687499999</v>
      </c>
      <c r="D29" s="374">
        <f>NAInc!D16</f>
        <v>159.44746875000001</v>
      </c>
      <c r="E29" s="374">
        <f>NAInc!E16</f>
        <v>162.66010937499999</v>
      </c>
      <c r="F29" s="374">
        <f>NAInc!F16</f>
        <v>154.56798437500001</v>
      </c>
      <c r="G29" s="374">
        <f>NAInc!G16</f>
        <v>166.36415625000001</v>
      </c>
      <c r="H29" s="374">
        <f>NAInc!H16</f>
        <v>185.65870312499999</v>
      </c>
      <c r="I29" s="374">
        <f>NAInc!I16</f>
        <v>190.777921875</v>
      </c>
      <c r="J29" s="374">
        <f>NAInc!J16</f>
        <v>196.013234375</v>
      </c>
      <c r="K29" s="374">
        <f>NAInc!K16</f>
        <v>199.04771875</v>
      </c>
      <c r="L29" s="374">
        <f>NAInc!L16</f>
        <v>184.05039062500001</v>
      </c>
      <c r="M29" s="374">
        <f>NAInc!M16</f>
        <v>184.292703125</v>
      </c>
      <c r="N29" s="374">
        <f>NAInc!N16</f>
        <v>195.16389062499999</v>
      </c>
      <c r="O29" s="374">
        <f>NAInc!O16</f>
        <v>214.92865624999999</v>
      </c>
      <c r="P29" s="374">
        <f>NAInc!P16</f>
        <v>226.259078125</v>
      </c>
      <c r="Q29" s="374">
        <f>NAInc!Q16</f>
        <v>245.43739062500001</v>
      </c>
      <c r="R29" s="374">
        <f>NAInc!R16</f>
        <v>283.22565624999999</v>
      </c>
      <c r="S29" s="374">
        <f>NAInc!S16</f>
        <v>303.32781249999999</v>
      </c>
      <c r="T29" s="374">
        <f>NAInc!T16</f>
        <v>289.98621874999998</v>
      </c>
      <c r="U29" s="374">
        <f>NAInc!U16</f>
        <v>288.22837500000003</v>
      </c>
      <c r="V29" s="374">
        <f>NAInc!V16</f>
        <v>281.95362499999999</v>
      </c>
      <c r="W29" s="374">
        <f>NAInc!W16</f>
        <v>258.98667187500001</v>
      </c>
      <c r="X29" s="374">
        <f>NAInc!X16</f>
        <v>235.93870312499999</v>
      </c>
      <c r="Y29" s="374">
        <f>NAInc!Y16</f>
        <v>247.47584375</v>
      </c>
      <c r="Z29" s="374">
        <f>NAInc!Z16</f>
        <v>274.95515625000002</v>
      </c>
      <c r="AA29" s="374">
        <f>NAInc!AA16</f>
        <v>317.93493749999999</v>
      </c>
      <c r="AB29" s="374">
        <f>NAInc!AB16</f>
        <v>351.67706249999998</v>
      </c>
    </row>
    <row r="30" spans="2:28" s="363" customFormat="1" ht="13" hidden="1" outlineLevel="1" x14ac:dyDescent="0.3">
      <c r="B30" s="368" t="s">
        <v>73</v>
      </c>
      <c r="K30" s="375"/>
      <c r="L30" s="375"/>
      <c r="M30" s="375"/>
      <c r="N30" s="375"/>
      <c r="O30" s="375"/>
      <c r="P30" s="375"/>
      <c r="Q30" s="375"/>
      <c r="R30" s="375"/>
      <c r="S30" s="375"/>
      <c r="T30" s="375"/>
      <c r="U30" s="375"/>
      <c r="V30" s="375"/>
      <c r="W30" s="375"/>
      <c r="X30" s="375"/>
      <c r="Y30" s="375"/>
      <c r="Z30" s="375"/>
      <c r="AA30" s="375"/>
      <c r="AB30" s="375"/>
    </row>
    <row r="31" spans="2:28" s="363" customFormat="1" hidden="1" outlineLevel="1" x14ac:dyDescent="0.25">
      <c r="B31" s="369" t="s">
        <v>74</v>
      </c>
      <c r="C31" s="375">
        <f>NAInc!C3</f>
        <v>85.772453124999998</v>
      </c>
      <c r="D31" s="375">
        <f>NAInc!D3</f>
        <v>91.5027890625</v>
      </c>
      <c r="E31" s="375">
        <f>NAInc!E3</f>
        <v>96.552546875000004</v>
      </c>
      <c r="F31" s="375">
        <f>NAInc!F3</f>
        <v>96.732335937499997</v>
      </c>
      <c r="G31" s="375">
        <f>NAInc!G3</f>
        <v>100.30996875</v>
      </c>
      <c r="H31" s="375">
        <f>NAInc!H3</f>
        <v>103.58339062500001</v>
      </c>
      <c r="I31" s="375">
        <f>NAInc!I3</f>
        <v>104.4688125</v>
      </c>
      <c r="J31" s="375">
        <f>NAInc!J3</f>
        <v>104.61203125</v>
      </c>
      <c r="K31" s="375">
        <f>NAInc!K3</f>
        <v>104.9334609375</v>
      </c>
      <c r="L31" s="375">
        <f>NAInc!L3</f>
        <v>101.5879140625</v>
      </c>
      <c r="M31" s="375">
        <f>NAInc!M3</f>
        <v>100.308296875</v>
      </c>
      <c r="N31" s="375">
        <f>NAInc!N3</f>
        <v>104.98762499999999</v>
      </c>
      <c r="O31" s="375">
        <f>NAInc!O3</f>
        <v>107.99128125</v>
      </c>
      <c r="P31" s="375">
        <f>NAInc!P3</f>
        <v>111.86994531249999</v>
      </c>
      <c r="Q31" s="375">
        <f>NAInc!Q3</f>
        <v>119.012046875</v>
      </c>
      <c r="R31" s="375">
        <f>NAInc!R3</f>
        <v>132.75979687500001</v>
      </c>
      <c r="S31" s="375">
        <f>NAInc!S3</f>
        <v>147.57284375</v>
      </c>
      <c r="T31" s="375">
        <f>NAInc!T3</f>
        <v>155.8153125</v>
      </c>
      <c r="U31" s="375">
        <f>NAInc!U3</f>
        <v>161.25792187499999</v>
      </c>
      <c r="V31" s="375">
        <f>NAInc!V3</f>
        <v>160.79028124999999</v>
      </c>
      <c r="W31" s="375">
        <f>NAInc!W3</f>
        <v>158.41426562500001</v>
      </c>
      <c r="X31" s="375">
        <f>NAInc!X3</f>
        <v>145.81575000000001</v>
      </c>
      <c r="Y31" s="375">
        <f>NAInc!Y3</f>
        <v>143.92770312499999</v>
      </c>
      <c r="Z31" s="375">
        <f>NAInc!Z3</f>
        <v>160.0199375</v>
      </c>
      <c r="AA31" s="375">
        <f>NAInc!AA3</f>
        <v>178.49868749999999</v>
      </c>
      <c r="AB31" s="375">
        <f>NAInc!AB3</f>
        <v>194.82403124999999</v>
      </c>
    </row>
    <row r="32" spans="2:28" s="363" customFormat="1" hidden="1" outlineLevel="1" x14ac:dyDescent="0.25">
      <c r="B32" s="369" t="s">
        <v>75</v>
      </c>
      <c r="C32" s="375">
        <f>NAInc!C4+NAInc!C6</f>
        <v>47.168805908203126</v>
      </c>
      <c r="D32" s="375">
        <f>NAInc!D4+NAInc!D6</f>
        <v>49.634968505859376</v>
      </c>
      <c r="E32" s="375">
        <f>NAInc!E4+NAInc!E6</f>
        <v>47.730914062500005</v>
      </c>
      <c r="F32" s="375">
        <f>NAInc!F4+NAInc!F6</f>
        <v>39.617381347656249</v>
      </c>
      <c r="G32" s="375">
        <f>NAInc!G4+NAInc!G6</f>
        <v>41.262241455078126</v>
      </c>
      <c r="H32" s="375">
        <f>NAInc!H4+NAInc!H6</f>
        <v>50.278863525390626</v>
      </c>
      <c r="I32" s="375">
        <f>NAInc!I4+NAInc!I6</f>
        <v>54.599377441406247</v>
      </c>
      <c r="J32" s="375">
        <f>NAInc!J4+NAInc!J6</f>
        <v>61.643689208984377</v>
      </c>
      <c r="K32" s="375">
        <f>NAInc!K4+NAInc!K6</f>
        <v>63.493843505859374</v>
      </c>
      <c r="L32" s="375">
        <f>NAInc!L4+NAInc!L6</f>
        <v>55.317954833984373</v>
      </c>
      <c r="M32" s="375">
        <f>NAInc!M4+NAInc!M6</f>
        <v>55.638711425781253</v>
      </c>
      <c r="N32" s="375">
        <f>NAInc!N4+NAInc!N6</f>
        <v>58.931790283203128</v>
      </c>
      <c r="O32" s="375">
        <f>NAInc!O4+NAInc!O6</f>
        <v>70.396242919921875</v>
      </c>
      <c r="P32" s="375">
        <f>NAInc!P4+NAInc!P6</f>
        <v>77.285460937500005</v>
      </c>
      <c r="Q32" s="375">
        <f>NAInc!Q4+NAInc!Q6</f>
        <v>85.377604492187501</v>
      </c>
      <c r="R32" s="375">
        <f>NAInc!R4+NAInc!R6</f>
        <v>106.16036914062501</v>
      </c>
      <c r="S32" s="375">
        <f>NAInc!S4+NAInc!S6</f>
        <v>108.25617187500001</v>
      </c>
      <c r="T32" s="375">
        <f>NAInc!T4+NAInc!T6</f>
        <v>84.134110351562498</v>
      </c>
      <c r="U32" s="375">
        <f>NAInc!U4+NAInc!U6</f>
        <v>79.415361328125002</v>
      </c>
      <c r="V32" s="375">
        <f>NAInc!V4+NAInc!V6</f>
        <v>74.773828124999994</v>
      </c>
      <c r="W32" s="375">
        <f>NAInc!W4+NAInc!W6</f>
        <v>58.989435058593749</v>
      </c>
      <c r="X32" s="375">
        <f>NAInc!X4+NAInc!X6</f>
        <v>51.229035644531251</v>
      </c>
      <c r="Y32" s="375">
        <f>NAInc!Y4+NAInc!Y6</f>
        <v>63.583603027343756</v>
      </c>
      <c r="Z32" s="375">
        <f>NAInc!Z4+NAInc!Z6</f>
        <v>58.735394775390631</v>
      </c>
      <c r="AA32" s="375">
        <f>NAInc!AA4+NAInc!AA6</f>
        <v>80.990290283203123</v>
      </c>
      <c r="AB32" s="375">
        <f>NAInc!AB4+NAInc!AB6</f>
        <v>87.230190917968741</v>
      </c>
    </row>
    <row r="33" spans="1:28" s="363" customFormat="1" hidden="1" outlineLevel="1" x14ac:dyDescent="0.25">
      <c r="B33" s="369" t="s">
        <v>76</v>
      </c>
      <c r="C33" s="375">
        <f>NAInc!C8+NAInc!C9</f>
        <v>12.758788330078126</v>
      </c>
      <c r="D33" s="375">
        <f>NAInc!D8+NAInc!D9</f>
        <v>13.530896057128906</v>
      </c>
      <c r="E33" s="375">
        <f>NAInc!E8+NAInc!E9</f>
        <v>13.129587343215942</v>
      </c>
      <c r="F33" s="375">
        <f>NAInc!F8+NAInc!F9</f>
        <v>13.228266601562501</v>
      </c>
      <c r="G33" s="375">
        <f>NAInc!G8+NAInc!G9</f>
        <v>16.055470069885253</v>
      </c>
      <c r="H33" s="375">
        <f>NAInc!H8+NAInc!H9</f>
        <v>18.687091766357423</v>
      </c>
      <c r="I33" s="375">
        <f>NAInc!I8+NAInc!I9</f>
        <v>17.757044921875</v>
      </c>
      <c r="J33" s="375">
        <f>NAInc!J8+NAInc!J9</f>
        <v>18.022646713256837</v>
      </c>
      <c r="K33" s="375">
        <f>NAInc!K8+NAInc!K9</f>
        <v>19.238602844238279</v>
      </c>
      <c r="L33" s="375">
        <f>NAInc!L8+NAInc!L9</f>
        <v>15.982854614257811</v>
      </c>
      <c r="M33" s="375">
        <f>NAInc!M8+NAInc!M9</f>
        <v>17.381150329589843</v>
      </c>
      <c r="N33" s="375">
        <f>NAInc!N8+NAInc!N9</f>
        <v>19.943193420410157</v>
      </c>
      <c r="O33" s="375">
        <f>NAInc!O8+NAInc!O9</f>
        <v>24.33959765625</v>
      </c>
      <c r="P33" s="375">
        <f>NAInc!P8+NAInc!P9</f>
        <v>25.010386535644532</v>
      </c>
      <c r="Q33" s="375">
        <f>NAInc!Q8+NAInc!Q9</f>
        <v>28.620921508789063</v>
      </c>
      <c r="R33" s="375">
        <f>NAInc!R8+NAInc!R9</f>
        <v>30.712504394531251</v>
      </c>
      <c r="S33" s="375">
        <f>NAInc!S8+NAInc!S9</f>
        <v>31.48762744140625</v>
      </c>
      <c r="T33" s="375">
        <f>NAInc!T8+NAInc!T9</f>
        <v>33.933683593749997</v>
      </c>
      <c r="U33" s="375">
        <f>NAInc!U8+NAInc!U9</f>
        <v>31.506828125000002</v>
      </c>
      <c r="V33" s="375">
        <f>NAInc!V8+NAInc!V9</f>
        <v>29.211452392578124</v>
      </c>
      <c r="W33" s="375">
        <f>NAInc!W8+NAInc!W9</f>
        <v>23.604935546875002</v>
      </c>
      <c r="X33" s="375">
        <f>NAInc!X8+NAInc!X9</f>
        <v>23.644700744628906</v>
      </c>
      <c r="Y33" s="375">
        <f>NAInc!Y8+NAInc!Y9</f>
        <v>25.610655029296872</v>
      </c>
      <c r="Z33" s="375">
        <f>NAInc!Z8+NAInc!Z9</f>
        <v>36.467491821289066</v>
      </c>
      <c r="AA33" s="375">
        <f>NAInc!AA8+NAInc!AA9</f>
        <v>37.147709960937497</v>
      </c>
      <c r="AB33" s="375">
        <f>NAInc!AB8+NAInc!AB9</f>
        <v>49.984440795898443</v>
      </c>
    </row>
    <row r="34" spans="1:28" s="377" customFormat="1" ht="17.25" hidden="1" customHeight="1" outlineLevel="1" x14ac:dyDescent="0.3">
      <c r="B34" s="378" t="s">
        <v>77</v>
      </c>
      <c r="C34" s="379">
        <f>NAInc!C10</f>
        <v>142.740390625</v>
      </c>
      <c r="D34" s="379">
        <f>NAInc!D10</f>
        <v>152.08506249999999</v>
      </c>
      <c r="E34" s="379">
        <f>NAInc!E10</f>
        <v>155.70462499999999</v>
      </c>
      <c r="F34" s="379">
        <f>NAInc!F10</f>
        <v>147.589015625</v>
      </c>
      <c r="G34" s="379">
        <f>NAInc!G10</f>
        <v>155.941828125</v>
      </c>
      <c r="H34" s="379">
        <f>NAInc!H10</f>
        <v>170.67490624999999</v>
      </c>
      <c r="I34" s="379">
        <f>NAInc!I10</f>
        <v>174.37951562500001</v>
      </c>
      <c r="J34" s="379">
        <f>NAInc!J10</f>
        <v>180.483125</v>
      </c>
      <c r="K34" s="379">
        <f>NAInc!K10</f>
        <v>184.22345312499999</v>
      </c>
      <c r="L34" s="379">
        <f>NAInc!L10</f>
        <v>169.840421875</v>
      </c>
      <c r="M34" s="379">
        <f>NAInc!M10</f>
        <v>171.06746874999999</v>
      </c>
      <c r="N34" s="379">
        <f>NAInc!N10</f>
        <v>181.901109375</v>
      </c>
      <c r="O34" s="379">
        <f>NAInc!O10</f>
        <v>201.48943750000001</v>
      </c>
      <c r="P34" s="379">
        <f>NAInc!P10</f>
        <v>212.36403125000001</v>
      </c>
      <c r="Q34" s="379">
        <f>NAInc!Q10</f>
        <v>231.29739062499999</v>
      </c>
      <c r="R34" s="379">
        <f>NAInc!R10</f>
        <v>268.37987500000003</v>
      </c>
      <c r="S34" s="379">
        <f>NAInc!S10</f>
        <v>286.73390625000002</v>
      </c>
      <c r="T34" s="379">
        <f>NAInc!T10</f>
        <v>272.67396874999997</v>
      </c>
      <c r="U34" s="379">
        <f>NAInc!U10</f>
        <v>270.44778124999999</v>
      </c>
      <c r="V34" s="379">
        <f>NAInc!V10</f>
        <v>263.91146874999998</v>
      </c>
      <c r="W34" s="379">
        <f>NAInc!W10</f>
        <v>240.016453125</v>
      </c>
      <c r="X34" s="379">
        <f>NAInc!X10</f>
        <v>216.39698437499999</v>
      </c>
      <c r="Y34" s="379">
        <f>NAInc!Y10</f>
        <v>227.51935937499999</v>
      </c>
      <c r="Z34" s="379">
        <f>NAInc!Z10</f>
        <v>253.35976562499999</v>
      </c>
      <c r="AA34" s="379">
        <f>NAInc!AA10</f>
        <v>295.39515625000001</v>
      </c>
      <c r="AB34" s="379">
        <f>NAInc!AB10</f>
        <v>329.12159374999999</v>
      </c>
    </row>
    <row r="35" spans="1:28" s="398" customFormat="1" ht="20.25" hidden="1" customHeight="1" outlineLevel="1" x14ac:dyDescent="0.25">
      <c r="A35" s="395"/>
      <c r="B35" s="437" t="s">
        <v>78</v>
      </c>
      <c r="C35" s="397">
        <f>NAInc!C14</f>
        <v>6.8121528320312503</v>
      </c>
      <c r="D35" s="397">
        <f>NAInc!D14</f>
        <v>7.3624174804687499</v>
      </c>
      <c r="E35" s="397">
        <f>NAInc!E14</f>
        <v>6.9554853515625004</v>
      </c>
      <c r="F35" s="397">
        <f>NAInc!F14</f>
        <v>6.9789545898437497</v>
      </c>
      <c r="G35" s="397">
        <f>NAInc!G14</f>
        <v>10.422326171875</v>
      </c>
      <c r="H35" s="397">
        <f>NAInc!H14</f>
        <v>14.98380859375</v>
      </c>
      <c r="I35" s="397">
        <f>NAInc!I14</f>
        <v>16.398408203125001</v>
      </c>
      <c r="J35" s="397">
        <f>NAInc!J14</f>
        <v>15.530109375</v>
      </c>
      <c r="K35" s="397">
        <f>NAInc!K14</f>
        <v>14.824267578124999</v>
      </c>
      <c r="L35" s="397">
        <f>NAInc!L14</f>
        <v>14.209965820312499</v>
      </c>
      <c r="M35" s="397">
        <f>NAInc!M14</f>
        <v>13.22523046875</v>
      </c>
      <c r="N35" s="397">
        <f>NAInc!N14</f>
        <v>13.2627890625</v>
      </c>
      <c r="O35" s="397">
        <f>NAInc!O14</f>
        <v>13.4392177734375</v>
      </c>
      <c r="P35" s="397">
        <f>NAInc!P14</f>
        <v>13.895049804687501</v>
      </c>
      <c r="Q35" s="397">
        <f>NAInc!Q14</f>
        <v>14.1400048828125</v>
      </c>
      <c r="R35" s="397">
        <f>NAInc!R14</f>
        <v>14.845760742187499</v>
      </c>
      <c r="S35" s="397">
        <f>NAInc!S14</f>
        <v>16.593910156250001</v>
      </c>
      <c r="T35" s="397">
        <f>NAInc!T14</f>
        <v>17.3122578125</v>
      </c>
      <c r="U35" s="397">
        <f>NAInc!U14</f>
        <v>17.780583984374999</v>
      </c>
      <c r="V35" s="397">
        <f>NAInc!V14</f>
        <v>18.042138671875001</v>
      </c>
      <c r="W35" s="397">
        <f>NAInc!W14</f>
        <v>18.970220703125001</v>
      </c>
      <c r="X35" s="397">
        <f>NAInc!X14</f>
        <v>19.54171484375</v>
      </c>
      <c r="Y35" s="397">
        <f>NAInc!Y14</f>
        <v>19.956482421874998</v>
      </c>
      <c r="Z35" s="397">
        <f>NAInc!Z14</f>
        <v>21.595384765624999</v>
      </c>
      <c r="AA35" s="397">
        <f>NAInc!AA14</f>
        <v>22.539794921875</v>
      </c>
      <c r="AB35" s="397">
        <f>NAInc!AB14</f>
        <v>22.555478515625001</v>
      </c>
    </row>
    <row r="36" spans="1:28" ht="21" customHeight="1" collapsed="1" x14ac:dyDescent="0.35">
      <c r="A36" s="357" t="s">
        <v>79</v>
      </c>
      <c r="B36" s="358"/>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row>
    <row r="37" spans="1:28" ht="20.25" customHeight="1" x14ac:dyDescent="0.25">
      <c r="A37" s="327"/>
      <c r="B37" s="327" t="s">
        <v>80</v>
      </c>
      <c r="C37" s="610"/>
      <c r="D37" s="611">
        <f>(NAgni!D57/NAgni!C57-1)</f>
        <v>-7.2623126885900113E-3</v>
      </c>
      <c r="E37" s="611">
        <f>(NAgni!E57/NAgni!D57-1)</f>
        <v>-2.7320393552654476E-3</v>
      </c>
      <c r="F37" s="611">
        <f>(NAgni!F57/NAgni!E57-1)</f>
        <v>6.4674514818647832E-3</v>
      </c>
      <c r="G37" s="611">
        <f>(NAgni!G57/NAgni!F57-1)</f>
        <v>5.3738221005428244E-3</v>
      </c>
      <c r="H37" s="611">
        <f>(NAgni!H57/NAgni!G57-1)</f>
        <v>3.5575724490310767E-2</v>
      </c>
      <c r="I37" s="611">
        <f>(NAgni!I57/NAgni!H57-1)</f>
        <v>4.2391255907990866E-2</v>
      </c>
      <c r="J37" s="611">
        <f>(NAgni!J57/NAgni!I57-1)</f>
        <v>3.0201415500641371E-2</v>
      </c>
      <c r="K37" s="611">
        <f>(NAgni!K57/NAgni!J57-1)</f>
        <v>9.9287421396494935E-2</v>
      </c>
      <c r="L37" s="611">
        <f>(NAgni!L57/NAgni!K57-1)</f>
        <v>4.6810814141298618E-2</v>
      </c>
      <c r="M37" s="611">
        <f>(NAgni!M57/NAgni!L57-1)</f>
        <v>1.0938486673107484E-2</v>
      </c>
      <c r="N37" s="611">
        <f>(NAgni!N57/NAgni!M57-1)</f>
        <v>2.6331286139187116E-2</v>
      </c>
      <c r="O37" s="611">
        <f>(NAgni!O57/NAgni!N57-1)</f>
        <v>5.4389565755467606E-2</v>
      </c>
      <c r="P37" s="611">
        <f>(NAgni!P57/NAgni!O57-1)</f>
        <v>2.845405493298081E-2</v>
      </c>
      <c r="Q37" s="611">
        <f>(NAgni!Q57/NAgni!P57-1)</f>
        <v>3.9618278141296148E-2</v>
      </c>
      <c r="R37" s="611">
        <f>(NAgni!R57/NAgni!Q57-1)</f>
        <v>2.1986570995090604E-2</v>
      </c>
      <c r="S37" s="611">
        <f>(NAgni!S57/NAgni!R57-1)</f>
        <v>-1.3207624586905164E-2</v>
      </c>
      <c r="T37" s="611">
        <f>(NAgni!T57/NAgni!S57-1)</f>
        <v>8.864035083898214E-3</v>
      </c>
      <c r="U37" s="611">
        <f>(NAgni!U57/NAgni!T57-1)</f>
        <v>2.4528835125462001E-2</v>
      </c>
      <c r="V37" s="611">
        <f>(NAgni!V57/NAgni!U57-1)</f>
        <v>4.3399666880221677E-3</v>
      </c>
      <c r="W37" s="611">
        <f>(NAgni!W57/NAgni!V57-1)</f>
        <v>7.0111083984374378E-3</v>
      </c>
      <c r="X37" s="611">
        <f>(NAgni!X57/NAgni!W57-1)</f>
        <v>-4.7863884011450919E-3</v>
      </c>
      <c r="Y37" s="611">
        <f>(NAgni!Y57/NAgni!X57-1)</f>
        <v>0.13175582677117403</v>
      </c>
      <c r="Z37" s="611">
        <f>(NAgni!Z57/NAgni!Y57-1)</f>
        <v>0.10849663952628474</v>
      </c>
      <c r="AA37" s="611">
        <f>(NAgni!AA57/NAgni!Z57-1)</f>
        <v>1.1434172453808955E-2</v>
      </c>
      <c r="AB37" s="611">
        <f>(NAgni!AB57/NAgni!AA57-1)</f>
        <v>4.1496173491503141E-2</v>
      </c>
    </row>
    <row r="38" spans="1:28" s="363" customFormat="1" hidden="1" outlineLevel="1" x14ac:dyDescent="0.25">
      <c r="B38" s="369" t="s">
        <v>81</v>
      </c>
      <c r="C38" s="370"/>
      <c r="D38" s="370">
        <f t="array" ref="D38:T38">TRANSPOSE(CpiOld!M151:M167)</f>
        <v>-1.9916844893593355E-2</v>
      </c>
      <c r="E38" s="370">
        <v>-2.2494993837108845E-3</v>
      </c>
      <c r="F38" s="370">
        <v>7.2756339125130687E-3</v>
      </c>
      <c r="G38" s="370">
        <v>3.3228074951377584E-2</v>
      </c>
      <c r="H38" s="370">
        <v>7.6392594124362834E-2</v>
      </c>
      <c r="I38" s="370">
        <v>0.10744600915976021</v>
      </c>
      <c r="J38" s="370">
        <v>5.1316936810182012E-2</v>
      </c>
      <c r="K38" s="370">
        <v>0.13003099923650718</v>
      </c>
      <c r="L38" s="370">
        <v>5.0115707298125312E-2</v>
      </c>
      <c r="M38" s="370">
        <v>-1.5138456527706845E-3</v>
      </c>
      <c r="N38" s="370">
        <v>2.1931697645950488E-2</v>
      </c>
      <c r="O38" s="370">
        <v>4.0635991210748124E-2</v>
      </c>
      <c r="P38" s="370">
        <v>2.7769211177527398E-2</v>
      </c>
      <c r="Q38" s="370">
        <v>3.4165598416525889E-2</v>
      </c>
      <c r="R38" s="370">
        <v>-1.6422302042984338E-2</v>
      </c>
      <c r="S38" s="370">
        <v>-1.3371070458813916E-2</v>
      </c>
      <c r="T38" s="370">
        <v>7.0808510479958287E-3</v>
      </c>
      <c r="U38" s="370">
        <f t="array" ref="U38:X38">TRANSPOSE(Cpi!Q133:Q136)</f>
        <v>2.0257421105458251E-2</v>
      </c>
      <c r="V38" s="370">
        <v>-5.1228024123469718E-3</v>
      </c>
      <c r="W38" s="370">
        <v>1.3660781422878632E-2</v>
      </c>
      <c r="X38" s="370">
        <v>-4.8954789540491706E-2</v>
      </c>
      <c r="Y38" s="370">
        <f t="array" ref="Y38">TRANSPOSE(Cpi!U133:U136)</f>
        <v>6.8929933223859541E-2</v>
      </c>
      <c r="Z38" s="370">
        <f t="array" ref="Z38">TRANSPOSE(Cpi!V133:V136)</f>
        <v>0</v>
      </c>
      <c r="AA38" s="370">
        <f t="array" ref="AA38">TRANSPOSE(Cpi!W133:W136)</f>
        <v>1.3153381347656312E-2</v>
      </c>
      <c r="AB38" s="370">
        <f t="array" ref="AB38">TRANSPOSE(Cpi!X133:X136)</f>
        <v>-9.9636821595511016E-2</v>
      </c>
    </row>
    <row r="39" spans="1:28" s="363" customFormat="1" hidden="1" outlineLevel="1" x14ac:dyDescent="0.25">
      <c r="B39" s="369" t="s">
        <v>82</v>
      </c>
      <c r="C39" s="370"/>
      <c r="D39" s="370">
        <f t="array" ref="D39:T39">TRANSPOSE(CpiOld!X151:X167)</f>
        <v>-4.8396547663676071E-4</v>
      </c>
      <c r="E39" s="370">
        <v>-3.1137017493614305E-3</v>
      </c>
      <c r="F39" s="370">
        <v>2.2871548597105607E-2</v>
      </c>
      <c r="G39" s="370">
        <v>5.420199402904613E-3</v>
      </c>
      <c r="H39" s="370">
        <v>1.1118433139955419E-2</v>
      </c>
      <c r="I39" s="370">
        <v>2.4497938807036324E-2</v>
      </c>
      <c r="J39" s="370">
        <v>2.0535647523195921E-2</v>
      </c>
      <c r="K39" s="370">
        <v>8.51172610237938E-2</v>
      </c>
      <c r="L39" s="370">
        <v>5.0016827751112825E-2</v>
      </c>
      <c r="M39" s="370">
        <v>2.0147351396767599E-2</v>
      </c>
      <c r="N39" s="370">
        <v>2.9509430831506922E-2</v>
      </c>
      <c r="O39" s="370">
        <v>6.4254336874961737E-2</v>
      </c>
      <c r="P39" s="370">
        <v>2.8932990781892265E-2</v>
      </c>
      <c r="Q39" s="370">
        <v>3.9589579092452976E-2</v>
      </c>
      <c r="R39" s="370">
        <v>5.2562031791673069E-2</v>
      </c>
      <c r="S39" s="370">
        <v>-1.310022193141791E-2</v>
      </c>
      <c r="T39" s="370">
        <v>1.0027589291496053E-2</v>
      </c>
      <c r="U39" s="370">
        <f t="array" ref="U39:X39">TRANSPOSE(Cpi!AF133:AF136)</f>
        <v>2.6876005749268073E-2</v>
      </c>
      <c r="V39" s="370">
        <v>9.5063467918268252E-3</v>
      </c>
      <c r="W39" s="370">
        <v>3.4332100152778544E-3</v>
      </c>
      <c r="X39" s="370">
        <v>1.9220960186856706E-2</v>
      </c>
      <c r="Y39" s="370">
        <f t="array" ref="Y39">TRANSPOSE(Cpi!AJ133:AJ136)</f>
        <v>1.4113671852887366E-2</v>
      </c>
      <c r="Z39" s="370">
        <f t="array" ref="Z39">TRANSPOSE(Cpi!AK133:AK136)</f>
        <v>-1.80682939698944E-2</v>
      </c>
      <c r="AA39" s="370">
        <f t="array" ref="AA39">TRANSPOSE(Cpi!AL133:AL136)</f>
        <v>1.4956443085783588E-2</v>
      </c>
      <c r="AB39" s="370">
        <f t="array" ref="AB39">TRANSPOSE(Cpi!AM133:AM136)</f>
        <v>6.7980436637415709E-2</v>
      </c>
    </row>
    <row r="40" spans="1:28" s="380" customFormat="1" ht="20.25" hidden="1" customHeight="1" outlineLevel="1" x14ac:dyDescent="0.25">
      <c r="B40" s="380" t="s">
        <v>83</v>
      </c>
      <c r="C40" s="436"/>
      <c r="D40" s="436">
        <f>(NAgni!D6/NAgni!D20)/(NAgni!C6/NAgni!C20)-1</f>
        <v>-6.7967482532760304E-3</v>
      </c>
      <c r="E40" s="436">
        <f>(NAgni!E6/NAgni!E20)/(NAgni!D6/NAgni!D20)-1</f>
        <v>-2.5785886494476773E-2</v>
      </c>
      <c r="F40" s="436">
        <f>(NAgni!F6/NAgni!F20)/(NAgni!E6/NAgni!E20)-1</f>
        <v>-2.9089076846691264E-2</v>
      </c>
      <c r="G40" s="436">
        <f>(NAgni!G6/NAgni!G20)/(NAgni!F6/NAgni!F20)-1</f>
        <v>4.0199460339157556E-2</v>
      </c>
      <c r="H40" s="436">
        <f>(NAgni!H6/NAgni!H20)/(NAgni!G6/NAgni!G20)-1</f>
        <v>0.11567158740473427</v>
      </c>
      <c r="I40" s="436">
        <f>(NAgni!I6/NAgni!I20)/(NAgni!H6/NAgni!H20)-1</f>
        <v>1.1567742799435843E-2</v>
      </c>
      <c r="J40" s="436">
        <f>(NAgni!J6/NAgni!J20)/(NAgni!I6/NAgni!I20)-1</f>
        <v>2.3539153755186115E-2</v>
      </c>
      <c r="K40" s="436">
        <f>(NAgni!K6/NAgni!K20)/(NAgni!J6/NAgni!J20)-1</f>
        <v>5.6256366894246401E-2</v>
      </c>
      <c r="L40" s="436">
        <f>(NAgni!L6/NAgni!L20)/(NAgni!K6/NAgni!K20)-1</f>
        <v>1.0268759356784729E-2</v>
      </c>
      <c r="M40" s="436">
        <f>(NAgni!M6/NAgni!M20)/(NAgni!L6/NAgni!L20)-1</f>
        <v>1.7344880100103266E-2</v>
      </c>
      <c r="N40" s="436">
        <f>(NAgni!N6/NAgni!N20)/(NAgni!M6/NAgni!M20)-1</f>
        <v>5.6921876003095395E-3</v>
      </c>
      <c r="O40" s="436">
        <f>(NAgni!O6/NAgni!O20)/(NAgni!N6/NAgni!N20)-1</f>
        <v>6.7242069995971931E-2</v>
      </c>
      <c r="P40" s="436">
        <f>(NAgni!P6/NAgni!P20)/(NAgni!O6/NAgni!O20)-1</f>
        <v>6.6608649288923738E-2</v>
      </c>
      <c r="Q40" s="436">
        <f>(NAgni!Q6/NAgni!Q20)/(NAgni!P6/NAgni!P20)-1</f>
        <v>4.2002541626009249E-2</v>
      </c>
      <c r="R40" s="436">
        <f>(NAgni!R6/NAgni!R20)/(NAgni!Q6/NAgni!Q20)-1</f>
        <v>8.3067115180153417E-2</v>
      </c>
      <c r="S40" s="436">
        <f>(NAgni!S6/NAgni!S20)/(NAgni!R6/NAgni!R20)-1</f>
        <v>4.9368274941763213E-2</v>
      </c>
      <c r="T40" s="436">
        <f>(NAgni!T6/NAgni!T20)/(NAgni!S6/NAgni!S20)-1</f>
        <v>-1.3352158173193018E-2</v>
      </c>
      <c r="U40" s="436">
        <f>(NAgni!U6/NAgni!U20)/(NAgni!T6/NAgni!T20)-1</f>
        <v>-1.7942803366961524E-3</v>
      </c>
      <c r="V40" s="436">
        <f>(NAgni!V6/NAgni!V20)/(NAgni!U6/NAgni!U20)-1</f>
        <v>-1.712100651664672E-2</v>
      </c>
      <c r="W40" s="436">
        <f>(NAgni!W6/NAgni!W20)/(NAgni!V6/NAgni!V20)-1</f>
        <v>-3.6594299228233096E-3</v>
      </c>
      <c r="X40" s="436">
        <f>(NAgni!X6/NAgni!X20)/(NAgni!W6/NAgni!W20)-1</f>
        <v>1.9173443993240502E-2</v>
      </c>
      <c r="Y40" s="436">
        <f>(NAgni!Y6/NAgni!Y20)/(NAgni!X6/NAgni!X20)-1</f>
        <v>3.8313650021775336E-2</v>
      </c>
      <c r="Z40" s="436">
        <f>(NAgni!Z6/NAgni!Z20)/(NAgni!Y6/NAgni!Y20)-1</f>
        <v>0.10678451632459285</v>
      </c>
      <c r="AA40" s="436">
        <f>(NAgni!AA6/NAgni!AA20)/(NAgni!Z6/NAgni!Z20)-1</f>
        <v>3.9280546500469971E-2</v>
      </c>
      <c r="AB40" s="436">
        <f>(NAgni!AB6/NAgni!AB20)/(NAgni!AA6/NAgni!AA20)-1</f>
        <v>3.9588122193871422E-2</v>
      </c>
    </row>
    <row r="41" spans="1:28" s="363" customFormat="1" hidden="1" outlineLevel="1" x14ac:dyDescent="0.25">
      <c r="B41" s="380" t="s">
        <v>84</v>
      </c>
      <c r="C41" s="370"/>
      <c r="D41" s="370">
        <f t="shared" ref="D41:S41" si="2">(D55/C55-1)</f>
        <v>1.9360299836919115E-3</v>
      </c>
      <c r="E41" s="370">
        <f t="shared" si="2"/>
        <v>2.7376399303906229E-2</v>
      </c>
      <c r="F41" s="370">
        <f t="shared" si="2"/>
        <v>1.2009959101402679E-2</v>
      </c>
      <c r="G41" s="370">
        <f t="shared" si="2"/>
        <v>2.0574199102505686E-2</v>
      </c>
      <c r="H41" s="370">
        <f t="shared" si="2"/>
        <v>-3.5954071085973704E-2</v>
      </c>
      <c r="I41" s="370">
        <f t="shared" si="2"/>
        <v>8.8115506457844273E-3</v>
      </c>
      <c r="J41" s="370">
        <f t="shared" si="2"/>
        <v>3.1574093121180313E-2</v>
      </c>
      <c r="K41" s="370">
        <f t="shared" si="2"/>
        <v>3.5724701207535459E-2</v>
      </c>
      <c r="L41" s="370">
        <f t="shared" si="2"/>
        <v>1.5135877415462629E-2</v>
      </c>
      <c r="M41" s="370">
        <f t="shared" si="2"/>
        <v>1.7098814620341019E-2</v>
      </c>
      <c r="N41" s="370">
        <f t="shared" si="2"/>
        <v>4.3408246767757674E-2</v>
      </c>
      <c r="O41" s="370">
        <f t="shared" si="2"/>
        <v>3.383688288889708E-2</v>
      </c>
      <c r="P41" s="370">
        <f t="shared" si="2"/>
        <v>8.0833711727668067E-3</v>
      </c>
      <c r="Q41" s="370">
        <f t="shared" si="2"/>
        <v>7.8881494565231636E-2</v>
      </c>
      <c r="R41" s="370">
        <f t="shared" si="2"/>
        <v>4.1701941352925598E-2</v>
      </c>
      <c r="S41" s="370">
        <f t="shared" si="2"/>
        <v>5.2518177866790472E-2</v>
      </c>
      <c r="T41" s="370">
        <f t="shared" ref="T41:AB41" si="3">(T55/S55-1)</f>
        <v>2.5359927770274737E-2</v>
      </c>
      <c r="U41" s="370">
        <f t="shared" si="3"/>
        <v>2.3619657580583597E-2</v>
      </c>
      <c r="V41" s="370">
        <f t="shared" si="3"/>
        <v>1.8470922397896716E-2</v>
      </c>
      <c r="W41" s="370">
        <f t="shared" si="3"/>
        <v>5.5036443283662528E-3</v>
      </c>
      <c r="X41" s="370">
        <f t="shared" si="3"/>
        <v>9.1638197392072129E-3</v>
      </c>
      <c r="Y41" s="370">
        <f t="shared" si="3"/>
        <v>3.0484216242634199E-2</v>
      </c>
      <c r="Z41" s="370">
        <f t="shared" si="3"/>
        <v>3.8956146634307354E-2</v>
      </c>
      <c r="AA41" s="370">
        <f t="shared" si="3"/>
        <v>1.7511492764718639E-2</v>
      </c>
      <c r="AB41" s="370">
        <f t="shared" si="3"/>
        <v>4.3984611360140091E-2</v>
      </c>
    </row>
    <row r="42" spans="1:28" s="363" customFormat="1" ht="18" hidden="1" customHeight="1" outlineLevel="1" x14ac:dyDescent="0.25">
      <c r="B42" s="363" t="s">
        <v>85</v>
      </c>
      <c r="C42" s="370"/>
      <c r="D42" s="370">
        <f>NAgni!D53/NAgni!C53-1</f>
        <v>5.6804332924909051E-3</v>
      </c>
      <c r="E42" s="370">
        <f>NAgni!E53/NAgni!D53-1</f>
        <v>-3.4726752038150011E-4</v>
      </c>
      <c r="F42" s="370">
        <f>NAgni!F53/NAgni!E53-1</f>
        <v>7.9362318610503024E-3</v>
      </c>
      <c r="G42" s="370">
        <f>NAgni!G53/NAgni!F53-1</f>
        <v>2.6091707785287799E-2</v>
      </c>
      <c r="H42" s="370">
        <f>NAgni!H53/NAgni!G53-1</f>
        <v>5.0272401911045872E-2</v>
      </c>
      <c r="I42" s="370">
        <f>NAgni!I53/NAgni!H53-1</f>
        <v>7.2956740469359627E-2</v>
      </c>
      <c r="J42" s="370">
        <f>NAgni!J53/NAgni!I53-1</f>
        <v>-2.3024953464835241E-3</v>
      </c>
      <c r="K42" s="370">
        <f>NAgni!K53/NAgni!J53-1</f>
        <v>0.15381709551552825</v>
      </c>
      <c r="L42" s="370">
        <f>NAgni!L53/NAgni!K53-1</f>
        <v>-6.1694439589097594E-2</v>
      </c>
      <c r="M42" s="370">
        <f>NAgni!M53/NAgni!L53-1</f>
        <v>1.910504077319608E-2</v>
      </c>
      <c r="N42" s="370">
        <f>NAgni!N53/NAgni!M53-1</f>
        <v>4.3306287432641088E-2</v>
      </c>
      <c r="O42" s="370">
        <f>NAgni!O53/NAgni!N53-1</f>
        <v>8.1162698133071753E-2</v>
      </c>
      <c r="P42" s="370">
        <f>NAgni!P53/NAgni!O53-1</f>
        <v>6.8534396219272598E-2</v>
      </c>
      <c r="Q42" s="370">
        <f>NAgni!Q53/NAgni!P53-1</f>
        <v>2.6618529345711073E-2</v>
      </c>
      <c r="R42" s="370">
        <f>NAgni!R53/NAgni!Q53-1</f>
        <v>-1.1786591738069174E-2</v>
      </c>
      <c r="S42" s="370">
        <f>NAgni!S53/NAgni!R53-1</f>
        <v>-2.8403146182290562E-2</v>
      </c>
      <c r="T42" s="370">
        <f>NAgni!T53/NAgni!S53-1</f>
        <v>3.2685602550761583E-3</v>
      </c>
      <c r="U42" s="370">
        <f>NAgni!U53/NAgni!T53-1</f>
        <v>9.6932010494568122E-3</v>
      </c>
      <c r="V42" s="370">
        <f>NAgni!V53/NAgni!U53-1</f>
        <v>-9.0641238452110473E-3</v>
      </c>
      <c r="W42" s="370">
        <f>NAgni!W53/NAgni!V53-1</f>
        <v>-1.9975662231445313E-2</v>
      </c>
      <c r="X42" s="370">
        <f>NAgni!X53/NAgni!W53-1</f>
        <v>-3.0588052119926434E-2</v>
      </c>
      <c r="Y42" s="370">
        <f>NAgni!Y53/NAgni!X53-1</f>
        <v>8.9897658775856426E-2</v>
      </c>
      <c r="Z42" s="370">
        <f>NAgni!Z53/NAgni!Y53-1</f>
        <v>8.8097199605037035E-2</v>
      </c>
      <c r="AA42" s="370">
        <f>NAgni!AA53/NAgni!Z53-1</f>
        <v>3.8074213238021626E-2</v>
      </c>
      <c r="AB42" s="370">
        <f>NAgni!AB53/NAgni!AA53-1</f>
        <v>1.7795972385058478E-2</v>
      </c>
    </row>
    <row r="43" spans="1:28" s="363" customFormat="1" hidden="1" outlineLevel="1" x14ac:dyDescent="0.25">
      <c r="B43" s="380" t="s">
        <v>86</v>
      </c>
      <c r="C43" s="370"/>
      <c r="D43" s="370">
        <f>NAgni!D54/NAgni!C54-1</f>
        <v>1.5203187029930953E-2</v>
      </c>
      <c r="E43" s="370">
        <f>NAgni!E54/NAgni!D54-1</f>
        <v>4.7498138267803025E-3</v>
      </c>
      <c r="F43" s="370">
        <f>NAgni!F54/NAgni!E54-1</f>
        <v>2.2629887784429537E-2</v>
      </c>
      <c r="G43" s="370">
        <f>NAgni!G54/NAgni!F54-1</f>
        <v>3.3858214937810605E-2</v>
      </c>
      <c r="H43" s="370">
        <f>NAgni!H54/NAgni!G54-1</f>
        <v>2.0565081229000359E-2</v>
      </c>
      <c r="I43" s="370">
        <f>NAgni!I54/NAgni!H54-1</f>
        <v>5.8111897224290665E-2</v>
      </c>
      <c r="J43" s="370">
        <f>NAgni!J54/NAgni!I54-1</f>
        <v>-2.3711337532309029E-2</v>
      </c>
      <c r="K43" s="370">
        <f>NAgni!K54/NAgni!J54-1</f>
        <v>0.14726378517556138</v>
      </c>
      <c r="L43" s="370">
        <f>NAgni!L54/NAgni!K54-1</f>
        <v>-6.1310928203927473E-2</v>
      </c>
      <c r="M43" s="370">
        <f>NAgni!M54/NAgni!L54-1</f>
        <v>6.2565629552611135E-2</v>
      </c>
      <c r="N43" s="370">
        <f>NAgni!N54/NAgni!M54-1</f>
        <v>0.10411709365984589</v>
      </c>
      <c r="O43" s="370">
        <f>NAgni!O54/NAgni!N54-1</f>
        <v>3.8544265928029509E-2</v>
      </c>
      <c r="P43" s="370">
        <f>NAgni!P54/NAgni!O54-1</f>
        <v>5.379543561787381E-3</v>
      </c>
      <c r="Q43" s="370">
        <f>NAgni!Q54/NAgni!P54-1</f>
        <v>2.3278810870859035E-2</v>
      </c>
      <c r="R43" s="370">
        <f>NAgni!R54/NAgni!Q54-1</f>
        <v>-7.2520573478562667E-2</v>
      </c>
      <c r="S43" s="370">
        <f>NAgni!S54/NAgni!R54-1</f>
        <v>-5.4552244635632241E-2</v>
      </c>
      <c r="T43" s="370">
        <f>NAgni!T54/NAgni!S54-1</f>
        <v>4.5246162184088723E-2</v>
      </c>
      <c r="U43" s="370">
        <f>NAgni!U54/NAgni!T54-1</f>
        <v>4.2052377951623754E-2</v>
      </c>
      <c r="V43" s="370">
        <f>NAgni!V54/NAgni!U54-1</f>
        <v>2.903064213277684E-4</v>
      </c>
      <c r="W43" s="370">
        <f>NAgni!W54/NAgni!V54-1</f>
        <v>-3.1521148681640576E-2</v>
      </c>
      <c r="X43" s="370">
        <f>NAgni!X54/NAgni!W54-1</f>
        <v>2.0346074057081553E-2</v>
      </c>
      <c r="Y43" s="370">
        <f>NAgni!Y54/NAgni!X54-1</f>
        <v>0.1796658822512105</v>
      </c>
      <c r="Z43" s="370">
        <f>NAgni!Z54/NAgni!Y54-1</f>
        <v>7.1241821510123815E-2</v>
      </c>
      <c r="AA43" s="370">
        <f>NAgni!AA54/NAgni!Z54-1</f>
        <v>4.0296144726310379E-2</v>
      </c>
      <c r="AB43" s="370">
        <f>NAgni!AB54/NAgni!AA54-1</f>
        <v>-1.0659222711861815E-3</v>
      </c>
    </row>
    <row r="44" spans="1:28" s="380" customFormat="1" ht="20.25" hidden="1" customHeight="1" outlineLevel="1" x14ac:dyDescent="0.25">
      <c r="A44" s="371"/>
      <c r="B44" s="371" t="s">
        <v>87</v>
      </c>
      <c r="C44" s="372"/>
      <c r="D44" s="372">
        <f>NAgni!D55/NAgni!C55-1</f>
        <v>-9.3801928940421275E-3</v>
      </c>
      <c r="E44" s="372">
        <f>NAgni!E55/NAgni!D55-1</f>
        <v>-5.0729400244876599E-3</v>
      </c>
      <c r="F44" s="372">
        <f>NAgni!F55/NAgni!E55-1</f>
        <v>-1.4368432113309737E-2</v>
      </c>
      <c r="G44" s="372">
        <f>NAgni!G55/NAgni!F55-1</f>
        <v>-7.5121732352526616E-3</v>
      </c>
      <c r="H44" s="372">
        <f>NAgni!H55/NAgni!G55-1</f>
        <v>2.910867749279733E-2</v>
      </c>
      <c r="I44" s="372">
        <f>NAgni!I55/NAgni!H55-1</f>
        <v>1.4029495423267146E-2</v>
      </c>
      <c r="J44" s="372">
        <f>NAgni!J55/NAgni!I55-1</f>
        <v>2.1928820465011212E-2</v>
      </c>
      <c r="K44" s="372">
        <f>NAgni!K55/NAgni!J55-1</f>
        <v>5.7121578107359738E-3</v>
      </c>
      <c r="L44" s="372">
        <f>NAgni!L55/NAgni!K55-1</f>
        <v>-4.0857969370533542E-4</v>
      </c>
      <c r="M44" s="372">
        <f>NAgni!M55/NAgni!L55-1</f>
        <v>-4.0901537728466275E-2</v>
      </c>
      <c r="N44" s="372">
        <f>NAgni!N55/NAgni!M55-1</f>
        <v>-5.5076427066721334E-2</v>
      </c>
      <c r="O44" s="372">
        <f>NAgni!O55/NAgni!N55-1</f>
        <v>4.1036705252857963E-2</v>
      </c>
      <c r="P44" s="372">
        <f>NAgni!P55/NAgni!O55-1</f>
        <v>6.2816979454470845E-2</v>
      </c>
      <c r="Q44" s="372">
        <f>NAgni!Q55/NAgni!P55-1</f>
        <v>3.2636933076526375E-3</v>
      </c>
      <c r="R44" s="372">
        <f>NAgni!R55/NAgni!Q55-1</f>
        <v>6.5482918193975337E-2</v>
      </c>
      <c r="S44" s="372">
        <f>NAgni!S55/NAgni!R55-1</f>
        <v>2.7657833107714636E-2</v>
      </c>
      <c r="T44" s="372">
        <f>NAgni!T55/NAgni!S55-1</f>
        <v>-4.0160550540938256E-2</v>
      </c>
      <c r="U44" s="372">
        <f>NAgni!U55/NAgni!T55-1</f>
        <v>-3.1053251480798627E-2</v>
      </c>
      <c r="V44" s="372">
        <f>NAgni!V55/NAgni!U55-1</f>
        <v>-9.3517221613715895E-3</v>
      </c>
      <c r="W44" s="372">
        <f>NAgni!W55/NAgni!V55-1</f>
        <v>1.1921310424804599E-2</v>
      </c>
      <c r="X44" s="372">
        <f>NAgni!X55/NAgni!W55-1</f>
        <v>-4.991851670624281E-2</v>
      </c>
      <c r="Y44" s="372">
        <f>NAgni!Y55/NAgni!X55-1</f>
        <v>-7.6096371479815295E-2</v>
      </c>
      <c r="Z44" s="372">
        <f>NAgni!Z55/NAgni!Y55-1</f>
        <v>1.5734495632145906E-2</v>
      </c>
      <c r="AA44" s="372">
        <f>NAgni!AA55/NAgni!Z55-1</f>
        <v>-2.1358687522265996E-3</v>
      </c>
      <c r="AB44" s="372">
        <f>NAgni!AB55/NAgni!AA55-1</f>
        <v>1.8882027054224926E-2</v>
      </c>
    </row>
    <row r="45" spans="1:28" ht="21" customHeight="1" collapsed="1" x14ac:dyDescent="0.35">
      <c r="A45" s="357" t="s">
        <v>88</v>
      </c>
      <c r="B45" s="358"/>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row>
    <row r="46" spans="1:28" s="328" customFormat="1" ht="13" x14ac:dyDescent="0.3">
      <c r="B46" s="328" t="s">
        <v>89</v>
      </c>
      <c r="C46" s="381">
        <f>EmpInst!C16</f>
        <v>9996.212890625</v>
      </c>
      <c r="D46" s="381">
        <f>EmpInst!D16</f>
        <v>10717.337890625</v>
      </c>
      <c r="E46" s="381">
        <f>EmpInst!E16</f>
        <v>10864.337890625</v>
      </c>
      <c r="F46" s="381">
        <f>EmpInst!F16</f>
        <v>10839.962890625</v>
      </c>
      <c r="G46" s="381">
        <f>EmpInst!G16</f>
        <v>11051.087890625</v>
      </c>
      <c r="H46" s="381">
        <f>EmpInst!H16</f>
        <v>11865.337890625</v>
      </c>
      <c r="I46" s="381">
        <f>EmpInst!I16</f>
        <v>11688.462890625</v>
      </c>
      <c r="J46" s="381">
        <f>EmpInst!J16</f>
        <v>11411.837890625</v>
      </c>
      <c r="K46" s="381">
        <f>EmpInst!K16</f>
        <v>10933.587890625</v>
      </c>
      <c r="L46" s="381">
        <f>EmpInst!L16</f>
        <v>10406.962890625</v>
      </c>
      <c r="M46" s="381">
        <f>EmpInst!M16</f>
        <v>10104.587890625</v>
      </c>
      <c r="N46" s="381">
        <f>EmpInst!N16</f>
        <v>9955.8798828125</v>
      </c>
      <c r="O46" s="381">
        <f>EmpInst!O16</f>
        <v>9981.462890625</v>
      </c>
      <c r="P46" s="381">
        <f>EmpInst!P16</f>
        <v>10124.962890625</v>
      </c>
      <c r="Q46" s="381">
        <f>EmpInst!Q16</f>
        <v>10343.462890625</v>
      </c>
      <c r="R46" s="381">
        <f>EmpInst!R16</f>
        <v>10883.2958984375</v>
      </c>
      <c r="S46" s="381">
        <f>EmpInst!S16</f>
        <v>11348.7548828125</v>
      </c>
      <c r="T46" s="381">
        <f>EmpInst!T16</f>
        <v>11737.8798828125</v>
      </c>
      <c r="U46" s="381">
        <f>EmpInst!U16</f>
        <v>11774.337890625</v>
      </c>
      <c r="V46" s="381">
        <f>EmpInst!V16</f>
        <v>11444.587890625</v>
      </c>
      <c r="W46" s="381">
        <f>EmpInst!W16</f>
        <v>10979.7548828125</v>
      </c>
      <c r="X46" s="381">
        <f>EmpInst!X16</f>
        <v>9748.95703125</v>
      </c>
      <c r="Y46" s="381">
        <f>EmpInst!Y16</f>
        <v>9742.712890625</v>
      </c>
      <c r="Z46" s="381">
        <f>EmpInst!Z16</f>
        <v>10620.8798828125</v>
      </c>
      <c r="AA46" s="381">
        <f>EmpInst!AA16</f>
        <v>11658.4208984375</v>
      </c>
      <c r="AB46" s="381">
        <f>EmpInst!AB16</f>
        <v>12026.2958984375</v>
      </c>
    </row>
    <row r="47" spans="1:28" s="330" customFormat="1" ht="13" x14ac:dyDescent="0.3">
      <c r="B47" s="331" t="s">
        <v>90</v>
      </c>
      <c r="C47" s="332"/>
      <c r="D47" s="389">
        <f t="shared" ref="D47:S47" si="4">(D46/C46-1)</f>
        <v>7.2139820138915844E-2</v>
      </c>
      <c r="E47" s="389">
        <f t="shared" si="4"/>
        <v>1.3716092699530114E-2</v>
      </c>
      <c r="F47" s="389">
        <f t="shared" si="4"/>
        <v>-2.2435789686763297E-3</v>
      </c>
      <c r="G47" s="389">
        <f t="shared" si="4"/>
        <v>1.9476542690251453E-2</v>
      </c>
      <c r="H47" s="389">
        <f t="shared" si="4"/>
        <v>7.3680528836509884E-2</v>
      </c>
      <c r="I47" s="389">
        <f t="shared" si="4"/>
        <v>-1.4906865833104632E-2</v>
      </c>
      <c r="J47" s="389">
        <f t="shared" si="4"/>
        <v>-2.3666499401035268E-2</v>
      </c>
      <c r="K47" s="389">
        <f t="shared" si="4"/>
        <v>-4.1908236393095821E-2</v>
      </c>
      <c r="L47" s="389">
        <f t="shared" si="4"/>
        <v>-4.8165799302857804E-2</v>
      </c>
      <c r="M47" s="389">
        <f t="shared" si="4"/>
        <v>-2.9055066610489289E-2</v>
      </c>
      <c r="N47" s="389">
        <f t="shared" si="4"/>
        <v>-1.4716880037281999E-2</v>
      </c>
      <c r="O47" s="389">
        <f t="shared" si="4"/>
        <v>2.5696380544593111E-3</v>
      </c>
      <c r="P47" s="389">
        <f t="shared" si="4"/>
        <v>1.4376650153634429E-2</v>
      </c>
      <c r="Q47" s="389">
        <f t="shared" si="4"/>
        <v>2.1580326008139306E-2</v>
      </c>
      <c r="R47" s="389">
        <f t="shared" si="4"/>
        <v>5.2190742454520489E-2</v>
      </c>
      <c r="S47" s="389">
        <f t="shared" si="4"/>
        <v>4.276820080227961E-2</v>
      </c>
      <c r="T47" s="389">
        <f t="shared" ref="T47:AB47" si="5">(T46/S46-1)</f>
        <v>3.4287902419085858E-2</v>
      </c>
      <c r="U47" s="389">
        <f t="shared" si="5"/>
        <v>3.106013025903076E-3</v>
      </c>
      <c r="V47" s="389">
        <f t="shared" si="5"/>
        <v>-2.8005821054494673E-2</v>
      </c>
      <c r="W47" s="389">
        <f t="shared" si="5"/>
        <v>-4.0615967324893809E-2</v>
      </c>
      <c r="X47" s="389">
        <f t="shared" si="5"/>
        <v>-0.11209702445080694</v>
      </c>
      <c r="Y47" s="389">
        <f t="shared" si="5"/>
        <v>-6.4049319378312042E-4</v>
      </c>
      <c r="Z47" s="389">
        <f t="shared" si="5"/>
        <v>9.0135776558962544E-2</v>
      </c>
      <c r="AA47" s="389">
        <f t="shared" si="5"/>
        <v>9.7688800464077019E-2</v>
      </c>
      <c r="AB47" s="389">
        <f t="shared" si="5"/>
        <v>3.1554444911943813E-2</v>
      </c>
    </row>
    <row r="48" spans="1:28" ht="20.25" customHeight="1" x14ac:dyDescent="0.25">
      <c r="B48" s="333" t="s">
        <v>91</v>
      </c>
      <c r="C48" s="382">
        <f>EmpInst!C3+EmpInst!C4+EmpInst!C6+EmpInst!C7+EmpInst!C8</f>
        <v>5975.9549026489258</v>
      </c>
      <c r="D48" s="382">
        <f>EmpInst!D3+EmpInst!D4+EmpInst!D6+EmpInst!D7+EmpInst!D8</f>
        <v>6485.4549026489258</v>
      </c>
      <c r="E48" s="382">
        <f>EmpInst!E3+EmpInst!E4+EmpInst!E6+EmpInst!E7+EmpInst!E8</f>
        <v>6564.3299026489258</v>
      </c>
      <c r="F48" s="382">
        <f>EmpInst!F3+EmpInst!F4+EmpInst!F6+EmpInst!F7+EmpInst!F8</f>
        <v>6419.3299026489258</v>
      </c>
      <c r="G48" s="382">
        <f>EmpInst!G3+EmpInst!G4+EmpInst!G6+EmpInst!G7+EmpInst!G8</f>
        <v>6422.0799026489258</v>
      </c>
      <c r="H48" s="382">
        <f>EmpInst!H3+EmpInst!H4+EmpInst!H6+EmpInst!H7+EmpInst!H8</f>
        <v>7007.0799026489258</v>
      </c>
      <c r="I48" s="382">
        <f>EmpInst!I3+EmpInst!I4+EmpInst!I6+EmpInst!I7+EmpInst!I8</f>
        <v>6714.3299026489258</v>
      </c>
      <c r="J48" s="382">
        <f>EmpInst!J3+EmpInst!J4+EmpInst!J6+EmpInst!J7+EmpInst!J8</f>
        <v>6375.5799026489258</v>
      </c>
      <c r="K48" s="382">
        <f>EmpInst!K3+EmpInst!K4+EmpInst!K6+EmpInst!K7+EmpInst!K8</f>
        <v>5977.7049026489258</v>
      </c>
      <c r="L48" s="382">
        <f>EmpInst!L3+EmpInst!L4+EmpInst!L6+EmpInst!L7+EmpInst!L8</f>
        <v>5540.0799026489258</v>
      </c>
      <c r="M48" s="382">
        <f>EmpInst!M3+EmpInst!M4+EmpInst!M6+EmpInst!M7+EmpInst!M8</f>
        <v>5249.7049026489258</v>
      </c>
      <c r="N48" s="382">
        <f>EmpInst!N3+EmpInst!N4+EmpInst!N6+EmpInst!N7+EmpInst!N8</f>
        <v>5258.7049026489258</v>
      </c>
      <c r="O48" s="382">
        <f>EmpInst!O3+EmpInst!O4+EmpInst!O6+EmpInst!O7+EmpInst!O8</f>
        <v>5426.5799026489258</v>
      </c>
      <c r="P48" s="382">
        <f>EmpInst!P3+EmpInst!P4+EmpInst!P6+EmpInst!P7+EmpInst!P8</f>
        <v>5602.2883987426758</v>
      </c>
      <c r="Q48" s="382">
        <f>EmpInst!Q3+EmpInst!Q4+EmpInst!Q6+EmpInst!Q7+EmpInst!Q8</f>
        <v>5778.1633987426758</v>
      </c>
      <c r="R48" s="382">
        <f>EmpInst!R3+EmpInst!R4+EmpInst!R6+EmpInst!R7+EmpInst!R8</f>
        <v>6191.3718948364258</v>
      </c>
      <c r="S48" s="382">
        <f>EmpInst!S3+EmpInst!S4+EmpInst!S6+EmpInst!S7+EmpInst!S8</f>
        <v>6619.9966506958008</v>
      </c>
      <c r="T48" s="382">
        <f>EmpInst!T3+EmpInst!T4+EmpInst!T6+EmpInst!T7+EmpInst!T8</f>
        <v>6854.6218147277832</v>
      </c>
      <c r="U48" s="382">
        <f>EmpInst!U3+EmpInst!U4+EmpInst!U6+EmpInst!U7+EmpInst!U8</f>
        <v>6899.8300666809082</v>
      </c>
      <c r="V48" s="382">
        <f>EmpInst!V3+EmpInst!V4+EmpInst!V6+EmpInst!V7+EmpInst!V8</f>
        <v>6600.9968185424805</v>
      </c>
      <c r="W48" s="382">
        <f>EmpInst!W3+EmpInst!W4+EmpInst!W6+EmpInst!W7+EmpInst!W8</f>
        <v>6100.9967346191406</v>
      </c>
      <c r="X48" s="382">
        <f>EmpInst!X3+EmpInst!X4+EmpInst!X6+EmpInst!X7+EmpInst!X8</f>
        <v>5011.2466926574707</v>
      </c>
      <c r="Y48" s="382">
        <f>EmpInst!Y3+EmpInst!Y4+EmpInst!Y6+EmpInst!Y7+EmpInst!Y8</f>
        <v>5055.2466506958008</v>
      </c>
      <c r="Z48" s="382">
        <f>EmpInst!Z3+EmpInst!Z4+EmpInst!Z6+EmpInst!Z7+EmpInst!Z8</f>
        <v>5912.9133987426758</v>
      </c>
      <c r="AA48" s="382">
        <f>EmpInst!AA3+EmpInst!AA4+EmpInst!AA6+EmpInst!AA7+EmpInst!AA8</f>
        <v>6857.5801467895508</v>
      </c>
      <c r="AB48" s="382">
        <f>EmpInst!AB3+EmpInst!AB4+EmpInst!AB6+EmpInst!AB7+EmpInst!AB8</f>
        <v>7231.9134826660156</v>
      </c>
    </row>
    <row r="49" spans="2:28" s="330" customFormat="1" ht="13" x14ac:dyDescent="0.3">
      <c r="B49" s="335" t="s">
        <v>90</v>
      </c>
      <c r="C49" s="332"/>
      <c r="D49" s="389">
        <f t="shared" ref="D49:S49" si="6">(D48/C48-1)</f>
        <v>8.5258340850958625E-2</v>
      </c>
      <c r="E49" s="389">
        <f t="shared" si="6"/>
        <v>1.21618300002031E-2</v>
      </c>
      <c r="F49" s="389">
        <f t="shared" si="6"/>
        <v>-2.2089078725535671E-2</v>
      </c>
      <c r="G49" s="389">
        <f t="shared" si="6"/>
        <v>4.2839362389912594E-4</v>
      </c>
      <c r="H49" s="389">
        <f t="shared" si="6"/>
        <v>9.1091984040669427E-2</v>
      </c>
      <c r="I49" s="389">
        <f t="shared" si="6"/>
        <v>-4.1779172503702999E-2</v>
      </c>
      <c r="J49" s="389">
        <f t="shared" si="6"/>
        <v>-5.0451795623917328E-2</v>
      </c>
      <c r="K49" s="389">
        <f t="shared" si="6"/>
        <v>-6.2406087928517873E-2</v>
      </c>
      <c r="L49" s="389">
        <f t="shared" si="6"/>
        <v>-7.3209535620614719E-2</v>
      </c>
      <c r="M49" s="389">
        <f t="shared" si="6"/>
        <v>-5.241350397512512E-2</v>
      </c>
      <c r="N49" s="389">
        <f t="shared" si="6"/>
        <v>1.7143820780209929E-3</v>
      </c>
      <c r="O49" s="389">
        <f t="shared" si="6"/>
        <v>3.1923259263975323E-2</v>
      </c>
      <c r="P49" s="389">
        <f t="shared" si="6"/>
        <v>3.2379233190315659E-2</v>
      </c>
      <c r="Q49" s="389">
        <f t="shared" si="6"/>
        <v>3.1393421309669156E-2</v>
      </c>
      <c r="R49" s="389">
        <f t="shared" si="6"/>
        <v>7.1512082227315421E-2</v>
      </c>
      <c r="S49" s="389">
        <f t="shared" si="6"/>
        <v>6.922936679297953E-2</v>
      </c>
      <c r="T49" s="389">
        <f t="shared" ref="T49:AB49" si="7">(T48/S48-1)</f>
        <v>3.5441885609915236E-2</v>
      </c>
      <c r="U49" s="389">
        <f t="shared" si="7"/>
        <v>6.5952948499639064E-3</v>
      </c>
      <c r="V49" s="389">
        <f t="shared" si="7"/>
        <v>-4.3310233042040513E-2</v>
      </c>
      <c r="W49" s="389">
        <f t="shared" si="7"/>
        <v>-7.5746148296696347E-2</v>
      </c>
      <c r="X49" s="389">
        <f t="shared" si="7"/>
        <v>-0.17861836177981472</v>
      </c>
      <c r="Y49" s="389">
        <f t="shared" si="7"/>
        <v>8.7802418713089914E-3</v>
      </c>
      <c r="Z49" s="389">
        <f t="shared" si="7"/>
        <v>0.16965873424372413</v>
      </c>
      <c r="AA49" s="389">
        <f t="shared" si="7"/>
        <v>0.15976333227673334</v>
      </c>
      <c r="AB49" s="389">
        <f t="shared" si="7"/>
        <v>5.4586797071808579E-2</v>
      </c>
    </row>
    <row r="50" spans="2:28" x14ac:dyDescent="0.25">
      <c r="B50" s="333" t="s">
        <v>92</v>
      </c>
      <c r="C50" s="334">
        <f>SUM(EmpInst!C9:C12,EmpInst!C5)</f>
        <v>3426.5</v>
      </c>
      <c r="D50" s="334">
        <f>SUM(EmpInst!D9:D12,EmpInst!D5)</f>
        <v>3557.625</v>
      </c>
      <c r="E50" s="334">
        <f>SUM(EmpInst!E9:E12,EmpInst!E5)</f>
        <v>3574</v>
      </c>
      <c r="F50" s="334">
        <f>SUM(EmpInst!F9:F12,EmpInst!F5)</f>
        <v>3539.625</v>
      </c>
      <c r="G50" s="334">
        <f>SUM(EmpInst!G9:G12,EmpInst!G5)</f>
        <v>3594.375</v>
      </c>
      <c r="H50" s="334">
        <f>SUM(EmpInst!H9:H12,EmpInst!H5)</f>
        <v>3701.5</v>
      </c>
      <c r="I50" s="334">
        <f>SUM(EmpInst!I9:I12,EmpInst!I5)</f>
        <v>3721.875</v>
      </c>
      <c r="J50" s="334">
        <f>SUM(EmpInst!J9:J12,EmpInst!J5)</f>
        <v>3776.25</v>
      </c>
      <c r="K50" s="334">
        <f>SUM(EmpInst!K9:K12,EmpInst!K5)</f>
        <v>3767.875</v>
      </c>
      <c r="L50" s="334">
        <f>SUM(EmpInst!L9:L12,EmpInst!L5)</f>
        <v>3729.75</v>
      </c>
      <c r="M50" s="334">
        <f>SUM(EmpInst!M9:M12,EmpInst!M5)</f>
        <v>3755.875</v>
      </c>
      <c r="N50" s="334">
        <f>SUM(EmpInst!N9:N12,EmpInst!N5)</f>
        <v>3665.6667022705078</v>
      </c>
      <c r="O50" s="334">
        <f>SUM(EmpInst!O9:O12,EmpInst!O5)</f>
        <v>3624.6249847412109</v>
      </c>
      <c r="P50" s="334">
        <f>SUM(EmpInst!P9:P12,EmpInst!P5)</f>
        <v>3679.416690826416</v>
      </c>
      <c r="Q50" s="334">
        <f>SUM(EmpInst!Q9:Q12,EmpInst!Q5)</f>
        <v>3711.458324432373</v>
      </c>
      <c r="R50" s="334">
        <f>SUM(EmpInst!R9:R12,EmpInst!R5)</f>
        <v>3673.9166984558105</v>
      </c>
      <c r="S50" s="334">
        <f>SUM(EmpInst!S9:S12,EmpInst!S5)</f>
        <v>3770.0833015441895</v>
      </c>
      <c r="T50" s="334">
        <f>SUM(EmpInst!T9:T12,EmpInst!T5)</f>
        <v>3878.0832939147949</v>
      </c>
      <c r="U50" s="334">
        <f>SUM(EmpInst!U9:U12,EmpInst!U5)</f>
        <v>3900.7500419616699</v>
      </c>
      <c r="V50" s="334">
        <f>SUM(EmpInst!V9:V12,EmpInst!V5)</f>
        <v>3893.6666450500488</v>
      </c>
      <c r="W50" s="334">
        <f>SUM(EmpInst!W9:W12,EmpInst!W5)</f>
        <v>3956.416675567627</v>
      </c>
      <c r="X50" s="334">
        <f>SUM(EmpInst!X9:X12,EmpInst!X5)</f>
        <v>3874.2024345397949</v>
      </c>
      <c r="Y50" s="334">
        <f>SUM(EmpInst!Y9:Y12,EmpInst!Y5)</f>
        <v>3863.3749885559082</v>
      </c>
      <c r="Z50" s="334">
        <f>SUM(EmpInst!Z9:Z12,EmpInst!Z5)</f>
        <v>3883.2083740234375</v>
      </c>
      <c r="AA50" s="334">
        <f>SUM(EmpInst!AA9:AA12,EmpInst!AA5)</f>
        <v>3852.0833740234375</v>
      </c>
      <c r="AB50" s="334">
        <f>SUM(EmpInst!AB9:AB12,EmpInst!AB5)</f>
        <v>3842.1250114440918</v>
      </c>
    </row>
    <row r="51" spans="2:28" s="330" customFormat="1" ht="13" x14ac:dyDescent="0.3">
      <c r="B51" s="335" t="s">
        <v>90</v>
      </c>
      <c r="C51" s="332"/>
      <c r="D51" s="389">
        <f t="shared" ref="D51:S51" si="8">(D50/C50-1)</f>
        <v>3.8267911863417492E-2</v>
      </c>
      <c r="E51" s="389">
        <f t="shared" si="8"/>
        <v>4.6027897825093866E-3</v>
      </c>
      <c r="F51" s="389">
        <f t="shared" si="8"/>
        <v>-9.6180749860100834E-3</v>
      </c>
      <c r="G51" s="389">
        <f t="shared" si="8"/>
        <v>1.5467740226718929E-2</v>
      </c>
      <c r="H51" s="389">
        <f t="shared" si="8"/>
        <v>2.980351243262036E-2</v>
      </c>
      <c r="I51" s="389">
        <f t="shared" si="8"/>
        <v>5.5045251924894512E-3</v>
      </c>
      <c r="J51" s="389">
        <f t="shared" si="8"/>
        <v>1.4609571788413156E-2</v>
      </c>
      <c r="K51" s="389">
        <f t="shared" si="8"/>
        <v>-2.217808672624999E-3</v>
      </c>
      <c r="L51" s="389">
        <f t="shared" si="8"/>
        <v>-1.0118435457651898E-2</v>
      </c>
      <c r="M51" s="389">
        <f t="shared" si="8"/>
        <v>7.0044909176218972E-3</v>
      </c>
      <c r="N51" s="389">
        <f t="shared" si="8"/>
        <v>-2.4017917989680782E-2</v>
      </c>
      <c r="O51" s="389">
        <f t="shared" si="8"/>
        <v>-1.1196249103573863E-2</v>
      </c>
      <c r="P51" s="389">
        <f t="shared" si="8"/>
        <v>1.5116517244091465E-2</v>
      </c>
      <c r="Q51" s="389">
        <f t="shared" si="8"/>
        <v>8.7083459956693865E-3</v>
      </c>
      <c r="R51" s="389">
        <f t="shared" si="8"/>
        <v>-1.0115060629787398E-2</v>
      </c>
      <c r="S51" s="389">
        <f t="shared" si="8"/>
        <v>2.6175499060389296E-2</v>
      </c>
      <c r="T51" s="389">
        <f t="shared" ref="T51:AB51" si="9">(T50/S50-1)</f>
        <v>2.8646579858426335E-2</v>
      </c>
      <c r="U51" s="389">
        <f t="shared" si="9"/>
        <v>5.8448326992981414E-3</v>
      </c>
      <c r="V51" s="389">
        <f t="shared" si="9"/>
        <v>-1.8159063860597735E-3</v>
      </c>
      <c r="W51" s="389">
        <f t="shared" si="9"/>
        <v>1.6115922660546955E-2</v>
      </c>
      <c r="X51" s="389">
        <f t="shared" si="9"/>
        <v>-2.0779975358898861E-2</v>
      </c>
      <c r="Y51" s="389">
        <f t="shared" si="9"/>
        <v>-2.794754834532287E-3</v>
      </c>
      <c r="Z51" s="389">
        <f t="shared" si="9"/>
        <v>5.1336941214041865E-3</v>
      </c>
      <c r="AA51" s="389">
        <f t="shared" si="9"/>
        <v>-8.0152793777973352E-3</v>
      </c>
      <c r="AB51" s="389">
        <f t="shared" si="9"/>
        <v>-2.5851887439664045E-3</v>
      </c>
    </row>
    <row r="52" spans="2:28" s="330" customFormat="1" ht="13" x14ac:dyDescent="0.3">
      <c r="B52" s="226" t="s">
        <v>93</v>
      </c>
      <c r="C52" s="382">
        <f t="shared" ref="C52:S52" si="10">C46-C48-C50</f>
        <v>593.75798797607422</v>
      </c>
      <c r="D52" s="382">
        <f t="shared" si="10"/>
        <v>674.25798797607422</v>
      </c>
      <c r="E52" s="382">
        <f t="shared" si="10"/>
        <v>726.00798797607422</v>
      </c>
      <c r="F52" s="382">
        <f t="shared" si="10"/>
        <v>881.00798797607422</v>
      </c>
      <c r="G52" s="382">
        <f t="shared" si="10"/>
        <v>1034.6329879760742</v>
      </c>
      <c r="H52" s="382">
        <f t="shared" si="10"/>
        <v>1156.7579879760742</v>
      </c>
      <c r="I52" s="382">
        <f t="shared" si="10"/>
        <v>1252.2579879760742</v>
      </c>
      <c r="J52" s="382">
        <f t="shared" si="10"/>
        <v>1260.0079879760742</v>
      </c>
      <c r="K52" s="382">
        <f t="shared" si="10"/>
        <v>1188.0079879760742</v>
      </c>
      <c r="L52" s="382">
        <f t="shared" si="10"/>
        <v>1137.1329879760742</v>
      </c>
      <c r="M52" s="382">
        <f t="shared" si="10"/>
        <v>1099.0079879760742</v>
      </c>
      <c r="N52" s="382">
        <f t="shared" si="10"/>
        <v>1031.5082778930664</v>
      </c>
      <c r="O52" s="382">
        <f t="shared" si="10"/>
        <v>930.25800323486328</v>
      </c>
      <c r="P52" s="382">
        <f t="shared" si="10"/>
        <v>843.2578010559082</v>
      </c>
      <c r="Q52" s="382">
        <f t="shared" si="10"/>
        <v>853.84116744995117</v>
      </c>
      <c r="R52" s="382">
        <f t="shared" si="10"/>
        <v>1018.0073051452637</v>
      </c>
      <c r="S52" s="382">
        <f t="shared" si="10"/>
        <v>958.67493057250977</v>
      </c>
      <c r="T52" s="382">
        <f t="shared" ref="T52:Y52" si="11">T46-T48-T50</f>
        <v>1005.1747741699219</v>
      </c>
      <c r="U52" s="382">
        <f t="shared" si="11"/>
        <v>973.75778198242188</v>
      </c>
      <c r="V52" s="382">
        <f t="shared" si="11"/>
        <v>949.9244270324707</v>
      </c>
      <c r="W52" s="382">
        <f t="shared" si="11"/>
        <v>922.34147262573242</v>
      </c>
      <c r="X52" s="382">
        <f t="shared" si="11"/>
        <v>863.50790405273438</v>
      </c>
      <c r="Y52" s="382">
        <f t="shared" si="11"/>
        <v>824.09125137329102</v>
      </c>
      <c r="Z52" s="382">
        <f t="shared" ref="Z52:AA52" si="12">Z46-Z48-Z50</f>
        <v>824.75811004638672</v>
      </c>
      <c r="AA52" s="382">
        <f t="shared" si="12"/>
        <v>948.75737762451172</v>
      </c>
      <c r="AB52" s="382">
        <f t="shared" ref="AB52" si="13">AB46-AB48-AB50</f>
        <v>952.25740432739258</v>
      </c>
    </row>
    <row r="53" spans="2:28" s="330" customFormat="1" ht="13" x14ac:dyDescent="0.3">
      <c r="B53" s="333" t="s">
        <v>94</v>
      </c>
      <c r="C53" s="382">
        <f>EmpInst!C85</f>
        <v>5392.25537109375</v>
      </c>
      <c r="D53" s="382">
        <f>EmpInst!D85</f>
        <v>5371.49560546875</v>
      </c>
      <c r="E53" s="382">
        <f>EmpInst!E85</f>
        <v>5359.166015625</v>
      </c>
      <c r="F53" s="382">
        <f>EmpInst!F85</f>
        <v>5312.1494140625</v>
      </c>
      <c r="G53" s="382">
        <f>EmpInst!G85</f>
        <v>5322.638671875</v>
      </c>
      <c r="H53" s="382">
        <f>EmpInst!H85</f>
        <v>5530.77685546875</v>
      </c>
      <c r="I53" s="382">
        <f>EmpInst!I85</f>
        <v>5497.85498046875</v>
      </c>
      <c r="J53" s="382">
        <f>EmpInst!J85</f>
        <v>5547.95361328125</v>
      </c>
      <c r="K53" s="382">
        <f>EmpInst!K85</f>
        <v>5563.79736328125</v>
      </c>
      <c r="L53" s="382">
        <f>EmpInst!L85</f>
        <v>5414.68603515625</v>
      </c>
      <c r="M53" s="382">
        <f>EmpInst!M85</f>
        <v>5434.4453125</v>
      </c>
      <c r="N53" s="382">
        <f>EmpInst!N85</f>
        <v>5418.5751953125</v>
      </c>
      <c r="O53" s="382">
        <f>EmpInst!O85</f>
        <v>5467.99560546875</v>
      </c>
      <c r="P53" s="382">
        <f>EmpInst!P85</f>
        <v>5557.96142578125</v>
      </c>
      <c r="Q53" s="382">
        <f>EmpInst!Q85</f>
        <v>5579.35302734375</v>
      </c>
      <c r="R53" s="382">
        <f>EmpInst!R85</f>
        <v>5580.06884765625</v>
      </c>
      <c r="S53" s="382">
        <f>EmpInst!S85</f>
        <v>5628.39599609375</v>
      </c>
      <c r="T53" s="382">
        <f>EmpInst!T85</f>
        <v>5663.0302734375</v>
      </c>
      <c r="U53" s="382">
        <f>EmpInst!U85</f>
        <v>5805.392578125</v>
      </c>
      <c r="V53" s="382">
        <f>EmpInst!V85</f>
        <v>5677.9365234375</v>
      </c>
      <c r="W53" s="382">
        <f>EmpInst!W85</f>
        <v>5560.03662109375</v>
      </c>
      <c r="X53" s="382">
        <f>EmpInst!X85</f>
        <v>5243.74951171875</v>
      </c>
      <c r="Y53" s="382">
        <f>EmpInst!Y85</f>
        <v>5431.72119140625</v>
      </c>
      <c r="Z53" s="382">
        <f>EmpInst!Z85</f>
        <v>5629.11181640625</v>
      </c>
      <c r="AA53" s="382">
        <f>EmpInst!AA85</f>
        <v>5556.35400390625</v>
      </c>
      <c r="AB53" s="382">
        <f>EmpInst!AB85</f>
        <v>5470.30224609375</v>
      </c>
    </row>
    <row r="54" spans="2:28" s="336" customFormat="1" ht="13" x14ac:dyDescent="0.25">
      <c r="B54" s="337" t="s">
        <v>95</v>
      </c>
      <c r="C54" s="382">
        <f t="shared" ref="C54:S54" si="14">C46-C53</f>
        <v>4603.95751953125</v>
      </c>
      <c r="D54" s="382">
        <f t="shared" si="14"/>
        <v>5345.84228515625</v>
      </c>
      <c r="E54" s="382">
        <f t="shared" si="14"/>
        <v>5505.171875</v>
      </c>
      <c r="F54" s="382">
        <f t="shared" si="14"/>
        <v>5527.8134765625</v>
      </c>
      <c r="G54" s="382">
        <f t="shared" si="14"/>
        <v>5728.44921875</v>
      </c>
      <c r="H54" s="382">
        <f t="shared" si="14"/>
        <v>6334.56103515625</v>
      </c>
      <c r="I54" s="382">
        <f t="shared" si="14"/>
        <v>6190.60791015625</v>
      </c>
      <c r="J54" s="382">
        <f t="shared" si="14"/>
        <v>5863.88427734375</v>
      </c>
      <c r="K54" s="382">
        <f t="shared" si="14"/>
        <v>5369.79052734375</v>
      </c>
      <c r="L54" s="382">
        <f t="shared" si="14"/>
        <v>4992.27685546875</v>
      </c>
      <c r="M54" s="382">
        <f t="shared" si="14"/>
        <v>4670.142578125</v>
      </c>
      <c r="N54" s="382">
        <f t="shared" si="14"/>
        <v>4537.3046875</v>
      </c>
      <c r="O54" s="382">
        <f t="shared" si="14"/>
        <v>4513.46728515625</v>
      </c>
      <c r="P54" s="382">
        <f t="shared" si="14"/>
        <v>4567.00146484375</v>
      </c>
      <c r="Q54" s="382">
        <f t="shared" si="14"/>
        <v>4764.10986328125</v>
      </c>
      <c r="R54" s="382">
        <f t="shared" si="14"/>
        <v>5303.22705078125</v>
      </c>
      <c r="S54" s="382">
        <f t="shared" si="14"/>
        <v>5720.35888671875</v>
      </c>
      <c r="T54" s="382">
        <f t="shared" ref="T54:Y54" si="15">T46-T53</f>
        <v>6074.849609375</v>
      </c>
      <c r="U54" s="382">
        <f t="shared" si="15"/>
        <v>5968.9453125</v>
      </c>
      <c r="V54" s="382">
        <f t="shared" si="15"/>
        <v>5766.6513671875</v>
      </c>
      <c r="W54" s="382">
        <f t="shared" si="15"/>
        <v>5419.71826171875</v>
      </c>
      <c r="X54" s="382">
        <f t="shared" si="15"/>
        <v>4505.20751953125</v>
      </c>
      <c r="Y54" s="382">
        <f t="shared" si="15"/>
        <v>4310.99169921875</v>
      </c>
      <c r="Z54" s="382">
        <f t="shared" ref="Z54:AA54" si="16">Z46-Z53</f>
        <v>4991.76806640625</v>
      </c>
      <c r="AA54" s="382">
        <f t="shared" si="16"/>
        <v>6102.06689453125</v>
      </c>
      <c r="AB54" s="382">
        <f t="shared" ref="AB54" si="17">AB46-AB53</f>
        <v>6555.99365234375</v>
      </c>
    </row>
    <row r="55" spans="2:28" s="328" customFormat="1" ht="20.25" customHeight="1" x14ac:dyDescent="0.3">
      <c r="B55" s="328" t="s">
        <v>96</v>
      </c>
      <c r="C55" s="381">
        <f>EmpInst!C50</f>
        <v>7445.8495121492297</v>
      </c>
      <c r="D55" s="381">
        <f>EmpInst!D50</f>
        <v>7460.2649000588081</v>
      </c>
      <c r="E55" s="381">
        <f>EmpInst!E50</f>
        <v>7664.5000908757347</v>
      </c>
      <c r="F55" s="381">
        <f>EmpInst!F50</f>
        <v>7756.5504234998498</v>
      </c>
      <c r="G55" s="381">
        <f>EmpInst!G50</f>
        <v>7916.1352362615598</v>
      </c>
      <c r="H55" s="381">
        <f>EmpInst!H50</f>
        <v>7631.5179472508307</v>
      </c>
      <c r="I55" s="381">
        <f>EmpInst!I50</f>
        <v>7698.7634541472435</v>
      </c>
      <c r="J55" s="381">
        <f>EmpInst!J50</f>
        <v>7941.8449283664286</v>
      </c>
      <c r="K55" s="381">
        <f>EmpInst!K50</f>
        <v>8225.5649654689005</v>
      </c>
      <c r="L55" s="381">
        <f>EmpInst!L50</f>
        <v>8350.0661084591611</v>
      </c>
      <c r="M55" s="381">
        <f>EmpInst!M50</f>
        <v>8492.8423409152965</v>
      </c>
      <c r="N55" s="381">
        <f>EmpInst!N50</f>
        <v>8861.5017370094083</v>
      </c>
      <c r="O55" s="381">
        <f>EmpInst!O50</f>
        <v>9161.3473335043545</v>
      </c>
      <c r="P55" s="381">
        <f>EmpInst!P50</f>
        <v>9235.4019044437082</v>
      </c>
      <c r="Q55" s="381">
        <f>EmpInst!Q50</f>
        <v>9963.9042095768145</v>
      </c>
      <c r="R55" s="381">
        <f>EmpInst!R50</f>
        <v>10379.418358570756</v>
      </c>
      <c r="S55" s="381">
        <f>EmpInst!S50</f>
        <v>10924.526498080006</v>
      </c>
      <c r="T55" s="381">
        <f>EmpInst!T50</f>
        <v>11201.571700995766</v>
      </c>
      <c r="U55" s="381">
        <f>EmpInst!U50</f>
        <v>11466.148988937641</v>
      </c>
      <c r="V55" s="381">
        <f>EmpInst!V50</f>
        <v>11677.939337115029</v>
      </c>
      <c r="W55" s="381">
        <f>EmpInst!W50</f>
        <v>11742.210561714748</v>
      </c>
      <c r="X55" s="381">
        <f>EmpInst!X50</f>
        <v>11849.814062642117</v>
      </c>
      <c r="Y55" s="381">
        <f>EmpInst!Y50</f>
        <v>12211.046356962706</v>
      </c>
      <c r="Z55" s="381">
        <f>EmpInst!Z50</f>
        <v>12686.741669402869</v>
      </c>
      <c r="AA55" s="381">
        <f>EmpInst!AA50</f>
        <v>12908.905454354472</v>
      </c>
      <c r="AB55" s="381">
        <f>EmpInst!AB50</f>
        <v>13476.698643849046</v>
      </c>
    </row>
    <row r="56" spans="2:28" s="330" customFormat="1" ht="13" x14ac:dyDescent="0.3">
      <c r="B56" s="331" t="s">
        <v>90</v>
      </c>
      <c r="C56" s="332"/>
      <c r="D56" s="389">
        <f t="shared" ref="D56:S56" si="18">(D55/C55-1)</f>
        <v>1.9360299836919115E-3</v>
      </c>
      <c r="E56" s="389">
        <f t="shared" si="18"/>
        <v>2.7376399303906229E-2</v>
      </c>
      <c r="F56" s="389">
        <f t="shared" si="18"/>
        <v>1.2009959101402679E-2</v>
      </c>
      <c r="G56" s="389">
        <f t="shared" si="18"/>
        <v>2.0574199102505686E-2</v>
      </c>
      <c r="H56" s="389">
        <f t="shared" si="18"/>
        <v>-3.5954071085973704E-2</v>
      </c>
      <c r="I56" s="389">
        <f t="shared" si="18"/>
        <v>8.8115506457844273E-3</v>
      </c>
      <c r="J56" s="389">
        <f t="shared" si="18"/>
        <v>3.1574093121180313E-2</v>
      </c>
      <c r="K56" s="389">
        <f t="shared" si="18"/>
        <v>3.5724701207535459E-2</v>
      </c>
      <c r="L56" s="389">
        <f t="shared" si="18"/>
        <v>1.5135877415462629E-2</v>
      </c>
      <c r="M56" s="389">
        <f t="shared" si="18"/>
        <v>1.7098814620341019E-2</v>
      </c>
      <c r="N56" s="389">
        <f t="shared" si="18"/>
        <v>4.3408246767757674E-2</v>
      </c>
      <c r="O56" s="389">
        <f t="shared" si="18"/>
        <v>3.383688288889708E-2</v>
      </c>
      <c r="P56" s="389">
        <f t="shared" si="18"/>
        <v>8.0833711727668067E-3</v>
      </c>
      <c r="Q56" s="389">
        <f t="shared" si="18"/>
        <v>7.8881494565231636E-2</v>
      </c>
      <c r="R56" s="389">
        <f t="shared" si="18"/>
        <v>4.1701941352925598E-2</v>
      </c>
      <c r="S56" s="389">
        <f t="shared" si="18"/>
        <v>5.2518177866790472E-2</v>
      </c>
      <c r="T56" s="389">
        <f t="shared" ref="T56:AB56" si="19">(T55/S55-1)</f>
        <v>2.5359927770274737E-2</v>
      </c>
      <c r="U56" s="389">
        <f t="shared" si="19"/>
        <v>2.3619657580583597E-2</v>
      </c>
      <c r="V56" s="389">
        <f t="shared" si="19"/>
        <v>1.8470922397896716E-2</v>
      </c>
      <c r="W56" s="389">
        <f t="shared" si="19"/>
        <v>5.5036443283662528E-3</v>
      </c>
      <c r="X56" s="389">
        <f t="shared" si="19"/>
        <v>9.1638197392072129E-3</v>
      </c>
      <c r="Y56" s="389">
        <f t="shared" si="19"/>
        <v>3.0484216242634199E-2</v>
      </c>
      <c r="Z56" s="389">
        <f t="shared" si="19"/>
        <v>3.8956146634307354E-2</v>
      </c>
      <c r="AA56" s="389">
        <f t="shared" si="19"/>
        <v>1.7511492764718639E-2</v>
      </c>
      <c r="AB56" s="389">
        <f t="shared" si="19"/>
        <v>4.3984611360140091E-2</v>
      </c>
    </row>
    <row r="57" spans="2:28" x14ac:dyDescent="0.25">
      <c r="B57" s="333" t="s">
        <v>91</v>
      </c>
      <c r="C57" s="382">
        <f>(EmpInst!C20+EmpInst!C21+EmpInst!C23+EmpInst!C24+EmpInst!C25)*1000/C48</f>
        <v>5839.6174802089799</v>
      </c>
      <c r="D57" s="382">
        <f>(EmpInst!D20+EmpInst!D21+EmpInst!D23+EmpInst!D24+EmpInst!D25)*1000/D48</f>
        <v>6018.0064326989404</v>
      </c>
      <c r="E57" s="382">
        <f>(EmpInst!E20+EmpInst!E21+EmpInst!E23+EmpInst!E24+EmpInst!E25)*1000/E48</f>
        <v>6273.6489485367165</v>
      </c>
      <c r="F57" s="382">
        <f>(EmpInst!F20+EmpInst!F21+EmpInst!F23+EmpInst!F24+EmpInst!F25)*1000/F48</f>
        <v>6165.8382733560566</v>
      </c>
      <c r="G57" s="382">
        <f>(EmpInst!G20+EmpInst!G21+EmpInst!G23+EmpInst!G24+EmpInst!G25)*1000/G48</f>
        <v>6549.7877584566168</v>
      </c>
      <c r="H57" s="382">
        <f>(EmpInst!H20+EmpInst!H21+EmpInst!H23+EmpInst!H24+EmpInst!H25)*1000/H48</f>
        <v>6261.4627103733783</v>
      </c>
      <c r="I57" s="382">
        <f>(EmpInst!I20+EmpInst!I21+EmpInst!I23+EmpInst!I24+EmpInst!I25)*1000/I48</f>
        <v>6300.3488297088943</v>
      </c>
      <c r="J57" s="382">
        <f>(EmpInst!J20+EmpInst!J21+EmpInst!J23+EmpInst!J24+EmpInst!J25)*1000/J48</f>
        <v>6450.6209773644914</v>
      </c>
      <c r="K57" s="382">
        <f>(EmpInst!K20+EmpInst!K21+EmpInst!K23+EmpInst!K24+EmpInst!K25)*1000/K48</f>
        <v>6607.8570916343315</v>
      </c>
      <c r="L57" s="382">
        <f>(EmpInst!L20+EmpInst!L21+EmpInst!L23+EmpInst!L24+EmpInst!L25)*1000/L48</f>
        <v>6592.0206638261643</v>
      </c>
      <c r="M57" s="382">
        <f>(EmpInst!M20+EmpInst!M21+EmpInst!M23+EmpInst!M24+EmpInst!M25)*1000/M48</f>
        <v>6816.2003054833049</v>
      </c>
      <c r="N57" s="382">
        <f>(EmpInst!N20+EmpInst!N21+EmpInst!N23+EmpInst!N24+EmpInst!N25)*1000/N48</f>
        <v>7200.0196834626395</v>
      </c>
      <c r="O57" s="382">
        <f>(EmpInst!O20+EmpInst!O21+EmpInst!O23+EmpInst!O24+EmpInst!O25)*1000/O48</f>
        <v>7405.4858237975823</v>
      </c>
      <c r="P57" s="382">
        <f>(EmpInst!P20+EmpInst!P21+EmpInst!P23+EmpInst!P24+EmpInst!P25)*1000/P48</f>
        <v>7456.8814055671792</v>
      </c>
      <c r="Q57" s="382">
        <f>(EmpInst!Q20+EmpInst!Q21+EmpInst!Q23+EmpInst!Q24+EmpInst!Q25)*1000/Q48</f>
        <v>7942.0547630771407</v>
      </c>
      <c r="R57" s="382">
        <f>(EmpInst!R20+EmpInst!R21+EmpInst!R23+EmpInst!R24+EmpInst!R25)*1000/R48</f>
        <v>8691.0431779468527</v>
      </c>
      <c r="S57" s="382">
        <f>(EmpInst!S20+EmpInst!S21+EmpInst!S23+EmpInst!S24+EmpInst!S25)*1000/S48</f>
        <v>9152.6182076715122</v>
      </c>
      <c r="T57" s="382">
        <f>(EmpInst!T20+EmpInst!T21+EmpInst!T23+EmpInst!T24+EmpInst!T25)*1000/T48</f>
        <v>9308.8798500909434</v>
      </c>
      <c r="U57" s="382">
        <f>(EmpInst!U20+EmpInst!U21+EmpInst!U23+EmpInst!U24+EmpInst!U25)*1000/U48</f>
        <v>9291.7810152407037</v>
      </c>
      <c r="V57" s="382">
        <f>(EmpInst!V20+EmpInst!V21+EmpInst!V23+EmpInst!V24+EmpInst!V25)*1000/V48</f>
        <v>9324.1188896022904</v>
      </c>
      <c r="W57" s="382">
        <f>(EmpInst!W20+EmpInst!W21+EmpInst!W23+EmpInst!W24+EmpInst!W25)*1000/W48</f>
        <v>8903.6237685111464</v>
      </c>
      <c r="X57" s="382">
        <f>(EmpInst!X20+EmpInst!X21+EmpInst!X23+EmpInst!X24+EmpInst!X25)*1000/X48</f>
        <v>8428.473333898859</v>
      </c>
      <c r="Y57" s="382">
        <f>(EmpInst!Y20+EmpInst!Y21+EmpInst!Y23+EmpInst!Y24+EmpInst!Y25)*1000/Y48</f>
        <v>8922.5059868544868</v>
      </c>
      <c r="Z57" s="382">
        <f>(EmpInst!Z20+EmpInst!Z21+EmpInst!Z23+EmpInst!Z24+EmpInst!Z25)*1000/Z48</f>
        <v>9242.9221571590933</v>
      </c>
      <c r="AA57" s="382">
        <f>(EmpInst!AA20+EmpInst!AA21+EmpInst!AA23+EmpInst!AA24+EmpInst!AA25)*1000/AA48</f>
        <v>9725.4874647036158</v>
      </c>
      <c r="AB57" s="382">
        <f>(EmpInst!AB20+EmpInst!AB21+EmpInst!AB23+EmpInst!AB24+EmpInst!AB25)*1000/AB48</f>
        <v>10507.082044878247</v>
      </c>
    </row>
    <row r="58" spans="2:28" s="330" customFormat="1" ht="13" x14ac:dyDescent="0.3">
      <c r="B58" s="335" t="s">
        <v>90</v>
      </c>
      <c r="C58" s="332"/>
      <c r="D58" s="389">
        <f t="shared" ref="D58:S58" si="20">(D57/C57-1)</f>
        <v>3.0548054405025171E-2</v>
      </c>
      <c r="E58" s="389">
        <f t="shared" si="20"/>
        <v>4.2479601625006191E-2</v>
      </c>
      <c r="F58" s="389">
        <f t="shared" si="20"/>
        <v>-1.7184684075414514E-2</v>
      </c>
      <c r="G58" s="389">
        <f t="shared" si="20"/>
        <v>6.2270443705876977E-2</v>
      </c>
      <c r="H58" s="389">
        <f t="shared" si="20"/>
        <v>-4.4020517719978614E-2</v>
      </c>
      <c r="I58" s="389">
        <f t="shared" si="20"/>
        <v>6.2103890311593357E-3</v>
      </c>
      <c r="J58" s="389">
        <f t="shared" si="20"/>
        <v>2.3851401202898304E-2</v>
      </c>
      <c r="K58" s="389">
        <f t="shared" si="20"/>
        <v>2.4375345384822333E-2</v>
      </c>
      <c r="L58" s="389">
        <f t="shared" si="20"/>
        <v>-2.3966056754187726E-3</v>
      </c>
      <c r="M58" s="389">
        <f t="shared" si="20"/>
        <v>3.4007727385827247E-2</v>
      </c>
      <c r="N58" s="389">
        <f t="shared" si="20"/>
        <v>5.6309873650657094E-2</v>
      </c>
      <c r="O58" s="389">
        <f t="shared" si="20"/>
        <v>2.8536885920863231E-2</v>
      </c>
      <c r="P58" s="389">
        <f t="shared" si="20"/>
        <v>6.9402039234802704E-3</v>
      </c>
      <c r="Q58" s="389">
        <f t="shared" si="20"/>
        <v>6.5063842526413174E-2</v>
      </c>
      <c r="R58" s="389">
        <f t="shared" si="20"/>
        <v>9.4306629356395666E-2</v>
      </c>
      <c r="S58" s="389">
        <f t="shared" si="20"/>
        <v>5.3109278169953811E-2</v>
      </c>
      <c r="T58" s="389">
        <f t="shared" ref="T58:AB58" si="21">(T57/S57-1)</f>
        <v>1.7072889841341476E-2</v>
      </c>
      <c r="U58" s="389">
        <f t="shared" si="21"/>
        <v>-1.8368305451995637E-3</v>
      </c>
      <c r="V58" s="389">
        <f t="shared" si="21"/>
        <v>3.4802665181783432E-3</v>
      </c>
      <c r="W58" s="389">
        <f t="shared" si="21"/>
        <v>-4.5097571799524672E-2</v>
      </c>
      <c r="X58" s="389">
        <f t="shared" si="21"/>
        <v>-5.3365960530893042E-2</v>
      </c>
      <c r="Y58" s="389">
        <f t="shared" si="21"/>
        <v>5.861472574975779E-2</v>
      </c>
      <c r="Z58" s="389">
        <f t="shared" si="21"/>
        <v>3.5911006479197205E-2</v>
      </c>
      <c r="AA58" s="389">
        <f t="shared" si="21"/>
        <v>5.2209171443768243E-2</v>
      </c>
      <c r="AB58" s="389">
        <f t="shared" si="21"/>
        <v>8.0365594322263645E-2</v>
      </c>
    </row>
    <row r="59" spans="2:28" x14ac:dyDescent="0.25">
      <c r="B59" s="333" t="s">
        <v>92</v>
      </c>
      <c r="C59" s="382">
        <f>SUM(EmpInst!C26:C29,EmpInst!C22)*1000/C50</f>
        <v>10836.063115036299</v>
      </c>
      <c r="D59" s="382">
        <f>SUM(EmpInst!D26:D29,EmpInst!D22)*1000/D50</f>
        <v>10752.400557451425</v>
      </c>
      <c r="E59" s="382">
        <f>SUM(EmpInst!E26:E29,EmpInst!E22)*1000/E50</f>
        <v>10980.785982530078</v>
      </c>
      <c r="F59" s="382">
        <f>SUM(EmpInst!F26:F29,EmpInst!F22)*1000/F50</f>
        <v>11671.561032242116</v>
      </c>
      <c r="G59" s="382">
        <f>SUM(EmpInst!G26:G29,EmpInst!G22)*1000/G50</f>
        <v>11722.928281494522</v>
      </c>
      <c r="H59" s="382">
        <f>SUM(EmpInst!H26:H29,EmpInst!H22)*1000/H50</f>
        <v>11687.048522875017</v>
      </c>
      <c r="I59" s="382">
        <f>SUM(EmpInst!I26:I29,EmpInst!I22)*1000/I50</f>
        <v>11822.385206759027</v>
      </c>
      <c r="J59" s="382">
        <f>SUM(EmpInst!J26:J29,EmpInst!J22)*1000/J50</f>
        <v>12086.877421202624</v>
      </c>
      <c r="K59" s="382">
        <f>SUM(EmpInst!K26:K29,EmpInst!K22)*1000/K50</f>
        <v>12364.460289741295</v>
      </c>
      <c r="L59" s="382">
        <f>SUM(EmpInst!L26:L29,EmpInst!L22)*1000/L50</f>
        <v>12467.926935660902</v>
      </c>
      <c r="M59" s="382">
        <f>SUM(EmpInst!M26:M29,EmpInst!M22)*1000/M50</f>
        <v>12317.111297768912</v>
      </c>
      <c r="N59" s="382">
        <f>SUM(EmpInst!N26:N29,EmpInst!N22)*1000/N50</f>
        <v>12734.812812019565</v>
      </c>
      <c r="O59" s="382">
        <f>SUM(EmpInst!O26:O29,EmpInst!O22)*1000/O50</f>
        <v>13126.519204869755</v>
      </c>
      <c r="P59" s="382">
        <f>SUM(EmpInst!P26:P29,EmpInst!P22)*1000/P50</f>
        <v>13076.377091094075</v>
      </c>
      <c r="Q59" s="382">
        <f>SUM(EmpInst!Q26:Q29,EmpInst!Q22)*1000/Q50</f>
        <v>14397.656268083945</v>
      </c>
      <c r="R59" s="382">
        <f>SUM(EmpInst!R26:R29,EmpInst!R22)*1000/R50</f>
        <v>14905.236687713223</v>
      </c>
      <c r="S59" s="382">
        <f>SUM(EmpInst!S26:S29,EmpInst!S22)*1000/S50</f>
        <v>15578.111980214297</v>
      </c>
      <c r="T59" s="382">
        <f>SUM(EmpInst!T26:T29,EmpInst!T22)*1000/T50</f>
        <v>16141.512730683071</v>
      </c>
      <c r="U59" s="382">
        <f>SUM(EmpInst!U26:U29,EmpInst!U22)*1000/U50</f>
        <v>16795.567353412473</v>
      </c>
      <c r="V59" s="382">
        <f>SUM(EmpInst!V26:V29,EmpInst!V22)*1000/V50</f>
        <v>17133.667662077325</v>
      </c>
      <c r="W59" s="382">
        <f>SUM(EmpInst!W26:W29,EmpInst!W22)*1000/W50</f>
        <v>17431.553963864735</v>
      </c>
      <c r="X59" s="382">
        <f>SUM(EmpInst!X26:X29,EmpInst!X22)*1000/X50</f>
        <v>17475.950868057389</v>
      </c>
      <c r="Y59" s="382">
        <f>SUM(EmpInst!Y26:Y29,EmpInst!Y22)*1000/Y50</f>
        <v>17596.979387940686</v>
      </c>
      <c r="Z59" s="382">
        <f>SUM(EmpInst!Z26:Z29,EmpInst!Z22)*1000/Z50</f>
        <v>19056.211588462607</v>
      </c>
      <c r="AA59" s="382">
        <f>SUM(EmpInst!AA26:AA29,EmpInst!AA22)*1000/AA50</f>
        <v>19973.929172294047</v>
      </c>
      <c r="AB59" s="382">
        <f>SUM(EmpInst!AB26:AB29,EmpInst!AB22)*1000/AB50</f>
        <v>20527.814368660856</v>
      </c>
    </row>
    <row r="60" spans="2:28" s="330" customFormat="1" ht="13" x14ac:dyDescent="0.3">
      <c r="B60" s="335" t="s">
        <v>90</v>
      </c>
      <c r="C60" s="332"/>
      <c r="D60" s="389">
        <f t="shared" ref="D60:S60" si="22">(D59/C59-1)</f>
        <v>-7.720752149254495E-3</v>
      </c>
      <c r="E60" s="389">
        <f t="shared" si="22"/>
        <v>2.1240412674208065E-2</v>
      </c>
      <c r="F60" s="389">
        <f t="shared" si="22"/>
        <v>6.2907614337537332E-2</v>
      </c>
      <c r="G60" s="389">
        <f t="shared" si="22"/>
        <v>4.4010607587541273E-3</v>
      </c>
      <c r="H60" s="389">
        <f t="shared" si="22"/>
        <v>-3.0606481382423611E-3</v>
      </c>
      <c r="I60" s="389">
        <f t="shared" si="22"/>
        <v>1.1580056642968239E-2</v>
      </c>
      <c r="J60" s="389">
        <f t="shared" si="22"/>
        <v>2.2372153319144328E-2</v>
      </c>
      <c r="K60" s="389">
        <f t="shared" si="22"/>
        <v>2.2965639417484196E-2</v>
      </c>
      <c r="L60" s="389">
        <f t="shared" si="22"/>
        <v>8.3680681157958237E-3</v>
      </c>
      <c r="M60" s="389">
        <f t="shared" si="22"/>
        <v>-1.209628823382225E-2</v>
      </c>
      <c r="N60" s="389">
        <f t="shared" si="22"/>
        <v>3.3912295192649156E-2</v>
      </c>
      <c r="O60" s="389">
        <f t="shared" si="22"/>
        <v>3.0758708324356565E-2</v>
      </c>
      <c r="P60" s="389">
        <f t="shared" si="22"/>
        <v>-3.8199093752956381E-3</v>
      </c>
      <c r="Q60" s="389">
        <f t="shared" si="22"/>
        <v>0.1010432146293605</v>
      </c>
      <c r="R60" s="389">
        <f t="shared" si="22"/>
        <v>3.5254378225048955E-2</v>
      </c>
      <c r="S60" s="389">
        <f t="shared" si="22"/>
        <v>4.5143549652971515E-2</v>
      </c>
      <c r="T60" s="389">
        <f t="shared" ref="T60:AB60" si="23">(T59/S59-1)</f>
        <v>3.6166176696145635E-2</v>
      </c>
      <c r="U60" s="389">
        <f t="shared" si="23"/>
        <v>4.0520032641434112E-2</v>
      </c>
      <c r="V60" s="389">
        <f t="shared" si="23"/>
        <v>2.0130329720368545E-2</v>
      </c>
      <c r="W60" s="389">
        <f t="shared" si="23"/>
        <v>1.7386020766980037E-2</v>
      </c>
      <c r="X60" s="389">
        <f t="shared" si="23"/>
        <v>2.5469275019707194E-3</v>
      </c>
      <c r="Y60" s="389">
        <f t="shared" si="23"/>
        <v>6.9254326014680512E-3</v>
      </c>
      <c r="Z60" s="389">
        <f t="shared" si="23"/>
        <v>8.2925152570329397E-2</v>
      </c>
      <c r="AA60" s="389">
        <f t="shared" si="23"/>
        <v>4.8158448470789539E-2</v>
      </c>
      <c r="AB60" s="389">
        <f t="shared" si="23"/>
        <v>2.7730407552216008E-2</v>
      </c>
    </row>
    <row r="61" spans="2:28" s="330" customFormat="1" ht="13" x14ac:dyDescent="0.3">
      <c r="B61" s="333" t="s">
        <v>94</v>
      </c>
      <c r="C61" s="382">
        <f>EmpInst!C102*1000/C53</f>
        <v>8860.2318556009195</v>
      </c>
      <c r="D61" s="382">
        <f>EmpInst!D102*1000/D53</f>
        <v>9201.0875913556647</v>
      </c>
      <c r="E61" s="382">
        <f>EmpInst!E102*1000/E53</f>
        <v>9399.8162464789984</v>
      </c>
      <c r="F61" s="382">
        <f>EmpInst!F102*1000/F53</f>
        <v>9714.741836823423</v>
      </c>
      <c r="G61" s="382">
        <f>EmpInst!G102*1000/G53</f>
        <v>9828.0648952678912</v>
      </c>
      <c r="H61" s="382">
        <f>EmpInst!H102*1000/H53</f>
        <v>9830.1487830306105</v>
      </c>
      <c r="I61" s="382">
        <f>EmpInst!I102*1000/I53</f>
        <v>10114.495825653596</v>
      </c>
      <c r="J61" s="382">
        <f>EmpInst!J102*1000/J53</f>
        <v>10405.390712316592</v>
      </c>
      <c r="K61" s="382">
        <f>EmpInst!K102*1000/K53</f>
        <v>10703.778797378456</v>
      </c>
      <c r="L61" s="382">
        <f>EmpInst!L102*1000/L53</f>
        <v>10761.594646792573</v>
      </c>
      <c r="M61" s="382">
        <f>EmpInst!M102*1000/M53</f>
        <v>10741.437359206106</v>
      </c>
      <c r="N61" s="382">
        <f>EmpInst!N102*1000/N53</f>
        <v>11076.6808545763</v>
      </c>
      <c r="O61" s="382">
        <f>EmpInst!O102*1000/O53</f>
        <v>11311.870432126574</v>
      </c>
      <c r="P61" s="382">
        <f>EmpInst!P102*1000/P53</f>
        <v>11251.589143353887</v>
      </c>
      <c r="Q61" s="382">
        <f>EmpInst!Q102*1000/Q53</f>
        <v>12140.293694096581</v>
      </c>
      <c r="R61" s="382">
        <f>EmpInst!R102*1000/R53</f>
        <v>12635.326572559055</v>
      </c>
      <c r="S61" s="382">
        <f>EmpInst!S102*1000/S53</f>
        <v>13371.084384384254</v>
      </c>
      <c r="T61" s="382">
        <f>EmpInst!T102*1000/T53</f>
        <v>13983.462848315632</v>
      </c>
      <c r="U61" s="382">
        <f>EmpInst!U102*1000/U53</f>
        <v>14109.999424699759</v>
      </c>
      <c r="V61" s="382">
        <f>EmpInst!V102*1000/V53</f>
        <v>14310.007194446292</v>
      </c>
      <c r="W61" s="382">
        <f>EmpInst!W102*1000/W53</f>
        <v>14556.547558148777</v>
      </c>
      <c r="X61" s="382">
        <f>EmpInst!X102*1000/X53</f>
        <v>14524.731686227251</v>
      </c>
      <c r="Y61" s="382">
        <f>EmpInst!Y102*1000/Y53</f>
        <v>14602.612600586201</v>
      </c>
      <c r="Z61" s="382">
        <f>EmpInst!Z102*1000/Z53</f>
        <v>15555.980129455716</v>
      </c>
      <c r="AA61" s="382">
        <f>EmpInst!AA102*1000/AA53</f>
        <v>16473.656769466052</v>
      </c>
      <c r="AB61" s="382">
        <f>EmpInst!AB102*1000/AB53</f>
        <v>17219.222508182724</v>
      </c>
    </row>
    <row r="62" spans="2:28" s="336" customFormat="1" ht="13" x14ac:dyDescent="0.25">
      <c r="B62" s="337" t="s">
        <v>95</v>
      </c>
      <c r="C62" s="382">
        <f>(EmpInst!C33-EmpInst!C102)*1000/C54</f>
        <v>5789.2940908832998</v>
      </c>
      <c r="D62" s="382">
        <f>(EmpInst!D33-EmpInst!D102)*1000/D54</f>
        <v>5711.088449012791</v>
      </c>
      <c r="E62" s="382">
        <f>(EmpInst!E33-EmpInst!E102)*1000/E54</f>
        <v>5975.2072624889661</v>
      </c>
      <c r="F62" s="382">
        <f>(EmpInst!F33-EmpInst!F102)*1000/F54</f>
        <v>5874.7565798736896</v>
      </c>
      <c r="G62" s="382">
        <f>(EmpInst!G33-EmpInst!G102)*1000/G54</f>
        <v>6139.6490787823659</v>
      </c>
      <c r="H62" s="382">
        <f>(EmpInst!H33-EmpInst!H102)*1000/H54</f>
        <v>5711.8685078085318</v>
      </c>
      <c r="I62" s="382">
        <f>(EmpInst!I33-EmpInst!I102)*1000/I54</f>
        <v>5553.3608631712368</v>
      </c>
      <c r="J62" s="382">
        <f>(EmpInst!J33-EmpInst!J102)*1000/J54</f>
        <v>5611.0285126404806</v>
      </c>
      <c r="K62" s="382">
        <f>(EmpInst!K33-EmpInst!K102)*1000/K54</f>
        <v>5657.8149734694716</v>
      </c>
      <c r="L62" s="382">
        <f>(EmpInst!L33-EmpInst!L102)*1000/L54</f>
        <v>5734.4920371632625</v>
      </c>
      <c r="M62" s="382">
        <f>(EmpInst!M33-EmpInst!M102)*1000/M54</f>
        <v>5876.2484248966903</v>
      </c>
      <c r="N62" s="382">
        <f>(EmpInst!N33-EmpInst!N102)*1000/N54</f>
        <v>6216.0733502647327</v>
      </c>
      <c r="O62" s="382">
        <f>(EmpInst!O33-EmpInst!O102)*1000/O54</f>
        <v>6556.0219572912274</v>
      </c>
      <c r="P62" s="382">
        <f>(EmpInst!P33-EmpInst!P102)*1000/P54</f>
        <v>6781.7370682756382</v>
      </c>
      <c r="Q62" s="382">
        <f>(EmpInst!Q33-EmpInst!Q102)*1000/Q54</f>
        <v>7415.0869892343844</v>
      </c>
      <c r="R62" s="382">
        <f>(EmpInst!R33-EmpInst!R102)*1000/R54</f>
        <v>8005.7460591368626</v>
      </c>
      <c r="S62" s="382">
        <f>(EmpInst!S33-EmpInst!S102)*1000/S54</f>
        <v>8517.3005033163918</v>
      </c>
      <c r="T62" s="382">
        <f>(EmpInst!T33-EmpInst!T102)*1000/T54</f>
        <v>8608.2673728741356</v>
      </c>
      <c r="U62" s="382">
        <f>(EmpInst!U33-EmpInst!U102)*1000/U54</f>
        <v>8894.741664212559</v>
      </c>
      <c r="V62" s="382">
        <f>(EmpInst!V33-EmpInst!V102)*1000/V54</f>
        <v>9086.3635216698385</v>
      </c>
      <c r="W62" s="382">
        <f>(EmpInst!W33-EmpInst!W102)*1000/W54</f>
        <v>8855.0094179213756</v>
      </c>
      <c r="X62" s="382">
        <f>(EmpInst!X33-EmpInst!X102)*1000/X54</f>
        <v>8736.3952197245708</v>
      </c>
      <c r="Y62" s="382">
        <f>(EmpInst!Y33-EmpInst!Y102)*1000/Y54</f>
        <v>9197.7440932409445</v>
      </c>
      <c r="Z62" s="382">
        <f>(EmpInst!Z33-EmpInst!Z102)*1000/Z54</f>
        <v>9451.1618298133617</v>
      </c>
      <c r="AA62" s="382">
        <f>(EmpInst!AA33-EmpInst!AA102)*1000/AA54</f>
        <v>9662.9527984762462</v>
      </c>
      <c r="AB62" s="382">
        <f>(EmpInst!AB33-EmpInst!AB102)*1000/AB54</f>
        <v>10353.947496308654</v>
      </c>
    </row>
    <row r="63" spans="2:28" s="328" customFormat="1" ht="13" x14ac:dyDescent="0.3">
      <c r="B63" s="328" t="s">
        <v>97</v>
      </c>
      <c r="C63" s="381">
        <f>EmpInst!C68</f>
        <v>11689.1492929794</v>
      </c>
      <c r="D63" s="381">
        <f>EmpInst!D68</f>
        <v>11797.456655657934</v>
      </c>
      <c r="E63" s="381">
        <f>EmpInst!E68</f>
        <v>12153.632742796515</v>
      </c>
      <c r="F63" s="381">
        <f>EmpInst!F68</f>
        <v>12220.561486476043</v>
      </c>
      <c r="G63" s="381">
        <f>EmpInst!G68</f>
        <v>12405.325738027766</v>
      </c>
      <c r="H63" s="381">
        <f>EmpInst!H68</f>
        <v>11548.458979650361</v>
      </c>
      <c r="I63" s="381">
        <f>EmpInst!I68</f>
        <v>11176.435666358511</v>
      </c>
      <c r="J63" s="381">
        <f>EmpInst!J68</f>
        <v>11191.327553406783</v>
      </c>
      <c r="K63" s="381">
        <f>EmpInst!K68</f>
        <v>10544.225432546969</v>
      </c>
      <c r="L63" s="381">
        <f>EmpInst!L68</f>
        <v>10225.172869383638</v>
      </c>
      <c r="M63" s="381">
        <f>EmpInst!M68</f>
        <v>10287.481723011173</v>
      </c>
      <c r="N63" s="381">
        <f>EmpInst!N68</f>
        <v>10458.653471084706</v>
      </c>
      <c r="O63" s="381">
        <f>EmpInst!O68</f>
        <v>10254.7882252744</v>
      </c>
      <c r="P63" s="381">
        <f>EmpInst!P68</f>
        <v>10051.67069468268</v>
      </c>
      <c r="Q63" s="381">
        <f>EmpInst!Q68</f>
        <v>10431.291686546212</v>
      </c>
      <c r="R63" s="381">
        <f>EmpInst!R68</f>
        <v>10632.524055686465</v>
      </c>
      <c r="S63" s="381">
        <f>EmpInst!S68</f>
        <v>11340.708667850364</v>
      </c>
      <c r="T63" s="381">
        <f>EmpInst!T68</f>
        <v>11526.140110211931</v>
      </c>
      <c r="U63" s="381">
        <f>EmpInst!U68</f>
        <v>11515.911693589529</v>
      </c>
      <c r="V63" s="381">
        <f>EmpInst!V68</f>
        <v>11677.939337115029</v>
      </c>
      <c r="W63" s="381">
        <f>EmpInst!W68</f>
        <v>11660.457827907876</v>
      </c>
      <c r="X63" s="381">
        <f>EmpInst!X68</f>
        <v>11823.905967900442</v>
      </c>
      <c r="Y63" s="381">
        <f>EmpInst!Y68</f>
        <v>10765.880931242604</v>
      </c>
      <c r="Z63" s="381">
        <f>EmpInst!Z68</f>
        <v>10090.493528449129</v>
      </c>
      <c r="AA63" s="381">
        <f>EmpInst!AA68</f>
        <v>10151.123436887729</v>
      </c>
      <c r="AB63" s="381">
        <f>EmpInst!AB68</f>
        <v>10175.377428993024</v>
      </c>
    </row>
    <row r="64" spans="2:28" s="336" customFormat="1" ht="20.25" customHeight="1" x14ac:dyDescent="0.25">
      <c r="B64" s="612" t="s">
        <v>90</v>
      </c>
      <c r="C64" s="613"/>
      <c r="D64" s="614">
        <f t="shared" ref="D64:S64" si="24">(D63/C63-1)</f>
        <v>9.2656325934330486E-3</v>
      </c>
      <c r="E64" s="614">
        <f t="shared" si="24"/>
        <v>3.0190921444730456E-2</v>
      </c>
      <c r="F64" s="614">
        <f t="shared" si="24"/>
        <v>5.5068920623091433E-3</v>
      </c>
      <c r="G64" s="614">
        <f t="shared" si="24"/>
        <v>1.5119129489769678E-2</v>
      </c>
      <c r="H64" s="614">
        <f t="shared" si="24"/>
        <v>-6.9072491643708545E-2</v>
      </c>
      <c r="I64" s="614">
        <f t="shared" si="24"/>
        <v>-3.2214108734974545E-2</v>
      </c>
      <c r="J64" s="614">
        <f t="shared" si="24"/>
        <v>1.33243616237122E-3</v>
      </c>
      <c r="K64" s="614">
        <f t="shared" si="24"/>
        <v>-5.782174793577799E-2</v>
      </c>
      <c r="L64" s="614">
        <f t="shared" si="24"/>
        <v>-3.0258511182671533E-2</v>
      </c>
      <c r="M64" s="614">
        <f t="shared" si="24"/>
        <v>6.0936723929725378E-3</v>
      </c>
      <c r="N64" s="614">
        <f t="shared" si="24"/>
        <v>1.6638838608155515E-2</v>
      </c>
      <c r="O64" s="614">
        <f t="shared" si="24"/>
        <v>-1.9492494552375894E-2</v>
      </c>
      <c r="P64" s="614">
        <f t="shared" si="24"/>
        <v>-1.9807091685336564E-2</v>
      </c>
      <c r="Q64" s="614">
        <f t="shared" si="24"/>
        <v>3.7766954707773248E-2</v>
      </c>
      <c r="R64" s="614">
        <f t="shared" si="24"/>
        <v>1.9291222524224105E-2</v>
      </c>
      <c r="S64" s="614">
        <f t="shared" si="24"/>
        <v>6.6605502931841309E-2</v>
      </c>
      <c r="T64" s="614">
        <f t="shared" ref="T64:AB64" si="25">(T63/S63-1)</f>
        <v>1.6350957227853291E-2</v>
      </c>
      <c r="U64" s="614">
        <f t="shared" si="25"/>
        <v>-8.8741040145257077E-4</v>
      </c>
      <c r="V64" s="614">
        <f t="shared" si="25"/>
        <v>1.4069892843629139E-2</v>
      </c>
      <c r="W64" s="614">
        <f t="shared" si="25"/>
        <v>-1.4969686605232901E-3</v>
      </c>
      <c r="X64" s="614">
        <f t="shared" si="25"/>
        <v>1.4017300384327358E-2</v>
      </c>
      <c r="Y64" s="614">
        <f t="shared" si="25"/>
        <v>-8.9481854772032743E-2</v>
      </c>
      <c r="Z64" s="614">
        <f t="shared" si="25"/>
        <v>-6.2734058374498525E-2</v>
      </c>
      <c r="AA64" s="614">
        <f t="shared" si="25"/>
        <v>6.0086167507722443E-3</v>
      </c>
      <c r="AB64" s="614">
        <f t="shared" si="25"/>
        <v>2.3892914174563629E-3</v>
      </c>
    </row>
    <row r="65" spans="1:28" ht="20.25" customHeight="1" outlineLevel="1" x14ac:dyDescent="0.25">
      <c r="B65" s="333" t="s">
        <v>94</v>
      </c>
      <c r="C65" s="334">
        <f>EmpInst!C137</f>
        <v>13909.571065268034</v>
      </c>
      <c r="D65" s="334">
        <f>EmpInst!D137</f>
        <v>14550.345530367807</v>
      </c>
      <c r="E65" s="334">
        <f>EmpInst!E137</f>
        <v>14905.33148345552</v>
      </c>
      <c r="F65" s="334">
        <f>EmpInst!F137</f>
        <v>15305.721417404791</v>
      </c>
      <c r="G65" s="334">
        <f>EmpInst!G137</f>
        <v>15401.498681047233</v>
      </c>
      <c r="H65" s="334">
        <f>EmpInst!H137</f>
        <v>14875.55565869885</v>
      </c>
      <c r="I65" s="334">
        <f>EmpInst!I137</f>
        <v>14683.398518001419</v>
      </c>
      <c r="J65" s="334">
        <f>EmpInst!J137</f>
        <v>14662.856909580143</v>
      </c>
      <c r="K65" s="334">
        <f>EmpInst!K137</f>
        <v>13721.009692765967</v>
      </c>
      <c r="L65" s="334">
        <f>EmpInst!L137</f>
        <v>13178.238852769169</v>
      </c>
      <c r="M65" s="334">
        <f>EmpInst!M137</f>
        <v>13011.231820393488</v>
      </c>
      <c r="N65" s="334">
        <f>EmpInst!N137</f>
        <v>13073.085139055471</v>
      </c>
      <c r="O65" s="334">
        <f>EmpInst!O137</f>
        <v>12661.984257377695</v>
      </c>
      <c r="P65" s="334">
        <f>EmpInst!P137</f>
        <v>12246.058160873556</v>
      </c>
      <c r="Q65" s="334">
        <f>EmpInst!Q137</f>
        <v>12709.771392798011</v>
      </c>
      <c r="R65" s="334">
        <f>EmpInst!R137</f>
        <v>12943.443369661796</v>
      </c>
      <c r="S65" s="334">
        <f>EmpInst!S137</f>
        <v>13880.470938781244</v>
      </c>
      <c r="T65" s="334">
        <f>EmpInst!T137</f>
        <v>14388.637266081283</v>
      </c>
      <c r="U65" s="334">
        <f>EmpInst!U137</f>
        <v>14171.236352170965</v>
      </c>
      <c r="V65" s="334">
        <f>EmpInst!V137</f>
        <v>14310.007194446291</v>
      </c>
      <c r="W65" s="334">
        <f>EmpInst!W137</f>
        <v>14455.200579961511</v>
      </c>
      <c r="X65" s="334">
        <f>EmpInst!X137</f>
        <v>14492.975228055426</v>
      </c>
      <c r="Y65" s="334">
        <f>EmpInst!Y137</f>
        <v>12874.407642661452</v>
      </c>
      <c r="Z65" s="334">
        <f>EmpInst!Z137</f>
        <v>12372.563493077272</v>
      </c>
      <c r="AA65" s="334">
        <f>EmpInst!AA137</f>
        <v>12954.322418355139</v>
      </c>
      <c r="AB65" s="334">
        <f>EmpInst!AB137</f>
        <v>13001.113454038714</v>
      </c>
    </row>
    <row r="66" spans="1:28" s="330" customFormat="1" ht="13" outlineLevel="1" x14ac:dyDescent="0.3">
      <c r="B66" s="335" t="s">
        <v>90</v>
      </c>
      <c r="C66" s="332"/>
      <c r="D66" s="332">
        <f t="shared" ref="D66" si="26">(D65/C65-1)*100</f>
        <v>4.6067162106801174</v>
      </c>
      <c r="E66" s="332">
        <f t="shared" ref="E66" si="27">(E65/D65-1)*100</f>
        <v>2.4397080629241952</v>
      </c>
      <c r="F66" s="332">
        <f t="shared" ref="F66" si="28">(F65/E65-1)*100</f>
        <v>2.6862195878950557</v>
      </c>
      <c r="G66" s="332">
        <f t="shared" ref="G66" si="29">(G65/F65-1)*100</f>
        <v>0.62576118453017138</v>
      </c>
      <c r="H66" s="332">
        <f t="shared" ref="H66" si="30">(H65/G65-1)*100</f>
        <v>-3.4148821049187705</v>
      </c>
      <c r="I66" s="332">
        <f t="shared" ref="I66" si="31">(I65/H65-1)*100</f>
        <v>-1.2917644564427566</v>
      </c>
      <c r="J66" s="332">
        <f t="shared" ref="J66" si="32">(J65/I65-1)*100</f>
        <v>-0.139896825629926</v>
      </c>
      <c r="K66" s="332">
        <f t="shared" ref="K66" si="33">(K65/J65-1)*100</f>
        <v>-6.4233540750084579</v>
      </c>
      <c r="L66" s="332">
        <f t="shared" ref="L66" si="34">(L65/K65-1)*100</f>
        <v>-3.9557645694468069</v>
      </c>
      <c r="M66" s="332">
        <f t="shared" ref="M66" si="35">(M65/L65-1)*100</f>
        <v>-1.267294015850895</v>
      </c>
      <c r="N66" s="332">
        <f t="shared" ref="N66" si="36">(N65/M65-1)*100</f>
        <v>0.47538403370106508</v>
      </c>
      <c r="O66" s="332">
        <f t="shared" ref="O66" si="37">(O65/N65-1)*100</f>
        <v>-3.1446355416872795</v>
      </c>
      <c r="P66" s="332">
        <f t="shared" ref="P66" si="38">(P65/O65-1)*100</f>
        <v>-3.2848413649052999</v>
      </c>
      <c r="Q66" s="332">
        <f t="shared" ref="Q66" si="39">(Q65/P65-1)*100</f>
        <v>3.7866326113494164</v>
      </c>
      <c r="R66" s="332">
        <f t="shared" ref="R66" si="40">(R65/Q65-1)*100</f>
        <v>1.8385222648158228</v>
      </c>
      <c r="S66" s="332">
        <f t="shared" ref="S66" si="41">(S65/R65-1)*100</f>
        <v>7.2393994577652387</v>
      </c>
      <c r="T66" s="332">
        <f t="shared" ref="T66:AB66" si="42">(T65/S65-1)*100</f>
        <v>3.6610164708479109</v>
      </c>
      <c r="U66" s="332">
        <f t="shared" si="42"/>
        <v>-1.5109208043127431</v>
      </c>
      <c r="V66" s="332">
        <f t="shared" si="42"/>
        <v>0.97924301611176379</v>
      </c>
      <c r="W66" s="332">
        <f t="shared" si="42"/>
        <v>1.0146283194852002</v>
      </c>
      <c r="X66" s="332">
        <f t="shared" si="42"/>
        <v>0.26132219947387902</v>
      </c>
      <c r="Y66" s="332">
        <f t="shared" si="42"/>
        <v>-11.167945573112959</v>
      </c>
      <c r="Z66" s="332">
        <f t="shared" si="42"/>
        <v>-3.8979979779515284</v>
      </c>
      <c r="AA66" s="332">
        <f t="shared" si="42"/>
        <v>4.7020080002286857</v>
      </c>
      <c r="AB66" s="332">
        <f t="shared" si="42"/>
        <v>0.36120017838427998</v>
      </c>
    </row>
    <row r="67" spans="1:28" outlineLevel="1" x14ac:dyDescent="0.25">
      <c r="B67" s="333" t="s">
        <v>95</v>
      </c>
      <c r="C67" s="334">
        <f>EmpInst!C206</f>
        <v>9092.8645868705407</v>
      </c>
      <c r="D67" s="334">
        <f>EmpInst!D206</f>
        <v>9037.9781534495614</v>
      </c>
      <c r="E67" s="334">
        <f>EmpInst!E206</f>
        <v>9475.0528229830888</v>
      </c>
      <c r="F67" s="334">
        <f>EmpInst!F206</f>
        <v>9259.2155110185668</v>
      </c>
      <c r="G67" s="334">
        <f>EmpInst!G206</f>
        <v>9620.2977463041952</v>
      </c>
      <c r="H67" s="334">
        <f>EmpInst!H206</f>
        <v>8642.1747863053261</v>
      </c>
      <c r="I67" s="334">
        <f>EmpInst!I206</f>
        <v>8059.9436609361774</v>
      </c>
      <c r="J67" s="334">
        <f>EmpInst!J206</f>
        <v>7907.0582670414806</v>
      </c>
      <c r="K67" s="334">
        <f>EmpInst!K206</f>
        <v>7253.2709429561673</v>
      </c>
      <c r="L67" s="334">
        <f>EmpInst!L206</f>
        <v>7020.9360473412107</v>
      </c>
      <c r="M67" s="334">
        <f>EmpInst!M206</f>
        <v>7117.949362018594</v>
      </c>
      <c r="N67" s="334">
        <f>EmpInst!N206</f>
        <v>7332.5341688923654</v>
      </c>
      <c r="O67" s="334">
        <f>EmpInst!O206</f>
        <v>7332.4235653466712</v>
      </c>
      <c r="P67" s="334">
        <f>EmpInst!P206</f>
        <v>7381.9946701704794</v>
      </c>
      <c r="Q67" s="334">
        <f>EmpInst!Q206</f>
        <v>7765.09934035073</v>
      </c>
      <c r="R67" s="334">
        <f>EmpInst!R206</f>
        <v>8203.004260806134</v>
      </c>
      <c r="S67" s="334">
        <f>EmpInst!S206</f>
        <v>8842.3286001462984</v>
      </c>
      <c r="T67" s="334">
        <f>EmpInst!T206</f>
        <v>8857.9948922463718</v>
      </c>
      <c r="U67" s="334">
        <f>EmpInst!U206</f>
        <v>8936.218788570548</v>
      </c>
      <c r="V67" s="334">
        <f>EmpInst!V206</f>
        <v>9084.084604715672</v>
      </c>
      <c r="W67" s="334">
        <f>EmpInst!W206</f>
        <v>8794.5867390053936</v>
      </c>
      <c r="X67" s="334">
        <f>EmpInst!X206</f>
        <v>8715.7005342810044</v>
      </c>
      <c r="Y67" s="334">
        <f>EmpInst!Y206</f>
        <v>8111.3935330498098</v>
      </c>
      <c r="Z67" s="334">
        <f>EmpInst!Z206</f>
        <v>7516.7007516241429</v>
      </c>
      <c r="AA67" s="334">
        <f>EmpInst!AA206</f>
        <v>7597.1993998392772</v>
      </c>
      <c r="AB67" s="334">
        <f>EmpInst!AB206</f>
        <v>7817.4209950437262</v>
      </c>
    </row>
    <row r="68" spans="1:28" s="336" customFormat="1" ht="20.25" customHeight="1" outlineLevel="1" x14ac:dyDescent="0.25">
      <c r="A68" s="338"/>
      <c r="B68" s="383" t="s">
        <v>90</v>
      </c>
      <c r="C68" s="339"/>
      <c r="D68" s="339">
        <f t="shared" ref="D68" si="43">(D67/C67-1)*100</f>
        <v>-0.60362092601963235</v>
      </c>
      <c r="E68" s="339">
        <f t="shared" ref="E68" si="44">(E67/D67-1)*100</f>
        <v>4.8359783804822198</v>
      </c>
      <c r="F68" s="339">
        <f t="shared" ref="F68" si="45">(F67/E67-1)*100</f>
        <v>-2.2779536536300715</v>
      </c>
      <c r="G68" s="339">
        <f t="shared" ref="G68" si="46">(G67/F67-1)*100</f>
        <v>3.8997065664573505</v>
      </c>
      <c r="H68" s="339">
        <f t="shared" ref="H68" si="47">(H67/G67-1)*100</f>
        <v>-10.167283651637826</v>
      </c>
      <c r="I68" s="339">
        <f t="shared" ref="I68" si="48">(I67/H67-1)*100</f>
        <v>-6.7370903709535135</v>
      </c>
      <c r="J68" s="339">
        <f t="shared" ref="J68" si="49">(J67/I67-1)*100</f>
        <v>-1.8968543742517774</v>
      </c>
      <c r="K68" s="339">
        <f t="shared" ref="K68" si="50">(K67/J67-1)*100</f>
        <v>-8.2684014965522135</v>
      </c>
      <c r="L68" s="339">
        <f t="shared" ref="L68" si="51">(L67/K67-1)*100</f>
        <v>-3.2031740912778495</v>
      </c>
      <c r="M68" s="339">
        <f t="shared" ref="M68" si="52">(M67/L67-1)*100</f>
        <v>1.3817718039764948</v>
      </c>
      <c r="N68" s="339">
        <f t="shared" ref="N68" si="53">(N67/M67-1)*100</f>
        <v>3.0146998237834843</v>
      </c>
      <c r="O68" s="339">
        <f t="shared" ref="O68" si="54">(O67/N67-1)*100</f>
        <v>-1.5083945488214567E-3</v>
      </c>
      <c r="P68" s="339">
        <f t="shared" ref="P68" si="55">(P67/O67-1)*100</f>
        <v>0.67605348193580106</v>
      </c>
      <c r="Q68" s="339">
        <f t="shared" ref="Q68" si="56">(Q67/P67-1)*100</f>
        <v>5.1897175126435435</v>
      </c>
      <c r="R68" s="339">
        <f t="shared" ref="R68" si="57">(R67/Q67-1)*100</f>
        <v>5.6393988185040378</v>
      </c>
      <c r="S68" s="339">
        <f t="shared" ref="S68" si="58">(S67/R67-1)*100</f>
        <v>7.7937828509348606</v>
      </c>
      <c r="T68" s="339">
        <f t="shared" ref="T68:AB68" si="59">(T67/S67-1)*100</f>
        <v>0.17717382839419482</v>
      </c>
      <c r="U68" s="339">
        <f t="shared" si="59"/>
        <v>0.88308807213974827</v>
      </c>
      <c r="V68" s="339">
        <f t="shared" si="59"/>
        <v>1.6546799003426926</v>
      </c>
      <c r="W68" s="339">
        <f t="shared" si="59"/>
        <v>-3.186868884510341</v>
      </c>
      <c r="X68" s="339">
        <f t="shared" si="59"/>
        <v>-0.89698591946926198</v>
      </c>
      <c r="Y68" s="339">
        <f t="shared" si="59"/>
        <v>-6.9335448006078941</v>
      </c>
      <c r="Z68" s="339">
        <f t="shared" si="59"/>
        <v>-7.3315735329890668</v>
      </c>
      <c r="AA68" s="339">
        <f t="shared" si="59"/>
        <v>1.0709305967480542</v>
      </c>
      <c r="AB68" s="339">
        <f t="shared" si="59"/>
        <v>2.8987207471362186</v>
      </c>
    </row>
    <row r="69" spans="1:28" s="313" customFormat="1" ht="25.4" customHeight="1" x14ac:dyDescent="0.25">
      <c r="A69" s="39" t="str">
        <f>CONCATENATE(A$1," (continued)")</f>
        <v>Table S1    Palau summary economic indicators, FY2000-FY2025 (continued)</v>
      </c>
      <c r="B69" s="406"/>
      <c r="C69" s="406"/>
      <c r="D69" s="406"/>
      <c r="E69" s="406"/>
      <c r="F69" s="406"/>
      <c r="G69" s="406"/>
      <c r="H69" s="406"/>
      <c r="I69" s="406"/>
      <c r="J69" s="406"/>
      <c r="K69" s="406"/>
      <c r="L69" s="406"/>
      <c r="M69" s="406"/>
      <c r="N69" s="406"/>
      <c r="O69" s="406"/>
      <c r="P69" s="406"/>
      <c r="Q69" s="406"/>
      <c r="R69" s="406"/>
      <c r="S69" s="406"/>
      <c r="T69" s="406"/>
      <c r="U69" s="406"/>
      <c r="V69" s="406"/>
      <c r="W69" s="406"/>
      <c r="X69" s="406"/>
      <c r="Y69" s="406"/>
      <c r="Z69" s="406"/>
      <c r="AA69" s="406"/>
      <c r="AB69" s="406"/>
    </row>
    <row r="70" spans="1:28" s="313" customFormat="1" ht="25.4" customHeight="1" x14ac:dyDescent="0.25">
      <c r="A70" s="314"/>
      <c r="B70" s="315"/>
      <c r="C70" s="316" t="str">
        <f>C2</f>
        <v>FY00</v>
      </c>
      <c r="D70" s="316" t="str">
        <f t="shared" ref="D70:T70" si="60">D2</f>
        <v>FY01</v>
      </c>
      <c r="E70" s="316" t="str">
        <f t="shared" si="60"/>
        <v>FY02</v>
      </c>
      <c r="F70" s="316" t="str">
        <f t="shared" si="60"/>
        <v>FY03</v>
      </c>
      <c r="G70" s="316" t="str">
        <f t="shared" si="60"/>
        <v>FY04</v>
      </c>
      <c r="H70" s="316" t="str">
        <f t="shared" si="60"/>
        <v>FY05</v>
      </c>
      <c r="I70" s="316" t="str">
        <f t="shared" si="60"/>
        <v>FY06</v>
      </c>
      <c r="J70" s="316" t="str">
        <f t="shared" si="60"/>
        <v>FY07</v>
      </c>
      <c r="K70" s="316" t="str">
        <f t="shared" si="60"/>
        <v>FY08</v>
      </c>
      <c r="L70" s="316" t="str">
        <f t="shared" si="60"/>
        <v>FY09</v>
      </c>
      <c r="M70" s="316" t="str">
        <f t="shared" si="60"/>
        <v>FY10</v>
      </c>
      <c r="N70" s="316" t="str">
        <f t="shared" si="60"/>
        <v>FY11</v>
      </c>
      <c r="O70" s="316" t="str">
        <f t="shared" si="60"/>
        <v>FY12</v>
      </c>
      <c r="P70" s="316" t="str">
        <f t="shared" si="60"/>
        <v>FY13</v>
      </c>
      <c r="Q70" s="316" t="str">
        <f t="shared" si="60"/>
        <v>FY14</v>
      </c>
      <c r="R70" s="316" t="str">
        <f t="shared" si="60"/>
        <v>FY15</v>
      </c>
      <c r="S70" s="316" t="str">
        <f t="shared" si="60"/>
        <v>FY16</v>
      </c>
      <c r="T70" s="316" t="str">
        <f t="shared" si="60"/>
        <v>FY17</v>
      </c>
      <c r="U70" s="316" t="str">
        <f t="shared" ref="U70:V70" si="61">U2</f>
        <v>FY18</v>
      </c>
      <c r="V70" s="316" t="str">
        <f t="shared" si="61"/>
        <v>FY19</v>
      </c>
      <c r="W70" s="316" t="str">
        <f t="shared" ref="W70:X70" si="62">W2</f>
        <v>FY20</v>
      </c>
      <c r="X70" s="316" t="str">
        <f t="shared" si="62"/>
        <v>FY21</v>
      </c>
      <c r="Y70" s="316" t="str">
        <f t="shared" ref="Y70:Z70" si="63">Y2</f>
        <v>FY22</v>
      </c>
      <c r="Z70" s="316" t="str">
        <f t="shared" si="63"/>
        <v>FY23</v>
      </c>
      <c r="AA70" s="316" t="str">
        <f t="shared" ref="AA70:AB70" si="64">AA2</f>
        <v>FY24</v>
      </c>
      <c r="AB70" s="316" t="str">
        <f t="shared" si="64"/>
        <v>FY25</v>
      </c>
    </row>
    <row r="71" spans="1:28" ht="21" customHeight="1" x14ac:dyDescent="0.35">
      <c r="A71" s="357" t="s">
        <v>98</v>
      </c>
      <c r="B71" s="358"/>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row>
    <row r="72" spans="1:28" ht="13" x14ac:dyDescent="0.3">
      <c r="B72" s="340" t="s">
        <v>99</v>
      </c>
      <c r="C72" s="341">
        <f>GFSsum!B3</f>
        <v>64.545855522155762</v>
      </c>
      <c r="D72" s="341">
        <f>GFSsum!C3</f>
        <v>52.406909942626953</v>
      </c>
      <c r="E72" s="341">
        <f>GFSsum!D3</f>
        <v>58.325808525085449</v>
      </c>
      <c r="F72" s="341">
        <f>GFSsum!E3</f>
        <v>69.630992889404297</v>
      </c>
      <c r="G72" s="341">
        <f>GFSsum!F3</f>
        <v>72.742154598236084</v>
      </c>
      <c r="H72" s="341">
        <f>GFSsum!G3</f>
        <v>77.380530834197998</v>
      </c>
      <c r="I72" s="341">
        <f>GFSsum!H3</f>
        <v>87.139379978179932</v>
      </c>
      <c r="J72" s="341">
        <f>GFSsum!I3</f>
        <v>92.096800327301025</v>
      </c>
      <c r="K72" s="341">
        <f>GFSsum!J3</f>
        <v>84.83992338180542</v>
      </c>
      <c r="L72" s="341">
        <f>GFSsum!K3</f>
        <v>76.296056270599365</v>
      </c>
      <c r="M72" s="341">
        <f>GFSsum!L3</f>
        <v>85.708721160888672</v>
      </c>
      <c r="N72" s="341">
        <f>GFSsum!M3</f>
        <v>87.235591411590576</v>
      </c>
      <c r="O72" s="341">
        <f>GFSsum!N3</f>
        <v>95.035250186920166</v>
      </c>
      <c r="P72" s="341">
        <f>GFSsum!O3</f>
        <v>92.017569541931152</v>
      </c>
      <c r="Q72" s="341">
        <f>GFSsum!P3</f>
        <v>106.60631656646729</v>
      </c>
      <c r="R72" s="341">
        <f>GFSsum!Q3</f>
        <v>114.86372852325439</v>
      </c>
      <c r="S72" s="341">
        <f>GFSsum!R3</f>
        <v>124.95341300964355</v>
      </c>
      <c r="T72" s="341">
        <f>GFSsum!S3</f>
        <v>114.96192359924316</v>
      </c>
      <c r="U72" s="341">
        <f>GFSsum!T3</f>
        <v>126.73304557800293</v>
      </c>
      <c r="V72" s="341">
        <f>GFSsum!U3</f>
        <v>119.42132949829102</v>
      </c>
      <c r="W72" s="341">
        <f>GFSsum!V3</f>
        <v>117.04505062103271</v>
      </c>
      <c r="X72" s="341">
        <f>GFSsum!W3</f>
        <v>132.06436157226563</v>
      </c>
      <c r="Y72" s="341">
        <f>GFSsum!X3</f>
        <v>147.12384414672852</v>
      </c>
      <c r="Z72" s="341">
        <f>GFSsum!Y3</f>
        <v>132.96999931335449</v>
      </c>
      <c r="AA72" s="341">
        <f>GFSsum!Z3</f>
        <v>179.89199733734131</v>
      </c>
      <c r="AB72" s="341">
        <f>GFSsum!AA3</f>
        <v>193.79999542236328</v>
      </c>
    </row>
    <row r="73" spans="1:28" x14ac:dyDescent="0.25">
      <c r="B73" s="342" t="s">
        <v>100</v>
      </c>
      <c r="C73" s="341">
        <f>GFSsum!B4</f>
        <v>23.792585372924805</v>
      </c>
      <c r="D73" s="341">
        <f>GFSsum!C4</f>
        <v>24.836740493774414</v>
      </c>
      <c r="E73" s="341">
        <f>GFSsum!D4</f>
        <v>23.583259582519531</v>
      </c>
      <c r="F73" s="341">
        <f>GFSsum!E4</f>
        <v>24.346830368041992</v>
      </c>
      <c r="G73" s="341">
        <f>GFSsum!F4</f>
        <v>27.951417922973633</v>
      </c>
      <c r="H73" s="341">
        <f>GFSsum!G4</f>
        <v>31.90900993347168</v>
      </c>
      <c r="I73" s="341">
        <f>GFSsum!H4</f>
        <v>31.336498260498047</v>
      </c>
      <c r="J73" s="341">
        <f>GFSsum!I4</f>
        <v>30.827644348144531</v>
      </c>
      <c r="K73" s="341">
        <f>GFSsum!J4</f>
        <v>32.904468536376953</v>
      </c>
      <c r="L73" s="341">
        <f>GFSsum!K4</f>
        <v>29.29925537109375</v>
      </c>
      <c r="M73" s="341">
        <f>GFSsum!L4</f>
        <v>31.233390808105469</v>
      </c>
      <c r="N73" s="341">
        <f>GFSsum!M4</f>
        <v>34.705303192138672</v>
      </c>
      <c r="O73" s="341">
        <f>GFSsum!N4</f>
        <v>38.986495971679688</v>
      </c>
      <c r="P73" s="341">
        <f>GFSsum!O4</f>
        <v>41.441249847412109</v>
      </c>
      <c r="Q73" s="341">
        <f>GFSsum!P4</f>
        <v>47.019981384277344</v>
      </c>
      <c r="R73" s="341">
        <f>GFSsum!Q4</f>
        <v>56.553775787353516</v>
      </c>
      <c r="S73" s="341">
        <f>GFSsum!R4</f>
        <v>59.113941192626953</v>
      </c>
      <c r="T73" s="341">
        <f>GFSsum!S4</f>
        <v>56.918537139892578</v>
      </c>
      <c r="U73" s="341">
        <f>GFSsum!T4</f>
        <v>60.462627410888672</v>
      </c>
      <c r="V73" s="341">
        <f>GFSsum!U4</f>
        <v>51.784511566162109</v>
      </c>
      <c r="W73" s="341">
        <f>GFSsum!V4</f>
        <v>47.274307250976563</v>
      </c>
      <c r="X73" s="341">
        <f>GFSsum!W4</f>
        <v>40.979000091552734</v>
      </c>
      <c r="Y73" s="341">
        <f>GFSsum!X4</f>
        <v>43.055999755859375</v>
      </c>
      <c r="Z73" s="341">
        <f>GFSsum!Y4</f>
        <v>60.257999420166016</v>
      </c>
      <c r="AA73" s="341">
        <f>GFSsum!Z4</f>
        <v>69.838996887207031</v>
      </c>
      <c r="AB73" s="341">
        <f>GFSsum!AA4</f>
        <v>79.990997314453125</v>
      </c>
    </row>
    <row r="74" spans="1:28" x14ac:dyDescent="0.25">
      <c r="B74" s="342" t="s">
        <v>101</v>
      </c>
      <c r="C74" s="341">
        <f>GFSsum!B6</f>
        <v>31.450241088867188</v>
      </c>
      <c r="D74" s="341">
        <f>GFSsum!C6</f>
        <v>21.683942794799805</v>
      </c>
      <c r="E74" s="341">
        <f>GFSsum!D6</f>
        <v>29.393697738647461</v>
      </c>
      <c r="F74" s="341">
        <f>GFSsum!E6</f>
        <v>39.208137512207031</v>
      </c>
      <c r="G74" s="341">
        <f>GFSsum!F6</f>
        <v>41.053302764892578</v>
      </c>
      <c r="H74" s="341">
        <f>GFSsum!G6</f>
        <v>40.778511047363281</v>
      </c>
      <c r="I74" s="341">
        <f>GFSsum!H6</f>
        <v>50.501895904541016</v>
      </c>
      <c r="J74" s="341">
        <f>GFSsum!I6</f>
        <v>56.010208129882813</v>
      </c>
      <c r="K74" s="341">
        <f>GFSsum!J6</f>
        <v>46.255596160888672</v>
      </c>
      <c r="L74" s="341">
        <f>GFSsum!K6</f>
        <v>41.795051574707031</v>
      </c>
      <c r="M74" s="341">
        <f>GFSsum!L6</f>
        <v>49.631572723388672</v>
      </c>
      <c r="N74" s="341">
        <f>GFSsum!M6</f>
        <v>45.9505615234375</v>
      </c>
      <c r="O74" s="341">
        <f>GFSsum!N6</f>
        <v>48.171779632568359</v>
      </c>
      <c r="P74" s="341">
        <f>GFSsum!O6</f>
        <v>41.927101135253906</v>
      </c>
      <c r="Q74" s="341">
        <f>GFSsum!P6</f>
        <v>47.118198394775391</v>
      </c>
      <c r="R74" s="341">
        <f>GFSsum!Q6</f>
        <v>43.691055297851563</v>
      </c>
      <c r="S74" s="341">
        <f>GFSsum!R6</f>
        <v>49.503604888916016</v>
      </c>
      <c r="T74" s="341">
        <f>GFSsum!S6</f>
        <v>37.315204620361328</v>
      </c>
      <c r="U74" s="341">
        <f>GFSsum!T6</f>
        <v>49.388568878173828</v>
      </c>
      <c r="V74" s="341">
        <f>GFSsum!U6</f>
        <v>50.300212860107422</v>
      </c>
      <c r="W74" s="341">
        <f>GFSsum!V6</f>
        <v>55.886928558349609</v>
      </c>
      <c r="X74" s="341">
        <f>GFSsum!W6</f>
        <v>73.144371032714844</v>
      </c>
      <c r="Y74" s="341">
        <f>GFSsum!X6</f>
        <v>84.408378601074219</v>
      </c>
      <c r="Z74" s="341">
        <f>GFSsum!Y6</f>
        <v>58.416000366210938</v>
      </c>
      <c r="AA74" s="341">
        <f>GFSsum!Z6</f>
        <v>95.13800048828125</v>
      </c>
      <c r="AB74" s="341">
        <f>GFSsum!AA6</f>
        <v>93.946998596191406</v>
      </c>
    </row>
    <row r="75" spans="1:28" x14ac:dyDescent="0.25">
      <c r="B75" s="342" t="s">
        <v>102</v>
      </c>
      <c r="C75" s="341">
        <f>GFSsum!B7</f>
        <v>9.3030290603637695</v>
      </c>
      <c r="D75" s="341">
        <f>GFSsum!C7</f>
        <v>5.8862266540527344</v>
      </c>
      <c r="E75" s="341">
        <f>GFSsum!D7</f>
        <v>5.348851203918457</v>
      </c>
      <c r="F75" s="341">
        <f>GFSsum!E7</f>
        <v>6.0760250091552734</v>
      </c>
      <c r="G75" s="341">
        <f>GFSsum!F7</f>
        <v>3.737433910369873</v>
      </c>
      <c r="H75" s="341">
        <f>GFSsum!G7</f>
        <v>4.6930098533630371</v>
      </c>
      <c r="I75" s="341">
        <f>GFSsum!H7</f>
        <v>5.3009858131408691</v>
      </c>
      <c r="J75" s="341">
        <f>GFSsum!I7</f>
        <v>5.2589478492736816</v>
      </c>
      <c r="K75" s="341">
        <f>GFSsum!J7</f>
        <v>5.6798586845397949</v>
      </c>
      <c r="L75" s="341">
        <f>GFSsum!K7</f>
        <v>5.201749324798584</v>
      </c>
      <c r="M75" s="341">
        <f>GFSsum!L7</f>
        <v>4.8437576293945313</v>
      </c>
      <c r="N75" s="341">
        <f>GFSsum!M7</f>
        <v>6.5797266960144043</v>
      </c>
      <c r="O75" s="341">
        <f>GFSsum!N7</f>
        <v>7.8769745826721191</v>
      </c>
      <c r="P75" s="341">
        <f>GFSsum!O7</f>
        <v>8.6492185592651367</v>
      </c>
      <c r="Q75" s="341">
        <f>GFSsum!P7</f>
        <v>12.468136787414551</v>
      </c>
      <c r="R75" s="341">
        <f>GFSsum!Q7</f>
        <v>14.618897438049316</v>
      </c>
      <c r="S75" s="341">
        <f>GFSsum!R7</f>
        <v>16.335866928100586</v>
      </c>
      <c r="T75" s="341">
        <f>GFSsum!S7</f>
        <v>20.728181838989258</v>
      </c>
      <c r="U75" s="341">
        <f>GFSsum!T7</f>
        <v>16.88184928894043</v>
      </c>
      <c r="V75" s="341">
        <f>GFSsum!U7</f>
        <v>17.336605072021484</v>
      </c>
      <c r="W75" s="341">
        <f>GFSsum!V7</f>
        <v>13.883814811706543</v>
      </c>
      <c r="X75" s="341">
        <f>GFSsum!W7</f>
        <v>17.940990447998047</v>
      </c>
      <c r="Y75" s="341">
        <f>GFSsum!X7</f>
        <v>19.659465789794922</v>
      </c>
      <c r="Z75" s="341">
        <f>GFSsum!Y7</f>
        <v>14.295999526977539</v>
      </c>
      <c r="AA75" s="341">
        <f>GFSsum!Z7</f>
        <v>14.914999961853027</v>
      </c>
      <c r="AB75" s="341">
        <f>GFSsum!AA7</f>
        <v>19.86199951171875</v>
      </c>
    </row>
    <row r="76" spans="1:28" ht="13" x14ac:dyDescent="0.3">
      <c r="B76" s="340" t="s">
        <v>103</v>
      </c>
      <c r="C76" s="341">
        <f>GFSsum!B9</f>
        <v>-71.156538859009743</v>
      </c>
      <c r="D76" s="341">
        <f>GFSsum!C9</f>
        <v>-64.414465010166168</v>
      </c>
      <c r="E76" s="341">
        <f>GFSsum!D9</f>
        <v>-58.979438960552216</v>
      </c>
      <c r="F76" s="341">
        <f>GFSsum!E9</f>
        <v>-60.417384505271912</v>
      </c>
      <c r="G76" s="341">
        <f>GFSsum!F9</f>
        <v>-62.73783016204834</v>
      </c>
      <c r="H76" s="341">
        <f>GFSsum!G9</f>
        <v>-61.373442411422729</v>
      </c>
      <c r="I76" s="341">
        <f>GFSsum!H9</f>
        <v>-66.637782990932465</v>
      </c>
      <c r="J76" s="341">
        <f>GFSsum!I9</f>
        <v>-71.766705930233002</v>
      </c>
      <c r="K76" s="341">
        <f>GFSsum!J9</f>
        <v>-73.291365087032318</v>
      </c>
      <c r="L76" s="341">
        <f>GFSsum!K9</f>
        <v>-67.163263559341431</v>
      </c>
      <c r="M76" s="341">
        <f>GFSsum!L9</f>
        <v>-67.960905611515045</v>
      </c>
      <c r="N76" s="341">
        <f>GFSsum!M9</f>
        <v>-70.190316200256348</v>
      </c>
      <c r="O76" s="341">
        <f>GFSsum!N9</f>
        <v>-75.484139204025269</v>
      </c>
      <c r="P76" s="341">
        <f>GFSsum!O9</f>
        <v>-81.052314281463623</v>
      </c>
      <c r="Q76" s="341">
        <f>GFSsum!P9</f>
        <v>-86.791069447994232</v>
      </c>
      <c r="R76" s="341">
        <f>GFSsum!Q9</f>
        <v>-86.953140616416931</v>
      </c>
      <c r="S76" s="341">
        <f>GFSsum!R9</f>
        <v>-97.222760558128357</v>
      </c>
      <c r="T76" s="341">
        <f>GFSsum!S9</f>
        <v>-92.750136703252792</v>
      </c>
      <c r="U76" s="341">
        <f>GFSsum!T9</f>
        <v>-102.29367998242378</v>
      </c>
      <c r="V76" s="341">
        <f>GFSsum!U9</f>
        <v>-103.57906365394592</v>
      </c>
      <c r="W76" s="341">
        <f>GFSsum!V9</f>
        <v>-134.26629495620728</v>
      </c>
      <c r="X76" s="341">
        <f>GFSsum!W9</f>
        <v>-136.0165148973465</v>
      </c>
      <c r="Y76" s="341">
        <f>GFSsum!X9</f>
        <v>-135.78906118869781</v>
      </c>
      <c r="Z76" s="341">
        <f>GFSsum!Y9</f>
        <v>-125.31400394439697</v>
      </c>
      <c r="AA76" s="341">
        <f>GFSsum!Z9</f>
        <v>-145.7819995880127</v>
      </c>
      <c r="AB76" s="341">
        <f>GFSsum!AA9</f>
        <v>-157.34875059127808</v>
      </c>
    </row>
    <row r="77" spans="1:28" x14ac:dyDescent="0.25">
      <c r="B77" s="369" t="s">
        <v>74</v>
      </c>
      <c r="C77" s="341">
        <f>GFSsum!B10</f>
        <v>-29.652217864990234</v>
      </c>
      <c r="D77" s="341">
        <f>GFSsum!C10</f>
        <v>-30.128410339355469</v>
      </c>
      <c r="E77" s="341">
        <f>GFSsum!D10</f>
        <v>-30.844417572021484</v>
      </c>
      <c r="F77" s="341">
        <f>GFSsum!E10</f>
        <v>-32.006458282470703</v>
      </c>
      <c r="G77" s="341">
        <f>GFSsum!F10</f>
        <v>-31.481176376342773</v>
      </c>
      <c r="H77" s="341">
        <f>GFSsum!G10</f>
        <v>-31.625574111938477</v>
      </c>
      <c r="I77" s="341">
        <f>GFSsum!H10</f>
        <v>-32.655269622802734</v>
      </c>
      <c r="J77" s="341">
        <f>GFSsum!I10</f>
        <v>-33.786006927490234</v>
      </c>
      <c r="K77" s="341">
        <f>GFSsum!J10</f>
        <v>-34.819297790527344</v>
      </c>
      <c r="L77" s="341">
        <f>GFSsum!K10</f>
        <v>-34.217464447021484</v>
      </c>
      <c r="M77" s="341">
        <f>GFSsum!L10</f>
        <v>-33.386486053466797</v>
      </c>
      <c r="N77" s="341">
        <f>GFSsum!M10</f>
        <v>-34.338253021240234</v>
      </c>
      <c r="O77" s="341">
        <f>GFSsum!N10</f>
        <v>-34.772171020507813</v>
      </c>
      <c r="P77" s="341">
        <f>GFSsum!O10</f>
        <v>-35.919692993164063</v>
      </c>
      <c r="Q77" s="341">
        <f>GFSsum!P10</f>
        <v>-36.148105621337891</v>
      </c>
      <c r="R77" s="341">
        <f>GFSsum!Q10</f>
        <v>-37.582847595214844</v>
      </c>
      <c r="S77" s="341">
        <f>GFSsum!R10</f>
        <v>-40.967243194580078</v>
      </c>
      <c r="T77" s="341">
        <f>GFSsum!S10</f>
        <v>-42.857566833496094</v>
      </c>
      <c r="U77" s="341">
        <f>GFSsum!T10</f>
        <v>-44.574729919433594</v>
      </c>
      <c r="V77" s="341">
        <f>GFSsum!U10</f>
        <v>-45.540962219238281</v>
      </c>
      <c r="W77" s="341">
        <f>GFSsum!V10</f>
        <v>-48.404029846191406</v>
      </c>
      <c r="X77" s="341">
        <f>GFSsum!W10</f>
        <v>-48.467998504638672</v>
      </c>
      <c r="Y77" s="341">
        <f>GFSsum!X10</f>
        <v>-47.272998809814453</v>
      </c>
      <c r="Z77" s="341">
        <f>GFSsum!Y10</f>
        <v>-50.455001831054688</v>
      </c>
      <c r="AA77" s="341">
        <f>GFSsum!Z10</f>
        <v>-51.722999572753906</v>
      </c>
      <c r="AB77" s="341">
        <f>GFSsum!AA10</f>
        <v>-54.819000244140625</v>
      </c>
    </row>
    <row r="78" spans="1:28" x14ac:dyDescent="0.25">
      <c r="B78" s="342" t="s">
        <v>104</v>
      </c>
      <c r="C78" s="341">
        <f>GFSsum!B11</f>
        <v>-15.49851131439209</v>
      </c>
      <c r="D78" s="341">
        <f>GFSsum!C11</f>
        <v>-15.461820602416992</v>
      </c>
      <c r="E78" s="341">
        <f>GFSsum!D11</f>
        <v>-14.124922752380371</v>
      </c>
      <c r="F78" s="341">
        <f>GFSsum!E11</f>
        <v>-15.984689712524414</v>
      </c>
      <c r="G78" s="341">
        <f>GFSsum!F11</f>
        <v>-16.133378982543945</v>
      </c>
      <c r="H78" s="341">
        <f>GFSsum!G11</f>
        <v>-14.617353439331055</v>
      </c>
      <c r="I78" s="341">
        <f>GFSsum!H11</f>
        <v>-18.934820175170898</v>
      </c>
      <c r="J78" s="341">
        <f>GFSsum!I11</f>
        <v>-18.254705429077148</v>
      </c>
      <c r="K78" s="341">
        <f>GFSsum!J11</f>
        <v>-20.393379211425781</v>
      </c>
      <c r="L78" s="341">
        <f>GFSsum!K11</f>
        <v>-19.041826248168945</v>
      </c>
      <c r="M78" s="341">
        <f>GFSsum!L11</f>
        <v>-19.043954849243164</v>
      </c>
      <c r="N78" s="341">
        <f>GFSsum!M11</f>
        <v>-20.158468246459961</v>
      </c>
      <c r="O78" s="341">
        <f>GFSsum!N11</f>
        <v>-21.938774108886719</v>
      </c>
      <c r="P78" s="341">
        <f>GFSsum!O11</f>
        <v>-22.573873519897461</v>
      </c>
      <c r="Q78" s="341">
        <f>GFSsum!P11</f>
        <v>-24.636985778808594</v>
      </c>
      <c r="R78" s="341">
        <f>GFSsum!Q11</f>
        <v>-24.44639778137207</v>
      </c>
      <c r="S78" s="341">
        <f>GFSsum!R11</f>
        <v>-25.865066528320313</v>
      </c>
      <c r="T78" s="341">
        <f>GFSsum!S11</f>
        <v>-25.096368789672852</v>
      </c>
      <c r="U78" s="341">
        <f>GFSsum!T11</f>
        <v>-26.582307815551758</v>
      </c>
      <c r="V78" s="341">
        <f>GFSsum!U11</f>
        <v>-27.132867813110352</v>
      </c>
      <c r="W78" s="341">
        <f>GFSsum!V11</f>
        <v>-26.833028793334961</v>
      </c>
      <c r="X78" s="341">
        <f>GFSsum!W11</f>
        <v>-26.846000671386719</v>
      </c>
      <c r="Y78" s="341">
        <f>GFSsum!X11</f>
        <v>-28.333999633789063</v>
      </c>
      <c r="Z78" s="341">
        <f>GFSsum!Y11</f>
        <v>-35.393001556396484</v>
      </c>
      <c r="AA78" s="341">
        <f>GFSsum!Z11</f>
        <v>-42.965999603271484</v>
      </c>
      <c r="AB78" s="341">
        <f>GFSsum!AA11</f>
        <v>-45.768749237060547</v>
      </c>
    </row>
    <row r="79" spans="1:28" x14ac:dyDescent="0.25">
      <c r="B79" s="342" t="s">
        <v>105</v>
      </c>
      <c r="C79" s="341">
        <f>C76-C77-C78</f>
        <v>-26.005809679627419</v>
      </c>
      <c r="D79" s="341">
        <f t="shared" ref="D79:W79" si="65">D76-D77-D78</f>
        <v>-18.824234068393707</v>
      </c>
      <c r="E79" s="341">
        <f t="shared" si="65"/>
        <v>-14.01009863615036</v>
      </c>
      <c r="F79" s="341">
        <f t="shared" si="65"/>
        <v>-12.426236510276794</v>
      </c>
      <c r="G79" s="341">
        <f t="shared" si="65"/>
        <v>-15.123274803161621</v>
      </c>
      <c r="H79" s="341">
        <f t="shared" si="65"/>
        <v>-15.130514860153198</v>
      </c>
      <c r="I79" s="341">
        <f t="shared" si="65"/>
        <v>-15.047693192958832</v>
      </c>
      <c r="J79" s="341">
        <f t="shared" si="65"/>
        <v>-19.725993573665619</v>
      </c>
      <c r="K79" s="341">
        <f t="shared" si="65"/>
        <v>-18.078688085079193</v>
      </c>
      <c r="L79" s="341">
        <f t="shared" si="65"/>
        <v>-13.903972864151001</v>
      </c>
      <c r="M79" s="341">
        <f t="shared" si="65"/>
        <v>-15.530464708805084</v>
      </c>
      <c r="N79" s="341">
        <f t="shared" si="65"/>
        <v>-15.693594932556152</v>
      </c>
      <c r="O79" s="341">
        <f t="shared" si="65"/>
        <v>-18.773194074630737</v>
      </c>
      <c r="P79" s="341">
        <f t="shared" si="65"/>
        <v>-22.5587477684021</v>
      </c>
      <c r="Q79" s="341">
        <f t="shared" si="65"/>
        <v>-26.005978047847748</v>
      </c>
      <c r="R79" s="341">
        <f t="shared" si="65"/>
        <v>-24.923895239830017</v>
      </c>
      <c r="S79" s="341">
        <f t="shared" si="65"/>
        <v>-30.390450835227966</v>
      </c>
      <c r="T79" s="341">
        <f t="shared" si="65"/>
        <v>-24.796201080083847</v>
      </c>
      <c r="U79" s="341">
        <f t="shared" si="65"/>
        <v>-31.136642247438431</v>
      </c>
      <c r="V79" s="341">
        <f t="shared" si="65"/>
        <v>-30.90523362159729</v>
      </c>
      <c r="W79" s="341">
        <f t="shared" si="65"/>
        <v>-59.029236316680908</v>
      </c>
      <c r="X79" s="341">
        <f t="shared" ref="X79:Y79" si="66">X76-X77-X78</f>
        <v>-60.702515721321106</v>
      </c>
      <c r="Y79" s="341">
        <f t="shared" si="66"/>
        <v>-60.182062745094299</v>
      </c>
      <c r="Z79" s="341">
        <f t="shared" ref="Z79:AA79" si="67">Z76-Z77-Z78</f>
        <v>-39.466000556945801</v>
      </c>
      <c r="AA79" s="341">
        <f t="shared" si="67"/>
        <v>-51.093000411987305</v>
      </c>
      <c r="AB79" s="341">
        <f t="shared" ref="AB79" si="68">AB76-AB77-AB78</f>
        <v>-56.761001110076904</v>
      </c>
    </row>
    <row r="80" spans="1:28" ht="13" x14ac:dyDescent="0.25">
      <c r="B80" s="325" t="s">
        <v>106</v>
      </c>
      <c r="C80" s="341">
        <f>GFSsum!B19</f>
        <v>6.6106820106506348</v>
      </c>
      <c r="D80" s="341">
        <f>GFSsum!C19</f>
        <v>12.007557392120361</v>
      </c>
      <c r="E80" s="341">
        <f>GFSsum!D19</f>
        <v>0.65336099080741405</v>
      </c>
      <c r="F80" s="341">
        <f>GFSsum!E19</f>
        <v>-8.5446728467941284</v>
      </c>
      <c r="G80" s="341">
        <f>GFSsum!F19</f>
        <v>-10.004321813583374</v>
      </c>
      <c r="H80" s="341">
        <f>GFSsum!G19</f>
        <v>-15.99408745765686</v>
      </c>
      <c r="I80" s="341">
        <f>GFSsum!H19</f>
        <v>-20.501595020294189</v>
      </c>
      <c r="J80" s="341">
        <f>GFSsum!I19</f>
        <v>-20.502999544143677</v>
      </c>
      <c r="K80" s="341">
        <f>GFSsum!J19</f>
        <v>-11.548560857772827</v>
      </c>
      <c r="L80" s="341">
        <f>GFSsum!K19</f>
        <v>-9.1327939033508301</v>
      </c>
      <c r="M80" s="341">
        <f>GFSsum!L19</f>
        <v>-17.747813701629639</v>
      </c>
      <c r="N80" s="341">
        <f>GFSsum!M19</f>
        <v>-17.045270442962646</v>
      </c>
      <c r="O80" s="341">
        <f>GFSsum!N19</f>
        <v>-19.550108909606934</v>
      </c>
      <c r="P80" s="341">
        <f>GFSsum!O19</f>
        <v>-10.96625804901123</v>
      </c>
      <c r="Q80" s="341">
        <f>GFSsum!P19</f>
        <v>-19.815249979496002</v>
      </c>
      <c r="R80" s="341">
        <f>GFSsum!Q19</f>
        <v>-27.909587860107422</v>
      </c>
      <c r="S80" s="341">
        <f>GFSsum!R19</f>
        <v>-27.47636604309082</v>
      </c>
      <c r="T80" s="341">
        <f>GFSsum!S19</f>
        <v>-22.21078634262085</v>
      </c>
      <c r="U80" s="341">
        <f>GFSsum!T19</f>
        <v>-24.440367221832275</v>
      </c>
      <c r="V80" s="341">
        <f>GFSsum!U19</f>
        <v>-15.842265129089355</v>
      </c>
      <c r="W80" s="341">
        <f>GFSsum!V19</f>
        <v>17.222244262695313</v>
      </c>
      <c r="X80" s="341">
        <f>GFSsum!W19</f>
        <v>3.9521521329879761</v>
      </c>
      <c r="Y80" s="341">
        <f>GFSsum!X19</f>
        <v>-11.334778308868408</v>
      </c>
      <c r="Z80" s="341">
        <f>GFSsum!Y19</f>
        <v>-10.293000221252441</v>
      </c>
      <c r="AA80" s="341">
        <f>GFSsum!Z19</f>
        <v>-34.11199951171875</v>
      </c>
      <c r="AB80" s="341">
        <f>GFSsum!AA19</f>
        <v>-36.446250438690186</v>
      </c>
    </row>
    <row r="81" spans="1:28" x14ac:dyDescent="0.25">
      <c r="B81" s="333" t="s">
        <v>107</v>
      </c>
      <c r="C81" s="341">
        <f>GFSsum!B20</f>
        <v>-13.841276168823242</v>
      </c>
      <c r="D81" s="341">
        <f>GFSsum!C20</f>
        <v>-14.706521034240723</v>
      </c>
      <c r="E81" s="341">
        <f>GFSsum!D20</f>
        <v>-20.092342376708984</v>
      </c>
      <c r="F81" s="341">
        <f>GFSsum!E20</f>
        <v>-14.10247802734375</v>
      </c>
      <c r="G81" s="341">
        <f>GFSsum!F20</f>
        <v>-18.079599380493164</v>
      </c>
      <c r="H81" s="341">
        <f>GFSsum!G20</f>
        <v>-13.573952674865723</v>
      </c>
      <c r="I81" s="341">
        <f>GFSsum!H20</f>
        <v>-20.233194351196289</v>
      </c>
      <c r="J81" s="341">
        <f>GFSsum!I20</f>
        <v>-24.404012680053711</v>
      </c>
      <c r="K81" s="341">
        <f>GFSsum!J20</f>
        <v>-14.943779945373535</v>
      </c>
      <c r="L81" s="341">
        <f>GFSsum!K20</f>
        <v>-10.740663528442383</v>
      </c>
      <c r="M81" s="341">
        <f>GFSsum!L20</f>
        <v>-20.095430374145508</v>
      </c>
      <c r="N81" s="341">
        <f>GFSsum!M20</f>
        <v>-14.53447151184082</v>
      </c>
      <c r="O81" s="341">
        <f>GFSsum!N20</f>
        <v>-17.438604354858398</v>
      </c>
      <c r="P81" s="341">
        <f>GFSsum!O20</f>
        <v>-9.7332372665405273</v>
      </c>
      <c r="Q81" s="341">
        <f>GFSsum!P20</f>
        <v>-10.996606826782227</v>
      </c>
      <c r="R81" s="341">
        <f>GFSsum!Q20</f>
        <v>-13.479606628417969</v>
      </c>
      <c r="S81" s="341">
        <f>GFSsum!R20</f>
        <v>-16.815061569213867</v>
      </c>
      <c r="T81" s="341">
        <f>GFSsum!S20</f>
        <v>-8.4212617874145508</v>
      </c>
      <c r="U81" s="341">
        <f>GFSsum!T20</f>
        <v>-6.6131510734558105</v>
      </c>
      <c r="V81" s="341">
        <f>GFSsum!U20</f>
        <v>-16.856752395629883</v>
      </c>
      <c r="W81" s="341">
        <f>GFSsum!V20</f>
        <v>-16.50306510925293</v>
      </c>
      <c r="X81" s="341">
        <f>GFSsum!W20</f>
        <v>-19.5</v>
      </c>
      <c r="Y81" s="341">
        <f>GFSsum!X20</f>
        <v>-21.867000579833984</v>
      </c>
      <c r="Z81" s="341">
        <f>GFSsum!Y20</f>
        <v>-13.939000129699707</v>
      </c>
      <c r="AA81" s="341">
        <f>GFSsum!Z20</f>
        <v>-23.274999618530273</v>
      </c>
      <c r="AB81" s="341">
        <f>GFSsum!AA20</f>
        <v>-27.982000350952148</v>
      </c>
    </row>
    <row r="82" spans="1:28" x14ac:dyDescent="0.25">
      <c r="B82" s="333" t="s">
        <v>108</v>
      </c>
      <c r="C82" s="341">
        <f>GFSsum!B21</f>
        <v>-3.5810065269470215</v>
      </c>
      <c r="D82" s="341">
        <f>GFSsum!C21</f>
        <v>28.258329391479492</v>
      </c>
      <c r="E82" s="341">
        <f>GFSsum!D21</f>
        <v>20.762735366821289</v>
      </c>
      <c r="F82" s="341">
        <f>GFSsum!E21</f>
        <v>3.8586862087249756</v>
      </c>
      <c r="G82" s="341">
        <f>GFSsum!F21</f>
        <v>3.2858555316925049</v>
      </c>
      <c r="H82" s="341">
        <f>GFSsum!G21</f>
        <v>3.0257952213287354</v>
      </c>
      <c r="I82" s="341">
        <f>GFSsum!H21</f>
        <v>-2.6912596225738525</v>
      </c>
      <c r="J82" s="341">
        <f>GFSsum!I21</f>
        <v>-3.4000790119171143</v>
      </c>
      <c r="K82" s="341">
        <f>GFSsum!J21</f>
        <v>4.8706440925598145</v>
      </c>
      <c r="L82" s="341">
        <f>GFSsum!K21</f>
        <v>2.9755926132202148</v>
      </c>
      <c r="M82" s="341">
        <f>GFSsum!L21</f>
        <v>-6.5224785804748535</v>
      </c>
      <c r="N82" s="341">
        <f>GFSsum!M21</f>
        <v>3.7958469390869141</v>
      </c>
      <c r="O82" s="341">
        <f>GFSsum!N21</f>
        <v>-13.607491493225098</v>
      </c>
      <c r="P82" s="341">
        <f>GFSsum!O21</f>
        <v>6.5550270080566406</v>
      </c>
      <c r="Q82" s="341">
        <f>GFSsum!P21</f>
        <v>-9.7128591537475586</v>
      </c>
      <c r="R82" s="341">
        <f>GFSsum!Q21</f>
        <v>-9.4053401947021484</v>
      </c>
      <c r="S82" s="341">
        <f>GFSsum!R21</f>
        <v>-27.848194122314453</v>
      </c>
      <c r="T82" s="341">
        <f>GFSsum!S21</f>
        <v>-18.435268402099609</v>
      </c>
      <c r="U82" s="341">
        <f>GFSsum!T21</f>
        <v>-29.269563674926758</v>
      </c>
      <c r="V82" s="341">
        <f>GFSsum!U21</f>
        <v>-3.3457989692687988</v>
      </c>
      <c r="W82" s="341">
        <f>GFSsum!V21</f>
        <v>-28.823087692260742</v>
      </c>
      <c r="X82" s="341">
        <f>GFSsum!W21</f>
        <v>1.0220869779586792</v>
      </c>
      <c r="Y82" s="341">
        <f>GFSsum!X21</f>
        <v>5.6829080581665039</v>
      </c>
      <c r="Z82" s="341">
        <f>GFSsum!Y21</f>
        <v>-21.197000503540039</v>
      </c>
      <c r="AA82" s="341">
        <f>GFSsum!Z21</f>
        <v>-19.409999847412109</v>
      </c>
      <c r="AB82" s="341">
        <f>GFSsum!AA21</f>
        <v>5.4237494468688965</v>
      </c>
    </row>
    <row r="83" spans="1:28" s="327" customFormat="1" ht="20.25" customHeight="1" x14ac:dyDescent="0.25">
      <c r="B83" s="343" t="s">
        <v>109</v>
      </c>
      <c r="C83" s="356">
        <f>GFSsum!B22</f>
        <v>24.032964706420898</v>
      </c>
      <c r="D83" s="356">
        <f>GFSsum!C22</f>
        <v>-1.5442509651184082</v>
      </c>
      <c r="E83" s="356">
        <f>GFSsum!D22</f>
        <v>-1.7031999304890633E-2</v>
      </c>
      <c r="F83" s="356">
        <f>GFSsum!E22</f>
        <v>1.699118971824646</v>
      </c>
      <c r="G83" s="356">
        <f>GFSsum!F22</f>
        <v>4.7894220352172852</v>
      </c>
      <c r="H83" s="356">
        <f>GFSsum!G22</f>
        <v>-5.445930004119873</v>
      </c>
      <c r="I83" s="356">
        <f>GFSsum!H22</f>
        <v>2.4228589534759521</v>
      </c>
      <c r="J83" s="356">
        <f>GFSsum!I22</f>
        <v>7.3010921478271484</v>
      </c>
      <c r="K83" s="356">
        <f>GFSsum!J22</f>
        <v>-1.4754250049591064</v>
      </c>
      <c r="L83" s="356">
        <f>GFSsum!K22</f>
        <v>-1.3677229881286621</v>
      </c>
      <c r="M83" s="356">
        <f>GFSsum!L22</f>
        <v>8.8700952529907227</v>
      </c>
      <c r="N83" s="356">
        <f>GFSsum!M22</f>
        <v>-6.3066458702087402</v>
      </c>
      <c r="O83" s="356">
        <f>GFSsum!N22</f>
        <v>11.495986938476563</v>
      </c>
      <c r="P83" s="356">
        <f>GFSsum!O22</f>
        <v>-7.7880477905273438</v>
      </c>
      <c r="Q83" s="356">
        <f>GFSsum!P22</f>
        <v>0.89421600103378296</v>
      </c>
      <c r="R83" s="356">
        <f>GFSsum!Q22</f>
        <v>-5.0246410369873047</v>
      </c>
      <c r="S83" s="356">
        <f>GFSsum!R22</f>
        <v>17.1868896484375</v>
      </c>
      <c r="T83" s="356">
        <f>GFSsum!S22</f>
        <v>4.6457438468933105</v>
      </c>
      <c r="U83" s="356">
        <f>GFSsum!T22</f>
        <v>11.442347526550293</v>
      </c>
      <c r="V83" s="356">
        <f>GFSsum!U22</f>
        <v>4.3602862358093262</v>
      </c>
      <c r="W83" s="356">
        <f>GFSsum!V22</f>
        <v>62.548397064208984</v>
      </c>
      <c r="X83" s="356">
        <f>GFSsum!W22</f>
        <v>22.430065155029297</v>
      </c>
      <c r="Y83" s="356">
        <f>GFSsum!X22</f>
        <v>4.8493142127990723</v>
      </c>
      <c r="Z83" s="356">
        <f>GFSsum!Y22</f>
        <v>24.843000411987305</v>
      </c>
      <c r="AA83" s="356">
        <f>GFSsum!Z22</f>
        <v>8.5729999542236328</v>
      </c>
      <c r="AB83" s="356">
        <f>GFSsum!AA22</f>
        <v>-13.887999534606934</v>
      </c>
    </row>
    <row r="84" spans="1:28" s="313" customFormat="1" ht="20.25" customHeight="1" x14ac:dyDescent="0.25">
      <c r="B84" s="344" t="s">
        <v>110</v>
      </c>
      <c r="C84" s="345">
        <f>GFSsum!B27</f>
        <v>-20.451957702636719</v>
      </c>
      <c r="D84" s="345">
        <f>GFSsum!C27</f>
        <v>-26.714078903198242</v>
      </c>
      <c r="E84" s="345">
        <f>GFSsum!D27</f>
        <v>-20.745973587036133</v>
      </c>
      <c r="F84" s="345">
        <f>GFSsum!E27</f>
        <v>-4.8888683319091797</v>
      </c>
      <c r="G84" s="345">
        <f>GFSsum!F27</f>
        <v>-8.0752773284912109</v>
      </c>
      <c r="H84" s="345">
        <f>GFSsum!G27</f>
        <v>2.4331347942352295</v>
      </c>
      <c r="I84" s="345">
        <f>GFSsum!H27</f>
        <v>0.26840066909790039</v>
      </c>
      <c r="J84" s="345">
        <f>GFSsum!I27</f>
        <v>-4.0739178657531738</v>
      </c>
      <c r="K84" s="345">
        <f>GFSsum!J27</f>
        <v>-3.3952188491821289</v>
      </c>
      <c r="L84" s="345">
        <f>GFSsum!K27</f>
        <v>-1.6078695058822632</v>
      </c>
      <c r="M84" s="345">
        <f>GFSsum!L27</f>
        <v>-2.3476161956787109</v>
      </c>
      <c r="N84" s="345">
        <f>GFSsum!M27</f>
        <v>2.5108015537261963</v>
      </c>
      <c r="O84" s="345">
        <f>GFSsum!N27</f>
        <v>2.1125054359436035</v>
      </c>
      <c r="P84" s="345">
        <f>GFSsum!O27</f>
        <v>1.2320190668106079</v>
      </c>
      <c r="Q84" s="345">
        <f>GFSsum!P27</f>
        <v>8.8186435699462891</v>
      </c>
      <c r="R84" s="345">
        <f>GFSsum!Q27</f>
        <v>14.430980682373047</v>
      </c>
      <c r="S84" s="345">
        <f>GFSsum!R27</f>
        <v>10.915590286254883</v>
      </c>
      <c r="T84" s="345">
        <f>GFSsum!S27</f>
        <v>13.790525436401367</v>
      </c>
      <c r="U84" s="345">
        <f>GFSsum!T27</f>
        <v>17.826215744018555</v>
      </c>
      <c r="V84" s="345">
        <f>GFSsum!U27</f>
        <v>-1.0144870281219482</v>
      </c>
      <c r="W84" s="345">
        <f>GFSsum!V27</f>
        <v>-33.724308013916016</v>
      </c>
      <c r="X84" s="345">
        <f>GFSsum!W27</f>
        <v>-23.452152252197266</v>
      </c>
      <c r="Y84" s="345">
        <f>GFSsum!X27</f>
        <v>-10.532221794128418</v>
      </c>
      <c r="Z84" s="345">
        <f>GFSsum!Y27</f>
        <v>-6.2829999923706055</v>
      </c>
      <c r="AA84" s="345">
        <f>GFSsum!Z27</f>
        <v>10.835000038146973</v>
      </c>
      <c r="AB84" s="345">
        <f>GFSsum!AA27</f>
        <v>8.4692506790161133</v>
      </c>
    </row>
    <row r="85" spans="1:28" ht="13" x14ac:dyDescent="0.3">
      <c r="B85" s="346" t="s">
        <v>111</v>
      </c>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row>
    <row r="86" spans="1:28" s="328" customFormat="1" ht="13" x14ac:dyDescent="0.3">
      <c r="B86" s="347" t="s">
        <v>99</v>
      </c>
      <c r="C86" s="391">
        <f t="shared" ref="C86" si="69">C72/C$4</f>
        <v>0.43159314217132894</v>
      </c>
      <c r="D86" s="391">
        <f t="shared" ref="D86:W87" si="70">D72/D$4</f>
        <v>0.32867822812257258</v>
      </c>
      <c r="E86" s="391">
        <f t="shared" si="70"/>
        <v>0.3585747504735653</v>
      </c>
      <c r="F86" s="391">
        <f t="shared" si="70"/>
        <v>0.45048782958186501</v>
      </c>
      <c r="G86" s="391">
        <f t="shared" si="70"/>
        <v>0.43724657121478705</v>
      </c>
      <c r="H86" s="391">
        <f t="shared" si="70"/>
        <v>0.40521424354450825</v>
      </c>
      <c r="I86" s="391">
        <f t="shared" si="70"/>
        <v>0.45007320047289961</v>
      </c>
      <c r="J86" s="391">
        <f t="shared" si="70"/>
        <v>0.45867226160050634</v>
      </c>
      <c r="K86" s="391">
        <f t="shared" si="70"/>
        <v>0.42194509247919554</v>
      </c>
      <c r="L86" s="391">
        <f t="shared" si="70"/>
        <v>0.40186440182290295</v>
      </c>
      <c r="M86" s="391">
        <f t="shared" si="70"/>
        <v>0.45579423978042705</v>
      </c>
      <c r="N86" s="391">
        <f t="shared" si="70"/>
        <v>0.43893786191573514</v>
      </c>
      <c r="O86" s="391">
        <f t="shared" si="70"/>
        <v>0.44075940834057525</v>
      </c>
      <c r="P86" s="391">
        <f t="shared" si="70"/>
        <v>0.41058882610850123</v>
      </c>
      <c r="Q86" s="391">
        <f t="shared" si="70"/>
        <v>0.43407989859883905</v>
      </c>
      <c r="R86" s="391">
        <f t="shared" si="70"/>
        <v>0.40014061342202539</v>
      </c>
      <c r="S86" s="391">
        <f t="shared" si="70"/>
        <v>0.40937791325591177</v>
      </c>
      <c r="T86" s="391">
        <f t="shared" si="70"/>
        <v>0.39350349508380772</v>
      </c>
      <c r="U86" s="391">
        <f t="shared" si="70"/>
        <v>0.4400509859424469</v>
      </c>
      <c r="V86" s="391">
        <f t="shared" si="70"/>
        <v>0.4234188115247618</v>
      </c>
      <c r="W86" s="391">
        <f t="shared" si="70"/>
        <v>0.4473097516450476</v>
      </c>
      <c r="X86" s="391">
        <f t="shared" ref="X86:Y87" si="71">X72/X$4</f>
        <v>0.57088085935709287</v>
      </c>
      <c r="Y86" s="391">
        <f t="shared" si="71"/>
        <v>0.60349161275123187</v>
      </c>
      <c r="Z86" s="391">
        <f t="shared" ref="Z86:AA86" si="72">Z72/Z$4</f>
        <v>0.48306078464045399</v>
      </c>
      <c r="AA86" s="391">
        <f t="shared" si="72"/>
        <v>0.55765161124082119</v>
      </c>
      <c r="AB86" s="391">
        <f t="shared" ref="AB86" si="73">AB72/AB$4</f>
        <v>0.54876050901067386</v>
      </c>
    </row>
    <row r="87" spans="1:28" x14ac:dyDescent="0.25">
      <c r="B87" s="342" t="s">
        <v>100</v>
      </c>
      <c r="C87" s="391">
        <f t="shared" ref="C87:R89" si="74">C73/C$4</f>
        <v>0.15909180532831294</v>
      </c>
      <c r="D87" s="391">
        <f t="shared" si="74"/>
        <v>0.15576754795828987</v>
      </c>
      <c r="E87" s="391">
        <f t="shared" si="74"/>
        <v>0.14498489834938588</v>
      </c>
      <c r="F87" s="391">
        <f t="shared" si="74"/>
        <v>0.15751535795443272</v>
      </c>
      <c r="G87" s="391">
        <f t="shared" si="74"/>
        <v>0.16801346777413337</v>
      </c>
      <c r="H87" s="391">
        <f t="shared" si="74"/>
        <v>0.16709610522252419</v>
      </c>
      <c r="I87" s="391">
        <f t="shared" si="74"/>
        <v>0.16185240321020689</v>
      </c>
      <c r="J87" s="391">
        <f t="shared" si="74"/>
        <v>0.15353177637798937</v>
      </c>
      <c r="K87" s="391">
        <f t="shared" si="74"/>
        <v>0.1636479438704663</v>
      </c>
      <c r="L87" s="391">
        <f t="shared" si="74"/>
        <v>0.15432419851166404</v>
      </c>
      <c r="M87" s="391">
        <f t="shared" si="74"/>
        <v>0.16609744523456618</v>
      </c>
      <c r="N87" s="391">
        <f t="shared" si="74"/>
        <v>0.17462450054841591</v>
      </c>
      <c r="O87" s="391">
        <f t="shared" si="74"/>
        <v>0.18081359141952122</v>
      </c>
      <c r="P87" s="391">
        <f t="shared" si="74"/>
        <v>0.1849137530150087</v>
      </c>
      <c r="Q87" s="391">
        <f t="shared" si="74"/>
        <v>0.19145609199133001</v>
      </c>
      <c r="R87" s="391">
        <f t="shared" si="74"/>
        <v>0.19701138754434513</v>
      </c>
      <c r="S87" s="391">
        <f t="shared" si="70"/>
        <v>0.19367171577700423</v>
      </c>
      <c r="T87" s="391">
        <f t="shared" si="70"/>
        <v>0.19482662257534372</v>
      </c>
      <c r="U87" s="391">
        <f t="shared" si="70"/>
        <v>0.20994239255819236</v>
      </c>
      <c r="V87" s="391">
        <f t="shared" si="70"/>
        <v>0.18360653356357437</v>
      </c>
      <c r="W87" s="391">
        <f t="shared" si="70"/>
        <v>0.18066768755641913</v>
      </c>
      <c r="X87" s="391">
        <f t="shared" si="71"/>
        <v>0.17714186105430682</v>
      </c>
      <c r="Y87" s="391">
        <f t="shared" si="71"/>
        <v>0.17661266861247935</v>
      </c>
      <c r="Z87" s="391">
        <f t="shared" ref="Z87:AA87" si="75">Z73/Z$4</f>
        <v>0.21890860066994075</v>
      </c>
      <c r="AA87" s="391">
        <f t="shared" si="75"/>
        <v>0.21649561802663619</v>
      </c>
      <c r="AB87" s="391">
        <f t="shared" ref="AB87" si="76">AB73/AB$4</f>
        <v>0.22650103941893815</v>
      </c>
    </row>
    <row r="88" spans="1:28" x14ac:dyDescent="0.25">
      <c r="B88" s="342" t="s">
        <v>101</v>
      </c>
      <c r="C88" s="391">
        <f t="shared" si="74"/>
        <v>0.21029558387262787</v>
      </c>
      <c r="D88" s="391">
        <f t="shared" ref="D88:X88" si="77">D74/D$4</f>
        <v>0.13599427831765754</v>
      </c>
      <c r="E88" s="391">
        <f t="shared" si="77"/>
        <v>0.18070624477666378</v>
      </c>
      <c r="F88" s="391">
        <f t="shared" si="77"/>
        <v>0.25366274466135302</v>
      </c>
      <c r="G88" s="391">
        <f t="shared" si="77"/>
        <v>0.24676772320168661</v>
      </c>
      <c r="H88" s="391">
        <f t="shared" si="77"/>
        <v>0.21354251940109406</v>
      </c>
      <c r="I88" s="391">
        <f t="shared" si="77"/>
        <v>0.26084130877907979</v>
      </c>
      <c r="J88" s="391">
        <f t="shared" si="77"/>
        <v>0.2789492006709034</v>
      </c>
      <c r="K88" s="391">
        <f t="shared" si="77"/>
        <v>0.23004879096781616</v>
      </c>
      <c r="L88" s="391">
        <f t="shared" si="77"/>
        <v>0.22014169828984101</v>
      </c>
      <c r="M88" s="391">
        <f t="shared" si="77"/>
        <v>0.2639379593133736</v>
      </c>
      <c r="N88" s="391">
        <f t="shared" si="77"/>
        <v>0.23120656262605774</v>
      </c>
      <c r="O88" s="391">
        <f t="shared" si="77"/>
        <v>0.22341357599209663</v>
      </c>
      <c r="P88" s="391">
        <f t="shared" si="77"/>
        <v>0.1870816554159449</v>
      </c>
      <c r="Q88" s="391">
        <f t="shared" si="77"/>
        <v>0.19185601228996535</v>
      </c>
      <c r="R88" s="391">
        <f t="shared" si="77"/>
        <v>0.15220266565174728</v>
      </c>
      <c r="S88" s="391">
        <f t="shared" si="77"/>
        <v>0.16218590577038133</v>
      </c>
      <c r="T88" s="391">
        <f t="shared" si="77"/>
        <v>0.12772631996892145</v>
      </c>
      <c r="U88" s="391">
        <f t="shared" si="77"/>
        <v>0.1714903033380516</v>
      </c>
      <c r="V88" s="391">
        <f t="shared" si="77"/>
        <v>0.17834382214756714</v>
      </c>
      <c r="W88" s="391">
        <f t="shared" si="77"/>
        <v>0.21358244540028132</v>
      </c>
      <c r="X88" s="391">
        <f t="shared" si="77"/>
        <v>0.31618463069948682</v>
      </c>
      <c r="Y88" s="391">
        <f t="shared" ref="Y88:Z88" si="78">Y74/Y$4</f>
        <v>0.34623720462929164</v>
      </c>
      <c r="Z88" s="391">
        <f t="shared" si="78"/>
        <v>0.21221688439630498</v>
      </c>
      <c r="AA88" s="391">
        <f t="shared" ref="AA88:AB88" si="79">AA74/AA$4</f>
        <v>0.29492061930376573</v>
      </c>
      <c r="AB88" s="391">
        <f t="shared" si="79"/>
        <v>0.26601859642625153</v>
      </c>
    </row>
    <row r="89" spans="1:28" x14ac:dyDescent="0.25">
      <c r="B89" s="342" t="s">
        <v>102</v>
      </c>
      <c r="C89" s="391">
        <f t="shared" si="74"/>
        <v>6.2205752970388148E-2</v>
      </c>
      <c r="D89" s="391">
        <f t="shared" ref="D89:X89" si="80">D75/D$4</f>
        <v>3.6916401846625153E-2</v>
      </c>
      <c r="E89" s="391">
        <f t="shared" si="80"/>
        <v>3.2883607347515637E-2</v>
      </c>
      <c r="F89" s="391">
        <f t="shared" si="80"/>
        <v>3.9309726966079282E-2</v>
      </c>
      <c r="G89" s="391">
        <f t="shared" si="80"/>
        <v>2.2465380238967072E-2</v>
      </c>
      <c r="H89" s="391">
        <f t="shared" si="80"/>
        <v>2.4575618920889976E-2</v>
      </c>
      <c r="I89" s="391">
        <f t="shared" si="80"/>
        <v>2.7379488483612914E-2</v>
      </c>
      <c r="J89" s="391">
        <f t="shared" si="80"/>
        <v>2.6191284551613566E-2</v>
      </c>
      <c r="K89" s="391">
        <f t="shared" si="80"/>
        <v>2.8248357640913109E-2</v>
      </c>
      <c r="L89" s="391">
        <f t="shared" si="80"/>
        <v>2.7398505021397884E-2</v>
      </c>
      <c r="M89" s="391">
        <f t="shared" si="80"/>
        <v>2.5758835232487242E-2</v>
      </c>
      <c r="N89" s="391">
        <f t="shared" si="80"/>
        <v>3.3106798741261469E-2</v>
      </c>
      <c r="O89" s="391">
        <f t="shared" si="80"/>
        <v>3.6532240928957418E-2</v>
      </c>
      <c r="P89" s="391">
        <f t="shared" si="80"/>
        <v>3.8593417677547634E-2</v>
      </c>
      <c r="Q89" s="391">
        <f t="shared" si="80"/>
        <v>5.0767794317543705E-2</v>
      </c>
      <c r="R89" s="391">
        <f t="shared" si="80"/>
        <v>5.0926560225932963E-2</v>
      </c>
      <c r="S89" s="391">
        <f t="shared" si="80"/>
        <v>5.3520291708526235E-2</v>
      </c>
      <c r="T89" s="391">
        <f t="shared" si="80"/>
        <v>7.0950552539542577E-2</v>
      </c>
      <c r="U89" s="391">
        <f t="shared" si="80"/>
        <v>5.8618290046202941E-2</v>
      </c>
      <c r="V89" s="391">
        <f t="shared" si="80"/>
        <v>6.1468455813620322E-2</v>
      </c>
      <c r="W89" s="391">
        <f t="shared" si="80"/>
        <v>5.305961868834716E-2</v>
      </c>
      <c r="X89" s="391">
        <f t="shared" si="80"/>
        <v>7.7554367603299285E-2</v>
      </c>
      <c r="Y89" s="391">
        <f t="shared" ref="Y89:Z89" si="81">Y75/Y$4</f>
        <v>8.0641739509460922E-2</v>
      </c>
      <c r="Z89" s="391">
        <f t="shared" si="81"/>
        <v>5.1935299574208234E-2</v>
      </c>
      <c r="AA89" s="391">
        <f t="shared" ref="AA89:AB89" si="82">AA75/AA$4</f>
        <v>4.6235373910419299E-2</v>
      </c>
      <c r="AB89" s="391">
        <f t="shared" si="82"/>
        <v>5.6240873165484116E-2</v>
      </c>
    </row>
    <row r="90" spans="1:28" x14ac:dyDescent="0.25">
      <c r="B90" s="595" t="s">
        <v>112</v>
      </c>
      <c r="C90" s="391">
        <f>C87+C89</f>
        <v>0.22129755829870107</v>
      </c>
      <c r="D90" s="391">
        <f t="shared" ref="D90:X90" si="83">D87+D89</f>
        <v>0.19268394980491502</v>
      </c>
      <c r="E90" s="391">
        <f t="shared" si="83"/>
        <v>0.17786850569690152</v>
      </c>
      <c r="F90" s="391">
        <f t="shared" si="83"/>
        <v>0.19682508492051201</v>
      </c>
      <c r="G90" s="391">
        <f t="shared" si="83"/>
        <v>0.19047884801310044</v>
      </c>
      <c r="H90" s="391">
        <f t="shared" si="83"/>
        <v>0.19167172414341416</v>
      </c>
      <c r="I90" s="391">
        <f t="shared" si="83"/>
        <v>0.18923189169381979</v>
      </c>
      <c r="J90" s="391">
        <f t="shared" si="83"/>
        <v>0.17972306092960294</v>
      </c>
      <c r="K90" s="391">
        <f t="shared" si="83"/>
        <v>0.1918963015113794</v>
      </c>
      <c r="L90" s="391">
        <f t="shared" si="83"/>
        <v>0.18172270353306191</v>
      </c>
      <c r="M90" s="391">
        <f t="shared" si="83"/>
        <v>0.19185628046705341</v>
      </c>
      <c r="N90" s="391">
        <f t="shared" si="83"/>
        <v>0.20773129928967737</v>
      </c>
      <c r="O90" s="391">
        <f t="shared" si="83"/>
        <v>0.21734583234847865</v>
      </c>
      <c r="P90" s="391">
        <f t="shared" si="83"/>
        <v>0.22350717069255632</v>
      </c>
      <c r="Q90" s="391">
        <f t="shared" si="83"/>
        <v>0.2422238863088737</v>
      </c>
      <c r="R90" s="391">
        <f t="shared" si="83"/>
        <v>0.24793794777027811</v>
      </c>
      <c r="S90" s="391">
        <f t="shared" si="83"/>
        <v>0.24719200748553047</v>
      </c>
      <c r="T90" s="391">
        <f t="shared" si="83"/>
        <v>0.2657771751148863</v>
      </c>
      <c r="U90" s="391">
        <f t="shared" si="83"/>
        <v>0.26856068260439531</v>
      </c>
      <c r="V90" s="391">
        <f t="shared" si="83"/>
        <v>0.24507498937719469</v>
      </c>
      <c r="W90" s="391">
        <f t="shared" si="83"/>
        <v>0.23372730624476629</v>
      </c>
      <c r="X90" s="391">
        <f t="shared" si="83"/>
        <v>0.25469622865760611</v>
      </c>
      <c r="Y90" s="391">
        <f t="shared" ref="Y90:Z90" si="84">Y87+Y89</f>
        <v>0.25725440812194028</v>
      </c>
      <c r="Z90" s="391">
        <f t="shared" si="84"/>
        <v>0.27084390024414901</v>
      </c>
      <c r="AA90" s="391">
        <f t="shared" ref="AA90:AB90" si="85">AA87+AA89</f>
        <v>0.26273099193705551</v>
      </c>
      <c r="AB90" s="391">
        <f t="shared" si="85"/>
        <v>0.28274191258442227</v>
      </c>
    </row>
    <row r="91" spans="1:28" s="328" customFormat="1" ht="13" x14ac:dyDescent="0.3">
      <c r="B91" s="347" t="s">
        <v>103</v>
      </c>
      <c r="C91" s="391">
        <f t="shared" ref="C91" si="86">C76/C$4</f>
        <v>-0.47579622182952797</v>
      </c>
      <c r="D91" s="391">
        <f t="shared" ref="D91:W91" si="87">D76/D$4</f>
        <v>-0.40398550970058611</v>
      </c>
      <c r="E91" s="391">
        <f t="shared" si="87"/>
        <v>-0.36259313232246193</v>
      </c>
      <c r="F91" s="391">
        <f t="shared" si="87"/>
        <v>-0.39087905091375746</v>
      </c>
      <c r="G91" s="391">
        <f t="shared" si="87"/>
        <v>-0.3771114737434032</v>
      </c>
      <c r="H91" s="391">
        <f t="shared" si="87"/>
        <v>-0.32139083012695202</v>
      </c>
      <c r="I91" s="391">
        <f t="shared" si="87"/>
        <v>-0.34418285132000731</v>
      </c>
      <c r="J91" s="391">
        <f t="shared" si="87"/>
        <v>-0.35742172583253645</v>
      </c>
      <c r="K91" s="391">
        <f t="shared" si="87"/>
        <v>-0.3645091908016318</v>
      </c>
      <c r="L91" s="391">
        <f t="shared" si="87"/>
        <v>-0.35376041769474131</v>
      </c>
      <c r="M91" s="391">
        <f t="shared" si="87"/>
        <v>-0.36141233807283984</v>
      </c>
      <c r="N91" s="391">
        <f t="shared" si="87"/>
        <v>-0.3531722181462329</v>
      </c>
      <c r="O91" s="391">
        <f t="shared" si="87"/>
        <v>-0.35008425262443138</v>
      </c>
      <c r="P91" s="391">
        <f t="shared" si="87"/>
        <v>-0.36166109080982184</v>
      </c>
      <c r="Q91" s="391">
        <f t="shared" si="87"/>
        <v>-0.35339611984230651</v>
      </c>
      <c r="R91" s="391">
        <f t="shared" si="87"/>
        <v>-0.30291096652134786</v>
      </c>
      <c r="S91" s="391">
        <f t="shared" si="87"/>
        <v>-0.31852551986870525</v>
      </c>
      <c r="T91" s="391">
        <f t="shared" si="87"/>
        <v>-0.31747470657729326</v>
      </c>
      <c r="U91" s="391">
        <f t="shared" si="87"/>
        <v>-0.35519098058951637</v>
      </c>
      <c r="V91" s="391">
        <f t="shared" si="87"/>
        <v>-0.36724866667833456</v>
      </c>
      <c r="W91" s="391">
        <f t="shared" si="87"/>
        <v>-0.5131239871527673</v>
      </c>
      <c r="X91" s="391">
        <f t="shared" ref="X91:Y91" si="88">X76/X$4</f>
        <v>-0.58796501938082923</v>
      </c>
      <c r="Y91" s="391">
        <f t="shared" si="88"/>
        <v>-0.55699713398608308</v>
      </c>
      <c r="Z91" s="391">
        <f t="shared" ref="Z91:AA91" si="89">Z76/Z$4</f>
        <v>-0.45524766025728441</v>
      </c>
      <c r="AA91" s="391">
        <f t="shared" si="89"/>
        <v>-0.45191319326848667</v>
      </c>
      <c r="AB91" s="391">
        <f t="shared" ref="AB91" si="90">AB76/AB$4</f>
        <v>-0.44554583336537817</v>
      </c>
    </row>
    <row r="92" spans="1:28" x14ac:dyDescent="0.25">
      <c r="B92" s="369" t="s">
        <v>74</v>
      </c>
      <c r="C92" s="391">
        <f t="shared" ref="C92" si="91">C77/C$4</f>
        <v>-0.19827289881233448</v>
      </c>
      <c r="D92" s="391">
        <f t="shared" ref="D92:W92" si="92">D77/D$4</f>
        <v>-0.18895509270304392</v>
      </c>
      <c r="E92" s="391">
        <f t="shared" si="92"/>
        <v>-0.18962496387226641</v>
      </c>
      <c r="F92" s="391">
        <f t="shared" si="92"/>
        <v>-0.20707043409784254</v>
      </c>
      <c r="G92" s="391">
        <f t="shared" si="92"/>
        <v>-0.18923052945557953</v>
      </c>
      <c r="H92" s="391">
        <f t="shared" si="92"/>
        <v>-0.16561185290766109</v>
      </c>
      <c r="I92" s="391">
        <f t="shared" si="92"/>
        <v>-0.16866383161230364</v>
      </c>
      <c r="J92" s="391">
        <f t="shared" si="92"/>
        <v>-0.16826539198765739</v>
      </c>
      <c r="K92" s="391">
        <f t="shared" si="92"/>
        <v>-0.1731712057325536</v>
      </c>
      <c r="L92" s="391">
        <f t="shared" si="92"/>
        <v>-0.18022924845720487</v>
      </c>
      <c r="M92" s="391">
        <f t="shared" si="92"/>
        <v>-0.17754748669174925</v>
      </c>
      <c r="N92" s="391">
        <f t="shared" si="92"/>
        <v>-0.1727776371911216</v>
      </c>
      <c r="O92" s="391">
        <f t="shared" si="92"/>
        <v>-0.16126817676148636</v>
      </c>
      <c r="P92" s="391">
        <f t="shared" si="92"/>
        <v>-0.16027618044747882</v>
      </c>
      <c r="Q92" s="391">
        <f t="shared" si="92"/>
        <v>-0.14718795778735391</v>
      </c>
      <c r="R92" s="391">
        <f t="shared" si="92"/>
        <v>-0.13092404263937157</v>
      </c>
      <c r="S92" s="391">
        <f t="shared" si="92"/>
        <v>-0.13421869900864813</v>
      </c>
      <c r="T92" s="391">
        <f t="shared" si="92"/>
        <v>-0.14669728734322968</v>
      </c>
      <c r="U92" s="391">
        <f t="shared" si="92"/>
        <v>-0.15477536864757274</v>
      </c>
      <c r="V92" s="391">
        <f t="shared" si="92"/>
        <v>-0.16146948103470832</v>
      </c>
      <c r="W92" s="391">
        <f t="shared" si="92"/>
        <v>-0.18498513567414879</v>
      </c>
      <c r="X92" s="391">
        <f t="shared" ref="X92:Y92" si="93">X77/X$4</f>
        <v>-0.20951490855090149</v>
      </c>
      <c r="Y92" s="391">
        <f t="shared" si="93"/>
        <v>-0.19391050075383967</v>
      </c>
      <c r="Z92" s="391">
        <f t="shared" ref="Z92:AA92" si="94">Z77/Z$4</f>
        <v>-0.18329572760324891</v>
      </c>
      <c r="AA92" s="391">
        <f t="shared" si="94"/>
        <v>-0.16033739397459743</v>
      </c>
      <c r="AB92" s="391">
        <f t="shared" ref="AB92" si="95">AB77/AB$4</f>
        <v>-0.15522447465424208</v>
      </c>
    </row>
    <row r="93" spans="1:28" x14ac:dyDescent="0.25">
      <c r="B93" s="342" t="s">
        <v>104</v>
      </c>
      <c r="C93" s="391">
        <f t="shared" ref="C93" si="96">C78/C$4</f>
        <v>-0.10363254376356229</v>
      </c>
      <c r="D93" s="391">
        <f t="shared" ref="D93:W93" si="97">D78/D$4</f>
        <v>-9.6971254453182623E-2</v>
      </c>
      <c r="E93" s="391">
        <f t="shared" si="97"/>
        <v>-8.6837041431064438E-2</v>
      </c>
      <c r="F93" s="391">
        <f t="shared" si="97"/>
        <v>-0.10341527352011157</v>
      </c>
      <c r="G93" s="391">
        <f t="shared" si="97"/>
        <v>-9.6976294985866532E-2</v>
      </c>
      <c r="H93" s="391">
        <f t="shared" si="97"/>
        <v>-7.6545866934315906E-2</v>
      </c>
      <c r="I93" s="391">
        <f t="shared" si="97"/>
        <v>-9.7797977432843269E-2</v>
      </c>
      <c r="J93" s="391">
        <f t="shared" si="97"/>
        <v>-9.0914418245253634E-2</v>
      </c>
      <c r="K93" s="391">
        <f t="shared" si="97"/>
        <v>-0.10142496520893535</v>
      </c>
      <c r="L93" s="391">
        <f t="shared" si="97"/>
        <v>-0.10029656169508787</v>
      </c>
      <c r="M93" s="391">
        <f t="shared" si="97"/>
        <v>-0.10127469883291822</v>
      </c>
      <c r="N93" s="391">
        <f t="shared" si="97"/>
        <v>-0.10143010219131432</v>
      </c>
      <c r="O93" s="391">
        <f t="shared" si="97"/>
        <v>-0.10174878349803407</v>
      </c>
      <c r="P93" s="391">
        <f t="shared" si="97"/>
        <v>-0.10072620126130274</v>
      </c>
      <c r="Q93" s="391">
        <f t="shared" si="97"/>
        <v>-0.10031694774838674</v>
      </c>
      <c r="R93" s="391">
        <f t="shared" si="97"/>
        <v>-8.5161754106011595E-2</v>
      </c>
      <c r="S93" s="391">
        <f t="shared" si="97"/>
        <v>-8.4740278048842918E-2</v>
      </c>
      <c r="T93" s="391">
        <f t="shared" si="97"/>
        <v>-8.5902432070243048E-2</v>
      </c>
      <c r="U93" s="391">
        <f t="shared" si="97"/>
        <v>-9.2300873142509815E-2</v>
      </c>
      <c r="V93" s="391">
        <f t="shared" si="97"/>
        <v>-9.6201965686959268E-2</v>
      </c>
      <c r="W93" s="391">
        <f t="shared" si="97"/>
        <v>-0.10254748391107296</v>
      </c>
      <c r="X93" s="391">
        <f t="shared" ref="X93:Y93" si="98">X78/X$4</f>
        <v>-0.11604847629688519</v>
      </c>
      <c r="Y93" s="391">
        <f t="shared" si="98"/>
        <v>-0.11622406438506862</v>
      </c>
      <c r="Z93" s="391">
        <f t="shared" ref="Z93:AA93" si="99">Z78/Z$4</f>
        <v>-0.12857765804994334</v>
      </c>
      <c r="AA93" s="391">
        <f t="shared" si="99"/>
        <v>-0.1331913551574275</v>
      </c>
      <c r="AB93" s="391">
        <f t="shared" ref="AB93" si="100">AB78/AB$4</f>
        <v>-0.12959795005863556</v>
      </c>
    </row>
    <row r="94" spans="1:28" s="351" customFormat="1" ht="20.25" customHeight="1" x14ac:dyDescent="0.25">
      <c r="B94" s="404" t="s">
        <v>113</v>
      </c>
      <c r="C94" s="405">
        <f>C80/C$4</f>
        <v>4.4203070790390771E-2</v>
      </c>
      <c r="D94" s="405">
        <f t="shared" ref="D94:V94" si="101">D80/D$4</f>
        <v>7.530729615699204E-2</v>
      </c>
      <c r="E94" s="405">
        <f t="shared" si="101"/>
        <v>4.0167253600465478E-3</v>
      </c>
      <c r="F94" s="405">
        <f t="shared" si="101"/>
        <v>-5.5281002977413007E-2</v>
      </c>
      <c r="G94" s="405">
        <f t="shared" si="101"/>
        <v>-6.0135081707144038E-2</v>
      </c>
      <c r="H94" s="405">
        <f t="shared" si="101"/>
        <v>-8.3755331999801522E-2</v>
      </c>
      <c r="I94" s="405">
        <f t="shared" si="101"/>
        <v>-0.10589033899361691</v>
      </c>
      <c r="J94" s="405">
        <f t="shared" si="101"/>
        <v>-0.10211166009117885</v>
      </c>
      <c r="K94" s="405">
        <f t="shared" si="101"/>
        <v>-5.7435914424453567E-2</v>
      </c>
      <c r="L94" s="405">
        <f t="shared" si="101"/>
        <v>-4.8103990407119171E-2</v>
      </c>
      <c r="M94" s="405">
        <f t="shared" si="101"/>
        <v>-9.4381891881386848E-2</v>
      </c>
      <c r="N94" s="405">
        <f t="shared" si="101"/>
        <v>-8.5765619776785582E-2</v>
      </c>
      <c r="O94" s="405">
        <f t="shared" si="101"/>
        <v>-9.067050824871839E-2</v>
      </c>
      <c r="P94" s="405">
        <f t="shared" si="101"/>
        <v>-4.8932209811243063E-2</v>
      </c>
      <c r="Q94" s="405">
        <f t="shared" si="101"/>
        <v>-8.0683790406053849E-2</v>
      </c>
      <c r="R94" s="405">
        <f t="shared" si="101"/>
        <v>-9.722616312632025E-2</v>
      </c>
      <c r="S94" s="405">
        <f t="shared" si="101"/>
        <v>-9.0019288978589226E-2</v>
      </c>
      <c r="T94" s="405">
        <f t="shared" si="101"/>
        <v>-7.6025363709541702E-2</v>
      </c>
      <c r="U94" s="405">
        <f t="shared" si="101"/>
        <v>-8.4863483266826051E-2</v>
      </c>
      <c r="V94" s="405">
        <f t="shared" si="101"/>
        <v>-5.6170142310425261E-2</v>
      </c>
      <c r="W94" s="405"/>
      <c r="X94" s="405"/>
      <c r="Y94" s="405"/>
      <c r="Z94" s="405"/>
      <c r="AA94" s="405"/>
      <c r="AB94" s="405"/>
    </row>
    <row r="95" spans="1:28" s="351" customFormat="1" ht="20.25" customHeight="1" x14ac:dyDescent="0.25">
      <c r="B95" s="350" t="s">
        <v>110</v>
      </c>
      <c r="C95" s="408">
        <f t="shared" ref="C95" si="102">C84/C$4</f>
        <v>-0.13675432166835561</v>
      </c>
      <c r="D95" s="408">
        <f t="shared" ref="D95:W95" si="103">D84/D$4</f>
        <v>-0.16754157284682814</v>
      </c>
      <c r="E95" s="408">
        <f t="shared" si="103"/>
        <v>-0.12754186337773976</v>
      </c>
      <c r="F95" s="408">
        <f t="shared" si="103"/>
        <v>-3.1629244285678045E-2</v>
      </c>
      <c r="G95" s="408">
        <f t="shared" si="103"/>
        <v>-4.8539768212707127E-2</v>
      </c>
      <c r="H95" s="408">
        <f t="shared" si="103"/>
        <v>1.2741459181772876E-2</v>
      </c>
      <c r="I95" s="408">
        <f t="shared" si="103"/>
        <v>1.3862842285566931E-3</v>
      </c>
      <c r="J95" s="408">
        <f t="shared" si="103"/>
        <v>-2.0289446695422205E-2</v>
      </c>
      <c r="K95" s="408">
        <f t="shared" si="103"/>
        <v>-1.6885870168200701E-2</v>
      </c>
      <c r="L95" s="408">
        <f t="shared" si="103"/>
        <v>-8.4689241983750344E-3</v>
      </c>
      <c r="M95" s="408">
        <f t="shared" si="103"/>
        <v>-1.2484493114731963E-2</v>
      </c>
      <c r="N95" s="408">
        <f t="shared" si="103"/>
        <v>1.2633442931423211E-2</v>
      </c>
      <c r="O95" s="408">
        <f t="shared" si="103"/>
        <v>9.7974871874531161E-3</v>
      </c>
      <c r="P95" s="408">
        <f t="shared" si="103"/>
        <v>5.4973551779646627E-3</v>
      </c>
      <c r="Q95" s="408">
        <f t="shared" si="103"/>
        <v>3.5907777605606483E-2</v>
      </c>
      <c r="R95" s="408">
        <f t="shared" si="103"/>
        <v>5.0271931242046576E-2</v>
      </c>
      <c r="S95" s="408">
        <f t="shared" si="103"/>
        <v>3.5762140990887946E-2</v>
      </c>
      <c r="T95" s="408">
        <f t="shared" si="103"/>
        <v>4.720362871782894E-2</v>
      </c>
      <c r="U95" s="408">
        <f t="shared" si="103"/>
        <v>6.1897382628195087E-2</v>
      </c>
      <c r="V95" s="408">
        <f t="shared" si="103"/>
        <v>-3.5969528522191681E-3</v>
      </c>
      <c r="W95" s="408">
        <f t="shared" si="103"/>
        <v>-0.12888380808983207</v>
      </c>
      <c r="X95" s="408">
        <f t="shared" ref="X95:Y95" si="104">X84/X$4</f>
        <v>-0.10137772728474996</v>
      </c>
      <c r="Y95" s="408">
        <f t="shared" si="104"/>
        <v>-4.3202429580708912E-2</v>
      </c>
      <c r="Z95" s="408">
        <f t="shared" ref="Z95:AA95" si="105">Z84/Z$4</f>
        <v>-2.2825230667694617E-2</v>
      </c>
      <c r="AA95" s="408">
        <f t="shared" si="105"/>
        <v>3.3587682156513643E-2</v>
      </c>
      <c r="AB95" s="408">
        <f t="shared" ref="AB95" si="106">AB84/AB$4</f>
        <v>2.3981374733405052E-2</v>
      </c>
    </row>
    <row r="96" spans="1:28" ht="21" customHeight="1" x14ac:dyDescent="0.35">
      <c r="A96" s="357" t="s">
        <v>114</v>
      </c>
      <c r="B96" s="358"/>
      <c r="C96" s="359"/>
      <c r="D96" s="359"/>
      <c r="E96" s="359"/>
      <c r="F96" s="359"/>
      <c r="G96" s="588"/>
      <c r="H96" s="359"/>
      <c r="I96" s="359"/>
      <c r="J96" s="359"/>
      <c r="K96" s="359"/>
      <c r="L96" s="359"/>
      <c r="M96" s="359"/>
      <c r="N96" s="359"/>
      <c r="O96" s="359"/>
      <c r="P96" s="359"/>
      <c r="Q96" s="359"/>
      <c r="R96" s="359"/>
      <c r="S96" s="359"/>
      <c r="T96" s="359"/>
      <c r="U96" s="359"/>
      <c r="V96" s="359"/>
      <c r="W96" s="359"/>
      <c r="X96" s="359"/>
      <c r="Y96" s="359"/>
      <c r="Z96" s="359"/>
      <c r="AA96" s="359"/>
      <c r="AB96" s="359"/>
    </row>
    <row r="97" spans="1:28" ht="18.75" customHeight="1" x14ac:dyDescent="0.3">
      <c r="B97" s="347" t="s">
        <v>115</v>
      </c>
      <c r="C97" s="341"/>
      <c r="D97" s="341"/>
      <c r="E97" s="341"/>
      <c r="F97" s="341"/>
      <c r="G97" s="341"/>
      <c r="H97" s="341"/>
      <c r="I97" s="341"/>
      <c r="J97" s="341"/>
      <c r="K97" s="341"/>
      <c r="L97" s="367"/>
      <c r="M97" s="367">
        <f>MB!D3</f>
        <v>75.372001647949219</v>
      </c>
      <c r="N97" s="367">
        <f>MB!E3</f>
        <v>84.727996826171875</v>
      </c>
      <c r="O97" s="367">
        <f>MB!F3</f>
        <v>108.11699676513672</v>
      </c>
      <c r="P97" s="367">
        <f>MB!G3</f>
        <v>110.17800140380859</v>
      </c>
      <c r="Q97" s="367">
        <f>MB!H3</f>
        <v>143.927001953125</v>
      </c>
      <c r="R97" s="367">
        <f>MB!I3</f>
        <v>200.34199523925781</v>
      </c>
      <c r="S97" s="367">
        <f>MB!J3</f>
        <v>249.11799621582031</v>
      </c>
      <c r="T97" s="367">
        <f>MB!K3</f>
        <v>253.33999633789063</v>
      </c>
      <c r="U97" s="367">
        <f>MB!L3</f>
        <v>254.24099731445313</v>
      </c>
      <c r="V97" s="367">
        <f>MB!M3</f>
        <v>238.47700500488281</v>
      </c>
      <c r="W97" s="367">
        <f>MB!N3</f>
        <v>290.45999145507813</v>
      </c>
      <c r="X97" s="367">
        <f>MB!O3</f>
        <v>286.30899047851563</v>
      </c>
      <c r="Y97" s="367">
        <f>MB!P3</f>
        <v>271.14498901367188</v>
      </c>
      <c r="Z97" s="367">
        <f>MB!Q3</f>
        <v>256.49200439453125</v>
      </c>
      <c r="AA97" s="367">
        <f>MB!R3</f>
        <v>381.35299682617188</v>
      </c>
      <c r="AB97" s="367">
        <f>MB!S3</f>
        <v>302.27999877929688</v>
      </c>
    </row>
    <row r="98" spans="1:28" ht="13" x14ac:dyDescent="0.3">
      <c r="B98" s="485" t="s">
        <v>116</v>
      </c>
      <c r="C98" s="341"/>
      <c r="D98" s="341"/>
      <c r="E98" s="341"/>
      <c r="F98" s="341"/>
      <c r="G98" s="341"/>
      <c r="H98" s="341"/>
      <c r="I98" s="341"/>
      <c r="J98" s="341"/>
      <c r="K98" s="341"/>
      <c r="L98" s="367"/>
      <c r="M98" s="367">
        <f>MB!D12</f>
        <v>17.968000411987305</v>
      </c>
      <c r="N98" s="367">
        <f>MB!E12</f>
        <v>19.694000244140625</v>
      </c>
      <c r="O98" s="367">
        <f>MB!F12</f>
        <v>13.817999839782715</v>
      </c>
      <c r="P98" s="367">
        <f>MB!G12</f>
        <v>20.995000839233398</v>
      </c>
      <c r="Q98" s="367">
        <f>MB!H12</f>
        <v>16.857000350952148</v>
      </c>
      <c r="R98" s="367">
        <f>MB!I12</f>
        <v>8.7440004348754883</v>
      </c>
      <c r="S98" s="367">
        <f>MB!J12</f>
        <v>-3.8440001010894775</v>
      </c>
      <c r="T98" s="367">
        <f>MB!K12</f>
        <v>-6.9270000457763672</v>
      </c>
      <c r="U98" s="367">
        <f>MB!L12</f>
        <v>-6.4060001373291016</v>
      </c>
      <c r="V98" s="367">
        <f>MB!M12</f>
        <v>2.6749999523162842</v>
      </c>
      <c r="W98" s="367">
        <f>MB!N12</f>
        <v>-27.902000427246094</v>
      </c>
      <c r="X98" s="367">
        <f>MB!O12</f>
        <v>-26.285999298095703</v>
      </c>
      <c r="Y98" s="367">
        <f>MB!P12</f>
        <v>-13.741000175476074</v>
      </c>
      <c r="Z98" s="367">
        <f>MB!Q12</f>
        <v>-8.7250003814697266</v>
      </c>
      <c r="AA98" s="367">
        <f>MB!R12</f>
        <v>-29.749000549316406</v>
      </c>
      <c r="AB98" s="367">
        <f>MB!S12</f>
        <v>-24.278999328613281</v>
      </c>
    </row>
    <row r="99" spans="1:28" x14ac:dyDescent="0.25">
      <c r="B99" s="348" t="s">
        <v>117</v>
      </c>
      <c r="C99" s="341"/>
      <c r="D99" s="341"/>
      <c r="E99" s="341"/>
      <c r="F99" s="341"/>
      <c r="G99" s="341"/>
      <c r="H99" s="341"/>
      <c r="I99" s="341"/>
      <c r="J99" s="341"/>
      <c r="K99" s="341"/>
      <c r="L99" s="367"/>
      <c r="M99" s="367">
        <f>MB!D13</f>
        <v>-8.9399995803833008</v>
      </c>
      <c r="N99" s="367">
        <f>MB!E13</f>
        <v>-8.2370004653930664</v>
      </c>
      <c r="O99" s="367">
        <f>MB!F13</f>
        <v>-13.321999549865723</v>
      </c>
      <c r="P99" s="367">
        <f>MB!G13</f>
        <v>-9.0839996337890625</v>
      </c>
      <c r="Q99" s="367">
        <f>MB!H13</f>
        <v>-15.192999839782715</v>
      </c>
      <c r="R99" s="367">
        <f>MB!I13</f>
        <v>-22.268999099731445</v>
      </c>
      <c r="S99" s="367">
        <f>MB!J13</f>
        <v>-35.63800048828125</v>
      </c>
      <c r="T99" s="367">
        <f>MB!K13</f>
        <v>-43.213001251220703</v>
      </c>
      <c r="U99" s="367">
        <f>MB!L13</f>
        <v>-42.928001403808594</v>
      </c>
      <c r="V99" s="367">
        <f>MB!M13</f>
        <v>-30.978000640869141</v>
      </c>
      <c r="W99" s="367">
        <f>MB!N13</f>
        <v>-60.737998962402344</v>
      </c>
      <c r="X99" s="367">
        <f>MB!O13</f>
        <v>-56.520000457763672</v>
      </c>
      <c r="Y99" s="367">
        <f>MB!P13</f>
        <v>-45.326000213623047</v>
      </c>
      <c r="Z99" s="367">
        <f>MB!Q13</f>
        <v>-45.076000213623047</v>
      </c>
      <c r="AA99" s="367">
        <f>MB!R13</f>
        <v>-62.749000549316406</v>
      </c>
      <c r="AB99" s="367">
        <f>MB!S13</f>
        <v>-63.757999420166016</v>
      </c>
    </row>
    <row r="100" spans="1:28" s="330" customFormat="1" ht="13" x14ac:dyDescent="0.3">
      <c r="B100" s="348" t="s">
        <v>118</v>
      </c>
      <c r="C100" s="341"/>
      <c r="D100" s="341"/>
      <c r="E100" s="341"/>
      <c r="F100" s="341"/>
      <c r="G100" s="341"/>
      <c r="H100" s="341"/>
      <c r="I100" s="341"/>
      <c r="J100" s="341"/>
      <c r="K100" s="341"/>
      <c r="L100" s="367"/>
      <c r="M100" s="367">
        <f>MB!D20</f>
        <v>26.908000946044922</v>
      </c>
      <c r="N100" s="367">
        <f>MB!E20</f>
        <v>27.930999755859375</v>
      </c>
      <c r="O100" s="367">
        <f>MB!F20</f>
        <v>27.139999389648438</v>
      </c>
      <c r="P100" s="367">
        <f>MB!G20</f>
        <v>30.079000473022461</v>
      </c>
      <c r="Q100" s="367">
        <f>MB!H20</f>
        <v>32.049999237060547</v>
      </c>
      <c r="R100" s="367">
        <f>MB!I20</f>
        <v>31.01300048828125</v>
      </c>
      <c r="S100" s="367">
        <f>MB!J20</f>
        <v>31.794000625610352</v>
      </c>
      <c r="T100" s="367">
        <f>MB!K20</f>
        <v>36.285999298095703</v>
      </c>
      <c r="U100" s="367">
        <f>MB!L20</f>
        <v>36.521999359130859</v>
      </c>
      <c r="V100" s="367">
        <f>MB!M20</f>
        <v>33.652999877929688</v>
      </c>
      <c r="W100" s="367">
        <f>MB!N20</f>
        <v>32.83599853515625</v>
      </c>
      <c r="X100" s="367">
        <f>MB!O20</f>
        <v>30.233999252319336</v>
      </c>
      <c r="Y100" s="367">
        <f>MB!P20</f>
        <v>31.584999084472656</v>
      </c>
      <c r="Z100" s="367">
        <f>MB!Q20</f>
        <v>36.351001739501953</v>
      </c>
      <c r="AA100" s="367">
        <f>MB!R20</f>
        <v>33</v>
      </c>
      <c r="AB100" s="367">
        <f>MB!S20</f>
        <v>39.479000091552734</v>
      </c>
    </row>
    <row r="101" spans="1:28" s="330" customFormat="1" ht="13" x14ac:dyDescent="0.3">
      <c r="B101" s="456" t="s">
        <v>119</v>
      </c>
      <c r="C101" s="341"/>
      <c r="D101" s="341"/>
      <c r="E101" s="341"/>
      <c r="F101" s="341"/>
      <c r="G101" s="341"/>
      <c r="H101" s="341"/>
      <c r="I101" s="341"/>
      <c r="J101" s="341"/>
      <c r="K101" s="341"/>
      <c r="L101" s="367"/>
      <c r="M101" s="367">
        <f>MB!D24</f>
        <v>3.9890000820159912</v>
      </c>
      <c r="N101" s="367">
        <f>MB!E24</f>
        <v>7.8350000381469727</v>
      </c>
      <c r="O101" s="367">
        <f>MB!F24</f>
        <v>2.8870000839233398</v>
      </c>
      <c r="P101" s="367">
        <f>MB!G24</f>
        <v>2.6909999847412109</v>
      </c>
      <c r="Q101" s="367">
        <f>MB!H24</f>
        <v>2.8199999332427979</v>
      </c>
      <c r="R101" s="367">
        <f>MB!I24</f>
        <v>1.1809999942779541</v>
      </c>
      <c r="S101" s="367">
        <f>MB!J24</f>
        <v>1.1759999990463257</v>
      </c>
      <c r="T101" s="367">
        <f>MB!K24</f>
        <v>6.4600000381469727</v>
      </c>
      <c r="U101" s="367">
        <f>MB!L24</f>
        <v>8.4329996109008789</v>
      </c>
      <c r="V101" s="367">
        <f>MB!M24</f>
        <v>5.4109997749328613</v>
      </c>
      <c r="W101" s="367">
        <f>MB!N24</f>
        <v>5.2290000915527344</v>
      </c>
      <c r="X101" s="367">
        <f>MB!O24</f>
        <v>4.8239998817443848</v>
      </c>
      <c r="Y101" s="367">
        <f>MB!P24</f>
        <v>6.995999813079834</v>
      </c>
      <c r="Z101" s="367">
        <f>MB!Q24</f>
        <v>8.8999996185302734</v>
      </c>
      <c r="AA101" s="367">
        <f>MB!R24</f>
        <v>2.5789999961853027</v>
      </c>
      <c r="AB101" s="367">
        <f>MB!S24</f>
        <v>6.4970002174377441</v>
      </c>
    </row>
    <row r="102" spans="1:28" x14ac:dyDescent="0.25">
      <c r="B102" s="457" t="s">
        <v>120</v>
      </c>
      <c r="C102" s="341"/>
      <c r="D102" s="341"/>
      <c r="E102" s="341"/>
      <c r="F102" s="341"/>
      <c r="G102" s="341"/>
      <c r="H102" s="341"/>
      <c r="I102" s="341"/>
      <c r="J102" s="341"/>
      <c r="K102" s="341"/>
      <c r="L102" s="341"/>
      <c r="M102" s="341">
        <f>MB!D25</f>
        <v>22.919000625610352</v>
      </c>
      <c r="N102" s="341">
        <f>MB!E25</f>
        <v>20.030000686645508</v>
      </c>
      <c r="O102" s="341">
        <f>MB!F25</f>
        <v>24.186000823974609</v>
      </c>
      <c r="P102" s="341">
        <f>MB!G25</f>
        <v>27.381000518798828</v>
      </c>
      <c r="Q102" s="341">
        <f>MB!H25</f>
        <v>29.229999542236328</v>
      </c>
      <c r="R102" s="341">
        <f>MB!I25</f>
        <v>29.832000732421875</v>
      </c>
      <c r="S102" s="341">
        <f>MB!J25</f>
        <v>30.618000030517578</v>
      </c>
      <c r="T102" s="341">
        <f>MB!K25</f>
        <v>29.826000213623047</v>
      </c>
      <c r="U102" s="341">
        <f>MB!L25</f>
        <v>28.089000701904297</v>
      </c>
      <c r="V102" s="341">
        <f>MB!M25</f>
        <v>28.242000579833984</v>
      </c>
      <c r="W102" s="341">
        <f>MB!N25</f>
        <v>27.607000350952148</v>
      </c>
      <c r="X102" s="341">
        <f>MB!O25</f>
        <v>25.409999847412109</v>
      </c>
      <c r="Y102" s="341">
        <f>MB!P25</f>
        <v>24.589000701904297</v>
      </c>
      <c r="Z102" s="341">
        <f>MB!Q25</f>
        <v>27.451000213623047</v>
      </c>
      <c r="AA102" s="341">
        <f>MB!R25</f>
        <v>30.420999526977539</v>
      </c>
      <c r="AB102" s="341">
        <f>MB!S25</f>
        <v>32.981998443603516</v>
      </c>
    </row>
    <row r="103" spans="1:28" ht="12.75" customHeight="1" x14ac:dyDescent="0.3">
      <c r="B103" s="88" t="s">
        <v>121</v>
      </c>
      <c r="C103" s="341"/>
      <c r="D103" s="341"/>
      <c r="E103" s="341"/>
      <c r="F103" s="341"/>
      <c r="G103" s="341"/>
      <c r="H103" s="341"/>
      <c r="I103" s="341"/>
      <c r="J103" s="341"/>
      <c r="K103" s="341"/>
      <c r="L103" s="367"/>
      <c r="M103" s="367">
        <f>MB!D27</f>
        <v>84.784652709960938</v>
      </c>
      <c r="N103" s="367">
        <f>MB!E27</f>
        <v>94.950782775878906</v>
      </c>
      <c r="O103" s="367">
        <f>MB!F27</f>
        <v>115.52961730957031</v>
      </c>
      <c r="P103" s="367">
        <f>MB!G27</f>
        <v>124.84999847412109</v>
      </c>
      <c r="Q103" s="367">
        <f>MB!H27</f>
        <v>153.84599304199219</v>
      </c>
      <c r="R103" s="367">
        <f>MB!I27</f>
        <v>201.41299438476563</v>
      </c>
      <c r="S103" s="367">
        <f>MB!J27</f>
        <v>236.427001953125</v>
      </c>
      <c r="T103" s="367">
        <f>MB!K27</f>
        <v>237.12399291992188</v>
      </c>
      <c r="U103" s="367">
        <f>MB!L27</f>
        <v>237.85299682617188</v>
      </c>
      <c r="V103" s="367">
        <f>MB!M27</f>
        <v>230.32400512695313</v>
      </c>
      <c r="W103" s="367">
        <f>MB!N27</f>
        <v>254.08200073242188</v>
      </c>
      <c r="X103" s="367">
        <f>MB!O27</f>
        <v>250.9530029296875</v>
      </c>
      <c r="Y103" s="367">
        <f>MB!P27</f>
        <v>248.59500122070313</v>
      </c>
      <c r="Z103" s="367">
        <f>MB!Q27</f>
        <v>234.4219970703125</v>
      </c>
      <c r="AA103" s="367">
        <f>MB!R27</f>
        <v>336.74899291992188</v>
      </c>
      <c r="AB103" s="367">
        <f>MB!S27</f>
        <v>263.0570068359375</v>
      </c>
    </row>
    <row r="104" spans="1:28" ht="12.75" customHeight="1" x14ac:dyDescent="0.25">
      <c r="B104" s="373" t="s">
        <v>122</v>
      </c>
      <c r="C104" s="341"/>
      <c r="D104" s="341"/>
      <c r="E104" s="341"/>
      <c r="F104" s="341"/>
      <c r="G104" s="341"/>
      <c r="H104" s="341"/>
      <c r="I104" s="341"/>
      <c r="J104" s="341"/>
      <c r="K104" s="341"/>
      <c r="L104" s="367"/>
      <c r="M104" s="367">
        <f>MB!D28</f>
        <v>31.135000228881836</v>
      </c>
      <c r="N104" s="367">
        <f>MB!E28</f>
        <v>37.143001556396484</v>
      </c>
      <c r="O104" s="367">
        <f>MB!F28</f>
        <v>54.731998443603516</v>
      </c>
      <c r="P104" s="367">
        <f>MB!G28</f>
        <v>62.958999633789063</v>
      </c>
      <c r="Q104" s="367">
        <f>MB!H28</f>
        <v>69.616996765136719</v>
      </c>
      <c r="R104" s="367">
        <f>MB!I28</f>
        <v>88.884002685546875</v>
      </c>
      <c r="S104" s="367">
        <f>MB!J28</f>
        <v>106.08100128173828</v>
      </c>
      <c r="T104" s="367">
        <f>MB!K28</f>
        <v>96.771003723144531</v>
      </c>
      <c r="U104" s="367">
        <f>MB!L28</f>
        <v>90.983001708984375</v>
      </c>
      <c r="V104" s="367">
        <f>MB!M28</f>
        <v>99.404998779296875</v>
      </c>
      <c r="W104" s="367">
        <f>MB!N28</f>
        <v>115.40000152587891</v>
      </c>
      <c r="X104" s="367">
        <f>MB!O28</f>
        <v>120.51200103759766</v>
      </c>
      <c r="Y104" s="367">
        <f>MB!P28</f>
        <v>123.31700134277344</v>
      </c>
      <c r="Z104" s="367">
        <f>MB!Q28</f>
        <v>115.45400238037109</v>
      </c>
      <c r="AA104" s="367">
        <f>MB!R28</f>
        <v>199.58299255371094</v>
      </c>
      <c r="AB104" s="367">
        <f>MB!S28</f>
        <v>123.88700103759766</v>
      </c>
    </row>
    <row r="105" spans="1:28" ht="12.75" customHeight="1" x14ac:dyDescent="0.25">
      <c r="B105" s="373" t="s">
        <v>123</v>
      </c>
      <c r="C105" s="341"/>
      <c r="D105" s="341"/>
      <c r="E105" s="341"/>
      <c r="F105" s="341"/>
      <c r="G105" s="341"/>
      <c r="H105" s="341"/>
      <c r="I105" s="341"/>
      <c r="J105" s="341"/>
      <c r="K105" s="341"/>
      <c r="L105" s="341"/>
      <c r="M105" s="341">
        <f>MB!D37</f>
        <v>53.649654388427734</v>
      </c>
      <c r="N105" s="341">
        <f>MB!E37</f>
        <v>57.807785034179688</v>
      </c>
      <c r="O105" s="341">
        <f>MB!F37</f>
        <v>60.797618865966797</v>
      </c>
      <c r="P105" s="341">
        <f>MB!G37</f>
        <v>61.890998840332031</v>
      </c>
      <c r="Q105" s="341">
        <f>MB!H37</f>
        <v>84.228996276855469</v>
      </c>
      <c r="R105" s="341">
        <f>MB!I37</f>
        <v>112.52899932861328</v>
      </c>
      <c r="S105" s="341">
        <f>MB!J37</f>
        <v>130.34599304199219</v>
      </c>
      <c r="T105" s="341">
        <f>MB!K37</f>
        <v>140.35299682617188</v>
      </c>
      <c r="U105" s="341">
        <f>MB!L37</f>
        <v>146.8699951171875</v>
      </c>
      <c r="V105" s="341">
        <f>MB!M37</f>
        <v>130.91900634765625</v>
      </c>
      <c r="W105" s="341">
        <f>MB!N37</f>
        <v>138.6820068359375</v>
      </c>
      <c r="X105" s="341">
        <f>MB!O37</f>
        <v>130.44099426269531</v>
      </c>
      <c r="Y105" s="341">
        <f>MB!P37</f>
        <v>125.27799987792969</v>
      </c>
      <c r="Z105" s="341">
        <f>MB!Q37</f>
        <v>118.96800231933594</v>
      </c>
      <c r="AA105" s="341">
        <f>MB!R37</f>
        <v>137.16600036621094</v>
      </c>
      <c r="AB105" s="341">
        <f>MB!S37</f>
        <v>139.16999816894531</v>
      </c>
    </row>
    <row r="106" spans="1:28" ht="12.75" customHeight="1" x14ac:dyDescent="0.3">
      <c r="B106" s="347" t="s">
        <v>124</v>
      </c>
      <c r="C106" s="341"/>
      <c r="D106" s="341"/>
      <c r="E106" s="341"/>
      <c r="F106" s="341"/>
      <c r="G106" s="341"/>
      <c r="H106" s="341"/>
      <c r="I106" s="341"/>
      <c r="J106" s="341"/>
      <c r="K106" s="341"/>
      <c r="L106" s="367"/>
      <c r="M106" s="367">
        <f>MB!D55+MB!D63+MB!D67+MB!D73+MB!D79</f>
        <v>8.7193472385406494</v>
      </c>
      <c r="N106" s="367">
        <f>MB!E55+MB!E63+MB!E67+MB!E73+MB!E79</f>
        <v>7.3272144198417664</v>
      </c>
      <c r="O106" s="367">
        <f>MB!F55+MB!F63+MB!F67+MB!F73+MB!F79</f>
        <v>6.2903809500858188</v>
      </c>
      <c r="P106" s="367">
        <f>MB!G55+MB!G63+MB!G67+MB!G73+MB!G79</f>
        <v>4.8529998622834682</v>
      </c>
      <c r="Q106" s="367">
        <f>MB!H55+MB!H63+MB!H67+MB!H73+MB!H79</f>
        <v>5.2700002044439316</v>
      </c>
      <c r="R106" s="367">
        <f>MB!I55+MB!I63+MB!I67+MB!I73+MB!I79</f>
        <v>5.9750001318752766</v>
      </c>
      <c r="S106" s="367">
        <f>MB!J55+MB!J63+MB!J67+MB!J73+MB!J79</f>
        <v>8.7690001726150513</v>
      </c>
      <c r="T106" s="367">
        <f>MB!K55+MB!K63+MB!K67+MB!K73+MB!K79</f>
        <v>9.6020000278949738</v>
      </c>
      <c r="U106" s="367">
        <f>MB!L55+MB!L63+MB!L67+MB!L73+MB!L79</f>
        <v>11.225000504404306</v>
      </c>
      <c r="V106" s="367">
        <f>MB!M55+MB!M63+MB!M67+MB!M73+MB!M79</f>
        <v>10.719999551773071</v>
      </c>
      <c r="W106" s="367">
        <f>MB!N55+MB!N63+MB!N67+MB!N73+MB!N79</f>
        <v>6.2669998109340668</v>
      </c>
      <c r="X106" s="367">
        <f>MB!O55+MB!O63+MB!O67+MB!O73+MB!O79</f>
        <v>6.8009997606277466</v>
      </c>
      <c r="Y106" s="367">
        <f>MB!P55+MB!P63+MB!P67+MB!P73+MB!P79</f>
        <v>6.9699999094009399</v>
      </c>
      <c r="Z106" s="367">
        <f>MB!Q55+MB!Q63+MB!Q67+MB!Q73+MB!Q79</f>
        <v>10.886999785900116</v>
      </c>
      <c r="AA106" s="367">
        <f>MB!R55+MB!R63+MB!R67+MB!R73+MB!R79</f>
        <v>10.54699981212616</v>
      </c>
      <c r="AB106" s="367">
        <f>MB!S55+MB!S63+MB!S67+MB!S73+MB!S79</f>
        <v>9.7360002994537354</v>
      </c>
    </row>
    <row r="107" spans="1:28" s="327" customFormat="1" ht="12.75" customHeight="1" x14ac:dyDescent="0.25">
      <c r="B107" s="355" t="s">
        <v>125</v>
      </c>
      <c r="C107" s="356"/>
      <c r="D107" s="356"/>
      <c r="E107" s="356"/>
      <c r="F107" s="356"/>
      <c r="G107" s="356"/>
      <c r="H107" s="356"/>
      <c r="I107" s="356"/>
      <c r="J107" s="356"/>
      <c r="K107" s="356"/>
      <c r="L107" s="356"/>
      <c r="M107" s="405">
        <f>M100/M103</f>
        <v>0.31736877000716462</v>
      </c>
      <c r="N107" s="405">
        <f t="shared" ref="N107:U107" si="107">N100/N103</f>
        <v>0.29416292250889065</v>
      </c>
      <c r="O107" s="405">
        <f t="shared" si="107"/>
        <v>0.2349181103658014</v>
      </c>
      <c r="P107" s="405">
        <f t="shared" si="107"/>
        <v>0.24092111205958272</v>
      </c>
      <c r="Q107" s="405">
        <f t="shared" si="107"/>
        <v>0.20832521278804131</v>
      </c>
      <c r="R107" s="405">
        <f t="shared" si="107"/>
        <v>0.15397715814222063</v>
      </c>
      <c r="S107" s="405">
        <f t="shared" si="107"/>
        <v>0.13447702827071317</v>
      </c>
      <c r="T107" s="405">
        <f t="shared" si="107"/>
        <v>0.15302542290754059</v>
      </c>
      <c r="U107" s="405">
        <f t="shared" si="107"/>
        <v>0.15354861972086872</v>
      </c>
      <c r="V107" s="405">
        <f t="shared" ref="V107:W107" si="108">V100/V103</f>
        <v>0.14611156079619389</v>
      </c>
      <c r="W107" s="405">
        <f t="shared" si="108"/>
        <v>0.12923386324297881</v>
      </c>
      <c r="X107" s="405">
        <f t="shared" ref="X107:Y107" si="109">X100/X103</f>
        <v>0.12047673827115093</v>
      </c>
      <c r="Y107" s="405">
        <f t="shared" si="109"/>
        <v>0.12705403941904461</v>
      </c>
      <c r="Z107" s="405">
        <f t="shared" ref="Z107:AA107" si="110">Z100/Z103</f>
        <v>0.15506651335539487</v>
      </c>
      <c r="AA107" s="405">
        <f t="shared" si="110"/>
        <v>9.7995838722069531E-2</v>
      </c>
      <c r="AB107" s="405">
        <f t="shared" ref="AB107" si="111">AB100/AB103</f>
        <v>0.15007773625347628</v>
      </c>
    </row>
    <row r="108" spans="1:28" s="327" customFormat="1" ht="20.25" customHeight="1" x14ac:dyDescent="0.25">
      <c r="B108" s="355" t="s">
        <v>126</v>
      </c>
      <c r="C108" s="356"/>
      <c r="D108" s="356"/>
      <c r="E108" s="356"/>
      <c r="F108" s="356"/>
      <c r="G108" s="356"/>
      <c r="H108" s="356"/>
      <c r="I108" s="356"/>
      <c r="J108" s="356"/>
      <c r="K108" s="356"/>
      <c r="L108" s="356"/>
      <c r="M108" s="486">
        <f>MB!D112</f>
        <v>26.426723480224609</v>
      </c>
      <c r="N108" s="486">
        <f>MB!E112</f>
        <v>24.360746383666992</v>
      </c>
      <c r="O108" s="486">
        <f>MB!F112</f>
        <v>21.505634307861328</v>
      </c>
      <c r="P108" s="486">
        <f>MB!G112</f>
        <v>21.429758071899414</v>
      </c>
      <c r="Q108" s="486">
        <f>MB!H112</f>
        <v>19.387174606323242</v>
      </c>
      <c r="R108" s="486">
        <f>MB!I112</f>
        <v>18.31901741027832</v>
      </c>
      <c r="S108" s="486">
        <f>MB!J112</f>
        <v>18.210594177246094</v>
      </c>
      <c r="T108" s="486">
        <f>MB!K112</f>
        <v>19.252273559570313</v>
      </c>
      <c r="U108" s="486">
        <f>MB!L112</f>
        <v>22.193540573120117</v>
      </c>
      <c r="V108" s="486">
        <f>MB!M112</f>
        <v>24.474672317504883</v>
      </c>
      <c r="W108" s="486">
        <f>MB!N112</f>
        <v>26.740821838378906</v>
      </c>
      <c r="X108" s="486">
        <f>MB!O112</f>
        <v>31.026269912719727</v>
      </c>
      <c r="Y108" s="486">
        <f>MB!P112</f>
        <v>31.151094436645508</v>
      </c>
      <c r="Z108" s="486">
        <f>MB!Q112</f>
        <v>32.187610626220703</v>
      </c>
      <c r="AA108" s="486">
        <f>MB!R112</f>
        <v>35.928272247314453</v>
      </c>
      <c r="AB108" s="486">
        <f>MB!S112</f>
        <v>37.562587738037109</v>
      </c>
    </row>
    <row r="109" spans="1:28" ht="21" customHeight="1" x14ac:dyDescent="0.35">
      <c r="A109" s="357" t="s">
        <v>127</v>
      </c>
      <c r="B109" s="358"/>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row>
    <row r="110" spans="1:28" ht="15" customHeight="1" x14ac:dyDescent="0.25">
      <c r="B110" s="318" t="s">
        <v>128</v>
      </c>
      <c r="C110" s="341">
        <f t="shared" ref="C110:W110" si="112">C111+C112</f>
        <v>-115.63946437835693</v>
      </c>
      <c r="D110" s="341">
        <f t="shared" si="112"/>
        <v>-81.22260856628418</v>
      </c>
      <c r="E110" s="341">
        <f t="shared" si="112"/>
        <v>-72.498067855834961</v>
      </c>
      <c r="F110" s="341">
        <f t="shared" si="112"/>
        <v>-76.03494930267334</v>
      </c>
      <c r="G110" s="341">
        <f t="shared" si="112"/>
        <v>-96.534811019897461</v>
      </c>
      <c r="H110" s="341">
        <f t="shared" si="112"/>
        <v>-91.701961517333984</v>
      </c>
      <c r="I110" s="341">
        <f t="shared" si="112"/>
        <v>-93.881147384643555</v>
      </c>
      <c r="J110" s="341">
        <f t="shared" si="112"/>
        <v>-86.9810791015625</v>
      </c>
      <c r="K110" s="341">
        <f t="shared" si="112"/>
        <v>-94.946958541870117</v>
      </c>
      <c r="L110" s="341">
        <f t="shared" si="112"/>
        <v>-78.613548278808594</v>
      </c>
      <c r="M110" s="341">
        <f t="shared" si="112"/>
        <v>-83.972338676452637</v>
      </c>
      <c r="N110" s="341">
        <f t="shared" si="112"/>
        <v>-106.7929220199585</v>
      </c>
      <c r="O110" s="341">
        <f t="shared" si="112"/>
        <v>-117.53109741210938</v>
      </c>
      <c r="P110" s="341">
        <f t="shared" si="112"/>
        <v>-125.12919807434082</v>
      </c>
      <c r="Q110" s="341">
        <f t="shared" si="112"/>
        <v>-151.70565509796143</v>
      </c>
      <c r="R110" s="341">
        <f t="shared" si="112"/>
        <v>-136.8365592956543</v>
      </c>
      <c r="S110" s="341">
        <f t="shared" si="112"/>
        <v>-134.30320930480957</v>
      </c>
      <c r="T110" s="341">
        <f t="shared" si="112"/>
        <v>-139.46219348907471</v>
      </c>
      <c r="U110" s="341">
        <f t="shared" si="112"/>
        <v>-138.15138530731201</v>
      </c>
      <c r="V110" s="341">
        <f t="shared" si="112"/>
        <v>-140.62463283538818</v>
      </c>
      <c r="W110" s="341">
        <f t="shared" si="112"/>
        <v>-149.38259601593018</v>
      </c>
      <c r="X110" s="341">
        <f t="shared" ref="X110:Y110" si="113">X111+X112</f>
        <v>-126.78593409061432</v>
      </c>
      <c r="Y110" s="341">
        <f t="shared" si="113"/>
        <v>-157.21630263328552</v>
      </c>
      <c r="Z110" s="341">
        <f t="shared" ref="Z110:AA110" si="114">Z111+Z112</f>
        <v>-161.3683032989502</v>
      </c>
      <c r="AA110" s="341">
        <f t="shared" si="114"/>
        <v>-158.71809720993042</v>
      </c>
      <c r="AB110" s="341">
        <f t="shared" ref="AB110" si="115">AB111+AB112</f>
        <v>-160.94756603240967</v>
      </c>
    </row>
    <row r="111" spans="1:28" ht="12.75" hidden="1" customHeight="1" outlineLevel="1" x14ac:dyDescent="0.25">
      <c r="B111" s="369" t="s">
        <v>129</v>
      </c>
      <c r="C111" s="367">
        <f>BoPsum!C6</f>
        <v>11.306855201721191</v>
      </c>
      <c r="D111" s="367">
        <f>BoPsum!D6</f>
        <v>18.652261734008789</v>
      </c>
      <c r="E111" s="367">
        <f>BoPsum!E6</f>
        <v>24.725580215454102</v>
      </c>
      <c r="F111" s="367">
        <f>BoPsum!F6</f>
        <v>12.209382057189941</v>
      </c>
      <c r="G111" s="367">
        <f>BoPsum!G6</f>
        <v>10.744890213012695</v>
      </c>
      <c r="H111" s="367">
        <f>BoPsum!H6</f>
        <v>16.381275177001953</v>
      </c>
      <c r="I111" s="367">
        <f>BoPsum!I6</f>
        <v>21.398988723754883</v>
      </c>
      <c r="J111" s="367">
        <f>BoPsum!J6</f>
        <v>15.475204467773438</v>
      </c>
      <c r="K111" s="367">
        <f>BoPsum!K6</f>
        <v>18.120988845825195</v>
      </c>
      <c r="L111" s="367">
        <f>BoPsum!L6</f>
        <v>11.194160461425781</v>
      </c>
      <c r="M111" s="367">
        <f>BoPsum!M6</f>
        <v>14.23949146270752</v>
      </c>
      <c r="N111" s="367">
        <f>BoPsum!N6</f>
        <v>14.924363136291504</v>
      </c>
      <c r="O111" s="367">
        <f>BoPsum!O6</f>
        <v>17.679611206054688</v>
      </c>
      <c r="P111" s="367">
        <f>BoPsum!P6</f>
        <v>16.57923698425293</v>
      </c>
      <c r="Q111" s="367">
        <f>BoPsum!Q6</f>
        <v>15.903887748718262</v>
      </c>
      <c r="R111" s="367">
        <f>BoPsum!R6</f>
        <v>13.061191558837891</v>
      </c>
      <c r="S111" s="367">
        <f>BoPsum!S6</f>
        <v>13.324872970581055</v>
      </c>
      <c r="T111" s="367">
        <f>BoPsum!T6</f>
        <v>14.059443473815918</v>
      </c>
      <c r="U111" s="367">
        <f>BoPsum!U6</f>
        <v>13.789639472961426</v>
      </c>
      <c r="V111" s="367">
        <f>BoPsum!V6</f>
        <v>11.209275245666504</v>
      </c>
      <c r="W111" s="367">
        <f>BoPsum!W6</f>
        <v>4.6861753463745117</v>
      </c>
      <c r="X111" s="367">
        <f>BoPsum!X6</f>
        <v>1.2816470861434937</v>
      </c>
      <c r="Y111" s="367">
        <f>BoPsum!Y6</f>
        <v>2.13802170753479</v>
      </c>
      <c r="Z111" s="367">
        <f>BoPsum!Z6</f>
        <v>2.7988262176513672</v>
      </c>
      <c r="AA111" s="367">
        <f>BoPsum!AA6</f>
        <v>5.2019467353820801</v>
      </c>
      <c r="AB111" s="367">
        <f>BoPsum!AB6</f>
        <v>5.668126106262207</v>
      </c>
    </row>
    <row r="112" spans="1:28" ht="12.75" hidden="1" customHeight="1" outlineLevel="1" x14ac:dyDescent="0.25">
      <c r="B112" s="369" t="s">
        <v>130</v>
      </c>
      <c r="C112" s="367">
        <f>-BoPsum!C9</f>
        <v>-126.94631958007813</v>
      </c>
      <c r="D112" s="367">
        <f>-BoPsum!D9</f>
        <v>-99.874870300292969</v>
      </c>
      <c r="E112" s="367">
        <f>-BoPsum!E9</f>
        <v>-97.223648071289063</v>
      </c>
      <c r="F112" s="367">
        <f>-BoPsum!F9</f>
        <v>-88.244331359863281</v>
      </c>
      <c r="G112" s="367">
        <f>-BoPsum!G9</f>
        <v>-107.27970123291016</v>
      </c>
      <c r="H112" s="367">
        <f>-BoPsum!H9</f>
        <v>-108.08323669433594</v>
      </c>
      <c r="I112" s="367">
        <f>-BoPsum!I9</f>
        <v>-115.28013610839844</v>
      </c>
      <c r="J112" s="367">
        <f>-BoPsum!J9</f>
        <v>-102.45628356933594</v>
      </c>
      <c r="K112" s="367">
        <f>-BoPsum!K9</f>
        <v>-113.06794738769531</v>
      </c>
      <c r="L112" s="367">
        <f>-BoPsum!L9</f>
        <v>-89.807708740234375</v>
      </c>
      <c r="M112" s="367">
        <f>-BoPsum!M9</f>
        <v>-98.211830139160156</v>
      </c>
      <c r="N112" s="367">
        <f>-BoPsum!N9</f>
        <v>-121.71728515625</v>
      </c>
      <c r="O112" s="367">
        <f>-BoPsum!O9</f>
        <v>-135.21070861816406</v>
      </c>
      <c r="P112" s="367">
        <f>-BoPsum!P9</f>
        <v>-141.70843505859375</v>
      </c>
      <c r="Q112" s="367">
        <f>-BoPsum!Q9</f>
        <v>-167.60954284667969</v>
      </c>
      <c r="R112" s="367">
        <f>-BoPsum!R9</f>
        <v>-149.89775085449219</v>
      </c>
      <c r="S112" s="367">
        <f>-BoPsum!S9</f>
        <v>-147.62808227539063</v>
      </c>
      <c r="T112" s="367">
        <f>-BoPsum!T9</f>
        <v>-153.52163696289063</v>
      </c>
      <c r="U112" s="367">
        <f>-BoPsum!U9</f>
        <v>-151.94102478027344</v>
      </c>
      <c r="V112" s="367">
        <f>-BoPsum!V9</f>
        <v>-151.83390808105469</v>
      </c>
      <c r="W112" s="367">
        <f>-BoPsum!W9</f>
        <v>-154.06877136230469</v>
      </c>
      <c r="X112" s="367">
        <f>-BoPsum!X9</f>
        <v>-128.06758117675781</v>
      </c>
      <c r="Y112" s="367">
        <f>-BoPsum!Y9</f>
        <v>-159.35432434082031</v>
      </c>
      <c r="Z112" s="367">
        <f>-BoPsum!Z9</f>
        <v>-164.16712951660156</v>
      </c>
      <c r="AA112" s="367">
        <f>-BoPsum!AA9</f>
        <v>-163.9200439453125</v>
      </c>
      <c r="AB112" s="367">
        <f>-BoPsum!AB9</f>
        <v>-166.61569213867188</v>
      </c>
    </row>
    <row r="113" spans="1:28" ht="12.75" customHeight="1" collapsed="1" x14ac:dyDescent="0.25">
      <c r="B113" s="318" t="s">
        <v>131</v>
      </c>
      <c r="C113" s="341">
        <f t="shared" ref="C113:W113" si="116">C114+C115</f>
        <v>18.134319305419922</v>
      </c>
      <c r="D113" s="341">
        <f t="shared" si="116"/>
        <v>17.554893493652344</v>
      </c>
      <c r="E113" s="341">
        <f t="shared" si="116"/>
        <v>11.19342041015625</v>
      </c>
      <c r="F113" s="341">
        <f t="shared" si="116"/>
        <v>15.396955490112305</v>
      </c>
      <c r="G113" s="341">
        <f t="shared" si="116"/>
        <v>19.322345733642578</v>
      </c>
      <c r="H113" s="341">
        <f t="shared" si="116"/>
        <v>24.9237060546875</v>
      </c>
      <c r="I113" s="341">
        <f t="shared" si="116"/>
        <v>22.823665618896484</v>
      </c>
      <c r="J113" s="341">
        <f t="shared" si="116"/>
        <v>27.928264617919922</v>
      </c>
      <c r="K113" s="341">
        <f t="shared" si="116"/>
        <v>27.57061767578125</v>
      </c>
      <c r="L113" s="341">
        <f t="shared" si="116"/>
        <v>25.647369384765625</v>
      </c>
      <c r="M113" s="341">
        <f t="shared" si="116"/>
        <v>28.729660034179688</v>
      </c>
      <c r="N113" s="341">
        <f t="shared" si="116"/>
        <v>42.105648040771484</v>
      </c>
      <c r="O113" s="341">
        <f t="shared" si="116"/>
        <v>48.678440093994141</v>
      </c>
      <c r="P113" s="341">
        <f t="shared" si="116"/>
        <v>53.839908599853516</v>
      </c>
      <c r="Q113" s="341">
        <f t="shared" si="116"/>
        <v>66.789241790771484</v>
      </c>
      <c r="R113" s="341">
        <f t="shared" si="116"/>
        <v>79.018268585205078</v>
      </c>
      <c r="S113" s="341">
        <f t="shared" si="116"/>
        <v>69.843551635742188</v>
      </c>
      <c r="T113" s="341">
        <f t="shared" si="116"/>
        <v>50.001068115234375</v>
      </c>
      <c r="U113" s="341">
        <f t="shared" si="116"/>
        <v>46.598094940185547</v>
      </c>
      <c r="V113" s="341">
        <f t="shared" si="116"/>
        <v>32.312347412109375</v>
      </c>
      <c r="W113" s="341">
        <f t="shared" si="116"/>
        <v>0.975738525390625</v>
      </c>
      <c r="X113" s="341">
        <f t="shared" ref="X113:Y113" si="117">X114+X115</f>
        <v>-28.865681648254395</v>
      </c>
      <c r="Y113" s="341">
        <f t="shared" si="117"/>
        <v>-22.465152740478516</v>
      </c>
      <c r="Z113" s="341">
        <f t="shared" ref="Z113:AA113" si="118">Z114+Z115</f>
        <v>8.1512947082519531</v>
      </c>
      <c r="AA113" s="341">
        <f t="shared" si="118"/>
        <v>24.864372253417969</v>
      </c>
      <c r="AB113" s="341">
        <f t="shared" ref="AB113" si="119">AB114+AB115</f>
        <v>32.973556518554688</v>
      </c>
    </row>
    <row r="114" spans="1:28" ht="12.75" hidden="1" customHeight="1" outlineLevel="1" x14ac:dyDescent="0.25">
      <c r="B114" s="369" t="s">
        <v>132</v>
      </c>
      <c r="C114" s="367">
        <f>BoPsum!C14</f>
        <v>50.512470245361328</v>
      </c>
      <c r="D114" s="367">
        <f>BoPsum!D14</f>
        <v>49.77008056640625</v>
      </c>
      <c r="E114" s="367">
        <f>BoPsum!E14</f>
        <v>46.484378814697266</v>
      </c>
      <c r="F114" s="367">
        <f>BoPsum!F14</f>
        <v>46.533084869384766</v>
      </c>
      <c r="G114" s="367">
        <f>BoPsum!G14</f>
        <v>52.749973297119141</v>
      </c>
      <c r="H114" s="367">
        <f>BoPsum!H14</f>
        <v>61.727375030517578</v>
      </c>
      <c r="I114" s="367">
        <f>BoPsum!I14</f>
        <v>64.04864501953125</v>
      </c>
      <c r="J114" s="367">
        <f>BoPsum!J14</f>
        <v>69.748382568359375</v>
      </c>
      <c r="K114" s="367">
        <f>BoPsum!K14</f>
        <v>74.62164306640625</v>
      </c>
      <c r="L114" s="367">
        <f>BoPsum!L14</f>
        <v>68.059196472167969</v>
      </c>
      <c r="M114" s="367">
        <f>BoPsum!M14</f>
        <v>71.264488220214844</v>
      </c>
      <c r="N114" s="367">
        <f>BoPsum!N14</f>
        <v>87.007843017578125</v>
      </c>
      <c r="O114" s="367">
        <f>BoPsum!O14</f>
        <v>102.23820495605469</v>
      </c>
      <c r="P114" s="367">
        <f>BoPsum!P14</f>
        <v>106.68674468994141</v>
      </c>
      <c r="Q114" s="367">
        <f>BoPsum!Q14</f>
        <v>120.04660797119141</v>
      </c>
      <c r="R114" s="367">
        <f>BoPsum!R14</f>
        <v>139.20980834960938</v>
      </c>
      <c r="S114" s="367">
        <f>BoPsum!S14</f>
        <v>133.00993347167969</v>
      </c>
      <c r="T114" s="367">
        <f>BoPsum!T14</f>
        <v>118.31840515136719</v>
      </c>
      <c r="U114" s="367">
        <f>BoPsum!U14</f>
        <v>109.55130004882813</v>
      </c>
      <c r="V114" s="367">
        <f>BoPsum!V14</f>
        <v>96.899322509765625</v>
      </c>
      <c r="W114" s="367">
        <f>BoPsum!W14</f>
        <v>55.741386413574219</v>
      </c>
      <c r="X114" s="367">
        <f>BoPsum!X14</f>
        <v>14.256918907165527</v>
      </c>
      <c r="Y114" s="367">
        <f>BoPsum!Y14</f>
        <v>36.0662841796875</v>
      </c>
      <c r="Z114" s="367">
        <f>BoPsum!Z14</f>
        <v>65.055419921875</v>
      </c>
      <c r="AA114" s="367">
        <f>BoPsum!AA14</f>
        <v>93.03240966796875</v>
      </c>
      <c r="AB114" s="367">
        <f>BoPsum!AB14</f>
        <v>105.96697998046875</v>
      </c>
    </row>
    <row r="115" spans="1:28" ht="12.75" hidden="1" customHeight="1" outlineLevel="1" x14ac:dyDescent="0.25">
      <c r="B115" s="369" t="s">
        <v>133</v>
      </c>
      <c r="C115" s="367">
        <f>-BoPsum!C18</f>
        <v>-32.378150939941406</v>
      </c>
      <c r="D115" s="367">
        <f>-BoPsum!D18</f>
        <v>-32.215187072753906</v>
      </c>
      <c r="E115" s="367">
        <f>-BoPsum!E18</f>
        <v>-35.290958404541016</v>
      </c>
      <c r="F115" s="367">
        <f>-BoPsum!F18</f>
        <v>-31.136129379272461</v>
      </c>
      <c r="G115" s="367">
        <f>-BoPsum!G18</f>
        <v>-33.427627563476563</v>
      </c>
      <c r="H115" s="367">
        <f>-BoPsum!H18</f>
        <v>-36.803668975830078</v>
      </c>
      <c r="I115" s="367">
        <f>-BoPsum!I18</f>
        <v>-41.224979400634766</v>
      </c>
      <c r="J115" s="367">
        <f>-BoPsum!J18</f>
        <v>-41.820117950439453</v>
      </c>
      <c r="K115" s="367">
        <f>-BoPsum!K18</f>
        <v>-47.051025390625</v>
      </c>
      <c r="L115" s="367">
        <f>-BoPsum!L18</f>
        <v>-42.411827087402344</v>
      </c>
      <c r="M115" s="367">
        <f>-BoPsum!M18</f>
        <v>-42.534828186035156</v>
      </c>
      <c r="N115" s="367">
        <f>-BoPsum!N18</f>
        <v>-44.902194976806641</v>
      </c>
      <c r="O115" s="367">
        <f>-BoPsum!O18</f>
        <v>-53.559764862060547</v>
      </c>
      <c r="P115" s="367">
        <f>-BoPsum!P18</f>
        <v>-52.846836090087891</v>
      </c>
      <c r="Q115" s="367">
        <f>-BoPsum!Q18</f>
        <v>-53.257366180419922</v>
      </c>
      <c r="R115" s="367">
        <f>-BoPsum!R18</f>
        <v>-60.191539764404297</v>
      </c>
      <c r="S115" s="367">
        <f>-BoPsum!S18</f>
        <v>-63.1663818359375</v>
      </c>
      <c r="T115" s="367">
        <f>-BoPsum!T18</f>
        <v>-68.317337036132813</v>
      </c>
      <c r="U115" s="367">
        <f>-BoPsum!U18</f>
        <v>-62.953205108642578</v>
      </c>
      <c r="V115" s="367">
        <f>-BoPsum!V18</f>
        <v>-64.58697509765625</v>
      </c>
      <c r="W115" s="367">
        <f>-BoPsum!W18</f>
        <v>-54.765647888183594</v>
      </c>
      <c r="X115" s="367">
        <f>-BoPsum!X18</f>
        <v>-43.122600555419922</v>
      </c>
      <c r="Y115" s="367">
        <f>-BoPsum!Y18</f>
        <v>-58.531436920166016</v>
      </c>
      <c r="Z115" s="367">
        <f>-BoPsum!Z18</f>
        <v>-56.904125213623047</v>
      </c>
      <c r="AA115" s="367">
        <f>-BoPsum!AA18</f>
        <v>-68.168037414550781</v>
      </c>
      <c r="AB115" s="367">
        <f>-BoPsum!AB18</f>
        <v>-72.993423461914063</v>
      </c>
    </row>
    <row r="116" spans="1:28" ht="12.75" customHeight="1" collapsed="1" x14ac:dyDescent="0.25">
      <c r="B116" s="318" t="s">
        <v>134</v>
      </c>
      <c r="C116" s="341">
        <f t="shared" ref="C116:W116" si="120">C117+C118</f>
        <v>-10.741315841674805</v>
      </c>
      <c r="D116" s="341">
        <f t="shared" si="120"/>
        <v>-10.860158920288086</v>
      </c>
      <c r="E116" s="341">
        <f t="shared" si="120"/>
        <v>-12.961686134338379</v>
      </c>
      <c r="F116" s="341">
        <f t="shared" si="120"/>
        <v>-8.3586435317993164</v>
      </c>
      <c r="G116" s="341">
        <f t="shared" si="120"/>
        <v>-7.0694336891174316</v>
      </c>
      <c r="H116" s="341">
        <f t="shared" si="120"/>
        <v>-8.7270021438598633</v>
      </c>
      <c r="I116" s="341">
        <f t="shared" si="120"/>
        <v>-8.76483154296875</v>
      </c>
      <c r="J116" s="341">
        <f t="shared" si="120"/>
        <v>-10.724972724914551</v>
      </c>
      <c r="K116" s="341">
        <f t="shared" si="120"/>
        <v>-9.4357490539550781</v>
      </c>
      <c r="L116" s="341">
        <f t="shared" si="120"/>
        <v>-1.7525205612182617</v>
      </c>
      <c r="M116" s="341">
        <f t="shared" si="120"/>
        <v>-2.1155672073364258</v>
      </c>
      <c r="N116" s="341">
        <f t="shared" si="120"/>
        <v>-3.069788932800293</v>
      </c>
      <c r="O116" s="341">
        <f t="shared" si="120"/>
        <v>-7.8911714553833008</v>
      </c>
      <c r="P116" s="341">
        <f t="shared" si="120"/>
        <v>-5.2367305755615234</v>
      </c>
      <c r="Q116" s="341">
        <f t="shared" si="120"/>
        <v>-9.0553760528564453</v>
      </c>
      <c r="R116" s="341">
        <f t="shared" si="120"/>
        <v>-13.114414215087891</v>
      </c>
      <c r="S116" s="341">
        <f t="shared" si="120"/>
        <v>-15.713201522827148</v>
      </c>
      <c r="T116" s="341">
        <f t="shared" si="120"/>
        <v>-5.8041896820068359</v>
      </c>
      <c r="U116" s="341">
        <f t="shared" si="120"/>
        <v>-7.3520889282226563</v>
      </c>
      <c r="V116" s="341">
        <f t="shared" si="120"/>
        <v>-1.8087921142578125</v>
      </c>
      <c r="W116" s="341">
        <f t="shared" si="120"/>
        <v>6.237818717956543</v>
      </c>
      <c r="X116" s="341">
        <f t="shared" ref="X116:Y116" si="121">X117+X118</f>
        <v>10.114601135253906</v>
      </c>
      <c r="Y116" s="341">
        <f t="shared" si="121"/>
        <v>3.2856941223144531</v>
      </c>
      <c r="Z116" s="341">
        <f t="shared" ref="Z116:AA116" si="122">Z117+Z118</f>
        <v>2.598663330078125</v>
      </c>
      <c r="AA116" s="341">
        <f t="shared" si="122"/>
        <v>3.0382823944091797</v>
      </c>
      <c r="AB116" s="341">
        <f t="shared" ref="AB116" si="123">AB117+AB118</f>
        <v>9.2080421447753906</v>
      </c>
    </row>
    <row r="117" spans="1:28" ht="12.75" hidden="1" customHeight="1" outlineLevel="1" x14ac:dyDescent="0.25">
      <c r="B117" s="369" t="s">
        <v>135</v>
      </c>
      <c r="C117" s="341">
        <f>BoPsum!C23</f>
        <v>6.9056625366210938</v>
      </c>
      <c r="D117" s="341">
        <f>BoPsum!D23</f>
        <v>9.2293853759765625</v>
      </c>
      <c r="E117" s="341">
        <f>BoPsum!E23</f>
        <v>8.176753044128418</v>
      </c>
      <c r="F117" s="341">
        <f>BoPsum!F23</f>
        <v>6.8369884490966797</v>
      </c>
      <c r="G117" s="341">
        <f>BoPsum!G23</f>
        <v>6.9268927574157715</v>
      </c>
      <c r="H117" s="341">
        <f>BoPsum!H23</f>
        <v>9.081730842590332</v>
      </c>
      <c r="I117" s="341">
        <f>BoPsum!I23</f>
        <v>10.683219909667969</v>
      </c>
      <c r="J117" s="341">
        <f>BoPsum!J23</f>
        <v>11.430191993713379</v>
      </c>
      <c r="K117" s="341">
        <f>BoPsum!K23</f>
        <v>14.761930465698242</v>
      </c>
      <c r="L117" s="341">
        <f>BoPsum!L23</f>
        <v>14.29464054107666</v>
      </c>
      <c r="M117" s="341">
        <f>BoPsum!M23</f>
        <v>14.09642505645752</v>
      </c>
      <c r="N117" s="341">
        <f>BoPsum!N23</f>
        <v>14.967103004455566</v>
      </c>
      <c r="O117" s="341">
        <f>BoPsum!O23</f>
        <v>14.797530174255371</v>
      </c>
      <c r="P117" s="341">
        <f>BoPsum!P23</f>
        <v>17.770757675170898</v>
      </c>
      <c r="Q117" s="341">
        <f>BoPsum!Q23</f>
        <v>15.41063117980957</v>
      </c>
      <c r="R117" s="341">
        <f>BoPsum!R23</f>
        <v>18.807855606079102</v>
      </c>
      <c r="S117" s="341">
        <f>BoPsum!S23</f>
        <v>17.985361099243164</v>
      </c>
      <c r="T117" s="341">
        <f>BoPsum!T23</f>
        <v>22.904340744018555</v>
      </c>
      <c r="U117" s="341">
        <f>BoPsum!U23</f>
        <v>22.540716171264648</v>
      </c>
      <c r="V117" s="341">
        <f>BoPsum!V23</f>
        <v>23.916763305664063</v>
      </c>
      <c r="W117" s="341">
        <f>BoPsum!W23</f>
        <v>20.556661605834961</v>
      </c>
      <c r="X117" s="341">
        <f>BoPsum!X23</f>
        <v>21.738250732421875</v>
      </c>
      <c r="Y117" s="341">
        <f>BoPsum!Y23</f>
        <v>23.909391403198242</v>
      </c>
      <c r="Z117" s="341">
        <f>BoPsum!Z23</f>
        <v>25.925962448120117</v>
      </c>
      <c r="AA117" s="341">
        <f>BoPsum!AA23</f>
        <v>29.059230804443359</v>
      </c>
      <c r="AB117" s="341">
        <f>BoPsum!AB23</f>
        <v>35.853950500488281</v>
      </c>
    </row>
    <row r="118" spans="1:28" ht="12.75" hidden="1" customHeight="1" outlineLevel="1" x14ac:dyDescent="0.25">
      <c r="B118" s="369" t="s">
        <v>136</v>
      </c>
      <c r="C118" s="367">
        <f>-BoPsum!C29</f>
        <v>-17.646978378295898</v>
      </c>
      <c r="D118" s="367">
        <f>-BoPsum!D29</f>
        <v>-20.089544296264648</v>
      </c>
      <c r="E118" s="367">
        <f>-BoPsum!E29</f>
        <v>-21.138439178466797</v>
      </c>
      <c r="F118" s="367">
        <f>-BoPsum!F29</f>
        <v>-15.195631980895996</v>
      </c>
      <c r="G118" s="367">
        <f>-BoPsum!G29</f>
        <v>-13.996326446533203</v>
      </c>
      <c r="H118" s="367">
        <f>-BoPsum!H29</f>
        <v>-17.808732986450195</v>
      </c>
      <c r="I118" s="367">
        <f>-BoPsum!I29</f>
        <v>-19.448051452636719</v>
      </c>
      <c r="J118" s="367">
        <f>-BoPsum!J29</f>
        <v>-22.15516471862793</v>
      </c>
      <c r="K118" s="367">
        <f>-BoPsum!K29</f>
        <v>-24.19767951965332</v>
      </c>
      <c r="L118" s="367">
        <f>-BoPsum!L29</f>
        <v>-16.047161102294922</v>
      </c>
      <c r="M118" s="367">
        <f>-BoPsum!M29</f>
        <v>-16.211992263793945</v>
      </c>
      <c r="N118" s="367">
        <f>-BoPsum!N29</f>
        <v>-18.036891937255859</v>
      </c>
      <c r="O118" s="367">
        <f>-BoPsum!O29</f>
        <v>-22.688701629638672</v>
      </c>
      <c r="P118" s="367">
        <f>-BoPsum!P29</f>
        <v>-23.007488250732422</v>
      </c>
      <c r="Q118" s="367">
        <f>-BoPsum!Q29</f>
        <v>-24.466007232666016</v>
      </c>
      <c r="R118" s="367">
        <f>-BoPsum!R29</f>
        <v>-31.922269821166992</v>
      </c>
      <c r="S118" s="367">
        <f>-BoPsum!S29</f>
        <v>-33.698562622070313</v>
      </c>
      <c r="T118" s="367">
        <f>-BoPsum!T29</f>
        <v>-28.708530426025391</v>
      </c>
      <c r="U118" s="367">
        <f>-BoPsum!U29</f>
        <v>-29.892805099487305</v>
      </c>
      <c r="V118" s="367">
        <f>-BoPsum!V29</f>
        <v>-25.725555419921875</v>
      </c>
      <c r="W118" s="367">
        <f>-BoPsum!W29</f>
        <v>-14.318842887878418</v>
      </c>
      <c r="X118" s="367">
        <f>-BoPsum!X29</f>
        <v>-11.623649597167969</v>
      </c>
      <c r="Y118" s="367">
        <f>-BoPsum!Y29</f>
        <v>-20.623697280883789</v>
      </c>
      <c r="Z118" s="367">
        <f>-BoPsum!Z29</f>
        <v>-23.327299118041992</v>
      </c>
      <c r="AA118" s="367">
        <f>-BoPsum!AA29</f>
        <v>-26.02094841003418</v>
      </c>
      <c r="AB118" s="367">
        <f>-BoPsum!AB29</f>
        <v>-26.645908355712891</v>
      </c>
    </row>
    <row r="119" spans="1:28" ht="12.75" customHeight="1" collapsed="1" x14ac:dyDescent="0.25">
      <c r="B119" s="318" t="s">
        <v>137</v>
      </c>
      <c r="C119" s="341">
        <f t="shared" ref="C119:W119" si="124">C120+C121</f>
        <v>34.671402931213379</v>
      </c>
      <c r="D119" s="341">
        <f t="shared" si="124"/>
        <v>24.551833152770996</v>
      </c>
      <c r="E119" s="341">
        <f t="shared" si="124"/>
        <v>27.518453598022461</v>
      </c>
      <c r="F119" s="341">
        <f t="shared" si="124"/>
        <v>28.161920547485352</v>
      </c>
      <c r="G119" s="341">
        <f t="shared" si="124"/>
        <v>28.351425170898438</v>
      </c>
      <c r="H119" s="341">
        <f t="shared" si="124"/>
        <v>27.828995704650879</v>
      </c>
      <c r="I119" s="341">
        <f t="shared" si="124"/>
        <v>26.971905708312988</v>
      </c>
      <c r="J119" s="341">
        <f t="shared" si="124"/>
        <v>29.07180118560791</v>
      </c>
      <c r="K119" s="341">
        <f t="shared" si="124"/>
        <v>31.847281455993652</v>
      </c>
      <c r="L119" s="341">
        <f t="shared" si="124"/>
        <v>30.309821128845215</v>
      </c>
      <c r="M119" s="341">
        <f t="shared" si="124"/>
        <v>35.805107116699219</v>
      </c>
      <c r="N119" s="341">
        <f t="shared" si="124"/>
        <v>35.647137641906738</v>
      </c>
      <c r="O119" s="341">
        <f t="shared" si="124"/>
        <v>35.98210334777832</v>
      </c>
      <c r="P119" s="341">
        <f t="shared" si="124"/>
        <v>36.636806488037109</v>
      </c>
      <c r="Q119" s="341">
        <f t="shared" si="124"/>
        <v>38.964473724365234</v>
      </c>
      <c r="R119" s="341">
        <f t="shared" si="124"/>
        <v>34.196432113647461</v>
      </c>
      <c r="S119" s="341">
        <f t="shared" si="124"/>
        <v>32.723302841186523</v>
      </c>
      <c r="T119" s="341">
        <f t="shared" si="124"/>
        <v>30.1917724609375</v>
      </c>
      <c r="U119" s="341">
        <f t="shared" si="124"/>
        <v>46.642805099487305</v>
      </c>
      <c r="V119" s="341">
        <f t="shared" si="124"/>
        <v>16.348300933837891</v>
      </c>
      <c r="W119" s="341">
        <f t="shared" si="124"/>
        <v>30.579635620117188</v>
      </c>
      <c r="X119" s="341">
        <f t="shared" ref="X119:Y119" si="125">X120+X121</f>
        <v>46.016570091247559</v>
      </c>
      <c r="Y119" s="341">
        <f t="shared" si="125"/>
        <v>65.757177352905273</v>
      </c>
      <c r="Z119" s="341">
        <f t="shared" ref="Z119:AA119" si="126">Z120+Z121</f>
        <v>42.635215759277344</v>
      </c>
      <c r="AA119" s="341">
        <f t="shared" si="126"/>
        <v>82.74348258972168</v>
      </c>
      <c r="AB119" s="341">
        <f t="shared" ref="AB119" si="127">AB120+AB121</f>
        <v>79.667306900024414</v>
      </c>
    </row>
    <row r="120" spans="1:28" hidden="1" outlineLevel="1" x14ac:dyDescent="0.25">
      <c r="B120" s="369" t="s">
        <v>138</v>
      </c>
      <c r="C120" s="367">
        <f>BoPsum!C35</f>
        <v>46.459682464599609</v>
      </c>
      <c r="D120" s="367">
        <f>BoPsum!D35</f>
        <v>37.544578552246094</v>
      </c>
      <c r="E120" s="367">
        <f>BoPsum!E35</f>
        <v>41.41619873046875</v>
      </c>
      <c r="F120" s="367">
        <f>BoPsum!F35</f>
        <v>41.870948791503906</v>
      </c>
      <c r="G120" s="367">
        <f>BoPsum!G35</f>
        <v>43.088092803955078</v>
      </c>
      <c r="H120" s="367">
        <f>BoPsum!H35</f>
        <v>43.089210510253906</v>
      </c>
      <c r="I120" s="367">
        <f>BoPsum!I35</f>
        <v>42.391513824462891</v>
      </c>
      <c r="J120" s="367">
        <f>BoPsum!J35</f>
        <v>43.989631652832031</v>
      </c>
      <c r="K120" s="367">
        <f>BoPsum!K35</f>
        <v>45.422893524169922</v>
      </c>
      <c r="L120" s="367">
        <f>BoPsum!L35</f>
        <v>42.315280914306641</v>
      </c>
      <c r="M120" s="367">
        <f>BoPsum!M35</f>
        <v>47.555644989013672</v>
      </c>
      <c r="N120" s="367">
        <f>BoPsum!N35</f>
        <v>47.976619720458984</v>
      </c>
      <c r="O120" s="367">
        <f>BoPsum!O35</f>
        <v>48.999973297119141</v>
      </c>
      <c r="P120" s="367">
        <f>BoPsum!P35</f>
        <v>50.217460632324219</v>
      </c>
      <c r="Q120" s="367">
        <f>BoPsum!Q35</f>
        <v>53.930843353271484</v>
      </c>
      <c r="R120" s="367">
        <f>BoPsum!R35</f>
        <v>52.241611480712891</v>
      </c>
      <c r="S120" s="367">
        <f>BoPsum!S35</f>
        <v>53.231040954589844</v>
      </c>
      <c r="T120" s="367">
        <f>BoPsum!T35</f>
        <v>52.063106536865234</v>
      </c>
      <c r="U120" s="367">
        <f>BoPsum!U35</f>
        <v>69.100013732910156</v>
      </c>
      <c r="V120" s="367">
        <f>BoPsum!V35</f>
        <v>38.328655242919922</v>
      </c>
      <c r="W120" s="367">
        <f>BoPsum!W35</f>
        <v>50.73675537109375</v>
      </c>
      <c r="X120" s="367">
        <f>BoPsum!X35</f>
        <v>61.979030609130859</v>
      </c>
      <c r="Y120" s="367">
        <f>BoPsum!Y35</f>
        <v>82.209205627441406</v>
      </c>
      <c r="Z120" s="367">
        <f>BoPsum!Z35</f>
        <v>61.899921417236328</v>
      </c>
      <c r="AA120" s="367">
        <f>BoPsum!AA35</f>
        <v>106.32228088378906</v>
      </c>
      <c r="AB120" s="367">
        <f>BoPsum!AB35</f>
        <v>106.53175354003906</v>
      </c>
    </row>
    <row r="121" spans="1:28" hidden="1" outlineLevel="1" x14ac:dyDescent="0.25">
      <c r="B121" s="369" t="s">
        <v>139</v>
      </c>
      <c r="C121" s="367">
        <f>-BoPsum!C42</f>
        <v>-11.78827953338623</v>
      </c>
      <c r="D121" s="367">
        <f>-BoPsum!D42</f>
        <v>-12.992745399475098</v>
      </c>
      <c r="E121" s="367">
        <f>-BoPsum!E42</f>
        <v>-13.897745132446289</v>
      </c>
      <c r="F121" s="367">
        <f>-BoPsum!F42</f>
        <v>-13.709028244018555</v>
      </c>
      <c r="G121" s="367">
        <f>-BoPsum!G42</f>
        <v>-14.736667633056641</v>
      </c>
      <c r="H121" s="367">
        <f>-BoPsum!H42</f>
        <v>-15.260214805603027</v>
      </c>
      <c r="I121" s="367">
        <f>-BoPsum!I42</f>
        <v>-15.419608116149902</v>
      </c>
      <c r="J121" s="367">
        <f>-BoPsum!J42</f>
        <v>-14.917830467224121</v>
      </c>
      <c r="K121" s="367">
        <f>-BoPsum!K42</f>
        <v>-13.57561206817627</v>
      </c>
      <c r="L121" s="367">
        <f>-BoPsum!L42</f>
        <v>-12.005459785461426</v>
      </c>
      <c r="M121" s="367">
        <f>-BoPsum!M42</f>
        <v>-11.750537872314453</v>
      </c>
      <c r="N121" s="367">
        <f>-BoPsum!N42</f>
        <v>-12.329482078552246</v>
      </c>
      <c r="O121" s="367">
        <f>-BoPsum!O42</f>
        <v>-13.01786994934082</v>
      </c>
      <c r="P121" s="367">
        <f>-BoPsum!P42</f>
        <v>-13.580654144287109</v>
      </c>
      <c r="Q121" s="367">
        <f>-BoPsum!Q42</f>
        <v>-14.96636962890625</v>
      </c>
      <c r="R121" s="367">
        <f>-BoPsum!R42</f>
        <v>-18.04517936706543</v>
      </c>
      <c r="S121" s="367">
        <f>-BoPsum!S42</f>
        <v>-20.50773811340332</v>
      </c>
      <c r="T121" s="367">
        <f>-BoPsum!T42</f>
        <v>-21.871334075927734</v>
      </c>
      <c r="U121" s="367">
        <f>-BoPsum!U42</f>
        <v>-22.457208633422852</v>
      </c>
      <c r="V121" s="367">
        <f>-BoPsum!V42</f>
        <v>-21.980354309082031</v>
      </c>
      <c r="W121" s="367">
        <f>-BoPsum!W42</f>
        <v>-20.157119750976563</v>
      </c>
      <c r="X121" s="367">
        <f>-BoPsum!X42</f>
        <v>-15.962460517883301</v>
      </c>
      <c r="Y121" s="367">
        <f>-BoPsum!Y42</f>
        <v>-16.452028274536133</v>
      </c>
      <c r="Z121" s="367">
        <f>-BoPsum!Z42</f>
        <v>-19.264705657958984</v>
      </c>
      <c r="AA121" s="367">
        <f>-BoPsum!AA42</f>
        <v>-23.578798294067383</v>
      </c>
      <c r="AB121" s="367">
        <f>-BoPsum!AB42</f>
        <v>-26.864446640014648</v>
      </c>
    </row>
    <row r="122" spans="1:28" ht="20.25" customHeight="1" collapsed="1" x14ac:dyDescent="0.25">
      <c r="B122" s="318" t="s">
        <v>140</v>
      </c>
      <c r="C122" s="285">
        <f>BoPsum!C3</f>
        <v>-73.575057983398438</v>
      </c>
      <c r="D122" s="285">
        <f>BoPsum!D3</f>
        <v>-49.976039886474609</v>
      </c>
      <c r="E122" s="285">
        <f>BoPsum!E3</f>
        <v>-46.747882843017578</v>
      </c>
      <c r="F122" s="285">
        <f>BoPsum!F3</f>
        <v>-40.834716796875</v>
      </c>
      <c r="G122" s="285">
        <f>BoPsum!G3</f>
        <v>-55.930473327636719</v>
      </c>
      <c r="H122" s="285">
        <f>BoPsum!H3</f>
        <v>-47.676265716552734</v>
      </c>
      <c r="I122" s="285">
        <f>BoPsum!I3</f>
        <v>-52.850406646728516</v>
      </c>
      <c r="J122" s="285">
        <f>BoPsum!J3</f>
        <v>-40.705982208251953</v>
      </c>
      <c r="K122" s="285">
        <f>BoPsum!K3</f>
        <v>-44.964805603027344</v>
      </c>
      <c r="L122" s="285">
        <f>BoPsum!L3</f>
        <v>-24.408876419067383</v>
      </c>
      <c r="M122" s="285">
        <f>BoPsum!M3</f>
        <v>-21.553138732910156</v>
      </c>
      <c r="N122" s="285">
        <f>BoPsum!N3</f>
        <v>-32.109931945800781</v>
      </c>
      <c r="O122" s="285">
        <f>BoPsum!O3</f>
        <v>-40.761734008789063</v>
      </c>
      <c r="P122" s="285">
        <f>BoPsum!P3</f>
        <v>-39.889209747314453</v>
      </c>
      <c r="Q122" s="285">
        <f>BoPsum!Q3</f>
        <v>-55.007308959960938</v>
      </c>
      <c r="R122" s="285">
        <f>BoPsum!R3</f>
        <v>-36.736278533935547</v>
      </c>
      <c r="S122" s="285">
        <f>BoPsum!S3</f>
        <v>-47.449562072753906</v>
      </c>
      <c r="T122" s="285">
        <f>BoPsum!T3</f>
        <v>-65.07354736328125</v>
      </c>
      <c r="U122" s="285">
        <f>BoPsum!U3</f>
        <v>-52.262577056884766</v>
      </c>
      <c r="V122" s="285">
        <f>BoPsum!V3</f>
        <v>-93.772773742675781</v>
      </c>
      <c r="W122" s="285">
        <f>BoPsum!W3</f>
        <v>-111.58940124511719</v>
      </c>
      <c r="X122" s="285">
        <f>BoPsum!X3</f>
        <v>-99.520439147949219</v>
      </c>
      <c r="Y122" s="285">
        <f>BoPsum!Y3</f>
        <v>-110.63857269287109</v>
      </c>
      <c r="Z122" s="285">
        <f>BoPsum!Z3</f>
        <v>-107.98312377929688</v>
      </c>
      <c r="AA122" s="285">
        <f>BoPsum!AA3</f>
        <v>-48.07196044921875</v>
      </c>
      <c r="AB122" s="285">
        <f>BoPsum!AB3</f>
        <v>-39.098674774169922</v>
      </c>
    </row>
    <row r="123" spans="1:28" ht="12.75" customHeight="1" x14ac:dyDescent="0.25">
      <c r="B123" s="318" t="s">
        <v>141</v>
      </c>
      <c r="C123" s="367">
        <f>BoPsum!C45</f>
        <v>28.146987915039063</v>
      </c>
      <c r="D123" s="367">
        <f>BoPsum!D45</f>
        <v>31.244377136230469</v>
      </c>
      <c r="E123" s="367">
        <f>BoPsum!E45</f>
        <v>33.077632904052734</v>
      </c>
      <c r="F123" s="367">
        <f>BoPsum!F45</f>
        <v>28.248764038085938</v>
      </c>
      <c r="G123" s="367">
        <f>BoPsum!G45</f>
        <v>39.298690795898438</v>
      </c>
      <c r="H123" s="367">
        <f>BoPsum!H45</f>
        <v>46.938518524169922</v>
      </c>
      <c r="I123" s="367">
        <f>BoPsum!I45</f>
        <v>46.313789367675781</v>
      </c>
      <c r="J123" s="367">
        <f>BoPsum!J45</f>
        <v>40.163799285888672</v>
      </c>
      <c r="K123" s="367">
        <f>BoPsum!K45</f>
        <v>26.980270385742188</v>
      </c>
      <c r="L123" s="367">
        <f>BoPsum!L45</f>
        <v>14.504214286804199</v>
      </c>
      <c r="M123" s="367">
        <f>BoPsum!M45</f>
        <v>26.092849731445313</v>
      </c>
      <c r="N123" s="367">
        <f>BoPsum!N45</f>
        <v>16.7725830078125</v>
      </c>
      <c r="O123" s="367">
        <f>BoPsum!O45</f>
        <v>22.872518539428711</v>
      </c>
      <c r="P123" s="367">
        <f>BoPsum!P45</f>
        <v>19.457359313964844</v>
      </c>
      <c r="Q123" s="367">
        <f>BoPsum!Q45</f>
        <v>32.640560150146484</v>
      </c>
      <c r="R123" s="367">
        <f>BoPsum!R45</f>
        <v>17.621007919311523</v>
      </c>
      <c r="S123" s="367">
        <f>BoPsum!S45</f>
        <v>24.400802612304688</v>
      </c>
      <c r="T123" s="367">
        <f>BoPsum!T45</f>
        <v>20.563739776611328</v>
      </c>
      <c r="U123" s="367">
        <f>BoPsum!U45</f>
        <v>82.618843078613281</v>
      </c>
      <c r="V123" s="367">
        <f>BoPsum!V45</f>
        <v>34.853675842285156</v>
      </c>
      <c r="W123" s="367">
        <f>BoPsum!W45</f>
        <v>26.765127182006836</v>
      </c>
      <c r="X123" s="367">
        <f>BoPsum!X45</f>
        <v>21.13348388671875</v>
      </c>
      <c r="Y123" s="367">
        <f>BoPsum!Y45</f>
        <v>20.481914520263672</v>
      </c>
      <c r="Z123" s="367">
        <f>BoPsum!Z45</f>
        <v>12.735250473022461</v>
      </c>
      <c r="AA123" s="367">
        <f>BoPsum!AA45</f>
        <v>55.339248657226563</v>
      </c>
      <c r="AB123" s="367">
        <f>BoPsum!AB45</f>
        <v>54.686248779296875</v>
      </c>
    </row>
    <row r="124" spans="1:28" s="327" customFormat="1" ht="20.25" customHeight="1" x14ac:dyDescent="0.25">
      <c r="A124" s="361"/>
      <c r="B124" s="361" t="s">
        <v>142</v>
      </c>
      <c r="C124" s="387">
        <f>BoPsum!C54</f>
        <v>-28.035602569580078</v>
      </c>
      <c r="D124" s="387">
        <f>BoPsum!D54</f>
        <v>-4.746361255645752</v>
      </c>
      <c r="E124" s="387">
        <f>BoPsum!E54</f>
        <v>-22.340581893920898</v>
      </c>
      <c r="F124" s="387">
        <f>BoPsum!F54</f>
        <v>-9.1370697021484375</v>
      </c>
      <c r="G124" s="387">
        <f>BoPsum!G54</f>
        <v>-15.986658096313477</v>
      </c>
      <c r="H124" s="387">
        <f>BoPsum!H54</f>
        <v>-15.64067268371582</v>
      </c>
      <c r="I124" s="387">
        <f>BoPsum!I54</f>
        <v>1.0264689922332764</v>
      </c>
      <c r="J124" s="387">
        <f>BoPsum!J54</f>
        <v>-17.372472763061523</v>
      </c>
      <c r="K124" s="387">
        <f>BoPsum!K54</f>
        <v>-33.239906311035156</v>
      </c>
      <c r="L124" s="387">
        <f>BoPsum!L54</f>
        <v>-21.696260452270508</v>
      </c>
      <c r="M124" s="387">
        <f>BoPsum!M54</f>
        <v>-16.14653205871582</v>
      </c>
      <c r="N124" s="387">
        <f>BoPsum!N54</f>
        <v>-20.563726425170898</v>
      </c>
      <c r="O124" s="387">
        <f>BoPsum!O54</f>
        <v>-14.262081146240234</v>
      </c>
      <c r="P124" s="387">
        <f>BoPsum!P54</f>
        <v>-21.745628356933594</v>
      </c>
      <c r="Q124" s="387">
        <f>BoPsum!Q54</f>
        <v>-22.901634216308594</v>
      </c>
      <c r="R124" s="387">
        <f>BoPsum!R54</f>
        <v>2.5890793185681105E-3</v>
      </c>
      <c r="S124" s="387">
        <f>BoPsum!S54</f>
        <v>-26.377239227294922</v>
      </c>
      <c r="T124" s="387">
        <f>BoPsum!T54</f>
        <v>-48.313339233398438</v>
      </c>
      <c r="U124" s="387">
        <f>BoPsum!U54</f>
        <v>9.8133468627929688</v>
      </c>
      <c r="V124" s="387">
        <f>BoPsum!V54</f>
        <v>-75.59857177734375</v>
      </c>
      <c r="W124" s="387">
        <f>BoPsum!W54</f>
        <v>-47.663738250732422</v>
      </c>
      <c r="X124" s="387">
        <f>BoPsum!X54</f>
        <v>-73.743507385253906</v>
      </c>
      <c r="Y124" s="387">
        <f>BoPsum!Y54</f>
        <v>-93.643310546875</v>
      </c>
      <c r="Z124" s="387">
        <f>BoPsum!Z54</f>
        <v>-108.39945983886719</v>
      </c>
      <c r="AA124" s="387">
        <f>BoPsum!AA54</f>
        <v>24.783744812011719</v>
      </c>
      <c r="AB124" s="387">
        <f>BoPsum!AB54</f>
        <v>27.017637252807617</v>
      </c>
    </row>
    <row r="125" spans="1:28" ht="20.25" customHeight="1" x14ac:dyDescent="0.35">
      <c r="A125" s="317" t="s">
        <v>143</v>
      </c>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row>
    <row r="126" spans="1:28" ht="15" customHeight="1" x14ac:dyDescent="0.25">
      <c r="B126" s="318" t="s">
        <v>144</v>
      </c>
      <c r="C126" s="360">
        <f>IIP!C3</f>
        <v>54.104488372802734</v>
      </c>
      <c r="D126" s="360">
        <f>IIP!D3</f>
        <v>-5.1878142356872559</v>
      </c>
      <c r="E126" s="360">
        <f>IIP!E3</f>
        <v>-43.818946838378906</v>
      </c>
      <c r="F126" s="360">
        <f>IIP!F3</f>
        <v>-26.918245315551758</v>
      </c>
      <c r="G126" s="360">
        <f>IIP!G3</f>
        <v>-9.6104879379272461</v>
      </c>
      <c r="H126" s="360">
        <f>IIP!H3</f>
        <v>1.7577884197235107</v>
      </c>
      <c r="I126" s="360">
        <f>IIP!I3</f>
        <v>12.526914596557617</v>
      </c>
      <c r="J126" s="360">
        <f>IIP!J3</f>
        <v>28.530525207519531</v>
      </c>
      <c r="K126" s="360">
        <f>IIP!K3</f>
        <v>-53.727790832519531</v>
      </c>
      <c r="L126" s="360">
        <f>IIP!L3</f>
        <v>-75.545135498046875</v>
      </c>
      <c r="M126" s="360">
        <f>IIP!M3</f>
        <v>-85.185127258300781</v>
      </c>
      <c r="N126" s="360">
        <f>IIP!N3</f>
        <v>-118.79658508300781</v>
      </c>
      <c r="O126" s="360">
        <f>IIP!O3</f>
        <v>-94.265998840332031</v>
      </c>
      <c r="P126" s="360">
        <f>IIP!P3</f>
        <v>-92.753341674804688</v>
      </c>
      <c r="Q126" s="360">
        <f>IIP!Q3</f>
        <v>-91.960540771484375</v>
      </c>
      <c r="R126" s="360">
        <f>IIP!R3</f>
        <v>-103.72090148925781</v>
      </c>
      <c r="S126" s="360">
        <f>IIP!S3</f>
        <v>-97.532882690429688</v>
      </c>
      <c r="T126" s="360">
        <f>IIP!T3</f>
        <v>-108.25411224365234</v>
      </c>
      <c r="U126" s="360">
        <f>IIP!U3</f>
        <v>-62.704311370849609</v>
      </c>
      <c r="V126" s="360">
        <f>IIP!V3</f>
        <v>-135.29144287109375</v>
      </c>
      <c r="W126" s="360">
        <f>IIP!W3</f>
        <v>-170.72486877441406</v>
      </c>
      <c r="X126" s="360">
        <f>IIP!X3</f>
        <v>-169.84603881835938</v>
      </c>
      <c r="Y126" s="360">
        <f>IIP!Y3</f>
        <v>-356.752685546875</v>
      </c>
      <c r="Z126" s="360">
        <f>IIP!Z3</f>
        <v>-414.84796142578125</v>
      </c>
      <c r="AA126" s="360">
        <f>IIP!AA3</f>
        <v>-208.56918334960938</v>
      </c>
      <c r="AB126" s="360">
        <f>IIP!AB3</f>
        <v>-264.25506591796875</v>
      </c>
    </row>
    <row r="127" spans="1:28" x14ac:dyDescent="0.25">
      <c r="B127" s="333" t="s">
        <v>145</v>
      </c>
      <c r="C127" s="360">
        <f>IIP!C7</f>
        <v>-173.54667663574219</v>
      </c>
      <c r="D127" s="360">
        <f>IIP!D7</f>
        <v>-186.21424865722656</v>
      </c>
      <c r="E127" s="360">
        <f>IIP!E7</f>
        <v>-194.29556274414063</v>
      </c>
      <c r="F127" s="360">
        <f>IIP!F7</f>
        <v>-200.64517211914063</v>
      </c>
      <c r="G127" s="360">
        <f>IIP!G7</f>
        <v>-203.53617858886719</v>
      </c>
      <c r="H127" s="360">
        <f>IIP!H7</f>
        <v>-222.60118103027344</v>
      </c>
      <c r="I127" s="360">
        <f>IIP!I7</f>
        <v>-241.44317626953125</v>
      </c>
      <c r="J127" s="360">
        <f>IIP!J7</f>
        <v>-255.46783447265625</v>
      </c>
      <c r="K127" s="360">
        <f>IIP!K7</f>
        <v>-296.50027465820313</v>
      </c>
      <c r="L127" s="360">
        <f>IIP!L7</f>
        <v>-325.1563720703125</v>
      </c>
      <c r="M127" s="360">
        <f>IIP!M7</f>
        <v>-347.11709594726563</v>
      </c>
      <c r="N127" s="360">
        <f>IIP!N7</f>
        <v>-381.17025756835938</v>
      </c>
      <c r="O127" s="360">
        <f>IIP!O7</f>
        <v>-412.2401123046875</v>
      </c>
      <c r="P127" s="360">
        <f>IIP!P7</f>
        <v>-443.05203247070313</v>
      </c>
      <c r="Q127" s="360">
        <f>IIP!Q7</f>
        <v>-477.9935302734375</v>
      </c>
      <c r="R127" s="360">
        <f>IIP!R7</f>
        <v>-537.5167236328125</v>
      </c>
      <c r="S127" s="360">
        <f>IIP!S7</f>
        <v>-589.57623291015625</v>
      </c>
      <c r="T127" s="360">
        <f>IIP!T7</f>
        <v>-633.47894287109375</v>
      </c>
      <c r="U127" s="360">
        <f>IIP!U7</f>
        <v>-666.07244873046875</v>
      </c>
      <c r="V127" s="360">
        <f>IIP!V7</f>
        <v>-711.435546875</v>
      </c>
      <c r="W127" s="360">
        <f>IIP!W7</f>
        <v>-754.84686279296875</v>
      </c>
      <c r="X127" s="360">
        <f>IIP!X7</f>
        <v>-781.3370361328125</v>
      </c>
      <c r="Y127" s="360">
        <f>IIP!Y7</f>
        <v>-816.0103759765625</v>
      </c>
      <c r="Z127" s="360">
        <f>IIP!Z7</f>
        <v>-862.1099853515625</v>
      </c>
      <c r="AA127" s="360">
        <f>IIP!AA7</f>
        <v>-900.65057373046875</v>
      </c>
      <c r="AB127" s="360">
        <f>IIP!AB7</f>
        <v>-940.6641845703125</v>
      </c>
    </row>
    <row r="128" spans="1:28" x14ac:dyDescent="0.25">
      <c r="B128" s="333" t="s">
        <v>146</v>
      </c>
      <c r="C128" s="360">
        <f>IIP!C16</f>
        <v>283.8944091796875</v>
      </c>
      <c r="D128" s="360">
        <f>IIP!D16</f>
        <v>236.39488220214844</v>
      </c>
      <c r="E128" s="360">
        <f>IIP!E16</f>
        <v>205.85395812988281</v>
      </c>
      <c r="F128" s="360">
        <f>IIP!F16</f>
        <v>227.72450256347656</v>
      </c>
      <c r="G128" s="360">
        <f>IIP!G16</f>
        <v>228.07525634765625</v>
      </c>
      <c r="H128" s="360">
        <f>IIP!H16</f>
        <v>252.82489013671875</v>
      </c>
      <c r="I128" s="360">
        <f>IIP!I16</f>
        <v>260.70498657226563</v>
      </c>
      <c r="J128" s="360">
        <f>IIP!J16</f>
        <v>292.28347778320313</v>
      </c>
      <c r="K128" s="360">
        <f>IIP!K16</f>
        <v>246.31094360351563</v>
      </c>
      <c r="L128" s="360">
        <f>IIP!L16</f>
        <v>246.43560791015625</v>
      </c>
      <c r="M128" s="360">
        <f>IIP!M16</f>
        <v>252.2679443359375</v>
      </c>
      <c r="N128" s="360">
        <f>IIP!N16</f>
        <v>239.92308044433594</v>
      </c>
      <c r="O128" s="360">
        <f>IIP!O16</f>
        <v>279.01409912109375</v>
      </c>
      <c r="P128" s="360">
        <f>IIP!P16</f>
        <v>305.67535400390625</v>
      </c>
      <c r="Q128" s="360">
        <f>IIP!Q16</f>
        <v>313.43368530273438</v>
      </c>
      <c r="R128" s="360">
        <f>IIP!R16</f>
        <v>298.92465209960938</v>
      </c>
      <c r="S128" s="360">
        <f>IIP!S16</f>
        <v>319.22274780273438</v>
      </c>
      <c r="T128" s="360">
        <f>IIP!T16</f>
        <v>354.38861083984375</v>
      </c>
      <c r="U128" s="360">
        <f>IIP!U16</f>
        <v>438.82034301757813</v>
      </c>
      <c r="V128" s="360">
        <f>IIP!V16</f>
        <v>428.2578125</v>
      </c>
      <c r="W128" s="360">
        <f>IIP!W16</f>
        <v>431.86770629882813</v>
      </c>
      <c r="X128" s="360">
        <f>IIP!X16</f>
        <v>494.272216796875</v>
      </c>
      <c r="Y128" s="360">
        <f>IIP!Y16</f>
        <v>368.85610961914063</v>
      </c>
      <c r="Z128" s="360">
        <f>IIP!Z16</f>
        <v>395.0087890625</v>
      </c>
      <c r="AA128" s="360">
        <f>IIP!AA16</f>
        <v>517.7464599609375</v>
      </c>
      <c r="AB128" s="360">
        <f>IIP!AB16</f>
        <v>570.66961669921875</v>
      </c>
    </row>
    <row r="129" spans="1:28" x14ac:dyDescent="0.25">
      <c r="B129" s="333" t="s">
        <v>147</v>
      </c>
      <c r="C129" s="360">
        <f>IIP!C29</f>
        <v>-56.243244171142578</v>
      </c>
      <c r="D129" s="360">
        <f>IIP!D29</f>
        <v>-55.368450164794922</v>
      </c>
      <c r="E129" s="360">
        <f>IIP!E29</f>
        <v>-55.377334594726563</v>
      </c>
      <c r="F129" s="360">
        <f>IIP!F29</f>
        <v>-53.997577667236328</v>
      </c>
      <c r="G129" s="360">
        <f>IIP!G29</f>
        <v>-34.149574279785156</v>
      </c>
      <c r="H129" s="360">
        <f>IIP!H29</f>
        <v>-28.465911865234375</v>
      </c>
      <c r="I129" s="360">
        <f>IIP!I29</f>
        <v>-6.7348871231079102</v>
      </c>
      <c r="J129" s="360">
        <f>IIP!J29</f>
        <v>-8.2851314544677734</v>
      </c>
      <c r="K129" s="360">
        <f>IIP!K29</f>
        <v>-3.5384523868560791</v>
      </c>
      <c r="L129" s="360">
        <f>IIP!L29</f>
        <v>3.1756384372711182</v>
      </c>
      <c r="M129" s="360">
        <f>IIP!M29</f>
        <v>9.6640262603759766</v>
      </c>
      <c r="N129" s="360">
        <f>IIP!N29</f>
        <v>22.450597763061523</v>
      </c>
      <c r="O129" s="360">
        <f>IIP!O29</f>
        <v>38.960006713867188</v>
      </c>
      <c r="P129" s="360">
        <f>IIP!P29</f>
        <v>44.623359680175781</v>
      </c>
      <c r="Q129" s="360">
        <f>IIP!Q29</f>
        <v>72.599288940429688</v>
      </c>
      <c r="R129" s="360">
        <f>IIP!R29</f>
        <v>134.87118530273438</v>
      </c>
      <c r="S129" s="360">
        <f>IIP!S29</f>
        <v>172.82058715820313</v>
      </c>
      <c r="T129" s="360">
        <f>IIP!T29</f>
        <v>170.83624267578125</v>
      </c>
      <c r="U129" s="360">
        <f>IIP!U29</f>
        <v>164.54783630371094</v>
      </c>
      <c r="V129" s="360">
        <f>IIP!V29</f>
        <v>147.88630676269531</v>
      </c>
      <c r="W129" s="360">
        <f>IIP!W29</f>
        <v>152.25428771972656</v>
      </c>
      <c r="X129" s="360">
        <f>IIP!X29</f>
        <v>117.21878051757813</v>
      </c>
      <c r="Y129" s="360">
        <f>IIP!Y29</f>
        <v>90.401535034179688</v>
      </c>
      <c r="Z129" s="360">
        <f>IIP!Z29</f>
        <v>52.253227233886719</v>
      </c>
      <c r="AA129" s="360">
        <f>IIP!AA29</f>
        <v>174.33493041992188</v>
      </c>
      <c r="AB129" s="360">
        <f>IIP!AB29</f>
        <v>105.73952484130859</v>
      </c>
    </row>
    <row r="130" spans="1:28" s="327" customFormat="1" ht="20.25" customHeight="1" x14ac:dyDescent="0.25">
      <c r="A130" s="361"/>
      <c r="B130" s="615" t="s">
        <v>148</v>
      </c>
      <c r="C130" s="387">
        <f>IIP!C19</f>
        <v>161.83255004882813</v>
      </c>
      <c r="D130" s="387">
        <f>IIP!D19</f>
        <v>135.03871154785156</v>
      </c>
      <c r="E130" s="387">
        <f>IIP!E19</f>
        <v>124.49618530273438</v>
      </c>
      <c r="F130" s="387">
        <f>IIP!F19</f>
        <v>136.29545593261719</v>
      </c>
      <c r="G130" s="387">
        <f>IIP!G19</f>
        <v>141.61260986328125</v>
      </c>
      <c r="H130" s="387">
        <f>IIP!H19</f>
        <v>152.50895690917969</v>
      </c>
      <c r="I130" s="387">
        <f>IIP!I19</f>
        <v>156.96626281738281</v>
      </c>
      <c r="J130" s="387">
        <f>IIP!J19</f>
        <v>176.38995361328125</v>
      </c>
      <c r="K130" s="387">
        <f>IIP!K19</f>
        <v>147.05885314941406</v>
      </c>
      <c r="L130" s="387">
        <f>IIP!L19</f>
        <v>143.97578430175781</v>
      </c>
      <c r="M130" s="387">
        <f>IIP!M19</f>
        <v>151.08430480957031</v>
      </c>
      <c r="N130" s="387">
        <f>IIP!N19</f>
        <v>146.48545837402344</v>
      </c>
      <c r="O130" s="387">
        <f>IIP!O19</f>
        <v>171.79653930664063</v>
      </c>
      <c r="P130" s="387">
        <f>IIP!P19</f>
        <v>189.64802551269531</v>
      </c>
      <c r="Q130" s="387">
        <f>IIP!Q19</f>
        <v>199.1641845703125</v>
      </c>
      <c r="R130" s="387">
        <f>IIP!R19</f>
        <v>183.88272094726563</v>
      </c>
      <c r="S130" s="387">
        <f>IIP!S19</f>
        <v>196.76123046875</v>
      </c>
      <c r="T130" s="387">
        <f>IIP!T19</f>
        <v>219.47795104980469</v>
      </c>
      <c r="U130" s="387">
        <f>IIP!U19</f>
        <v>297.45263671875</v>
      </c>
      <c r="V130" s="387">
        <f>IIP!V19</f>
        <v>286.37130737304688</v>
      </c>
      <c r="W130" s="387">
        <f>IIP!W19</f>
        <v>280.03494262695313</v>
      </c>
      <c r="X130" s="387">
        <f>IIP!X19</f>
        <v>323.38546752929688</v>
      </c>
      <c r="Y130" s="387">
        <f>IIP!Y19</f>
        <v>246.552001953125</v>
      </c>
      <c r="Z130" s="387">
        <f>IIP!Z19</f>
        <v>275.07754516601563</v>
      </c>
      <c r="AA130" s="387">
        <f>IIP!AA19</f>
        <v>372.26849365234375</v>
      </c>
      <c r="AB130" s="387">
        <f>IIP!AB19</f>
        <v>437.8980712890625</v>
      </c>
    </row>
    <row r="131" spans="1:28" ht="20.25" customHeight="1" x14ac:dyDescent="0.35">
      <c r="A131" s="317" t="s">
        <v>149</v>
      </c>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row>
    <row r="132" spans="1:28" ht="15" customHeight="1" x14ac:dyDescent="0.25">
      <c r="B132" s="318" t="s">
        <v>150</v>
      </c>
      <c r="C132" s="367">
        <f>ExtD!C8</f>
        <v>56.114871978759766</v>
      </c>
      <c r="D132" s="367">
        <f>ExtD!D8</f>
        <v>55.182178497314453</v>
      </c>
      <c r="E132" s="367">
        <f>ExtD!E8</f>
        <v>55.133808135986328</v>
      </c>
      <c r="F132" s="367">
        <f>ExtD!F8</f>
        <v>53.854145050048828</v>
      </c>
      <c r="G132" s="367">
        <f>ExtD!G8</f>
        <v>56.964210510253906</v>
      </c>
      <c r="H132" s="367">
        <f>ExtD!H8</f>
        <v>56.566402435302734</v>
      </c>
      <c r="I132" s="367">
        <f>ExtD!I8</f>
        <v>54.617710113525391</v>
      </c>
      <c r="J132" s="367">
        <f>ExtD!J8</f>
        <v>65.983261108398438</v>
      </c>
      <c r="K132" s="367">
        <f>ExtD!K8</f>
        <v>63.780612945556641</v>
      </c>
      <c r="L132" s="367">
        <f>ExtD!L8</f>
        <v>67.359970092773438</v>
      </c>
      <c r="M132" s="367">
        <f>ExtD!M8</f>
        <v>63.498058319091797</v>
      </c>
      <c r="N132" s="367">
        <f>ExtD!N8</f>
        <v>59.701091766357422</v>
      </c>
      <c r="O132" s="367">
        <f>ExtD!O8</f>
        <v>66.102081298828125</v>
      </c>
      <c r="P132" s="367">
        <f>ExtD!P8</f>
        <v>62.040866851806641</v>
      </c>
      <c r="Q132" s="367">
        <f>ExtD!Q8</f>
        <v>67.586441040039063</v>
      </c>
      <c r="R132" s="367">
        <f>ExtD!R8</f>
        <v>61.430789947509766</v>
      </c>
      <c r="S132" s="367">
        <f>ExtD!S8</f>
        <v>72.010955810546875</v>
      </c>
      <c r="T132" s="367">
        <f>ExtD!T8</f>
        <v>78.0377197265625</v>
      </c>
      <c r="U132" s="367">
        <f>ExtD!U8</f>
        <v>85.145484924316406</v>
      </c>
      <c r="V132" s="367">
        <f>ExtD!V8</f>
        <v>85.963966369628906</v>
      </c>
      <c r="W132" s="367">
        <f>ExtD!W8</f>
        <v>133.683837890625</v>
      </c>
      <c r="X132" s="367">
        <f>ExtD!X8</f>
        <v>165.02952575683594</v>
      </c>
      <c r="Y132" s="367">
        <f>ExtD!Y8</f>
        <v>177.09596252441406</v>
      </c>
      <c r="Z132" s="367">
        <f>ExtD!Z8</f>
        <v>200.68376159667969</v>
      </c>
      <c r="AA132" s="367">
        <f>ExtD!AA8</f>
        <v>203.61222839355469</v>
      </c>
      <c r="AB132" s="367">
        <f>ExtD!AB8</f>
        <v>193.39909362792969</v>
      </c>
    </row>
    <row r="133" spans="1:28" x14ac:dyDescent="0.25">
      <c r="B133" s="333" t="s">
        <v>151</v>
      </c>
      <c r="C133" s="367">
        <f>ExtD!C19</f>
        <v>20</v>
      </c>
      <c r="D133" s="367">
        <f>ExtD!D19</f>
        <v>20</v>
      </c>
      <c r="E133" s="367">
        <f>ExtD!E19</f>
        <v>20</v>
      </c>
      <c r="F133" s="367">
        <f>ExtD!F19</f>
        <v>19.429000854492188</v>
      </c>
      <c r="G133" s="367">
        <f>ExtD!G19</f>
        <v>23.285713195800781</v>
      </c>
      <c r="H133" s="367">
        <f>ExtD!H19</f>
        <v>23.64271354675293</v>
      </c>
      <c r="I133" s="367">
        <f>ExtD!I19</f>
        <v>22.499713897705078</v>
      </c>
      <c r="J133" s="367">
        <f>ExtD!J19</f>
        <v>34.714309692382813</v>
      </c>
      <c r="K133" s="367">
        <f>ExtD!K19</f>
        <v>33.4000244140625</v>
      </c>
      <c r="L133" s="367">
        <f>ExtD!L19</f>
        <v>30.942409515380859</v>
      </c>
      <c r="M133" s="367">
        <f>ExtD!M19</f>
        <v>28.656696319580078</v>
      </c>
      <c r="N133" s="367">
        <f>ExtD!N19</f>
        <v>26.370981216430664</v>
      </c>
      <c r="O133" s="367">
        <f>ExtD!O19</f>
        <v>33.958000183105469</v>
      </c>
      <c r="P133" s="367">
        <f>ExtD!P19</f>
        <v>31.67228889465332</v>
      </c>
      <c r="Q133" s="367">
        <f>ExtD!Q19</f>
        <v>35.303863525390625</v>
      </c>
      <c r="R133" s="367">
        <f>ExtD!R19</f>
        <v>32.408725738525391</v>
      </c>
      <c r="S133" s="367">
        <f>ExtD!S19</f>
        <v>47.03729248046875</v>
      </c>
      <c r="T133" s="367">
        <f>ExtD!T19</f>
        <v>56.124923706054688</v>
      </c>
      <c r="U133" s="367">
        <f>ExtD!U19</f>
        <v>65.054794311523438</v>
      </c>
      <c r="V133" s="367">
        <f>ExtD!V19</f>
        <v>67.739974975585938</v>
      </c>
      <c r="W133" s="367">
        <f>ExtD!W19</f>
        <v>116.65494537353516</v>
      </c>
      <c r="X133" s="367">
        <f>ExtD!X19</f>
        <v>148.45866394042969</v>
      </c>
      <c r="Y133" s="367">
        <f>ExtD!Y19</f>
        <v>160.93106079101563</v>
      </c>
      <c r="Z133" s="367">
        <f>ExtD!Z19</f>
        <v>185.2880859375</v>
      </c>
      <c r="AA133" s="367">
        <f>ExtD!AA19</f>
        <v>189.00886535644531</v>
      </c>
      <c r="AB133" s="367">
        <f>ExtD!AB19</f>
        <v>179.61183166503906</v>
      </c>
    </row>
    <row r="134" spans="1:28" x14ac:dyDescent="0.25">
      <c r="B134" s="333" t="s">
        <v>152</v>
      </c>
      <c r="C134" s="367">
        <f>ExtD!C25</f>
        <v>36.114871978759766</v>
      </c>
      <c r="D134" s="367">
        <f>ExtD!D25</f>
        <v>35.182178497314453</v>
      </c>
      <c r="E134" s="367">
        <f>ExtD!E25</f>
        <v>35.133808135986328</v>
      </c>
      <c r="F134" s="367">
        <f>ExtD!F25</f>
        <v>34.425144195556641</v>
      </c>
      <c r="G134" s="367">
        <f>ExtD!G25</f>
        <v>33.678497314453125</v>
      </c>
      <c r="H134" s="367">
        <f>ExtD!H25</f>
        <v>32.923686981201172</v>
      </c>
      <c r="I134" s="367">
        <f>ExtD!I25</f>
        <v>32.117996215820313</v>
      </c>
      <c r="J134" s="367">
        <f>ExtD!J25</f>
        <v>31.268949508666992</v>
      </c>
      <c r="K134" s="367">
        <f>ExtD!K25</f>
        <v>30.380586624145508</v>
      </c>
      <c r="L134" s="367">
        <f>ExtD!L25</f>
        <v>36.417556762695313</v>
      </c>
      <c r="M134" s="367">
        <f>ExtD!M25</f>
        <v>34.841361999511719</v>
      </c>
      <c r="N134" s="367">
        <f>ExtD!N25</f>
        <v>33.330112457275391</v>
      </c>
      <c r="O134" s="367">
        <f>ExtD!O25</f>
        <v>32.144081115722656</v>
      </c>
      <c r="P134" s="367">
        <f>ExtD!P25</f>
        <v>30.368579864501953</v>
      </c>
      <c r="Q134" s="367">
        <f>ExtD!Q25</f>
        <v>32.282581329345703</v>
      </c>
      <c r="R134" s="367">
        <f>ExtD!R25</f>
        <v>29.022064208984375</v>
      </c>
      <c r="S134" s="367">
        <f>ExtD!S25</f>
        <v>24.973659515380859</v>
      </c>
      <c r="T134" s="367">
        <f>ExtD!T25</f>
        <v>21.912799835205078</v>
      </c>
      <c r="U134" s="367">
        <f>ExtD!U25</f>
        <v>20.090686798095703</v>
      </c>
      <c r="V134" s="367">
        <f>ExtD!V25</f>
        <v>18.223989486694336</v>
      </c>
      <c r="W134" s="367">
        <f>ExtD!W25</f>
        <v>17.028898239135742</v>
      </c>
      <c r="X134" s="367">
        <f>ExtD!X25</f>
        <v>16.570858001708984</v>
      </c>
      <c r="Y134" s="367">
        <f>ExtD!Y25</f>
        <v>16.16490364074707</v>
      </c>
      <c r="Z134" s="367">
        <f>ExtD!Z25</f>
        <v>15.395666122436523</v>
      </c>
      <c r="AA134" s="367">
        <f>ExtD!AA25</f>
        <v>14.603351593017578</v>
      </c>
      <c r="AB134" s="367">
        <f>ExtD!AB25</f>
        <v>13.787267684936523</v>
      </c>
    </row>
    <row r="135" spans="1:28" ht="12.75" customHeight="1" x14ac:dyDescent="0.25">
      <c r="B135" s="616" t="s">
        <v>153</v>
      </c>
      <c r="C135" s="211">
        <f>C132/C4</f>
        <v>0.37521841989593796</v>
      </c>
      <c r="D135" s="211">
        <f t="shared" ref="D135:Y135" si="128">D132/D4</f>
        <v>0.3460837639978529</v>
      </c>
      <c r="E135" s="211">
        <f t="shared" si="128"/>
        <v>0.33895100633737435</v>
      </c>
      <c r="F135" s="211">
        <f t="shared" si="128"/>
        <v>0.34841721927069003</v>
      </c>
      <c r="G135" s="211">
        <f t="shared" si="128"/>
        <v>0.34240676352154453</v>
      </c>
      <c r="H135" s="211">
        <f t="shared" si="128"/>
        <v>0.29621807612006407</v>
      </c>
      <c r="I135" s="211">
        <f t="shared" si="128"/>
        <v>0.28209940900946112</v>
      </c>
      <c r="J135" s="211">
        <f t="shared" si="128"/>
        <v>0.3286182743896503</v>
      </c>
      <c r="K135" s="211">
        <f t="shared" si="128"/>
        <v>0.31720816751072339</v>
      </c>
      <c r="L135" s="211">
        <f t="shared" si="128"/>
        <v>0.35479650471229235</v>
      </c>
      <c r="M135" s="211">
        <f t="shared" si="128"/>
        <v>0.33767916294953132</v>
      </c>
      <c r="N135" s="211">
        <f t="shared" si="128"/>
        <v>0.3003942444812529</v>
      </c>
      <c r="O135" s="211">
        <f t="shared" si="128"/>
        <v>0.30657165826414584</v>
      </c>
      <c r="P135" s="211">
        <f t="shared" si="128"/>
        <v>0.27683068372969016</v>
      </c>
      <c r="Q135" s="211">
        <f t="shared" si="128"/>
        <v>0.27519866006274463</v>
      </c>
      <c r="R135" s="211">
        <f t="shared" si="128"/>
        <v>0.21400101048974468</v>
      </c>
      <c r="S135" s="211">
        <f t="shared" si="128"/>
        <v>0.23592548703739846</v>
      </c>
      <c r="T135" s="211">
        <f t="shared" si="128"/>
        <v>0.26711553268559884</v>
      </c>
      <c r="U135" s="211">
        <f t="shared" si="128"/>
        <v>0.29564786688908051</v>
      </c>
      <c r="V135" s="211">
        <f t="shared" si="128"/>
        <v>0.3047927922683506</v>
      </c>
      <c r="W135" s="211">
        <f t="shared" si="128"/>
        <v>0.51089801754561937</v>
      </c>
      <c r="X135" s="211">
        <f t="shared" si="128"/>
        <v>0.71338093306726869</v>
      </c>
      <c r="Y135" s="211">
        <f t="shared" si="128"/>
        <v>0.72643512447242486</v>
      </c>
      <c r="Z135" s="211">
        <f t="shared" ref="Z135:AA135" si="129">Z132/Z4</f>
        <v>0.72905509394669699</v>
      </c>
      <c r="AA135" s="211">
        <f t="shared" si="129"/>
        <v>0.63118253681444159</v>
      </c>
      <c r="AB135" s="211">
        <f t="shared" ref="AB135" si="130">AB132/AB4</f>
        <v>0.54762532284982168</v>
      </c>
    </row>
    <row r="136" spans="1:28" ht="12.75" customHeight="1" x14ac:dyDescent="0.25">
      <c r="B136" s="333" t="s">
        <v>154</v>
      </c>
      <c r="C136" s="367">
        <f>ExtD!C5</f>
        <v>2.3061718940734863</v>
      </c>
      <c r="D136" s="367">
        <f>ExtD!D5</f>
        <v>2.6561720371246338</v>
      </c>
      <c r="E136" s="367">
        <f>ExtD!E5</f>
        <v>2.6561720371246338</v>
      </c>
      <c r="F136" s="367">
        <f>ExtD!F5</f>
        <v>3.2276010513305664</v>
      </c>
      <c r="G136" s="367">
        <f>ExtD!G5</f>
        <v>3.7890374660491943</v>
      </c>
      <c r="H136" s="367">
        <f>ExtD!H5</f>
        <v>4.1190299987792969</v>
      </c>
      <c r="I136" s="367">
        <f>ExtD!I5</f>
        <v>4.1515274047851563</v>
      </c>
      <c r="J136" s="367">
        <f>ExtD!J5</f>
        <v>4.1315250396728516</v>
      </c>
      <c r="K136" s="367">
        <f>ExtD!K5</f>
        <v>4.4597430229187012</v>
      </c>
      <c r="L136" s="367">
        <f>ExtD!L5</f>
        <v>5.5566010475158691</v>
      </c>
      <c r="M136" s="367">
        <f>ExtD!M5</f>
        <v>6.200767993927002</v>
      </c>
      <c r="N136" s="367">
        <f>ExtD!N5</f>
        <v>6.1301889419555664</v>
      </c>
      <c r="O136" s="367">
        <f>ExtD!O5</f>
        <v>6.2167177200317383</v>
      </c>
      <c r="P136" s="367">
        <f>ExtD!P5</f>
        <v>6.1824393272399902</v>
      </c>
      <c r="Q136" s="367">
        <f>ExtD!Q5</f>
        <v>6.3883404731750488</v>
      </c>
      <c r="R136" s="367">
        <f>ExtD!R5</f>
        <v>7.8045525550842285</v>
      </c>
      <c r="S136" s="367">
        <f>ExtD!S5</f>
        <v>8.7113609313964844</v>
      </c>
      <c r="T136" s="367">
        <f>ExtD!T5</f>
        <v>7.8693990707397461</v>
      </c>
      <c r="U136" s="367">
        <f>ExtD!U5</f>
        <v>7.0934643745422363</v>
      </c>
      <c r="V136" s="367">
        <f>ExtD!V5</f>
        <v>7.8373990058898926</v>
      </c>
      <c r="W136" s="367">
        <f>ExtD!W5</f>
        <v>8.5662097930908203</v>
      </c>
      <c r="X136" s="367">
        <f>ExtD!X5</f>
        <v>7.1051678657531738</v>
      </c>
      <c r="Y136" s="367">
        <f>ExtD!Y5</f>
        <v>10.252906799316406</v>
      </c>
      <c r="Z136" s="367">
        <f>ExtD!Z5</f>
        <v>15.598581314086914</v>
      </c>
      <c r="AA136" s="367">
        <f>ExtD!AA5</f>
        <v>18.634990692138672</v>
      </c>
      <c r="AB136" s="367">
        <f>ExtD!AB5</f>
        <v>17.214094161987305</v>
      </c>
    </row>
    <row r="137" spans="1:28" s="327" customFormat="1" ht="20.25" customHeight="1" x14ac:dyDescent="0.25">
      <c r="A137" s="361"/>
      <c r="B137" s="615" t="s">
        <v>155</v>
      </c>
      <c r="C137" s="394">
        <f t="shared" ref="C137" si="131">C136/C72</f>
        <v>3.5729201749938516E-2</v>
      </c>
      <c r="D137" s="394">
        <f t="shared" ref="D137:Y137" si="132">D136/D72</f>
        <v>5.0683622446591636E-2</v>
      </c>
      <c r="E137" s="394">
        <f t="shared" si="132"/>
        <v>4.5540252322130027E-2</v>
      </c>
      <c r="F137" s="394">
        <f t="shared" si="132"/>
        <v>4.6352937354447926E-2</v>
      </c>
      <c r="G137" s="394">
        <f t="shared" si="132"/>
        <v>5.2088606489270446E-2</v>
      </c>
      <c r="H137" s="394">
        <f t="shared" si="132"/>
        <v>5.3230831507282826E-2</v>
      </c>
      <c r="I137" s="394">
        <f t="shared" si="132"/>
        <v>4.7642379436538526E-2</v>
      </c>
      <c r="J137" s="394">
        <f t="shared" si="132"/>
        <v>4.4860679469752536E-2</v>
      </c>
      <c r="K137" s="394">
        <f t="shared" si="132"/>
        <v>5.2566561179558158E-2</v>
      </c>
      <c r="L137" s="394">
        <f t="shared" si="132"/>
        <v>7.2829466149708463E-2</v>
      </c>
      <c r="M137" s="394">
        <f t="shared" si="132"/>
        <v>7.2346990013853904E-2</v>
      </c>
      <c r="N137" s="394">
        <f t="shared" si="132"/>
        <v>7.0271649939672193E-2</v>
      </c>
      <c r="O137" s="394">
        <f t="shared" si="132"/>
        <v>6.5414861409891403E-2</v>
      </c>
      <c r="P137" s="394">
        <f t="shared" si="132"/>
        <v>6.7187596434208546E-2</v>
      </c>
      <c r="Q137" s="394">
        <f t="shared" si="132"/>
        <v>5.9924596205254158E-2</v>
      </c>
      <c r="R137" s="394">
        <f t="shared" si="132"/>
        <v>6.7946188543794139E-2</v>
      </c>
      <c r="S137" s="394">
        <f t="shared" si="132"/>
        <v>6.9716870644615098E-2</v>
      </c>
      <c r="T137" s="394">
        <f t="shared" si="132"/>
        <v>6.845222160836871E-2</v>
      </c>
      <c r="U137" s="394">
        <f t="shared" si="132"/>
        <v>5.597170289872249E-2</v>
      </c>
      <c r="V137" s="394">
        <f t="shared" si="132"/>
        <v>6.5628133925623819E-2</v>
      </c>
      <c r="W137" s="394">
        <f t="shared" si="132"/>
        <v>7.3187287695114997E-2</v>
      </c>
      <c r="X137" s="394">
        <f t="shared" si="132"/>
        <v>5.3800796680982144E-2</v>
      </c>
      <c r="Y137" s="394">
        <f t="shared" si="132"/>
        <v>6.968895394747196E-2</v>
      </c>
      <c r="Z137" s="394">
        <f t="shared" ref="Z137:AA137" si="133">Z136/Z72</f>
        <v>0.11730902755987539</v>
      </c>
      <c r="AA137" s="394">
        <f t="shared" si="133"/>
        <v>0.10358988152871262</v>
      </c>
      <c r="AB137" s="394">
        <f t="shared" ref="AB137" si="134">AB136/AB72</f>
        <v>8.8824017381792505E-2</v>
      </c>
    </row>
    <row r="138" spans="1:28" s="313" customFormat="1" ht="25.4" customHeight="1" x14ac:dyDescent="0.25">
      <c r="A138" s="39" t="str">
        <f>CONCATENATE(A$1," (continued)")</f>
        <v>Table S1    Palau summary economic indicators, FY2000-FY2025 (continued)</v>
      </c>
      <c r="B138" s="406"/>
      <c r="C138" s="406"/>
      <c r="D138" s="406"/>
      <c r="E138" s="406"/>
      <c r="F138" s="406"/>
      <c r="G138" s="406"/>
      <c r="H138" s="406"/>
      <c r="I138" s="406"/>
      <c r="J138" s="406"/>
      <c r="K138" s="406"/>
      <c r="L138" s="406"/>
      <c r="M138" s="406"/>
      <c r="N138" s="406"/>
      <c r="O138" s="406"/>
      <c r="P138" s="406"/>
      <c r="Q138" s="406"/>
      <c r="R138" s="406"/>
      <c r="S138" s="406"/>
      <c r="T138" s="406"/>
      <c r="U138" s="406"/>
      <c r="V138" s="406"/>
      <c r="W138" s="406"/>
      <c r="Y138" s="406"/>
      <c r="Z138" s="406"/>
      <c r="AA138" s="406"/>
      <c r="AB138" s="406"/>
    </row>
    <row r="139" spans="1:28" s="313" customFormat="1" ht="25.4" customHeight="1" x14ac:dyDescent="0.25">
      <c r="A139" s="314"/>
      <c r="B139" s="315"/>
      <c r="C139" s="352" t="str">
        <f t="shared" ref="C139:U139" si="135">C2</f>
        <v>FY00</v>
      </c>
      <c r="D139" s="352" t="str">
        <f t="shared" si="135"/>
        <v>FY01</v>
      </c>
      <c r="E139" s="352" t="str">
        <f t="shared" si="135"/>
        <v>FY02</v>
      </c>
      <c r="F139" s="352" t="str">
        <f t="shared" si="135"/>
        <v>FY03</v>
      </c>
      <c r="G139" s="352" t="str">
        <f t="shared" si="135"/>
        <v>FY04</v>
      </c>
      <c r="H139" s="352" t="str">
        <f t="shared" si="135"/>
        <v>FY05</v>
      </c>
      <c r="I139" s="352" t="str">
        <f t="shared" si="135"/>
        <v>FY06</v>
      </c>
      <c r="J139" s="352" t="str">
        <f t="shared" si="135"/>
        <v>FY07</v>
      </c>
      <c r="K139" s="352" t="str">
        <f t="shared" si="135"/>
        <v>FY08</v>
      </c>
      <c r="L139" s="352" t="str">
        <f t="shared" si="135"/>
        <v>FY09</v>
      </c>
      <c r="M139" s="352" t="str">
        <f t="shared" si="135"/>
        <v>FY10</v>
      </c>
      <c r="N139" s="352" t="str">
        <f t="shared" si="135"/>
        <v>FY11</v>
      </c>
      <c r="O139" s="352" t="str">
        <f t="shared" si="135"/>
        <v>FY12</v>
      </c>
      <c r="P139" s="352" t="str">
        <f t="shared" si="135"/>
        <v>FY13</v>
      </c>
      <c r="Q139" s="352" t="str">
        <f t="shared" si="135"/>
        <v>FY14</v>
      </c>
      <c r="R139" s="352" t="str">
        <f t="shared" si="135"/>
        <v>FY15</v>
      </c>
      <c r="S139" s="352" t="str">
        <f t="shared" si="135"/>
        <v>FY16</v>
      </c>
      <c r="T139" s="352" t="str">
        <f t="shared" si="135"/>
        <v>FY17</v>
      </c>
      <c r="U139" s="352" t="str">
        <f t="shared" si="135"/>
        <v>FY18</v>
      </c>
      <c r="V139" s="352" t="str">
        <f t="shared" ref="V139:W139" si="136">V2</f>
        <v>FY19</v>
      </c>
      <c r="W139" s="352" t="str">
        <f t="shared" si="136"/>
        <v>FY20</v>
      </c>
      <c r="X139" s="352" t="str">
        <f t="shared" ref="X139:Y139" si="137">X2</f>
        <v>FY21</v>
      </c>
      <c r="Y139" s="352" t="str">
        <f t="shared" si="137"/>
        <v>FY22</v>
      </c>
      <c r="Z139" s="352" t="str">
        <f t="shared" ref="Z139:AA139" si="138">Z2</f>
        <v>FY23</v>
      </c>
      <c r="AA139" s="352" t="str">
        <f t="shared" si="138"/>
        <v>FY24</v>
      </c>
      <c r="AB139" s="352" t="str">
        <f t="shared" ref="AB139" si="139">AB2</f>
        <v>FY25</v>
      </c>
    </row>
    <row r="140" spans="1:28" ht="20.25" customHeight="1" x14ac:dyDescent="0.35">
      <c r="A140" s="317" t="s">
        <v>156</v>
      </c>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row>
    <row r="141" spans="1:28" s="51" customFormat="1" ht="15" customHeight="1" x14ac:dyDescent="0.3">
      <c r="B141" s="51" t="s">
        <v>157</v>
      </c>
      <c r="C141" s="365">
        <f>Trsm!B56</f>
        <v>43.006786346435547</v>
      </c>
      <c r="D141" s="365">
        <f>Trsm!C56</f>
        <v>41.862152099609375</v>
      </c>
      <c r="E141" s="365">
        <f>Trsm!D56</f>
        <v>38.7554931640625</v>
      </c>
      <c r="F141" s="365">
        <f>Trsm!E56</f>
        <v>38.474132537841797</v>
      </c>
      <c r="G141" s="365">
        <f>Trsm!F56</f>
        <v>44.327354431152344</v>
      </c>
      <c r="H141" s="365">
        <f>Trsm!G56</f>
        <v>52.366771697998047</v>
      </c>
      <c r="I141" s="365">
        <f>Trsm!H56</f>
        <v>52.864833831787109</v>
      </c>
      <c r="J141" s="365">
        <f>Trsm!I56</f>
        <v>59.642429351806641</v>
      </c>
      <c r="K141" s="365">
        <f>Trsm!J56</f>
        <v>64.068260192871094</v>
      </c>
      <c r="L141" s="365">
        <f>Trsm!K56</f>
        <v>60.010993957519531</v>
      </c>
      <c r="M141" s="365">
        <f>Trsm!L56</f>
        <v>64.894584655761719</v>
      </c>
      <c r="N141" s="365">
        <f>Trsm!M56</f>
        <v>81.314102172851563</v>
      </c>
      <c r="O141" s="365">
        <f>Trsm!N56</f>
        <v>95.8572998046875</v>
      </c>
      <c r="P141" s="365">
        <f>Trsm!O56</f>
        <v>101.83936309814453</v>
      </c>
      <c r="Q141" s="365">
        <f>Trsm!P56</f>
        <v>114.93112945556641</v>
      </c>
      <c r="R141" s="365">
        <f>Trsm!Q56</f>
        <v>135.39199829101563</v>
      </c>
      <c r="S141" s="365">
        <f>Trsm!R56</f>
        <v>127.41066741943359</v>
      </c>
      <c r="T141" s="365">
        <f>Trsm!S56</f>
        <v>111.11782073974609</v>
      </c>
      <c r="U141" s="365">
        <f>Trsm!T56</f>
        <v>106.0709228515625</v>
      </c>
      <c r="V141" s="365">
        <f>Trsm!U56</f>
        <v>87.763999938964844</v>
      </c>
      <c r="W141" s="365">
        <f>Trsm!V56</f>
        <v>49.046485900878906</v>
      </c>
      <c r="X141" s="365">
        <f>Trsm!W56</f>
        <v>5.9404234886169434</v>
      </c>
      <c r="Y141" s="365">
        <f>Trsm!X56</f>
        <v>26.250761032104492</v>
      </c>
      <c r="Z141" s="365">
        <f>Trsm!Y56</f>
        <v>56.700244903564453</v>
      </c>
      <c r="AA141" s="365">
        <f>Trsm!Z56</f>
        <v>82.135238647460938</v>
      </c>
      <c r="AB141" s="365">
        <f>Trsm!AA56</f>
        <v>93.400527954101563</v>
      </c>
    </row>
    <row r="142" spans="1:28" customFormat="1" ht="13" hidden="1" outlineLevel="1" x14ac:dyDescent="0.3">
      <c r="B142" s="179" t="s">
        <v>73</v>
      </c>
      <c r="C142" s="385"/>
      <c r="D142" s="385"/>
      <c r="E142" s="385"/>
      <c r="F142" s="385"/>
      <c r="G142" s="385"/>
      <c r="H142" s="385"/>
      <c r="I142" s="385"/>
      <c r="J142" s="385"/>
      <c r="K142" s="385"/>
      <c r="L142" s="385"/>
      <c r="M142" s="385"/>
      <c r="N142" s="385"/>
      <c r="O142" s="385"/>
      <c r="P142" s="385"/>
      <c r="Q142" s="385"/>
      <c r="R142" s="385"/>
    </row>
    <row r="143" spans="1:28" customFormat="1" ht="13" hidden="1" outlineLevel="1" x14ac:dyDescent="0.3">
      <c r="B143" s="282" t="s">
        <v>158</v>
      </c>
      <c r="C143" s="385"/>
      <c r="D143" s="385"/>
      <c r="E143" s="385"/>
      <c r="F143" s="385"/>
      <c r="G143" s="385"/>
      <c r="H143" s="285"/>
      <c r="I143" s="285"/>
      <c r="J143" s="285"/>
      <c r="K143" s="285">
        <f>Trsm!J44</f>
        <v>22.874706268310547</v>
      </c>
      <c r="L143" s="285">
        <f>Trsm!K44</f>
        <v>21.708774566650391</v>
      </c>
      <c r="M143" s="285">
        <f>Trsm!L44</f>
        <v>22.771221160888672</v>
      </c>
      <c r="N143" s="285">
        <f>Trsm!M44</f>
        <v>29.474205017089844</v>
      </c>
      <c r="O143" s="285">
        <f>Trsm!N44</f>
        <v>34.944511413574219</v>
      </c>
      <c r="P143" s="285">
        <f>Trsm!O44</f>
        <v>38.011917114257813</v>
      </c>
      <c r="Q143" s="285">
        <f>Trsm!P44</f>
        <v>42.677696228027344</v>
      </c>
      <c r="R143" s="285">
        <f>Trsm!Q44</f>
        <v>52.475692749023438</v>
      </c>
      <c r="S143" s="285">
        <f>Trsm!R44</f>
        <v>51.836605072021484</v>
      </c>
      <c r="T143" s="285">
        <f>Trsm!S44</f>
        <v>45.483478546142578</v>
      </c>
      <c r="U143" s="285">
        <f>Trsm!T44</f>
        <v>41.157955169677734</v>
      </c>
      <c r="V143" s="285">
        <f>Trsm!U44</f>
        <v>33.124614715576172</v>
      </c>
      <c r="W143" s="285">
        <f>Trsm!V44</f>
        <v>17.387825012207031</v>
      </c>
      <c r="X143" s="285">
        <f>Trsm!W44</f>
        <v>0.55184108018875122</v>
      </c>
      <c r="Y143" s="285">
        <f>Trsm!X44</f>
        <v>10.342758178710938</v>
      </c>
      <c r="Z143" s="285">
        <f>Trsm!Y44</f>
        <v>20.475675582885742</v>
      </c>
      <c r="AA143" s="285">
        <f>Trsm!Z44</f>
        <v>30.156658172607422</v>
      </c>
      <c r="AB143" s="285">
        <f>Trsm!AA44</f>
        <v>33.877803802490234</v>
      </c>
    </row>
    <row r="144" spans="1:28" customFormat="1" ht="13" hidden="1" outlineLevel="1" x14ac:dyDescent="0.3">
      <c r="B144" s="282" t="s">
        <v>159</v>
      </c>
      <c r="C144" s="385"/>
      <c r="D144" s="385"/>
      <c r="E144" s="385"/>
      <c r="F144" s="385"/>
      <c r="G144" s="385"/>
      <c r="H144" s="285"/>
      <c r="I144" s="285"/>
      <c r="J144" s="285"/>
      <c r="K144" s="285">
        <f>Trsm!J54-K143</f>
        <v>39.418087005615234</v>
      </c>
      <c r="L144" s="285">
        <f>Trsm!K54-L143</f>
        <v>36.776458740234375</v>
      </c>
      <c r="M144" s="285">
        <f>Trsm!L54-M143</f>
        <v>39.164905548095703</v>
      </c>
      <c r="N144" s="285">
        <f>Trsm!M54-N143</f>
        <v>48.010719299316406</v>
      </c>
      <c r="O144" s="285">
        <f>Trsm!N54-O143</f>
        <v>56.506736755371094</v>
      </c>
      <c r="P144" s="285">
        <f>Trsm!O54-P143</f>
        <v>58.036659240722656</v>
      </c>
      <c r="Q144" s="285">
        <f>Trsm!P54-Q143</f>
        <v>65.849082946777344</v>
      </c>
      <c r="R144" s="285">
        <f>Trsm!Q54-R143</f>
        <v>74.125076293945313</v>
      </c>
      <c r="S144" s="285">
        <f>Trsm!R54-S143</f>
        <v>67.768016815185547</v>
      </c>
      <c r="T144" s="285">
        <f>Trsm!S54-T143</f>
        <v>59.011852264404297</v>
      </c>
      <c r="U144" s="285">
        <f>Trsm!T54-U143</f>
        <v>55.037151336669922</v>
      </c>
      <c r="V144" s="285">
        <f>Trsm!U54-V143</f>
        <v>50.916812896728516</v>
      </c>
      <c r="W144" s="285">
        <f>Trsm!V54-W143</f>
        <v>28.372180938720703</v>
      </c>
      <c r="X144" s="285">
        <f>Trsm!W54-X143</f>
        <v>4.9325820803642273</v>
      </c>
      <c r="Y144" s="285">
        <f>Trsm!X54-Y143</f>
        <v>14.744003295898438</v>
      </c>
      <c r="Z144" s="285">
        <f>Trsm!Y54-Z143</f>
        <v>32.12257194519043</v>
      </c>
      <c r="AA144" s="285">
        <f>Trsm!Z54-AA143</f>
        <v>46.125576019287109</v>
      </c>
      <c r="AB144" s="285">
        <f>Trsm!AA54-AB143</f>
        <v>52.446720123291016</v>
      </c>
    </row>
    <row r="145" spans="2:28" customFormat="1" ht="13" hidden="1" outlineLevel="1" x14ac:dyDescent="0.3">
      <c r="B145" s="282" t="s">
        <v>160</v>
      </c>
      <c r="C145" s="385"/>
      <c r="D145" s="385"/>
      <c r="E145" s="385"/>
      <c r="F145" s="385"/>
      <c r="G145" s="385"/>
      <c r="H145" s="285"/>
      <c r="I145" s="285"/>
      <c r="J145" s="285"/>
      <c r="K145" s="285">
        <f>Trsm!J55</f>
        <v>1.7754650115966797</v>
      </c>
      <c r="L145" s="285">
        <f>Trsm!K55</f>
        <v>1.5257610082626343</v>
      </c>
      <c r="M145" s="285">
        <f>Trsm!L55</f>
        <v>2.9584560394287109</v>
      </c>
      <c r="N145" s="285">
        <f>Trsm!M55</f>
        <v>3.8291819095611572</v>
      </c>
      <c r="O145" s="285">
        <f>Trsm!N55</f>
        <v>4.4060482978820801</v>
      </c>
      <c r="P145" s="285">
        <f>Trsm!O55</f>
        <v>5.7907876968383789</v>
      </c>
      <c r="Q145" s="285">
        <f>Trsm!P55</f>
        <v>6.4043478965759277</v>
      </c>
      <c r="R145" s="285">
        <f>Trsm!Q55</f>
        <v>8.791229248046875</v>
      </c>
      <c r="S145" s="285">
        <f>Trsm!R55</f>
        <v>7.8060503005981445</v>
      </c>
      <c r="T145" s="285">
        <f>Trsm!S55</f>
        <v>6.6224908828735352</v>
      </c>
      <c r="U145" s="285">
        <f>Trsm!T55</f>
        <v>9.8758163452148438</v>
      </c>
      <c r="V145" s="285">
        <f>Trsm!U55</f>
        <v>3.72257399559021</v>
      </c>
      <c r="W145" s="285">
        <f>Trsm!V55</f>
        <v>3.2864789962768555</v>
      </c>
      <c r="X145" s="285">
        <f>Trsm!W55</f>
        <v>0.45600000023841858</v>
      </c>
      <c r="Y145" s="285">
        <f>Trsm!X55</f>
        <v>1.1639999151229858</v>
      </c>
      <c r="Z145" s="285">
        <f>Trsm!Y55</f>
        <v>4.1020002365112305</v>
      </c>
      <c r="AA145" s="285">
        <f>Trsm!Z55</f>
        <v>5.8530001640319824</v>
      </c>
      <c r="AB145" s="285">
        <f>Trsm!AA55</f>
        <v>7.0760002136230469</v>
      </c>
    </row>
    <row r="146" spans="2:28" s="51" customFormat="1" ht="15" customHeight="1" collapsed="1" x14ac:dyDescent="0.3">
      <c r="B146" s="51" t="s">
        <v>161</v>
      </c>
      <c r="C146" s="86"/>
      <c r="D146" s="86"/>
      <c r="E146" s="86"/>
      <c r="F146" s="86"/>
      <c r="G146" s="86"/>
      <c r="H146" s="86"/>
      <c r="I146" s="86"/>
      <c r="J146" s="86"/>
      <c r="K146" s="86">
        <f>Trsm!J39</f>
        <v>383143.03125</v>
      </c>
      <c r="L146" s="86">
        <f>Trsm!K39</f>
        <v>341845.1875</v>
      </c>
      <c r="M146" s="86">
        <f>Trsm!L39</f>
        <v>381779.9375</v>
      </c>
      <c r="N146" s="86">
        <f>Trsm!M39</f>
        <v>481208.375</v>
      </c>
      <c r="O146" s="86">
        <f>Trsm!N39</f>
        <v>545319.25</v>
      </c>
      <c r="P146" s="86">
        <f>Trsm!O39</f>
        <v>518131.09375</v>
      </c>
      <c r="Q146" s="86">
        <f>Trsm!P39</f>
        <v>601306.9375</v>
      </c>
      <c r="R146" s="86">
        <f>Trsm!Q39</f>
        <v>763953.5</v>
      </c>
      <c r="S146" s="86">
        <f>Trsm!R39</f>
        <v>684729.9375</v>
      </c>
      <c r="T146" s="86">
        <f>Trsm!S39</f>
        <v>589504.9375</v>
      </c>
      <c r="U146" s="86">
        <f>Trsm!T39</f>
        <v>564713.9375</v>
      </c>
      <c r="V146" s="86">
        <f>Trsm!U39</f>
        <v>460504.09375</v>
      </c>
      <c r="W146" s="86">
        <f>Trsm!V39</f>
        <v>231002.703125</v>
      </c>
      <c r="X146" s="86">
        <f>Trsm!W39</f>
        <v>22405.390625</v>
      </c>
      <c r="Y146" s="86">
        <f>Trsm!X39</f>
        <v>81929.5703125</v>
      </c>
      <c r="Z146" s="86">
        <f>Trsm!Y39</f>
        <v>212671.71875</v>
      </c>
      <c r="AA146" s="86">
        <f>Trsm!Z39</f>
        <v>305771.75</v>
      </c>
      <c r="AB146" s="86">
        <f>Trsm!AA39</f>
        <v>385840.0625</v>
      </c>
    </row>
    <row r="147" spans="2:28" s="152" customFormat="1" ht="17.25" customHeight="1" x14ac:dyDescent="0.25">
      <c r="B147" s="152" t="s">
        <v>162</v>
      </c>
      <c r="C147" s="227"/>
      <c r="D147" s="227"/>
      <c r="E147" s="227"/>
      <c r="F147" s="227"/>
      <c r="G147" s="227"/>
      <c r="H147" s="227"/>
      <c r="I147" s="227"/>
      <c r="J147" s="227"/>
      <c r="K147" s="227">
        <f t="shared" ref="K147:S147" si="140">K141/K151*1000000</f>
        <v>773.30428718009773</v>
      </c>
      <c r="L147" s="227">
        <f t="shared" si="140"/>
        <v>821.80948410116719</v>
      </c>
      <c r="M147" s="227">
        <f t="shared" si="140"/>
        <v>802.18777773912154</v>
      </c>
      <c r="N147" s="227">
        <f t="shared" si="140"/>
        <v>784.12827553376633</v>
      </c>
      <c r="O147" s="227">
        <f t="shared" si="140"/>
        <v>807.45735420702943</v>
      </c>
      <c r="P147" s="227">
        <f t="shared" si="140"/>
        <v>920.69833107145337</v>
      </c>
      <c r="Q147" s="227">
        <f t="shared" si="140"/>
        <v>916.33350173861993</v>
      </c>
      <c r="R147" s="227">
        <f t="shared" si="140"/>
        <v>803.87815934132198</v>
      </c>
      <c r="S147" s="227">
        <f t="shared" si="140"/>
        <v>871.07684127378229</v>
      </c>
      <c r="T147" s="227">
        <f>T141/T151*1000000</f>
        <v>913.27213561063616</v>
      </c>
      <c r="U147" s="227">
        <f>U141/U151*1000000</f>
        <v>917.85437378043764</v>
      </c>
      <c r="V147" s="227">
        <f>V141/V151*1000000</f>
        <v>981.93087793513951</v>
      </c>
      <c r="W147" s="227">
        <f t="shared" ref="W147:X147" si="141">W141/W151*1000000</f>
        <v>1178.2090396098517</v>
      </c>
      <c r="X147" s="227">
        <f t="shared" si="141"/>
        <v>1747.1833790049832</v>
      </c>
      <c r="Y147" s="227">
        <f t="shared" ref="Y147:Z147" si="142">Y141/Y151*1000000</f>
        <v>2838.8408167086072</v>
      </c>
      <c r="Z147" s="227">
        <f t="shared" si="142"/>
        <v>1617.6037003185111</v>
      </c>
      <c r="AA147" s="227">
        <f t="shared" ref="AA147:AB147" si="143">AA141/AA151*1000000</f>
        <v>1559.6976633079687</v>
      </c>
      <c r="AB147" s="227">
        <f t="shared" si="143"/>
        <v>1424.7006918164307</v>
      </c>
    </row>
    <row r="148" spans="2:28" s="51" customFormat="1" ht="13" x14ac:dyDescent="0.3">
      <c r="B148" s="152" t="s">
        <v>163</v>
      </c>
      <c r="C148" s="86"/>
      <c r="D148" s="86"/>
      <c r="E148" s="86"/>
      <c r="F148" s="86"/>
      <c r="G148" s="86"/>
      <c r="H148" s="227"/>
      <c r="I148" s="227"/>
      <c r="J148" s="227"/>
      <c r="K148" s="227">
        <f t="shared" ref="K148:S148" si="144">K141/K146*1000000</f>
        <v>167.21760535184234</v>
      </c>
      <c r="L148" s="227">
        <f t="shared" si="144"/>
        <v>175.55020855023602</v>
      </c>
      <c r="M148" s="227">
        <f t="shared" si="144"/>
        <v>169.97903315902167</v>
      </c>
      <c r="N148" s="227">
        <f t="shared" si="144"/>
        <v>168.97898373620694</v>
      </c>
      <c r="O148" s="227">
        <f t="shared" si="144"/>
        <v>175.78198423159921</v>
      </c>
      <c r="P148" s="227">
        <f t="shared" si="144"/>
        <v>196.55134448905005</v>
      </c>
      <c r="Q148" s="227">
        <f t="shared" si="144"/>
        <v>191.13554540615357</v>
      </c>
      <c r="R148" s="227">
        <f t="shared" si="144"/>
        <v>177.22544407613242</v>
      </c>
      <c r="S148" s="227">
        <f t="shared" si="144"/>
        <v>186.07433448086036</v>
      </c>
      <c r="T148" s="227">
        <f>T141/T146*1000000</f>
        <v>188.49345216849196</v>
      </c>
      <c r="U148" s="227">
        <f>U141/U146*1000000</f>
        <v>187.83124659741995</v>
      </c>
      <c r="V148" s="227">
        <f>V141/V146*1000000</f>
        <v>190.58245329434672</v>
      </c>
      <c r="W148" s="227">
        <f t="shared" ref="W148:X148" si="145">W141/W146*1000000</f>
        <v>212.31996525312914</v>
      </c>
      <c r="X148" s="227">
        <f t="shared" si="145"/>
        <v>265.13367198287546</v>
      </c>
      <c r="Y148" s="227">
        <f t="shared" ref="Y148:Z148" si="146">Y141/Y146*1000000</f>
        <v>320.40642874089883</v>
      </c>
      <c r="Z148" s="227">
        <f t="shared" si="146"/>
        <v>266.60923811038913</v>
      </c>
      <c r="AA148" s="227">
        <f t="shared" ref="AA148:AB148" si="147">AA141/AA146*1000000</f>
        <v>268.61617741815894</v>
      </c>
      <c r="AB148" s="227">
        <f t="shared" si="147"/>
        <v>242.07058061551493</v>
      </c>
    </row>
    <row r="149" spans="2:28" s="51" customFormat="1" ht="13" x14ac:dyDescent="0.3">
      <c r="B149" s="152" t="s">
        <v>164</v>
      </c>
      <c r="C149" s="86"/>
      <c r="D149" s="86"/>
      <c r="E149" s="86"/>
      <c r="F149" s="86"/>
      <c r="G149" s="86"/>
      <c r="H149" s="285"/>
      <c r="I149" s="285"/>
      <c r="J149" s="285"/>
      <c r="K149" s="285">
        <f t="shared" ref="K149:S149" si="148">K161/K146*1000000</f>
        <v>82.641296493487914</v>
      </c>
      <c r="L149" s="285">
        <f t="shared" si="148"/>
        <v>89.146018330057274</v>
      </c>
      <c r="M149" s="285">
        <f t="shared" si="148"/>
        <v>83.205660979274526</v>
      </c>
      <c r="N149" s="285">
        <f t="shared" si="148"/>
        <v>80.950024695280149</v>
      </c>
      <c r="O149" s="285">
        <f t="shared" si="148"/>
        <v>86.870154354503271</v>
      </c>
      <c r="P149" s="285">
        <f t="shared" si="148"/>
        <v>101.14996597946845</v>
      </c>
      <c r="Q149" s="285">
        <f t="shared" si="148"/>
        <v>97.808218862938816</v>
      </c>
      <c r="R149" s="285">
        <f t="shared" si="148"/>
        <v>94.65789211431786</v>
      </c>
      <c r="S149" s="285">
        <f t="shared" si="148"/>
        <v>101.63192688392486</v>
      </c>
      <c r="T149" s="285">
        <f>T161/T146*1000000</f>
        <v>99.593731728507024</v>
      </c>
      <c r="U149" s="285">
        <f>U161/U146*1000000</f>
        <v>93.139601086171879</v>
      </c>
      <c r="V149" s="285">
        <f>V161/V146*1000000</f>
        <v>97.740506020890635</v>
      </c>
      <c r="W149" s="285">
        <f t="shared" ref="W149:X149" si="149">W161/W146*1000000</f>
        <v>93.801155630139945</v>
      </c>
      <c r="X149" s="285">
        <f t="shared" si="149"/>
        <v>39.474106633377907</v>
      </c>
      <c r="Y149" s="285">
        <f t="shared" ref="Y149:Z149" si="150">Y161/Y146*1000000</f>
        <v>100.97053853113009</v>
      </c>
      <c r="Z149" s="285">
        <f t="shared" si="150"/>
        <v>118.75166865339617</v>
      </c>
      <c r="AA149" s="285">
        <f t="shared" ref="AA149:AB149" si="151">AA161/AA146*1000000</f>
        <v>122.0143247177421</v>
      </c>
      <c r="AB149" s="285">
        <f t="shared" si="151"/>
        <v>109.15477661352536</v>
      </c>
    </row>
    <row r="150" spans="2:28" s="51" customFormat="1" ht="15" customHeight="1" x14ac:dyDescent="0.3">
      <c r="B150" s="51" t="s">
        <v>165</v>
      </c>
      <c r="C150" s="86"/>
      <c r="D150" s="86"/>
      <c r="E150" s="86"/>
      <c r="F150" s="86"/>
      <c r="G150" s="86"/>
      <c r="H150" s="284"/>
      <c r="I150" s="284"/>
      <c r="J150" s="284"/>
      <c r="K150" s="284">
        <f>Trsm!J26</f>
        <v>4.62453869945685</v>
      </c>
      <c r="L150" s="284">
        <f>Trsm!K26</f>
        <v>4.6813358462402253</v>
      </c>
      <c r="M150" s="284">
        <f>Trsm!L26</f>
        <v>4.7193336897536371</v>
      </c>
      <c r="N150" s="284">
        <f>Trsm!M26</f>
        <v>4.640389344262295</v>
      </c>
      <c r="O150" s="284">
        <f>Trsm!N26</f>
        <v>4.5935159836583415</v>
      </c>
      <c r="P150" s="284">
        <f>Trsm!O26</f>
        <v>4.6842637147300001</v>
      </c>
      <c r="Q150" s="284">
        <f>Trsm!P26</f>
        <v>4.794155371736097</v>
      </c>
      <c r="R150" s="284">
        <f>Trsm!Q26</f>
        <v>4.5359071522257972</v>
      </c>
      <c r="S150" s="284">
        <f>Trsm!R26</f>
        <v>4.6813379378948232</v>
      </c>
      <c r="T150" s="284">
        <f>Trsm!S26</f>
        <v>4.8451133188131834</v>
      </c>
      <c r="U150" s="284">
        <f>Trsm!T26</f>
        <v>4.8865904390640686</v>
      </c>
      <c r="V150" s="284">
        <f>Trsm!U26</f>
        <v>5.1522627658622273</v>
      </c>
      <c r="W150" s="284">
        <f>Trsm!V26</f>
        <v>5.5492145460987796</v>
      </c>
      <c r="X150" s="284">
        <f>Trsm!W26</f>
        <v>6.5898207720588236</v>
      </c>
      <c r="Y150" s="284">
        <f>Trsm!X26</f>
        <v>8.8601243984535518</v>
      </c>
      <c r="Z150" s="284">
        <f>Trsm!Y26</f>
        <v>6.0673205166609607</v>
      </c>
      <c r="AA150" s="284">
        <f>Trsm!Z26</f>
        <v>5.8064174626383851</v>
      </c>
      <c r="AB150" s="284">
        <f>Trsm!AA26</f>
        <v>5.8854764102016537</v>
      </c>
    </row>
    <row r="151" spans="2:28" s="51" customFormat="1" ht="15" customHeight="1" x14ac:dyDescent="0.3">
      <c r="B151" s="51" t="s">
        <v>166</v>
      </c>
      <c r="C151" s="86">
        <f>Trsm!B11</f>
        <v>56501</v>
      </c>
      <c r="D151" s="86">
        <f>Trsm!C11</f>
        <v>51164</v>
      </c>
      <c r="E151" s="86">
        <f>Trsm!D11</f>
        <v>48157</v>
      </c>
      <c r="F151" s="86">
        <f>Trsm!E11</f>
        <v>60738</v>
      </c>
      <c r="G151" s="86">
        <f>Trsm!F11</f>
        <v>85151</v>
      </c>
      <c r="H151" s="86">
        <f>Trsm!G11</f>
        <v>85004</v>
      </c>
      <c r="I151" s="86">
        <f>Trsm!H11</f>
        <v>79802</v>
      </c>
      <c r="J151" s="86">
        <f>Trsm!I11</f>
        <v>87141</v>
      </c>
      <c r="K151" s="86">
        <f>Trsm!J11</f>
        <v>82850</v>
      </c>
      <c r="L151" s="86">
        <f>Trsm!K11</f>
        <v>73023</v>
      </c>
      <c r="M151" s="86">
        <f>Trsm!L11</f>
        <v>80897</v>
      </c>
      <c r="N151" s="86">
        <f>Trsm!M11</f>
        <v>103700</v>
      </c>
      <c r="O151" s="86">
        <f>Trsm!N11</f>
        <v>118715</v>
      </c>
      <c r="P151" s="86">
        <f>Trsm!O11</f>
        <v>110611</v>
      </c>
      <c r="Q151" s="86">
        <f>Trsm!P11</f>
        <v>125425</v>
      </c>
      <c r="R151" s="86">
        <f>Trsm!Q11</f>
        <v>168423.53125</v>
      </c>
      <c r="S151" s="86">
        <f>Trsm!R11</f>
        <v>146268</v>
      </c>
      <c r="T151" s="86">
        <f>Trsm!S11</f>
        <v>121670</v>
      </c>
      <c r="U151" s="86">
        <f>Trsm!T11</f>
        <v>115564</v>
      </c>
      <c r="V151" s="86">
        <f>Trsm!U11</f>
        <v>89379</v>
      </c>
      <c r="W151" s="86">
        <f>Trsm!V11</f>
        <v>41628</v>
      </c>
      <c r="X151" s="86">
        <f>Trsm!W11</f>
        <v>3400</v>
      </c>
      <c r="Y151" s="86">
        <f>Trsm!X11</f>
        <v>9247</v>
      </c>
      <c r="Z151" s="86">
        <f>Trsm!Y11</f>
        <v>35052</v>
      </c>
      <c r="AA151" s="86">
        <f>Trsm!Z11</f>
        <v>52661</v>
      </c>
      <c r="AB151" s="86">
        <f>Trsm!AA11</f>
        <v>65558</v>
      </c>
    </row>
    <row r="152" spans="2:28" customFormat="1" x14ac:dyDescent="0.25">
      <c r="B152" s="283" t="s">
        <v>167</v>
      </c>
      <c r="C152" s="2">
        <f>Trsm!B3</f>
        <v>20762</v>
      </c>
      <c r="D152" s="2">
        <f>Trsm!C3</f>
        <v>23043</v>
      </c>
      <c r="E152" s="2">
        <f>Trsm!D3</f>
        <v>21863</v>
      </c>
      <c r="F152" s="2">
        <f>Trsm!E3</f>
        <v>21237</v>
      </c>
      <c r="G152" s="2">
        <f>Trsm!F3</f>
        <v>23983</v>
      </c>
      <c r="H152" s="2">
        <f>Trsm!G3</f>
        <v>25574</v>
      </c>
      <c r="I152" s="2">
        <f>Trsm!H3</f>
        <v>26751</v>
      </c>
      <c r="J152" s="2">
        <f>Trsm!I3</f>
        <v>28467</v>
      </c>
      <c r="K152" s="2">
        <f>Trsm!J3</f>
        <v>29516</v>
      </c>
      <c r="L152" s="2">
        <f>Trsm!K3</f>
        <v>29304</v>
      </c>
      <c r="M152" s="2">
        <f>Trsm!L3</f>
        <v>27986</v>
      </c>
      <c r="N152" s="2">
        <f>Trsm!M3</f>
        <v>37700</v>
      </c>
      <c r="O152" s="2">
        <f>Trsm!N3</f>
        <v>38370</v>
      </c>
      <c r="P152" s="2">
        <f>Trsm!O3</f>
        <v>36428</v>
      </c>
      <c r="Q152" s="2">
        <f>Trsm!P3</f>
        <v>38145</v>
      </c>
      <c r="R152" s="2">
        <f>Trsm!Q3</f>
        <v>31733.154296875</v>
      </c>
      <c r="S152" s="2">
        <f>Trsm!R3</f>
        <v>30546</v>
      </c>
      <c r="T152" s="2">
        <f>Trsm!S3</f>
        <v>25777</v>
      </c>
      <c r="U152" s="2">
        <f>Trsm!T3</f>
        <v>24384</v>
      </c>
      <c r="V152" s="2">
        <f>Trsm!U3</f>
        <v>19585</v>
      </c>
      <c r="W152" s="2">
        <f>Trsm!V3</f>
        <v>10623</v>
      </c>
      <c r="X152" s="2">
        <f>Trsm!W3</f>
        <v>80</v>
      </c>
      <c r="Y152" s="2">
        <f>Trsm!X3</f>
        <v>762</v>
      </c>
      <c r="Z152" s="2">
        <f>Trsm!Y3</f>
        <v>3143</v>
      </c>
      <c r="AA152" s="2">
        <f>Trsm!Z3</f>
        <v>5588</v>
      </c>
      <c r="AB152" s="2">
        <f>Trsm!AA3</f>
        <v>6702</v>
      </c>
    </row>
    <row r="153" spans="2:28" customFormat="1" x14ac:dyDescent="0.25">
      <c r="B153" s="283" t="s">
        <v>168</v>
      </c>
      <c r="C153" s="2">
        <f>Trsm!B4</f>
        <v>13412</v>
      </c>
      <c r="D153" s="2">
        <f>Trsm!C4</f>
        <v>2850</v>
      </c>
      <c r="E153" s="2">
        <f>Trsm!D4</f>
        <v>138</v>
      </c>
      <c r="F153" s="2">
        <f>Trsm!E4</f>
        <v>122</v>
      </c>
      <c r="G153" s="2">
        <f>Trsm!F4</f>
        <v>33272</v>
      </c>
      <c r="H153" s="2">
        <f>Trsm!G4</f>
        <v>36542</v>
      </c>
      <c r="I153" s="2">
        <f>Trsm!H4</f>
        <v>28759</v>
      </c>
      <c r="J153" s="2">
        <f>Trsm!I4</f>
        <v>29147</v>
      </c>
      <c r="K153" s="2">
        <f>Trsm!J4</f>
        <v>14502</v>
      </c>
      <c r="L153" s="2">
        <f>Trsm!K4</f>
        <v>14521</v>
      </c>
      <c r="M153" s="2">
        <f>Trsm!L4</f>
        <v>14081</v>
      </c>
      <c r="N153" s="2">
        <f>Trsm!M4</f>
        <v>14805</v>
      </c>
      <c r="O153" s="2">
        <f>Trsm!N4</f>
        <v>18634</v>
      </c>
      <c r="P153" s="2">
        <f>Trsm!O4</f>
        <v>18470</v>
      </c>
      <c r="Q153" s="2">
        <f>Trsm!P4</f>
        <v>15793</v>
      </c>
      <c r="R153" s="2">
        <f>Trsm!Q4</f>
        <v>12405.845703125</v>
      </c>
      <c r="S153" s="2">
        <f>Trsm!R4</f>
        <v>12480</v>
      </c>
      <c r="T153" s="2">
        <f>Trsm!S4</f>
        <v>13419</v>
      </c>
      <c r="U153" s="2">
        <f>Trsm!T4</f>
        <v>12833</v>
      </c>
      <c r="V153" s="2">
        <f>Trsm!U4</f>
        <v>11541</v>
      </c>
      <c r="W153" s="2">
        <f>Trsm!V4</f>
        <v>6211</v>
      </c>
      <c r="X153" s="2">
        <f>Trsm!W4</f>
        <v>12</v>
      </c>
      <c r="Y153" s="2">
        <f>Trsm!X4</f>
        <v>136</v>
      </c>
      <c r="Z153" s="2">
        <f>Trsm!Y4</f>
        <v>866</v>
      </c>
      <c r="AA153" s="2">
        <f>Trsm!Z4</f>
        <v>701</v>
      </c>
      <c r="AB153" s="2">
        <f>Trsm!AA4</f>
        <v>863</v>
      </c>
    </row>
    <row r="154" spans="2:28" customFormat="1" x14ac:dyDescent="0.25">
      <c r="B154" s="283" t="s">
        <v>169</v>
      </c>
      <c r="C154" s="2">
        <f>Trsm!B5</f>
        <v>577</v>
      </c>
      <c r="D154" s="2">
        <f>Trsm!C5</f>
        <v>355</v>
      </c>
      <c r="E154" s="2">
        <f>Trsm!D5</f>
        <v>317</v>
      </c>
      <c r="F154" s="2">
        <f>Trsm!E5</f>
        <v>306</v>
      </c>
      <c r="G154" s="2">
        <f>Trsm!F5</f>
        <v>2779</v>
      </c>
      <c r="H154" s="2">
        <f>Trsm!G5</f>
        <v>4922</v>
      </c>
      <c r="I154" s="2">
        <f>Trsm!H5</f>
        <v>8436</v>
      </c>
      <c r="J154" s="2">
        <f>Trsm!I5</f>
        <v>14197</v>
      </c>
      <c r="K154" s="2">
        <f>Trsm!J5</f>
        <v>22762</v>
      </c>
      <c r="L154" s="2">
        <f>Trsm!K5</f>
        <v>14553</v>
      </c>
      <c r="M154" s="2">
        <f>Trsm!L5</f>
        <v>22189</v>
      </c>
      <c r="N154" s="2">
        <f>Trsm!M5</f>
        <v>32649</v>
      </c>
      <c r="O154" s="2">
        <f>Trsm!N5</f>
        <v>40605</v>
      </c>
      <c r="P154" s="2">
        <f>Trsm!O5</f>
        <v>28115</v>
      </c>
      <c r="Q154" s="2">
        <f>Trsm!P5</f>
        <v>31135</v>
      </c>
      <c r="R154" s="2">
        <f>Trsm!Q5</f>
        <v>15195.9228515625</v>
      </c>
      <c r="S154" s="2">
        <f>Trsm!R5</f>
        <v>15436</v>
      </c>
      <c r="T154" s="2">
        <f>Trsm!S5</f>
        <v>9422</v>
      </c>
      <c r="U154" s="2">
        <f>Trsm!T5</f>
        <v>11296</v>
      </c>
      <c r="V154" s="2">
        <f>Trsm!U5</f>
        <v>14024</v>
      </c>
      <c r="W154" s="2">
        <f>Trsm!V5</f>
        <v>6258</v>
      </c>
      <c r="X154" s="2">
        <f>Trsm!W5</f>
        <v>1912</v>
      </c>
      <c r="Y154" s="2">
        <f>Trsm!X5</f>
        <v>892</v>
      </c>
      <c r="Z154" s="2">
        <f>Trsm!Y5</f>
        <v>9373</v>
      </c>
      <c r="AA154" s="2">
        <f>Trsm!Z5</f>
        <v>11288</v>
      </c>
      <c r="AB154" s="2">
        <f>Trsm!AA5</f>
        <v>13367</v>
      </c>
    </row>
    <row r="155" spans="2:28" customFormat="1" x14ac:dyDescent="0.25">
      <c r="B155" s="283" t="s">
        <v>170</v>
      </c>
      <c r="C155" s="2">
        <f>Trsm!B6</f>
        <v>1100</v>
      </c>
      <c r="D155" s="2">
        <f>Trsm!C6</f>
        <v>1126</v>
      </c>
      <c r="E155" s="2">
        <f>Trsm!D6</f>
        <v>800</v>
      </c>
      <c r="F155" s="2">
        <f>Trsm!E6</f>
        <v>780</v>
      </c>
      <c r="G155" s="2">
        <f>Trsm!F6</f>
        <v>652</v>
      </c>
      <c r="H155" s="2">
        <f>Trsm!G6</f>
        <v>1491</v>
      </c>
      <c r="I155" s="2">
        <f>Trsm!H6</f>
        <v>1020</v>
      </c>
      <c r="J155" s="2">
        <f>Trsm!I6</f>
        <v>947</v>
      </c>
      <c r="K155" s="2">
        <f>Trsm!J6</f>
        <v>623</v>
      </c>
      <c r="L155" s="2">
        <f>Trsm!K6</f>
        <v>636</v>
      </c>
      <c r="M155" s="2">
        <f>Trsm!L6</f>
        <v>949</v>
      </c>
      <c r="N155" s="2">
        <f>Trsm!M6</f>
        <v>1644</v>
      </c>
      <c r="O155" s="2">
        <f>Trsm!N6</f>
        <v>3698</v>
      </c>
      <c r="P155" s="2">
        <f>Trsm!O6</f>
        <v>9330</v>
      </c>
      <c r="Q155" s="2">
        <f>Trsm!P6</f>
        <v>21661</v>
      </c>
      <c r="R155" s="2">
        <f>Trsm!Q6</f>
        <v>91095.3828125</v>
      </c>
      <c r="S155" s="2">
        <f>Trsm!R6</f>
        <v>70637</v>
      </c>
      <c r="T155" s="2">
        <f>Trsm!S6</f>
        <v>55358</v>
      </c>
      <c r="U155" s="2">
        <f>Trsm!T6</f>
        <v>50063</v>
      </c>
      <c r="V155" s="2">
        <f>Trsm!U6</f>
        <v>28368</v>
      </c>
      <c r="W155" s="2">
        <f>Trsm!V6</f>
        <v>9721</v>
      </c>
      <c r="X155" s="2">
        <f>Trsm!W6</f>
        <v>33</v>
      </c>
      <c r="Y155" s="2">
        <f>Trsm!X6</f>
        <v>57</v>
      </c>
      <c r="Z155" s="2">
        <f>Trsm!Y6</f>
        <v>7707</v>
      </c>
      <c r="AA155" s="2">
        <f>Trsm!Z6</f>
        <v>16660</v>
      </c>
      <c r="AB155" s="2">
        <f>Trsm!AA6</f>
        <v>21286</v>
      </c>
    </row>
    <row r="156" spans="2:28" customFormat="1" x14ac:dyDescent="0.25">
      <c r="B156" s="283" t="s">
        <v>171</v>
      </c>
      <c r="C156" s="2">
        <f>Trsm!B7</f>
        <v>11398</v>
      </c>
      <c r="D156" s="2">
        <f>Trsm!C7</f>
        <v>8398</v>
      </c>
      <c r="E156" s="2">
        <f>Trsm!D7</f>
        <v>7975</v>
      </c>
      <c r="F156" s="2">
        <f>Trsm!E7</f>
        <v>8022</v>
      </c>
      <c r="G156" s="2">
        <f>Trsm!F7</f>
        <v>8346</v>
      </c>
      <c r="H156" s="2">
        <f>Trsm!G7</f>
        <v>8616</v>
      </c>
      <c r="I156" s="2">
        <f>Trsm!H7</f>
        <v>8239</v>
      </c>
      <c r="J156" s="2">
        <f>Trsm!I7</f>
        <v>7521</v>
      </c>
      <c r="K156" s="2">
        <f>Trsm!J7</f>
        <v>7744</v>
      </c>
      <c r="L156" s="2">
        <f>Trsm!K7</f>
        <v>6946</v>
      </c>
      <c r="M156" s="2">
        <f>Trsm!L7</f>
        <v>7506</v>
      </c>
      <c r="N156" s="2">
        <f>Trsm!M7</f>
        <v>8399</v>
      </c>
      <c r="O156" s="2">
        <f>Trsm!N7</f>
        <v>8287</v>
      </c>
      <c r="P156" s="2">
        <f>Trsm!O7</f>
        <v>8407</v>
      </c>
      <c r="Q156" s="2">
        <f>Trsm!P7</f>
        <v>8608</v>
      </c>
      <c r="R156" s="2">
        <f>Trsm!Q7</f>
        <v>8822.4619140625</v>
      </c>
      <c r="S156" s="2">
        <f>Trsm!R7</f>
        <v>8459</v>
      </c>
      <c r="T156" s="2">
        <f>Trsm!S7</f>
        <v>8490</v>
      </c>
      <c r="U156" s="2">
        <f>Trsm!T7</f>
        <v>8378</v>
      </c>
      <c r="V156" s="2">
        <f>Trsm!U7</f>
        <v>7804</v>
      </c>
      <c r="W156" s="2">
        <f>Trsm!V7</f>
        <v>4009</v>
      </c>
      <c r="X156" s="2">
        <f>Trsm!W7</f>
        <v>1191</v>
      </c>
      <c r="Y156" s="2">
        <f>Trsm!X7</f>
        <v>5687</v>
      </c>
      <c r="Z156" s="2">
        <f>Trsm!Y7</f>
        <v>7960</v>
      </c>
      <c r="AA156" s="2">
        <f>Trsm!Z7</f>
        <v>10175</v>
      </c>
      <c r="AB156" s="2">
        <f>Trsm!AA7</f>
        <v>10893</v>
      </c>
    </row>
    <row r="157" spans="2:28" customFormat="1" x14ac:dyDescent="0.25">
      <c r="B157" s="283" t="s">
        <v>172</v>
      </c>
      <c r="C157" s="2">
        <f>Trsm!B8</f>
        <v>993</v>
      </c>
      <c r="D157" s="2">
        <f>Trsm!C8</f>
        <v>877</v>
      </c>
      <c r="E157" s="2">
        <f>Trsm!D8</f>
        <v>750</v>
      </c>
      <c r="F157" s="2">
        <f>Trsm!E8</f>
        <v>730</v>
      </c>
      <c r="G157" s="2">
        <f>Trsm!F8</f>
        <v>1476</v>
      </c>
      <c r="H157" s="2">
        <f>Trsm!G8</f>
        <v>2203</v>
      </c>
      <c r="I157" s="2">
        <f>Trsm!H8</f>
        <v>2251</v>
      </c>
      <c r="J157" s="2">
        <f>Trsm!I8</f>
        <v>2533</v>
      </c>
      <c r="K157" s="2">
        <f>Trsm!J8</f>
        <v>3932</v>
      </c>
      <c r="L157" s="2">
        <f>Trsm!K8</f>
        <v>3514</v>
      </c>
      <c r="M157" s="2">
        <f>Trsm!L8</f>
        <v>3814</v>
      </c>
      <c r="N157" s="2">
        <f>Trsm!M8</f>
        <v>4290</v>
      </c>
      <c r="O157" s="2">
        <f>Trsm!N8</f>
        <v>5082</v>
      </c>
      <c r="P157" s="2">
        <f>Trsm!O8</f>
        <v>5493</v>
      </c>
      <c r="Q157" s="2">
        <f>Trsm!P8</f>
        <v>5363</v>
      </c>
      <c r="R157" s="2">
        <f>Trsm!Q8</f>
        <v>4610.6923828125</v>
      </c>
      <c r="S157" s="2">
        <f>Trsm!R8</f>
        <v>4248</v>
      </c>
      <c r="T157" s="2">
        <f>Trsm!S8</f>
        <v>4962</v>
      </c>
      <c r="U157" s="2">
        <f>Trsm!T8</f>
        <v>4447</v>
      </c>
      <c r="V157" s="2">
        <f>Trsm!U8</f>
        <v>3753</v>
      </c>
      <c r="W157" s="2">
        <f>Trsm!V8</f>
        <v>2535</v>
      </c>
      <c r="X157" s="2">
        <f>Trsm!W8</f>
        <v>19</v>
      </c>
      <c r="Y157" s="2">
        <f>Trsm!X8</f>
        <v>563</v>
      </c>
      <c r="Z157" s="2">
        <f>Trsm!Y8</f>
        <v>2271</v>
      </c>
      <c r="AA157" s="2">
        <f>Trsm!Z8</f>
        <v>3128</v>
      </c>
      <c r="AB157" s="2">
        <f>Trsm!AA8</f>
        <v>4750</v>
      </c>
    </row>
    <row r="158" spans="2:28" customFormat="1" x14ac:dyDescent="0.25">
      <c r="B158" s="283" t="s">
        <v>93</v>
      </c>
      <c r="C158" s="2">
        <f>Trsm!B10</f>
        <v>8259</v>
      </c>
      <c r="D158" s="2">
        <f>Trsm!C10</f>
        <v>14515</v>
      </c>
      <c r="E158" s="2">
        <f>Trsm!D10</f>
        <v>16314</v>
      </c>
      <c r="F158" s="2">
        <f>Trsm!E10</f>
        <v>29541</v>
      </c>
      <c r="G158" s="2">
        <f>Trsm!F10</f>
        <v>14643</v>
      </c>
      <c r="H158" s="2">
        <f>Trsm!G10</f>
        <v>5656</v>
      </c>
      <c r="I158" s="2">
        <f>Trsm!H10</f>
        <v>4346</v>
      </c>
      <c r="J158" s="2">
        <f>Trsm!I10</f>
        <v>4329</v>
      </c>
      <c r="K158" s="2">
        <f>Trsm!J10</f>
        <v>3064</v>
      </c>
      <c r="L158" s="2">
        <f>Trsm!K10</f>
        <v>2875</v>
      </c>
      <c r="M158" s="2">
        <f>Trsm!L10</f>
        <v>3335</v>
      </c>
      <c r="N158" s="2">
        <f>Trsm!M10</f>
        <v>3162</v>
      </c>
      <c r="O158" s="2">
        <f>Trsm!N10</f>
        <v>2947</v>
      </c>
      <c r="P158" s="2">
        <f>Trsm!O10</f>
        <v>3199</v>
      </c>
      <c r="Q158" s="2">
        <f>Trsm!P10</f>
        <v>3669</v>
      </c>
      <c r="R158" s="2">
        <f>Trsm!Q10</f>
        <v>3612.769287109375</v>
      </c>
      <c r="S158" s="2">
        <f>Trsm!R10</f>
        <v>3692</v>
      </c>
      <c r="T158" s="2">
        <f>Trsm!S10</f>
        <v>3547</v>
      </c>
      <c r="U158" s="2">
        <f>Trsm!T10</f>
        <v>3494</v>
      </c>
      <c r="V158" s="2">
        <f>Trsm!U10</f>
        <v>3649</v>
      </c>
      <c r="W158" s="2">
        <f>Trsm!V10</f>
        <v>1984</v>
      </c>
      <c r="X158" s="2">
        <f>Trsm!W10</f>
        <v>140</v>
      </c>
      <c r="Y158" s="2">
        <f>Trsm!X10</f>
        <v>975</v>
      </c>
      <c r="Z158" s="2">
        <f>Trsm!Y10</f>
        <v>2788</v>
      </c>
      <c r="AA158" s="2">
        <f>Trsm!Z10</f>
        <v>3720</v>
      </c>
      <c r="AB158" s="2">
        <f>Trsm!AA10</f>
        <v>5277</v>
      </c>
    </row>
    <row r="159" spans="2:28" s="152" customFormat="1" ht="17.25" customHeight="1" x14ac:dyDescent="0.25">
      <c r="B159" s="152" t="s">
        <v>173</v>
      </c>
      <c r="C159" s="227"/>
      <c r="D159" s="227"/>
      <c r="E159" s="227"/>
      <c r="F159" s="227"/>
      <c r="G159" s="227"/>
      <c r="H159" s="227"/>
      <c r="I159" s="227"/>
      <c r="J159" s="227"/>
      <c r="K159" s="366">
        <f>Trsm!J179</f>
        <v>0.50404542684555054</v>
      </c>
      <c r="L159" s="366">
        <f>Trsm!K179</f>
        <v>0.45085102319717407</v>
      </c>
      <c r="M159" s="366">
        <f>Trsm!L179</f>
        <v>0.48831096291542053</v>
      </c>
      <c r="N159" s="366">
        <f>Trsm!M179</f>
        <v>0.6160508394241333</v>
      </c>
      <c r="O159" s="366">
        <f>Trsm!N179</f>
        <v>0.68901419639587402</v>
      </c>
      <c r="P159" s="366">
        <f>Trsm!O179</f>
        <v>0.61178374290466309</v>
      </c>
      <c r="Q159" s="366">
        <f>Trsm!P179</f>
        <v>0.66224437952041626</v>
      </c>
      <c r="R159" s="366">
        <f>Trsm!Q179</f>
        <v>0.77357316017150879</v>
      </c>
      <c r="S159" s="366">
        <f>Trsm!R179</f>
        <v>0.65152806043624878</v>
      </c>
      <c r="T159" s="366">
        <f>Trsm!S179</f>
        <v>0.4662783145904541</v>
      </c>
      <c r="U159" s="366">
        <f>Trsm!T179</f>
        <v>0.4353145956993103</v>
      </c>
      <c r="V159" s="366">
        <f>Trsm!U179</f>
        <v>0.36040323972702026</v>
      </c>
      <c r="W159" s="366">
        <f>Trsm!V179</f>
        <v>0.16885717213153839</v>
      </c>
      <c r="X159" s="366">
        <f>Trsm!W179</f>
        <v>1.6677428036928177E-2</v>
      </c>
      <c r="Y159" s="366">
        <f>Trsm!X179</f>
        <v>6.944642961025238E-2</v>
      </c>
      <c r="Z159" s="366">
        <f>Trsm!Y179</f>
        <v>0.20311164855957031</v>
      </c>
      <c r="AA159" s="366">
        <f>Trsm!Z179</f>
        <v>0.24576100707054138</v>
      </c>
      <c r="AB159" s="366">
        <f>Trsm!AA179</f>
        <v>0.30764603614807129</v>
      </c>
    </row>
    <row r="160" spans="2:28" s="51" customFormat="1" ht="13" x14ac:dyDescent="0.3">
      <c r="B160" s="51" t="s">
        <v>174</v>
      </c>
      <c r="C160" s="86"/>
      <c r="D160" s="86"/>
      <c r="E160" s="86"/>
      <c r="F160" s="86"/>
      <c r="G160" s="86"/>
      <c r="H160" s="86"/>
      <c r="I160" s="86"/>
      <c r="J160" s="86"/>
      <c r="K160" s="86">
        <f>Trsm!J211</f>
        <v>1149.96923828125</v>
      </c>
      <c r="L160" s="86">
        <f>Trsm!K211</f>
        <v>1136.1339111328125</v>
      </c>
      <c r="M160" s="86">
        <f>Trsm!L211</f>
        <v>1176.6295166015625</v>
      </c>
      <c r="N160" s="86">
        <f>Trsm!M211</f>
        <v>1208.0311279296875</v>
      </c>
      <c r="O160" s="86">
        <f>Trsm!N211</f>
        <v>1226.0638427734375</v>
      </c>
      <c r="P160" s="86">
        <f>Trsm!O211</f>
        <v>1276.7418212890625</v>
      </c>
      <c r="Q160" s="86">
        <f>Trsm!P211</f>
        <v>1388.27978515625</v>
      </c>
      <c r="R160" s="86">
        <f>Trsm!Q211</f>
        <v>1519.8714599609375</v>
      </c>
      <c r="S160" s="86">
        <f>Trsm!R211</f>
        <v>1629</v>
      </c>
      <c r="T160" s="86">
        <f>Trsm!S211</f>
        <v>1767</v>
      </c>
      <c r="U160" s="86">
        <f>Trsm!T211</f>
        <v>1791</v>
      </c>
      <c r="V160" s="86">
        <f>Trsm!U211</f>
        <v>1770</v>
      </c>
      <c r="W160" s="86">
        <f>Trsm!V211</f>
        <v>1829</v>
      </c>
      <c r="X160" s="86">
        <f>Trsm!W211</f>
        <v>1719</v>
      </c>
      <c r="Y160" s="86">
        <f>Trsm!X211</f>
        <v>1717</v>
      </c>
      <c r="Z160" s="86">
        <f>Trsm!Y211</f>
        <v>1694</v>
      </c>
      <c r="AA160" s="86">
        <f>Trsm!Z211</f>
        <v>1795</v>
      </c>
      <c r="AB160" s="86">
        <f>Trsm!AA211</f>
        <v>1803</v>
      </c>
    </row>
    <row r="161" spans="1:28" customFormat="1" ht="15" customHeight="1" x14ac:dyDescent="0.3">
      <c r="B161" s="152" t="s">
        <v>175</v>
      </c>
      <c r="I161" s="365"/>
      <c r="J161" s="284"/>
      <c r="K161" s="284">
        <f>Trsm!J98</f>
        <v>31.663436844944954</v>
      </c>
      <c r="L161" s="284">
        <f>Trsm!K98</f>
        <v>30.474137350916862</v>
      </c>
      <c r="M161" s="284">
        <f>Trsm!L98</f>
        <v>31.766252048313618</v>
      </c>
      <c r="N161" s="284">
        <f>Trsm!M98</f>
        <v>38.95382983982563</v>
      </c>
      <c r="O161" s="284">
        <f>Trsm!N98</f>
        <v>47.371967419981956</v>
      </c>
      <c r="P161" s="284">
        <f>Trsm!O98</f>
        <v>52.408942505717278</v>
      </c>
      <c r="Q161" s="284">
        <f>Trsm!P98</f>
        <v>58.812760546803474</v>
      </c>
      <c r="R161" s="284">
        <f>Trsm!Q98</f>
        <v>72.314227983355522</v>
      </c>
      <c r="S161" s="284">
        <f>Trsm!R98</f>
        <v>69.590422943234444</v>
      </c>
      <c r="T161" s="284">
        <f>Trsm!S98</f>
        <v>58.710996598005295</v>
      </c>
      <c r="U161" s="284">
        <f>Trsm!T98</f>
        <v>52.597230866551399</v>
      </c>
      <c r="V161" s="284">
        <f>Trsm!U98</f>
        <v>45.009903147816658</v>
      </c>
      <c r="W161" s="284">
        <f>Trsm!V98</f>
        <v>21.668320506811142</v>
      </c>
      <c r="X161" s="284">
        <f>Trsm!W98</f>
        <v>0.8844327786937356</v>
      </c>
      <c r="Y161" s="284">
        <f>Trsm!X98</f>
        <v>8.2724728360772133</v>
      </c>
      <c r="Z161" s="284">
        <f>Trsm!Y98</f>
        <v>25.255121476948261</v>
      </c>
      <c r="AA161" s="284">
        <f>Trsm!Z98</f>
        <v>37.30853359401226</v>
      </c>
      <c r="AB161" s="284">
        <f>Trsm!AA98</f>
        <v>42.11628583073616</v>
      </c>
    </row>
    <row r="162" spans="1:28" customFormat="1" x14ac:dyDescent="0.25">
      <c r="B162" t="s">
        <v>90</v>
      </c>
    </row>
    <row r="163" spans="1:28" customFormat="1" ht="13" x14ac:dyDescent="0.3">
      <c r="B163" s="177" t="s">
        <v>176</v>
      </c>
      <c r="F163" s="3" t="s">
        <v>177</v>
      </c>
      <c r="G163" s="3">
        <f t="shared" ref="G163:V163" si="152">G141/F141-1</f>
        <v>0.15213395357396364</v>
      </c>
      <c r="H163" s="3">
        <f t="shared" si="152"/>
        <v>0.18136469839029612</v>
      </c>
      <c r="I163" s="3">
        <f t="shared" si="152"/>
        <v>9.5110337651023169E-3</v>
      </c>
      <c r="J163" s="3">
        <f t="shared" si="152"/>
        <v>0.12820612548571431</v>
      </c>
      <c r="K163" s="3">
        <f t="shared" si="152"/>
        <v>7.4206079282221449E-2</v>
      </c>
      <c r="L163" s="3">
        <f t="shared" si="152"/>
        <v>-6.3327242274685891E-2</v>
      </c>
      <c r="M163" s="3">
        <f t="shared" si="152"/>
        <v>8.1378267150502115E-2</v>
      </c>
      <c r="N163" s="3">
        <f t="shared" si="152"/>
        <v>0.25301830043582885</v>
      </c>
      <c r="O163" s="3">
        <f t="shared" si="152"/>
        <v>0.17885209629347032</v>
      </c>
      <c r="P163" s="3">
        <f t="shared" si="152"/>
        <v>6.2405923238456396E-2</v>
      </c>
      <c r="Q163" s="3">
        <f t="shared" si="152"/>
        <v>0.1285531051957296</v>
      </c>
      <c r="R163" s="3">
        <f t="shared" si="152"/>
        <v>0.17802721449248105</v>
      </c>
      <c r="S163" s="3">
        <f t="shared" si="152"/>
        <v>-5.8949797420278283E-2</v>
      </c>
      <c r="T163" s="3">
        <f t="shared" si="152"/>
        <v>-0.12787662924684118</v>
      </c>
      <c r="U163" s="3">
        <f t="shared" si="152"/>
        <v>-4.5419338271618481E-2</v>
      </c>
      <c r="V163" s="3">
        <f t="shared" si="152"/>
        <v>-0.17259134191013581</v>
      </c>
      <c r="W163" s="3">
        <f t="shared" ref="W163" si="153">W141/V141-1</f>
        <v>-0.44115484783068104</v>
      </c>
      <c r="X163" s="3">
        <f t="shared" ref="X163:AB163" si="154">X141/W141-1</f>
        <v>-0.8788817714561179</v>
      </c>
      <c r="Y163" s="3">
        <f t="shared" si="154"/>
        <v>3.4190049888541241</v>
      </c>
      <c r="Z163" s="3">
        <f t="shared" si="154"/>
        <v>1.1599467091342786</v>
      </c>
      <c r="AA163" s="3">
        <f t="shared" si="154"/>
        <v>0.44858701734280371</v>
      </c>
      <c r="AB163" s="3">
        <f t="shared" si="154"/>
        <v>0.13715537316441306</v>
      </c>
    </row>
    <row r="164" spans="1:28" customFormat="1" x14ac:dyDescent="0.25">
      <c r="B164" s="226" t="s">
        <v>166</v>
      </c>
      <c r="D164" s="370"/>
      <c r="E164" s="370"/>
      <c r="F164" s="370" t="s">
        <v>177</v>
      </c>
      <c r="G164" s="370">
        <f t="shared" ref="G164" si="155">G151/F151-1</f>
        <v>0.40193947775692318</v>
      </c>
      <c r="H164" s="370">
        <f t="shared" ref="H164" si="156">H151/G151-1</f>
        <v>-1.7263449636527595E-3</v>
      </c>
      <c r="I164" s="370">
        <f t="shared" ref="I164" si="157">I151/H151-1</f>
        <v>-6.1197120135523031E-2</v>
      </c>
      <c r="J164" s="370">
        <f t="shared" ref="J164" si="158">J151/I151-1</f>
        <v>9.1965113656299335E-2</v>
      </c>
      <c r="K164" s="370">
        <f t="shared" ref="K164" si="159">K151/J151-1</f>
        <v>-4.9242033026933307E-2</v>
      </c>
      <c r="L164" s="370">
        <f t="shared" ref="L164" si="160">L151/K151-1</f>
        <v>-0.11861194930597463</v>
      </c>
      <c r="M164" s="370">
        <f>M151/L151-1</f>
        <v>0.10782904016542738</v>
      </c>
      <c r="N164" s="370">
        <f t="shared" ref="N164" si="161">N151/M151-1</f>
        <v>0.28187695464603135</v>
      </c>
      <c r="O164" s="370">
        <f t="shared" ref="O164" si="162">O151/N151-1</f>
        <v>0.14479267116682748</v>
      </c>
      <c r="P164" s="370">
        <f t="shared" ref="P164" si="163">P151/O151-1</f>
        <v>-6.8264330539527407E-2</v>
      </c>
      <c r="Q164" s="370">
        <f t="shared" ref="Q164" si="164">Q151/P151-1</f>
        <v>0.13392881358996855</v>
      </c>
      <c r="R164" s="370">
        <f t="shared" ref="R164" si="165">R151/Q151-1</f>
        <v>0.34282265297986836</v>
      </c>
      <c r="S164" s="370">
        <f t="shared" ref="S164" si="166">S151/R151-1</f>
        <v>-0.13154653085330081</v>
      </c>
      <c r="T164" s="370">
        <f t="shared" ref="T164:V164" si="167">T151/S151-1</f>
        <v>-0.16817075505236967</v>
      </c>
      <c r="U164" s="370">
        <f t="shared" si="167"/>
        <v>-5.0184926440371536E-2</v>
      </c>
      <c r="V164" s="370">
        <f t="shared" si="167"/>
        <v>-0.22658440344744035</v>
      </c>
      <c r="W164" s="370">
        <f t="shared" ref="W164" si="168">W151/V151-1</f>
        <v>-0.53425301245258949</v>
      </c>
      <c r="X164" s="370">
        <f t="shared" ref="X164:AB164" si="169">X151/W151-1</f>
        <v>-0.91832420486211208</v>
      </c>
      <c r="Y164" s="370">
        <f t="shared" si="169"/>
        <v>1.7197058823529412</v>
      </c>
      <c r="Z164" s="370">
        <f t="shared" si="169"/>
        <v>2.7906348004758299</v>
      </c>
      <c r="AA164" s="370">
        <f t="shared" si="169"/>
        <v>0.50236791053292262</v>
      </c>
      <c r="AB164" s="370">
        <f t="shared" si="169"/>
        <v>0.24490609749150227</v>
      </c>
    </row>
    <row r="165" spans="1:28" customFormat="1" x14ac:dyDescent="0.25">
      <c r="B165" s="226" t="s">
        <v>178</v>
      </c>
      <c r="D165" s="370"/>
      <c r="E165" s="370"/>
      <c r="F165" s="370" t="s">
        <v>177</v>
      </c>
      <c r="G165" s="370"/>
      <c r="H165" s="370"/>
      <c r="I165" s="370"/>
      <c r="J165" s="370"/>
      <c r="K165" s="370"/>
      <c r="L165" s="370">
        <f>L146/K146-1</f>
        <v>-0.10778701524406231</v>
      </c>
      <c r="M165" s="370">
        <f t="shared" ref="M165:V167" si="170">M146/L146-1</f>
        <v>0.11682115606790577</v>
      </c>
      <c r="N165" s="370">
        <f t="shared" si="170"/>
        <v>0.26043389852040089</v>
      </c>
      <c r="O165" s="370">
        <f t="shared" si="170"/>
        <v>0.13322892603438174</v>
      </c>
      <c r="P165" s="370">
        <f t="shared" si="170"/>
        <v>-4.9857319817703138E-2</v>
      </c>
      <c r="Q165" s="370">
        <f t="shared" si="170"/>
        <v>0.16053050039520045</v>
      </c>
      <c r="R165" s="370">
        <f t="shared" si="170"/>
        <v>0.27048841840445248</v>
      </c>
      <c r="S165" s="370">
        <f t="shared" si="170"/>
        <v>-0.10370207414456512</v>
      </c>
      <c r="T165" s="370">
        <f t="shared" si="170"/>
        <v>-0.13906942691548374</v>
      </c>
      <c r="U165" s="370">
        <f t="shared" si="170"/>
        <v>-4.2053931058041338E-2</v>
      </c>
      <c r="V165" s="370">
        <f t="shared" si="170"/>
        <v>-0.18453563269810391</v>
      </c>
      <c r="W165" s="370">
        <f t="shared" ref="W165:W167" si="171">W146/V146-1</f>
        <v>-0.49836992491448395</v>
      </c>
      <c r="X165" s="370">
        <f t="shared" ref="X165:AB167" si="172">X146/W146-1</f>
        <v>-0.90300810197499715</v>
      </c>
      <c r="Y165" s="370">
        <f t="shared" si="172"/>
        <v>2.6566901101506684</v>
      </c>
      <c r="Z165" s="370">
        <f t="shared" si="172"/>
        <v>1.5957870636794085</v>
      </c>
      <c r="AA165" s="370">
        <f t="shared" si="172"/>
        <v>0.43776404214535458</v>
      </c>
      <c r="AB165" s="370">
        <f t="shared" si="172"/>
        <v>0.26185647464162409</v>
      </c>
    </row>
    <row r="166" spans="1:28" customFormat="1" x14ac:dyDescent="0.25">
      <c r="B166" s="226" t="s">
        <v>179</v>
      </c>
      <c r="F166" t="s">
        <v>177</v>
      </c>
      <c r="H166" s="370"/>
      <c r="I166" s="370"/>
      <c r="J166" s="370"/>
      <c r="K166" s="370"/>
      <c r="L166" s="370">
        <f>L147/K147-1</f>
        <v>6.2724593313644661E-2</v>
      </c>
      <c r="M166" s="370">
        <f t="shared" si="170"/>
        <v>-2.3876222824936622E-2</v>
      </c>
      <c r="N166" s="370">
        <f t="shared" si="170"/>
        <v>-2.2512811471964711E-2</v>
      </c>
      <c r="O166" s="370">
        <f t="shared" si="170"/>
        <v>2.97516100377615E-2</v>
      </c>
      <c r="P166" s="370">
        <f t="shared" si="170"/>
        <v>0.14024391043615325</v>
      </c>
      <c r="Q166" s="370">
        <f t="shared" si="170"/>
        <v>-4.7407811935032962E-3</v>
      </c>
      <c r="R166" s="370">
        <f t="shared" si="170"/>
        <v>-0.12272315939985723</v>
      </c>
      <c r="S166" s="370">
        <f t="shared" si="170"/>
        <v>8.3593118125663723E-2</v>
      </c>
      <c r="T166" s="370">
        <f t="shared" si="170"/>
        <v>4.8440381304537317E-2</v>
      </c>
      <c r="U166" s="370">
        <f t="shared" si="170"/>
        <v>5.017385279950215E-3</v>
      </c>
      <c r="V166" s="370">
        <f t="shared" si="170"/>
        <v>6.98111879020471E-2</v>
      </c>
      <c r="W166" s="370">
        <f t="shared" si="171"/>
        <v>0.19988999845636513</v>
      </c>
      <c r="X166" s="370">
        <f t="shared" si="172"/>
        <v>0.48291459347786003</v>
      </c>
      <c r="Y166" s="370">
        <f t="shared" si="172"/>
        <v>0.62480988018860417</v>
      </c>
      <c r="Z166" s="370">
        <f t="shared" si="172"/>
        <v>-0.43018865630022041</v>
      </c>
      <c r="AA166" s="370">
        <f t="shared" si="172"/>
        <v>-3.5797418736826847E-2</v>
      </c>
      <c r="AB166" s="370">
        <f t="shared" si="172"/>
        <v>-8.6553294697654715E-2</v>
      </c>
    </row>
    <row r="167" spans="1:28" s="4" customFormat="1" ht="20.25" customHeight="1" x14ac:dyDescent="0.25">
      <c r="A167" s="386"/>
      <c r="B167" s="407" t="s">
        <v>180</v>
      </c>
      <c r="C167" s="386"/>
      <c r="D167" s="386"/>
      <c r="E167" s="386"/>
      <c r="F167" s="386" t="s">
        <v>177</v>
      </c>
      <c r="G167" s="386"/>
      <c r="H167" s="372"/>
      <c r="I167" s="372"/>
      <c r="J167" s="372"/>
      <c r="K167" s="372"/>
      <c r="L167" s="372">
        <f>L148/K148-1</f>
        <v>4.9830896578509476E-2</v>
      </c>
      <c r="M167" s="372">
        <f t="shared" si="170"/>
        <v>-3.1735509955945651E-2</v>
      </c>
      <c r="N167" s="372">
        <f t="shared" si="170"/>
        <v>-5.8833692851938402E-3</v>
      </c>
      <c r="O167" s="372">
        <f t="shared" si="170"/>
        <v>4.0259447328742537E-2</v>
      </c>
      <c r="P167" s="372">
        <f t="shared" si="170"/>
        <v>0.11815408927280302</v>
      </c>
      <c r="Q167" s="372">
        <f t="shared" si="170"/>
        <v>-2.7554118731547006E-2</v>
      </c>
      <c r="R167" s="372">
        <f t="shared" si="170"/>
        <v>-7.2776109228991803E-2</v>
      </c>
      <c r="S167" s="372">
        <f t="shared" si="170"/>
        <v>4.9930135319207425E-2</v>
      </c>
      <c r="T167" s="372">
        <f t="shared" si="170"/>
        <v>1.300081332753833E-2</v>
      </c>
      <c r="U167" s="372">
        <f t="shared" si="170"/>
        <v>-3.5131489367602464E-3</v>
      </c>
      <c r="V167" s="372">
        <f t="shared" si="170"/>
        <v>1.4647225883686277E-2</v>
      </c>
      <c r="W167" s="372">
        <f t="shared" si="171"/>
        <v>0.11405830695866692</v>
      </c>
      <c r="X167" s="372">
        <f t="shared" si="172"/>
        <v>0.24874583351961976</v>
      </c>
      <c r="Y167" s="372">
        <f t="shared" si="172"/>
        <v>0.20847128297454942</v>
      </c>
      <c r="Z167" s="372">
        <f t="shared" si="172"/>
        <v>-0.16790296886962142</v>
      </c>
      <c r="AA167" s="372">
        <f t="shared" si="172"/>
        <v>7.5276435355133842E-3</v>
      </c>
      <c r="AB167" s="372">
        <f t="shared" si="172"/>
        <v>-9.8823522312731282E-2</v>
      </c>
    </row>
    <row r="168" spans="1:28" x14ac:dyDescent="0.25">
      <c r="V168" s="375"/>
      <c r="W168" s="375"/>
      <c r="Y168" s="375"/>
      <c r="Z168" s="375"/>
      <c r="AA168" s="375"/>
      <c r="AB168" s="375"/>
    </row>
  </sheetData>
  <pageMargins left="0.70866141732283505" right="0.70866141732283505" top="0.74803149606299202" bottom="0.74803149606299202" header="0.31496062992126" footer="0.31496062992126"/>
  <pageSetup scale="34" orientation="portrait" r:id="rId1"/>
  <rowBreaks count="2" manualBreakCount="2">
    <brk id="68" max="27" man="1"/>
    <brk id="137" max="2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FFC000"/>
  </sheetPr>
  <dimension ref="A1:AK168"/>
  <sheetViews>
    <sheetView view="pageBreakPreview" zoomScale="80" zoomScaleNormal="80" zoomScaleSheetLayoutView="80" workbookViewId="0">
      <pane xSplit="1" ySplit="3" topLeftCell="B50" activePane="bottomRight" state="frozen"/>
      <selection pane="topRight" activeCell="D107" sqref="D107"/>
      <selection pane="bottomLeft" activeCell="D107" sqref="D107"/>
      <selection pane="bottomRight" activeCell="A2" sqref="A2"/>
    </sheetView>
  </sheetViews>
  <sheetFormatPr defaultColWidth="8.81640625" defaultRowHeight="12.5" outlineLevelRow="1" x14ac:dyDescent="0.25"/>
  <cols>
    <col min="1" max="1" width="9.81640625" customWidth="1"/>
    <col min="2" max="7" width="12.453125" customWidth="1"/>
    <col min="8" max="8" width="13.81640625" bestFit="1" customWidth="1"/>
    <col min="9" max="9" width="15.453125" customWidth="1"/>
    <col min="10" max="10" width="14.453125" customWidth="1"/>
    <col min="11" max="11" width="2.453125" customWidth="1"/>
    <col min="12" max="12" width="9.81640625" customWidth="1"/>
    <col min="13" max="18" width="12.453125" customWidth="1"/>
    <col min="19" max="19" width="13.81640625" bestFit="1" customWidth="1"/>
    <col min="20" max="20" width="13.453125" bestFit="1" customWidth="1"/>
    <col min="21" max="21" width="13.1796875" bestFit="1" customWidth="1"/>
    <col min="22" max="22" width="2.81640625" customWidth="1"/>
    <col min="23" max="23" width="9.81640625" customWidth="1"/>
    <col min="24" max="29" width="12.453125" customWidth="1"/>
    <col min="30" max="30" width="13.453125" customWidth="1"/>
    <col min="31" max="31" width="12.453125" customWidth="1"/>
    <col min="32" max="32" width="14.453125" customWidth="1"/>
  </cols>
  <sheetData>
    <row r="1" spans="1:32" s="14" customFormat="1" ht="25.4" customHeight="1" x14ac:dyDescent="0.25">
      <c r="A1" s="68" t="str">
        <f>Index!A91</f>
        <v>Table 7d    Palau Consumer Price Index (CPI), Old format, all items by major groups, FY2000-FY2017</v>
      </c>
      <c r="L1" s="68" t="str">
        <f>Index!A92</f>
        <v>Table 7e    Palau Consumer Price Index (CPI), Old format, domestic items by major groups, FY2000-FY2017</v>
      </c>
      <c r="W1" s="68" t="str">
        <f>Index!A93</f>
        <v>Table 7f    Palau Consumer Price Index (CPI), Old format, imported items by major groups, FY2000-FY2017</v>
      </c>
    </row>
    <row r="2" spans="1:32" ht="50" x14ac:dyDescent="0.25">
      <c r="A2" s="878" t="s">
        <v>1009</v>
      </c>
      <c r="B2" s="30" t="s">
        <v>1010</v>
      </c>
      <c r="C2" s="30" t="s">
        <v>1091</v>
      </c>
      <c r="D2" s="30" t="s">
        <v>1092</v>
      </c>
      <c r="E2" s="879" t="s">
        <v>442</v>
      </c>
      <c r="F2" s="30" t="s">
        <v>1093</v>
      </c>
      <c r="G2" s="30" t="s">
        <v>1094</v>
      </c>
      <c r="H2" s="30" t="s">
        <v>1095</v>
      </c>
      <c r="I2" s="30" t="s">
        <v>1096</v>
      </c>
      <c r="J2" s="30" t="s">
        <v>1097</v>
      </c>
      <c r="L2" s="878" t="s">
        <v>1009</v>
      </c>
      <c r="M2" s="30" t="s">
        <v>1010</v>
      </c>
      <c r="N2" s="30" t="s">
        <v>1091</v>
      </c>
      <c r="O2" s="30" t="s">
        <v>1092</v>
      </c>
      <c r="P2" s="879" t="s">
        <v>442</v>
      </c>
      <c r="Q2" s="30" t="s">
        <v>1093</v>
      </c>
      <c r="R2" s="30" t="s">
        <v>1094</v>
      </c>
      <c r="S2" s="30" t="s">
        <v>1095</v>
      </c>
      <c r="T2" s="30" t="s">
        <v>1096</v>
      </c>
      <c r="U2" s="30" t="s">
        <v>1097</v>
      </c>
      <c r="W2" s="878" t="s">
        <v>1009</v>
      </c>
      <c r="X2" s="30" t="s">
        <v>1010</v>
      </c>
      <c r="Y2" s="30" t="s">
        <v>1091</v>
      </c>
      <c r="Z2" s="30" t="s">
        <v>1092</v>
      </c>
      <c r="AA2" s="879" t="s">
        <v>442</v>
      </c>
      <c r="AB2" s="30" t="s">
        <v>1093</v>
      </c>
      <c r="AC2" s="30" t="s">
        <v>1094</v>
      </c>
      <c r="AD2" s="30" t="s">
        <v>1095</v>
      </c>
      <c r="AE2" s="30" t="s">
        <v>1096</v>
      </c>
      <c r="AF2" s="30" t="s">
        <v>1097</v>
      </c>
    </row>
    <row r="3" spans="1:32" s="4" customFormat="1" x14ac:dyDescent="0.25">
      <c r="A3" s="31" t="s">
        <v>1019</v>
      </c>
      <c r="B3" s="26">
        <f>SUM(C3:J3)</f>
        <v>100.00431680116914</v>
      </c>
      <c r="C3" s="26">
        <v>25.35</v>
      </c>
      <c r="D3" s="26">
        <v>17.520000000000003</v>
      </c>
      <c r="E3" s="26">
        <v>1.6199999999999999</v>
      </c>
      <c r="F3" s="26">
        <v>6.9043168011691431</v>
      </c>
      <c r="G3" s="26">
        <v>19.03</v>
      </c>
      <c r="H3" s="26">
        <v>16.77</v>
      </c>
      <c r="I3" s="26">
        <v>9.2899999999999991</v>
      </c>
      <c r="J3" s="26">
        <v>3.5199999999999996</v>
      </c>
      <c r="L3" s="31" t="s">
        <v>1019</v>
      </c>
      <c r="M3" s="26">
        <v>43.03</v>
      </c>
      <c r="N3" s="26">
        <v>7.7799999999999994</v>
      </c>
      <c r="O3" s="26">
        <v>2.4700000000000002</v>
      </c>
      <c r="P3" s="26">
        <v>0</v>
      </c>
      <c r="Q3" s="26">
        <v>2.4099999999999997</v>
      </c>
      <c r="R3" s="26">
        <v>11.96</v>
      </c>
      <c r="S3" s="26">
        <v>8.9</v>
      </c>
      <c r="T3" s="26">
        <v>6.1</v>
      </c>
      <c r="U3" s="26">
        <v>3.4099999999999997</v>
      </c>
      <c r="W3" s="31" t="s">
        <v>1019</v>
      </c>
      <c r="X3" s="26">
        <v>56.974316801169131</v>
      </c>
      <c r="Y3" s="26">
        <v>17.569999999999997</v>
      </c>
      <c r="Z3" s="26">
        <v>15.05</v>
      </c>
      <c r="AA3" s="26">
        <v>1.62</v>
      </c>
      <c r="AB3" s="26">
        <v>4.494316801169143</v>
      </c>
      <c r="AC3" s="26">
        <v>7.07</v>
      </c>
      <c r="AD3" s="26">
        <v>7.87</v>
      </c>
      <c r="AE3" s="26">
        <v>3.1900000000000004</v>
      </c>
      <c r="AF3" s="26">
        <v>0.11</v>
      </c>
    </row>
    <row r="4" spans="1:32" ht="20.25" hidden="1" customHeight="1" outlineLevel="1" x14ac:dyDescent="0.25">
      <c r="A4" s="158" t="s">
        <v>1098</v>
      </c>
      <c r="B4" s="25">
        <v>79.471342882640769</v>
      </c>
      <c r="C4" s="25">
        <v>84.946115513211893</v>
      </c>
      <c r="D4" s="25">
        <v>73.725228224071628</v>
      </c>
      <c r="E4" s="25">
        <v>110.11691104546395</v>
      </c>
      <c r="F4" s="25">
        <v>86.123478588761742</v>
      </c>
      <c r="G4" s="25">
        <v>65.025829762246971</v>
      </c>
      <c r="H4" s="25">
        <v>70.829144931789955</v>
      </c>
      <c r="I4" s="25">
        <v>87.285212431294141</v>
      </c>
      <c r="J4" s="25">
        <v>105.95854910480058</v>
      </c>
      <c r="L4" s="158" t="s">
        <v>1098</v>
      </c>
      <c r="M4" s="25">
        <v>65.765003279074207</v>
      </c>
      <c r="N4" s="25">
        <v>72.156654855139635</v>
      </c>
      <c r="O4" s="25">
        <v>121.70461292038355</v>
      </c>
      <c r="P4" s="25" t="s">
        <v>1099</v>
      </c>
      <c r="Q4" s="25">
        <v>52.413654204106422</v>
      </c>
      <c r="R4" s="25">
        <v>68.235700082097566</v>
      </c>
      <c r="S4" s="25">
        <v>76.209294899303259</v>
      </c>
      <c r="T4" s="25">
        <v>82.40683016870679</v>
      </c>
      <c r="U4" s="25">
        <v>96.881707662838224</v>
      </c>
      <c r="W4" s="158" t="s">
        <v>1098</v>
      </c>
      <c r="X4" s="25">
        <v>83.731338036532421</v>
      </c>
      <c r="Y4" s="25">
        <v>90.885126894243768</v>
      </c>
      <c r="Z4" s="25">
        <v>68.364363102866307</v>
      </c>
      <c r="AA4" s="25">
        <v>108.57552634576379</v>
      </c>
      <c r="AB4" s="25">
        <v>116.07252721147118</v>
      </c>
      <c r="AC4" s="25">
        <v>82.081142713617822</v>
      </c>
      <c r="AD4" s="25">
        <v>57.640643810452374</v>
      </c>
      <c r="AE4" s="25">
        <v>89.816035890028417</v>
      </c>
      <c r="AF4" s="25">
        <v>123.55599204601207</v>
      </c>
    </row>
    <row r="5" spans="1:32" ht="12.75" hidden="1" customHeight="1" outlineLevel="1" x14ac:dyDescent="0.25">
      <c r="A5" s="29" t="s">
        <v>1100</v>
      </c>
      <c r="B5" s="25">
        <v>79.471342882640769</v>
      </c>
      <c r="C5" s="25">
        <v>84.946115513211893</v>
      </c>
      <c r="D5" s="25">
        <v>73.725228224071628</v>
      </c>
      <c r="E5" s="25">
        <v>110.11691104546395</v>
      </c>
      <c r="F5" s="25">
        <v>86.123478588761742</v>
      </c>
      <c r="G5" s="25">
        <v>65.025829762246971</v>
      </c>
      <c r="H5" s="25">
        <v>70.829144931789955</v>
      </c>
      <c r="I5" s="25">
        <v>87.285212431294141</v>
      </c>
      <c r="J5" s="25">
        <v>105.95854910480058</v>
      </c>
      <c r="L5" s="29" t="s">
        <v>1100</v>
      </c>
      <c r="M5" s="25">
        <v>65.765003279074207</v>
      </c>
      <c r="N5" s="25">
        <v>72.156654855139635</v>
      </c>
      <c r="O5" s="25">
        <v>121.70461292038355</v>
      </c>
      <c r="P5" s="25" t="s">
        <v>1099</v>
      </c>
      <c r="Q5" s="25">
        <v>52.413654204106422</v>
      </c>
      <c r="R5" s="25">
        <v>68.235700082097566</v>
      </c>
      <c r="S5" s="25">
        <v>76.209294899303259</v>
      </c>
      <c r="T5" s="25">
        <v>82.40683016870679</v>
      </c>
      <c r="U5" s="25">
        <v>96.881707662838224</v>
      </c>
      <c r="W5" s="29" t="s">
        <v>1100</v>
      </c>
      <c r="X5" s="25">
        <v>83.731338036532421</v>
      </c>
      <c r="Y5" s="25">
        <v>90.885126894243768</v>
      </c>
      <c r="Z5" s="25">
        <v>68.364363102866307</v>
      </c>
      <c r="AA5" s="25">
        <v>108.57552634576379</v>
      </c>
      <c r="AB5" s="25">
        <v>116.07252721147118</v>
      </c>
      <c r="AC5" s="25">
        <v>82.081142713617822</v>
      </c>
      <c r="AD5" s="25">
        <v>57.640643810452374</v>
      </c>
      <c r="AE5" s="25">
        <v>89.816035890028417</v>
      </c>
      <c r="AF5" s="25">
        <v>123.55599204601207</v>
      </c>
    </row>
    <row r="6" spans="1:32" ht="12.75" hidden="1" customHeight="1" outlineLevel="1" x14ac:dyDescent="0.25">
      <c r="A6" s="29" t="s">
        <v>1101</v>
      </c>
      <c r="B6" s="25">
        <v>80.972059503354288</v>
      </c>
      <c r="C6" s="25">
        <v>87.739521886757132</v>
      </c>
      <c r="D6" s="25">
        <v>72.750214572880552</v>
      </c>
      <c r="E6" s="25">
        <v>111.81345256334262</v>
      </c>
      <c r="F6" s="25">
        <v>86.762663356041216</v>
      </c>
      <c r="G6" s="25">
        <v>66.296875229079703</v>
      </c>
      <c r="H6" s="25">
        <v>71.021863032161605</v>
      </c>
      <c r="I6" s="25">
        <v>89.716201841201709</v>
      </c>
      <c r="J6" s="25">
        <v>108.85426021835754</v>
      </c>
      <c r="L6" s="29" t="s">
        <v>1101</v>
      </c>
      <c r="M6" s="25">
        <v>69.256360069832326</v>
      </c>
      <c r="N6" s="25">
        <v>77.448847523621993</v>
      </c>
      <c r="O6" s="25">
        <v>130.4603404686126</v>
      </c>
      <c r="P6" s="25" t="s">
        <v>1099</v>
      </c>
      <c r="Q6" s="25">
        <v>51.751357549708835</v>
      </c>
      <c r="R6" s="25">
        <v>72.604693881663451</v>
      </c>
      <c r="S6" s="25">
        <v>78.030552485260088</v>
      </c>
      <c r="T6" s="25">
        <v>86.457973764904395</v>
      </c>
      <c r="U6" s="25">
        <v>100.5313963458144</v>
      </c>
      <c r="W6" s="29" t="s">
        <v>1101</v>
      </c>
      <c r="X6" s="25">
        <v>83.97828073098988</v>
      </c>
      <c r="Y6" s="25">
        <v>92.100265744106437</v>
      </c>
      <c r="Z6" s="25">
        <v>66.004642737950491</v>
      </c>
      <c r="AA6" s="25">
        <v>110.24832016573454</v>
      </c>
      <c r="AB6" s="25">
        <v>118.22522609156225</v>
      </c>
      <c r="AC6" s="25">
        <v>81.9853006111138</v>
      </c>
      <c r="AD6" s="25">
        <v>57.280951784915032</v>
      </c>
      <c r="AE6" s="25">
        <v>91.124426854057646</v>
      </c>
      <c r="AF6" s="25">
        <v>122.65434820707939</v>
      </c>
    </row>
    <row r="7" spans="1:32" ht="12.75" hidden="1" customHeight="1" outlineLevel="1" x14ac:dyDescent="0.25">
      <c r="A7" s="29" t="s">
        <v>1102</v>
      </c>
      <c r="B7" s="25">
        <v>79.156453824643918</v>
      </c>
      <c r="C7" s="25">
        <v>83.113068467093541</v>
      </c>
      <c r="D7" s="25">
        <v>73.568043124134491</v>
      </c>
      <c r="E7" s="25">
        <v>109.35427372399444</v>
      </c>
      <c r="F7" s="25">
        <v>87.318251095508316</v>
      </c>
      <c r="G7" s="25">
        <v>65.423753070634945</v>
      </c>
      <c r="H7" s="25">
        <v>71.671811690239423</v>
      </c>
      <c r="I7" s="25">
        <v>87.499932579742122</v>
      </c>
      <c r="J7" s="25">
        <v>105.83119563179305</v>
      </c>
      <c r="L7" s="29" t="s">
        <v>1102</v>
      </c>
      <c r="M7" s="25">
        <v>64.021610764715788</v>
      </c>
      <c r="N7" s="25">
        <v>67.573683940715185</v>
      </c>
      <c r="O7" s="25">
        <v>120.88780343769642</v>
      </c>
      <c r="P7" s="25" t="s">
        <v>1099</v>
      </c>
      <c r="Q7" s="25">
        <v>51.912745911574916</v>
      </c>
      <c r="R7" s="25">
        <v>68.235700082097566</v>
      </c>
      <c r="S7" s="25">
        <v>75.891038272471789</v>
      </c>
      <c r="T7" s="25">
        <v>82.40683016870679</v>
      </c>
      <c r="U7" s="25">
        <v>95.430673709470469</v>
      </c>
      <c r="W7" s="29" t="s">
        <v>1102</v>
      </c>
      <c r="X7" s="25">
        <v>84.348526288722127</v>
      </c>
      <c r="Y7" s="25">
        <v>90.888158867421609</v>
      </c>
      <c r="Z7" s="25">
        <v>68.307110525237832</v>
      </c>
      <c r="AA7" s="25">
        <v>107.78495277331709</v>
      </c>
      <c r="AB7" s="25">
        <v>119.37453276925898</v>
      </c>
      <c r="AC7" s="25">
        <v>82.871201884872391</v>
      </c>
      <c r="AD7" s="25">
        <v>58.758378880339251</v>
      </c>
      <c r="AE7" s="25">
        <v>90.094502000655723</v>
      </c>
      <c r="AF7" s="25">
        <v>130.09169943383637</v>
      </c>
    </row>
    <row r="8" spans="1:32" ht="12.75" hidden="1" customHeight="1" outlineLevel="1" x14ac:dyDescent="0.25">
      <c r="A8" s="158" t="s">
        <v>1103</v>
      </c>
      <c r="B8" s="25">
        <v>79.961405700932531</v>
      </c>
      <c r="C8" s="25">
        <v>86.580434533740501</v>
      </c>
      <c r="D8" s="25">
        <v>72.627769897580947</v>
      </c>
      <c r="E8" s="25">
        <v>112.04123921901027</v>
      </c>
      <c r="F8" s="25">
        <v>89.996338794862424</v>
      </c>
      <c r="G8" s="25">
        <v>63.885917493598527</v>
      </c>
      <c r="H8" s="25">
        <v>71.258129605359898</v>
      </c>
      <c r="I8" s="25">
        <v>87.312570612994321</v>
      </c>
      <c r="J8" s="25">
        <v>107.21142034464985</v>
      </c>
      <c r="L8" s="158" t="s">
        <v>1103</v>
      </c>
      <c r="M8" s="25">
        <v>66.96465038535996</v>
      </c>
      <c r="N8" s="25">
        <v>76.725650001297524</v>
      </c>
      <c r="O8" s="25">
        <v>110.19201440088779</v>
      </c>
      <c r="P8" s="25" t="s">
        <v>1099</v>
      </c>
      <c r="Q8" s="25">
        <v>59.117967321016963</v>
      </c>
      <c r="R8" s="25">
        <v>64.151379142948485</v>
      </c>
      <c r="S8" s="25">
        <v>77.089631866391187</v>
      </c>
      <c r="T8" s="25">
        <v>82.40683016870679</v>
      </c>
      <c r="U8" s="25">
        <v>97.270493066351804</v>
      </c>
      <c r="W8" s="158" t="s">
        <v>1103</v>
      </c>
      <c r="X8" s="25">
        <v>83.993497731999199</v>
      </c>
      <c r="Y8" s="25">
        <v>90.899287844677744</v>
      </c>
      <c r="Z8" s="25">
        <v>68.662080715164976</v>
      </c>
      <c r="AA8" s="25">
        <v>110.60686833372078</v>
      </c>
      <c r="AB8" s="25">
        <v>115.96876297837829</v>
      </c>
      <c r="AC8" s="25">
        <v>82.388829564939613</v>
      </c>
      <c r="AD8" s="25">
        <v>57.854079446002579</v>
      </c>
      <c r="AE8" s="25">
        <v>89.980989781271234</v>
      </c>
      <c r="AF8" s="25">
        <v>128.25822688542183</v>
      </c>
    </row>
    <row r="9" spans="1:32" ht="12.75" hidden="1" customHeight="1" outlineLevel="1" x14ac:dyDescent="0.25">
      <c r="A9" s="29" t="s">
        <v>1104</v>
      </c>
      <c r="B9" s="25">
        <v>79.395264713709622</v>
      </c>
      <c r="C9" s="25">
        <v>84.957844395401565</v>
      </c>
      <c r="D9" s="25">
        <v>75.437684512292392</v>
      </c>
      <c r="E9" s="25">
        <v>109.91892638539451</v>
      </c>
      <c r="F9" s="25">
        <v>86.385330387524505</v>
      </c>
      <c r="G9" s="25">
        <v>64.600642586827377</v>
      </c>
      <c r="H9" s="25">
        <v>70.356843579740968</v>
      </c>
      <c r="I9" s="25">
        <v>86.981192562319094</v>
      </c>
      <c r="J9" s="25">
        <v>104.21465497063105</v>
      </c>
      <c r="L9" s="29" t="s">
        <v>1104</v>
      </c>
      <c r="M9" s="25">
        <v>66.050793619777281</v>
      </c>
      <c r="N9" s="25">
        <v>72.10032289743036</v>
      </c>
      <c r="O9" s="25">
        <v>126.24582982039783</v>
      </c>
      <c r="P9" s="25" t="s">
        <v>1099</v>
      </c>
      <c r="Q9" s="25">
        <v>53.374600047056013</v>
      </c>
      <c r="R9" s="25">
        <v>68.435375365209438</v>
      </c>
      <c r="S9" s="25">
        <v>76.530631485204012</v>
      </c>
      <c r="T9" s="25">
        <v>82.40683016870679</v>
      </c>
      <c r="U9" s="25">
        <v>96.881707662838224</v>
      </c>
      <c r="W9" s="29" t="s">
        <v>1104</v>
      </c>
      <c r="X9" s="25">
        <v>83.403142349148439</v>
      </c>
      <c r="Y9" s="25">
        <v>90.886952076136652</v>
      </c>
      <c r="Z9" s="25">
        <v>69.674516750109888</v>
      </c>
      <c r="AA9" s="25">
        <v>108.38822867729738</v>
      </c>
      <c r="AB9" s="25">
        <v>115.48132895313677</v>
      </c>
      <c r="AC9" s="25">
        <v>81.168988677421353</v>
      </c>
      <c r="AD9" s="25">
        <v>56.90028798334837</v>
      </c>
      <c r="AE9" s="25">
        <v>89.472105139896399</v>
      </c>
      <c r="AF9" s="25">
        <v>115.16082536556448</v>
      </c>
    </row>
    <row r="10" spans="1:32" ht="12.75" hidden="1" customHeight="1" outlineLevel="1" x14ac:dyDescent="0.25">
      <c r="A10" s="29" t="s">
        <v>1105</v>
      </c>
      <c r="B10" s="25">
        <v>79.050092017875173</v>
      </c>
      <c r="C10" s="25">
        <v>83.669586835943008</v>
      </c>
      <c r="D10" s="25">
        <v>74.468271829250611</v>
      </c>
      <c r="E10" s="25">
        <v>110.41640210682219</v>
      </c>
      <c r="F10" s="25">
        <v>85.5683090822792</v>
      </c>
      <c r="G10" s="25">
        <v>64.802777865358408</v>
      </c>
      <c r="H10" s="25">
        <v>70.71462965772109</v>
      </c>
      <c r="I10" s="25">
        <v>88.400845735296798</v>
      </c>
      <c r="J10" s="25">
        <v>105.46703051856575</v>
      </c>
      <c r="L10" s="29" t="s">
        <v>1105</v>
      </c>
      <c r="M10" s="25">
        <v>65.346059506284405</v>
      </c>
      <c r="N10" s="25">
        <v>70.579963285746445</v>
      </c>
      <c r="O10" s="25">
        <v>121.70461292038355</v>
      </c>
      <c r="P10" s="25" t="s">
        <v>1099</v>
      </c>
      <c r="Q10" s="25">
        <v>52.413654204106422</v>
      </c>
      <c r="R10" s="25">
        <v>68.235700082097566</v>
      </c>
      <c r="S10" s="25">
        <v>77.178206914076696</v>
      </c>
      <c r="T10" s="25">
        <v>82.40683016870679</v>
      </c>
      <c r="U10" s="25">
        <v>96.881707662838224</v>
      </c>
      <c r="W10" s="29" t="s">
        <v>1105</v>
      </c>
      <c r="X10" s="25">
        <v>83.347191045528987</v>
      </c>
      <c r="Y10" s="25">
        <v>89.930789813501931</v>
      </c>
      <c r="Z10" s="25">
        <v>69.300871097518836</v>
      </c>
      <c r="AA10" s="25">
        <v>108.6976695860445</v>
      </c>
      <c r="AB10" s="25">
        <v>114.86173388277223</v>
      </c>
      <c r="AC10" s="25">
        <v>81.751609986660711</v>
      </c>
      <c r="AD10" s="25">
        <v>57.18032949307149</v>
      </c>
      <c r="AE10" s="25">
        <v>91.626576611022173</v>
      </c>
      <c r="AF10" s="25">
        <v>121.049058874064</v>
      </c>
    </row>
    <row r="11" spans="1:32" ht="12.75" hidden="1" customHeight="1" outlineLevel="1" x14ac:dyDescent="0.25">
      <c r="A11" s="29" t="s">
        <v>1106</v>
      </c>
      <c r="B11" s="25">
        <v>78.784740173279559</v>
      </c>
      <c r="C11" s="25">
        <v>85.020648109399929</v>
      </c>
      <c r="D11" s="25">
        <v>72.15623474754959</v>
      </c>
      <c r="E11" s="25">
        <v>109.68725198249872</v>
      </c>
      <c r="F11" s="25">
        <v>83.241303195910703</v>
      </c>
      <c r="G11" s="25">
        <v>63.591897916293149</v>
      </c>
      <c r="H11" s="25">
        <v>71.034499231197842</v>
      </c>
      <c r="I11" s="25">
        <v>86.86685107029696</v>
      </c>
      <c r="J11" s="25">
        <v>105.99612557912521</v>
      </c>
      <c r="L11" s="29" t="s">
        <v>1106</v>
      </c>
      <c r="M11" s="25">
        <v>65.375838896188611</v>
      </c>
      <c r="N11" s="25">
        <v>72.898834074156511</v>
      </c>
      <c r="O11" s="25">
        <v>121.70461292038355</v>
      </c>
      <c r="P11" s="25" t="s">
        <v>1099</v>
      </c>
      <c r="Q11" s="25">
        <v>51.646567714853077</v>
      </c>
      <c r="R11" s="25">
        <v>63.769087255232563</v>
      </c>
      <c r="S11" s="25">
        <v>79.390032695706068</v>
      </c>
      <c r="T11" s="25">
        <v>82.40683016870679</v>
      </c>
      <c r="U11" s="25">
        <v>96.881707662838224</v>
      </c>
      <c r="W11" s="29" t="s">
        <v>1106</v>
      </c>
      <c r="X11" s="25">
        <v>82.965375743387298</v>
      </c>
      <c r="Y11" s="25">
        <v>90.585117275446692</v>
      </c>
      <c r="Z11" s="25">
        <v>66.66349844949724</v>
      </c>
      <c r="AA11" s="25">
        <v>108.16052194501555</v>
      </c>
      <c r="AB11" s="25">
        <v>111.00454418193161</v>
      </c>
      <c r="AC11" s="25">
        <v>81.867583550235807</v>
      </c>
      <c r="AD11" s="25">
        <v>57.083127768720679</v>
      </c>
      <c r="AE11" s="25">
        <v>89.118884751835651</v>
      </c>
      <c r="AF11" s="25">
        <v>123.75588040523712</v>
      </c>
    </row>
    <row r="12" spans="1:32" ht="12.75" hidden="1" customHeight="1" outlineLevel="1" x14ac:dyDescent="0.25">
      <c r="A12" s="158" t="s">
        <v>1107</v>
      </c>
      <c r="B12" s="25">
        <v>79.527305956224367</v>
      </c>
      <c r="C12" s="25">
        <v>85.775377208670179</v>
      </c>
      <c r="D12" s="25">
        <v>72.972435277807804</v>
      </c>
      <c r="E12" s="25">
        <v>109.98250513363219</v>
      </c>
      <c r="F12" s="25">
        <v>86.625324267308343</v>
      </c>
      <c r="G12" s="25">
        <v>64.735399442995075</v>
      </c>
      <c r="H12" s="25">
        <v>70.216504239855581</v>
      </c>
      <c r="I12" s="25">
        <v>87.019542834296558</v>
      </c>
      <c r="J12" s="25">
        <v>105.62945963793709</v>
      </c>
      <c r="L12" s="158" t="s">
        <v>1107</v>
      </c>
      <c r="M12" s="25">
        <v>66.130442955602689</v>
      </c>
      <c r="N12" s="25">
        <v>73.231055961525627</v>
      </c>
      <c r="O12" s="25">
        <v>121.70461292038355</v>
      </c>
      <c r="P12" s="25" t="s">
        <v>1099</v>
      </c>
      <c r="Q12" s="25">
        <v>52.413654204106422</v>
      </c>
      <c r="R12" s="25">
        <v>68.235700082097566</v>
      </c>
      <c r="S12" s="25">
        <v>76.209294899303259</v>
      </c>
      <c r="T12" s="25">
        <v>82.40683016870679</v>
      </c>
      <c r="U12" s="25">
        <v>96.881707662838224</v>
      </c>
      <c r="W12" s="158" t="s">
        <v>1107</v>
      </c>
      <c r="X12" s="25">
        <v>83.63569564891074</v>
      </c>
      <c r="Y12" s="25">
        <v>91.637164740038514</v>
      </c>
      <c r="Z12" s="25">
        <v>67.452968927326381</v>
      </c>
      <c r="AA12" s="25">
        <v>108.44880420950589</v>
      </c>
      <c r="AB12" s="25">
        <v>117.24700603091537</v>
      </c>
      <c r="AC12" s="25">
        <v>81.627493111570743</v>
      </c>
      <c r="AD12" s="25">
        <v>56.903678185918253</v>
      </c>
      <c r="AE12" s="25">
        <v>89.428452305923003</v>
      </c>
      <c r="AF12" s="25">
        <v>121.84671942877473</v>
      </c>
    </row>
    <row r="13" spans="1:32" ht="12.75" hidden="1" customHeight="1" outlineLevel="1" x14ac:dyDescent="0.25">
      <c r="A13" s="29" t="s">
        <v>1108</v>
      </c>
      <c r="B13" s="25">
        <v>79.059821164437182</v>
      </c>
      <c r="C13" s="25">
        <v>84.311298052465006</v>
      </c>
      <c r="D13" s="25">
        <v>74.233441973314768</v>
      </c>
      <c r="E13" s="25">
        <v>109.16286862836459</v>
      </c>
      <c r="F13" s="25">
        <v>83.388800745147407</v>
      </c>
      <c r="G13" s="25">
        <v>64.628232738479142</v>
      </c>
      <c r="H13" s="25">
        <v>70.294947967815929</v>
      </c>
      <c r="I13" s="25">
        <v>85.914844688476833</v>
      </c>
      <c r="J13" s="25">
        <v>104.52858003990916</v>
      </c>
      <c r="L13" s="29" t="s">
        <v>1108</v>
      </c>
      <c r="M13" s="25">
        <v>65.274454197022465</v>
      </c>
      <c r="N13" s="25">
        <v>68.966324104496792</v>
      </c>
      <c r="O13" s="25">
        <v>134.42002024042361</v>
      </c>
      <c r="P13" s="25" t="s">
        <v>1099</v>
      </c>
      <c r="Q13" s="25">
        <v>46.6989681095042</v>
      </c>
      <c r="R13" s="25">
        <v>72.774665835078423</v>
      </c>
      <c r="S13" s="25">
        <v>75.390122783526678</v>
      </c>
      <c r="T13" s="25">
        <v>82.40683016870679</v>
      </c>
      <c r="U13" s="25">
        <v>96.503241050000085</v>
      </c>
      <c r="W13" s="29" t="s">
        <v>1108</v>
      </c>
      <c r="X13" s="25">
        <v>83.467313977467867</v>
      </c>
      <c r="Y13" s="25">
        <v>91.72067278922475</v>
      </c>
      <c r="Z13" s="25">
        <v>67.180526647350405</v>
      </c>
      <c r="AA13" s="25">
        <v>106.58314676616087</v>
      </c>
      <c r="AB13" s="25">
        <v>117.45270319599825</v>
      </c>
      <c r="AC13" s="25">
        <v>81.434422812386813</v>
      </c>
      <c r="AD13" s="25">
        <v>56.715744921965033</v>
      </c>
      <c r="AE13" s="25">
        <v>89.602672219275831</v>
      </c>
      <c r="AF13" s="25">
        <v>117.39031138804795</v>
      </c>
    </row>
    <row r="14" spans="1:32" ht="12.75" hidden="1" customHeight="1" outlineLevel="1" x14ac:dyDescent="0.25">
      <c r="A14" s="29" t="s">
        <v>1109</v>
      </c>
      <c r="B14" s="25">
        <v>79.323759371661438</v>
      </c>
      <c r="C14" s="25">
        <v>84.653337837645111</v>
      </c>
      <c r="D14" s="25">
        <v>72.253659002715054</v>
      </c>
      <c r="E14" s="25">
        <v>109.02219497157789</v>
      </c>
      <c r="F14" s="25">
        <v>83.302221224380617</v>
      </c>
      <c r="G14" s="25">
        <v>64.678864481341378</v>
      </c>
      <c r="H14" s="25">
        <v>71.399187247384774</v>
      </c>
      <c r="I14" s="25">
        <v>85.616206576052505</v>
      </c>
      <c r="J14" s="25">
        <v>105.8546750136581</v>
      </c>
      <c r="L14" s="29" t="s">
        <v>1109</v>
      </c>
      <c r="M14" s="25">
        <v>65.012147573463338</v>
      </c>
      <c r="N14" s="25">
        <v>69.038286702799539</v>
      </c>
      <c r="O14" s="25">
        <v>129.58476771378969</v>
      </c>
      <c r="P14" s="25" t="s">
        <v>1099</v>
      </c>
      <c r="Q14" s="25">
        <v>45.899706639627261</v>
      </c>
      <c r="R14" s="25">
        <v>72.598951585939972</v>
      </c>
      <c r="S14" s="25">
        <v>75.103751193341736</v>
      </c>
      <c r="T14" s="25">
        <v>82.40683016870679</v>
      </c>
      <c r="U14" s="25">
        <v>96.503241050000085</v>
      </c>
      <c r="W14" s="29" t="s">
        <v>1109</v>
      </c>
      <c r="X14" s="25">
        <v>83.980594386150884</v>
      </c>
      <c r="Y14" s="25">
        <v>91.903928814007017</v>
      </c>
      <c r="Z14" s="25">
        <v>65.928978697954207</v>
      </c>
      <c r="AA14" s="25">
        <v>106.80025957893874</v>
      </c>
      <c r="AB14" s="25">
        <v>118.06680835830737</v>
      </c>
      <c r="AC14" s="25">
        <v>82.556440985473202</v>
      </c>
      <c r="AD14" s="25">
        <v>57.692559034617453</v>
      </c>
      <c r="AE14" s="25">
        <v>90.262461203492975</v>
      </c>
      <c r="AF14" s="25">
        <v>125.96163498879052</v>
      </c>
    </row>
    <row r="15" spans="1:32" ht="12.75" hidden="1" customHeight="1" outlineLevel="1" x14ac:dyDescent="0.25">
      <c r="A15" s="29" t="s">
        <v>1110</v>
      </c>
      <c r="B15" s="25">
        <v>79.563211548012774</v>
      </c>
      <c r="C15" s="25">
        <v>84.956787486230581</v>
      </c>
      <c r="D15" s="25">
        <v>71.615712770866466</v>
      </c>
      <c r="E15" s="25">
        <v>108.0225019948091</v>
      </c>
      <c r="F15" s="25">
        <v>84.140703858654348</v>
      </c>
      <c r="G15" s="25">
        <v>65.259638046900776</v>
      </c>
      <c r="H15" s="25">
        <v>72.429414527384523</v>
      </c>
      <c r="I15" s="25">
        <v>85.188061234045477</v>
      </c>
      <c r="J15" s="25">
        <v>106.21677975499627</v>
      </c>
      <c r="L15" s="29" t="s">
        <v>1110</v>
      </c>
      <c r="M15" s="25">
        <v>65.48915325108004</v>
      </c>
      <c r="N15" s="25">
        <v>70.723494976486975</v>
      </c>
      <c r="O15" s="25">
        <v>129.58476771378969</v>
      </c>
      <c r="P15" s="25" t="s">
        <v>1099</v>
      </c>
      <c r="Q15" s="25">
        <v>45.899706639627261</v>
      </c>
      <c r="R15" s="25">
        <v>72.598951585939972</v>
      </c>
      <c r="S15" s="25">
        <v>74.309493152629713</v>
      </c>
      <c r="T15" s="25">
        <v>82.40683016870679</v>
      </c>
      <c r="U15" s="25">
        <v>96.503241050000085</v>
      </c>
      <c r="W15" s="29" t="s">
        <v>1110</v>
      </c>
      <c r="X15" s="25">
        <v>84.528211276753837</v>
      </c>
      <c r="Y15" s="25">
        <v>93.231197895710423</v>
      </c>
      <c r="Z15" s="25">
        <v>65.038067593821751</v>
      </c>
      <c r="AA15" s="25">
        <v>106.77970249303937</v>
      </c>
      <c r="AB15" s="25">
        <v>119.40610099412051</v>
      </c>
      <c r="AC15" s="25">
        <v>82.907790766742806</v>
      </c>
      <c r="AD15" s="25">
        <v>58.156201585348228</v>
      </c>
      <c r="AE15" s="25">
        <v>88.877114819226449</v>
      </c>
      <c r="AF15" s="25">
        <v>128.58021761789146</v>
      </c>
    </row>
    <row r="16" spans="1:32" ht="12.75" hidden="1" customHeight="1" outlineLevel="1" x14ac:dyDescent="0.25">
      <c r="A16" s="158" t="s">
        <v>1111</v>
      </c>
      <c r="B16" s="25">
        <v>79.695471151109786</v>
      </c>
      <c r="C16" s="25">
        <v>85.399755937053087</v>
      </c>
      <c r="D16" s="25">
        <v>71.893397165730349</v>
      </c>
      <c r="E16" s="25">
        <v>108.47928510923198</v>
      </c>
      <c r="F16" s="25">
        <v>87.371415949191928</v>
      </c>
      <c r="G16" s="25">
        <v>65.84202490441325</v>
      </c>
      <c r="H16" s="25">
        <v>71.337701816265422</v>
      </c>
      <c r="I16" s="25">
        <v>86.025784560536565</v>
      </c>
      <c r="J16" s="25">
        <v>105.94934797212525</v>
      </c>
      <c r="L16" s="158" t="s">
        <v>1111</v>
      </c>
      <c r="M16" s="25">
        <v>66.177597144961069</v>
      </c>
      <c r="N16" s="25">
        <v>69.981737351548134</v>
      </c>
      <c r="O16" s="25">
        <v>129.58476771378969</v>
      </c>
      <c r="P16" s="25" t="s">
        <v>1099</v>
      </c>
      <c r="Q16" s="25">
        <v>46.550623833883904</v>
      </c>
      <c r="R16" s="25">
        <v>78.224054345506559</v>
      </c>
      <c r="S16" s="25">
        <v>71.670933859766791</v>
      </c>
      <c r="T16" s="25">
        <v>82.40683016870679</v>
      </c>
      <c r="U16" s="25">
        <v>96.503241050000085</v>
      </c>
      <c r="W16" s="158" t="s">
        <v>1111</v>
      </c>
      <c r="X16" s="25">
        <v>85.562037375202991</v>
      </c>
      <c r="Y16" s="25">
        <v>94.062532461267935</v>
      </c>
      <c r="Z16" s="25">
        <v>66.991423060520006</v>
      </c>
      <c r="AA16" s="25">
        <v>107.18039639721009</v>
      </c>
      <c r="AB16" s="25">
        <v>125.3669728897861</v>
      </c>
      <c r="AC16" s="25">
        <v>83.163943432531212</v>
      </c>
      <c r="AD16" s="25">
        <v>58.747233267499773</v>
      </c>
      <c r="AE16" s="25">
        <v>89.595030605300423</v>
      </c>
      <c r="AF16" s="25">
        <v>128.38398018760199</v>
      </c>
    </row>
    <row r="17" spans="1:32" ht="12.75" hidden="1" customHeight="1" outlineLevel="1" x14ac:dyDescent="0.25">
      <c r="A17" s="29" t="s">
        <v>1112</v>
      </c>
      <c r="B17" s="25">
        <v>79.613296047395451</v>
      </c>
      <c r="C17" s="25">
        <v>84.708614643461146</v>
      </c>
      <c r="D17" s="25">
        <v>72.61472293182004</v>
      </c>
      <c r="E17" s="25">
        <v>108.71056254085413</v>
      </c>
      <c r="F17" s="25">
        <v>86.999696993505722</v>
      </c>
      <c r="G17" s="25">
        <v>66.731790530637923</v>
      </c>
      <c r="H17" s="25">
        <v>71.498241547347021</v>
      </c>
      <c r="I17" s="25">
        <v>86.310413635834905</v>
      </c>
      <c r="J17" s="25">
        <v>106.18430336868322</v>
      </c>
      <c r="L17" s="29" t="s">
        <v>1112</v>
      </c>
      <c r="M17" s="25">
        <v>65.83602371267375</v>
      </c>
      <c r="N17" s="25">
        <v>68.977503555569101</v>
      </c>
      <c r="O17" s="25">
        <v>129.58476771378969</v>
      </c>
      <c r="P17" s="25" t="s">
        <v>1099</v>
      </c>
      <c r="Q17" s="25">
        <v>46.550623833883904</v>
      </c>
      <c r="R17" s="25">
        <v>78.224054345506559</v>
      </c>
      <c r="S17" s="25">
        <v>71.670933859766791</v>
      </c>
      <c r="T17" s="25">
        <v>82.40683016870679</v>
      </c>
      <c r="U17" s="25">
        <v>96.503241050000085</v>
      </c>
      <c r="W17" s="29" t="s">
        <v>1112</v>
      </c>
      <c r="X17" s="25">
        <v>85.648495991174002</v>
      </c>
      <c r="Y17" s="25">
        <v>93.286374241378809</v>
      </c>
      <c r="Z17" s="25">
        <v>68.02823845287736</v>
      </c>
      <c r="AA17" s="25">
        <v>107.29873250974505</v>
      </c>
      <c r="AB17" s="25">
        <v>124.00437167264994</v>
      </c>
      <c r="AC17" s="25">
        <v>83.597823604246983</v>
      </c>
      <c r="AD17" s="25">
        <v>59.48316431851346</v>
      </c>
      <c r="AE17" s="25">
        <v>89.938459097545731</v>
      </c>
      <c r="AF17" s="25">
        <v>130.19684508467185</v>
      </c>
    </row>
    <row r="18" spans="1:32" ht="12.75" hidden="1" customHeight="1" outlineLevel="1" x14ac:dyDescent="0.25">
      <c r="A18" s="29" t="s">
        <v>1113</v>
      </c>
      <c r="B18" s="25">
        <v>79.871856098579599</v>
      </c>
      <c r="C18" s="25">
        <v>85.205437658819946</v>
      </c>
      <c r="D18" s="25">
        <v>72.231929172655867</v>
      </c>
      <c r="E18" s="25">
        <v>109.56618267988125</v>
      </c>
      <c r="F18" s="25">
        <v>89.576820737118638</v>
      </c>
      <c r="G18" s="25">
        <v>66.930204558002401</v>
      </c>
      <c r="H18" s="25">
        <v>71.912957946324966</v>
      </c>
      <c r="I18" s="25">
        <v>87.491509496224879</v>
      </c>
      <c r="J18" s="25">
        <v>107.61995820046121</v>
      </c>
      <c r="L18" s="29" t="s">
        <v>1113</v>
      </c>
      <c r="M18" s="25">
        <v>66.19481869569907</v>
      </c>
      <c r="N18" s="25">
        <v>72.144844967200811</v>
      </c>
      <c r="O18" s="25">
        <v>117.32674914626905</v>
      </c>
      <c r="P18" s="25" t="s">
        <v>1099</v>
      </c>
      <c r="Q18" s="25">
        <v>52.239620765279561</v>
      </c>
      <c r="R18" s="25">
        <v>73.117000086437685</v>
      </c>
      <c r="S18" s="25">
        <v>72.3805015387737</v>
      </c>
      <c r="T18" s="25">
        <v>82.40683016870679</v>
      </c>
      <c r="U18" s="25">
        <v>96.881707662838224</v>
      </c>
      <c r="W18" s="29" t="s">
        <v>1113</v>
      </c>
      <c r="X18" s="25">
        <v>85.950452587086929</v>
      </c>
      <c r="Y18" s="25">
        <v>92.369934784887931</v>
      </c>
      <c r="Z18" s="25">
        <v>69.411157834112572</v>
      </c>
      <c r="AA18" s="25">
        <v>109.48435760219675</v>
      </c>
      <c r="AB18" s="25">
        <v>122.61152532022079</v>
      </c>
      <c r="AC18" s="25">
        <v>84.276780040805335</v>
      </c>
      <c r="AD18" s="25">
        <v>60.542696134419884</v>
      </c>
      <c r="AE18" s="25">
        <v>89.991385790173723</v>
      </c>
      <c r="AF18" s="25">
        <v>137.08859652160163</v>
      </c>
    </row>
    <row r="19" spans="1:32" ht="12.75" hidden="1" customHeight="1" outlineLevel="1" x14ac:dyDescent="0.25">
      <c r="A19" s="29" t="s">
        <v>1114</v>
      </c>
      <c r="B19" s="25">
        <v>79.876995405476123</v>
      </c>
      <c r="C19" s="25">
        <v>85.512564746912645</v>
      </c>
      <c r="D19" s="25">
        <v>73.911774168013878</v>
      </c>
      <c r="E19" s="25">
        <v>110.70560541998393</v>
      </c>
      <c r="F19" s="25">
        <v>93.135134210319194</v>
      </c>
      <c r="G19" s="25">
        <v>67.144997816933255</v>
      </c>
      <c r="H19" s="25">
        <v>71.144058637404058</v>
      </c>
      <c r="I19" s="25">
        <v>88.813003005033963</v>
      </c>
      <c r="J19" s="25">
        <v>107.77474490941403</v>
      </c>
      <c r="L19" s="29" t="s">
        <v>1114</v>
      </c>
      <c r="M19" s="25">
        <v>67.157220297838364</v>
      </c>
      <c r="N19" s="25">
        <v>75.480603318081677</v>
      </c>
      <c r="O19" s="25">
        <v>110.19201440088779</v>
      </c>
      <c r="P19" s="25" t="s">
        <v>1099</v>
      </c>
      <c r="Q19" s="25">
        <v>60.036083600885668</v>
      </c>
      <c r="R19" s="25">
        <v>68.697113740947799</v>
      </c>
      <c r="S19" s="25">
        <v>73.429421861331392</v>
      </c>
      <c r="T19" s="25">
        <v>82.40683016870679</v>
      </c>
      <c r="U19" s="25">
        <v>97.270493066351804</v>
      </c>
      <c r="W19" s="29" t="s">
        <v>1114</v>
      </c>
      <c r="X19" s="25">
        <v>85.943485346130529</v>
      </c>
      <c r="Y19" s="25">
        <v>91.417116139896109</v>
      </c>
      <c r="Z19" s="25">
        <v>72.153403278802472</v>
      </c>
      <c r="AA19" s="25">
        <v>111.42450381201992</v>
      </c>
      <c r="AB19" s="25">
        <v>120.65757197319262</v>
      </c>
      <c r="AC19" s="25">
        <v>84.195020870742795</v>
      </c>
      <c r="AD19" s="25">
        <v>60.837763423384686</v>
      </c>
      <c r="AE19" s="25">
        <v>89.844634304524561</v>
      </c>
      <c r="AF19" s="25">
        <v>134.44932355541164</v>
      </c>
    </row>
    <row r="20" spans="1:32" ht="12.75" hidden="1" customHeight="1" outlineLevel="1" x14ac:dyDescent="0.25">
      <c r="A20" s="29" t="s">
        <v>1115</v>
      </c>
      <c r="B20" s="25">
        <v>80.024710451118551</v>
      </c>
      <c r="C20" s="25">
        <v>85.576037502025329</v>
      </c>
      <c r="D20" s="25">
        <v>76.601573422786274</v>
      </c>
      <c r="E20" s="25">
        <v>112.90980597996304</v>
      </c>
      <c r="F20" s="25">
        <v>96.78934037657109</v>
      </c>
      <c r="G20" s="25">
        <v>67.330829594930023</v>
      </c>
      <c r="H20" s="25">
        <v>70.04230211680084</v>
      </c>
      <c r="I20" s="25">
        <v>91.037687144038486</v>
      </c>
      <c r="J20" s="25">
        <v>107.47670231737396</v>
      </c>
      <c r="L20" s="29" t="s">
        <v>1115</v>
      </c>
      <c r="M20" s="25">
        <v>68.005106314619837</v>
      </c>
      <c r="N20" s="25">
        <v>77.333970710823323</v>
      </c>
      <c r="O20" s="25">
        <v>103.49114866029328</v>
      </c>
      <c r="P20" s="25" t="s">
        <v>1099</v>
      </c>
      <c r="Q20" s="25">
        <v>69.409710172350671</v>
      </c>
      <c r="R20" s="25">
        <v>64.761519401322815</v>
      </c>
      <c r="S20" s="25">
        <v>75.389232426436138</v>
      </c>
      <c r="T20" s="25">
        <v>82.40683016870679</v>
      </c>
      <c r="U20" s="25">
        <v>97.669878599600594</v>
      </c>
      <c r="W20" s="29" t="s">
        <v>1115</v>
      </c>
      <c r="X20" s="25">
        <v>85.76138678295591</v>
      </c>
      <c r="Y20" s="25">
        <v>89.647318611472414</v>
      </c>
      <c r="Z20" s="25">
        <v>76.066779274471557</v>
      </c>
      <c r="AA20" s="25">
        <v>113.30495331479158</v>
      </c>
      <c r="AB20" s="25">
        <v>117.37557336538676</v>
      </c>
      <c r="AC20" s="25">
        <v>84.006837401589422</v>
      </c>
      <c r="AD20" s="25">
        <v>60.949782805890266</v>
      </c>
      <c r="AE20" s="25">
        <v>92.397300898441387</v>
      </c>
      <c r="AF20" s="25">
        <v>129.1721819788032</v>
      </c>
    </row>
    <row r="21" spans="1:32" ht="12.75" hidden="1" customHeight="1" outlineLevel="1" x14ac:dyDescent="0.25">
      <c r="A21" s="29" t="s">
        <v>1116</v>
      </c>
      <c r="B21" s="25">
        <v>80.024710451118551</v>
      </c>
      <c r="C21" s="25">
        <v>85.576037502025329</v>
      </c>
      <c r="D21" s="25">
        <v>76.601573422786274</v>
      </c>
      <c r="E21" s="25">
        <v>112.90980597996304</v>
      </c>
      <c r="F21" s="25">
        <v>96.78934037657109</v>
      </c>
      <c r="G21" s="25">
        <v>67.330829594930023</v>
      </c>
      <c r="H21" s="25">
        <v>70.04230211680084</v>
      </c>
      <c r="I21" s="25">
        <v>91.037687144038486</v>
      </c>
      <c r="J21" s="25">
        <v>107.47670231737396</v>
      </c>
      <c r="L21" s="29" t="s">
        <v>1116</v>
      </c>
      <c r="M21" s="25">
        <v>68.005106314619837</v>
      </c>
      <c r="N21" s="25">
        <v>77.333970710823323</v>
      </c>
      <c r="O21" s="25">
        <v>103.49114866029328</v>
      </c>
      <c r="P21" s="25" t="s">
        <v>1099</v>
      </c>
      <c r="Q21" s="25">
        <v>69.409710172350671</v>
      </c>
      <c r="R21" s="25">
        <v>64.761519401322815</v>
      </c>
      <c r="S21" s="25">
        <v>75.389232426436138</v>
      </c>
      <c r="T21" s="25">
        <v>82.40683016870679</v>
      </c>
      <c r="U21" s="25">
        <v>97.669878599600594</v>
      </c>
      <c r="W21" s="29" t="s">
        <v>1116</v>
      </c>
      <c r="X21" s="25">
        <v>85.76138678295591</v>
      </c>
      <c r="Y21" s="25">
        <v>89.647318611472414</v>
      </c>
      <c r="Z21" s="25">
        <v>76.066779274471557</v>
      </c>
      <c r="AA21" s="25">
        <v>113.30495331479158</v>
      </c>
      <c r="AB21" s="25">
        <v>117.37557336538676</v>
      </c>
      <c r="AC21" s="25">
        <v>84.006837401589422</v>
      </c>
      <c r="AD21" s="25">
        <v>60.949782805890266</v>
      </c>
      <c r="AE21" s="25">
        <v>92.397300898441387</v>
      </c>
      <c r="AF21" s="25">
        <v>129.1721819788032</v>
      </c>
    </row>
    <row r="22" spans="1:32" ht="12.75" hidden="1" customHeight="1" outlineLevel="1" x14ac:dyDescent="0.25">
      <c r="A22" s="29" t="s">
        <v>1117</v>
      </c>
      <c r="B22" s="25">
        <v>80.53028617826331</v>
      </c>
      <c r="C22" s="25">
        <v>85.988169098739831</v>
      </c>
      <c r="D22" s="25">
        <v>79.577360984156883</v>
      </c>
      <c r="E22" s="25">
        <v>115.15304263880815</v>
      </c>
      <c r="F22" s="25">
        <v>101.59317280630685</v>
      </c>
      <c r="G22" s="25">
        <v>67.826062097009114</v>
      </c>
      <c r="H22" s="25">
        <v>69.387648226793516</v>
      </c>
      <c r="I22" s="25">
        <v>94.245130212201104</v>
      </c>
      <c r="J22" s="25">
        <v>107.19330906404768</v>
      </c>
      <c r="L22" s="29" t="s">
        <v>1117</v>
      </c>
      <c r="M22" s="25">
        <v>69.29232325553879</v>
      </c>
      <c r="N22" s="25">
        <v>79.511206044422906</v>
      </c>
      <c r="O22" s="25">
        <v>97.197767998518671</v>
      </c>
      <c r="P22" s="25" t="s">
        <v>1099</v>
      </c>
      <c r="Q22" s="25">
        <v>80.679548425154238</v>
      </c>
      <c r="R22" s="25">
        <v>61.267474745079888</v>
      </c>
      <c r="S22" s="25">
        <v>77.566221303462484</v>
      </c>
      <c r="T22" s="25">
        <v>82.40683016870679</v>
      </c>
      <c r="U22" s="25">
        <v>98.080153272278309</v>
      </c>
      <c r="W22" s="29" t="s">
        <v>1117</v>
      </c>
      <c r="X22" s="25">
        <v>86.074961900981563</v>
      </c>
      <c r="Y22" s="25">
        <v>88.557208332996851</v>
      </c>
      <c r="Z22" s="25">
        <v>80.25504559143225</v>
      </c>
      <c r="AA22" s="25">
        <v>115.3679052568759</v>
      </c>
      <c r="AB22" s="25">
        <v>114.34620108109316</v>
      </c>
      <c r="AC22" s="25">
        <v>84.193875112522434</v>
      </c>
      <c r="AD22" s="25">
        <v>61.383556767370834</v>
      </c>
      <c r="AE22" s="25">
        <v>96.403868332753504</v>
      </c>
      <c r="AF22" s="25">
        <v>124.12004380128532</v>
      </c>
    </row>
    <row r="23" spans="1:32" ht="12.75" hidden="1" customHeight="1" outlineLevel="1" x14ac:dyDescent="0.25">
      <c r="A23" s="29" t="s">
        <v>1118</v>
      </c>
      <c r="B23" s="25">
        <v>81.515421335888604</v>
      </c>
      <c r="C23" s="25">
        <v>87.303584003594864</v>
      </c>
      <c r="D23" s="25">
        <v>81.339343812782886</v>
      </c>
      <c r="E23" s="25">
        <v>116.94253671584968</v>
      </c>
      <c r="F23" s="25">
        <v>104.81795629280255</v>
      </c>
      <c r="G23" s="25">
        <v>67.13076982142897</v>
      </c>
      <c r="H23" s="25">
        <v>70.325410152994877</v>
      </c>
      <c r="I23" s="25">
        <v>97.49863307919685</v>
      </c>
      <c r="J23" s="25">
        <v>106.98502063625037</v>
      </c>
      <c r="L23" s="29" t="s">
        <v>1118</v>
      </c>
      <c r="M23" s="25">
        <v>71.141505371472917</v>
      </c>
      <c r="N23" s="25">
        <v>83.775563801275894</v>
      </c>
      <c r="O23" s="25">
        <v>91.287092917527673</v>
      </c>
      <c r="P23" s="25" t="s">
        <v>1099</v>
      </c>
      <c r="Q23" s="25">
        <v>92.633573385390207</v>
      </c>
      <c r="R23" s="25">
        <v>54.878561169396811</v>
      </c>
      <c r="S23" s="25">
        <v>82.909496807806462</v>
      </c>
      <c r="T23" s="25">
        <v>82.40683016870679</v>
      </c>
      <c r="U23" s="25">
        <v>98.501613973850496</v>
      </c>
      <c r="W23" s="29" t="s">
        <v>1118</v>
      </c>
      <c r="X23" s="25">
        <v>85.400582664019723</v>
      </c>
      <c r="Y23" s="25">
        <v>88.217333808349395</v>
      </c>
      <c r="Z23" s="25">
        <v>80.368476515586948</v>
      </c>
      <c r="AA23" s="25">
        <v>116.94253671584968</v>
      </c>
      <c r="AB23" s="25">
        <v>107.52499796171311</v>
      </c>
      <c r="AC23" s="25">
        <v>83.609223464997925</v>
      </c>
      <c r="AD23" s="25">
        <v>60.120556035088647</v>
      </c>
      <c r="AE23" s="25">
        <v>100.45409987419305</v>
      </c>
      <c r="AF23" s="25">
        <v>117.83655266583999</v>
      </c>
    </row>
    <row r="24" spans="1:32" hidden="1" outlineLevel="1" x14ac:dyDescent="0.25">
      <c r="A24" s="29" t="s">
        <v>1119</v>
      </c>
      <c r="B24" s="25">
        <v>82.382916686842663</v>
      </c>
      <c r="C24" s="25">
        <v>87.156078761100417</v>
      </c>
      <c r="D24" s="25">
        <v>83.432671193083408</v>
      </c>
      <c r="E24" s="25">
        <v>116.94253671584968</v>
      </c>
      <c r="F24" s="25">
        <v>104.81795629280255</v>
      </c>
      <c r="G24" s="25">
        <v>67.949565805071046</v>
      </c>
      <c r="H24" s="25">
        <v>72.277017889038262</v>
      </c>
      <c r="I24" s="25">
        <v>97.49863307919685</v>
      </c>
      <c r="J24" s="25">
        <v>107.69885243315215</v>
      </c>
      <c r="L24" s="29" t="s">
        <v>1119</v>
      </c>
      <c r="M24" s="25">
        <v>71.157988704431503</v>
      </c>
      <c r="N24" s="25">
        <v>83.775563801275894</v>
      </c>
      <c r="O24" s="25">
        <v>91.287092917527673</v>
      </c>
      <c r="P24" s="25" t="s">
        <v>1099</v>
      </c>
      <c r="Q24" s="25">
        <v>92.633573385390207</v>
      </c>
      <c r="R24" s="25">
        <v>54.878561169396811</v>
      </c>
      <c r="S24" s="25">
        <v>82.909496807806462</v>
      </c>
      <c r="T24" s="25">
        <v>82.40683016870679</v>
      </c>
      <c r="U24" s="25">
        <v>99.773498348504177</v>
      </c>
      <c r="W24" s="29" t="s">
        <v>1119</v>
      </c>
      <c r="X24" s="25">
        <v>86.661833062205247</v>
      </c>
      <c r="Y24" s="25">
        <v>88.031625018596088</v>
      </c>
      <c r="Z24" s="25">
        <v>82.666105700693677</v>
      </c>
      <c r="AA24" s="25">
        <v>116.94253671584968</v>
      </c>
      <c r="AB24" s="25">
        <v>107.52499796171311</v>
      </c>
      <c r="AC24" s="25">
        <v>85.56616505465405</v>
      </c>
      <c r="AD24" s="25">
        <v>63.687940905581584</v>
      </c>
      <c r="AE24" s="25">
        <v>100.45409987419305</v>
      </c>
      <c r="AF24" s="25">
        <v>117.83655266583999</v>
      </c>
    </row>
    <row r="25" spans="1:32" hidden="1" outlineLevel="1" x14ac:dyDescent="0.25">
      <c r="A25" s="29" t="s">
        <v>1120</v>
      </c>
      <c r="B25" s="25">
        <v>83.229735605664175</v>
      </c>
      <c r="C25" s="25">
        <v>85.103910206494476</v>
      </c>
      <c r="D25" s="25">
        <v>84.519461304605457</v>
      </c>
      <c r="E25" s="25">
        <v>118.10672615151991</v>
      </c>
      <c r="F25" s="25">
        <v>102.72121239198349</v>
      </c>
      <c r="G25" s="25">
        <v>70.987147405020252</v>
      </c>
      <c r="H25" s="25">
        <v>75.200104316852773</v>
      </c>
      <c r="I25" s="25">
        <v>100.35614188918609</v>
      </c>
      <c r="J25" s="25">
        <v>107.82597411505228</v>
      </c>
      <c r="L25" s="29" t="s">
        <v>1120</v>
      </c>
      <c r="M25" s="25">
        <v>73.372180773802725</v>
      </c>
      <c r="N25" s="25">
        <v>81.99777764538868</v>
      </c>
      <c r="O25" s="25">
        <v>91.287092917527673</v>
      </c>
      <c r="P25" s="25" t="s">
        <v>1099</v>
      </c>
      <c r="Q25" s="25">
        <v>92.633573385390207</v>
      </c>
      <c r="R25" s="25">
        <v>59.588113290982648</v>
      </c>
      <c r="S25" s="25">
        <v>83.068372420754628</v>
      </c>
      <c r="T25" s="25">
        <v>85.688457137881585</v>
      </c>
      <c r="U25" s="25">
        <v>100</v>
      </c>
      <c r="W25" s="29" t="s">
        <v>1120</v>
      </c>
      <c r="X25" s="25">
        <v>87.250280580512111</v>
      </c>
      <c r="Y25" s="25">
        <v>85.908392000387352</v>
      </c>
      <c r="Z25" s="25">
        <v>83.858962920169787</v>
      </c>
      <c r="AA25" s="25">
        <v>118.10672615151991</v>
      </c>
      <c r="AB25" s="25">
        <v>104.96241404653451</v>
      </c>
      <c r="AC25" s="25">
        <v>86.232262444786613</v>
      </c>
      <c r="AD25" s="25">
        <v>68.931883467980782</v>
      </c>
      <c r="AE25" s="25">
        <v>105.23159098724815</v>
      </c>
      <c r="AF25" s="25">
        <v>117.83655266583999</v>
      </c>
    </row>
    <row r="26" spans="1:32" hidden="1" outlineLevel="1" x14ac:dyDescent="0.25">
      <c r="A26" s="29" t="s">
        <v>1121</v>
      </c>
      <c r="B26" s="25">
        <v>84.72910766608706</v>
      </c>
      <c r="C26" s="25">
        <v>84.480543886591093</v>
      </c>
      <c r="D26" s="25">
        <v>84.997910527464057</v>
      </c>
      <c r="E26" s="25">
        <v>119.75904319258051</v>
      </c>
      <c r="F26" s="25">
        <v>107.13351649071896</v>
      </c>
      <c r="G26" s="25">
        <v>72.751787012417822</v>
      </c>
      <c r="H26" s="25">
        <v>79.036557574542329</v>
      </c>
      <c r="I26" s="25">
        <v>111.71160168378394</v>
      </c>
      <c r="J26" s="25">
        <v>104.12791970310218</v>
      </c>
      <c r="L26" s="29" t="s">
        <v>1121</v>
      </c>
      <c r="M26" s="25">
        <v>77.601988902191252</v>
      </c>
      <c r="N26" s="25">
        <v>82.17036485604487</v>
      </c>
      <c r="O26" s="25">
        <v>91.287092917527673</v>
      </c>
      <c r="P26" s="25" t="s">
        <v>1099</v>
      </c>
      <c r="Q26" s="25">
        <v>114.73285322921967</v>
      </c>
      <c r="R26" s="25">
        <v>64.297665412568477</v>
      </c>
      <c r="S26" s="25">
        <v>92.572185302150842</v>
      </c>
      <c r="T26" s="25">
        <v>83.70327612651522</v>
      </c>
      <c r="U26" s="25">
        <v>100</v>
      </c>
      <c r="W26" s="29" t="s">
        <v>1121</v>
      </c>
      <c r="X26" s="25">
        <v>88.048164600715182</v>
      </c>
      <c r="Y26" s="25">
        <v>85.078875391813796</v>
      </c>
      <c r="Z26" s="25">
        <v>84.38410719926182</v>
      </c>
      <c r="AA26" s="25">
        <v>119.75904319258051</v>
      </c>
      <c r="AB26" s="25">
        <v>105.445148572251</v>
      </c>
      <c r="AC26" s="25">
        <v>83.855998640908965</v>
      </c>
      <c r="AD26" s="25">
        <v>68.106978062074262</v>
      </c>
      <c r="AE26" s="25">
        <v>125.72381332864815</v>
      </c>
      <c r="AF26" s="25">
        <v>109.40813962611078</v>
      </c>
    </row>
    <row r="27" spans="1:32" hidden="1" outlineLevel="1" x14ac:dyDescent="0.25">
      <c r="A27" s="29" t="s">
        <v>1122</v>
      </c>
      <c r="B27" s="25">
        <v>84.908695258767565</v>
      </c>
      <c r="C27" s="25">
        <v>84.610358571321882</v>
      </c>
      <c r="D27" s="25">
        <v>84.997910527464057</v>
      </c>
      <c r="E27" s="25">
        <v>119.75904319258051</v>
      </c>
      <c r="F27" s="25">
        <v>107.13351649071896</v>
      </c>
      <c r="G27" s="25">
        <v>72.751787012417822</v>
      </c>
      <c r="H27" s="25">
        <v>80.198728370246968</v>
      </c>
      <c r="I27" s="25">
        <v>111.71160168378394</v>
      </c>
      <c r="J27" s="25">
        <v>104.12791970310218</v>
      </c>
      <c r="L27" s="29" t="s">
        <v>1122</v>
      </c>
      <c r="M27" s="25">
        <v>77.601988902191252</v>
      </c>
      <c r="N27" s="25">
        <v>82.17036485604487</v>
      </c>
      <c r="O27" s="25">
        <v>91.287092917527673</v>
      </c>
      <c r="P27" s="25" t="s">
        <v>1099</v>
      </c>
      <c r="Q27" s="25">
        <v>114.73285322921967</v>
      </c>
      <c r="R27" s="25">
        <v>64.297665412568477</v>
      </c>
      <c r="S27" s="25">
        <v>92.572185302150842</v>
      </c>
      <c r="T27" s="25">
        <v>83.70327612651522</v>
      </c>
      <c r="U27" s="25">
        <v>100</v>
      </c>
      <c r="W27" s="29" t="s">
        <v>1122</v>
      </c>
      <c r="X27" s="25">
        <v>88.325767113796488</v>
      </c>
      <c r="Y27" s="25">
        <v>85.242311806587139</v>
      </c>
      <c r="Z27" s="25">
        <v>84.38410719926182</v>
      </c>
      <c r="AA27" s="25">
        <v>119.75904319258051</v>
      </c>
      <c r="AB27" s="25">
        <v>105.445148572251</v>
      </c>
      <c r="AC27" s="25">
        <v>83.855998640908965</v>
      </c>
      <c r="AD27" s="25">
        <v>70.205856821525302</v>
      </c>
      <c r="AE27" s="25">
        <v>125.72381332864815</v>
      </c>
      <c r="AF27" s="25">
        <v>109.40813962611078</v>
      </c>
    </row>
    <row r="28" spans="1:32" hidden="1" outlineLevel="1" x14ac:dyDescent="0.25">
      <c r="A28" s="29" t="s">
        <v>1123</v>
      </c>
      <c r="B28" s="25">
        <v>86.21505299689845</v>
      </c>
      <c r="C28" s="25">
        <v>84.203971190359709</v>
      </c>
      <c r="D28" s="25">
        <v>85.291376002040138</v>
      </c>
      <c r="E28" s="25">
        <v>128.411242099802</v>
      </c>
      <c r="F28" s="25">
        <v>105.86736845787352</v>
      </c>
      <c r="G28" s="25">
        <v>72.389072844153617</v>
      </c>
      <c r="H28" s="25">
        <v>83.430229878501962</v>
      </c>
      <c r="I28" s="25">
        <v>121.5481838265019</v>
      </c>
      <c r="J28" s="25">
        <v>104.12791970310218</v>
      </c>
      <c r="L28" s="29" t="s">
        <v>1123</v>
      </c>
      <c r="M28" s="25">
        <v>79.544630327114234</v>
      </c>
      <c r="N28" s="25">
        <v>83.193141565784487</v>
      </c>
      <c r="O28" s="25">
        <v>91.287092917527673</v>
      </c>
      <c r="P28" s="25" t="s">
        <v>1099</v>
      </c>
      <c r="Q28" s="25">
        <v>107.36642661460979</v>
      </c>
      <c r="R28" s="25">
        <v>64.297665412568477</v>
      </c>
      <c r="S28" s="25">
        <v>99.160228902988223</v>
      </c>
      <c r="T28" s="25">
        <v>90.607628577887098</v>
      </c>
      <c r="U28" s="25">
        <v>100</v>
      </c>
      <c r="W28" s="29" t="s">
        <v>1123</v>
      </c>
      <c r="X28" s="25">
        <v>89.354184066790793</v>
      </c>
      <c r="Y28" s="25">
        <v>84.465773934994957</v>
      </c>
      <c r="Z28" s="25">
        <v>84.70621393017862</v>
      </c>
      <c r="AA28" s="25">
        <v>128.411242099802</v>
      </c>
      <c r="AB28" s="25">
        <v>105.53431811587085</v>
      </c>
      <c r="AC28" s="25">
        <v>82.989103278432395</v>
      </c>
      <c r="AD28" s="25">
        <v>70.687697063781243</v>
      </c>
      <c r="AE28" s="25">
        <v>139.41967808744224</v>
      </c>
      <c r="AF28" s="25">
        <v>109.40813962611078</v>
      </c>
    </row>
    <row r="29" spans="1:32" hidden="1" outlineLevel="1" x14ac:dyDescent="0.25">
      <c r="A29" s="29" t="s">
        <v>1124</v>
      </c>
      <c r="B29" s="25">
        <v>86.763983411300202</v>
      </c>
      <c r="C29" s="25">
        <v>82.867443259073511</v>
      </c>
      <c r="D29" s="25">
        <v>90.0999278220538</v>
      </c>
      <c r="E29" s="25">
        <v>99.567464571365761</v>
      </c>
      <c r="F29" s="25">
        <v>106.07698329764881</v>
      </c>
      <c r="G29" s="25">
        <v>76.962887712130836</v>
      </c>
      <c r="H29" s="25">
        <v>85.413683127887268</v>
      </c>
      <c r="I29" s="25">
        <v>111.3633282065622</v>
      </c>
      <c r="J29" s="25">
        <v>104.12791970310218</v>
      </c>
      <c r="L29" s="29" t="s">
        <v>1124</v>
      </c>
      <c r="M29" s="25">
        <v>83.445301247039339</v>
      </c>
      <c r="N29" s="25">
        <v>88.852326491087766</v>
      </c>
      <c r="O29" s="25">
        <v>99.999999999999986</v>
      </c>
      <c r="P29" s="25" t="s">
        <v>1099</v>
      </c>
      <c r="Q29" s="25">
        <v>107.36642661460979</v>
      </c>
      <c r="R29" s="25">
        <v>69.007217534154279</v>
      </c>
      <c r="S29" s="25">
        <v>99.160228902988223</v>
      </c>
      <c r="T29" s="25">
        <v>93.889255547061907</v>
      </c>
      <c r="U29" s="25">
        <v>100</v>
      </c>
      <c r="W29" s="29" t="s">
        <v>1124</v>
      </c>
      <c r="X29" s="25">
        <v>88.326539681820108</v>
      </c>
      <c r="Y29" s="25">
        <v>81.317371102134871</v>
      </c>
      <c r="Z29" s="25">
        <v>89.133713634679197</v>
      </c>
      <c r="AA29" s="25">
        <v>99.567464571365761</v>
      </c>
      <c r="AB29" s="25">
        <v>105.79050372660805</v>
      </c>
      <c r="AC29" s="25">
        <v>87.326834181280773</v>
      </c>
      <c r="AD29" s="25">
        <v>74.268148854220641</v>
      </c>
      <c r="AE29" s="25">
        <v>122.3915390868158</v>
      </c>
      <c r="AF29" s="25">
        <v>109.40813962611078</v>
      </c>
    </row>
    <row r="30" spans="1:32" hidden="1" outlineLevel="1" x14ac:dyDescent="0.25">
      <c r="A30" s="29" t="s">
        <v>1125</v>
      </c>
      <c r="B30" s="25">
        <v>88.037303565943631</v>
      </c>
      <c r="C30" s="25">
        <v>84.463581222688333</v>
      </c>
      <c r="D30" s="25">
        <v>91.880405064945464</v>
      </c>
      <c r="E30" s="25">
        <v>99.226407003571012</v>
      </c>
      <c r="F30" s="25">
        <v>101.6680582438096</v>
      </c>
      <c r="G30" s="25">
        <v>78.402418157887212</v>
      </c>
      <c r="H30" s="25">
        <v>87.786876918621857</v>
      </c>
      <c r="I30" s="25">
        <v>111.56666734762962</v>
      </c>
      <c r="J30" s="25">
        <v>104.12791970310218</v>
      </c>
      <c r="L30" s="29" t="s">
        <v>1125</v>
      </c>
      <c r="M30" s="25">
        <v>84.192828037356449</v>
      </c>
      <c r="N30" s="25">
        <v>89.600965740439534</v>
      </c>
      <c r="O30" s="25">
        <v>91.287092917527673</v>
      </c>
      <c r="P30" s="25" t="s">
        <v>1099</v>
      </c>
      <c r="Q30" s="25">
        <v>107.36642661460979</v>
      </c>
      <c r="R30" s="25">
        <v>71.361993594947236</v>
      </c>
      <c r="S30" s="25">
        <v>99.160228902988223</v>
      </c>
      <c r="T30" s="25">
        <v>94.295038082980057</v>
      </c>
      <c r="U30" s="25">
        <v>100</v>
      </c>
      <c r="W30" s="29" t="s">
        <v>1125</v>
      </c>
      <c r="X30" s="25">
        <v>89.863995159515028</v>
      </c>
      <c r="Y30" s="25">
        <v>83.133009448479527</v>
      </c>
      <c r="Z30" s="25">
        <v>91.938310361399161</v>
      </c>
      <c r="AA30" s="25">
        <v>99.226407003571012</v>
      </c>
      <c r="AB30" s="25">
        <v>100.40203428988627</v>
      </c>
      <c r="AC30" s="25">
        <v>87.470448772273073</v>
      </c>
      <c r="AD30" s="25">
        <v>78.552010297954325</v>
      </c>
      <c r="AE30" s="25">
        <v>122.3915390868158</v>
      </c>
      <c r="AF30" s="25">
        <v>109.40813962611078</v>
      </c>
    </row>
    <row r="31" spans="1:32" hidden="1" outlineLevel="1" x14ac:dyDescent="0.25">
      <c r="A31" s="29" t="s">
        <v>1126</v>
      </c>
      <c r="B31" s="25">
        <v>87.920648391116458</v>
      </c>
      <c r="C31" s="25">
        <v>85.459433653714086</v>
      </c>
      <c r="D31" s="25">
        <v>95.362629875573532</v>
      </c>
      <c r="E31" s="25">
        <v>99.226407003571012</v>
      </c>
      <c r="F31" s="25">
        <v>95.309228299604015</v>
      </c>
      <c r="G31" s="25">
        <v>76.756333086553667</v>
      </c>
      <c r="H31" s="25">
        <v>84.383408856968103</v>
      </c>
      <c r="I31" s="25">
        <v>111.56666734762962</v>
      </c>
      <c r="J31" s="25">
        <v>104.12791970310218</v>
      </c>
      <c r="L31" s="29" t="s">
        <v>1126</v>
      </c>
      <c r="M31" s="25">
        <v>83.937724322914903</v>
      </c>
      <c r="N31" s="25">
        <v>88.059427935923438</v>
      </c>
      <c r="O31" s="25">
        <v>91.287092917527673</v>
      </c>
      <c r="P31" s="25" t="s">
        <v>1099</v>
      </c>
      <c r="Q31" s="25">
        <v>107.36642661460979</v>
      </c>
      <c r="R31" s="25">
        <v>71.361993594947236</v>
      </c>
      <c r="S31" s="25">
        <v>99.160228902988223</v>
      </c>
      <c r="T31" s="25">
        <v>94.295038082980057</v>
      </c>
      <c r="U31" s="25">
        <v>100</v>
      </c>
      <c r="W31" s="29" t="s">
        <v>1126</v>
      </c>
      <c r="X31" s="25">
        <v>89.771225273581592</v>
      </c>
      <c r="Y31" s="25">
        <v>84.786040608467346</v>
      </c>
      <c r="Z31" s="25">
        <v>95.760388756443689</v>
      </c>
      <c r="AA31" s="25">
        <v>99.226407003571012</v>
      </c>
      <c r="AB31" s="25">
        <v>92.630443621129842</v>
      </c>
      <c r="AC31" s="25">
        <v>83.536266875244152</v>
      </c>
      <c r="AD31" s="25">
        <v>72.415127376857015</v>
      </c>
      <c r="AE31" s="25">
        <v>122.3915390868158</v>
      </c>
      <c r="AF31" s="25">
        <v>109.40813962611078</v>
      </c>
    </row>
    <row r="32" spans="1:32" hidden="1" outlineLevel="1" x14ac:dyDescent="0.25">
      <c r="A32" s="29" t="s">
        <v>1127</v>
      </c>
      <c r="B32" s="25">
        <v>88.48874859470962</v>
      </c>
      <c r="C32" s="25">
        <v>87.067193273603422</v>
      </c>
      <c r="D32" s="25">
        <v>93.957481210346231</v>
      </c>
      <c r="E32" s="25">
        <v>100.45266105117767</v>
      </c>
      <c r="F32" s="25">
        <v>96.197934421444614</v>
      </c>
      <c r="G32" s="25">
        <v>80.054737626777495</v>
      </c>
      <c r="H32" s="25">
        <v>80.320754555635716</v>
      </c>
      <c r="I32" s="25">
        <v>111.35579254242754</v>
      </c>
      <c r="J32" s="25">
        <v>104.12791970310218</v>
      </c>
      <c r="L32" s="29" t="s">
        <v>1127</v>
      </c>
      <c r="M32" s="25">
        <v>85.160900683795305</v>
      </c>
      <c r="N32" s="25">
        <v>87.768072379266897</v>
      </c>
      <c r="O32" s="25">
        <v>91.287092917527673</v>
      </c>
      <c r="P32" s="25" t="s">
        <v>1099</v>
      </c>
      <c r="Q32" s="25">
        <v>107.36642661460979</v>
      </c>
      <c r="R32" s="25">
        <v>73.716769655740137</v>
      </c>
      <c r="S32" s="25">
        <v>99.477980128884568</v>
      </c>
      <c r="T32" s="25">
        <v>95.681760285822619</v>
      </c>
      <c r="U32" s="25">
        <v>100</v>
      </c>
      <c r="W32" s="29" t="s">
        <v>1127</v>
      </c>
      <c r="X32" s="25">
        <v>89.967702911996909</v>
      </c>
      <c r="Y32" s="25">
        <v>86.885667060818264</v>
      </c>
      <c r="Z32" s="25">
        <v>94.218102245015871</v>
      </c>
      <c r="AA32" s="25">
        <v>100.45266105117767</v>
      </c>
      <c r="AB32" s="25">
        <v>93.716596303991977</v>
      </c>
      <c r="AC32" s="25">
        <v>88.122634115335856</v>
      </c>
      <c r="AD32" s="25">
        <v>64.735229471487727</v>
      </c>
      <c r="AE32" s="25">
        <v>122.3915390868158</v>
      </c>
      <c r="AF32" s="25">
        <v>109.40813962611078</v>
      </c>
    </row>
    <row r="33" spans="1:37" hidden="1" outlineLevel="1" x14ac:dyDescent="0.25">
      <c r="A33" s="29" t="s">
        <v>1128</v>
      </c>
      <c r="B33" s="25">
        <v>89.618182888821309</v>
      </c>
      <c r="C33" s="25">
        <v>88.715808214302996</v>
      </c>
      <c r="D33" s="25">
        <v>92.671154844254957</v>
      </c>
      <c r="E33" s="25">
        <v>100.16945023769156</v>
      </c>
      <c r="F33" s="25">
        <v>96.227936238410024</v>
      </c>
      <c r="G33" s="25">
        <v>82.357119749709256</v>
      </c>
      <c r="H33" s="25">
        <v>84.648151155276182</v>
      </c>
      <c r="I33" s="25">
        <v>109.64598732481325</v>
      </c>
      <c r="J33" s="25">
        <v>100</v>
      </c>
      <c r="L33" s="29" t="s">
        <v>1128</v>
      </c>
      <c r="M33" s="25">
        <v>86.026331839103179</v>
      </c>
      <c r="N33" s="25">
        <v>86.30712373410627</v>
      </c>
      <c r="O33" s="25">
        <v>91.287092917527673</v>
      </c>
      <c r="P33" s="25" t="s">
        <v>1099</v>
      </c>
      <c r="Q33" s="25">
        <v>100</v>
      </c>
      <c r="R33" s="25">
        <v>73.716769655740137</v>
      </c>
      <c r="S33" s="25">
        <v>103.91213534368633</v>
      </c>
      <c r="T33" s="25">
        <v>100</v>
      </c>
      <c r="U33" s="25">
        <v>100</v>
      </c>
      <c r="W33" s="29" t="s">
        <v>1128</v>
      </c>
      <c r="X33" s="25">
        <v>91.264308069632023</v>
      </c>
      <c r="Y33" s="25">
        <v>89.339652423598665</v>
      </c>
      <c r="Z33" s="25">
        <v>92.806234694762324</v>
      </c>
      <c r="AA33" s="25">
        <v>100.16945023769156</v>
      </c>
      <c r="AB33" s="25">
        <v>95.389885279407451</v>
      </c>
      <c r="AC33" s="25">
        <v>93.625381346220536</v>
      </c>
      <c r="AD33" s="25">
        <v>69.019268840632407</v>
      </c>
      <c r="AE33" s="25">
        <v>116.12720092404938</v>
      </c>
      <c r="AF33" s="25">
        <v>100</v>
      </c>
    </row>
    <row r="34" spans="1:37" hidden="1" outlineLevel="1" x14ac:dyDescent="0.25">
      <c r="A34" s="29" t="s">
        <v>1129</v>
      </c>
      <c r="B34" s="25">
        <v>90.344886265114937</v>
      </c>
      <c r="C34" s="25">
        <v>88.801213746430932</v>
      </c>
      <c r="D34" s="25">
        <v>94.775104094198298</v>
      </c>
      <c r="E34" s="25">
        <v>100.16945023769156</v>
      </c>
      <c r="F34" s="25">
        <v>96.227936238410024</v>
      </c>
      <c r="G34" s="25">
        <v>83.795074784003333</v>
      </c>
      <c r="H34" s="25">
        <v>83.986473188418671</v>
      </c>
      <c r="I34" s="25">
        <v>109.64598732481325</v>
      </c>
      <c r="J34" s="25">
        <v>100</v>
      </c>
      <c r="L34" s="29" t="s">
        <v>1129</v>
      </c>
      <c r="M34" s="25">
        <v>86.326750084276355</v>
      </c>
      <c r="N34" s="25">
        <v>87.02090268242361</v>
      </c>
      <c r="O34" s="25">
        <v>91.287092917527673</v>
      </c>
      <c r="P34" s="25" t="s">
        <v>1099</v>
      </c>
      <c r="Q34" s="25">
        <v>100</v>
      </c>
      <c r="R34" s="25">
        <v>76.071545716533052</v>
      </c>
      <c r="S34" s="25">
        <v>99.160228902988223</v>
      </c>
      <c r="T34" s="25">
        <v>100</v>
      </c>
      <c r="U34" s="25">
        <v>100</v>
      </c>
      <c r="W34" s="29" t="s">
        <v>1129</v>
      </c>
      <c r="X34" s="25">
        <v>92.175280631566508</v>
      </c>
      <c r="Y34" s="25">
        <v>89.262310563866848</v>
      </c>
      <c r="Z34" s="25">
        <v>95.115522408736254</v>
      </c>
      <c r="AA34" s="25">
        <v>100.16945023769156</v>
      </c>
      <c r="AB34" s="25">
        <v>95.389885279407451</v>
      </c>
      <c r="AC34" s="25">
        <v>93.765230666897736</v>
      </c>
      <c r="AD34" s="25">
        <v>71.614026935765423</v>
      </c>
      <c r="AE34" s="25">
        <v>116.12720092404938</v>
      </c>
      <c r="AF34" s="25">
        <v>100</v>
      </c>
      <c r="AH34" s="25"/>
      <c r="AI34" s="25"/>
      <c r="AJ34" s="25"/>
      <c r="AK34" s="25"/>
    </row>
    <row r="35" spans="1:37" hidden="1" outlineLevel="1" x14ac:dyDescent="0.25">
      <c r="A35" s="29" t="s">
        <v>1130</v>
      </c>
      <c r="B35" s="25">
        <v>91.978776347397257</v>
      </c>
      <c r="C35" s="25">
        <v>90.426937245054276</v>
      </c>
      <c r="D35" s="25">
        <v>95.401155265725905</v>
      </c>
      <c r="E35" s="25">
        <v>100.16945023769156</v>
      </c>
      <c r="F35" s="25">
        <v>97.491873833916614</v>
      </c>
      <c r="G35" s="25">
        <v>86.114178731637608</v>
      </c>
      <c r="H35" s="25">
        <v>87.469119362496514</v>
      </c>
      <c r="I35" s="25">
        <v>109.64598732481325</v>
      </c>
      <c r="J35" s="25">
        <v>100</v>
      </c>
      <c r="L35" s="29" t="s">
        <v>1130</v>
      </c>
      <c r="M35" s="25">
        <v>88.51810856269492</v>
      </c>
      <c r="N35" s="25">
        <v>87.475796354625089</v>
      </c>
      <c r="O35" s="25">
        <v>91.287092917527673</v>
      </c>
      <c r="P35" s="25" t="s">
        <v>1099</v>
      </c>
      <c r="Q35" s="25">
        <v>100</v>
      </c>
      <c r="R35" s="25">
        <v>78.426321777325981</v>
      </c>
      <c r="S35" s="25">
        <v>104.75190644069809</v>
      </c>
      <c r="T35" s="25">
        <v>100</v>
      </c>
      <c r="U35" s="25">
        <v>100</v>
      </c>
      <c r="W35" s="29" t="s">
        <v>1130</v>
      </c>
      <c r="X35" s="25">
        <v>93.568301030680573</v>
      </c>
      <c r="Y35" s="25">
        <v>91.191276522550567</v>
      </c>
      <c r="Z35" s="25">
        <v>95.802674096813604</v>
      </c>
      <c r="AA35" s="25">
        <v>100.16945023769156</v>
      </c>
      <c r="AB35" s="25">
        <v>96.934635761700221</v>
      </c>
      <c r="AC35" s="25">
        <v>96.011046540470886</v>
      </c>
      <c r="AD35" s="25">
        <v>73.447051314167851</v>
      </c>
      <c r="AE35" s="25">
        <v>116.12720092404938</v>
      </c>
      <c r="AF35" s="25">
        <v>100</v>
      </c>
      <c r="AH35" s="25"/>
      <c r="AI35" s="25"/>
      <c r="AJ35" s="25"/>
      <c r="AK35" s="25"/>
    </row>
    <row r="36" spans="1:37" hidden="1" outlineLevel="1" x14ac:dyDescent="0.25">
      <c r="A36" s="29" t="s">
        <v>1131</v>
      </c>
      <c r="B36" s="25">
        <v>94.290233577514144</v>
      </c>
      <c r="C36" s="25">
        <v>95.303987295882891</v>
      </c>
      <c r="D36" s="25">
        <v>99.225261128472667</v>
      </c>
      <c r="E36" s="25">
        <v>100.02116976399589</v>
      </c>
      <c r="F36" s="25">
        <v>97.491873833916614</v>
      </c>
      <c r="G36" s="25">
        <v>87.314144307619515</v>
      </c>
      <c r="H36" s="25">
        <v>92.780441659865005</v>
      </c>
      <c r="I36" s="25">
        <v>99.848638051662746</v>
      </c>
      <c r="J36" s="25">
        <v>100</v>
      </c>
      <c r="L36" s="29" t="s">
        <v>1131</v>
      </c>
      <c r="M36" s="25">
        <v>90.414726594871269</v>
      </c>
      <c r="N36" s="25">
        <v>98.936658081893128</v>
      </c>
      <c r="O36" s="25">
        <v>91.287092917527673</v>
      </c>
      <c r="P36" s="25" t="s">
        <v>1099</v>
      </c>
      <c r="Q36" s="25">
        <v>100</v>
      </c>
      <c r="R36" s="25">
        <v>78.426321777325981</v>
      </c>
      <c r="S36" s="25">
        <v>104.75190644069809</v>
      </c>
      <c r="T36" s="25">
        <v>100</v>
      </c>
      <c r="U36" s="25">
        <v>100</v>
      </c>
      <c r="W36" s="29" t="s">
        <v>1131</v>
      </c>
      <c r="X36" s="25">
        <v>96.11558209540766</v>
      </c>
      <c r="Y36" s="25">
        <v>94.363133210276331</v>
      </c>
      <c r="Z36" s="25">
        <v>100</v>
      </c>
      <c r="AA36" s="25">
        <v>100.02116976399589</v>
      </c>
      <c r="AB36" s="25">
        <v>96.934635761700221</v>
      </c>
      <c r="AC36" s="25">
        <v>98.878992388653202</v>
      </c>
      <c r="AD36" s="25">
        <v>83.073928015732008</v>
      </c>
      <c r="AE36" s="25">
        <v>99.746936786158614</v>
      </c>
      <c r="AF36" s="25">
        <v>100</v>
      </c>
      <c r="AH36" s="25"/>
      <c r="AI36" s="25"/>
      <c r="AJ36" s="25"/>
      <c r="AK36" s="25"/>
    </row>
    <row r="37" spans="1:37" hidden="1" outlineLevel="1" x14ac:dyDescent="0.25">
      <c r="A37" s="29" t="s">
        <v>1132</v>
      </c>
      <c r="B37" s="25">
        <v>99.999999999999986</v>
      </c>
      <c r="C37" s="25">
        <v>99.999999999999986</v>
      </c>
      <c r="D37" s="25">
        <v>100</v>
      </c>
      <c r="E37" s="25">
        <v>99.999999999999972</v>
      </c>
      <c r="F37" s="25">
        <v>100.00000000000003</v>
      </c>
      <c r="G37" s="25">
        <v>100</v>
      </c>
      <c r="H37" s="25">
        <v>100</v>
      </c>
      <c r="I37" s="25">
        <v>100.00000000000001</v>
      </c>
      <c r="J37" s="25">
        <v>100</v>
      </c>
      <c r="L37" s="29" t="s">
        <v>1132</v>
      </c>
      <c r="M37" s="25">
        <v>100</v>
      </c>
      <c r="N37" s="25">
        <v>99.999999999999986</v>
      </c>
      <c r="O37" s="25">
        <v>100.00000000000001</v>
      </c>
      <c r="P37" s="25" t="s">
        <v>1099</v>
      </c>
      <c r="Q37" s="25">
        <v>100</v>
      </c>
      <c r="R37" s="25">
        <v>100.00000000000001</v>
      </c>
      <c r="S37" s="25">
        <v>100.00000000000001</v>
      </c>
      <c r="T37" s="25">
        <v>100</v>
      </c>
      <c r="U37" s="25">
        <v>100</v>
      </c>
      <c r="W37" s="29" t="s">
        <v>1132</v>
      </c>
      <c r="X37" s="25">
        <v>99.999999999999972</v>
      </c>
      <c r="Y37" s="25">
        <v>100.00000000000001</v>
      </c>
      <c r="Z37" s="25">
        <v>100</v>
      </c>
      <c r="AA37" s="25">
        <v>99.999999999999972</v>
      </c>
      <c r="AB37" s="25">
        <v>100</v>
      </c>
      <c r="AC37" s="25">
        <v>100.00000000000001</v>
      </c>
      <c r="AD37" s="25">
        <v>99.999999999999986</v>
      </c>
      <c r="AE37" s="25">
        <v>99.999999999999986</v>
      </c>
      <c r="AF37" s="25">
        <v>100</v>
      </c>
      <c r="AH37" s="25"/>
      <c r="AI37" s="25"/>
      <c r="AJ37" s="25"/>
      <c r="AK37" s="25"/>
    </row>
    <row r="38" spans="1:37" hidden="1" outlineLevel="1" x14ac:dyDescent="0.25">
      <c r="A38" s="29" t="s">
        <v>1133</v>
      </c>
      <c r="B38" s="25">
        <v>105.48676023083111</v>
      </c>
      <c r="C38" s="25">
        <v>108.6862001437219</v>
      </c>
      <c r="D38" s="25">
        <v>98.476164488677171</v>
      </c>
      <c r="E38" s="25">
        <v>100.66456256698517</v>
      </c>
      <c r="F38" s="25">
        <v>101.28616032050553</v>
      </c>
      <c r="G38" s="25">
        <v>113.22718864518866</v>
      </c>
      <c r="H38" s="25">
        <v>105.84187195460667</v>
      </c>
      <c r="I38" s="25">
        <v>99.451163547329003</v>
      </c>
      <c r="J38" s="25">
        <v>100.16713967643246</v>
      </c>
      <c r="L38" s="29" t="s">
        <v>1133</v>
      </c>
      <c r="M38" s="25">
        <v>106.91817841565417</v>
      </c>
      <c r="N38" s="25">
        <v>104.89828620709302</v>
      </c>
      <c r="O38" s="25">
        <v>100.00000000000001</v>
      </c>
      <c r="P38" s="25" t="s">
        <v>1099</v>
      </c>
      <c r="Q38" s="25">
        <v>96.603213750084862</v>
      </c>
      <c r="R38" s="25">
        <v>116.9496735485905</v>
      </c>
      <c r="S38" s="25">
        <v>105.62113634991219</v>
      </c>
      <c r="T38" s="25">
        <v>102.4316756804284</v>
      </c>
      <c r="U38" s="25">
        <v>100</v>
      </c>
      <c r="W38" s="29" t="s">
        <v>1133</v>
      </c>
      <c r="X38" s="25">
        <v>104.40739438077499</v>
      </c>
      <c r="Y38" s="25">
        <v>110.35639170892516</v>
      </c>
      <c r="Z38" s="25">
        <v>98.225995849114042</v>
      </c>
      <c r="AA38" s="25">
        <v>100.66456256698517</v>
      </c>
      <c r="AB38" s="25">
        <v>103.80275543328823</v>
      </c>
      <c r="AC38" s="25">
        <v>106.9234119391437</v>
      </c>
      <c r="AD38" s="25">
        <v>106.09151013095624</v>
      </c>
      <c r="AE38" s="25">
        <v>93.766335823711913</v>
      </c>
      <c r="AF38" s="25">
        <v>105.28846153846152</v>
      </c>
      <c r="AH38" s="25"/>
      <c r="AI38" s="25"/>
      <c r="AJ38" s="25"/>
      <c r="AK38" s="25"/>
    </row>
    <row r="39" spans="1:37" hidden="1" outlineLevel="1" x14ac:dyDescent="0.25">
      <c r="A39" s="29" t="s">
        <v>1134</v>
      </c>
      <c r="B39" s="25">
        <v>103.52800482527338</v>
      </c>
      <c r="C39" s="25">
        <v>112.78324158336456</v>
      </c>
      <c r="D39" s="25">
        <v>97.692926170650296</v>
      </c>
      <c r="E39" s="25">
        <v>100.66456256698517</v>
      </c>
      <c r="F39" s="25">
        <v>102.22297976444948</v>
      </c>
      <c r="G39" s="25">
        <v>103.90712108764322</v>
      </c>
      <c r="H39" s="25">
        <v>99.020529515689518</v>
      </c>
      <c r="I39" s="25">
        <v>99.451163547329003</v>
      </c>
      <c r="J39" s="25">
        <v>99.958276918709387</v>
      </c>
      <c r="L39" s="29" t="s">
        <v>1134</v>
      </c>
      <c r="M39" s="25">
        <v>102.5875170977974</v>
      </c>
      <c r="N39" s="25">
        <v>105.6131193993009</v>
      </c>
      <c r="O39" s="25">
        <v>94.445874471960167</v>
      </c>
      <c r="P39" s="25" t="s">
        <v>1099</v>
      </c>
      <c r="Q39" s="25">
        <v>93.061690571828521</v>
      </c>
      <c r="R39" s="25">
        <v>102.85013454092635</v>
      </c>
      <c r="S39" s="25">
        <v>105.62113634991219</v>
      </c>
      <c r="T39" s="25">
        <v>102.4316756804284</v>
      </c>
      <c r="U39" s="25">
        <v>99.784320788500921</v>
      </c>
      <c r="W39" s="29" t="s">
        <v>1134</v>
      </c>
      <c r="X39" s="25">
        <v>104.23945865089539</v>
      </c>
      <c r="Y39" s="25">
        <v>115.94473833161373</v>
      </c>
      <c r="Z39" s="25">
        <v>98.225995849114042</v>
      </c>
      <c r="AA39" s="25">
        <v>100.66456256698517</v>
      </c>
      <c r="AB39" s="25">
        <v>107.14621671841451</v>
      </c>
      <c r="AC39" s="25">
        <v>105.71263553501582</v>
      </c>
      <c r="AD39" s="25">
        <v>91.555655621981103</v>
      </c>
      <c r="AE39" s="25">
        <v>93.766335823711913</v>
      </c>
      <c r="AF39" s="25">
        <v>105.28846153846152</v>
      </c>
      <c r="AH39" s="25"/>
      <c r="AI39" s="25"/>
      <c r="AJ39" s="25"/>
      <c r="AK39" s="25"/>
    </row>
    <row r="40" spans="1:37" hidden="1" outlineLevel="1" x14ac:dyDescent="0.25">
      <c r="A40" s="29" t="s">
        <v>1135</v>
      </c>
      <c r="B40" s="25">
        <v>101.76846049597395</v>
      </c>
      <c r="C40" s="25">
        <v>112.57762762962618</v>
      </c>
      <c r="D40" s="25">
        <v>97.660380722624552</v>
      </c>
      <c r="E40" s="25">
        <v>100.66456256698517</v>
      </c>
      <c r="F40" s="25">
        <v>104.92218550096308</v>
      </c>
      <c r="G40" s="25">
        <v>100.42434531061627</v>
      </c>
      <c r="H40" s="25">
        <v>91.714697230379372</v>
      </c>
      <c r="I40" s="25">
        <v>99.446585149203628</v>
      </c>
      <c r="J40" s="25">
        <v>99.958276918709387</v>
      </c>
      <c r="L40" s="29" t="s">
        <v>1135</v>
      </c>
      <c r="M40" s="25">
        <v>101.55162032294778</v>
      </c>
      <c r="N40" s="25">
        <v>105.6131193993009</v>
      </c>
      <c r="O40" s="25">
        <v>94.445874471960167</v>
      </c>
      <c r="P40" s="25" t="s">
        <v>1099</v>
      </c>
      <c r="Q40" s="25">
        <v>100.52479070515314</v>
      </c>
      <c r="R40" s="25">
        <v>97.623123335003001</v>
      </c>
      <c r="S40" s="25">
        <v>105.62113634991219</v>
      </c>
      <c r="T40" s="25">
        <v>102.4316756804284</v>
      </c>
      <c r="U40" s="25">
        <v>99.784320788500921</v>
      </c>
      <c r="W40" s="29" t="s">
        <v>1135</v>
      </c>
      <c r="X40" s="25">
        <v>101.93328867714079</v>
      </c>
      <c r="Y40" s="25">
        <v>115.64846374065731</v>
      </c>
      <c r="Z40" s="25">
        <v>98.18810740284728</v>
      </c>
      <c r="AA40" s="25">
        <v>100.66456256698517</v>
      </c>
      <c r="AB40" s="25">
        <v>107.28532633242409</v>
      </c>
      <c r="AC40" s="25">
        <v>105.18310888880816</v>
      </c>
      <c r="AD40" s="25">
        <v>75.987383523461503</v>
      </c>
      <c r="AE40" s="25">
        <v>93.753024897943433</v>
      </c>
      <c r="AF40" s="25">
        <v>105.28846153846152</v>
      </c>
      <c r="AH40" s="25"/>
      <c r="AI40" s="25"/>
      <c r="AJ40" s="25"/>
      <c r="AK40" s="25"/>
    </row>
    <row r="41" spans="1:37" hidden="1" outlineLevel="1" x14ac:dyDescent="0.25">
      <c r="A41" s="29" t="s">
        <v>1136</v>
      </c>
      <c r="B41" s="25">
        <v>101.91408601765039</v>
      </c>
      <c r="C41" s="25">
        <v>113.32479283189511</v>
      </c>
      <c r="D41" s="25">
        <v>98.625786123218376</v>
      </c>
      <c r="E41" s="25">
        <v>104.87590949661097</v>
      </c>
      <c r="F41" s="25">
        <v>104.06858429740413</v>
      </c>
      <c r="G41" s="25">
        <v>98.655066608180547</v>
      </c>
      <c r="H41" s="25">
        <v>91.401627369986855</v>
      </c>
      <c r="I41" s="25">
        <v>101.24502935339709</v>
      </c>
      <c r="J41" s="25">
        <v>99.958276918709387</v>
      </c>
      <c r="L41" s="29" t="s">
        <v>1136</v>
      </c>
      <c r="M41" s="25">
        <v>100.75423787009015</v>
      </c>
      <c r="N41" s="25">
        <v>106.38379985465247</v>
      </c>
      <c r="O41" s="25">
        <v>94.445874471960167</v>
      </c>
      <c r="P41" s="25" t="s">
        <v>1099</v>
      </c>
      <c r="Q41" s="25">
        <v>100.52479070515314</v>
      </c>
      <c r="R41" s="25">
        <v>94.64036009479122</v>
      </c>
      <c r="S41" s="25">
        <v>103.25975626908011</v>
      </c>
      <c r="T41" s="25">
        <v>105.13122748388594</v>
      </c>
      <c r="U41" s="25">
        <v>99.784320788500921</v>
      </c>
      <c r="W41" s="29" t="s">
        <v>1136</v>
      </c>
      <c r="X41" s="25">
        <v>102.79059897956566</v>
      </c>
      <c r="Y41" s="25">
        <v>116.38526044511732</v>
      </c>
      <c r="Z41" s="25">
        <v>99.312003765161649</v>
      </c>
      <c r="AA41" s="25">
        <v>104.87590949661097</v>
      </c>
      <c r="AB41" s="25">
        <v>105.97300355584728</v>
      </c>
      <c r="AC41" s="25">
        <v>105.47120150430726</v>
      </c>
      <c r="AD41" s="25">
        <v>77.990824534690418</v>
      </c>
      <c r="AE41" s="25">
        <v>93.832757272256998</v>
      </c>
      <c r="AF41" s="25">
        <v>105.28846153846152</v>
      </c>
      <c r="AH41" s="25"/>
      <c r="AI41" s="25"/>
      <c r="AJ41" s="25"/>
      <c r="AK41" s="25"/>
    </row>
    <row r="42" spans="1:37" hidden="1" outlineLevel="1" x14ac:dyDescent="0.25">
      <c r="A42" s="29" t="s">
        <v>1137</v>
      </c>
      <c r="B42" s="25">
        <v>102.88359604760964</v>
      </c>
      <c r="C42" s="25">
        <v>113.97976789184462</v>
      </c>
      <c r="D42" s="25">
        <v>98.625786123218376</v>
      </c>
      <c r="E42" s="25">
        <v>104.87590949661097</v>
      </c>
      <c r="F42" s="25">
        <v>101.59451094760112</v>
      </c>
      <c r="G42" s="25">
        <v>99.583495166824505</v>
      </c>
      <c r="H42" s="25">
        <v>95.67212960308089</v>
      </c>
      <c r="I42" s="25">
        <v>101.8325830757539</v>
      </c>
      <c r="J42" s="25">
        <v>100.73015833350648</v>
      </c>
      <c r="L42" s="29" t="s">
        <v>1137</v>
      </c>
      <c r="M42" s="25">
        <v>100.29483473930544</v>
      </c>
      <c r="N42" s="25">
        <v>106.38379985465247</v>
      </c>
      <c r="O42" s="25">
        <v>94.445874471960167</v>
      </c>
      <c r="P42" s="25" t="s">
        <v>1099</v>
      </c>
      <c r="Q42" s="25">
        <v>89.87997389955882</v>
      </c>
      <c r="R42" s="25">
        <v>95.137330770445146</v>
      </c>
      <c r="S42" s="25">
        <v>103.25975626908011</v>
      </c>
      <c r="T42" s="25">
        <v>105.13122748388594</v>
      </c>
      <c r="U42" s="25">
        <v>99.784320788500921</v>
      </c>
      <c r="W42" s="29" t="s">
        <v>1137</v>
      </c>
      <c r="X42" s="25">
        <v>104.83912674453815</v>
      </c>
      <c r="Y42" s="25">
        <v>117.32903135387637</v>
      </c>
      <c r="Z42" s="25">
        <v>99.312003765161649</v>
      </c>
      <c r="AA42" s="25">
        <v>104.87590949661097</v>
      </c>
      <c r="AB42" s="25">
        <v>107.88985219061833</v>
      </c>
      <c r="AC42" s="25">
        <v>107.13614941494342</v>
      </c>
      <c r="AD42" s="25">
        <v>87.090997953100768</v>
      </c>
      <c r="AE42" s="25">
        <v>95.540971317675499</v>
      </c>
      <c r="AF42" s="25">
        <v>129.71153846153845</v>
      </c>
      <c r="AH42" s="25"/>
      <c r="AI42" s="25"/>
      <c r="AJ42" s="25"/>
      <c r="AK42" s="25"/>
    </row>
    <row r="43" spans="1:37" hidden="1" outlineLevel="1" x14ac:dyDescent="0.25">
      <c r="A43" s="29" t="s">
        <v>1138</v>
      </c>
      <c r="B43" s="25">
        <v>102.48135000939472</v>
      </c>
      <c r="C43" s="25">
        <v>115.13965986586142</v>
      </c>
      <c r="D43" s="25">
        <v>98.238919163957846</v>
      </c>
      <c r="E43" s="25">
        <v>104.87590949661097</v>
      </c>
      <c r="F43" s="25">
        <v>103.47236246527416</v>
      </c>
      <c r="G43" s="25">
        <v>98.61306450028745</v>
      </c>
      <c r="H43" s="25">
        <v>92.528563549857225</v>
      </c>
      <c r="I43" s="25">
        <v>101.33164399552723</v>
      </c>
      <c r="J43" s="25">
        <v>100.73015833350648</v>
      </c>
      <c r="L43" s="29" t="s">
        <v>1138</v>
      </c>
      <c r="M43" s="25">
        <v>99.550984009161127</v>
      </c>
      <c r="N43" s="25">
        <v>106.38379985465247</v>
      </c>
      <c r="O43" s="25">
        <v>94.445874471960167</v>
      </c>
      <c r="P43" s="25" t="s">
        <v>1099</v>
      </c>
      <c r="Q43" s="25">
        <v>89.87997389955882</v>
      </c>
      <c r="R43" s="25">
        <v>95.137330770445146</v>
      </c>
      <c r="S43" s="25">
        <v>99.664250838292304</v>
      </c>
      <c r="T43" s="25">
        <v>105.13122748388594</v>
      </c>
      <c r="U43" s="25">
        <v>99.784320788500921</v>
      </c>
      <c r="W43" s="29" t="s">
        <v>1138</v>
      </c>
      <c r="X43" s="25">
        <v>104.69468890659178</v>
      </c>
      <c r="Y43" s="25">
        <v>119.00035041519224</v>
      </c>
      <c r="Z43" s="25">
        <v>98.861624714096592</v>
      </c>
      <c r="AA43" s="25">
        <v>104.87590949661097</v>
      </c>
      <c r="AB43" s="25">
        <v>110.77685294389391</v>
      </c>
      <c r="AC43" s="25">
        <v>104.52044163665832</v>
      </c>
      <c r="AD43" s="25">
        <v>84.458547096683816</v>
      </c>
      <c r="AE43" s="25">
        <v>94.084574838201632</v>
      </c>
      <c r="AF43" s="25">
        <v>129.71153846153845</v>
      </c>
      <c r="AH43" s="25"/>
      <c r="AI43" s="25"/>
      <c r="AJ43" s="25"/>
      <c r="AK43" s="25"/>
    </row>
    <row r="44" spans="1:37" hidden="1" outlineLevel="1" x14ac:dyDescent="0.25">
      <c r="A44" s="29" t="s">
        <v>1139</v>
      </c>
      <c r="B44" s="25">
        <v>103.59279470854368</v>
      </c>
      <c r="C44" s="25">
        <v>115.85035439648566</v>
      </c>
      <c r="D44" s="25">
        <v>98.37785750841617</v>
      </c>
      <c r="E44" s="25">
        <v>102.67187759540549</v>
      </c>
      <c r="F44" s="25">
        <v>103.615303769646</v>
      </c>
      <c r="G44" s="25">
        <v>102.08816566851584</v>
      </c>
      <c r="H44" s="25">
        <v>94.627114822158617</v>
      </c>
      <c r="I44" s="25">
        <v>100.46530491989641</v>
      </c>
      <c r="J44" s="25">
        <v>100.73015833350648</v>
      </c>
      <c r="L44" s="29" t="s">
        <v>1139</v>
      </c>
      <c r="M44" s="25">
        <v>100.93656490511302</v>
      </c>
      <c r="N44" s="25">
        <v>106.38379985465247</v>
      </c>
      <c r="O44" s="25">
        <v>94.445874471960167</v>
      </c>
      <c r="P44" s="25" t="s">
        <v>1099</v>
      </c>
      <c r="Q44" s="25">
        <v>89.87997389955882</v>
      </c>
      <c r="R44" s="25">
        <v>100.11505318304286</v>
      </c>
      <c r="S44" s="25">
        <v>99.664250838292304</v>
      </c>
      <c r="T44" s="25">
        <v>105.13122748388594</v>
      </c>
      <c r="U44" s="25">
        <v>99.784320788500921</v>
      </c>
      <c r="W44" s="29" t="s">
        <v>1139</v>
      </c>
      <c r="X44" s="25">
        <v>105.5997341653545</v>
      </c>
      <c r="Y44" s="25">
        <v>120.02440898479493</v>
      </c>
      <c r="Z44" s="25">
        <v>99.023372617958188</v>
      </c>
      <c r="AA44" s="25">
        <v>102.67187759540549</v>
      </c>
      <c r="AB44" s="25">
        <v>110.99661028333844</v>
      </c>
      <c r="AC44" s="25">
        <v>105.45191724104139</v>
      </c>
      <c r="AD44" s="25">
        <v>88.930428730974</v>
      </c>
      <c r="AE44" s="25">
        <v>91.565839068557906</v>
      </c>
      <c r="AF44" s="25">
        <v>129.71153846153845</v>
      </c>
      <c r="AH44" s="25"/>
      <c r="AI44" s="25"/>
      <c r="AJ44" s="25"/>
      <c r="AK44" s="25"/>
    </row>
    <row r="45" spans="1:37" hidden="1" outlineLevel="1" x14ac:dyDescent="0.25">
      <c r="A45" s="29" t="s">
        <v>1140</v>
      </c>
      <c r="B45" s="25">
        <v>104.31095488497704</v>
      </c>
      <c r="C45" s="25">
        <v>116.42950032544992</v>
      </c>
      <c r="D45" s="25">
        <v>98.37785750841617</v>
      </c>
      <c r="E45" s="25">
        <v>102.67187759540549</v>
      </c>
      <c r="F45" s="25">
        <v>103.23492320189639</v>
      </c>
      <c r="G45" s="25">
        <v>103.08551291594533</v>
      </c>
      <c r="H45" s="25">
        <v>95.971361783828016</v>
      </c>
      <c r="I45" s="25">
        <v>102.42946605917247</v>
      </c>
      <c r="J45" s="25">
        <v>100.73015833350648</v>
      </c>
      <c r="L45" s="29" t="s">
        <v>1140</v>
      </c>
      <c r="M45" s="25">
        <v>101.80972564775293</v>
      </c>
      <c r="N45" s="25">
        <v>106.56631662083066</v>
      </c>
      <c r="O45" s="25">
        <v>94.445874471960167</v>
      </c>
      <c r="P45" s="25" t="s">
        <v>1099</v>
      </c>
      <c r="Q45" s="25">
        <v>89.87997389955882</v>
      </c>
      <c r="R45" s="25">
        <v>101.60997303803397</v>
      </c>
      <c r="S45" s="25">
        <v>99.664250838292304</v>
      </c>
      <c r="T45" s="25">
        <v>108.12518343693512</v>
      </c>
      <c r="U45" s="25">
        <v>99.784320788500921</v>
      </c>
      <c r="W45" s="29" t="s">
        <v>1140</v>
      </c>
      <c r="X45" s="25">
        <v>106.2009153949565</v>
      </c>
      <c r="Y45" s="25">
        <v>120.77843921506104</v>
      </c>
      <c r="Z45" s="25">
        <v>99.023372617958188</v>
      </c>
      <c r="AA45" s="25">
        <v>102.67187759540549</v>
      </c>
      <c r="AB45" s="25">
        <v>110.41181485340725</v>
      </c>
      <c r="AC45" s="25">
        <v>105.60566605938685</v>
      </c>
      <c r="AD45" s="25">
        <v>91.794935011655568</v>
      </c>
      <c r="AE45" s="25">
        <v>91.565839068557906</v>
      </c>
      <c r="AF45" s="25">
        <v>129.71153846153845</v>
      </c>
      <c r="AH45" s="25"/>
      <c r="AI45" s="25"/>
      <c r="AJ45" s="25"/>
      <c r="AK45" s="25"/>
    </row>
    <row r="46" spans="1:37" hidden="1" outlineLevel="1" x14ac:dyDescent="0.25">
      <c r="A46" s="29" t="s">
        <v>1141</v>
      </c>
      <c r="B46" s="25">
        <v>104.19486822435174</v>
      </c>
      <c r="C46" s="25">
        <v>117.01585969908669</v>
      </c>
      <c r="D46" s="25">
        <v>95.853165446526177</v>
      </c>
      <c r="E46" s="25">
        <v>102.67187759540549</v>
      </c>
      <c r="F46" s="25">
        <v>103.03565902795596</v>
      </c>
      <c r="G46" s="25">
        <v>103.48929140350226</v>
      </c>
      <c r="H46" s="25">
        <v>97.03655943802157</v>
      </c>
      <c r="I46" s="25">
        <v>101.62298636054895</v>
      </c>
      <c r="J46" s="25">
        <v>101.03404865429275</v>
      </c>
      <c r="L46" s="29" t="s">
        <v>1141</v>
      </c>
      <c r="M46" s="25">
        <v>102.27754305780566</v>
      </c>
      <c r="N46" s="25">
        <v>106.56631662083066</v>
      </c>
      <c r="O46" s="25">
        <v>94.445874471960167</v>
      </c>
      <c r="P46" s="25" t="s">
        <v>1099</v>
      </c>
      <c r="Q46" s="25">
        <v>89.87997389955882</v>
      </c>
      <c r="R46" s="25">
        <v>102.01776635791738</v>
      </c>
      <c r="S46" s="25">
        <v>101.37683563883401</v>
      </c>
      <c r="T46" s="25">
        <v>108.12518343693512</v>
      </c>
      <c r="U46" s="25">
        <v>99.784320788500921</v>
      </c>
      <c r="W46" s="29" t="s">
        <v>1141</v>
      </c>
      <c r="X46" s="25">
        <v>105.64415841867002</v>
      </c>
      <c r="Y46" s="25">
        <v>121.62333996434946</v>
      </c>
      <c r="Z46" s="25">
        <v>96.08420092637995</v>
      </c>
      <c r="AA46" s="25">
        <v>102.67187759540549</v>
      </c>
      <c r="AB46" s="25">
        <v>110.10546697933268</v>
      </c>
      <c r="AC46" s="25">
        <v>106.00263524362046</v>
      </c>
      <c r="AD46" s="25">
        <v>92.127978255009126</v>
      </c>
      <c r="AE46" s="25">
        <v>89.221134412432903</v>
      </c>
      <c r="AF46" s="25">
        <v>139.32692307692307</v>
      </c>
      <c r="AH46" s="25"/>
      <c r="AI46" s="25"/>
      <c r="AJ46" s="25"/>
      <c r="AK46" s="25"/>
    </row>
    <row r="47" spans="1:37" hidden="1" outlineLevel="1" x14ac:dyDescent="0.25">
      <c r="A47" s="29" t="s">
        <v>1142</v>
      </c>
      <c r="B47" s="25">
        <v>102.87350235087938</v>
      </c>
      <c r="C47" s="25">
        <v>114.37650440346376</v>
      </c>
      <c r="D47" s="25">
        <v>97.086307098485548</v>
      </c>
      <c r="E47" s="25">
        <v>102.31744422634671</v>
      </c>
      <c r="F47" s="25">
        <v>102.50208724375007</v>
      </c>
      <c r="G47" s="25">
        <v>101.29154491878289</v>
      </c>
      <c r="H47" s="25">
        <v>95.123047336438304</v>
      </c>
      <c r="I47" s="25">
        <v>100.69162760209943</v>
      </c>
      <c r="J47" s="25">
        <v>101.03404865429275</v>
      </c>
      <c r="L47" s="158" t="s">
        <v>1142</v>
      </c>
      <c r="M47" s="25">
        <v>100.2591839556856</v>
      </c>
      <c r="N47" s="25">
        <v>106.68663223757538</v>
      </c>
      <c r="O47" s="25">
        <v>94.445874471960167</v>
      </c>
      <c r="P47" s="25" t="s">
        <v>1099</v>
      </c>
      <c r="Q47" s="25">
        <v>89.87997389955882</v>
      </c>
      <c r="R47" s="25">
        <v>98.533360669098911</v>
      </c>
      <c r="S47" s="25">
        <v>97.176185272317696</v>
      </c>
      <c r="T47" s="25">
        <v>106.70552033316747</v>
      </c>
      <c r="U47" s="25">
        <v>99.784320788500921</v>
      </c>
      <c r="W47" s="158" t="s">
        <v>1142</v>
      </c>
      <c r="X47" s="25">
        <v>104.84848354703119</v>
      </c>
      <c r="Y47" s="25">
        <v>117.76717268258217</v>
      </c>
      <c r="Z47" s="25">
        <v>97.519787899482623</v>
      </c>
      <c r="AA47" s="25">
        <v>102.31744422634671</v>
      </c>
      <c r="AB47" s="25">
        <v>109.28515603971279</v>
      </c>
      <c r="AC47" s="25">
        <v>105.9836736958399</v>
      </c>
      <c r="AD47" s="25">
        <v>92.80107662031196</v>
      </c>
      <c r="AE47" s="25">
        <v>89.221134412432903</v>
      </c>
      <c r="AF47" s="25">
        <v>139.32692307692307</v>
      </c>
      <c r="AH47" s="25"/>
      <c r="AI47" s="25"/>
      <c r="AJ47" s="25"/>
      <c r="AK47" s="25"/>
    </row>
    <row r="48" spans="1:37" hidden="1" outlineLevel="1" x14ac:dyDescent="0.25">
      <c r="A48" s="29" t="s">
        <v>1143</v>
      </c>
      <c r="B48" s="25">
        <v>103.86275659228389</v>
      </c>
      <c r="C48" s="25">
        <v>115.69481217146637</v>
      </c>
      <c r="D48" s="25">
        <v>97.678306882777051</v>
      </c>
      <c r="E48" s="25">
        <v>102.62757342427315</v>
      </c>
      <c r="F48" s="25">
        <v>101.0922372712288</v>
      </c>
      <c r="G48" s="25">
        <v>102.10091507118577</v>
      </c>
      <c r="H48" s="25">
        <v>98.310435377457154</v>
      </c>
      <c r="I48" s="25">
        <v>100.15416305196599</v>
      </c>
      <c r="J48" s="25">
        <v>101.18213334785857</v>
      </c>
      <c r="L48" s="158" t="s">
        <v>1143</v>
      </c>
      <c r="M48" s="25">
        <v>100.19736281595678</v>
      </c>
      <c r="N48" s="25">
        <v>106.68663223757538</v>
      </c>
      <c r="O48" s="25">
        <v>94.445874471960167</v>
      </c>
      <c r="P48" s="25" t="s">
        <v>1099</v>
      </c>
      <c r="Q48" s="25">
        <v>89.87997389955882</v>
      </c>
      <c r="R48" s="25">
        <v>98.666862128027276</v>
      </c>
      <c r="S48" s="25">
        <v>97.176185272317696</v>
      </c>
      <c r="T48" s="25">
        <v>105.88626718878544</v>
      </c>
      <c r="U48" s="25">
        <v>100</v>
      </c>
      <c r="W48" s="158" t="s">
        <v>1143</v>
      </c>
      <c r="X48" s="25">
        <v>106.63098002538777</v>
      </c>
      <c r="Y48" s="25">
        <v>119.66675725657775</v>
      </c>
      <c r="Z48" s="25">
        <v>98.208976507342939</v>
      </c>
      <c r="AA48" s="25">
        <v>102.62757342427315</v>
      </c>
      <c r="AB48" s="25">
        <v>107.11765882581264</v>
      </c>
      <c r="AC48" s="25">
        <v>107.93891704642488</v>
      </c>
      <c r="AD48" s="25">
        <v>99.593201373288323</v>
      </c>
      <c r="AE48" s="25">
        <v>89.221134412432903</v>
      </c>
      <c r="AF48" s="25">
        <v>137.40384615384616</v>
      </c>
      <c r="AH48" s="25"/>
      <c r="AI48" s="25"/>
      <c r="AJ48" s="25"/>
      <c r="AK48" s="25"/>
    </row>
    <row r="49" spans="1:37" hidden="1" outlineLevel="1" x14ac:dyDescent="0.25">
      <c r="A49" s="29" t="s">
        <v>1144</v>
      </c>
      <c r="B49" s="25">
        <v>108.23383013809061</v>
      </c>
      <c r="C49" s="25">
        <v>119.69894426813839</v>
      </c>
      <c r="D49" s="25">
        <v>104.72677024412889</v>
      </c>
      <c r="E49" s="25">
        <v>102.53896508200845</v>
      </c>
      <c r="F49" s="25">
        <v>105.64828719144995</v>
      </c>
      <c r="G49" s="25">
        <v>107.74885970515795</v>
      </c>
      <c r="H49" s="25">
        <v>102.63379418569136</v>
      </c>
      <c r="I49" s="25">
        <v>100.21984116716393</v>
      </c>
      <c r="J49" s="25">
        <v>101.24291141201581</v>
      </c>
      <c r="L49" s="158" t="s">
        <v>1144</v>
      </c>
      <c r="M49" s="25">
        <v>103.92581097576127</v>
      </c>
      <c r="N49" s="25">
        <v>109.6814566466138</v>
      </c>
      <c r="O49" s="25">
        <v>107.93210128706981</v>
      </c>
      <c r="P49" s="25" t="s">
        <v>1099</v>
      </c>
      <c r="Q49" s="25">
        <v>89.87997389955882</v>
      </c>
      <c r="R49" s="25">
        <v>107.33853544914814</v>
      </c>
      <c r="S49" s="25">
        <v>97.176185272317682</v>
      </c>
      <c r="T49" s="25">
        <v>105.88626718878544</v>
      </c>
      <c r="U49" s="25">
        <v>100</v>
      </c>
      <c r="W49" s="158" t="s">
        <v>1144</v>
      </c>
      <c r="X49" s="25">
        <v>111.48670526012805</v>
      </c>
      <c r="Y49" s="25">
        <v>124.11591984094899</v>
      </c>
      <c r="Z49" s="25">
        <v>104.20054986115207</v>
      </c>
      <c r="AA49" s="25">
        <v>102.53896508200845</v>
      </c>
      <c r="AB49" s="25">
        <v>114.12211015109033</v>
      </c>
      <c r="AC49" s="25">
        <v>108.45766997975834</v>
      </c>
      <c r="AD49" s="25">
        <v>108.80600885060429</v>
      </c>
      <c r="AE49" s="25">
        <v>89.412082532730267</v>
      </c>
      <c r="AF49" s="25">
        <v>139.32692307692307</v>
      </c>
      <c r="AH49" s="25"/>
      <c r="AI49" s="25"/>
      <c r="AJ49" s="25"/>
      <c r="AK49" s="25"/>
    </row>
    <row r="50" spans="1:37" ht="20.25" customHeight="1" collapsed="1" x14ac:dyDescent="0.25">
      <c r="A50" s="29" t="s">
        <v>1145</v>
      </c>
      <c r="B50" s="25">
        <v>110.52630953899475</v>
      </c>
      <c r="C50" s="25">
        <v>123.79387604186502</v>
      </c>
      <c r="D50" s="25">
        <v>108.27317821542398</v>
      </c>
      <c r="E50" s="25">
        <v>100.08227270600992</v>
      </c>
      <c r="F50" s="25">
        <v>105.87393385594513</v>
      </c>
      <c r="G50" s="25">
        <v>115.78488487025101</v>
      </c>
      <c r="H50" s="25">
        <v>97.400550238826511</v>
      </c>
      <c r="I50" s="25">
        <v>100.21984116716393</v>
      </c>
      <c r="J50" s="25">
        <v>101.39485657240894</v>
      </c>
      <c r="L50" s="158" t="s">
        <v>1145</v>
      </c>
      <c r="M50" s="25">
        <v>109.0654724476329</v>
      </c>
      <c r="N50" s="25">
        <v>110.37618599888226</v>
      </c>
      <c r="O50" s="25">
        <v>133.08050706966085</v>
      </c>
      <c r="P50" s="25" t="s">
        <v>1099</v>
      </c>
      <c r="Q50" s="25">
        <v>89.87997389955882</v>
      </c>
      <c r="R50" s="25">
        <v>120.16440795249534</v>
      </c>
      <c r="S50" s="25">
        <v>97.176185272317682</v>
      </c>
      <c r="T50" s="25">
        <v>105.88626718878544</v>
      </c>
      <c r="U50" s="25">
        <v>100</v>
      </c>
      <c r="W50" s="158" t="s">
        <v>1145</v>
      </c>
      <c r="X50" s="25">
        <v>111.63042433761774</v>
      </c>
      <c r="Y50" s="25">
        <v>129.71009090556538</v>
      </c>
      <c r="Z50" s="25">
        <v>104.20054986115207</v>
      </c>
      <c r="AA50" s="25">
        <v>100.08227270600992</v>
      </c>
      <c r="AB50" s="25">
        <v>114.46901835136109</v>
      </c>
      <c r="AC50" s="25">
        <v>108.37286450035521</v>
      </c>
      <c r="AD50" s="25">
        <v>97.654292996609158</v>
      </c>
      <c r="AE50" s="25">
        <v>89.412082532730267</v>
      </c>
      <c r="AF50" s="25">
        <v>144.13461538461542</v>
      </c>
      <c r="AH50" s="25"/>
      <c r="AI50" s="25"/>
      <c r="AJ50" s="25"/>
      <c r="AK50" s="25"/>
    </row>
    <row r="51" spans="1:37" x14ac:dyDescent="0.25">
      <c r="A51" s="158" t="s">
        <v>1146</v>
      </c>
      <c r="B51" s="25">
        <v>111.805741972958</v>
      </c>
      <c r="C51" s="25">
        <v>126.70608232450734</v>
      </c>
      <c r="D51" s="25">
        <v>110.07674292957039</v>
      </c>
      <c r="E51" s="25">
        <v>102.53896508200845</v>
      </c>
      <c r="F51" s="25">
        <v>105.70226642916553</v>
      </c>
      <c r="G51" s="25">
        <v>112.16729009642248</v>
      </c>
      <c r="H51" s="25">
        <v>102.62013345429497</v>
      </c>
      <c r="I51" s="25">
        <v>100.33518261478279</v>
      </c>
      <c r="J51" s="25">
        <v>101.39485657240894</v>
      </c>
      <c r="L51" s="158" t="s">
        <v>1146</v>
      </c>
      <c r="M51" s="25">
        <v>108.00205874818226</v>
      </c>
      <c r="N51" s="25">
        <v>110.39340045254123</v>
      </c>
      <c r="O51" s="25">
        <v>141.80489040035329</v>
      </c>
      <c r="P51" s="25" t="s">
        <v>1099</v>
      </c>
      <c r="Q51" s="25">
        <v>89.87997389955882</v>
      </c>
      <c r="R51" s="25">
        <v>114.40435750854563</v>
      </c>
      <c r="S51" s="25">
        <v>97.176185272317682</v>
      </c>
      <c r="T51" s="25">
        <v>106.13909093479552</v>
      </c>
      <c r="U51" s="25">
        <v>100</v>
      </c>
      <c r="W51" s="158" t="s">
        <v>1146</v>
      </c>
      <c r="X51" s="25">
        <v>114.67751311540715</v>
      </c>
      <c r="Y51" s="25">
        <v>133.89877575002095</v>
      </c>
      <c r="Z51" s="25">
        <v>104.86792122299789</v>
      </c>
      <c r="AA51" s="25">
        <v>102.53896508200845</v>
      </c>
      <c r="AB51" s="25">
        <v>114.20509759630603</v>
      </c>
      <c r="AC51" s="25">
        <v>108.38376542747115</v>
      </c>
      <c r="AD51" s="25">
        <v>108.77689868558292</v>
      </c>
      <c r="AE51" s="25">
        <v>89.265199521431029</v>
      </c>
      <c r="AF51" s="25">
        <v>144.13461538461542</v>
      </c>
      <c r="AH51" s="25"/>
      <c r="AI51" s="25"/>
      <c r="AJ51" s="25"/>
      <c r="AK51" s="25"/>
    </row>
    <row r="52" spans="1:37" x14ac:dyDescent="0.25">
      <c r="A52" s="158" t="s">
        <v>1147</v>
      </c>
      <c r="B52" s="25">
        <v>112.10898246872372</v>
      </c>
      <c r="C52" s="25">
        <v>126.61784324798762</v>
      </c>
      <c r="D52" s="25">
        <v>110.07674292957039</v>
      </c>
      <c r="E52" s="25">
        <v>103.52425181508799</v>
      </c>
      <c r="F52" s="25">
        <v>106.26451546111039</v>
      </c>
      <c r="G52" s="25">
        <v>112.74433142172239</v>
      </c>
      <c r="H52" s="25">
        <v>103.58009479557342</v>
      </c>
      <c r="I52" s="25">
        <v>100.33518261478279</v>
      </c>
      <c r="J52" s="25">
        <v>101.39485657240894</v>
      </c>
      <c r="L52" s="158" t="s">
        <v>1147</v>
      </c>
      <c r="M52" s="25">
        <v>108.16899804550133</v>
      </c>
      <c r="N52" s="25">
        <v>111.31896455392717</v>
      </c>
      <c r="O52" s="25">
        <v>141.80489040035329</v>
      </c>
      <c r="P52" s="25" t="s">
        <v>1099</v>
      </c>
      <c r="Q52" s="25">
        <v>89.87997389955882</v>
      </c>
      <c r="R52" s="25">
        <v>114.40435750854563</v>
      </c>
      <c r="S52" s="25">
        <v>97.176185272317682</v>
      </c>
      <c r="T52" s="25">
        <v>106.13909093479552</v>
      </c>
      <c r="U52" s="25">
        <v>100</v>
      </c>
      <c r="W52" s="158" t="s">
        <v>1147</v>
      </c>
      <c r="X52" s="25">
        <v>115.08312716755238</v>
      </c>
      <c r="Y52" s="25">
        <v>133.36352400509267</v>
      </c>
      <c r="Z52" s="25">
        <v>104.86792122299789</v>
      </c>
      <c r="AA52" s="25">
        <v>103.52425181508799</v>
      </c>
      <c r="AB52" s="25">
        <v>115.0694968118333</v>
      </c>
      <c r="AC52" s="25">
        <v>109.93515514280956</v>
      </c>
      <c r="AD52" s="25">
        <v>110.82251632111675</v>
      </c>
      <c r="AE52" s="25">
        <v>89.265199521431029</v>
      </c>
      <c r="AF52" s="25">
        <v>144.13461538461542</v>
      </c>
      <c r="AH52" s="25"/>
      <c r="AI52" s="25"/>
      <c r="AJ52" s="25"/>
      <c r="AK52" s="25"/>
    </row>
    <row r="53" spans="1:37" x14ac:dyDescent="0.25">
      <c r="A53" s="158" t="s">
        <v>1148</v>
      </c>
      <c r="B53" s="25">
        <v>112.35731354191003</v>
      </c>
      <c r="C53" s="25">
        <v>126.01536645556192</v>
      </c>
      <c r="D53" s="25">
        <v>108.44838475519579</v>
      </c>
      <c r="E53" s="25">
        <v>102.5832692531408</v>
      </c>
      <c r="F53" s="25">
        <v>107.90323436139565</v>
      </c>
      <c r="G53" s="25">
        <v>114.48464024876559</v>
      </c>
      <c r="H53" s="25">
        <v>105.42872643641735</v>
      </c>
      <c r="I53" s="25">
        <v>99.535810960570089</v>
      </c>
      <c r="J53" s="25">
        <v>102.00263721398147</v>
      </c>
      <c r="L53" s="158" t="s">
        <v>1148</v>
      </c>
      <c r="M53" s="25">
        <v>107.1003032908807</v>
      </c>
      <c r="N53" s="25">
        <v>112.46999643058975</v>
      </c>
      <c r="O53" s="25">
        <v>103.20931284398758</v>
      </c>
      <c r="P53" s="25" t="s">
        <v>1099</v>
      </c>
      <c r="Q53" s="25">
        <v>91.897686789993486</v>
      </c>
      <c r="R53" s="25">
        <v>115.21022176432795</v>
      </c>
      <c r="S53" s="25">
        <v>98.189000731879872</v>
      </c>
      <c r="T53" s="25">
        <v>108.91313326239117</v>
      </c>
      <c r="U53" s="25">
        <v>100</v>
      </c>
      <c r="W53" s="158" t="s">
        <v>1148</v>
      </c>
      <c r="X53" s="25">
        <v>116.32552668601032</v>
      </c>
      <c r="Y53" s="25">
        <v>131.98787880450922</v>
      </c>
      <c r="Z53" s="25">
        <v>109.3084851288002</v>
      </c>
      <c r="AA53" s="25">
        <v>102.5832692531408</v>
      </c>
      <c r="AB53" s="25">
        <v>116.50454599070672</v>
      </c>
      <c r="AC53" s="25">
        <v>113.26064295891834</v>
      </c>
      <c r="AD53" s="25">
        <v>113.61640383741138</v>
      </c>
      <c r="AE53" s="25">
        <v>81.650139165216459</v>
      </c>
      <c r="AF53" s="25">
        <v>163.36538461538461</v>
      </c>
      <c r="AH53" s="25"/>
      <c r="AI53" s="25"/>
      <c r="AJ53" s="25"/>
      <c r="AK53" s="25"/>
    </row>
    <row r="54" spans="1:37" x14ac:dyDescent="0.25">
      <c r="A54" s="158" t="s">
        <v>1149</v>
      </c>
      <c r="B54" s="25">
        <v>112.36691033161485</v>
      </c>
      <c r="C54" s="25">
        <v>127.29149051255435</v>
      </c>
      <c r="D54" s="25">
        <v>108.22817451520217</v>
      </c>
      <c r="E54" s="25">
        <v>102.58326925314081</v>
      </c>
      <c r="F54" s="25">
        <v>108.4510467080169</v>
      </c>
      <c r="G54" s="25">
        <v>115.2871828010484</v>
      </c>
      <c r="H54" s="25">
        <v>102.88413218192838</v>
      </c>
      <c r="I54" s="25">
        <v>99.116998709582816</v>
      </c>
      <c r="J54" s="25">
        <v>101.99048160115004</v>
      </c>
      <c r="L54" s="158" t="s">
        <v>1149</v>
      </c>
      <c r="M54" s="25">
        <v>106.97733250438054</v>
      </c>
      <c r="N54" s="25">
        <v>112.44162730816295</v>
      </c>
      <c r="O54" s="25">
        <v>101.16095160268875</v>
      </c>
      <c r="P54" s="25" t="s">
        <v>1099</v>
      </c>
      <c r="Q54" s="25">
        <v>91.897686789993486</v>
      </c>
      <c r="R54" s="25">
        <v>115.2094201987221</v>
      </c>
      <c r="S54" s="25">
        <v>98.189000731879887</v>
      </c>
      <c r="T54" s="25">
        <v>108.91313326239117</v>
      </c>
      <c r="U54" s="25">
        <v>100.00000000000003</v>
      </c>
      <c r="W54" s="158" t="s">
        <v>1149</v>
      </c>
      <c r="X54" s="25">
        <v>116.43514210346136</v>
      </c>
      <c r="Y54" s="25">
        <v>133.83918844955389</v>
      </c>
      <c r="Z54" s="25">
        <v>109.38840311492693</v>
      </c>
      <c r="AA54" s="25">
        <v>102.58326925314081</v>
      </c>
      <c r="AB54" s="25">
        <v>117.34675030902739</v>
      </c>
      <c r="AC54" s="25">
        <v>115.42494316929094</v>
      </c>
      <c r="AD54" s="25">
        <v>108.1940324788643</v>
      </c>
      <c r="AE54" s="25">
        <v>80.432512687317427</v>
      </c>
      <c r="AF54" s="25">
        <v>162.98076923076925</v>
      </c>
      <c r="AH54" s="25"/>
      <c r="AI54" s="25"/>
      <c r="AJ54" s="25"/>
      <c r="AK54" s="25"/>
    </row>
    <row r="55" spans="1:37" x14ac:dyDescent="0.25">
      <c r="A55" s="158" t="s">
        <v>1150</v>
      </c>
      <c r="B55" s="25">
        <v>113.17628592899121</v>
      </c>
      <c r="C55" s="25">
        <v>127.84872287665776</v>
      </c>
      <c r="D55" s="25">
        <v>108.22817451520217</v>
      </c>
      <c r="E55" s="25">
        <v>103.61782032287434</v>
      </c>
      <c r="F55" s="25">
        <v>108.85545129680888</v>
      </c>
      <c r="G55" s="25">
        <v>115.03508997136014</v>
      </c>
      <c r="H55" s="25">
        <v>106.80587641587366</v>
      </c>
      <c r="I55" s="25">
        <v>99.266125580501694</v>
      </c>
      <c r="J55" s="25">
        <v>101.99048160115002</v>
      </c>
      <c r="L55" s="158" t="s">
        <v>1150</v>
      </c>
      <c r="M55" s="25">
        <v>108.00771575779183</v>
      </c>
      <c r="N55" s="25">
        <v>111.96549813899506</v>
      </c>
      <c r="O55" s="25">
        <v>101.16095160268875</v>
      </c>
      <c r="P55" s="25" t="s">
        <v>1099</v>
      </c>
      <c r="Q55" s="25">
        <v>91.897686789993486</v>
      </c>
      <c r="R55" s="25">
        <v>114.80863739577539</v>
      </c>
      <c r="S55" s="25">
        <v>104.046340461383</v>
      </c>
      <c r="T55" s="25">
        <v>109.02631918721299</v>
      </c>
      <c r="U55" s="25">
        <v>100.00000000000001</v>
      </c>
      <c r="W55" s="158" t="s">
        <v>1150</v>
      </c>
      <c r="X55" s="25">
        <v>117.0777233593009</v>
      </c>
      <c r="Y55" s="25">
        <v>134.85205727888578</v>
      </c>
      <c r="Z55" s="25">
        <v>109.38840311492693</v>
      </c>
      <c r="AA55" s="25">
        <v>103.61782032287434</v>
      </c>
      <c r="AB55" s="25">
        <v>117.96848016438744</v>
      </c>
      <c r="AC55" s="25">
        <v>115.42494316929094</v>
      </c>
      <c r="AD55" s="25">
        <v>109.92673915210314</v>
      </c>
      <c r="AE55" s="25">
        <v>80.650190893597937</v>
      </c>
      <c r="AF55" s="25">
        <v>162.98076923076923</v>
      </c>
      <c r="AH55" s="25"/>
      <c r="AI55" s="25"/>
      <c r="AJ55" s="25"/>
      <c r="AK55" s="25"/>
    </row>
    <row r="56" spans="1:37" x14ac:dyDescent="0.25">
      <c r="A56" s="158" t="s">
        <v>1151</v>
      </c>
      <c r="B56" s="25">
        <v>114.47209263912137</v>
      </c>
      <c r="C56" s="25">
        <v>128.79338105040588</v>
      </c>
      <c r="D56" s="25">
        <v>110.31144663711584</v>
      </c>
      <c r="E56" s="25">
        <v>102.58326925314081</v>
      </c>
      <c r="F56" s="25">
        <v>110.50597594632694</v>
      </c>
      <c r="G56" s="25">
        <v>117.59789747786471</v>
      </c>
      <c r="H56" s="25">
        <v>107.44044700120403</v>
      </c>
      <c r="I56" s="25">
        <v>99.266125580501694</v>
      </c>
      <c r="J56" s="25">
        <v>101.99048160115002</v>
      </c>
      <c r="L56" s="158" t="s">
        <v>1151</v>
      </c>
      <c r="M56" s="25">
        <v>109.78479933250721</v>
      </c>
      <c r="N56" s="25">
        <v>112.51125705568536</v>
      </c>
      <c r="O56" s="25">
        <v>112.34088522317424</v>
      </c>
      <c r="P56" s="25" t="s">
        <v>1099</v>
      </c>
      <c r="Q56" s="25">
        <v>91.897686789993486</v>
      </c>
      <c r="R56" s="25">
        <v>118.53271120075597</v>
      </c>
      <c r="S56" s="25">
        <v>104.046340461383</v>
      </c>
      <c r="T56" s="25">
        <v>109.02631918721299</v>
      </c>
      <c r="U56" s="25">
        <v>100.00000000000001</v>
      </c>
      <c r="W56" s="158" t="s">
        <v>1151</v>
      </c>
      <c r="X56" s="25">
        <v>118.01031107422472</v>
      </c>
      <c r="Y56" s="25">
        <v>135.97260069861622</v>
      </c>
      <c r="Z56" s="25">
        <v>109.97827295374996</v>
      </c>
      <c r="AA56" s="25">
        <v>102.58326925314081</v>
      </c>
      <c r="AB56" s="25">
        <v>120.50598957959575</v>
      </c>
      <c r="AC56" s="25">
        <v>116.01890606273803</v>
      </c>
      <c r="AD56" s="25">
        <v>111.27896941859915</v>
      </c>
      <c r="AE56" s="25">
        <v>80.650190893597937</v>
      </c>
      <c r="AF56" s="25">
        <v>162.98076923076923</v>
      </c>
      <c r="AH56" s="25"/>
      <c r="AI56" s="25"/>
      <c r="AJ56" s="25"/>
      <c r="AK56" s="25"/>
    </row>
    <row r="57" spans="1:37" x14ac:dyDescent="0.25">
      <c r="A57" s="158" t="s">
        <v>1152</v>
      </c>
      <c r="B57" s="25">
        <v>117.22818469283186</v>
      </c>
      <c r="C57" s="25">
        <v>132.49458467829871</v>
      </c>
      <c r="D57" s="25">
        <v>112.55787115329485</v>
      </c>
      <c r="E57" s="25">
        <v>104.58620872867394</v>
      </c>
      <c r="F57" s="25">
        <v>117.41163990897152</v>
      </c>
      <c r="G57" s="25">
        <v>121.51177600409184</v>
      </c>
      <c r="H57" s="25">
        <v>107.6490116155654</v>
      </c>
      <c r="I57" s="25">
        <v>100.71746675676232</v>
      </c>
      <c r="J57" s="25">
        <v>101.99048160115002</v>
      </c>
      <c r="L57" s="158" t="s">
        <v>1152</v>
      </c>
      <c r="M57" s="25">
        <v>112.25378305331284</v>
      </c>
      <c r="N57" s="25">
        <v>114.46739224502041</v>
      </c>
      <c r="O57" s="25">
        <v>117.13713298570998</v>
      </c>
      <c r="P57" s="25" t="s">
        <v>1099</v>
      </c>
      <c r="Q57" s="25">
        <v>95.70267640953648</v>
      </c>
      <c r="R57" s="25">
        <v>124.34005401545335</v>
      </c>
      <c r="S57" s="25">
        <v>104.046340461383</v>
      </c>
      <c r="T57" s="25">
        <v>109.10086284138568</v>
      </c>
      <c r="U57" s="25">
        <v>100.00000000000001</v>
      </c>
      <c r="W57" s="158" t="s">
        <v>1152</v>
      </c>
      <c r="X57" s="25">
        <v>120.98317162527493</v>
      </c>
      <c r="Y57" s="25">
        <v>140.44325121351397</v>
      </c>
      <c r="Z57" s="25">
        <v>111.80609204439077</v>
      </c>
      <c r="AA57" s="25">
        <v>104.58620872867394</v>
      </c>
      <c r="AB57" s="25">
        <v>129.07794244407575</v>
      </c>
      <c r="AC57" s="25">
        <v>116.72328573165531</v>
      </c>
      <c r="AD57" s="25">
        <v>111.72340757974192</v>
      </c>
      <c r="AE57" s="25">
        <v>84.727542759918649</v>
      </c>
      <c r="AF57" s="25">
        <v>162.98076923076923</v>
      </c>
      <c r="AH57" s="25"/>
      <c r="AI57" s="25"/>
      <c r="AJ57" s="25"/>
      <c r="AK57" s="25"/>
    </row>
    <row r="58" spans="1:37" x14ac:dyDescent="0.25">
      <c r="A58" s="158" t="s">
        <v>1153</v>
      </c>
      <c r="B58" s="25">
        <v>116.52797776896413</v>
      </c>
      <c r="C58" s="25">
        <v>131.66313567427167</v>
      </c>
      <c r="D58" s="25">
        <v>110.30492289496732</v>
      </c>
      <c r="E58" s="25">
        <v>104.58620872867394</v>
      </c>
      <c r="F58" s="25">
        <v>115.33331319332646</v>
      </c>
      <c r="G58" s="25">
        <v>121.4217848570263</v>
      </c>
      <c r="H58" s="25">
        <v>108.30426454865122</v>
      </c>
      <c r="I58" s="25">
        <v>100.24416249168232</v>
      </c>
      <c r="J58" s="25">
        <v>101.99048160115002</v>
      </c>
      <c r="L58" s="158" t="s">
        <v>1153</v>
      </c>
      <c r="M58" s="25">
        <v>112.15006124869042</v>
      </c>
      <c r="N58" s="25">
        <v>117.05162573068556</v>
      </c>
      <c r="O58" s="25">
        <v>101.16095160268875</v>
      </c>
      <c r="P58" s="25" t="s">
        <v>1099</v>
      </c>
      <c r="Q58" s="25">
        <v>95.70267640953648</v>
      </c>
      <c r="R58" s="25">
        <v>124.28423597911122</v>
      </c>
      <c r="S58" s="25">
        <v>104.046340461383</v>
      </c>
      <c r="T58" s="25">
        <v>111.66456780896095</v>
      </c>
      <c r="U58" s="25">
        <v>100.00000000000001</v>
      </c>
      <c r="W58" s="158" t="s">
        <v>1153</v>
      </c>
      <c r="X58" s="25">
        <v>119.83222778545206</v>
      </c>
      <c r="Y58" s="25">
        <v>138.10573734657362</v>
      </c>
      <c r="Z58" s="25">
        <v>111.80609204439077</v>
      </c>
      <c r="AA58" s="25">
        <v>104.58620872867394</v>
      </c>
      <c r="AB58" s="25">
        <v>125.88273199364824</v>
      </c>
      <c r="AC58" s="25">
        <v>116.57073977632503</v>
      </c>
      <c r="AD58" s="25">
        <v>113.11971063697804</v>
      </c>
      <c r="AE58" s="25">
        <v>78.461652015841125</v>
      </c>
      <c r="AF58" s="25">
        <v>162.98076923076923</v>
      </c>
      <c r="AH58" s="25"/>
      <c r="AI58" s="25"/>
      <c r="AJ58" s="25"/>
      <c r="AK58" s="25"/>
    </row>
    <row r="59" spans="1:37" x14ac:dyDescent="0.25">
      <c r="A59" s="158" t="s">
        <v>1154</v>
      </c>
      <c r="B59" s="25">
        <v>117.12946482593615</v>
      </c>
      <c r="C59" s="25">
        <v>131.07853077471319</v>
      </c>
      <c r="D59" s="25">
        <v>112.25806768612756</v>
      </c>
      <c r="E59" s="25">
        <v>102.53896508200846</v>
      </c>
      <c r="F59" s="25">
        <v>116.24990768446654</v>
      </c>
      <c r="G59" s="25">
        <v>121.39533510358584</v>
      </c>
      <c r="H59" s="25">
        <v>109.86870962278169</v>
      </c>
      <c r="I59" s="25">
        <v>101.61772946381001</v>
      </c>
      <c r="J59" s="25">
        <v>101.78161884342698</v>
      </c>
      <c r="L59" s="158" t="s">
        <v>1154</v>
      </c>
      <c r="M59" s="25">
        <v>112.2369840288064</v>
      </c>
      <c r="N59" s="25">
        <v>114.56622693962726</v>
      </c>
      <c r="O59" s="25">
        <v>101.16095160268875</v>
      </c>
      <c r="P59" s="25" t="s">
        <v>1099</v>
      </c>
      <c r="Q59" s="25">
        <v>95.70267640953648</v>
      </c>
      <c r="R59" s="25">
        <v>124.28423597911122</v>
      </c>
      <c r="S59" s="25">
        <v>106.92274480601323</v>
      </c>
      <c r="T59" s="25">
        <v>111.36238678418401</v>
      </c>
      <c r="U59" s="25">
        <v>99.784320788500949</v>
      </c>
      <c r="W59" s="158" t="s">
        <v>1154</v>
      </c>
      <c r="X59" s="25">
        <v>120.82180911078441</v>
      </c>
      <c r="Y59" s="25">
        <v>138.35924281010278</v>
      </c>
      <c r="Z59" s="25">
        <v>114.07988533838726</v>
      </c>
      <c r="AA59" s="25">
        <v>102.53896508200846</v>
      </c>
      <c r="AB59" s="25">
        <v>127.29190037648647</v>
      </c>
      <c r="AC59" s="25">
        <v>116.49746820847167</v>
      </c>
      <c r="AD59" s="25">
        <v>113.20041175332807</v>
      </c>
      <c r="AE59" s="25">
        <v>83.031427641108152</v>
      </c>
      <c r="AF59" s="25">
        <v>162.98076923076923</v>
      </c>
      <c r="AH59" s="25"/>
      <c r="AI59" s="25"/>
      <c r="AJ59" s="25"/>
      <c r="AK59" s="25"/>
    </row>
    <row r="60" spans="1:37" x14ac:dyDescent="0.25">
      <c r="A60" s="158" t="s">
        <v>1155</v>
      </c>
      <c r="B60" s="25">
        <v>120.57316797022047</v>
      </c>
      <c r="C60" s="25">
        <v>131.07289367328409</v>
      </c>
      <c r="D60" s="25">
        <v>123.53836264190012</v>
      </c>
      <c r="E60" s="25">
        <v>102.53896508200846</v>
      </c>
      <c r="F60" s="25">
        <v>116.87569734681895</v>
      </c>
      <c r="G60" s="25">
        <v>121.37903797704433</v>
      </c>
      <c r="H60" s="25">
        <v>109.79678138367954</v>
      </c>
      <c r="I60" s="25">
        <v>117.13729162693558</v>
      </c>
      <c r="J60" s="25">
        <v>101.78161884342698</v>
      </c>
      <c r="L60" s="158" t="s">
        <v>1155</v>
      </c>
      <c r="M60" s="25">
        <v>114.87003954808732</v>
      </c>
      <c r="N60" s="25">
        <v>114.36174144321626</v>
      </c>
      <c r="O60" s="25">
        <v>101.16095160268875</v>
      </c>
      <c r="P60" s="25" t="s">
        <v>1099</v>
      </c>
      <c r="Q60" s="25">
        <v>95.70267640953648</v>
      </c>
      <c r="R60" s="25">
        <v>122.12802449925809</v>
      </c>
      <c r="S60" s="25">
        <v>106.92274480601323</v>
      </c>
      <c r="T60" s="25">
        <v>134.4469371053068</v>
      </c>
      <c r="U60" s="25">
        <v>99.784320788500949</v>
      </c>
      <c r="W60" s="158" t="s">
        <v>1155</v>
      </c>
      <c r="X60" s="25">
        <v>124.87743934464154</v>
      </c>
      <c r="Y60" s="25">
        <v>138.44128323187223</v>
      </c>
      <c r="Z60" s="25">
        <v>127.2120704896487</v>
      </c>
      <c r="AA60" s="25">
        <v>102.53896508200846</v>
      </c>
      <c r="AB60" s="25">
        <v>128.25398668075522</v>
      </c>
      <c r="AC60" s="25">
        <v>120.1103184942656</v>
      </c>
      <c r="AD60" s="25">
        <v>113.04713717020343</v>
      </c>
      <c r="AE60" s="25">
        <v>84.122041862090484</v>
      </c>
      <c r="AF60" s="25">
        <v>162.98076923076923</v>
      </c>
      <c r="AH60" s="25"/>
      <c r="AI60" s="25"/>
      <c r="AJ60" s="25"/>
      <c r="AK60" s="25"/>
    </row>
    <row r="61" spans="1:37" x14ac:dyDescent="0.25">
      <c r="A61" s="158" t="s">
        <v>1156</v>
      </c>
      <c r="B61" s="25">
        <v>120.98111013002816</v>
      </c>
      <c r="C61" s="25">
        <v>131.84060775763729</v>
      </c>
      <c r="D61" s="25">
        <v>123.67524717404932</v>
      </c>
      <c r="E61" s="25">
        <v>102.53896508200846</v>
      </c>
      <c r="F61" s="25">
        <v>117.01305763762973</v>
      </c>
      <c r="G61" s="25">
        <v>121.425285499213</v>
      </c>
      <c r="H61" s="25">
        <v>109.79678138367954</v>
      </c>
      <c r="I61" s="25">
        <v>118.97907349808295</v>
      </c>
      <c r="J61" s="25">
        <v>101.78161884342698</v>
      </c>
      <c r="L61" s="158" t="s">
        <v>1156</v>
      </c>
      <c r="M61" s="25">
        <v>115.18051444279017</v>
      </c>
      <c r="N61" s="25">
        <v>114.44216508343183</v>
      </c>
      <c r="O61" s="25">
        <v>101.16095160268875</v>
      </c>
      <c r="P61" s="25" t="s">
        <v>1099</v>
      </c>
      <c r="Q61" s="25">
        <v>95.70267640953648</v>
      </c>
      <c r="R61" s="25">
        <v>122.12802449925809</v>
      </c>
      <c r="S61" s="25">
        <v>106.92274480601323</v>
      </c>
      <c r="T61" s="25">
        <v>136.53624613856792</v>
      </c>
      <c r="U61" s="25">
        <v>99.784320788500949</v>
      </c>
      <c r="W61" s="158" t="s">
        <v>1156</v>
      </c>
      <c r="X61" s="25">
        <v>125.35893940367374</v>
      </c>
      <c r="Y61" s="25">
        <v>139.51204187369106</v>
      </c>
      <c r="Z61" s="25">
        <v>127.37142740607463</v>
      </c>
      <c r="AA61" s="25">
        <v>102.53896508200846</v>
      </c>
      <c r="AB61" s="25">
        <v>128.46516379423235</v>
      </c>
      <c r="AC61" s="25">
        <v>120.2349744925088</v>
      </c>
      <c r="AD61" s="25">
        <v>113.04713717020344</v>
      </c>
      <c r="AE61" s="25">
        <v>85.491707126864796</v>
      </c>
      <c r="AF61" s="25">
        <v>162.98076923076923</v>
      </c>
      <c r="AH61" s="25"/>
      <c r="AI61" s="25"/>
      <c r="AJ61" s="25"/>
      <c r="AK61" s="25"/>
    </row>
    <row r="62" spans="1:37" x14ac:dyDescent="0.25">
      <c r="A62" s="158" t="s">
        <v>1157</v>
      </c>
      <c r="B62" s="25">
        <v>121.00084997958798</v>
      </c>
      <c r="C62" s="25">
        <v>132.27341560017146</v>
      </c>
      <c r="D62" s="25">
        <v>124.20553906406973</v>
      </c>
      <c r="E62" s="25">
        <v>101.79787043273997</v>
      </c>
      <c r="F62" s="25">
        <v>117.15516940555091</v>
      </c>
      <c r="G62" s="25">
        <v>121.70219895836661</v>
      </c>
      <c r="H62" s="25">
        <v>110.50579657450258</v>
      </c>
      <c r="I62" s="25">
        <v>115.18633081477374</v>
      </c>
      <c r="J62" s="25">
        <v>101.78161884342698</v>
      </c>
      <c r="L62" s="158" t="s">
        <v>1157</v>
      </c>
      <c r="M62" s="25">
        <v>115.01672460886557</v>
      </c>
      <c r="N62" s="25">
        <v>115.17500967092715</v>
      </c>
      <c r="O62" s="25">
        <v>101.16095160268875</v>
      </c>
      <c r="P62" s="25" t="s">
        <v>1099</v>
      </c>
      <c r="Q62" s="25">
        <v>95.70267640953648</v>
      </c>
      <c r="R62" s="25">
        <v>122.12802449925809</v>
      </c>
      <c r="S62" s="25">
        <v>106.92274480601323</v>
      </c>
      <c r="T62" s="25">
        <v>134.44693710530677</v>
      </c>
      <c r="U62" s="25">
        <v>99.784320788500949</v>
      </c>
      <c r="W62" s="158" t="s">
        <v>1157</v>
      </c>
      <c r="X62" s="25">
        <v>125.51718846236936</v>
      </c>
      <c r="Y62" s="25">
        <v>139.81255556987747</v>
      </c>
      <c r="Z62" s="25">
        <v>127.98877751183556</v>
      </c>
      <c r="AA62" s="25">
        <v>101.79787043273997</v>
      </c>
      <c r="AB62" s="25">
        <v>128.6836458079467</v>
      </c>
      <c r="AC62" s="25">
        <v>120.98136958697197</v>
      </c>
      <c r="AD62" s="25">
        <v>114.5580042393683</v>
      </c>
      <c r="AE62" s="25">
        <v>78.449950043783431</v>
      </c>
      <c r="AF62" s="25">
        <v>162.98076923076923</v>
      </c>
      <c r="AH62" s="25"/>
      <c r="AI62" s="25"/>
      <c r="AJ62" s="25"/>
      <c r="AK62" s="25"/>
    </row>
    <row r="63" spans="1:37" x14ac:dyDescent="0.25">
      <c r="A63" s="158" t="s">
        <v>1158</v>
      </c>
      <c r="B63" s="25">
        <v>122.09181178870072</v>
      </c>
      <c r="C63" s="25">
        <v>136.06564182071531</v>
      </c>
      <c r="D63" s="25">
        <v>125.03785397443315</v>
      </c>
      <c r="E63" s="25">
        <v>101.79787043273997</v>
      </c>
      <c r="F63" s="25">
        <v>116.98123583761131</v>
      </c>
      <c r="G63" s="25">
        <v>121.72636170627325</v>
      </c>
      <c r="H63" s="25">
        <v>109.11181706781727</v>
      </c>
      <c r="I63" s="25">
        <v>117.60839882035746</v>
      </c>
      <c r="J63" s="25">
        <v>101.78161884342698</v>
      </c>
      <c r="L63" s="158" t="s">
        <v>1158</v>
      </c>
      <c r="M63" s="25">
        <v>115.55034254152332</v>
      </c>
      <c r="N63" s="25">
        <v>116.25435955125074</v>
      </c>
      <c r="O63" s="25">
        <v>107.06309068937617</v>
      </c>
      <c r="P63" s="25" t="s">
        <v>1099</v>
      </c>
      <c r="Q63" s="25">
        <v>95.70267640953648</v>
      </c>
      <c r="R63" s="25">
        <v>122.12802449925809</v>
      </c>
      <c r="S63" s="25">
        <v>106.92274480601323</v>
      </c>
      <c r="T63" s="25">
        <v>134.44693710530677</v>
      </c>
      <c r="U63" s="25">
        <v>99.784320788500949</v>
      </c>
      <c r="W63" s="158" t="s">
        <v>1158</v>
      </c>
      <c r="X63" s="25">
        <v>127.02863687521379</v>
      </c>
      <c r="Y63" s="25">
        <v>144.80096081050431</v>
      </c>
      <c r="Z63" s="25">
        <v>127.98877751183556</v>
      </c>
      <c r="AA63" s="25">
        <v>101.79787043273997</v>
      </c>
      <c r="AB63" s="25">
        <v>128.41624109733158</v>
      </c>
      <c r="AC63" s="25">
        <v>121.04538371775946</v>
      </c>
      <c r="AD63" s="25">
        <v>111.58752101277234</v>
      </c>
      <c r="AE63" s="25">
        <v>85.491707126864796</v>
      </c>
      <c r="AF63" s="25">
        <v>162.98076923076923</v>
      </c>
      <c r="AH63" s="25"/>
      <c r="AI63" s="25"/>
      <c r="AJ63" s="25"/>
      <c r="AK63" s="25"/>
    </row>
    <row r="64" spans="1:37" x14ac:dyDescent="0.25">
      <c r="A64" s="158" t="s">
        <v>1159</v>
      </c>
      <c r="B64" s="25">
        <v>125.29147577408635</v>
      </c>
      <c r="C64" s="25">
        <v>138.65147660868507</v>
      </c>
      <c r="D64" s="25">
        <v>143.59613823261878</v>
      </c>
      <c r="E64" s="25">
        <v>101.79787043273997</v>
      </c>
      <c r="F64" s="25">
        <v>118.63463526798115</v>
      </c>
      <c r="G64" s="25">
        <v>122.20449303986167</v>
      </c>
      <c r="H64" s="25">
        <v>103.61468179593861</v>
      </c>
      <c r="I64" s="25">
        <v>117.71679983750022</v>
      </c>
      <c r="J64" s="25">
        <v>101.78161884342701</v>
      </c>
      <c r="L64" s="158" t="s">
        <v>1159</v>
      </c>
      <c r="M64" s="25">
        <v>115.5657061708541</v>
      </c>
      <c r="N64" s="25">
        <v>116.25435955125074</v>
      </c>
      <c r="O64" s="25">
        <v>107.06309068937617</v>
      </c>
      <c r="P64" s="25" t="s">
        <v>1099</v>
      </c>
      <c r="Q64" s="25">
        <v>95.702676409536465</v>
      </c>
      <c r="R64" s="25">
        <v>122.12802449925805</v>
      </c>
      <c r="S64" s="25">
        <v>106.92274480601326</v>
      </c>
      <c r="T64" s="25">
        <v>134.55539217315433</v>
      </c>
      <c r="U64" s="25">
        <v>99.784320788500978</v>
      </c>
      <c r="W64" s="158" t="s">
        <v>1159</v>
      </c>
      <c r="X64" s="25">
        <v>132.63147899590422</v>
      </c>
      <c r="Y64" s="25">
        <v>148.52695863388868</v>
      </c>
      <c r="Z64" s="25">
        <v>149.59378216142747</v>
      </c>
      <c r="AA64" s="25">
        <v>101.79787043273997</v>
      </c>
      <c r="AB64" s="25">
        <v>130.95817018811411</v>
      </c>
      <c r="AC64" s="25">
        <v>122.33414332875984</v>
      </c>
      <c r="AD64" s="25">
        <v>99.873469234297445</v>
      </c>
      <c r="AE64" s="25">
        <v>85.600005051340474</v>
      </c>
      <c r="AF64" s="25">
        <v>162.98076923076925</v>
      </c>
      <c r="AH64" s="25"/>
      <c r="AI64" s="25"/>
      <c r="AJ64" s="25"/>
      <c r="AK64" s="25"/>
    </row>
    <row r="65" spans="1:37" x14ac:dyDescent="0.25">
      <c r="A65" s="158" t="s">
        <v>1160</v>
      </c>
      <c r="B65" s="25">
        <v>121.48590835472983</v>
      </c>
      <c r="C65" s="25">
        <v>136.42354836322127</v>
      </c>
      <c r="D65" s="25">
        <v>141.78366790687198</v>
      </c>
      <c r="E65" s="25">
        <v>101.70926209047528</v>
      </c>
      <c r="F65" s="25">
        <v>118.41534335247511</v>
      </c>
      <c r="G65" s="25">
        <v>106.34469416039369</v>
      </c>
      <c r="H65" s="25">
        <v>104.09053549804412</v>
      </c>
      <c r="I65" s="25">
        <v>118.06335187535919</v>
      </c>
      <c r="J65" s="25">
        <v>101.78161884342701</v>
      </c>
      <c r="L65" s="158" t="s">
        <v>1160</v>
      </c>
      <c r="M65" s="25">
        <v>108.55923417361676</v>
      </c>
      <c r="N65" s="25">
        <v>116.17393591103517</v>
      </c>
      <c r="O65" s="25">
        <v>107.06309068937617</v>
      </c>
      <c r="P65" s="25" t="s">
        <v>1099</v>
      </c>
      <c r="Q65" s="25">
        <v>95.702676409536465</v>
      </c>
      <c r="R65" s="25">
        <v>96.740437846600713</v>
      </c>
      <c r="S65" s="25">
        <v>106.92274480601326</v>
      </c>
      <c r="T65" s="25">
        <v>135.08363882056111</v>
      </c>
      <c r="U65" s="25">
        <v>99.784320788500978</v>
      </c>
      <c r="W65" s="158" t="s">
        <v>1160</v>
      </c>
      <c r="X65" s="25">
        <v>131.24162622415386</v>
      </c>
      <c r="Y65" s="25">
        <v>145.35213873831714</v>
      </c>
      <c r="Z65" s="25">
        <v>147.48375791186709</v>
      </c>
      <c r="AA65" s="25">
        <v>101.70926209047528</v>
      </c>
      <c r="AB65" s="25">
        <v>130.62103175129153</v>
      </c>
      <c r="AC65" s="25">
        <v>122.62800066306801</v>
      </c>
      <c r="AD65" s="25">
        <v>100.88748373999064</v>
      </c>
      <c r="AE65" s="25">
        <v>85.600005051340474</v>
      </c>
      <c r="AF65" s="25">
        <v>162.98076923076925</v>
      </c>
      <c r="AH65" s="25"/>
      <c r="AI65" s="25"/>
      <c r="AJ65" s="25"/>
      <c r="AK65" s="25"/>
    </row>
    <row r="66" spans="1:37" x14ac:dyDescent="0.25">
      <c r="A66" s="158" t="s">
        <v>1161</v>
      </c>
      <c r="B66" s="25">
        <v>121.36204141347933</v>
      </c>
      <c r="C66" s="25">
        <v>132.56518766888581</v>
      </c>
      <c r="D66" s="25">
        <v>141.78366790687198</v>
      </c>
      <c r="E66" s="25">
        <v>101.70926209047528</v>
      </c>
      <c r="F66" s="25">
        <v>120.18216578425051</v>
      </c>
      <c r="G66" s="25">
        <v>110.13411093729557</v>
      </c>
      <c r="H66" s="25">
        <v>103.72651488809377</v>
      </c>
      <c r="I66" s="25">
        <v>118.8382720877524</v>
      </c>
      <c r="J66" s="25">
        <v>101.78161884342701</v>
      </c>
      <c r="L66" s="158" t="s">
        <v>1161</v>
      </c>
      <c r="M66" s="25">
        <v>110.11899101612499</v>
      </c>
      <c r="N66" s="25">
        <v>115.79844520108277</v>
      </c>
      <c r="O66" s="25">
        <v>107.06309068937617</v>
      </c>
      <c r="P66" s="25" t="s">
        <v>1099</v>
      </c>
      <c r="Q66" s="25">
        <v>95.702676409536465</v>
      </c>
      <c r="R66" s="25">
        <v>102.58719470010789</v>
      </c>
      <c r="S66" s="25">
        <v>106.92274480601326</v>
      </c>
      <c r="T66" s="25">
        <v>135.08363882056111</v>
      </c>
      <c r="U66" s="25">
        <v>99.784320788500978</v>
      </c>
      <c r="W66" s="158" t="s">
        <v>1161</v>
      </c>
      <c r="X66" s="25">
        <v>129.84727140594185</v>
      </c>
      <c r="Y66" s="25">
        <v>139.95808843541752</v>
      </c>
      <c r="Z66" s="25">
        <v>147.48375791186709</v>
      </c>
      <c r="AA66" s="25">
        <v>101.70926209047528</v>
      </c>
      <c r="AB66" s="25">
        <v>133.3373368709639</v>
      </c>
      <c r="AC66" s="25">
        <v>122.93045473237116</v>
      </c>
      <c r="AD66" s="25">
        <v>100.11177856584217</v>
      </c>
      <c r="AE66" s="25">
        <v>87.852955786771062</v>
      </c>
      <c r="AF66" s="25">
        <v>162.98076923076925</v>
      </c>
      <c r="AH66" s="25"/>
      <c r="AI66" s="25"/>
      <c r="AJ66" s="25"/>
      <c r="AK66" s="25"/>
    </row>
    <row r="67" spans="1:37" x14ac:dyDescent="0.25">
      <c r="A67" s="158" t="s">
        <v>1162</v>
      </c>
      <c r="B67" s="25">
        <v>121.11585257975382</v>
      </c>
      <c r="C67" s="25">
        <v>132.24768367049231</v>
      </c>
      <c r="D67" s="25">
        <v>141.78366790687198</v>
      </c>
      <c r="E67" s="25">
        <v>103.75650573714073</v>
      </c>
      <c r="F67" s="25">
        <v>122.02814072766111</v>
      </c>
      <c r="G67" s="25">
        <v>110.17462698957364</v>
      </c>
      <c r="H67" s="25">
        <v>102.5776360692097</v>
      </c>
      <c r="I67" s="25">
        <v>117.3141741068972</v>
      </c>
      <c r="J67" s="25">
        <v>101.78161884342701</v>
      </c>
      <c r="L67" s="158" t="s">
        <v>1162</v>
      </c>
      <c r="M67" s="25">
        <v>110.17564909533395</v>
      </c>
      <c r="N67" s="25">
        <v>116.11257545687893</v>
      </c>
      <c r="O67" s="25">
        <v>107.06309068937617</v>
      </c>
      <c r="P67" s="25" t="s">
        <v>1099</v>
      </c>
      <c r="Q67" s="25">
        <v>95.702676409536465</v>
      </c>
      <c r="R67" s="25">
        <v>102.58719470010789</v>
      </c>
      <c r="S67" s="25">
        <v>106.92274480601326</v>
      </c>
      <c r="T67" s="25">
        <v>135.08363882056111</v>
      </c>
      <c r="U67" s="25">
        <v>99.784320788500978</v>
      </c>
      <c r="W67" s="158" t="s">
        <v>1162</v>
      </c>
      <c r="X67" s="25">
        <v>129.37252523157312</v>
      </c>
      <c r="Y67" s="25">
        <v>139.36208016757911</v>
      </c>
      <c r="Z67" s="25">
        <v>147.48375791186709</v>
      </c>
      <c r="AA67" s="25">
        <v>103.75650573714073</v>
      </c>
      <c r="AB67" s="25">
        <v>136.17533071765425</v>
      </c>
      <c r="AC67" s="25">
        <v>123.03966207375433</v>
      </c>
      <c r="AD67" s="25">
        <v>97.663589589950064</v>
      </c>
      <c r="AE67" s="25">
        <v>83.42189616034635</v>
      </c>
      <c r="AF67" s="25">
        <v>162.98076923076925</v>
      </c>
      <c r="AH67" s="25"/>
      <c r="AI67" s="25"/>
      <c r="AJ67" s="25"/>
      <c r="AK67" s="25"/>
    </row>
    <row r="68" spans="1:37" x14ac:dyDescent="0.25">
      <c r="A68" s="158" t="s">
        <v>1163</v>
      </c>
      <c r="B68" s="25">
        <v>120.40186125811438</v>
      </c>
      <c r="C68" s="25">
        <v>129.62936650443217</v>
      </c>
      <c r="D68" s="25">
        <v>141.27698023367671</v>
      </c>
      <c r="E68" s="25">
        <v>108.82406500471316</v>
      </c>
      <c r="F68" s="25">
        <v>126.73245813727492</v>
      </c>
      <c r="G68" s="25">
        <v>110.55020170076166</v>
      </c>
      <c r="H68" s="25">
        <v>99.952059277949346</v>
      </c>
      <c r="I68" s="25">
        <v>117.3141741068972</v>
      </c>
      <c r="J68" s="25">
        <v>101.78161884342701</v>
      </c>
      <c r="L68" s="158" t="s">
        <v>1163</v>
      </c>
      <c r="M68" s="25">
        <v>111.06804499685641</v>
      </c>
      <c r="N68" s="25">
        <v>116.11257545687893</v>
      </c>
      <c r="O68" s="25">
        <v>107.06309068937617</v>
      </c>
      <c r="P68" s="25" t="s">
        <v>1099</v>
      </c>
      <c r="Q68" s="25">
        <v>109.41811463761219</v>
      </c>
      <c r="R68" s="25">
        <v>103.02631980384047</v>
      </c>
      <c r="S68" s="25">
        <v>106.92274480601326</v>
      </c>
      <c r="T68" s="25">
        <v>135.08363882056111</v>
      </c>
      <c r="U68" s="25">
        <v>99.784320788500978</v>
      </c>
      <c r="W68" s="158" t="s">
        <v>1163</v>
      </c>
      <c r="X68" s="25">
        <v>127.44619951486469</v>
      </c>
      <c r="Y68" s="25">
        <v>135.5892776254145</v>
      </c>
      <c r="Z68" s="25">
        <v>146.89388713593874</v>
      </c>
      <c r="AA68" s="25">
        <v>108.82406500471316</v>
      </c>
      <c r="AB68" s="25">
        <v>136.03711100423641</v>
      </c>
      <c r="AC68" s="25">
        <v>123.30749014956919</v>
      </c>
      <c r="AD68" s="25">
        <v>92.06864950569873</v>
      </c>
      <c r="AE68" s="25">
        <v>83.42189616034635</v>
      </c>
      <c r="AF68" s="25">
        <v>162.98076923076925</v>
      </c>
      <c r="AH68" s="25"/>
      <c r="AI68" s="25"/>
      <c r="AJ68" s="25"/>
      <c r="AK68" s="25"/>
    </row>
    <row r="69" spans="1:37" x14ac:dyDescent="0.25">
      <c r="A69" s="158" t="s">
        <v>1164</v>
      </c>
      <c r="B69" s="25">
        <v>120.61237917341153</v>
      </c>
      <c r="C69" s="25">
        <v>129.2941057952961</v>
      </c>
      <c r="D69" s="25">
        <v>141.78366790687195</v>
      </c>
      <c r="E69" s="25">
        <v>103.88343400958989</v>
      </c>
      <c r="F69" s="25">
        <v>128.01765781035473</v>
      </c>
      <c r="G69" s="25">
        <v>110.58531130782482</v>
      </c>
      <c r="H69" s="25">
        <v>101.09386867617312</v>
      </c>
      <c r="I69" s="25">
        <v>117.3141741068972</v>
      </c>
      <c r="J69" s="25">
        <v>101.78161884342698</v>
      </c>
      <c r="L69" s="158" t="s">
        <v>1164</v>
      </c>
      <c r="M69" s="25">
        <v>111.08358230456352</v>
      </c>
      <c r="N69" s="25">
        <v>116.11257545687893</v>
      </c>
      <c r="O69" s="25">
        <v>107.06309068937617</v>
      </c>
      <c r="P69" s="25" t="s">
        <v>1099</v>
      </c>
      <c r="Q69" s="25">
        <v>109.41811463761218</v>
      </c>
      <c r="R69" s="25">
        <v>103.08213784018261</v>
      </c>
      <c r="S69" s="25">
        <v>106.92274480601323</v>
      </c>
      <c r="T69" s="25">
        <v>135.08363882056111</v>
      </c>
      <c r="U69" s="25">
        <v>99.784320788500949</v>
      </c>
      <c r="W69" s="158" t="s">
        <v>1164</v>
      </c>
      <c r="X69" s="25">
        <v>127.80386846649387</v>
      </c>
      <c r="Y69" s="25">
        <v>135.10619159133412</v>
      </c>
      <c r="Z69" s="25">
        <v>147.48375791186706</v>
      </c>
      <c r="AA69" s="25">
        <v>103.88343400958989</v>
      </c>
      <c r="AB69" s="25">
        <v>138.01297139009307</v>
      </c>
      <c r="AC69" s="25">
        <v>123.30749014956919</v>
      </c>
      <c r="AD69" s="25">
        <v>94.501773987893188</v>
      </c>
      <c r="AE69" s="25">
        <v>83.42189616034635</v>
      </c>
      <c r="AF69" s="25">
        <v>162.98076923076923</v>
      </c>
      <c r="AH69" s="25"/>
      <c r="AI69" s="25"/>
      <c r="AJ69" s="25"/>
      <c r="AK69" s="25"/>
    </row>
    <row r="70" spans="1:37" x14ac:dyDescent="0.25">
      <c r="A70" s="158" t="s">
        <v>1020</v>
      </c>
      <c r="B70" s="25">
        <v>121.62637046937796</v>
      </c>
      <c r="C70" s="25">
        <v>132.50490852320539</v>
      </c>
      <c r="D70" s="25">
        <v>141.48112234800598</v>
      </c>
      <c r="E70" s="25">
        <v>103.88343400958988</v>
      </c>
      <c r="F70" s="25">
        <v>129.9614881356197</v>
      </c>
      <c r="G70" s="25">
        <v>110.35877264602148</v>
      </c>
      <c r="H70" s="25">
        <v>100.99372696576235</v>
      </c>
      <c r="I70" s="25">
        <v>119.23734676421179</v>
      </c>
      <c r="J70" s="25">
        <v>101.78161884342701</v>
      </c>
      <c r="L70" s="158" t="s">
        <v>1020</v>
      </c>
      <c r="M70" s="25">
        <v>111.45276657704902</v>
      </c>
      <c r="N70" s="25">
        <v>118.24559320269005</v>
      </c>
      <c r="O70" s="25">
        <v>107.06309068937617</v>
      </c>
      <c r="P70" s="25" t="s">
        <v>1099</v>
      </c>
      <c r="Q70" s="25">
        <v>109.41811463761219</v>
      </c>
      <c r="R70" s="25">
        <v>103.02631980384047</v>
      </c>
      <c r="S70" s="25">
        <v>106.92274480601326</v>
      </c>
      <c r="T70" s="25">
        <v>135.08363882056111</v>
      </c>
      <c r="U70" s="25">
        <v>99.784320788500978</v>
      </c>
      <c r="W70" s="158" t="s">
        <v>1020</v>
      </c>
      <c r="X70" s="25">
        <v>129.30449264084925</v>
      </c>
      <c r="Y70" s="25">
        <v>138.79221825946976</v>
      </c>
      <c r="Z70" s="25">
        <v>147.1315433366899</v>
      </c>
      <c r="AA70" s="25">
        <v>103.88343400958988</v>
      </c>
      <c r="AB70" s="25">
        <v>141.00140767510558</v>
      </c>
      <c r="AC70" s="25">
        <v>122.79151050801431</v>
      </c>
      <c r="AD70" s="25">
        <v>94.288378260315241</v>
      </c>
      <c r="AE70" s="25">
        <v>89.01319857234013</v>
      </c>
      <c r="AF70" s="25">
        <v>162.98076923076925</v>
      </c>
      <c r="AH70" s="25"/>
      <c r="AI70" s="25"/>
      <c r="AJ70" s="25"/>
      <c r="AK70" s="25"/>
    </row>
    <row r="71" spans="1:37" x14ac:dyDescent="0.25">
      <c r="A71" s="158" t="s">
        <v>1021</v>
      </c>
      <c r="B71" s="25">
        <v>121.57487227488502</v>
      </c>
      <c r="C71" s="25">
        <v>132.48027775331661</v>
      </c>
      <c r="D71" s="25">
        <v>141.48112234800598</v>
      </c>
      <c r="E71" s="25">
        <v>101.07319296980145</v>
      </c>
      <c r="F71" s="25">
        <v>130.41080725402583</v>
      </c>
      <c r="G71" s="25">
        <v>110.50753383712349</v>
      </c>
      <c r="H71" s="25">
        <v>100.99685804709699</v>
      </c>
      <c r="I71" s="25">
        <v>119.17134647665694</v>
      </c>
      <c r="J71" s="25">
        <v>100.26216723949571</v>
      </c>
      <c r="L71" s="158" t="s">
        <v>1021</v>
      </c>
      <c r="M71" s="25">
        <v>111.37603152927043</v>
      </c>
      <c r="N71" s="25">
        <v>117.82014990274446</v>
      </c>
      <c r="O71" s="25">
        <v>107.06309068937617</v>
      </c>
      <c r="P71" s="25" t="s">
        <v>1099</v>
      </c>
      <c r="Q71" s="25">
        <v>109.41811463761219</v>
      </c>
      <c r="R71" s="25">
        <v>103.02631980384047</v>
      </c>
      <c r="S71" s="25">
        <v>106.92274480601326</v>
      </c>
      <c r="T71" s="25">
        <v>135.08363882056111</v>
      </c>
      <c r="U71" s="25">
        <v>99.784320788500978</v>
      </c>
      <c r="W71" s="158" t="s">
        <v>1021</v>
      </c>
      <c r="X71" s="25">
        <v>129.27204065261728</v>
      </c>
      <c r="Y71" s="25">
        <v>138.94431634829536</v>
      </c>
      <c r="Z71" s="25">
        <v>147.1315433366899</v>
      </c>
      <c r="AA71" s="25">
        <v>101.07319296980145</v>
      </c>
      <c r="AB71" s="25">
        <v>141.69218893288414</v>
      </c>
      <c r="AC71" s="25">
        <v>123.19248279597905</v>
      </c>
      <c r="AD71" s="25">
        <v>94.295050398995244</v>
      </c>
      <c r="AE71" s="25">
        <v>88.821313789871894</v>
      </c>
      <c r="AF71" s="25">
        <v>114.90384615384616</v>
      </c>
      <c r="AH71" s="25"/>
      <c r="AI71" s="25"/>
      <c r="AJ71" s="25"/>
      <c r="AK71" s="25"/>
    </row>
    <row r="72" spans="1:37" x14ac:dyDescent="0.25">
      <c r="A72" s="158" t="s">
        <v>1022</v>
      </c>
      <c r="B72" s="25">
        <v>122.18237401337453</v>
      </c>
      <c r="C72" s="25">
        <v>133.09176162237421</v>
      </c>
      <c r="D72" s="25">
        <v>141.48112234800598</v>
      </c>
      <c r="E72" s="25">
        <v>103.88343400958988</v>
      </c>
      <c r="F72" s="25">
        <v>133.18373636445725</v>
      </c>
      <c r="G72" s="25">
        <v>110.62680733719222</v>
      </c>
      <c r="H72" s="25">
        <v>101.64307953531116</v>
      </c>
      <c r="I72" s="25">
        <v>119.50338474049263</v>
      </c>
      <c r="J72" s="25">
        <v>101.78161884342701</v>
      </c>
      <c r="L72" s="158" t="s">
        <v>1022</v>
      </c>
      <c r="M72" s="25">
        <v>111.84878394230107</v>
      </c>
      <c r="N72" s="25">
        <v>118.23968966583539</v>
      </c>
      <c r="O72" s="25">
        <v>107.06309068937617</v>
      </c>
      <c r="P72" s="25" t="s">
        <v>1099</v>
      </c>
      <c r="Q72" s="25">
        <v>115.58416823134748</v>
      </c>
      <c r="R72" s="25">
        <v>103.02631980384047</v>
      </c>
      <c r="S72" s="25">
        <v>106.92274480601326</v>
      </c>
      <c r="T72" s="25">
        <v>135.44252844512735</v>
      </c>
      <c r="U72" s="25">
        <v>99.784320788500978</v>
      </c>
      <c r="W72" s="158" t="s">
        <v>1022</v>
      </c>
      <c r="X72" s="25">
        <v>129.98128107501614</v>
      </c>
      <c r="Y72" s="25">
        <v>139.64043345668713</v>
      </c>
      <c r="Z72" s="25">
        <v>147.1315433366899</v>
      </c>
      <c r="AA72" s="25">
        <v>103.88343400958988</v>
      </c>
      <c r="AB72" s="25">
        <v>142.64166770850238</v>
      </c>
      <c r="AC72" s="25">
        <v>123.51433116618303</v>
      </c>
      <c r="AD72" s="25">
        <v>95.672108011535428</v>
      </c>
      <c r="AE72" s="25">
        <v>89.102137580126794</v>
      </c>
      <c r="AF72" s="25">
        <v>162.98076923076923</v>
      </c>
      <c r="AH72" s="25"/>
      <c r="AI72" s="25"/>
      <c r="AJ72" s="25"/>
      <c r="AK72" s="25"/>
    </row>
    <row r="73" spans="1:37" x14ac:dyDescent="0.25">
      <c r="A73" s="158" t="s">
        <v>1023</v>
      </c>
      <c r="B73" s="25">
        <v>122.11308784872701</v>
      </c>
      <c r="C73" s="25">
        <v>133.03917147191683</v>
      </c>
      <c r="D73" s="25">
        <v>141.50085421887644</v>
      </c>
      <c r="E73" s="25">
        <v>103.88343400958988</v>
      </c>
      <c r="F73" s="25">
        <v>132.8742608066897</v>
      </c>
      <c r="G73" s="25">
        <v>110.681458703975</v>
      </c>
      <c r="H73" s="25">
        <v>102.61345585168</v>
      </c>
      <c r="I73" s="25">
        <v>117.23011263520536</v>
      </c>
      <c r="J73" s="25">
        <v>101.78161884342701</v>
      </c>
      <c r="L73" s="158" t="s">
        <v>1023</v>
      </c>
      <c r="M73" s="25">
        <v>111.84878394230107</v>
      </c>
      <c r="N73" s="25">
        <v>118.23968966583539</v>
      </c>
      <c r="O73" s="25">
        <v>107.06309068937617</v>
      </c>
      <c r="P73" s="25" t="s">
        <v>1099</v>
      </c>
      <c r="Q73" s="25">
        <v>115.58416823134748</v>
      </c>
      <c r="R73" s="25">
        <v>103.02631980384047</v>
      </c>
      <c r="S73" s="25">
        <v>106.92274480601326</v>
      </c>
      <c r="T73" s="25">
        <v>135.44252844512735</v>
      </c>
      <c r="U73" s="25">
        <v>99.784320788500978</v>
      </c>
      <c r="W73" s="158" t="s">
        <v>1023</v>
      </c>
      <c r="X73" s="25">
        <v>129.86033690170382</v>
      </c>
      <c r="Y73" s="25">
        <v>139.56465491621449</v>
      </c>
      <c r="Z73" s="25">
        <v>147.15451459610006</v>
      </c>
      <c r="AA73" s="25">
        <v>103.88343400958988</v>
      </c>
      <c r="AB73" s="25">
        <v>142.16588133243022</v>
      </c>
      <c r="AC73" s="25">
        <v>123.66673930092828</v>
      </c>
      <c r="AD73" s="25">
        <v>97.739919308212095</v>
      </c>
      <c r="AE73" s="25">
        <v>82.492979657114645</v>
      </c>
      <c r="AF73" s="25">
        <v>162.98076923076923</v>
      </c>
      <c r="AH73" s="25"/>
      <c r="AI73" s="25"/>
      <c r="AJ73" s="25"/>
      <c r="AK73" s="25"/>
    </row>
    <row r="74" spans="1:37" x14ac:dyDescent="0.25">
      <c r="A74" s="158" t="s">
        <v>1024</v>
      </c>
      <c r="B74" s="25">
        <v>122.17416512318097</v>
      </c>
      <c r="C74" s="25">
        <v>133.57202794951422</v>
      </c>
      <c r="D74" s="25">
        <v>141.48112234800598</v>
      </c>
      <c r="E74" s="25">
        <v>103.88343400958988</v>
      </c>
      <c r="F74" s="25">
        <v>133.20071430701552</v>
      </c>
      <c r="G74" s="25">
        <v>110.69846362505133</v>
      </c>
      <c r="H74" s="25">
        <v>102.26521682547308</v>
      </c>
      <c r="I74" s="25">
        <v>116.82138850881358</v>
      </c>
      <c r="J74" s="25">
        <v>101.78161884342701</v>
      </c>
      <c r="L74" s="158" t="s">
        <v>1024</v>
      </c>
      <c r="M74" s="25">
        <v>111.84878394230107</v>
      </c>
      <c r="N74" s="25">
        <v>118.23968966583539</v>
      </c>
      <c r="O74" s="25">
        <v>107.06309068937617</v>
      </c>
      <c r="P74" s="25" t="s">
        <v>1099</v>
      </c>
      <c r="Q74" s="25">
        <v>115.58416823134748</v>
      </c>
      <c r="R74" s="25">
        <v>103.02631980384047</v>
      </c>
      <c r="S74" s="25">
        <v>106.92274480601326</v>
      </c>
      <c r="T74" s="25">
        <v>135.44252844512735</v>
      </c>
      <c r="U74" s="25">
        <v>99.784320788500978</v>
      </c>
      <c r="W74" s="158" t="s">
        <v>1024</v>
      </c>
      <c r="X74" s="25">
        <v>129.9668769671608</v>
      </c>
      <c r="Y74" s="25">
        <v>140.3324619257501</v>
      </c>
      <c r="Z74" s="25">
        <v>147.1315433366899</v>
      </c>
      <c r="AA74" s="25">
        <v>103.88343400958988</v>
      </c>
      <c r="AB74" s="25">
        <v>142.66776949054648</v>
      </c>
      <c r="AC74" s="25">
        <v>123.70747418605993</v>
      </c>
      <c r="AD74" s="25">
        <v>96.997843702916015</v>
      </c>
      <c r="AE74" s="25">
        <v>81.304682711937929</v>
      </c>
      <c r="AF74" s="25">
        <v>162.98076923076923</v>
      </c>
      <c r="AH74" s="25"/>
      <c r="AI74" s="25"/>
      <c r="AJ74" s="25"/>
      <c r="AK74" s="25"/>
    </row>
    <row r="75" spans="1:37" x14ac:dyDescent="0.25">
      <c r="A75" s="158" t="s">
        <v>1025</v>
      </c>
      <c r="B75" s="25">
        <v>123.93738411110897</v>
      </c>
      <c r="C75" s="25">
        <v>134.22693817463497</v>
      </c>
      <c r="D75" s="25">
        <v>141.50085421887644</v>
      </c>
      <c r="E75" s="25">
        <v>103.88343400958988</v>
      </c>
      <c r="F75" s="25">
        <v>135.47015241906419</v>
      </c>
      <c r="G75" s="25">
        <v>117.9009206392651</v>
      </c>
      <c r="H75" s="25">
        <v>102.26530664759326</v>
      </c>
      <c r="I75" s="25">
        <v>117.24331619031625</v>
      </c>
      <c r="J75" s="25">
        <v>102.54528688454296</v>
      </c>
      <c r="L75" s="158" t="s">
        <v>1025</v>
      </c>
      <c r="M75" s="25">
        <v>114.59251663247183</v>
      </c>
      <c r="N75" s="25">
        <v>118.23968966583539</v>
      </c>
      <c r="O75" s="25">
        <v>107.06309068937617</v>
      </c>
      <c r="P75" s="25" t="s">
        <v>1099</v>
      </c>
      <c r="Q75" s="25">
        <v>109.41811463761219</v>
      </c>
      <c r="R75" s="25">
        <v>114.12710611064617</v>
      </c>
      <c r="S75" s="25">
        <v>106.92274480601326</v>
      </c>
      <c r="T75" s="25">
        <v>135.44252844512735</v>
      </c>
      <c r="U75" s="25">
        <v>99.784320788500978</v>
      </c>
      <c r="W75" s="158" t="s">
        <v>1025</v>
      </c>
      <c r="X75" s="25">
        <v>130.99010427122442</v>
      </c>
      <c r="Y75" s="25">
        <v>141.27613941228742</v>
      </c>
      <c r="Z75" s="25">
        <v>147.15451459610006</v>
      </c>
      <c r="AA75" s="25">
        <v>103.88343400958988</v>
      </c>
      <c r="AB75" s="25">
        <v>149.4704041778501</v>
      </c>
      <c r="AC75" s="25">
        <v>124.30059913987007</v>
      </c>
      <c r="AD75" s="25">
        <v>96.99803510824168</v>
      </c>
      <c r="AE75" s="25">
        <v>82.531366782294285</v>
      </c>
      <c r="AF75" s="25">
        <v>187.14396704111306</v>
      </c>
      <c r="AH75" s="25"/>
      <c r="AI75" s="25"/>
      <c r="AJ75" s="25"/>
      <c r="AK75" s="25"/>
    </row>
    <row r="76" spans="1:37" s="4" customFormat="1" ht="19.5" customHeight="1" x14ac:dyDescent="0.25">
      <c r="A76" s="158" t="s">
        <v>1165</v>
      </c>
      <c r="B76" s="25">
        <f>AVERAGE(B4:B6)</f>
        <v>79.971581756211947</v>
      </c>
      <c r="C76" s="25">
        <f t="shared" ref="C76:J76" si="0">AVERAGE(C4:C6)</f>
        <v>85.877250971060292</v>
      </c>
      <c r="D76" s="25">
        <f t="shared" si="0"/>
        <v>73.400223673674603</v>
      </c>
      <c r="E76" s="25">
        <f t="shared" si="0"/>
        <v>110.68242488475683</v>
      </c>
      <c r="F76" s="25">
        <f t="shared" si="0"/>
        <v>86.3365401778549</v>
      </c>
      <c r="G76" s="25">
        <f t="shared" si="0"/>
        <v>65.449511584524544</v>
      </c>
      <c r="H76" s="25">
        <f t="shared" si="0"/>
        <v>70.8933842985805</v>
      </c>
      <c r="I76" s="25">
        <f t="shared" si="0"/>
        <v>88.095542234596664</v>
      </c>
      <c r="J76" s="25">
        <f t="shared" si="0"/>
        <v>106.9237861426529</v>
      </c>
      <c r="L76" s="158" t="s">
        <v>1165</v>
      </c>
      <c r="M76" s="25">
        <f>AVERAGE(M4:M6)</f>
        <v>66.928788875993575</v>
      </c>
      <c r="N76" s="25">
        <f>AVERAGE(N4:N6)</f>
        <v>73.920719077967092</v>
      </c>
      <c r="O76" s="25">
        <f>AVERAGE(O4:O6)</f>
        <v>124.62318876979323</v>
      </c>
      <c r="P76" s="25"/>
      <c r="Q76" s="25">
        <f>AVERAGE(Q4:Q6)</f>
        <v>52.192888652640562</v>
      </c>
      <c r="R76" s="25">
        <f>AVERAGE(R4:R6)</f>
        <v>69.692031348619523</v>
      </c>
      <c r="S76" s="25">
        <f>AVERAGE(S4:S6)</f>
        <v>76.816380761288869</v>
      </c>
      <c r="T76" s="25">
        <f>AVERAGE(T4:T6)</f>
        <v>83.757211367439325</v>
      </c>
      <c r="U76" s="25">
        <f>AVERAGE(U4:U6)</f>
        <v>98.098270557163616</v>
      </c>
      <c r="V76"/>
      <c r="W76" s="158" t="s">
        <v>1165</v>
      </c>
      <c r="X76" s="25">
        <f t="shared" ref="X76:AF76" si="1">AVERAGE(X4:X6)</f>
        <v>83.813652268018245</v>
      </c>
      <c r="Y76" s="25">
        <f t="shared" si="1"/>
        <v>91.290173177531315</v>
      </c>
      <c r="Z76" s="25">
        <f t="shared" si="1"/>
        <v>67.577789647894363</v>
      </c>
      <c r="AA76" s="25">
        <f t="shared" si="1"/>
        <v>109.13312428575404</v>
      </c>
      <c r="AB76" s="25">
        <f t="shared" si="1"/>
        <v>116.79009350483487</v>
      </c>
      <c r="AC76" s="25">
        <f t="shared" si="1"/>
        <v>82.049195346116491</v>
      </c>
      <c r="AD76" s="25">
        <f t="shared" si="1"/>
        <v>57.520746468606596</v>
      </c>
      <c r="AE76" s="25">
        <f t="shared" si="1"/>
        <v>90.252166211371488</v>
      </c>
      <c r="AF76" s="25">
        <f t="shared" si="1"/>
        <v>123.25544409970117</v>
      </c>
    </row>
    <row r="77" spans="1:37" x14ac:dyDescent="0.25">
      <c r="A77" s="158" t="s">
        <v>1166</v>
      </c>
      <c r="B77" s="25">
        <f t="shared" ref="B77:J77" si="2">AVERAGE(B7:B10)</f>
        <v>79.390804064290307</v>
      </c>
      <c r="C77" s="25">
        <f t="shared" si="2"/>
        <v>84.580233558044654</v>
      </c>
      <c r="D77" s="25">
        <f t="shared" si="2"/>
        <v>74.025442340814607</v>
      </c>
      <c r="E77" s="25">
        <f t="shared" si="2"/>
        <v>110.43271035880535</v>
      </c>
      <c r="F77" s="25">
        <f t="shared" si="2"/>
        <v>87.317057340043604</v>
      </c>
      <c r="G77" s="25">
        <f t="shared" si="2"/>
        <v>64.67827275410481</v>
      </c>
      <c r="H77" s="25">
        <f t="shared" si="2"/>
        <v>71.000353633265348</v>
      </c>
      <c r="I77" s="25">
        <f t="shared" si="2"/>
        <v>87.54863537258808</v>
      </c>
      <c r="J77" s="25">
        <f t="shared" si="2"/>
        <v>105.68107536640993</v>
      </c>
      <c r="L77" s="158" t="s">
        <v>1166</v>
      </c>
      <c r="M77" s="25">
        <f>AVERAGE(M7:M10)</f>
        <v>65.595778569034351</v>
      </c>
      <c r="N77" s="25">
        <f>AVERAGE(N7:N10)</f>
        <v>71.744905031297378</v>
      </c>
      <c r="O77" s="25">
        <f>AVERAGE(O7:O10)</f>
        <v>119.75756514484139</v>
      </c>
      <c r="P77" s="25"/>
      <c r="Q77" s="25">
        <f>AVERAGE(Q7:Q10)</f>
        <v>54.204741870938577</v>
      </c>
      <c r="R77" s="25">
        <f>AVERAGE(R7:R10)</f>
        <v>67.264538668088264</v>
      </c>
      <c r="S77" s="25">
        <f>AVERAGE(S7:S10)</f>
        <v>76.672377134535935</v>
      </c>
      <c r="T77" s="25">
        <f>AVERAGE(T7:T10)</f>
        <v>82.40683016870679</v>
      </c>
      <c r="U77" s="25">
        <f>AVERAGE(U7:U10)</f>
        <v>96.616145525374677</v>
      </c>
      <c r="W77" s="158" t="s">
        <v>1166</v>
      </c>
      <c r="X77" s="25">
        <f t="shared" ref="X77:AF77" si="3">AVERAGE(X7:X10)</f>
        <v>83.773089353849684</v>
      </c>
      <c r="Y77" s="25">
        <f t="shared" si="3"/>
        <v>90.651297150434473</v>
      </c>
      <c r="Z77" s="25">
        <f t="shared" si="3"/>
        <v>68.98614477200789</v>
      </c>
      <c r="AA77" s="25">
        <f t="shared" si="3"/>
        <v>108.86942984259494</v>
      </c>
      <c r="AB77" s="25">
        <f t="shared" si="3"/>
        <v>116.42158964588657</v>
      </c>
      <c r="AC77" s="25">
        <f t="shared" si="3"/>
        <v>82.04515752847351</v>
      </c>
      <c r="AD77" s="25">
        <f t="shared" si="3"/>
        <v>57.673268950690421</v>
      </c>
      <c r="AE77" s="25">
        <f t="shared" si="3"/>
        <v>90.293543383211386</v>
      </c>
      <c r="AF77" s="25">
        <f t="shared" si="3"/>
        <v>123.63995263972168</v>
      </c>
    </row>
    <row r="78" spans="1:37" x14ac:dyDescent="0.25">
      <c r="A78" s="29" t="s">
        <v>1167</v>
      </c>
      <c r="B78" s="25">
        <f t="shared" ref="B78:J78" si="4">AVERAGE(B11:B14)</f>
        <v>79.17390666640064</v>
      </c>
      <c r="C78" s="25">
        <f t="shared" si="4"/>
        <v>84.94016530204506</v>
      </c>
      <c r="D78" s="25">
        <f t="shared" si="4"/>
        <v>72.9039427503468</v>
      </c>
      <c r="E78" s="25">
        <f t="shared" si="4"/>
        <v>109.46370517901835</v>
      </c>
      <c r="F78" s="25">
        <f t="shared" si="4"/>
        <v>84.139412358186775</v>
      </c>
      <c r="G78" s="25">
        <f t="shared" si="4"/>
        <v>64.408598644777186</v>
      </c>
      <c r="H78" s="25">
        <f t="shared" si="4"/>
        <v>70.736284671563524</v>
      </c>
      <c r="I78" s="25">
        <f t="shared" si="4"/>
        <v>86.354361292280714</v>
      </c>
      <c r="J78" s="25">
        <f t="shared" si="4"/>
        <v>105.50221006765739</v>
      </c>
      <c r="L78" s="29" t="s">
        <v>1167</v>
      </c>
      <c r="M78" s="25">
        <f>AVERAGE(M11:M14)</f>
        <v>65.448220905569272</v>
      </c>
      <c r="N78" s="25">
        <f>AVERAGE(N11:N14)</f>
        <v>71.033625210744617</v>
      </c>
      <c r="O78" s="25">
        <f>AVERAGE(O11:O14)</f>
        <v>126.8535034487451</v>
      </c>
      <c r="P78" s="25"/>
      <c r="Q78" s="25">
        <f>AVERAGE(Q11:Q14)</f>
        <v>49.16472416702274</v>
      </c>
      <c r="R78" s="25">
        <f>AVERAGE(R11:R14)</f>
        <v>69.344601189587138</v>
      </c>
      <c r="S78" s="25">
        <f>AVERAGE(S11:S14)</f>
        <v>76.523300392969432</v>
      </c>
      <c r="T78" s="25">
        <f>AVERAGE(T11:T14)</f>
        <v>82.40683016870679</v>
      </c>
      <c r="U78" s="25">
        <f>AVERAGE(U11:U14)</f>
        <v>96.692474356419154</v>
      </c>
      <c r="W78" s="29" t="s">
        <v>1167</v>
      </c>
      <c r="X78" s="25">
        <f t="shared" ref="X78:AF78" si="5">AVERAGE(X11:X14)</f>
        <v>83.512244938979194</v>
      </c>
      <c r="Y78" s="25">
        <f t="shared" si="5"/>
        <v>91.461720904679254</v>
      </c>
      <c r="Z78" s="25">
        <f t="shared" si="5"/>
        <v>66.806493180532058</v>
      </c>
      <c r="AA78" s="25">
        <f t="shared" si="5"/>
        <v>107.49818312490527</v>
      </c>
      <c r="AB78" s="25">
        <f t="shared" si="5"/>
        <v>115.94276544178815</v>
      </c>
      <c r="AC78" s="25">
        <f t="shared" si="5"/>
        <v>81.871485114916638</v>
      </c>
      <c r="AD78" s="25">
        <f t="shared" si="5"/>
        <v>57.098777477805356</v>
      </c>
      <c r="AE78" s="25">
        <f t="shared" si="5"/>
        <v>89.603117620131869</v>
      </c>
      <c r="AF78" s="25">
        <f t="shared" si="5"/>
        <v>122.23863655271259</v>
      </c>
    </row>
    <row r="79" spans="1:37" x14ac:dyDescent="0.25">
      <c r="A79" s="29" t="s">
        <v>1168</v>
      </c>
      <c r="B79" s="25">
        <f t="shared" ref="B79:J79" si="6">AVERAGE(B15:B18)</f>
        <v>79.685958711274409</v>
      </c>
      <c r="C79" s="25">
        <f t="shared" si="6"/>
        <v>85.06764893139119</v>
      </c>
      <c r="D79" s="25">
        <f t="shared" si="6"/>
        <v>72.088940510268174</v>
      </c>
      <c r="E79" s="25">
        <f t="shared" si="6"/>
        <v>108.69463308119411</v>
      </c>
      <c r="F79" s="25">
        <f t="shared" si="6"/>
        <v>87.022159384617652</v>
      </c>
      <c r="G79" s="25">
        <f t="shared" si="6"/>
        <v>66.190914509988588</v>
      </c>
      <c r="H79" s="25">
        <f t="shared" si="6"/>
        <v>71.79457895933048</v>
      </c>
      <c r="I79" s="25">
        <f t="shared" si="6"/>
        <v>86.253942231660446</v>
      </c>
      <c r="J79" s="25">
        <f t="shared" si="6"/>
        <v>106.49259732406649</v>
      </c>
      <c r="L79" s="29" t="s">
        <v>1168</v>
      </c>
      <c r="M79" s="25">
        <f>AVERAGE(M15:M18)</f>
        <v>65.924398201103486</v>
      </c>
      <c r="N79" s="25">
        <f>AVERAGE(N15:N18)</f>
        <v>70.456895212701255</v>
      </c>
      <c r="O79" s="25">
        <f>AVERAGE(O15:O18)</f>
        <v>126.52026307190953</v>
      </c>
      <c r="P79" s="25"/>
      <c r="Q79" s="25">
        <f>AVERAGE(Q15:Q18)</f>
        <v>47.810143768168665</v>
      </c>
      <c r="R79" s="25">
        <f>AVERAGE(R15:R18)</f>
        <v>75.541015090847679</v>
      </c>
      <c r="S79" s="25">
        <f>AVERAGE(S15:S18)</f>
        <v>72.507965602734245</v>
      </c>
      <c r="T79" s="25">
        <f>AVERAGE(T15:T18)</f>
        <v>82.40683016870679</v>
      </c>
      <c r="U79" s="25">
        <f>AVERAGE(U15:U18)</f>
        <v>96.597857703209613</v>
      </c>
      <c r="W79" s="29" t="s">
        <v>1168</v>
      </c>
      <c r="X79" s="25">
        <f t="shared" ref="X79:AF79" si="7">AVERAGE(X15:X18)</f>
        <v>85.422299307554439</v>
      </c>
      <c r="Y79" s="25">
        <f t="shared" si="7"/>
        <v>93.237509845811275</v>
      </c>
      <c r="Z79" s="25">
        <f t="shared" si="7"/>
        <v>67.367221735332919</v>
      </c>
      <c r="AA79" s="25">
        <f t="shared" si="7"/>
        <v>107.68579725054781</v>
      </c>
      <c r="AB79" s="25">
        <f t="shared" si="7"/>
        <v>122.84724271919433</v>
      </c>
      <c r="AC79" s="25">
        <f t="shared" si="7"/>
        <v>83.486584461081577</v>
      </c>
      <c r="AD79" s="25">
        <f t="shared" si="7"/>
        <v>59.232323826445338</v>
      </c>
      <c r="AE79" s="25">
        <f t="shared" si="7"/>
        <v>89.600497578061578</v>
      </c>
      <c r="AF79" s="25">
        <f t="shared" si="7"/>
        <v>131.06240985294173</v>
      </c>
    </row>
    <row r="80" spans="1:37" x14ac:dyDescent="0.25">
      <c r="A80" s="29" t="s">
        <v>1169</v>
      </c>
      <c r="B80" s="25">
        <f t="shared" ref="B80:J80" si="8">AVERAGE(B19:B22)</f>
        <v>80.114175621494127</v>
      </c>
      <c r="C80" s="25">
        <f t="shared" si="8"/>
        <v>85.663202212425787</v>
      </c>
      <c r="D80" s="25">
        <f t="shared" si="8"/>
        <v>76.673070499435823</v>
      </c>
      <c r="E80" s="25">
        <f t="shared" si="8"/>
        <v>112.91956500467954</v>
      </c>
      <c r="F80" s="25">
        <f t="shared" si="8"/>
        <v>97.076746942442043</v>
      </c>
      <c r="G80" s="25">
        <f t="shared" si="8"/>
        <v>67.408179775950614</v>
      </c>
      <c r="H80" s="25">
        <f t="shared" si="8"/>
        <v>70.154077774449803</v>
      </c>
      <c r="I80" s="25">
        <f t="shared" si="8"/>
        <v>91.283376876328006</v>
      </c>
      <c r="J80" s="25">
        <f t="shared" si="8"/>
        <v>107.48036465205242</v>
      </c>
      <c r="L80" s="29" t="s">
        <v>1169</v>
      </c>
      <c r="M80" s="25">
        <f>AVERAGE(M19:M22)</f>
        <v>68.114939045654211</v>
      </c>
      <c r="N80" s="25">
        <f>AVERAGE(N19:N22)</f>
        <v>77.414937696037811</v>
      </c>
      <c r="O80" s="25">
        <f>AVERAGE(O19:O22)</f>
        <v>103.59301992999825</v>
      </c>
      <c r="P80" s="25"/>
      <c r="Q80" s="25">
        <f>AVERAGE(Q19:Q22)</f>
        <v>69.883763092685314</v>
      </c>
      <c r="R80" s="25">
        <f>AVERAGE(R19:R22)</f>
        <v>64.871906822168327</v>
      </c>
      <c r="S80" s="25">
        <f>AVERAGE(S19:S22)</f>
        <v>75.443527004416538</v>
      </c>
      <c r="T80" s="25">
        <f>AVERAGE(T19:T22)</f>
        <v>82.40683016870679</v>
      </c>
      <c r="U80" s="25">
        <f>AVERAGE(U19:U22)</f>
        <v>97.672600884457822</v>
      </c>
      <c r="W80" s="29" t="s">
        <v>1169</v>
      </c>
      <c r="X80" s="25">
        <f t="shared" ref="X80:AF80" si="9">AVERAGE(X19:X22)</f>
        <v>85.885305203255982</v>
      </c>
      <c r="Y80" s="25">
        <f t="shared" si="9"/>
        <v>89.817240423959447</v>
      </c>
      <c r="Z80" s="25">
        <f t="shared" si="9"/>
        <v>76.135501854794455</v>
      </c>
      <c r="AA80" s="25">
        <f t="shared" si="9"/>
        <v>113.35057892461975</v>
      </c>
      <c r="AB80" s="25">
        <f t="shared" si="9"/>
        <v>117.43872994626483</v>
      </c>
      <c r="AC80" s="25">
        <f t="shared" si="9"/>
        <v>84.100642696611018</v>
      </c>
      <c r="AD80" s="25">
        <f t="shared" si="9"/>
        <v>61.030221450634009</v>
      </c>
      <c r="AE80" s="25">
        <f t="shared" si="9"/>
        <v>92.760776108540213</v>
      </c>
      <c r="AF80" s="25">
        <f t="shared" si="9"/>
        <v>129.22843282857585</v>
      </c>
    </row>
    <row r="81" spans="1:32" x14ac:dyDescent="0.25">
      <c r="A81" s="29" t="s">
        <v>1170</v>
      </c>
      <c r="B81" s="25">
        <f t="shared" ref="B81:J81" si="10">AVERAGE(B23:B26)</f>
        <v>82.964295323620632</v>
      </c>
      <c r="C81" s="25">
        <f t="shared" si="10"/>
        <v>86.011029214445202</v>
      </c>
      <c r="D81" s="25">
        <f t="shared" si="10"/>
        <v>83.572346709483952</v>
      </c>
      <c r="E81" s="25">
        <f t="shared" si="10"/>
        <v>117.93771069394995</v>
      </c>
      <c r="F81" s="25">
        <f t="shared" si="10"/>
        <v>104.87266036707689</v>
      </c>
      <c r="G81" s="25">
        <f t="shared" si="10"/>
        <v>69.704817510984526</v>
      </c>
      <c r="H81" s="25">
        <f t="shared" si="10"/>
        <v>74.209772483357057</v>
      </c>
      <c r="I81" s="25">
        <f t="shared" si="10"/>
        <v>101.76625243284094</v>
      </c>
      <c r="J81" s="25">
        <f t="shared" si="10"/>
        <v>106.65944172188924</v>
      </c>
      <c r="L81" s="29" t="s">
        <v>1170</v>
      </c>
      <c r="M81" s="25">
        <f>AVERAGE(M23:M26)</f>
        <v>73.318415937974592</v>
      </c>
      <c r="N81" s="25">
        <f>AVERAGE(N23:N26)</f>
        <v>82.929817525996327</v>
      </c>
      <c r="O81" s="25">
        <f>AVERAGE(O23:O26)</f>
        <v>91.287092917527673</v>
      </c>
      <c r="P81" s="25"/>
      <c r="Q81" s="25">
        <f>AVERAGE(Q23:Q26)</f>
        <v>98.158393346347566</v>
      </c>
      <c r="R81" s="25">
        <f>AVERAGE(R23:R26)</f>
        <v>58.410725260586183</v>
      </c>
      <c r="S81" s="25">
        <f>AVERAGE(S23:S26)</f>
        <v>85.364887834629599</v>
      </c>
      <c r="T81" s="25">
        <f>AVERAGE(T23:T26)</f>
        <v>83.551348400452596</v>
      </c>
      <c r="U81" s="25">
        <f>AVERAGE(U23:U26)</f>
        <v>99.568778080588672</v>
      </c>
      <c r="W81" s="29" t="s">
        <v>1170</v>
      </c>
      <c r="X81" s="25">
        <f t="shared" ref="X81:AF81" si="11">AVERAGE(X23:X26)</f>
        <v>86.840215226863052</v>
      </c>
      <c r="Y81" s="25">
        <f t="shared" si="11"/>
        <v>86.80905655478665</v>
      </c>
      <c r="Z81" s="25">
        <f t="shared" si="11"/>
        <v>82.819413083928055</v>
      </c>
      <c r="AA81" s="25">
        <f t="shared" si="11"/>
        <v>117.93771069394995</v>
      </c>
      <c r="AB81" s="25">
        <f t="shared" si="11"/>
        <v>106.36438963555294</v>
      </c>
      <c r="AC81" s="25">
        <f t="shared" si="11"/>
        <v>84.815912401336888</v>
      </c>
      <c r="AD81" s="25">
        <f t="shared" si="11"/>
        <v>65.211839617681321</v>
      </c>
      <c r="AE81" s="25">
        <f t="shared" si="11"/>
        <v>107.9659010160706</v>
      </c>
      <c r="AF81" s="25">
        <f t="shared" si="11"/>
        <v>115.72944940590769</v>
      </c>
    </row>
    <row r="82" spans="1:32" x14ac:dyDescent="0.25">
      <c r="A82" s="29" t="s">
        <v>1171</v>
      </c>
      <c r="B82" s="25">
        <f t="shared" ref="B82:J82" si="12">AVERAGE(B27:B30)</f>
        <v>86.481258808227466</v>
      </c>
      <c r="C82" s="25">
        <f t="shared" si="12"/>
        <v>84.036338560860855</v>
      </c>
      <c r="D82" s="25">
        <f t="shared" si="12"/>
        <v>88.067404854125868</v>
      </c>
      <c r="E82" s="25">
        <f t="shared" si="12"/>
        <v>111.74103921682982</v>
      </c>
      <c r="F82" s="25">
        <f t="shared" si="12"/>
        <v>105.18648162251273</v>
      </c>
      <c r="G82" s="25">
        <f t="shared" si="12"/>
        <v>75.126541431647368</v>
      </c>
      <c r="H82" s="25">
        <f t="shared" si="12"/>
        <v>84.207379573814507</v>
      </c>
      <c r="I82" s="25">
        <f t="shared" si="12"/>
        <v>114.04744526611941</v>
      </c>
      <c r="J82" s="25">
        <f t="shared" si="12"/>
        <v>104.12791970310218</v>
      </c>
      <c r="L82" s="29" t="s">
        <v>1171</v>
      </c>
      <c r="M82" s="25">
        <f>AVERAGE(M27:M30)</f>
        <v>81.196187128425322</v>
      </c>
      <c r="N82" s="25">
        <f>AVERAGE(N27:N30)</f>
        <v>85.954199663339153</v>
      </c>
      <c r="O82" s="25">
        <f>AVERAGE(O27:O30)</f>
        <v>93.465319688145755</v>
      </c>
      <c r="P82" s="25"/>
      <c r="Q82" s="25">
        <f>AVERAGE(Q27:Q30)</f>
        <v>109.20803326826227</v>
      </c>
      <c r="R82" s="25">
        <f>AVERAGE(R27:R30)</f>
        <v>67.241135488559621</v>
      </c>
      <c r="S82" s="25">
        <f>AVERAGE(S27:S30)</f>
        <v>97.513218002778871</v>
      </c>
      <c r="T82" s="25">
        <f>AVERAGE(T27:T30)</f>
        <v>90.623799583611074</v>
      </c>
      <c r="U82" s="25">
        <f>AVERAGE(U27:U30)</f>
        <v>100</v>
      </c>
      <c r="W82" s="29" t="s">
        <v>1171</v>
      </c>
      <c r="X82" s="25">
        <f t="shared" ref="X82:AF82" si="13">AVERAGE(X27:X30)</f>
        <v>88.967621505480608</v>
      </c>
      <c r="Y82" s="25">
        <f t="shared" si="13"/>
        <v>83.53961657304913</v>
      </c>
      <c r="Z82" s="25">
        <f t="shared" si="13"/>
        <v>87.540586281379703</v>
      </c>
      <c r="AA82" s="25">
        <f t="shared" si="13"/>
        <v>111.74103921682982</v>
      </c>
      <c r="AB82" s="25">
        <f t="shared" si="13"/>
        <v>104.29300117615404</v>
      </c>
      <c r="AC82" s="25">
        <f t="shared" si="13"/>
        <v>85.410596218223802</v>
      </c>
      <c r="AD82" s="25">
        <f t="shared" si="13"/>
        <v>73.428428259370378</v>
      </c>
      <c r="AE82" s="25">
        <f t="shared" si="13"/>
        <v>127.48164239743049</v>
      </c>
      <c r="AF82" s="25">
        <f t="shared" si="13"/>
        <v>109.40813962611078</v>
      </c>
    </row>
    <row r="83" spans="1:32" x14ac:dyDescent="0.25">
      <c r="A83" s="29" t="s">
        <v>1172</v>
      </c>
      <c r="B83" s="25">
        <f t="shared" ref="B83:J83" si="14">AVERAGE(B31:B34)</f>
        <v>89.093116534940577</v>
      </c>
      <c r="C83" s="25">
        <f t="shared" si="14"/>
        <v>87.510912222012848</v>
      </c>
      <c r="D83" s="25">
        <f t="shared" si="14"/>
        <v>94.191592506093258</v>
      </c>
      <c r="E83" s="25">
        <f t="shared" si="14"/>
        <v>100.00449213253296</v>
      </c>
      <c r="F83" s="25">
        <f t="shared" si="14"/>
        <v>95.990758799467187</v>
      </c>
      <c r="G83" s="25">
        <f t="shared" si="14"/>
        <v>80.740816311760938</v>
      </c>
      <c r="H83" s="25">
        <f t="shared" si="14"/>
        <v>83.334696939074661</v>
      </c>
      <c r="I83" s="25">
        <f t="shared" si="14"/>
        <v>110.55360863492091</v>
      </c>
      <c r="J83" s="25">
        <f t="shared" si="14"/>
        <v>102.06395985155109</v>
      </c>
      <c r="L83" s="29" t="s">
        <v>1172</v>
      </c>
      <c r="M83" s="25">
        <f>AVERAGE(M31:M34)</f>
        <v>85.362926732522439</v>
      </c>
      <c r="N83" s="25">
        <f>AVERAGE(N31:N34)</f>
        <v>87.288881682930054</v>
      </c>
      <c r="O83" s="25">
        <f>AVERAGE(O31:O34)</f>
        <v>91.287092917527673</v>
      </c>
      <c r="P83" s="25"/>
      <c r="Q83" s="25">
        <f>AVERAGE(Q31:Q34)</f>
        <v>103.6832133073049</v>
      </c>
      <c r="R83" s="25">
        <f>AVERAGE(R31:R34)</f>
        <v>73.716769655740137</v>
      </c>
      <c r="S83" s="25">
        <f>AVERAGE(S31:S34)</f>
        <v>100.42764331963684</v>
      </c>
      <c r="T83" s="25">
        <f>AVERAGE(T31:T34)</f>
        <v>97.494199592200673</v>
      </c>
      <c r="U83" s="25">
        <f>AVERAGE(U31:U34)</f>
        <v>100</v>
      </c>
      <c r="W83" s="29" t="s">
        <v>1172</v>
      </c>
      <c r="X83" s="25">
        <f t="shared" ref="X83:AF83" si="15">AVERAGE(X31:X34)</f>
        <v>90.794629221694265</v>
      </c>
      <c r="Y83" s="25">
        <f t="shared" si="15"/>
        <v>87.568417664187777</v>
      </c>
      <c r="Z83" s="25">
        <f t="shared" si="15"/>
        <v>94.475062026239527</v>
      </c>
      <c r="AA83" s="25">
        <f t="shared" si="15"/>
        <v>100.00449213253296</v>
      </c>
      <c r="AB83" s="25">
        <f t="shared" si="15"/>
        <v>94.281702620984177</v>
      </c>
      <c r="AC83" s="25">
        <f t="shared" si="15"/>
        <v>89.76237825092457</v>
      </c>
      <c r="AD83" s="25">
        <f t="shared" si="15"/>
        <v>69.44591315618564</v>
      </c>
      <c r="AE83" s="25">
        <f t="shared" si="15"/>
        <v>119.25937000543259</v>
      </c>
      <c r="AF83" s="25">
        <f t="shared" si="15"/>
        <v>104.70406981305538</v>
      </c>
    </row>
    <row r="84" spans="1:32" x14ac:dyDescent="0.25">
      <c r="A84" s="29" t="s">
        <v>1173</v>
      </c>
      <c r="B84" s="25">
        <f t="shared" ref="B84:J84" si="16">AVERAGE(B35:B38)</f>
        <v>97.938942538935635</v>
      </c>
      <c r="C84" s="25">
        <f t="shared" si="16"/>
        <v>98.604281171164772</v>
      </c>
      <c r="D84" s="25">
        <f t="shared" si="16"/>
        <v>98.275645220718943</v>
      </c>
      <c r="E84" s="25">
        <f t="shared" si="16"/>
        <v>100.21379564216815</v>
      </c>
      <c r="F84" s="25">
        <f t="shared" si="16"/>
        <v>99.067476997084697</v>
      </c>
      <c r="G84" s="25">
        <f t="shared" si="16"/>
        <v>96.66387792111145</v>
      </c>
      <c r="H84" s="25">
        <f t="shared" si="16"/>
        <v>96.522858244242045</v>
      </c>
      <c r="I84" s="25">
        <f t="shared" si="16"/>
        <v>102.23644723095126</v>
      </c>
      <c r="J84" s="25">
        <f t="shared" si="16"/>
        <v>100.04178491910811</v>
      </c>
      <c r="L84" s="29" t="s">
        <v>1173</v>
      </c>
      <c r="M84" s="25">
        <f>AVERAGE(M35:M38)</f>
        <v>96.462753393305078</v>
      </c>
      <c r="N84" s="25">
        <f>AVERAGE(N35:N38)</f>
        <v>97.827685160902803</v>
      </c>
      <c r="O84" s="25">
        <f>AVERAGE(O35:O38)</f>
        <v>95.643546458763836</v>
      </c>
      <c r="P84" s="25"/>
      <c r="Q84" s="25">
        <f>AVERAGE(Q35:Q38)</f>
        <v>99.150803437521219</v>
      </c>
      <c r="R84" s="25">
        <f>AVERAGE(R35:R38)</f>
        <v>93.450579275810625</v>
      </c>
      <c r="S84" s="25">
        <f>AVERAGE(S35:S38)</f>
        <v>103.7812373078271</v>
      </c>
      <c r="T84" s="25">
        <f>AVERAGE(T35:T38)</f>
        <v>100.6079189201071</v>
      </c>
      <c r="U84" s="25">
        <f>AVERAGE(U35:U38)</f>
        <v>100</v>
      </c>
      <c r="W84" s="29" t="s">
        <v>1173</v>
      </c>
      <c r="X84" s="25">
        <f t="shared" ref="X84:AF84" si="17">AVERAGE(X35:X38)</f>
        <v>98.522819376715788</v>
      </c>
      <c r="Y84" s="25">
        <f t="shared" si="17"/>
        <v>98.977700360438021</v>
      </c>
      <c r="Z84" s="25">
        <f t="shared" si="17"/>
        <v>98.507167486481904</v>
      </c>
      <c r="AA84" s="25">
        <f t="shared" si="17"/>
        <v>100.21379564216815</v>
      </c>
      <c r="AB84" s="25">
        <f t="shared" si="17"/>
        <v>99.418006739172171</v>
      </c>
      <c r="AC84" s="25">
        <f t="shared" si="17"/>
        <v>100.45336271706695</v>
      </c>
      <c r="AD84" s="25">
        <f t="shared" si="17"/>
        <v>90.653122365214017</v>
      </c>
      <c r="AE84" s="25">
        <f t="shared" si="17"/>
        <v>102.41011838347998</v>
      </c>
      <c r="AF84" s="25">
        <f t="shared" si="17"/>
        <v>101.32211538461539</v>
      </c>
    </row>
    <row r="85" spans="1:32" x14ac:dyDescent="0.25">
      <c r="A85" s="29" t="s">
        <v>1174</v>
      </c>
      <c r="B85" s="25">
        <f t="shared" ref="B85:J85" si="18">AVERAGE(B39:B42)</f>
        <v>102.52353684662685</v>
      </c>
      <c r="C85" s="25">
        <f t="shared" si="18"/>
        <v>113.16635748418261</v>
      </c>
      <c r="D85" s="25">
        <f t="shared" si="18"/>
        <v>98.151219784927918</v>
      </c>
      <c r="E85" s="25">
        <f t="shared" si="18"/>
        <v>102.77023603179806</v>
      </c>
      <c r="F85" s="25">
        <f t="shared" si="18"/>
        <v>103.20206512760446</v>
      </c>
      <c r="G85" s="25">
        <f t="shared" si="18"/>
        <v>100.64250704331613</v>
      </c>
      <c r="H85" s="25">
        <f t="shared" si="18"/>
        <v>94.452245929784169</v>
      </c>
      <c r="I85" s="25">
        <f t="shared" si="18"/>
        <v>100.4938402814209</v>
      </c>
      <c r="J85" s="25">
        <f t="shared" si="18"/>
        <v>100.15124727240867</v>
      </c>
      <c r="L85" s="29" t="s">
        <v>1174</v>
      </c>
      <c r="M85" s="25">
        <f>AVERAGE(M39:M42)</f>
        <v>101.2970525075352</v>
      </c>
      <c r="N85" s="25">
        <f>AVERAGE(N39:N42)</f>
        <v>105.99845962697668</v>
      </c>
      <c r="O85" s="25">
        <f>AVERAGE(O39:O42)</f>
        <v>94.445874471960167</v>
      </c>
      <c r="P85" s="25"/>
      <c r="Q85" s="25">
        <f>AVERAGE(Q39:Q42)</f>
        <v>95.9978114704234</v>
      </c>
      <c r="R85" s="25">
        <f>AVERAGE(R39:R42)</f>
        <v>97.562737185291425</v>
      </c>
      <c r="S85" s="25">
        <f>AVERAGE(S39:S42)</f>
        <v>104.44044630949615</v>
      </c>
      <c r="T85" s="25">
        <f>AVERAGE(T39:T42)</f>
        <v>103.78145158215716</v>
      </c>
      <c r="U85" s="25">
        <f>AVERAGE(U39:U42)</f>
        <v>99.784320788500921</v>
      </c>
      <c r="W85" s="29" t="s">
        <v>1174</v>
      </c>
      <c r="X85" s="25">
        <f t="shared" ref="X85:AF85" si="19">AVERAGE(X39:X42)</f>
        <v>103.45061826303498</v>
      </c>
      <c r="Y85" s="25">
        <f t="shared" si="19"/>
        <v>116.32687346781618</v>
      </c>
      <c r="Z85" s="25">
        <f t="shared" si="19"/>
        <v>98.759527695571151</v>
      </c>
      <c r="AA85" s="25">
        <f t="shared" si="19"/>
        <v>102.77023603179806</v>
      </c>
      <c r="AB85" s="25">
        <f t="shared" si="19"/>
        <v>107.07359969932605</v>
      </c>
      <c r="AC85" s="25">
        <f t="shared" si="19"/>
        <v>105.87577383576867</v>
      </c>
      <c r="AD85" s="25">
        <f t="shared" si="19"/>
        <v>83.156215408308455</v>
      </c>
      <c r="AE85" s="25">
        <f t="shared" si="19"/>
        <v>94.22327232789695</v>
      </c>
      <c r="AF85" s="25">
        <f t="shared" si="19"/>
        <v>111.39423076923075</v>
      </c>
    </row>
    <row r="86" spans="1:32" x14ac:dyDescent="0.25">
      <c r="A86" s="29" t="s">
        <v>1175</v>
      </c>
      <c r="B86" s="25">
        <f t="shared" ref="B86:J86" si="20">AVERAGE(B43:B46)</f>
        <v>103.6449919568168</v>
      </c>
      <c r="C86" s="25">
        <f t="shared" si="20"/>
        <v>116.10884357172091</v>
      </c>
      <c r="D86" s="25">
        <f t="shared" si="20"/>
        <v>97.711949906829091</v>
      </c>
      <c r="E86" s="25">
        <f t="shared" si="20"/>
        <v>103.22288557070685</v>
      </c>
      <c r="F86" s="25">
        <f t="shared" si="20"/>
        <v>103.33956211619312</v>
      </c>
      <c r="G86" s="25">
        <f t="shared" si="20"/>
        <v>101.81900862206273</v>
      </c>
      <c r="H86" s="25">
        <f t="shared" si="20"/>
        <v>95.040899898466364</v>
      </c>
      <c r="I86" s="25">
        <f t="shared" si="20"/>
        <v>101.46235033378626</v>
      </c>
      <c r="J86" s="25">
        <f t="shared" si="20"/>
        <v>100.80613091370304</v>
      </c>
      <c r="L86" s="29" t="s">
        <v>1175</v>
      </c>
      <c r="M86" s="25">
        <f>AVERAGE(M43:M46)</f>
        <v>101.14370440495819</v>
      </c>
      <c r="N86" s="25">
        <f>AVERAGE(N43:N46)</f>
        <v>106.47505823774156</v>
      </c>
      <c r="O86" s="25">
        <f>AVERAGE(O43:O46)</f>
        <v>94.445874471960167</v>
      </c>
      <c r="P86" s="25"/>
      <c r="Q86" s="25">
        <f>AVERAGE(Q43:Q46)</f>
        <v>89.87997389955882</v>
      </c>
      <c r="R86" s="25">
        <f>AVERAGE(R43:R46)</f>
        <v>99.720030837359829</v>
      </c>
      <c r="S86" s="25">
        <f>AVERAGE(S43:S46)</f>
        <v>100.09239703842772</v>
      </c>
      <c r="T86" s="25">
        <f>AVERAGE(T43:T46)</f>
        <v>106.62820546041053</v>
      </c>
      <c r="U86" s="25">
        <f>AVERAGE(U43:U46)</f>
        <v>99.784320788500921</v>
      </c>
      <c r="W86" s="29" t="s">
        <v>1175</v>
      </c>
      <c r="X86" s="25">
        <f t="shared" ref="X86:AF86" si="21">AVERAGE(X43:X46)</f>
        <v>105.53487422139321</v>
      </c>
      <c r="Y86" s="25">
        <f t="shared" si="21"/>
        <v>120.35663464484942</v>
      </c>
      <c r="Z86" s="25">
        <f t="shared" si="21"/>
        <v>98.248142719098226</v>
      </c>
      <c r="AA86" s="25">
        <f t="shared" si="21"/>
        <v>103.22288557070685</v>
      </c>
      <c r="AB86" s="25">
        <f t="shared" si="21"/>
        <v>110.57268626499307</v>
      </c>
      <c r="AC86" s="25">
        <f t="shared" si="21"/>
        <v>105.39516504517675</v>
      </c>
      <c r="AD86" s="25">
        <f t="shared" si="21"/>
        <v>89.327972273580627</v>
      </c>
      <c r="AE86" s="25">
        <f t="shared" si="21"/>
        <v>91.609346846937584</v>
      </c>
      <c r="AF86" s="25">
        <f t="shared" si="21"/>
        <v>132.11538461538461</v>
      </c>
    </row>
    <row r="87" spans="1:32" x14ac:dyDescent="0.25">
      <c r="A87" s="29" t="s">
        <v>1176</v>
      </c>
      <c r="B87" s="25">
        <f t="shared" ref="B87:J87" si="22">AVERAGE(B47:B50)</f>
        <v>106.37409965506214</v>
      </c>
      <c r="C87" s="25">
        <f t="shared" si="22"/>
        <v>118.39103422123338</v>
      </c>
      <c r="D87" s="25">
        <f t="shared" si="22"/>
        <v>101.94114061020386</v>
      </c>
      <c r="E87" s="25">
        <f t="shared" si="22"/>
        <v>101.89156385965956</v>
      </c>
      <c r="F87" s="25">
        <f t="shared" si="22"/>
        <v>103.77913639059349</v>
      </c>
      <c r="G87" s="25">
        <f t="shared" si="22"/>
        <v>106.7315511413444</v>
      </c>
      <c r="H87" s="25">
        <f t="shared" si="22"/>
        <v>98.366956784603317</v>
      </c>
      <c r="I87" s="25">
        <f t="shared" si="22"/>
        <v>100.32136824709832</v>
      </c>
      <c r="J87" s="25">
        <f t="shared" si="22"/>
        <v>101.21348749664401</v>
      </c>
      <c r="L87" s="29" t="s">
        <v>1176</v>
      </c>
      <c r="M87" s="25">
        <f>AVERAGE(M47:M50)</f>
        <v>103.36195754875912</v>
      </c>
      <c r="N87" s="25">
        <f>AVERAGE(N47:N50)</f>
        <v>108.3577267801617</v>
      </c>
      <c r="O87" s="25">
        <f>AVERAGE(O47:O50)</f>
        <v>107.47608932516275</v>
      </c>
      <c r="P87" s="25"/>
      <c r="Q87" s="25">
        <f>AVERAGE(Q47:Q50)</f>
        <v>89.87997389955882</v>
      </c>
      <c r="R87" s="25">
        <f>AVERAGE(R47:R50)</f>
        <v>106.17579154969241</v>
      </c>
      <c r="S87" s="25">
        <f>AVERAGE(S47:S50)</f>
        <v>97.176185272317696</v>
      </c>
      <c r="T87" s="25">
        <f>AVERAGE(T47:T50)</f>
        <v>106.09108047488094</v>
      </c>
      <c r="U87" s="25">
        <f>AVERAGE(U47:U50)</f>
        <v>99.946080197125227</v>
      </c>
      <c r="W87" s="29" t="s">
        <v>1176</v>
      </c>
      <c r="X87" s="25">
        <f t="shared" ref="X87:AF87" si="23">AVERAGE(X47:X50)</f>
        <v>108.6491482925412</v>
      </c>
      <c r="Y87" s="25">
        <f t="shared" si="23"/>
        <v>122.81498517141857</v>
      </c>
      <c r="Z87" s="25">
        <f t="shared" si="23"/>
        <v>101.03246603228243</v>
      </c>
      <c r="AA87" s="25">
        <f t="shared" si="23"/>
        <v>101.89156385965956</v>
      </c>
      <c r="AB87" s="25">
        <f t="shared" si="23"/>
        <v>111.24848584199421</v>
      </c>
      <c r="AC87" s="25">
        <f t="shared" si="23"/>
        <v>107.68828130559459</v>
      </c>
      <c r="AD87" s="25">
        <f t="shared" si="23"/>
        <v>99.713644960203439</v>
      </c>
      <c r="AE87" s="25">
        <f t="shared" si="23"/>
        <v>89.316608472581592</v>
      </c>
      <c r="AF87" s="25">
        <f t="shared" si="23"/>
        <v>140.04807692307691</v>
      </c>
    </row>
    <row r="88" spans="1:32" x14ac:dyDescent="0.25">
      <c r="A88" s="29" t="s">
        <v>1177</v>
      </c>
      <c r="B88" s="25">
        <f t="shared" ref="B88:J88" si="24">AVERAGE(B51:B54)</f>
        <v>112.15973707880165</v>
      </c>
      <c r="C88" s="25">
        <f t="shared" si="24"/>
        <v>126.65769563515281</v>
      </c>
      <c r="D88" s="25">
        <f t="shared" si="24"/>
        <v>109.20751128238469</v>
      </c>
      <c r="E88" s="25">
        <f t="shared" si="24"/>
        <v>102.80743885084452</v>
      </c>
      <c r="F88" s="25">
        <f t="shared" si="24"/>
        <v>107.08026573992213</v>
      </c>
      <c r="G88" s="25">
        <f t="shared" si="24"/>
        <v>113.67086114198972</v>
      </c>
      <c r="H88" s="25">
        <f t="shared" si="24"/>
        <v>103.62827171705354</v>
      </c>
      <c r="I88" s="25">
        <f t="shared" si="24"/>
        <v>99.830793724929634</v>
      </c>
      <c r="J88" s="25">
        <f t="shared" si="24"/>
        <v>101.69570798998734</v>
      </c>
      <c r="L88" s="29" t="s">
        <v>1177</v>
      </c>
      <c r="M88" s="25">
        <f>AVERAGE(M51:M54)</f>
        <v>107.56217314723622</v>
      </c>
      <c r="N88" s="25">
        <f>AVERAGE(N51:N54)</f>
        <v>111.65599718630527</v>
      </c>
      <c r="O88" s="25">
        <f>AVERAGE(O51:O54)</f>
        <v>121.99501131184573</v>
      </c>
      <c r="P88" s="25"/>
      <c r="Q88" s="25">
        <f>AVERAGE(Q51:Q54)</f>
        <v>90.888830344776153</v>
      </c>
      <c r="R88" s="25">
        <f>AVERAGE(R51:R54)</f>
        <v>114.80708924503533</v>
      </c>
      <c r="S88" s="25">
        <f>AVERAGE(S51:S54)</f>
        <v>97.682593002098784</v>
      </c>
      <c r="T88" s="25">
        <f>AVERAGE(T51:T54)</f>
        <v>107.52611209859334</v>
      </c>
      <c r="U88" s="25">
        <f>AVERAGE(U51:U54)</f>
        <v>100</v>
      </c>
      <c r="W88" s="29" t="s">
        <v>1177</v>
      </c>
      <c r="X88" s="25">
        <f t="shared" ref="X88:AF88" si="25">AVERAGE(X51:X54)</f>
        <v>115.63032726810781</v>
      </c>
      <c r="Y88" s="25">
        <f t="shared" si="25"/>
        <v>133.27234175229421</v>
      </c>
      <c r="Z88" s="25">
        <f t="shared" si="25"/>
        <v>107.10818267243073</v>
      </c>
      <c r="AA88" s="25">
        <f t="shared" si="25"/>
        <v>102.80743885084452</v>
      </c>
      <c r="AB88" s="25">
        <f t="shared" si="25"/>
        <v>115.78147267696835</v>
      </c>
      <c r="AC88" s="25">
        <f t="shared" si="25"/>
        <v>111.7511266746225</v>
      </c>
      <c r="AD88" s="25">
        <f t="shared" si="25"/>
        <v>110.35246283074383</v>
      </c>
      <c r="AE88" s="25">
        <f t="shared" si="25"/>
        <v>85.153262723848997</v>
      </c>
      <c r="AF88" s="25">
        <f t="shared" si="25"/>
        <v>153.65384615384619</v>
      </c>
    </row>
    <row r="89" spans="1:32" x14ac:dyDescent="0.25">
      <c r="A89" s="29" t="s">
        <v>1178</v>
      </c>
      <c r="B89" s="25">
        <f t="shared" ref="B89:J89" si="26">AVERAGE(B55:B58)</f>
        <v>115.35113525747714</v>
      </c>
      <c r="C89" s="25">
        <f t="shared" si="26"/>
        <v>130.1999560699085</v>
      </c>
      <c r="D89" s="25">
        <f t="shared" si="26"/>
        <v>110.35060380014504</v>
      </c>
      <c r="E89" s="25">
        <f t="shared" si="26"/>
        <v>103.84337675834075</v>
      </c>
      <c r="F89" s="25">
        <f t="shared" si="26"/>
        <v>113.02659508635847</v>
      </c>
      <c r="G89" s="25">
        <f t="shared" si="26"/>
        <v>118.89163707758576</v>
      </c>
      <c r="H89" s="25">
        <f t="shared" si="26"/>
        <v>107.54989989532356</v>
      </c>
      <c r="I89" s="25">
        <f t="shared" si="26"/>
        <v>99.873470102362006</v>
      </c>
      <c r="J89" s="25">
        <f t="shared" si="26"/>
        <v>101.99048160115002</v>
      </c>
      <c r="L89" s="29" t="s">
        <v>1178</v>
      </c>
      <c r="M89" s="25">
        <f>AVERAGE(M55:M58)</f>
        <v>110.54908984807558</v>
      </c>
      <c r="N89" s="25">
        <f>AVERAGE(N55:N58)</f>
        <v>113.99894329259659</v>
      </c>
      <c r="O89" s="25">
        <f>AVERAGE(O55:O58)</f>
        <v>107.94998035356542</v>
      </c>
      <c r="P89" s="25"/>
      <c r="Q89" s="25">
        <f>AVERAGE(Q55:Q58)</f>
        <v>93.800181599764983</v>
      </c>
      <c r="R89" s="25">
        <f>AVERAGE(R55:R58)</f>
        <v>120.49140964777398</v>
      </c>
      <c r="S89" s="25">
        <f>AVERAGE(S55:S58)</f>
        <v>104.046340461383</v>
      </c>
      <c r="T89" s="25">
        <f>AVERAGE(T55:T58)</f>
        <v>109.70451725619316</v>
      </c>
      <c r="U89" s="25">
        <f>AVERAGE(U55:U58)</f>
        <v>100.00000000000001</v>
      </c>
      <c r="W89" s="29" t="s">
        <v>1178</v>
      </c>
      <c r="X89" s="25">
        <f t="shared" ref="X89:AF89" si="27">AVERAGE(X55:X58)</f>
        <v>118.97585846106315</v>
      </c>
      <c r="Y89" s="25">
        <f t="shared" si="27"/>
        <v>137.3434116343974</v>
      </c>
      <c r="Z89" s="25">
        <f t="shared" si="27"/>
        <v>110.74471503936461</v>
      </c>
      <c r="AA89" s="25">
        <f t="shared" si="27"/>
        <v>103.84337675834075</v>
      </c>
      <c r="AB89" s="25">
        <f t="shared" si="27"/>
        <v>123.3587860454268</v>
      </c>
      <c r="AC89" s="25">
        <f t="shared" si="27"/>
        <v>116.18446868500233</v>
      </c>
      <c r="AD89" s="25">
        <f t="shared" si="27"/>
        <v>111.51220669685556</v>
      </c>
      <c r="AE89" s="25">
        <f t="shared" si="27"/>
        <v>81.122394140738919</v>
      </c>
      <c r="AF89" s="25">
        <f t="shared" si="27"/>
        <v>162.98076923076923</v>
      </c>
    </row>
    <row r="90" spans="1:32" x14ac:dyDescent="0.25">
      <c r="A90" s="29" t="s">
        <v>1179</v>
      </c>
      <c r="B90" s="25">
        <f t="shared" ref="B90:J90" si="28">AVERAGE(B59:B62)</f>
        <v>119.92114822644319</v>
      </c>
      <c r="C90" s="25">
        <f t="shared" si="28"/>
        <v>131.56636195145151</v>
      </c>
      <c r="D90" s="25">
        <f t="shared" si="28"/>
        <v>120.91930414153668</v>
      </c>
      <c r="E90" s="25">
        <f t="shared" si="28"/>
        <v>102.35369141969133</v>
      </c>
      <c r="F90" s="25">
        <f t="shared" si="28"/>
        <v>116.82345801861653</v>
      </c>
      <c r="G90" s="25">
        <f t="shared" si="28"/>
        <v>121.47546438455245</v>
      </c>
      <c r="H90" s="25">
        <f t="shared" si="28"/>
        <v>109.99201724116085</v>
      </c>
      <c r="I90" s="25">
        <f t="shared" si="28"/>
        <v>113.23010635090056</v>
      </c>
      <c r="J90" s="25">
        <f t="shared" si="28"/>
        <v>101.78161884342698</v>
      </c>
      <c r="L90" s="29" t="s">
        <v>1179</v>
      </c>
      <c r="M90" s="181">
        <f>AVERAGE(M59:M62)</f>
        <v>114.32606565713736</v>
      </c>
      <c r="N90" s="181">
        <f>AVERAGE(N59:N62)</f>
        <v>114.63628578430061</v>
      </c>
      <c r="O90" s="181">
        <f>AVERAGE(O59:O62)</f>
        <v>101.16095160268875</v>
      </c>
      <c r="P90" s="181"/>
      <c r="Q90" s="181">
        <f>AVERAGE(Q59:Q62)</f>
        <v>95.70267640953648</v>
      </c>
      <c r="R90" s="181">
        <f>AVERAGE(R59:R62)</f>
        <v>122.66707736922137</v>
      </c>
      <c r="S90" s="181">
        <f>AVERAGE(S59:S62)</f>
        <v>106.92274480601323</v>
      </c>
      <c r="T90" s="181">
        <f>AVERAGE(T59:T62)</f>
        <v>129.19812678334139</v>
      </c>
      <c r="U90" s="181">
        <f>AVERAGE(U59:U62)</f>
        <v>99.784320788500949</v>
      </c>
      <c r="W90" s="29" t="s">
        <v>1179</v>
      </c>
      <c r="X90" s="25">
        <f t="shared" ref="X90:AF90" si="29">AVERAGE(X59:X61)</f>
        <v>123.6860626196999</v>
      </c>
      <c r="Y90" s="25">
        <f t="shared" si="29"/>
        <v>138.77085597188866</v>
      </c>
      <c r="Z90" s="25">
        <f t="shared" si="29"/>
        <v>122.88779441137019</v>
      </c>
      <c r="AA90" s="25">
        <f t="shared" si="29"/>
        <v>102.53896508200846</v>
      </c>
      <c r="AB90" s="25">
        <f t="shared" si="29"/>
        <v>128.003683617158</v>
      </c>
      <c r="AC90" s="25">
        <f t="shared" si="29"/>
        <v>118.94758706508202</v>
      </c>
      <c r="AD90" s="25">
        <f t="shared" si="29"/>
        <v>113.09822869791164</v>
      </c>
      <c r="AE90" s="25">
        <f t="shared" si="29"/>
        <v>84.215058876687806</v>
      </c>
      <c r="AF90" s="25">
        <f t="shared" si="29"/>
        <v>162.98076923076923</v>
      </c>
    </row>
    <row r="91" spans="1:32" x14ac:dyDescent="0.25">
      <c r="A91" s="29" t="s">
        <v>1180</v>
      </c>
      <c r="B91" s="25">
        <f t="shared" ref="B91:J91" si="30">AVERAGE(B63:B66)</f>
        <v>122.55780933274906</v>
      </c>
      <c r="C91" s="25">
        <f t="shared" si="30"/>
        <v>135.92646361537686</v>
      </c>
      <c r="D91" s="25">
        <f t="shared" si="30"/>
        <v>138.05033200519898</v>
      </c>
      <c r="E91" s="25">
        <f t="shared" si="30"/>
        <v>101.75356626160763</v>
      </c>
      <c r="F91" s="25">
        <f t="shared" si="30"/>
        <v>118.55334506057952</v>
      </c>
      <c r="G91" s="25">
        <f t="shared" si="30"/>
        <v>115.10241496095604</v>
      </c>
      <c r="H91" s="25">
        <f t="shared" si="30"/>
        <v>105.13588731247344</v>
      </c>
      <c r="I91" s="25">
        <f t="shared" si="30"/>
        <v>118.05670565524231</v>
      </c>
      <c r="J91" s="25">
        <f t="shared" si="30"/>
        <v>101.781618843427</v>
      </c>
      <c r="L91" s="29" t="s">
        <v>1180</v>
      </c>
      <c r="M91" s="181">
        <f>AVERAGE(M63:M66)</f>
        <v>112.4485684755298</v>
      </c>
      <c r="N91" s="181">
        <f>AVERAGE(N63:N66)</f>
        <v>116.12027505365485</v>
      </c>
      <c r="O91" s="181">
        <f>AVERAGE(O63:O66)</f>
        <v>107.06309068937617</v>
      </c>
      <c r="P91" s="181"/>
      <c r="Q91" s="181">
        <f>AVERAGE(Q63:Q66)</f>
        <v>95.70267640953648</v>
      </c>
      <c r="R91" s="181">
        <f>AVERAGE(R63:R66)</f>
        <v>110.89592038630617</v>
      </c>
      <c r="S91" s="181">
        <f>AVERAGE(S63:S66)</f>
        <v>106.92274480601326</v>
      </c>
      <c r="T91" s="181">
        <f>AVERAGE(T63:T66)</f>
        <v>134.79240172989583</v>
      </c>
      <c r="U91" s="181">
        <f>AVERAGE(U63:U66)</f>
        <v>99.784320788500963</v>
      </c>
      <c r="W91" s="29" t="s">
        <v>1180</v>
      </c>
      <c r="X91" s="25">
        <f t="shared" ref="X91:AF91" si="31">AVERAGE(X63:X66)</f>
        <v>130.18725337530344</v>
      </c>
      <c r="Y91" s="25">
        <f t="shared" si="31"/>
        <v>144.65953665453191</v>
      </c>
      <c r="Z91" s="25">
        <f t="shared" si="31"/>
        <v>143.13751887424931</v>
      </c>
      <c r="AA91" s="25">
        <f t="shared" si="31"/>
        <v>101.75356626160763</v>
      </c>
      <c r="AB91" s="25">
        <f t="shared" si="31"/>
        <v>130.83319497692528</v>
      </c>
      <c r="AC91" s="25">
        <f t="shared" si="31"/>
        <v>122.23449561048962</v>
      </c>
      <c r="AD91" s="25">
        <f t="shared" si="31"/>
        <v>103.11506313822565</v>
      </c>
      <c r="AE91" s="25">
        <f t="shared" si="31"/>
        <v>86.136168254079209</v>
      </c>
      <c r="AF91" s="25">
        <f t="shared" si="31"/>
        <v>162.98076923076925</v>
      </c>
    </row>
    <row r="92" spans="1:32" x14ac:dyDescent="0.25">
      <c r="A92" s="29" t="s">
        <v>1181</v>
      </c>
      <c r="B92" s="25">
        <f t="shared" ref="B92:J92" si="32">AVERAGE(B67:B70)</f>
        <v>120.93911587016441</v>
      </c>
      <c r="C92" s="25">
        <f t="shared" si="32"/>
        <v>130.9190161233565</v>
      </c>
      <c r="D92" s="25">
        <f t="shared" si="32"/>
        <v>141.58135959885666</v>
      </c>
      <c r="E92" s="25">
        <f t="shared" si="32"/>
        <v>105.08685969025842</v>
      </c>
      <c r="F92" s="25">
        <f t="shared" si="32"/>
        <v>126.68493620272761</v>
      </c>
      <c r="G92" s="25">
        <f t="shared" si="32"/>
        <v>110.4172281610454</v>
      </c>
      <c r="H92" s="25">
        <f t="shared" si="32"/>
        <v>101.15432274727362</v>
      </c>
      <c r="I92" s="25">
        <f t="shared" si="32"/>
        <v>117.79496727122584</v>
      </c>
      <c r="J92" s="25">
        <f t="shared" si="32"/>
        <v>101.781618843427</v>
      </c>
      <c r="L92" s="29" t="s">
        <v>1181</v>
      </c>
      <c r="M92" s="181">
        <f>AVERAGE(M67:M70)</f>
        <v>110.94501074345072</v>
      </c>
      <c r="N92" s="181">
        <f>AVERAGE(N67:N70)</f>
        <v>116.64582989333171</v>
      </c>
      <c r="O92" s="181">
        <f>AVERAGE(O67:O70)</f>
        <v>107.06309068937617</v>
      </c>
      <c r="P92" s="181"/>
      <c r="Q92" s="181">
        <f>AVERAGE(Q67:Q70)</f>
        <v>105.98925508059325</v>
      </c>
      <c r="R92" s="181">
        <f>AVERAGE(R67:R70)</f>
        <v>102.93049303699286</v>
      </c>
      <c r="S92" s="181">
        <f>AVERAGE(S67:S70)</f>
        <v>106.92274480601326</v>
      </c>
      <c r="T92" s="181">
        <f>AVERAGE(T67:T70)</f>
        <v>135.08363882056111</v>
      </c>
      <c r="U92" s="181">
        <f>AVERAGE(U67:U70)</f>
        <v>99.784320788500963</v>
      </c>
      <c r="W92" s="29" t="s">
        <v>1181</v>
      </c>
      <c r="X92" s="25">
        <f t="shared" ref="X92:AF92" si="33">AVERAGE(X67:X70)</f>
        <v>128.48177146344523</v>
      </c>
      <c r="Y92" s="25">
        <f t="shared" si="33"/>
        <v>137.21244191094937</v>
      </c>
      <c r="Z92" s="25">
        <f t="shared" si="33"/>
        <v>147.2482365740907</v>
      </c>
      <c r="AA92" s="25">
        <f t="shared" si="33"/>
        <v>105.08685969025842</v>
      </c>
      <c r="AB92" s="25">
        <f t="shared" si="33"/>
        <v>137.80670519677233</v>
      </c>
      <c r="AC92" s="25">
        <f t="shared" si="33"/>
        <v>123.11153822022675</v>
      </c>
      <c r="AD92" s="25">
        <f t="shared" si="33"/>
        <v>94.630597835964309</v>
      </c>
      <c r="AE92" s="25">
        <f t="shared" si="33"/>
        <v>84.819721763344788</v>
      </c>
      <c r="AF92" s="25">
        <f t="shared" si="33"/>
        <v>162.98076923076925</v>
      </c>
    </row>
    <row r="93" spans="1:32" ht="21.75" customHeight="1" x14ac:dyDescent="0.25">
      <c r="A93" s="221" t="s">
        <v>1182</v>
      </c>
      <c r="B93" s="181">
        <f t="shared" ref="B93:J93" si="34">AVERAGE(B71:B74)</f>
        <v>122.01112481504188</v>
      </c>
      <c r="C93" s="181">
        <f t="shared" si="34"/>
        <v>133.04580969928045</v>
      </c>
      <c r="D93" s="181">
        <f t="shared" si="34"/>
        <v>141.4860553157236</v>
      </c>
      <c r="E93" s="181">
        <f t="shared" si="34"/>
        <v>103.18087374964279</v>
      </c>
      <c r="F93" s="181">
        <f t="shared" si="34"/>
        <v>132.41737968304705</v>
      </c>
      <c r="G93" s="181">
        <f t="shared" si="34"/>
        <v>110.62856587583551</v>
      </c>
      <c r="H93" s="181">
        <f t="shared" si="34"/>
        <v>101.87965256489031</v>
      </c>
      <c r="I93" s="181">
        <f t="shared" si="34"/>
        <v>118.18155809029213</v>
      </c>
      <c r="J93" s="181">
        <f t="shared" si="34"/>
        <v>101.40175594244418</v>
      </c>
      <c r="L93" s="221" t="s">
        <v>1182</v>
      </c>
      <c r="M93" s="181">
        <f>AVERAGE(M71:M74)</f>
        <v>111.7305958390434</v>
      </c>
      <c r="N93" s="181">
        <f>AVERAGE(N71:N74)</f>
        <v>118.13480472506265</v>
      </c>
      <c r="O93" s="181">
        <f>AVERAGE(O71:O74)</f>
        <v>107.06309068937617</v>
      </c>
      <c r="P93" s="181"/>
      <c r="Q93" s="181">
        <f>AVERAGE(Q71:Q74)</f>
        <v>114.04265483291366</v>
      </c>
      <c r="R93" s="181">
        <f>AVERAGE(R71:R74)</f>
        <v>103.02631980384047</v>
      </c>
      <c r="S93" s="181">
        <f>AVERAGE(S71:S74)</f>
        <v>106.92274480601326</v>
      </c>
      <c r="T93" s="181">
        <f>AVERAGE(T71:T74)</f>
        <v>135.35280603898579</v>
      </c>
      <c r="U93" s="181">
        <f>AVERAGE(U71:U74)</f>
        <v>99.784320788500978</v>
      </c>
      <c r="W93" s="221" t="s">
        <v>1182</v>
      </c>
      <c r="X93" s="181">
        <f t="shared" ref="X93:AF93" si="35">AVERAGE(X71:X74)</f>
        <v>129.77013389912452</v>
      </c>
      <c r="Y93" s="181">
        <f t="shared" si="35"/>
        <v>139.62046666173677</v>
      </c>
      <c r="Z93" s="181">
        <f t="shared" si="35"/>
        <v>147.13728615154244</v>
      </c>
      <c r="AA93" s="181">
        <f t="shared" si="35"/>
        <v>103.18087374964279</v>
      </c>
      <c r="AB93" s="181">
        <f t="shared" si="35"/>
        <v>142.2918768660908</v>
      </c>
      <c r="AC93" s="181">
        <f t="shared" si="35"/>
        <v>123.52025686228757</v>
      </c>
      <c r="AD93" s="181">
        <f t="shared" si="35"/>
        <v>96.176230355414702</v>
      </c>
      <c r="AE93" s="181">
        <f t="shared" si="35"/>
        <v>85.430278434762812</v>
      </c>
      <c r="AF93" s="181">
        <f t="shared" si="35"/>
        <v>150.96153846153845</v>
      </c>
    </row>
    <row r="94" spans="1:32" s="14" customFormat="1" ht="20.25" customHeight="1" x14ac:dyDescent="0.25">
      <c r="A94" s="7" t="s">
        <v>1089</v>
      </c>
      <c r="B94" s="7"/>
      <c r="C94" s="7"/>
      <c r="D94" s="7"/>
      <c r="E94" s="7"/>
      <c r="F94" s="7"/>
      <c r="G94" s="7"/>
      <c r="H94" s="7"/>
      <c r="I94" s="7"/>
      <c r="J94" s="7"/>
      <c r="L94" s="7" t="s">
        <v>1089</v>
      </c>
      <c r="M94" s="7"/>
      <c r="N94" s="7"/>
      <c r="O94" s="7"/>
      <c r="P94" s="7"/>
      <c r="Q94" s="7"/>
      <c r="R94" s="7"/>
      <c r="S94" s="7"/>
      <c r="T94" s="7"/>
      <c r="U94" s="7"/>
      <c r="W94" s="7" t="s">
        <v>1089</v>
      </c>
      <c r="X94" s="7"/>
      <c r="Y94" s="7"/>
      <c r="Z94" s="7"/>
      <c r="AA94" s="7"/>
      <c r="AB94" s="7"/>
      <c r="AC94" s="7"/>
      <c r="AD94" s="7"/>
      <c r="AE94" s="7"/>
      <c r="AF94" s="7"/>
    </row>
    <row r="95" spans="1:32" hidden="1" outlineLevel="1" x14ac:dyDescent="0.25">
      <c r="A95" s="29" t="s">
        <v>1115</v>
      </c>
      <c r="B95" s="27">
        <f t="shared" ref="B95:J95" si="36">B20/B16-1</f>
        <v>4.1312171852838642E-3</v>
      </c>
      <c r="C95" s="27">
        <f t="shared" si="36"/>
        <v>2.0641928426841094E-3</v>
      </c>
      <c r="D95" s="27">
        <f t="shared" si="36"/>
        <v>6.5488298545727686E-2</v>
      </c>
      <c r="E95" s="27">
        <f t="shared" si="36"/>
        <v>4.0842091338173958E-2</v>
      </c>
      <c r="F95" s="27">
        <f t="shared" si="36"/>
        <v>0.1077918255651924</v>
      </c>
      <c r="G95" s="27">
        <f t="shared" si="36"/>
        <v>2.2611769499467194E-2</v>
      </c>
      <c r="H95" s="27">
        <f t="shared" si="36"/>
        <v>-1.815869682487059E-2</v>
      </c>
      <c r="I95" s="27">
        <f t="shared" si="36"/>
        <v>5.8260469336086418E-2</v>
      </c>
      <c r="J95" s="27">
        <f t="shared" si="36"/>
        <v>1.4415891881189857E-2</v>
      </c>
      <c r="L95" s="29" t="s">
        <v>1115</v>
      </c>
      <c r="M95" s="28">
        <f t="shared" ref="M95:U95" si="37">M20/M16-1</f>
        <v>2.761522401086336E-2</v>
      </c>
      <c r="N95" s="28">
        <f t="shared" si="37"/>
        <v>0.10505931458005646</v>
      </c>
      <c r="O95" s="28">
        <f t="shared" si="37"/>
        <v>-0.20136332004027413</v>
      </c>
      <c r="P95" s="28" t="e">
        <f t="shared" si="37"/>
        <v>#VALUE!</v>
      </c>
      <c r="Q95" s="28">
        <f t="shared" si="37"/>
        <v>0.49105864660459786</v>
      </c>
      <c r="R95" s="28">
        <f t="shared" si="37"/>
        <v>-0.17210223960933158</v>
      </c>
      <c r="S95" s="28">
        <f t="shared" si="37"/>
        <v>5.1880146754396561E-2</v>
      </c>
      <c r="T95" s="28">
        <f t="shared" si="37"/>
        <v>0</v>
      </c>
      <c r="U95" s="28">
        <f t="shared" si="37"/>
        <v>1.2089102261301887E-2</v>
      </c>
      <c r="W95" s="29" t="s">
        <v>1115</v>
      </c>
      <c r="X95" s="28">
        <f t="shared" ref="X95:AF95" si="38">X20/X16-1</f>
        <v>2.3298814973133908E-3</v>
      </c>
      <c r="Y95" s="28">
        <f t="shared" si="38"/>
        <v>-4.6939134363765622E-2</v>
      </c>
      <c r="Z95" s="28">
        <f t="shared" si="38"/>
        <v>0.13547041993350217</v>
      </c>
      <c r="AA95" s="28">
        <f t="shared" si="38"/>
        <v>5.71425104165868E-2</v>
      </c>
      <c r="AB95" s="28">
        <f t="shared" si="38"/>
        <v>-6.3744057467390758E-2</v>
      </c>
      <c r="AC95" s="28">
        <f t="shared" si="38"/>
        <v>1.0135329498198065E-2</v>
      </c>
      <c r="AD95" s="28">
        <f t="shared" si="38"/>
        <v>3.7491970530108221E-2</v>
      </c>
      <c r="AE95" s="28">
        <f t="shared" si="38"/>
        <v>3.1277072781927151E-2</v>
      </c>
      <c r="AF95" s="28">
        <f t="shared" si="38"/>
        <v>6.1394092163946645E-3</v>
      </c>
    </row>
    <row r="96" spans="1:32" hidden="1" outlineLevel="1" x14ac:dyDescent="0.25">
      <c r="A96" s="29" t="s">
        <v>1116</v>
      </c>
      <c r="B96" s="28">
        <f t="shared" ref="B96:J96" si="39">B21/B17-1</f>
        <v>5.167659475851627E-3</v>
      </c>
      <c r="C96" s="28">
        <f t="shared" si="39"/>
        <v>1.0240078440842959E-2</v>
      </c>
      <c r="D96" s="28">
        <f t="shared" si="39"/>
        <v>5.4904161718135169E-2</v>
      </c>
      <c r="E96" s="28">
        <f t="shared" si="39"/>
        <v>3.862774086493026E-2</v>
      </c>
      <c r="F96" s="28">
        <f t="shared" si="39"/>
        <v>0.11252502849287094</v>
      </c>
      <c r="G96" s="28">
        <f t="shared" si="39"/>
        <v>8.9768168893515909E-3</v>
      </c>
      <c r="H96" s="28">
        <f t="shared" si="39"/>
        <v>-2.0363290047938354E-2</v>
      </c>
      <c r="I96" s="28">
        <f t="shared" si="39"/>
        <v>5.4770604253492783E-2</v>
      </c>
      <c r="J96" s="28">
        <f t="shared" si="39"/>
        <v>1.2171280572453425E-2</v>
      </c>
      <c r="L96" s="29" t="s">
        <v>1116</v>
      </c>
      <c r="M96" s="28">
        <f t="shared" ref="M96:U96" si="40">M21/M17-1</f>
        <v>3.2946743737327644E-2</v>
      </c>
      <c r="N96" s="28">
        <f t="shared" si="40"/>
        <v>0.12114771808930658</v>
      </c>
      <c r="O96" s="28">
        <f t="shared" si="40"/>
        <v>-0.20136332004027413</v>
      </c>
      <c r="P96" s="28" t="e">
        <f t="shared" si="40"/>
        <v>#VALUE!</v>
      </c>
      <c r="Q96" s="28">
        <f t="shared" si="40"/>
        <v>0.49105864660459786</v>
      </c>
      <c r="R96" s="28">
        <f t="shared" si="40"/>
        <v>-0.17210223960933158</v>
      </c>
      <c r="S96" s="28">
        <f t="shared" si="40"/>
        <v>5.1880146754396561E-2</v>
      </c>
      <c r="T96" s="28">
        <f t="shared" si="40"/>
        <v>0</v>
      </c>
      <c r="U96" s="28">
        <f t="shared" si="40"/>
        <v>1.2089102261301887E-2</v>
      </c>
      <c r="W96" s="29" t="s">
        <v>1116</v>
      </c>
      <c r="X96" s="28">
        <f t="shared" ref="X96:AF96" si="41">X21/X17-1</f>
        <v>1.3180709185312001E-3</v>
      </c>
      <c r="Y96" s="28">
        <f t="shared" si="41"/>
        <v>-3.9009508725146969E-2</v>
      </c>
      <c r="Z96" s="28">
        <f t="shared" si="41"/>
        <v>0.11816476516825336</v>
      </c>
      <c r="AA96" s="28">
        <f t="shared" si="41"/>
        <v>5.5976623996942587E-2</v>
      </c>
      <c r="AB96" s="28">
        <f t="shared" si="41"/>
        <v>-5.3456166245187342E-2</v>
      </c>
      <c r="AC96" s="28">
        <f t="shared" si="41"/>
        <v>4.8926369097683775E-3</v>
      </c>
      <c r="AD96" s="28">
        <f t="shared" si="41"/>
        <v>2.4656026695613065E-2</v>
      </c>
      <c r="AE96" s="28">
        <f t="shared" si="41"/>
        <v>2.7339158637672778E-2</v>
      </c>
      <c r="AF96" s="28">
        <f t="shared" si="41"/>
        <v>-7.8701070306448351E-3</v>
      </c>
    </row>
    <row r="97" spans="1:32" hidden="1" outlineLevel="1" x14ac:dyDescent="0.25">
      <c r="A97" s="29" t="s">
        <v>1117</v>
      </c>
      <c r="B97" s="28">
        <f t="shared" ref="B97:J97" si="42">B22/B18-1</f>
        <v>8.2435805532183881E-3</v>
      </c>
      <c r="C97" s="28">
        <f t="shared" si="42"/>
        <v>9.1864024342449557E-3</v>
      </c>
      <c r="D97" s="28">
        <f t="shared" si="42"/>
        <v>0.1016923110823087</v>
      </c>
      <c r="E97" s="28">
        <f t="shared" si="42"/>
        <v>5.0990732927604032E-2</v>
      </c>
      <c r="F97" s="28">
        <f t="shared" si="42"/>
        <v>0.13414577532789029</v>
      </c>
      <c r="G97" s="28">
        <f t="shared" si="42"/>
        <v>1.3384951456862026E-2</v>
      </c>
      <c r="H97" s="28">
        <f t="shared" si="42"/>
        <v>-3.5116198688646794E-2</v>
      </c>
      <c r="I97" s="28">
        <f t="shared" si="42"/>
        <v>7.719172700143706E-2</v>
      </c>
      <c r="J97" s="28">
        <f t="shared" si="42"/>
        <v>-3.9644053347318575E-3</v>
      </c>
      <c r="L97" s="29" t="s">
        <v>1117</v>
      </c>
      <c r="M97" s="28">
        <f t="shared" ref="M97:U97" si="43">M22/M18-1</f>
        <v>4.6793761518995947E-2</v>
      </c>
      <c r="N97" s="28">
        <f t="shared" si="43"/>
        <v>0.10210516192211738</v>
      </c>
      <c r="O97" s="28">
        <f t="shared" si="43"/>
        <v>-0.1715634439223741</v>
      </c>
      <c r="P97" s="28" t="e">
        <f t="shared" si="43"/>
        <v>#VALUE!</v>
      </c>
      <c r="Q97" s="28">
        <f t="shared" si="43"/>
        <v>0.54441298086101209</v>
      </c>
      <c r="R97" s="28">
        <f t="shared" si="43"/>
        <v>-0.16206252071815708</v>
      </c>
      <c r="S97" s="28">
        <f t="shared" si="43"/>
        <v>7.164525879819772E-2</v>
      </c>
      <c r="T97" s="28">
        <f t="shared" si="43"/>
        <v>0</v>
      </c>
      <c r="U97" s="28">
        <f t="shared" si="43"/>
        <v>1.2370194935155787E-2</v>
      </c>
      <c r="W97" s="29" t="s">
        <v>1117</v>
      </c>
      <c r="X97" s="28">
        <f t="shared" ref="X97:AF97" si="44">X22/X18-1</f>
        <v>1.4486173155223714E-3</v>
      </c>
      <c r="Y97" s="28">
        <f t="shared" si="44"/>
        <v>-4.1276703948857407E-2</v>
      </c>
      <c r="Z97" s="28">
        <f t="shared" si="44"/>
        <v>0.15622686749060932</v>
      </c>
      <c r="AA97" s="28">
        <f t="shared" si="44"/>
        <v>5.3738705542362375E-2</v>
      </c>
      <c r="AB97" s="28">
        <f t="shared" si="44"/>
        <v>-6.7410663210830668E-2</v>
      </c>
      <c r="AC97" s="28">
        <f t="shared" si="44"/>
        <v>-9.8372206724983702E-4</v>
      </c>
      <c r="AD97" s="28">
        <f t="shared" si="44"/>
        <v>1.3888721293218165E-2</v>
      </c>
      <c r="AE97" s="28">
        <f t="shared" si="44"/>
        <v>7.1256626245664201E-2</v>
      </c>
      <c r="AF97" s="28">
        <f t="shared" si="44"/>
        <v>-9.4599792027725615E-2</v>
      </c>
    </row>
    <row r="98" spans="1:32" hidden="1" outlineLevel="1" x14ac:dyDescent="0.25">
      <c r="A98" s="29" t="s">
        <v>1118</v>
      </c>
      <c r="B98" s="28">
        <f t="shared" ref="B98:J98" si="45">B23/B19-1</f>
        <v>2.0511862296464844E-2</v>
      </c>
      <c r="C98" s="28">
        <f t="shared" si="45"/>
        <v>2.0944515720970447E-2</v>
      </c>
      <c r="D98" s="28">
        <f t="shared" si="45"/>
        <v>0.10049237389275611</v>
      </c>
      <c r="E98" s="28">
        <f t="shared" si="45"/>
        <v>5.6337990043094033E-2</v>
      </c>
      <c r="F98" s="28">
        <f t="shared" si="45"/>
        <v>0.12543947224149621</v>
      </c>
      <c r="G98" s="28">
        <f t="shared" si="45"/>
        <v>-2.1189956015899014E-4</v>
      </c>
      <c r="H98" s="28">
        <f t="shared" si="45"/>
        <v>-1.1506912876330877E-2</v>
      </c>
      <c r="I98" s="28">
        <f t="shared" si="45"/>
        <v>9.7796829070970315E-2</v>
      </c>
      <c r="J98" s="28">
        <f t="shared" si="45"/>
        <v>-7.3275448142088306E-3</v>
      </c>
      <c r="L98" s="29" t="s">
        <v>1118</v>
      </c>
      <c r="M98" s="28">
        <f t="shared" ref="M98:U98" si="46">M23/M19-1</f>
        <v>5.9327724643224888E-2</v>
      </c>
      <c r="N98" s="28">
        <f t="shared" si="46"/>
        <v>0.10989525942497513</v>
      </c>
      <c r="O98" s="28">
        <f t="shared" si="46"/>
        <v>-0.17156344392237377</v>
      </c>
      <c r="P98" s="28" t="e">
        <f t="shared" si="46"/>
        <v>#VALUE!</v>
      </c>
      <c r="Q98" s="28">
        <f t="shared" si="46"/>
        <v>0.54296496089267965</v>
      </c>
      <c r="R98" s="28">
        <f t="shared" si="46"/>
        <v>-0.2011518653266835</v>
      </c>
      <c r="S98" s="28">
        <f t="shared" si="46"/>
        <v>0.12910458377811862</v>
      </c>
      <c r="T98" s="28">
        <f t="shared" si="46"/>
        <v>0</v>
      </c>
      <c r="U98" s="28">
        <f t="shared" si="46"/>
        <v>1.2656673865721002E-2</v>
      </c>
      <c r="W98" s="29" t="s">
        <v>1118</v>
      </c>
      <c r="X98" s="28">
        <f t="shared" ref="X98:AF98" si="47">X23/X19-1</f>
        <v>-6.3169730657804957E-3</v>
      </c>
      <c r="Y98" s="28">
        <f t="shared" si="47"/>
        <v>-3.5002004730165348E-2</v>
      </c>
      <c r="Z98" s="28">
        <f t="shared" si="47"/>
        <v>0.11385565840936485</v>
      </c>
      <c r="AA98" s="28">
        <f t="shared" si="47"/>
        <v>4.9522615897298783E-2</v>
      </c>
      <c r="AB98" s="28">
        <f t="shared" si="47"/>
        <v>-0.10884168972335417</v>
      </c>
      <c r="AC98" s="28">
        <f t="shared" si="47"/>
        <v>-6.957625281003188E-3</v>
      </c>
      <c r="AD98" s="28">
        <f t="shared" si="47"/>
        <v>-1.1788851988276061E-2</v>
      </c>
      <c r="AE98" s="28">
        <f t="shared" si="47"/>
        <v>0.11808680230928603</v>
      </c>
      <c r="AF98" s="28">
        <f t="shared" si="47"/>
        <v>-0.12356158030594255</v>
      </c>
    </row>
    <row r="99" spans="1:32" hidden="1" outlineLevel="1" x14ac:dyDescent="0.25">
      <c r="A99" s="29" t="s">
        <v>1119</v>
      </c>
      <c r="B99" s="28">
        <f t="shared" ref="B99:J99" si="48">B24/B20-1</f>
        <v>2.9468475704945929E-2</v>
      </c>
      <c r="C99" s="28">
        <f t="shared" si="48"/>
        <v>1.8463594543480566E-2</v>
      </c>
      <c r="D99" s="28">
        <f t="shared" si="48"/>
        <v>8.917699030272308E-2</v>
      </c>
      <c r="E99" s="28">
        <f t="shared" si="48"/>
        <v>3.5716390626003625E-2</v>
      </c>
      <c r="F99" s="28">
        <f t="shared" si="48"/>
        <v>8.2949381460759142E-2</v>
      </c>
      <c r="G99" s="28">
        <f t="shared" si="48"/>
        <v>9.1894933400258338E-3</v>
      </c>
      <c r="H99" s="28">
        <f t="shared" si="48"/>
        <v>3.1905230192332379E-2</v>
      </c>
      <c r="I99" s="28">
        <f t="shared" si="48"/>
        <v>7.0970014044139162E-2</v>
      </c>
      <c r="J99" s="28">
        <f t="shared" si="48"/>
        <v>2.0669606620622449E-3</v>
      </c>
      <c r="L99" s="29" t="s">
        <v>1119</v>
      </c>
      <c r="M99" s="28">
        <f t="shared" ref="M99:U99" si="49">M24/M20-1</f>
        <v>4.6362436009218522E-2</v>
      </c>
      <c r="N99" s="28">
        <f t="shared" si="49"/>
        <v>8.3295775856896848E-2</v>
      </c>
      <c r="O99" s="28">
        <f t="shared" si="49"/>
        <v>-0.11792366691015355</v>
      </c>
      <c r="P99" s="28" t="e">
        <f t="shared" si="49"/>
        <v>#VALUE!</v>
      </c>
      <c r="Q99" s="28">
        <f t="shared" si="49"/>
        <v>0.33459098381728669</v>
      </c>
      <c r="R99" s="28">
        <f t="shared" si="49"/>
        <v>-0.15260541017702145</v>
      </c>
      <c r="S99" s="28">
        <f t="shared" si="49"/>
        <v>9.9752499651836857E-2</v>
      </c>
      <c r="T99" s="28">
        <f t="shared" si="49"/>
        <v>0</v>
      </c>
      <c r="U99" s="28">
        <f t="shared" si="49"/>
        <v>2.1538060444688423E-2</v>
      </c>
      <c r="W99" s="29" t="s">
        <v>1119</v>
      </c>
      <c r="X99" s="28">
        <f t="shared" ref="X99:AF99" si="50">X24/X20-1</f>
        <v>1.0499437019694913E-2</v>
      </c>
      <c r="Y99" s="28">
        <f t="shared" si="50"/>
        <v>-1.8022776563777376E-2</v>
      </c>
      <c r="Z99" s="28">
        <f t="shared" si="50"/>
        <v>8.6757011262561745E-2</v>
      </c>
      <c r="AA99" s="28">
        <f t="shared" si="50"/>
        <v>3.2104363442540196E-2</v>
      </c>
      <c r="AB99" s="28">
        <f t="shared" si="50"/>
        <v>-8.3923555142168205E-2</v>
      </c>
      <c r="AC99" s="28">
        <f t="shared" si="50"/>
        <v>1.8561913545326769E-2</v>
      </c>
      <c r="AD99" s="28">
        <f t="shared" si="50"/>
        <v>4.4924821281343341E-2</v>
      </c>
      <c r="AE99" s="28">
        <f t="shared" si="50"/>
        <v>8.7197341236269432E-2</v>
      </c>
      <c r="AF99" s="28">
        <f t="shared" si="50"/>
        <v>-8.7755963701405593E-2</v>
      </c>
    </row>
    <row r="100" spans="1:32" hidden="1" outlineLevel="1" x14ac:dyDescent="0.25">
      <c r="A100" s="29" t="s">
        <v>1120</v>
      </c>
      <c r="B100" s="28">
        <f t="shared" ref="B100:J100" si="51">B25/B21-1</f>
        <v>4.0050443625201826E-2</v>
      </c>
      <c r="C100" s="28">
        <f t="shared" si="51"/>
        <v>-5.5170502083562445E-3</v>
      </c>
      <c r="D100" s="28">
        <f t="shared" si="51"/>
        <v>0.10336455934290112</v>
      </c>
      <c r="E100" s="28">
        <f t="shared" si="51"/>
        <v>4.6027181841753473E-2</v>
      </c>
      <c r="F100" s="28">
        <f t="shared" si="51"/>
        <v>6.1286418445809288E-2</v>
      </c>
      <c r="G100" s="28">
        <f t="shared" si="51"/>
        <v>5.4303768898839699E-2</v>
      </c>
      <c r="H100" s="28">
        <f t="shared" si="51"/>
        <v>7.3638387719622722E-2</v>
      </c>
      <c r="I100" s="28">
        <f t="shared" si="51"/>
        <v>0.10235821051125882</v>
      </c>
      <c r="J100" s="28">
        <f t="shared" si="51"/>
        <v>3.2497442715253566E-3</v>
      </c>
      <c r="L100" s="29" t="s">
        <v>1120</v>
      </c>
      <c r="M100" s="28">
        <f t="shared" ref="M100:U100" si="52">M25/M21-1</f>
        <v>7.8921639124458931E-2</v>
      </c>
      <c r="N100" s="28">
        <f t="shared" si="52"/>
        <v>6.0307351241601692E-2</v>
      </c>
      <c r="O100" s="28">
        <f t="shared" si="52"/>
        <v>-0.11792366691015355</v>
      </c>
      <c r="P100" s="28" t="e">
        <f t="shared" si="52"/>
        <v>#VALUE!</v>
      </c>
      <c r="Q100" s="28">
        <f t="shared" si="52"/>
        <v>0.33459098381728669</v>
      </c>
      <c r="R100" s="28">
        <f t="shared" si="52"/>
        <v>-7.9883952046907902E-2</v>
      </c>
      <c r="S100" s="28">
        <f t="shared" si="52"/>
        <v>0.10185990422188862</v>
      </c>
      <c r="T100" s="28">
        <f t="shared" si="52"/>
        <v>3.9822269130562526E-2</v>
      </c>
      <c r="U100" s="28">
        <f t="shared" si="52"/>
        <v>2.385711371621313E-2</v>
      </c>
      <c r="W100" s="29" t="s">
        <v>1120</v>
      </c>
      <c r="X100" s="28">
        <f t="shared" ref="X100:AF100" si="53">X25/X21-1</f>
        <v>1.7360887613959486E-2</v>
      </c>
      <c r="Y100" s="28">
        <f t="shared" si="53"/>
        <v>-4.1707065743811111E-2</v>
      </c>
      <c r="Z100" s="28">
        <f t="shared" si="53"/>
        <v>0.10243872187070946</v>
      </c>
      <c r="AA100" s="28">
        <f t="shared" si="53"/>
        <v>4.237919610970331E-2</v>
      </c>
      <c r="AB100" s="28">
        <f t="shared" si="53"/>
        <v>-0.10575589931484675</v>
      </c>
      <c r="AC100" s="28">
        <f t="shared" si="53"/>
        <v>2.6490998971413271E-2</v>
      </c>
      <c r="AD100" s="28">
        <f t="shared" si="53"/>
        <v>0.13096192134944107</v>
      </c>
      <c r="AE100" s="28">
        <f t="shared" si="53"/>
        <v>0.13890330089743208</v>
      </c>
      <c r="AF100" s="28">
        <f t="shared" si="53"/>
        <v>-8.7755963701405593E-2</v>
      </c>
    </row>
    <row r="101" spans="1:32" hidden="1" outlineLevel="1" x14ac:dyDescent="0.25">
      <c r="A101" s="29" t="s">
        <v>1121</v>
      </c>
      <c r="B101" s="28">
        <f t="shared" ref="B101:J101" si="54">B26/B22-1</f>
        <v>5.2139656855672456E-2</v>
      </c>
      <c r="C101" s="28">
        <f t="shared" si="54"/>
        <v>-1.7532937704692109E-2</v>
      </c>
      <c r="D101" s="28">
        <f t="shared" si="54"/>
        <v>6.8116729133381959E-2</v>
      </c>
      <c r="E101" s="28">
        <f t="shared" si="54"/>
        <v>3.9998947906393134E-2</v>
      </c>
      <c r="F101" s="28">
        <f t="shared" si="54"/>
        <v>5.453460632610696E-2</v>
      </c>
      <c r="G101" s="28">
        <f t="shared" si="54"/>
        <v>7.2622893960195167E-2</v>
      </c>
      <c r="H101" s="28">
        <f t="shared" si="54"/>
        <v>0.13905802537378631</v>
      </c>
      <c r="I101" s="28">
        <f t="shared" si="54"/>
        <v>0.18533022801555421</v>
      </c>
      <c r="J101" s="28">
        <f t="shared" si="54"/>
        <v>-2.859683489306164E-2</v>
      </c>
      <c r="L101" s="29" t="s">
        <v>1121</v>
      </c>
      <c r="M101" s="28">
        <f t="shared" ref="M101:U101" si="55">M26/M22-1</f>
        <v>0.11992187959996325</v>
      </c>
      <c r="N101" s="28">
        <f t="shared" si="55"/>
        <v>3.3443824385411602E-2</v>
      </c>
      <c r="O101" s="28">
        <f t="shared" si="55"/>
        <v>-6.0810810810810745E-2</v>
      </c>
      <c r="P101" s="28" t="e">
        <f t="shared" si="55"/>
        <v>#VALUE!</v>
      </c>
      <c r="Q101" s="28">
        <f t="shared" si="55"/>
        <v>0.42208100403110715</v>
      </c>
      <c r="R101" s="28">
        <f t="shared" si="55"/>
        <v>4.9458390118028106E-2</v>
      </c>
      <c r="S101" s="28">
        <f t="shared" si="55"/>
        <v>0.19346003642462484</v>
      </c>
      <c r="T101" s="28">
        <f t="shared" si="55"/>
        <v>1.5732263395574098E-2</v>
      </c>
      <c r="U101" s="28">
        <f t="shared" si="55"/>
        <v>1.9574263127342784E-2</v>
      </c>
      <c r="W101" s="29" t="s">
        <v>1121</v>
      </c>
      <c r="X101" s="28">
        <f t="shared" ref="X101:AF101" si="56">X26/X22-1</f>
        <v>2.2924235528602788E-2</v>
      </c>
      <c r="Y101" s="28">
        <f t="shared" si="56"/>
        <v>-3.9277807043145097E-2</v>
      </c>
      <c r="Z101" s="28">
        <f t="shared" si="56"/>
        <v>5.1449246304712926E-2</v>
      </c>
      <c r="AA101" s="28">
        <f t="shared" si="56"/>
        <v>3.8062040963016353E-2</v>
      </c>
      <c r="AB101" s="28">
        <f t="shared" si="56"/>
        <v>-7.7843010302805049E-2</v>
      </c>
      <c r="AC101" s="28">
        <f t="shared" si="56"/>
        <v>-4.013076618244571E-3</v>
      </c>
      <c r="AD101" s="28">
        <f t="shared" si="56"/>
        <v>0.10953130852589088</v>
      </c>
      <c r="AE101" s="28">
        <f t="shared" si="56"/>
        <v>0.30413660263810294</v>
      </c>
      <c r="AF101" s="28">
        <f t="shared" si="56"/>
        <v>-0.11852964053677029</v>
      </c>
    </row>
    <row r="102" spans="1:32" hidden="1" outlineLevel="1" x14ac:dyDescent="0.25">
      <c r="A102" s="29" t="s">
        <v>1122</v>
      </c>
      <c r="B102" s="28">
        <f t="shared" ref="B102:J102" si="57">B27/B23-1</f>
        <v>4.1627386171467995E-2</v>
      </c>
      <c r="C102" s="28">
        <f t="shared" si="57"/>
        <v>-3.0848967576887598E-2</v>
      </c>
      <c r="D102" s="28">
        <f t="shared" si="57"/>
        <v>4.497905371725186E-2</v>
      </c>
      <c r="E102" s="28">
        <f t="shared" si="57"/>
        <v>2.4084533787516849E-2</v>
      </c>
      <c r="F102" s="28">
        <f t="shared" si="57"/>
        <v>2.2091254970169727E-2</v>
      </c>
      <c r="G102" s="28">
        <f t="shared" si="57"/>
        <v>8.3732351140036521E-2</v>
      </c>
      <c r="H102" s="28">
        <f t="shared" si="57"/>
        <v>0.1403947477273495</v>
      </c>
      <c r="I102" s="28">
        <f t="shared" si="57"/>
        <v>0.14577608070712222</v>
      </c>
      <c r="J102" s="28">
        <f t="shared" si="57"/>
        <v>-2.6705616507401997E-2</v>
      </c>
      <c r="L102" s="29" t="s">
        <v>1122</v>
      </c>
      <c r="M102" s="28">
        <f t="shared" ref="M102:U102" si="58">M27/M23-1</f>
        <v>9.0811734963777369E-2</v>
      </c>
      <c r="N102" s="28">
        <f t="shared" si="58"/>
        <v>-1.9160705967180558E-2</v>
      </c>
      <c r="O102" s="28">
        <f t="shared" si="58"/>
        <v>0</v>
      </c>
      <c r="P102" s="28" t="e">
        <f t="shared" si="58"/>
        <v>#VALUE!</v>
      </c>
      <c r="Q102" s="28">
        <f t="shared" si="58"/>
        <v>0.2385666344953381</v>
      </c>
      <c r="R102" s="28">
        <f t="shared" si="58"/>
        <v>0.17163540811679034</v>
      </c>
      <c r="S102" s="28">
        <f t="shared" si="58"/>
        <v>0.11654501433947395</v>
      </c>
      <c r="T102" s="28">
        <f t="shared" si="58"/>
        <v>1.5732263395574098E-2</v>
      </c>
      <c r="U102" s="28">
        <f t="shared" si="58"/>
        <v>1.5211791621478232E-2</v>
      </c>
      <c r="W102" s="29" t="s">
        <v>1122</v>
      </c>
      <c r="X102" s="28">
        <f t="shared" ref="X102:AF102" si="59">X27/X23-1</f>
        <v>3.4252511616752468E-2</v>
      </c>
      <c r="Y102" s="28">
        <f t="shared" si="59"/>
        <v>-3.3723780501295098E-2</v>
      </c>
      <c r="Z102" s="28">
        <f t="shared" si="59"/>
        <v>4.9965245800025482E-2</v>
      </c>
      <c r="AA102" s="28">
        <f t="shared" si="59"/>
        <v>2.4084533787516849E-2</v>
      </c>
      <c r="AB102" s="28">
        <f t="shared" si="59"/>
        <v>-1.9342938190082037E-2</v>
      </c>
      <c r="AC102" s="28">
        <f t="shared" si="59"/>
        <v>2.9515305331635489E-3</v>
      </c>
      <c r="AD102" s="28">
        <f t="shared" si="59"/>
        <v>0.16775128926869032</v>
      </c>
      <c r="AE102" s="28">
        <f t="shared" si="59"/>
        <v>0.25155482440340848</v>
      </c>
      <c r="AF102" s="28">
        <f t="shared" si="59"/>
        <v>-7.152630358790657E-2</v>
      </c>
    </row>
    <row r="103" spans="1:32" hidden="1" outlineLevel="1" x14ac:dyDescent="0.25">
      <c r="A103" s="29" t="s">
        <v>1123</v>
      </c>
      <c r="B103" s="28">
        <f t="shared" ref="B103:J103" si="60">B28/B24-1</f>
        <v>4.6516152427847013E-2</v>
      </c>
      <c r="C103" s="28">
        <f t="shared" si="60"/>
        <v>-3.3871505151494952E-2</v>
      </c>
      <c r="D103" s="28">
        <f t="shared" si="60"/>
        <v>2.2277901239134978E-2</v>
      </c>
      <c r="E103" s="28">
        <f t="shared" si="60"/>
        <v>9.8071289592591038E-2</v>
      </c>
      <c r="F103" s="28">
        <f t="shared" si="60"/>
        <v>1.0011759455980096E-2</v>
      </c>
      <c r="G103" s="28">
        <f t="shared" si="60"/>
        <v>6.5335326083147072E-2</v>
      </c>
      <c r="H103" s="28">
        <f t="shared" si="60"/>
        <v>0.15431201113729442</v>
      </c>
      <c r="I103" s="28">
        <f t="shared" si="60"/>
        <v>0.24666551712340334</v>
      </c>
      <c r="J103" s="28">
        <f t="shared" si="60"/>
        <v>-3.3156646049375738E-2</v>
      </c>
      <c r="L103" s="29" t="s">
        <v>1123</v>
      </c>
      <c r="M103" s="28">
        <f t="shared" ref="M103:U103" si="61">M28/M24-1</f>
        <v>0.11785945296343714</v>
      </c>
      <c r="N103" s="28">
        <f t="shared" si="61"/>
        <v>-6.9521732718262896E-3</v>
      </c>
      <c r="O103" s="28">
        <f t="shared" si="61"/>
        <v>0</v>
      </c>
      <c r="P103" s="28" t="e">
        <f t="shared" si="61"/>
        <v>#VALUE!</v>
      </c>
      <c r="Q103" s="28">
        <f t="shared" si="61"/>
        <v>0.15904442299689148</v>
      </c>
      <c r="R103" s="28">
        <f t="shared" si="61"/>
        <v>0.17163540811679034</v>
      </c>
      <c r="S103" s="28">
        <f t="shared" si="61"/>
        <v>0.1960056775263368</v>
      </c>
      <c r="T103" s="28">
        <f t="shared" si="61"/>
        <v>9.9516003617555526E-2</v>
      </c>
      <c r="U103" s="28">
        <f t="shared" si="61"/>
        <v>2.2701584613646908E-3</v>
      </c>
      <c r="W103" s="29" t="s">
        <v>1123</v>
      </c>
      <c r="X103" s="28">
        <f t="shared" ref="X103:AF103" si="62">X28/X24-1</f>
        <v>3.1067321212245647E-2</v>
      </c>
      <c r="Y103" s="28">
        <f t="shared" si="62"/>
        <v>-4.0506478016824832E-2</v>
      </c>
      <c r="Z103" s="28">
        <f t="shared" si="62"/>
        <v>2.4678896050474242E-2</v>
      </c>
      <c r="AA103" s="28">
        <f t="shared" si="62"/>
        <v>9.8071289592591038E-2</v>
      </c>
      <c r="AB103" s="28">
        <f t="shared" si="62"/>
        <v>-1.8513646906099912E-2</v>
      </c>
      <c r="AC103" s="28">
        <f t="shared" si="62"/>
        <v>-3.0117766462661955E-2</v>
      </c>
      <c r="AD103" s="28">
        <f t="shared" si="62"/>
        <v>0.10990708851110309</v>
      </c>
      <c r="AE103" s="28">
        <f t="shared" si="62"/>
        <v>0.3878943543573532</v>
      </c>
      <c r="AF103" s="28">
        <f t="shared" si="62"/>
        <v>-7.152630358790657E-2</v>
      </c>
    </row>
    <row r="104" spans="1:32" hidden="1" outlineLevel="1" x14ac:dyDescent="0.25">
      <c r="A104" s="29" t="s">
        <v>1124</v>
      </c>
      <c r="B104" s="28">
        <f t="shared" ref="B104:J104" si="63">B29/B25-1</f>
        <v>4.2463763460465653E-2</v>
      </c>
      <c r="C104" s="28">
        <f t="shared" si="63"/>
        <v>-2.6279250177746794E-2</v>
      </c>
      <c r="D104" s="28">
        <f t="shared" si="63"/>
        <v>6.6025817383484231E-2</v>
      </c>
      <c r="E104" s="28">
        <f t="shared" si="63"/>
        <v>-0.1569704129836772</v>
      </c>
      <c r="F104" s="28">
        <f t="shared" si="63"/>
        <v>3.2668723699051716E-2</v>
      </c>
      <c r="G104" s="28">
        <f t="shared" si="63"/>
        <v>8.4180595016950521E-2</v>
      </c>
      <c r="H104" s="28">
        <f t="shared" si="63"/>
        <v>0.1358186787614013</v>
      </c>
      <c r="I104" s="28">
        <f t="shared" si="63"/>
        <v>0.10968124232526111</v>
      </c>
      <c r="J104" s="28">
        <f t="shared" si="63"/>
        <v>-3.4296508260655334E-2</v>
      </c>
      <c r="L104" s="29" t="s">
        <v>1124</v>
      </c>
      <c r="M104" s="28">
        <f t="shared" ref="M104:U104" si="64">M29/M25-1</f>
        <v>0.13728800707574429</v>
      </c>
      <c r="N104" s="28">
        <f t="shared" si="64"/>
        <v>8.3594324657706887E-2</v>
      </c>
      <c r="O104" s="28">
        <f t="shared" si="64"/>
        <v>9.5445115010332149E-2</v>
      </c>
      <c r="P104" s="28" t="e">
        <f t="shared" si="64"/>
        <v>#VALUE!</v>
      </c>
      <c r="Q104" s="28">
        <f t="shared" si="64"/>
        <v>0.15904442299689148</v>
      </c>
      <c r="R104" s="28">
        <f t="shared" si="64"/>
        <v>0.15807018754186686</v>
      </c>
      <c r="S104" s="28">
        <f t="shared" si="64"/>
        <v>0.19371821083391105</v>
      </c>
      <c r="T104" s="28">
        <f t="shared" si="64"/>
        <v>9.5704820498569543E-2</v>
      </c>
      <c r="U104" s="28">
        <f t="shared" si="64"/>
        <v>0</v>
      </c>
      <c r="W104" s="29" t="s">
        <v>1124</v>
      </c>
      <c r="X104" s="28">
        <f t="shared" ref="X104:AF104" si="65">X29/X25-1</f>
        <v>1.2335308197832795E-2</v>
      </c>
      <c r="Y104" s="28">
        <f t="shared" si="65"/>
        <v>-5.3440889665724134E-2</v>
      </c>
      <c r="Z104" s="28">
        <f t="shared" si="65"/>
        <v>6.2900261711210881E-2</v>
      </c>
      <c r="AA104" s="28">
        <f t="shared" si="65"/>
        <v>-0.1569704129836772</v>
      </c>
      <c r="AB104" s="28">
        <f t="shared" si="65"/>
        <v>7.8893924801159976E-3</v>
      </c>
      <c r="AC104" s="28">
        <f t="shared" si="65"/>
        <v>1.2693297212223786E-2</v>
      </c>
      <c r="AD104" s="28">
        <f t="shared" si="65"/>
        <v>7.7413601917878605E-2</v>
      </c>
      <c r="AE104" s="28">
        <f t="shared" si="65"/>
        <v>0.16306840881695939</v>
      </c>
      <c r="AF104" s="28">
        <f t="shared" si="65"/>
        <v>-7.152630358790657E-2</v>
      </c>
    </row>
    <row r="105" spans="1:32" hidden="1" outlineLevel="1" x14ac:dyDescent="0.25">
      <c r="A105" s="29" t="s">
        <v>1125</v>
      </c>
      <c r="B105" s="28">
        <f t="shared" ref="B105:J105" si="66">B30/B26-1</f>
        <v>3.9044384993336623E-2</v>
      </c>
      <c r="C105" s="28">
        <f t="shared" si="66"/>
        <v>-2.0078781601517992E-4</v>
      </c>
      <c r="D105" s="28">
        <f t="shared" si="66"/>
        <v>8.0972514439135113E-2</v>
      </c>
      <c r="E105" s="28">
        <f t="shared" si="66"/>
        <v>-0.17144956774572462</v>
      </c>
      <c r="F105" s="28">
        <f t="shared" si="66"/>
        <v>-5.1015391130028287E-2</v>
      </c>
      <c r="G105" s="28">
        <f t="shared" si="66"/>
        <v>7.766999791365814E-2</v>
      </c>
      <c r="H105" s="28">
        <f t="shared" si="66"/>
        <v>0.11071230342777483</v>
      </c>
      <c r="I105" s="28">
        <f t="shared" si="66"/>
        <v>-1.2973973514817105E-3</v>
      </c>
      <c r="J105" s="28">
        <f t="shared" si="66"/>
        <v>0</v>
      </c>
      <c r="L105" s="29" t="s">
        <v>1125</v>
      </c>
      <c r="M105" s="28">
        <f t="shared" ref="M105:U105" si="67">M30/M26-1</f>
        <v>8.4931317204668844E-2</v>
      </c>
      <c r="N105" s="28">
        <f t="shared" si="67"/>
        <v>9.0429206410515661E-2</v>
      </c>
      <c r="O105" s="28">
        <f t="shared" si="67"/>
        <v>0</v>
      </c>
      <c r="P105" s="28" t="e">
        <f t="shared" si="67"/>
        <v>#VALUE!</v>
      </c>
      <c r="Q105" s="28">
        <f t="shared" si="67"/>
        <v>-6.4205032885330748E-2</v>
      </c>
      <c r="R105" s="28">
        <f t="shared" si="67"/>
        <v>0.10986912412838357</v>
      </c>
      <c r="S105" s="28">
        <f t="shared" si="67"/>
        <v>7.1166555908066087E-2</v>
      </c>
      <c r="T105" s="28">
        <f t="shared" si="67"/>
        <v>0.12653939542886805</v>
      </c>
      <c r="U105" s="28">
        <f t="shared" si="67"/>
        <v>0</v>
      </c>
      <c r="W105" s="29" t="s">
        <v>1125</v>
      </c>
      <c r="X105" s="28">
        <f t="shared" ref="X105:AF105" si="68">X30/X26-1</f>
        <v>2.0623150602109064E-2</v>
      </c>
      <c r="Y105" s="28">
        <f t="shared" si="68"/>
        <v>-2.2871317167428074E-2</v>
      </c>
      <c r="Z105" s="28">
        <f t="shared" si="68"/>
        <v>8.9521634024036123E-2</v>
      </c>
      <c r="AA105" s="28">
        <f t="shared" si="68"/>
        <v>-0.17144956774572462</v>
      </c>
      <c r="AB105" s="28">
        <f t="shared" si="68"/>
        <v>-4.7826897212906672E-2</v>
      </c>
      <c r="AC105" s="28">
        <f t="shared" si="68"/>
        <v>4.3103059887725337E-2</v>
      </c>
      <c r="AD105" s="28">
        <f t="shared" si="68"/>
        <v>0.15336214486510058</v>
      </c>
      <c r="AE105" s="28">
        <f t="shared" si="68"/>
        <v>-2.6504718188284815E-2</v>
      </c>
      <c r="AF105" s="28">
        <f t="shared" si="68"/>
        <v>0</v>
      </c>
    </row>
    <row r="106" spans="1:32" hidden="1" outlineLevel="1" x14ac:dyDescent="0.25">
      <c r="A106" s="29" t="s">
        <v>1126</v>
      </c>
      <c r="B106" s="28">
        <f t="shared" ref="B106:J106" si="69">B31/B27-1</f>
        <v>3.5472846722820028E-2</v>
      </c>
      <c r="C106" s="28">
        <f t="shared" si="69"/>
        <v>1.0035119774093326E-2</v>
      </c>
      <c r="D106" s="28">
        <f t="shared" si="69"/>
        <v>0.12194087223780037</v>
      </c>
      <c r="E106" s="28">
        <f t="shared" si="69"/>
        <v>-0.17144956774572462</v>
      </c>
      <c r="F106" s="28">
        <f t="shared" si="69"/>
        <v>-0.11036964507871161</v>
      </c>
      <c r="G106" s="28">
        <f t="shared" si="69"/>
        <v>5.5043954775328308E-2</v>
      </c>
      <c r="H106" s="28">
        <f t="shared" si="69"/>
        <v>5.2178888266183776E-2</v>
      </c>
      <c r="I106" s="28">
        <f t="shared" si="69"/>
        <v>-1.2973973514817105E-3</v>
      </c>
      <c r="J106" s="28">
        <f t="shared" si="69"/>
        <v>0</v>
      </c>
      <c r="L106" s="29" t="s">
        <v>1126</v>
      </c>
      <c r="M106" s="28">
        <f t="shared" ref="M106:U106" si="70">M31/M27-1</f>
        <v>8.1643982459124187E-2</v>
      </c>
      <c r="N106" s="28">
        <f t="shared" si="70"/>
        <v>7.1668941597079261E-2</v>
      </c>
      <c r="O106" s="28">
        <f t="shared" si="70"/>
        <v>0</v>
      </c>
      <c r="P106" s="28" t="e">
        <f t="shared" si="70"/>
        <v>#VALUE!</v>
      </c>
      <c r="Q106" s="28">
        <f t="shared" si="70"/>
        <v>-6.4205032885330748E-2</v>
      </c>
      <c r="R106" s="28">
        <f t="shared" si="70"/>
        <v>0.10986912412838357</v>
      </c>
      <c r="S106" s="28">
        <f t="shared" si="70"/>
        <v>7.1166555908066087E-2</v>
      </c>
      <c r="T106" s="28">
        <f t="shared" si="70"/>
        <v>0.12653939542886805</v>
      </c>
      <c r="U106" s="28">
        <f t="shared" si="70"/>
        <v>0</v>
      </c>
      <c r="W106" s="29" t="s">
        <v>1126</v>
      </c>
      <c r="X106" s="28">
        <f t="shared" ref="X106:AF106" si="71">X31/X27-1</f>
        <v>1.6365079036594343E-2</v>
      </c>
      <c r="Y106" s="28">
        <f t="shared" si="71"/>
        <v>-5.3526375393837533E-3</v>
      </c>
      <c r="Z106" s="28">
        <f t="shared" si="71"/>
        <v>0.13481545204144063</v>
      </c>
      <c r="AA106" s="28">
        <f t="shared" si="71"/>
        <v>-0.17144956774572462</v>
      </c>
      <c r="AB106" s="28">
        <f t="shared" si="71"/>
        <v>-0.12152958314948481</v>
      </c>
      <c r="AC106" s="28">
        <f t="shared" si="71"/>
        <v>-3.8128669486601208E-3</v>
      </c>
      <c r="AD106" s="28">
        <f t="shared" si="71"/>
        <v>3.146846510182244E-2</v>
      </c>
      <c r="AE106" s="28">
        <f t="shared" si="71"/>
        <v>-2.6504718188284815E-2</v>
      </c>
      <c r="AF106" s="28">
        <f t="shared" si="71"/>
        <v>0</v>
      </c>
    </row>
    <row r="107" spans="1:32" hidden="1" outlineLevel="1" x14ac:dyDescent="0.25">
      <c r="A107" s="29" t="s">
        <v>1127</v>
      </c>
      <c r="B107" s="28">
        <f t="shared" ref="B107:J107" si="72">B32/B28-1</f>
        <v>2.6372373718693387E-2</v>
      </c>
      <c r="C107" s="28">
        <f t="shared" si="72"/>
        <v>3.40034091357857E-2</v>
      </c>
      <c r="D107" s="28">
        <f t="shared" si="72"/>
        <v>0.1016058787479146</v>
      </c>
      <c r="E107" s="28">
        <f t="shared" si="72"/>
        <v>-0.21772689518021127</v>
      </c>
      <c r="F107" s="28">
        <f t="shared" si="72"/>
        <v>-9.1335358357155561E-2</v>
      </c>
      <c r="G107" s="28">
        <f t="shared" si="72"/>
        <v>0.10589533035085674</v>
      </c>
      <c r="H107" s="28">
        <f t="shared" si="72"/>
        <v>-3.7270367436294083E-2</v>
      </c>
      <c r="I107" s="28">
        <f t="shared" si="72"/>
        <v>-8.3854739439159331E-2</v>
      </c>
      <c r="J107" s="28">
        <f t="shared" si="72"/>
        <v>0</v>
      </c>
      <c r="L107" s="29" t="s">
        <v>1127</v>
      </c>
      <c r="M107" s="28">
        <f t="shared" ref="M107:U107" si="73">M32/M28-1</f>
        <v>7.0605273210587294E-2</v>
      </c>
      <c r="N107" s="28">
        <f t="shared" si="73"/>
        <v>5.4991682335554293E-2</v>
      </c>
      <c r="O107" s="28">
        <f t="shared" si="73"/>
        <v>0</v>
      </c>
      <c r="P107" s="28" t="e">
        <f t="shared" si="73"/>
        <v>#VALUE!</v>
      </c>
      <c r="Q107" s="28">
        <f t="shared" si="73"/>
        <v>0</v>
      </c>
      <c r="R107" s="28">
        <f t="shared" si="73"/>
        <v>0.14649216550451105</v>
      </c>
      <c r="S107" s="28">
        <f t="shared" si="73"/>
        <v>3.2044220693279168E-3</v>
      </c>
      <c r="T107" s="28">
        <f t="shared" si="73"/>
        <v>5.6001153408112403E-2</v>
      </c>
      <c r="U107" s="28">
        <f t="shared" si="73"/>
        <v>0</v>
      </c>
      <c r="W107" s="29" t="s">
        <v>1127</v>
      </c>
      <c r="X107" s="28">
        <f t="shared" ref="X107:AF107" si="74">X32/X28-1</f>
        <v>6.8661456832006529E-3</v>
      </c>
      <c r="Y107" s="28">
        <f t="shared" si="74"/>
        <v>2.864939268401967E-2</v>
      </c>
      <c r="Z107" s="28">
        <f t="shared" si="74"/>
        <v>0.11229268637455192</v>
      </c>
      <c r="AA107" s="28">
        <f t="shared" si="74"/>
        <v>-0.21772689518021127</v>
      </c>
      <c r="AB107" s="28">
        <f t="shared" si="74"/>
        <v>-0.11197989452969848</v>
      </c>
      <c r="AC107" s="28">
        <f t="shared" si="74"/>
        <v>6.1857890182042574E-2</v>
      </c>
      <c r="AD107" s="28">
        <f t="shared" si="74"/>
        <v>-8.4207971677484839E-2</v>
      </c>
      <c r="AE107" s="28">
        <f t="shared" si="74"/>
        <v>-0.12213583644875869</v>
      </c>
      <c r="AF107" s="28">
        <f t="shared" si="74"/>
        <v>0</v>
      </c>
    </row>
    <row r="108" spans="1:32" hidden="1" outlineLevel="1" x14ac:dyDescent="0.25">
      <c r="A108" s="29" t="s">
        <v>1128</v>
      </c>
      <c r="B108" s="28">
        <f t="shared" ref="B108:J108" si="75">B33/B29-1</f>
        <v>3.289613230401045E-2</v>
      </c>
      <c r="C108" s="28">
        <f t="shared" si="75"/>
        <v>7.0574941439250027E-2</v>
      </c>
      <c r="D108" s="28">
        <f t="shared" si="75"/>
        <v>2.8537503684567866E-2</v>
      </c>
      <c r="E108" s="28">
        <f t="shared" si="75"/>
        <v>6.046007788963248E-3</v>
      </c>
      <c r="F108" s="28">
        <f t="shared" si="75"/>
        <v>-9.28481066585638E-2</v>
      </c>
      <c r="G108" s="28">
        <f t="shared" si="75"/>
        <v>7.0088742742538512E-2</v>
      </c>
      <c r="H108" s="28">
        <f t="shared" si="75"/>
        <v>-8.9626385911127926E-3</v>
      </c>
      <c r="I108" s="28">
        <f t="shared" si="75"/>
        <v>-1.542106283464828E-2</v>
      </c>
      <c r="J108" s="28">
        <f t="shared" si="75"/>
        <v>-3.9642775106542349E-2</v>
      </c>
      <c r="L108" s="29" t="s">
        <v>1128</v>
      </c>
      <c r="M108" s="28">
        <f t="shared" ref="M108:U108" si="76">M33/M29-1</f>
        <v>3.0930808008262867E-2</v>
      </c>
      <c r="N108" s="28">
        <f t="shared" si="76"/>
        <v>-2.8645313606242895E-2</v>
      </c>
      <c r="O108" s="28">
        <f t="shared" si="76"/>
        <v>-8.7129070824723098E-2</v>
      </c>
      <c r="P108" s="28" t="e">
        <f t="shared" si="76"/>
        <v>#VALUE!</v>
      </c>
      <c r="Q108" s="28">
        <f t="shared" si="76"/>
        <v>-6.8610149810158783E-2</v>
      </c>
      <c r="R108" s="28">
        <f t="shared" si="76"/>
        <v>6.8247239779736457E-2</v>
      </c>
      <c r="S108" s="28">
        <f t="shared" si="76"/>
        <v>4.7921495273544057E-2</v>
      </c>
      <c r="T108" s="28">
        <f t="shared" si="76"/>
        <v>6.5084597990822113E-2</v>
      </c>
      <c r="U108" s="28">
        <f t="shared" si="76"/>
        <v>0</v>
      </c>
      <c r="W108" s="29" t="s">
        <v>1128</v>
      </c>
      <c r="X108" s="28">
        <f t="shared" ref="X108:AF108" si="77">X33/X29-1</f>
        <v>3.3260313359887883E-2</v>
      </c>
      <c r="Y108" s="28">
        <f t="shared" si="77"/>
        <v>9.8653967937401443E-2</v>
      </c>
      <c r="Z108" s="28">
        <f t="shared" si="77"/>
        <v>4.1202379103547848E-2</v>
      </c>
      <c r="AA108" s="28">
        <f t="shared" si="77"/>
        <v>6.046007788963248E-3</v>
      </c>
      <c r="AB108" s="28">
        <f t="shared" si="77"/>
        <v>-9.8313346480310537E-2</v>
      </c>
      <c r="AC108" s="28">
        <f t="shared" si="77"/>
        <v>7.2126136530550111E-2</v>
      </c>
      <c r="AD108" s="28">
        <f t="shared" si="77"/>
        <v>-7.0674711764947107E-2</v>
      </c>
      <c r="AE108" s="28">
        <f t="shared" si="77"/>
        <v>-5.1182771370518854E-2</v>
      </c>
      <c r="AF108" s="28">
        <f t="shared" si="77"/>
        <v>-8.5991222026642333E-2</v>
      </c>
    </row>
    <row r="109" spans="1:32" hidden="1" outlineLevel="1" x14ac:dyDescent="0.25">
      <c r="A109" s="29" t="s">
        <v>1129</v>
      </c>
      <c r="B109" s="28">
        <f t="shared" ref="B109:J109" si="78">B34/B30-1</f>
        <v>2.6211419542658154E-2</v>
      </c>
      <c r="C109" s="28">
        <f t="shared" si="78"/>
        <v>5.1355062867940893E-2</v>
      </c>
      <c r="D109" s="28">
        <f t="shared" si="78"/>
        <v>3.1505074745880046E-2</v>
      </c>
      <c r="E109" s="28">
        <f t="shared" si="78"/>
        <v>9.5039542657895382E-3</v>
      </c>
      <c r="F109" s="28">
        <f t="shared" si="78"/>
        <v>-5.3508664366871739E-2</v>
      </c>
      <c r="G109" s="28">
        <f t="shared" si="78"/>
        <v>6.8781764042741056E-2</v>
      </c>
      <c r="H109" s="28">
        <f t="shared" si="78"/>
        <v>-4.329125107988685E-2</v>
      </c>
      <c r="I109" s="28">
        <f t="shared" si="78"/>
        <v>-1.7215536400596587E-2</v>
      </c>
      <c r="J109" s="28">
        <f t="shared" si="78"/>
        <v>-3.9642775106542349E-2</v>
      </c>
      <c r="L109" s="29" t="s">
        <v>1129</v>
      </c>
      <c r="M109" s="28">
        <f t="shared" ref="M109:U109" si="79">M34/M30-1</f>
        <v>2.5345651128063862E-2</v>
      </c>
      <c r="N109" s="28">
        <f t="shared" si="79"/>
        <v>-2.8795036266572982E-2</v>
      </c>
      <c r="O109" s="28">
        <f t="shared" si="79"/>
        <v>0</v>
      </c>
      <c r="P109" s="28" t="e">
        <f t="shared" si="79"/>
        <v>#VALUE!</v>
      </c>
      <c r="Q109" s="28">
        <f t="shared" si="79"/>
        <v>-6.8610149810158783E-2</v>
      </c>
      <c r="R109" s="28">
        <f t="shared" si="79"/>
        <v>6.5995243186693697E-2</v>
      </c>
      <c r="S109" s="28">
        <f t="shared" si="79"/>
        <v>0</v>
      </c>
      <c r="T109" s="28">
        <f t="shared" si="79"/>
        <v>6.0501188959694252E-2</v>
      </c>
      <c r="U109" s="28">
        <f t="shared" si="79"/>
        <v>0</v>
      </c>
      <c r="W109" s="29" t="s">
        <v>1129</v>
      </c>
      <c r="X109" s="28">
        <f t="shared" ref="X109:AF109" si="80">X34/X30-1</f>
        <v>2.5719816573353871E-2</v>
      </c>
      <c r="Y109" s="28">
        <f t="shared" si="80"/>
        <v>7.3728849178566813E-2</v>
      </c>
      <c r="Z109" s="28">
        <f t="shared" si="80"/>
        <v>3.4558086121528886E-2</v>
      </c>
      <c r="AA109" s="28">
        <f t="shared" si="80"/>
        <v>9.5039542657895382E-3</v>
      </c>
      <c r="AB109" s="28">
        <f t="shared" si="80"/>
        <v>-4.9920791405555276E-2</v>
      </c>
      <c r="AC109" s="28">
        <f t="shared" si="80"/>
        <v>7.1964669016537863E-2</v>
      </c>
      <c r="AD109" s="28">
        <f t="shared" si="80"/>
        <v>-8.8323434828371017E-2</v>
      </c>
      <c r="AE109" s="28">
        <f t="shared" si="80"/>
        <v>-5.1182771370518854E-2</v>
      </c>
      <c r="AF109" s="28">
        <f t="shared" si="80"/>
        <v>-8.5991222026642333E-2</v>
      </c>
    </row>
    <row r="110" spans="1:32" hidden="1" outlineLevel="1" x14ac:dyDescent="0.25">
      <c r="A110" s="29" t="s">
        <v>1130</v>
      </c>
      <c r="B110" s="28">
        <f t="shared" ref="B110:J110" si="81">B35/B31-1</f>
        <v>4.6156710972241166E-2</v>
      </c>
      <c r="C110" s="28">
        <f t="shared" si="81"/>
        <v>5.8127036173311941E-2</v>
      </c>
      <c r="D110" s="28">
        <f t="shared" si="81"/>
        <v>4.0398833591992478E-4</v>
      </c>
      <c r="E110" s="28">
        <f t="shared" si="81"/>
        <v>9.5039542657895382E-3</v>
      </c>
      <c r="F110" s="28">
        <f t="shared" si="81"/>
        <v>2.2900673662485937E-2</v>
      </c>
      <c r="G110" s="28">
        <f t="shared" si="81"/>
        <v>0.12191626760663055</v>
      </c>
      <c r="H110" s="28">
        <f t="shared" si="81"/>
        <v>3.6567739409043787E-2</v>
      </c>
      <c r="I110" s="28">
        <f t="shared" si="81"/>
        <v>-1.7215536400596587E-2</v>
      </c>
      <c r="J110" s="28">
        <f t="shared" si="81"/>
        <v>-3.9642775106542349E-2</v>
      </c>
      <c r="L110" s="29" t="s">
        <v>1130</v>
      </c>
      <c r="M110" s="28">
        <f t="shared" ref="M110:U110" si="82">M35/M31-1</f>
        <v>5.4568839895622112E-2</v>
      </c>
      <c r="N110" s="28">
        <f t="shared" si="82"/>
        <v>-6.6277012578712657E-3</v>
      </c>
      <c r="O110" s="28">
        <f t="shared" si="82"/>
        <v>0</v>
      </c>
      <c r="P110" s="28" t="e">
        <f t="shared" si="82"/>
        <v>#VALUE!</v>
      </c>
      <c r="Q110" s="28">
        <f t="shared" si="82"/>
        <v>-6.8610149810158783E-2</v>
      </c>
      <c r="R110" s="28">
        <f t="shared" si="82"/>
        <v>9.8992864780040657E-2</v>
      </c>
      <c r="S110" s="28">
        <f t="shared" si="82"/>
        <v>5.639032502819652E-2</v>
      </c>
      <c r="T110" s="28">
        <f t="shared" si="82"/>
        <v>6.0501188959694252E-2</v>
      </c>
      <c r="U110" s="28">
        <f t="shared" si="82"/>
        <v>0</v>
      </c>
      <c r="W110" s="29" t="s">
        <v>1130</v>
      </c>
      <c r="X110" s="28">
        <f t="shared" ref="X110:AF110" si="83">X35/X31-1</f>
        <v>4.229724775981647E-2</v>
      </c>
      <c r="Y110" s="28">
        <f t="shared" si="83"/>
        <v>7.5545878403048716E-2</v>
      </c>
      <c r="Z110" s="28">
        <f t="shared" si="83"/>
        <v>4.4157444345249708E-4</v>
      </c>
      <c r="AA110" s="28">
        <f t="shared" si="83"/>
        <v>9.5039542657895382E-3</v>
      </c>
      <c r="AB110" s="28">
        <f t="shared" si="83"/>
        <v>4.6466280116017389E-2</v>
      </c>
      <c r="AC110" s="28">
        <f t="shared" si="83"/>
        <v>0.14933369818712383</v>
      </c>
      <c r="AD110" s="28">
        <f t="shared" si="83"/>
        <v>1.425011561383549E-2</v>
      </c>
      <c r="AE110" s="28">
        <f t="shared" si="83"/>
        <v>-5.1182771370518854E-2</v>
      </c>
      <c r="AF110" s="28">
        <f t="shared" si="83"/>
        <v>-8.5991222026642333E-2</v>
      </c>
    </row>
    <row r="111" spans="1:32" hidden="1" outlineLevel="1" x14ac:dyDescent="0.25">
      <c r="A111" s="29" t="s">
        <v>1131</v>
      </c>
      <c r="B111" s="28">
        <f t="shared" ref="B111:J111" si="84">B36/B32-1</f>
        <v>6.5561837803539413E-2</v>
      </c>
      <c r="C111" s="28">
        <f t="shared" si="84"/>
        <v>9.4602728221591326E-2</v>
      </c>
      <c r="D111" s="28">
        <f t="shared" si="84"/>
        <v>5.6065571897710331E-2</v>
      </c>
      <c r="E111" s="28">
        <f t="shared" si="84"/>
        <v>-4.2954689568845961E-3</v>
      </c>
      <c r="F111" s="28">
        <f t="shared" si="84"/>
        <v>1.3450802454897159E-2</v>
      </c>
      <c r="G111" s="28">
        <f t="shared" si="84"/>
        <v>9.0680538042433367E-2</v>
      </c>
      <c r="H111" s="28">
        <f t="shared" si="84"/>
        <v>0.15512412916388696</v>
      </c>
      <c r="I111" s="28">
        <f t="shared" si="84"/>
        <v>-0.10333682898786301</v>
      </c>
      <c r="J111" s="28">
        <f t="shared" si="84"/>
        <v>-3.9642775106542349E-2</v>
      </c>
      <c r="L111" s="29" t="s">
        <v>1131</v>
      </c>
      <c r="M111" s="28">
        <f t="shared" ref="M111:U111" si="85">M36/M32-1</f>
        <v>6.1692935007622296E-2</v>
      </c>
      <c r="N111" s="28">
        <f t="shared" si="85"/>
        <v>0.12725112218899026</v>
      </c>
      <c r="O111" s="28">
        <f t="shared" si="85"/>
        <v>0</v>
      </c>
      <c r="P111" s="28" t="e">
        <f t="shared" si="85"/>
        <v>#VALUE!</v>
      </c>
      <c r="Q111" s="28">
        <f t="shared" si="85"/>
        <v>-6.8610149810158783E-2</v>
      </c>
      <c r="R111" s="28">
        <f t="shared" si="85"/>
        <v>6.3887120170615486E-2</v>
      </c>
      <c r="S111" s="28">
        <f t="shared" si="85"/>
        <v>5.3016017263122661E-2</v>
      </c>
      <c r="T111" s="28">
        <f t="shared" si="85"/>
        <v>4.5131273727383903E-2</v>
      </c>
      <c r="U111" s="28">
        <f t="shared" si="85"/>
        <v>0</v>
      </c>
      <c r="W111" s="29" t="s">
        <v>1131</v>
      </c>
      <c r="X111" s="28">
        <f t="shared" ref="X111:AF111" si="86">X36/X32-1</f>
        <v>6.8334290911310491E-2</v>
      </c>
      <c r="Y111" s="28">
        <f t="shared" si="86"/>
        <v>8.6060985688513947E-2</v>
      </c>
      <c r="Z111" s="28">
        <f t="shared" si="86"/>
        <v>6.1367164241412864E-2</v>
      </c>
      <c r="AA111" s="28">
        <f t="shared" si="86"/>
        <v>-4.2954689568845961E-3</v>
      </c>
      <c r="AB111" s="28">
        <f t="shared" si="86"/>
        <v>3.4337989050197359E-2</v>
      </c>
      <c r="AC111" s="28">
        <f t="shared" si="86"/>
        <v>0.12206124319024902</v>
      </c>
      <c r="AD111" s="28">
        <f t="shared" si="86"/>
        <v>0.28328776608911932</v>
      </c>
      <c r="AE111" s="28">
        <f t="shared" si="86"/>
        <v>-0.18501771012614465</v>
      </c>
      <c r="AF111" s="28">
        <f t="shared" si="86"/>
        <v>-8.5991222026642333E-2</v>
      </c>
    </row>
    <row r="112" spans="1:32" hidden="1" outlineLevel="1" x14ac:dyDescent="0.25">
      <c r="A112" s="29" t="s">
        <v>1132</v>
      </c>
      <c r="B112" s="28">
        <f t="shared" ref="B112:J112" si="87">B37/B33-1</f>
        <v>0.11584498565495549</v>
      </c>
      <c r="C112" s="28">
        <f t="shared" si="87"/>
        <v>0.12719482595975173</v>
      </c>
      <c r="D112" s="28">
        <f t="shared" si="87"/>
        <v>7.9084426735180458E-2</v>
      </c>
      <c r="E112" s="28">
        <f t="shared" si="87"/>
        <v>-1.6916358958695143E-3</v>
      </c>
      <c r="F112" s="28">
        <f t="shared" si="87"/>
        <v>3.9199258646101631E-2</v>
      </c>
      <c r="G112" s="28">
        <f t="shared" si="87"/>
        <v>0.21422410477575049</v>
      </c>
      <c r="H112" s="28">
        <f t="shared" si="87"/>
        <v>0.18136071060267844</v>
      </c>
      <c r="I112" s="28">
        <f t="shared" si="87"/>
        <v>-8.7973920069123412E-2</v>
      </c>
      <c r="J112" s="28">
        <f t="shared" si="87"/>
        <v>0</v>
      </c>
      <c r="L112" s="29" t="s">
        <v>1132</v>
      </c>
      <c r="M112" s="28">
        <f t="shared" ref="M112:U112" si="88">M37/M33-1</f>
        <v>0.16243477854004129</v>
      </c>
      <c r="N112" s="28">
        <f t="shared" si="88"/>
        <v>0.15865290920919262</v>
      </c>
      <c r="O112" s="28">
        <f t="shared" si="88"/>
        <v>9.5445115010332593E-2</v>
      </c>
      <c r="P112" s="28" t="e">
        <f t="shared" si="88"/>
        <v>#VALUE!</v>
      </c>
      <c r="Q112" s="28">
        <f t="shared" si="88"/>
        <v>0</v>
      </c>
      <c r="R112" s="28">
        <f t="shared" si="88"/>
        <v>0.35654343600517868</v>
      </c>
      <c r="S112" s="28">
        <f t="shared" si="88"/>
        <v>-3.7648493419435991E-2</v>
      </c>
      <c r="T112" s="28">
        <f t="shared" si="88"/>
        <v>0</v>
      </c>
      <c r="U112" s="28">
        <f t="shared" si="88"/>
        <v>0</v>
      </c>
      <c r="W112" s="29" t="s">
        <v>1132</v>
      </c>
      <c r="X112" s="28">
        <f t="shared" ref="X112:AF112" si="89">X37/X33-1</f>
        <v>9.5718601446064477E-2</v>
      </c>
      <c r="Y112" s="28">
        <f t="shared" si="89"/>
        <v>0.11932380849050039</v>
      </c>
      <c r="Z112" s="28">
        <f t="shared" si="89"/>
        <v>7.7513814981265083E-2</v>
      </c>
      <c r="AA112" s="28">
        <f t="shared" si="89"/>
        <v>-1.6916358958695143E-3</v>
      </c>
      <c r="AB112" s="28">
        <f t="shared" si="89"/>
        <v>4.8329177743416052E-2</v>
      </c>
      <c r="AC112" s="28">
        <f t="shared" si="89"/>
        <v>6.8086437268613631E-2</v>
      </c>
      <c r="AD112" s="28">
        <f t="shared" si="89"/>
        <v>0.44887075275895816</v>
      </c>
      <c r="AE112" s="28">
        <f t="shared" si="89"/>
        <v>-0.13887530910692536</v>
      </c>
      <c r="AF112" s="28">
        <f t="shared" si="89"/>
        <v>0</v>
      </c>
    </row>
    <row r="113" spans="1:32" hidden="1" outlineLevel="1" x14ac:dyDescent="0.25">
      <c r="A113" s="29" t="s">
        <v>1133</v>
      </c>
      <c r="B113" s="28">
        <f t="shared" ref="B113:J113" si="90">B38/B34-1</f>
        <v>0.16760078618376584</v>
      </c>
      <c r="C113" s="28">
        <f t="shared" si="90"/>
        <v>0.2239269662920591</v>
      </c>
      <c r="D113" s="28">
        <f t="shared" si="90"/>
        <v>3.9050976834595019E-2</v>
      </c>
      <c r="E113" s="28">
        <f t="shared" si="90"/>
        <v>4.9427477950487742E-3</v>
      </c>
      <c r="F113" s="28">
        <f t="shared" si="90"/>
        <v>5.2565027161795008E-2</v>
      </c>
      <c r="G113" s="28">
        <f t="shared" si="90"/>
        <v>0.35123918603870008</v>
      </c>
      <c r="H113" s="28">
        <f t="shared" si="90"/>
        <v>0.26022522361614953</v>
      </c>
      <c r="I113" s="28">
        <f t="shared" si="90"/>
        <v>-9.2979451653650513E-2</v>
      </c>
      <c r="J113" s="28">
        <f t="shared" si="90"/>
        <v>1.6713967643244843E-3</v>
      </c>
      <c r="L113" s="29" t="s">
        <v>1133</v>
      </c>
      <c r="M113" s="28">
        <f t="shared" ref="M113:U113" si="91">M38/M34-1</f>
        <v>0.23852894162325655</v>
      </c>
      <c r="N113" s="28">
        <f t="shared" si="91"/>
        <v>0.20543780831499303</v>
      </c>
      <c r="O113" s="28">
        <f t="shared" si="91"/>
        <v>9.5445115010332593E-2</v>
      </c>
      <c r="P113" s="28" t="e">
        <f t="shared" si="91"/>
        <v>#VALUE!</v>
      </c>
      <c r="Q113" s="28">
        <f t="shared" si="91"/>
        <v>-3.3967862499151402E-2</v>
      </c>
      <c r="R113" s="28">
        <f t="shared" si="91"/>
        <v>0.53736423319676518</v>
      </c>
      <c r="S113" s="28">
        <f t="shared" si="91"/>
        <v>6.5156237721525345E-2</v>
      </c>
      <c r="T113" s="28">
        <f t="shared" si="91"/>
        <v>2.4316756804283912E-2</v>
      </c>
      <c r="U113" s="28">
        <f t="shared" si="91"/>
        <v>0</v>
      </c>
      <c r="W113" s="29" t="s">
        <v>1133</v>
      </c>
      <c r="X113" s="28">
        <f t="shared" ref="X113:AF113" si="92">X38/X34-1</f>
        <v>0.13270492550059521</v>
      </c>
      <c r="Y113" s="28">
        <f t="shared" si="92"/>
        <v>0.23631565228154816</v>
      </c>
      <c r="Z113" s="28">
        <f t="shared" si="92"/>
        <v>3.2702059155090168E-2</v>
      </c>
      <c r="AA113" s="28">
        <f t="shared" si="92"/>
        <v>4.9427477950487742E-3</v>
      </c>
      <c r="AB113" s="28">
        <f t="shared" si="92"/>
        <v>8.8194572508799585E-2</v>
      </c>
      <c r="AC113" s="28">
        <f t="shared" si="92"/>
        <v>0.14033113531166563</v>
      </c>
      <c r="AD113" s="28">
        <f t="shared" si="92"/>
        <v>0.48143477849829019</v>
      </c>
      <c r="AE113" s="28">
        <f t="shared" si="92"/>
        <v>-0.19255493047629846</v>
      </c>
      <c r="AF113" s="28">
        <f t="shared" si="92"/>
        <v>5.2884615384615197E-2</v>
      </c>
    </row>
    <row r="114" spans="1:32" hidden="1" outlineLevel="1" x14ac:dyDescent="0.25">
      <c r="A114" s="29" t="s">
        <v>1134</v>
      </c>
      <c r="B114" s="28">
        <f t="shared" ref="B114:J114" si="93">B39/B35-1</f>
        <v>0.12556405875911536</v>
      </c>
      <c r="C114" s="28">
        <f t="shared" si="93"/>
        <v>0.24723058216298277</v>
      </c>
      <c r="D114" s="28">
        <f t="shared" si="93"/>
        <v>2.4022464911886976E-2</v>
      </c>
      <c r="E114" s="28">
        <f t="shared" si="93"/>
        <v>4.9427477950487742E-3</v>
      </c>
      <c r="F114" s="28">
        <f t="shared" si="93"/>
        <v>4.8528207987801997E-2</v>
      </c>
      <c r="G114" s="28">
        <f t="shared" si="93"/>
        <v>0.20662035704311532</v>
      </c>
      <c r="H114" s="28">
        <f t="shared" si="93"/>
        <v>0.13206272382051454</v>
      </c>
      <c r="I114" s="28">
        <f t="shared" si="93"/>
        <v>-9.2979451653650513E-2</v>
      </c>
      <c r="J114" s="28">
        <f t="shared" si="93"/>
        <v>-4.1723081290612196E-4</v>
      </c>
      <c r="L114" s="29" t="s">
        <v>1134</v>
      </c>
      <c r="M114" s="28">
        <f t="shared" ref="M114:U114" si="94">M39/M35-1</f>
        <v>0.15894384509060666</v>
      </c>
      <c r="N114" s="28">
        <f t="shared" si="94"/>
        <v>0.20734104518634466</v>
      </c>
      <c r="O114" s="28">
        <f t="shared" si="94"/>
        <v>3.4602718231878216E-2</v>
      </c>
      <c r="P114" s="28" t="e">
        <f t="shared" si="94"/>
        <v>#VALUE!</v>
      </c>
      <c r="Q114" s="28">
        <f t="shared" si="94"/>
        <v>-6.9383094281714741E-2</v>
      </c>
      <c r="R114" s="28">
        <f t="shared" si="94"/>
        <v>0.31142366759142837</v>
      </c>
      <c r="S114" s="28">
        <f t="shared" si="94"/>
        <v>8.2979865355117255E-3</v>
      </c>
      <c r="T114" s="28">
        <f t="shared" si="94"/>
        <v>2.4316756804283912E-2</v>
      </c>
      <c r="U114" s="28">
        <f t="shared" si="94"/>
        <v>-2.1567921149907576E-3</v>
      </c>
      <c r="W114" s="29" t="s">
        <v>1134</v>
      </c>
      <c r="X114" s="28">
        <f t="shared" ref="X114:AF114" si="95">X39/X35-1</f>
        <v>0.11404671777374475</v>
      </c>
      <c r="Y114" s="28">
        <f t="shared" si="95"/>
        <v>0.27144550173000281</v>
      </c>
      <c r="Z114" s="28">
        <f t="shared" si="95"/>
        <v>2.5294928092002289E-2</v>
      </c>
      <c r="AA114" s="28">
        <f t="shared" si="95"/>
        <v>4.9427477950487742E-3</v>
      </c>
      <c r="AB114" s="28">
        <f t="shared" si="95"/>
        <v>0.10534501807814056</v>
      </c>
      <c r="AC114" s="28">
        <f t="shared" si="95"/>
        <v>0.10104659145086492</v>
      </c>
      <c r="AD114" s="28">
        <f t="shared" si="95"/>
        <v>0.24655318333140652</v>
      </c>
      <c r="AE114" s="28">
        <f t="shared" si="95"/>
        <v>-0.19255493047629846</v>
      </c>
      <c r="AF114" s="28">
        <f t="shared" si="95"/>
        <v>5.2884615384615197E-2</v>
      </c>
    </row>
    <row r="115" spans="1:32" hidden="1" outlineLevel="1" x14ac:dyDescent="0.25">
      <c r="A115" s="29" t="s">
        <v>1135</v>
      </c>
      <c r="B115" s="28">
        <f t="shared" ref="B115:J115" si="96">B40/B36-1</f>
        <v>7.9310726410621424E-2</v>
      </c>
      <c r="C115" s="28">
        <f t="shared" si="96"/>
        <v>0.18124782418719954</v>
      </c>
      <c r="D115" s="28">
        <f t="shared" si="96"/>
        <v>-1.5770988033198208E-2</v>
      </c>
      <c r="E115" s="28">
        <f t="shared" si="96"/>
        <v>6.4325662707944709E-3</v>
      </c>
      <c r="F115" s="28">
        <f t="shared" si="96"/>
        <v>7.6214676924811764E-2</v>
      </c>
      <c r="G115" s="28">
        <f t="shared" si="96"/>
        <v>0.1501497965416434</v>
      </c>
      <c r="H115" s="28">
        <f t="shared" si="96"/>
        <v>-1.1486735894108757E-2</v>
      </c>
      <c r="I115" s="28">
        <f t="shared" si="96"/>
        <v>-4.0266238008282995E-3</v>
      </c>
      <c r="J115" s="28">
        <f t="shared" si="96"/>
        <v>-4.1723081290612196E-4</v>
      </c>
      <c r="L115" s="29" t="s">
        <v>1135</v>
      </c>
      <c r="M115" s="28">
        <f t="shared" ref="M115:U115" si="97">M40/M36-1</f>
        <v>0.12317566117274814</v>
      </c>
      <c r="N115" s="28">
        <f t="shared" si="97"/>
        <v>6.7482179475694792E-2</v>
      </c>
      <c r="O115" s="28">
        <f t="shared" si="97"/>
        <v>3.4602718231878216E-2</v>
      </c>
      <c r="P115" s="28" t="e">
        <f t="shared" si="97"/>
        <v>#VALUE!</v>
      </c>
      <c r="Q115" s="28">
        <f t="shared" si="97"/>
        <v>5.2479070515314419E-3</v>
      </c>
      <c r="R115" s="28">
        <f t="shared" si="97"/>
        <v>0.24477498271794573</v>
      </c>
      <c r="S115" s="28">
        <f t="shared" si="97"/>
        <v>8.2979865355117255E-3</v>
      </c>
      <c r="T115" s="28">
        <f t="shared" si="97"/>
        <v>2.4316756804283912E-2</v>
      </c>
      <c r="U115" s="28">
        <f t="shared" si="97"/>
        <v>-2.1567921149907576E-3</v>
      </c>
      <c r="W115" s="29" t="s">
        <v>1135</v>
      </c>
      <c r="X115" s="28">
        <f t="shared" ref="X115:AF115" si="98">X40/X36-1</f>
        <v>6.05282354317771E-2</v>
      </c>
      <c r="Y115" s="28">
        <f t="shared" si="98"/>
        <v>0.22556828929100203</v>
      </c>
      <c r="Z115" s="28">
        <f t="shared" si="98"/>
        <v>-1.81189259715272E-2</v>
      </c>
      <c r="AA115" s="28">
        <f t="shared" si="98"/>
        <v>6.4325662707944709E-3</v>
      </c>
      <c r="AB115" s="28">
        <f t="shared" si="98"/>
        <v>0.1067801048550856</v>
      </c>
      <c r="AC115" s="28">
        <f t="shared" si="98"/>
        <v>6.375587319272058E-2</v>
      </c>
      <c r="AD115" s="28">
        <f t="shared" si="98"/>
        <v>-8.5304073871750763E-2</v>
      </c>
      <c r="AE115" s="28">
        <f t="shared" si="98"/>
        <v>-6.0091187572658633E-2</v>
      </c>
      <c r="AF115" s="28">
        <f t="shared" si="98"/>
        <v>5.2884615384615197E-2</v>
      </c>
    </row>
    <row r="116" spans="1:32" hidden="1" outlineLevel="1" x14ac:dyDescent="0.25">
      <c r="A116" s="29" t="s">
        <v>1136</v>
      </c>
      <c r="B116" s="28">
        <f t="shared" ref="B116:J116" si="99">B41/B37-1</f>
        <v>1.914086017650396E-2</v>
      </c>
      <c r="C116" s="28">
        <f t="shared" si="99"/>
        <v>0.13324792831895116</v>
      </c>
      <c r="D116" s="28">
        <f t="shared" si="99"/>
        <v>-1.374213876781627E-2</v>
      </c>
      <c r="E116" s="28">
        <f t="shared" si="99"/>
        <v>4.8759094966110084E-2</v>
      </c>
      <c r="F116" s="28">
        <f t="shared" si="99"/>
        <v>4.0685842974041098E-2</v>
      </c>
      <c r="G116" s="28">
        <f t="shared" si="99"/>
        <v>-1.3449333918194473E-2</v>
      </c>
      <c r="H116" s="28">
        <f t="shared" si="99"/>
        <v>-8.5983726300131402E-2</v>
      </c>
      <c r="I116" s="28">
        <f t="shared" si="99"/>
        <v>1.2450293533970758E-2</v>
      </c>
      <c r="J116" s="28">
        <f t="shared" si="99"/>
        <v>-4.1723081290612196E-4</v>
      </c>
      <c r="L116" s="29" t="s">
        <v>1136</v>
      </c>
      <c r="M116" s="28">
        <f t="shared" ref="M116:U116" si="100">M41/M37-1</f>
        <v>7.5423787009014642E-3</v>
      </c>
      <c r="N116" s="28">
        <f t="shared" si="100"/>
        <v>6.3837998546524721E-2</v>
      </c>
      <c r="O116" s="28">
        <f t="shared" si="100"/>
        <v>-5.5541255280398438E-2</v>
      </c>
      <c r="P116" s="28" t="e">
        <f t="shared" si="100"/>
        <v>#VALUE!</v>
      </c>
      <c r="Q116" s="28">
        <f t="shared" si="100"/>
        <v>5.2479070515314419E-3</v>
      </c>
      <c r="R116" s="28">
        <f t="shared" si="100"/>
        <v>-5.3596399052087906E-2</v>
      </c>
      <c r="S116" s="28">
        <f t="shared" si="100"/>
        <v>3.2597562690801052E-2</v>
      </c>
      <c r="T116" s="28">
        <f t="shared" si="100"/>
        <v>5.1312274838859473E-2</v>
      </c>
      <c r="U116" s="28">
        <f t="shared" si="100"/>
        <v>-2.1567921149907576E-3</v>
      </c>
      <c r="W116" s="29" t="s">
        <v>1136</v>
      </c>
      <c r="X116" s="28">
        <f t="shared" ref="X116:AF116" si="101">X41/X37-1</f>
        <v>2.7905989795656838E-2</v>
      </c>
      <c r="Y116" s="28">
        <f t="shared" si="101"/>
        <v>0.163852604451173</v>
      </c>
      <c r="Z116" s="28">
        <f t="shared" si="101"/>
        <v>-6.879962348383506E-3</v>
      </c>
      <c r="AA116" s="28">
        <f t="shared" si="101"/>
        <v>4.8759094966110084E-2</v>
      </c>
      <c r="AB116" s="28">
        <f t="shared" si="101"/>
        <v>5.9730035558472894E-2</v>
      </c>
      <c r="AC116" s="28">
        <f t="shared" si="101"/>
        <v>5.4712015043072437E-2</v>
      </c>
      <c r="AD116" s="28">
        <f t="shared" si="101"/>
        <v>-0.22009175465309572</v>
      </c>
      <c r="AE116" s="28">
        <f t="shared" si="101"/>
        <v>-6.1672427277429831E-2</v>
      </c>
      <c r="AF116" s="28">
        <f t="shared" si="101"/>
        <v>5.2884615384615197E-2</v>
      </c>
    </row>
    <row r="117" spans="1:32" hidden="1" outlineLevel="1" x14ac:dyDescent="0.25">
      <c r="A117" s="29" t="s">
        <v>1137</v>
      </c>
      <c r="B117" s="28">
        <f t="shared" ref="B117:J117" si="102">B42/B38-1</f>
        <v>-2.4677638952273262E-2</v>
      </c>
      <c r="C117" s="28">
        <f t="shared" si="102"/>
        <v>4.8705058610225782E-2</v>
      </c>
      <c r="D117" s="28">
        <f t="shared" si="102"/>
        <v>1.5193690302428564E-3</v>
      </c>
      <c r="E117" s="28">
        <f t="shared" si="102"/>
        <v>4.1835446578565749E-2</v>
      </c>
      <c r="F117" s="28">
        <f t="shared" si="102"/>
        <v>3.0443510359150494E-3</v>
      </c>
      <c r="G117" s="28">
        <f t="shared" si="102"/>
        <v>-0.12049838595850282</v>
      </c>
      <c r="H117" s="28">
        <f t="shared" si="102"/>
        <v>-9.6084301644696612E-2</v>
      </c>
      <c r="I117" s="28">
        <f t="shared" si="102"/>
        <v>2.394561756224789E-2</v>
      </c>
      <c r="J117" s="28">
        <f t="shared" si="102"/>
        <v>5.6207919971831277E-3</v>
      </c>
      <c r="L117" s="29" t="s">
        <v>1137</v>
      </c>
      <c r="M117" s="28">
        <f t="shared" ref="M117:U117" si="103">M42/M38-1</f>
        <v>-6.1947778894996475E-2</v>
      </c>
      <c r="N117" s="28">
        <f t="shared" si="103"/>
        <v>1.4161467277231887E-2</v>
      </c>
      <c r="O117" s="28">
        <f t="shared" si="103"/>
        <v>-5.5541255280398438E-2</v>
      </c>
      <c r="P117" s="28" t="e">
        <f t="shared" si="103"/>
        <v>#VALUE!</v>
      </c>
      <c r="Q117" s="28">
        <f t="shared" si="103"/>
        <v>-6.9596440838078588E-2</v>
      </c>
      <c r="R117" s="28">
        <f t="shared" si="103"/>
        <v>-0.18651050589792972</v>
      </c>
      <c r="S117" s="28">
        <f t="shared" si="103"/>
        <v>-2.2357078918456841E-2</v>
      </c>
      <c r="T117" s="28">
        <f t="shared" si="103"/>
        <v>2.6354658219980065E-2</v>
      </c>
      <c r="U117" s="28">
        <f t="shared" si="103"/>
        <v>-2.1567921149907576E-3</v>
      </c>
      <c r="W117" s="29" t="s">
        <v>1137</v>
      </c>
      <c r="X117" s="28">
        <f t="shared" ref="X117:AF117" si="104">X42/X38-1</f>
        <v>4.1350745924051413E-3</v>
      </c>
      <c r="Y117" s="28">
        <f t="shared" si="104"/>
        <v>6.3182925220518049E-2</v>
      </c>
      <c r="Z117" s="28">
        <f t="shared" si="104"/>
        <v>1.1056216907343375E-2</v>
      </c>
      <c r="AA117" s="28">
        <f t="shared" si="104"/>
        <v>4.1835446578565749E-2</v>
      </c>
      <c r="AB117" s="28">
        <f t="shared" si="104"/>
        <v>3.9373682714586522E-2</v>
      </c>
      <c r="AC117" s="28">
        <f t="shared" si="104"/>
        <v>1.9896248346507051E-3</v>
      </c>
      <c r="AD117" s="28">
        <f t="shared" si="104"/>
        <v>-0.17909550118008311</v>
      </c>
      <c r="AE117" s="28">
        <f t="shared" si="104"/>
        <v>1.8926147410730065E-2</v>
      </c>
      <c r="AF117" s="28">
        <f t="shared" si="104"/>
        <v>0.23196347031963493</v>
      </c>
    </row>
    <row r="118" spans="1:32" hidden="1" outlineLevel="1" x14ac:dyDescent="0.25">
      <c r="A118" s="29" t="s">
        <v>1138</v>
      </c>
      <c r="B118" s="28">
        <f t="shared" ref="B118:J118" si="105">B43/B39-1</f>
        <v>-1.010987140769426E-2</v>
      </c>
      <c r="C118" s="28">
        <f t="shared" si="105"/>
        <v>2.0893337072202423E-2</v>
      </c>
      <c r="D118" s="28">
        <f t="shared" si="105"/>
        <v>5.5888692734396006E-3</v>
      </c>
      <c r="E118" s="28">
        <f t="shared" si="105"/>
        <v>4.1835446578565749E-2</v>
      </c>
      <c r="F118" s="28">
        <f t="shared" si="105"/>
        <v>1.2222131498256239E-2</v>
      </c>
      <c r="G118" s="28">
        <f t="shared" si="105"/>
        <v>-5.0949891902888456E-2</v>
      </c>
      <c r="H118" s="28">
        <f t="shared" si="105"/>
        <v>-6.5561818317722231E-2</v>
      </c>
      <c r="I118" s="28">
        <f t="shared" si="105"/>
        <v>1.8908581670875169E-2</v>
      </c>
      <c r="J118" s="28">
        <f t="shared" si="105"/>
        <v>7.7220360193366311E-3</v>
      </c>
      <c r="L118" s="29" t="s">
        <v>1138</v>
      </c>
      <c r="M118" s="28">
        <f t="shared" ref="M118:U118" si="106">M43/M39-1</f>
        <v>-2.959944030755246E-2</v>
      </c>
      <c r="N118" s="28">
        <f t="shared" si="106"/>
        <v>7.2972037918677124E-3</v>
      </c>
      <c r="O118" s="28">
        <f t="shared" si="106"/>
        <v>0</v>
      </c>
      <c r="P118" s="28" t="e">
        <f t="shared" si="106"/>
        <v>#VALUE!</v>
      </c>
      <c r="Q118" s="28">
        <f t="shared" si="106"/>
        <v>-3.4189328097515403E-2</v>
      </c>
      <c r="R118" s="28">
        <f t="shared" si="106"/>
        <v>-7.4990701810040972E-2</v>
      </c>
      <c r="S118" s="28">
        <f t="shared" si="106"/>
        <v>-5.639861222364928E-2</v>
      </c>
      <c r="T118" s="28">
        <f t="shared" si="106"/>
        <v>2.6354658219980065E-2</v>
      </c>
      <c r="U118" s="28">
        <f t="shared" si="106"/>
        <v>0</v>
      </c>
      <c r="W118" s="29" t="s">
        <v>1138</v>
      </c>
      <c r="X118" s="28">
        <f t="shared" ref="X118:AF118" si="107">X43/X39-1</f>
        <v>4.3671586708924348E-3</v>
      </c>
      <c r="Y118" s="28">
        <f t="shared" si="107"/>
        <v>2.6354038376792399E-2</v>
      </c>
      <c r="Z118" s="28">
        <f t="shared" si="107"/>
        <v>6.4710859837853185E-3</v>
      </c>
      <c r="AA118" s="28">
        <f t="shared" si="107"/>
        <v>4.1835446578565749E-2</v>
      </c>
      <c r="AB118" s="28">
        <f t="shared" si="107"/>
        <v>3.3884875609009102E-2</v>
      </c>
      <c r="AC118" s="28">
        <f t="shared" si="107"/>
        <v>-1.127768589179301E-2</v>
      </c>
      <c r="AD118" s="28">
        <f t="shared" si="107"/>
        <v>-7.7516877325417566E-2</v>
      </c>
      <c r="AE118" s="28">
        <f t="shared" si="107"/>
        <v>3.3939580948116888E-3</v>
      </c>
      <c r="AF118" s="28">
        <f t="shared" si="107"/>
        <v>0.23196347031963493</v>
      </c>
    </row>
    <row r="119" spans="1:32" hidden="1" outlineLevel="1" x14ac:dyDescent="0.25">
      <c r="A119" s="29" t="s">
        <v>1139</v>
      </c>
      <c r="B119" s="28">
        <f t="shared" ref="B119:J119" si="108">B44/B40-1</f>
        <v>1.7926322199222966E-2</v>
      </c>
      <c r="C119" s="28">
        <f t="shared" si="108"/>
        <v>2.9070845031719417E-2</v>
      </c>
      <c r="D119" s="28">
        <f t="shared" si="108"/>
        <v>7.3466515334339455E-3</v>
      </c>
      <c r="E119" s="28">
        <f t="shared" si="108"/>
        <v>1.994063230627563E-2</v>
      </c>
      <c r="F119" s="28">
        <f t="shared" si="108"/>
        <v>-1.2455723497153848E-2</v>
      </c>
      <c r="G119" s="28">
        <f t="shared" si="108"/>
        <v>1.6567898478733412E-2</v>
      </c>
      <c r="H119" s="28">
        <f t="shared" si="108"/>
        <v>3.1755189514102611E-2</v>
      </c>
      <c r="I119" s="28">
        <f t="shared" si="108"/>
        <v>1.0243888909451826E-2</v>
      </c>
      <c r="J119" s="28">
        <f t="shared" si="108"/>
        <v>7.7220360193366311E-3</v>
      </c>
      <c r="L119" s="29" t="s">
        <v>1139</v>
      </c>
      <c r="M119" s="28">
        <f t="shared" ref="M119:U119" si="109">M44/M40-1</f>
        <v>-6.056579066673784E-3</v>
      </c>
      <c r="N119" s="28">
        <f t="shared" si="109"/>
        <v>7.2972037918677124E-3</v>
      </c>
      <c r="O119" s="28">
        <f t="shared" si="109"/>
        <v>0</v>
      </c>
      <c r="P119" s="28" t="e">
        <f t="shared" si="109"/>
        <v>#VALUE!</v>
      </c>
      <c r="Q119" s="28">
        <f t="shared" si="109"/>
        <v>-0.10589245429832705</v>
      </c>
      <c r="R119" s="28">
        <f t="shared" si="109"/>
        <v>2.552602050529118E-2</v>
      </c>
      <c r="S119" s="28">
        <f t="shared" si="109"/>
        <v>-5.639861222364928E-2</v>
      </c>
      <c r="T119" s="28">
        <f t="shared" si="109"/>
        <v>2.6354658219980065E-2</v>
      </c>
      <c r="U119" s="28">
        <f t="shared" si="109"/>
        <v>0</v>
      </c>
      <c r="W119" s="29" t="s">
        <v>1139</v>
      </c>
      <c r="X119" s="28">
        <f t="shared" ref="X119:AF119" si="110">X44/X40-1</f>
        <v>3.5969068944951443E-2</v>
      </c>
      <c r="Y119" s="28">
        <f t="shared" si="110"/>
        <v>3.7838334402354956E-2</v>
      </c>
      <c r="Z119" s="28">
        <f t="shared" si="110"/>
        <v>8.5067859764724751E-3</v>
      </c>
      <c r="AA119" s="28">
        <f t="shared" si="110"/>
        <v>1.994063230627563E-2</v>
      </c>
      <c r="AB119" s="28">
        <f t="shared" si="110"/>
        <v>3.4592651929071128E-2</v>
      </c>
      <c r="AC119" s="28">
        <f t="shared" si="110"/>
        <v>2.555622809337077E-3</v>
      </c>
      <c r="AD119" s="28">
        <f t="shared" si="110"/>
        <v>0.17033150251207507</v>
      </c>
      <c r="AE119" s="28">
        <f t="shared" si="110"/>
        <v>-2.3329229449038369E-2</v>
      </c>
      <c r="AF119" s="28">
        <f t="shared" si="110"/>
        <v>0.23196347031963493</v>
      </c>
    </row>
    <row r="120" spans="1:32" hidden="1" outlineLevel="1" x14ac:dyDescent="0.25">
      <c r="A120" s="29" t="s">
        <v>1140</v>
      </c>
      <c r="B120" s="28">
        <f t="shared" ref="B120:J120" si="111">B45/B41-1</f>
        <v>2.3518523895818877E-2</v>
      </c>
      <c r="C120" s="28">
        <f t="shared" si="111"/>
        <v>2.7396542415571101E-2</v>
      </c>
      <c r="D120" s="28">
        <f t="shared" si="111"/>
        <v>-2.5138315703000513E-3</v>
      </c>
      <c r="E120" s="28">
        <f t="shared" si="111"/>
        <v>-2.1015616568042295E-2</v>
      </c>
      <c r="F120" s="28">
        <f t="shared" si="111"/>
        <v>-8.0106893077869223E-3</v>
      </c>
      <c r="G120" s="28">
        <f t="shared" si="111"/>
        <v>4.490845184222314E-2</v>
      </c>
      <c r="H120" s="28">
        <f t="shared" si="111"/>
        <v>4.9996204064761685E-2</v>
      </c>
      <c r="I120" s="28">
        <f t="shared" si="111"/>
        <v>1.1698714626681594E-2</v>
      </c>
      <c r="J120" s="28">
        <f t="shared" si="111"/>
        <v>7.7220360193366311E-3</v>
      </c>
      <c r="L120" s="29" t="s">
        <v>1140</v>
      </c>
      <c r="M120" s="28">
        <f t="shared" ref="M120:U120" si="112">M45/M41-1</f>
        <v>1.0475864836809068E-2</v>
      </c>
      <c r="N120" s="28">
        <f t="shared" si="112"/>
        <v>1.7156443596446636E-3</v>
      </c>
      <c r="O120" s="28">
        <f t="shared" si="112"/>
        <v>0</v>
      </c>
      <c r="P120" s="28" t="e">
        <f t="shared" si="112"/>
        <v>#VALUE!</v>
      </c>
      <c r="Q120" s="28">
        <f t="shared" si="112"/>
        <v>-0.10589245429832705</v>
      </c>
      <c r="R120" s="28">
        <f t="shared" si="112"/>
        <v>7.3643136356011718E-2</v>
      </c>
      <c r="S120" s="28">
        <f t="shared" si="112"/>
        <v>-3.4820006948480864E-2</v>
      </c>
      <c r="T120" s="28">
        <f t="shared" si="112"/>
        <v>2.8478274483269894E-2</v>
      </c>
      <c r="U120" s="28">
        <f t="shared" si="112"/>
        <v>0</v>
      </c>
      <c r="W120" s="29" t="s">
        <v>1140</v>
      </c>
      <c r="X120" s="28">
        <f t="shared" ref="X120:AF120" si="113">X45/X41-1</f>
        <v>3.3177318249393517E-2</v>
      </c>
      <c r="Y120" s="28">
        <f t="shared" si="113"/>
        <v>3.7746865480576597E-2</v>
      </c>
      <c r="Z120" s="28">
        <f t="shared" si="113"/>
        <v>-2.9063067530685771E-3</v>
      </c>
      <c r="AA120" s="28">
        <f t="shared" si="113"/>
        <v>-2.1015616568042295E-2</v>
      </c>
      <c r="AB120" s="28">
        <f t="shared" si="113"/>
        <v>4.1886246011898054E-2</v>
      </c>
      <c r="AC120" s="28">
        <f t="shared" si="113"/>
        <v>1.2748935554138807E-3</v>
      </c>
      <c r="AD120" s="28">
        <f t="shared" si="113"/>
        <v>0.17699659619350561</v>
      </c>
      <c r="AE120" s="28">
        <f t="shared" si="113"/>
        <v>-2.4159134502693913E-2</v>
      </c>
      <c r="AF120" s="28">
        <f t="shared" si="113"/>
        <v>0.23196347031963493</v>
      </c>
    </row>
    <row r="121" spans="1:32" hidden="1" outlineLevel="1" x14ac:dyDescent="0.25">
      <c r="A121" s="29" t="s">
        <v>1141</v>
      </c>
      <c r="B121" s="28">
        <f t="shared" ref="B121:J121" si="114">B46/B42-1</f>
        <v>1.2745201636763293E-2</v>
      </c>
      <c r="C121" s="28">
        <f t="shared" si="114"/>
        <v>2.6637111685672288E-2</v>
      </c>
      <c r="D121" s="28">
        <f t="shared" si="114"/>
        <v>-2.8112533097867765E-2</v>
      </c>
      <c r="E121" s="28">
        <f t="shared" si="114"/>
        <v>-2.1015616568042295E-2</v>
      </c>
      <c r="F121" s="28">
        <f t="shared" si="114"/>
        <v>1.418529472618979E-2</v>
      </c>
      <c r="G121" s="28">
        <f t="shared" si="114"/>
        <v>3.9221321064647041E-2</v>
      </c>
      <c r="H121" s="28">
        <f t="shared" si="114"/>
        <v>1.4261518381595062E-2</v>
      </c>
      <c r="I121" s="28">
        <f t="shared" si="114"/>
        <v>-2.0582480466888597E-3</v>
      </c>
      <c r="J121" s="28">
        <f t="shared" si="114"/>
        <v>3.016875241872663E-3</v>
      </c>
      <c r="L121" s="29" t="s">
        <v>1141</v>
      </c>
      <c r="M121" s="28">
        <f t="shared" ref="M121:O150" si="115">M46/M42-1</f>
        <v>1.9768797901246193E-2</v>
      </c>
      <c r="N121" s="28">
        <f t="shared" si="115"/>
        <v>1.7156443596446636E-3</v>
      </c>
      <c r="O121" s="28">
        <f t="shared" si="115"/>
        <v>0</v>
      </c>
      <c r="P121" s="28"/>
      <c r="Q121" s="28">
        <f t="shared" ref="Q121:U130" si="116">Q46/Q42-1</f>
        <v>0</v>
      </c>
      <c r="R121" s="28">
        <f t="shared" si="116"/>
        <v>7.2321091329268894E-2</v>
      </c>
      <c r="S121" s="28">
        <f t="shared" si="116"/>
        <v>-1.8234796384173912E-2</v>
      </c>
      <c r="T121" s="28">
        <f t="shared" si="116"/>
        <v>2.8478274483269894E-2</v>
      </c>
      <c r="U121" s="28">
        <f t="shared" si="116"/>
        <v>0</v>
      </c>
      <c r="W121" s="29" t="s">
        <v>1141</v>
      </c>
      <c r="X121" s="28">
        <f t="shared" ref="X121:AF121" si="117">X46/X42-1</f>
        <v>7.678733113577918E-3</v>
      </c>
      <c r="Y121" s="28">
        <f t="shared" si="117"/>
        <v>3.6600563056904623E-2</v>
      </c>
      <c r="Z121" s="28">
        <f t="shared" si="117"/>
        <v>-3.2501638436520985E-2</v>
      </c>
      <c r="AA121" s="28">
        <f t="shared" si="117"/>
        <v>-2.1015616568042295E-2</v>
      </c>
      <c r="AB121" s="28">
        <f t="shared" si="117"/>
        <v>2.0535896043307522E-2</v>
      </c>
      <c r="AC121" s="28">
        <f t="shared" si="117"/>
        <v>-1.0580127972798503E-2</v>
      </c>
      <c r="AD121" s="28">
        <f t="shared" si="117"/>
        <v>5.7835831719609043E-2</v>
      </c>
      <c r="AE121" s="28">
        <f t="shared" si="117"/>
        <v>-6.6147923954310905E-2</v>
      </c>
      <c r="AF121" s="28">
        <f t="shared" si="117"/>
        <v>7.4128984432913159E-2</v>
      </c>
    </row>
    <row r="122" spans="1:32" hidden="1" outlineLevel="1" x14ac:dyDescent="0.25">
      <c r="A122" s="29" t="s">
        <v>1142</v>
      </c>
      <c r="B122" s="28">
        <f t="shared" ref="B122:J122" si="118">B47/B43-1</f>
        <v>3.8265727515174319E-3</v>
      </c>
      <c r="C122" s="28">
        <f t="shared" si="118"/>
        <v>-6.6280850862920904E-3</v>
      </c>
      <c r="D122" s="28">
        <f t="shared" si="118"/>
        <v>-1.1732743756561748E-2</v>
      </c>
      <c r="E122" s="28">
        <f t="shared" si="118"/>
        <v>-2.4395166464295959E-2</v>
      </c>
      <c r="F122" s="28">
        <f t="shared" si="118"/>
        <v>-9.3771437938291458E-3</v>
      </c>
      <c r="G122" s="28">
        <f t="shared" si="118"/>
        <v>2.7161516905172656E-2</v>
      </c>
      <c r="H122" s="28">
        <f t="shared" si="118"/>
        <v>2.8039814810083996E-2</v>
      </c>
      <c r="I122" s="28">
        <f t="shared" si="118"/>
        <v>-6.3160565465221197E-3</v>
      </c>
      <c r="J122" s="28">
        <f t="shared" si="118"/>
        <v>3.016875241872663E-3</v>
      </c>
      <c r="L122" s="158" t="s">
        <v>1142</v>
      </c>
      <c r="M122" s="28">
        <f t="shared" si="115"/>
        <v>7.1139422033166255E-3</v>
      </c>
      <c r="N122" s="28">
        <f t="shared" si="115"/>
        <v>2.8466024275939361E-3</v>
      </c>
      <c r="O122" s="28">
        <f t="shared" si="115"/>
        <v>0</v>
      </c>
      <c r="P122" s="28"/>
      <c r="Q122" s="28">
        <f t="shared" si="116"/>
        <v>0</v>
      </c>
      <c r="R122" s="28">
        <f t="shared" si="116"/>
        <v>3.5696081350526487E-2</v>
      </c>
      <c r="S122" s="28">
        <f t="shared" si="116"/>
        <v>-2.4964473670820553E-2</v>
      </c>
      <c r="T122" s="28">
        <f t="shared" si="116"/>
        <v>1.4974550254564845E-2</v>
      </c>
      <c r="U122" s="28">
        <f t="shared" si="116"/>
        <v>0</v>
      </c>
      <c r="W122" s="158" t="s">
        <v>1142</v>
      </c>
      <c r="X122" s="28">
        <f t="shared" ref="X122:AF122" si="119">X47/X43-1</f>
        <v>1.4689822573199507E-3</v>
      </c>
      <c r="Y122" s="28">
        <f t="shared" si="119"/>
        <v>-1.0362807574158528E-2</v>
      </c>
      <c r="Z122" s="28">
        <f t="shared" si="119"/>
        <v>-1.3572878439885083E-2</v>
      </c>
      <c r="AA122" s="28">
        <f t="shared" si="119"/>
        <v>-2.4395166464295959E-2</v>
      </c>
      <c r="AB122" s="28">
        <f t="shared" si="119"/>
        <v>-1.3465781564824142E-2</v>
      </c>
      <c r="AC122" s="28">
        <f t="shared" si="119"/>
        <v>1.3999482170848232E-2</v>
      </c>
      <c r="AD122" s="28">
        <f t="shared" si="119"/>
        <v>9.8776616581836896E-2</v>
      </c>
      <c r="AE122" s="28">
        <f t="shared" si="119"/>
        <v>-5.1692218773719767E-2</v>
      </c>
      <c r="AF122" s="28">
        <f t="shared" si="119"/>
        <v>7.4128984432913159E-2</v>
      </c>
    </row>
    <row r="123" spans="1:32" hidden="1" outlineLevel="1" x14ac:dyDescent="0.25">
      <c r="A123" s="29" t="s">
        <v>1143</v>
      </c>
      <c r="B123" s="28">
        <f t="shared" ref="B123:J123" si="120">B48/B44-1</f>
        <v>2.6059909330542474E-3</v>
      </c>
      <c r="C123" s="28">
        <f t="shared" si="120"/>
        <v>-1.34261328616192E-3</v>
      </c>
      <c r="D123" s="28">
        <f t="shared" si="120"/>
        <v>-7.1108544479053792E-3</v>
      </c>
      <c r="E123" s="28">
        <f t="shared" si="120"/>
        <v>-4.3151223265758265E-4</v>
      </c>
      <c r="F123" s="28">
        <f t="shared" si="120"/>
        <v>-2.4350326704889125E-2</v>
      </c>
      <c r="G123" s="28">
        <f t="shared" si="120"/>
        <v>1.2488619602901707E-4</v>
      </c>
      <c r="H123" s="28">
        <f t="shared" si="120"/>
        <v>3.8924578459577308E-2</v>
      </c>
      <c r="I123" s="28">
        <f t="shared" si="120"/>
        <v>-3.0970081480218292E-3</v>
      </c>
      <c r="J123" s="28">
        <f t="shared" si="120"/>
        <v>4.4869880265216988E-3</v>
      </c>
      <c r="L123" s="158" t="s">
        <v>1143</v>
      </c>
      <c r="M123" s="28">
        <f t="shared" si="115"/>
        <v>-7.3234321957670323E-3</v>
      </c>
      <c r="N123" s="28">
        <f t="shared" si="115"/>
        <v>2.8466024275939361E-3</v>
      </c>
      <c r="O123" s="28">
        <f t="shared" si="115"/>
        <v>0</v>
      </c>
      <c r="P123" s="28"/>
      <c r="Q123" s="28">
        <f t="shared" si="116"/>
        <v>0</v>
      </c>
      <c r="R123" s="28">
        <f t="shared" si="116"/>
        <v>-1.4465267799117276E-2</v>
      </c>
      <c r="S123" s="28">
        <f t="shared" si="116"/>
        <v>-2.4964473670820553E-2</v>
      </c>
      <c r="T123" s="28">
        <f t="shared" si="116"/>
        <v>7.1818785242969696E-3</v>
      </c>
      <c r="U123" s="28">
        <f t="shared" si="116"/>
        <v>2.1614539217662543E-3</v>
      </c>
      <c r="W123" s="158" t="s">
        <v>1143</v>
      </c>
      <c r="X123" s="28">
        <f t="shared" ref="X123:AF123" si="121">X48/X44-1</f>
        <v>9.7656103794587779E-3</v>
      </c>
      <c r="Y123" s="28">
        <f t="shared" si="121"/>
        <v>-2.9798249476278293E-3</v>
      </c>
      <c r="Z123" s="28">
        <f t="shared" si="121"/>
        <v>-8.2242816931439311E-3</v>
      </c>
      <c r="AA123" s="28">
        <f t="shared" si="121"/>
        <v>-4.3151223265758265E-4</v>
      </c>
      <c r="AB123" s="28">
        <f t="shared" si="121"/>
        <v>-3.4946575824469694E-2</v>
      </c>
      <c r="AC123" s="28">
        <f t="shared" si="121"/>
        <v>2.3584206626596549E-2</v>
      </c>
      <c r="AD123" s="28">
        <f t="shared" si="121"/>
        <v>0.11990016009672666</v>
      </c>
      <c r="AE123" s="28">
        <f t="shared" si="121"/>
        <v>-2.5606762084814827E-2</v>
      </c>
      <c r="AF123" s="28">
        <f t="shared" si="121"/>
        <v>5.9303187546330793E-2</v>
      </c>
    </row>
    <row r="124" spans="1:32" hidden="1" outlineLevel="1" x14ac:dyDescent="0.25">
      <c r="A124" s="29" t="s">
        <v>1144</v>
      </c>
      <c r="B124" s="28">
        <f t="shared" ref="B124:J124" si="122">B49/B45-1</f>
        <v>3.7607509752348722E-2</v>
      </c>
      <c r="C124" s="28">
        <f t="shared" si="122"/>
        <v>2.8080889581674207E-2</v>
      </c>
      <c r="D124" s="28">
        <f t="shared" si="122"/>
        <v>6.4535993123956414E-2</v>
      </c>
      <c r="E124" s="28">
        <f t="shared" si="122"/>
        <v>-1.29453669797297E-3</v>
      </c>
      <c r="F124" s="28">
        <f t="shared" si="122"/>
        <v>2.3377398991557774E-2</v>
      </c>
      <c r="G124" s="28">
        <f t="shared" si="122"/>
        <v>4.523765422804904E-2</v>
      </c>
      <c r="H124" s="28">
        <f t="shared" si="122"/>
        <v>6.9421046841767531E-2</v>
      </c>
      <c r="I124" s="28">
        <f t="shared" si="122"/>
        <v>-2.1572160600076273E-2</v>
      </c>
      <c r="J124" s="28">
        <f t="shared" si="122"/>
        <v>5.090363074896187E-3</v>
      </c>
      <c r="L124" s="158" t="s">
        <v>1144</v>
      </c>
      <c r="M124" s="28">
        <f t="shared" si="115"/>
        <v>2.0784707104797517E-2</v>
      </c>
      <c r="N124" s="28">
        <f t="shared" si="115"/>
        <v>2.9231938614027397E-2</v>
      </c>
      <c r="O124" s="28">
        <f t="shared" si="115"/>
        <v>0.14279318064987101</v>
      </c>
      <c r="P124" s="28"/>
      <c r="Q124" s="28">
        <f t="shared" si="116"/>
        <v>0</v>
      </c>
      <c r="R124" s="28">
        <f t="shared" si="116"/>
        <v>5.6377954248348239E-2</v>
      </c>
      <c r="S124" s="28">
        <f t="shared" si="116"/>
        <v>-2.4964473670820775E-2</v>
      </c>
      <c r="T124" s="28">
        <f t="shared" si="116"/>
        <v>-2.0706704737805559E-2</v>
      </c>
      <c r="U124" s="28">
        <f t="shared" si="116"/>
        <v>2.1614539217662543E-3</v>
      </c>
      <c r="W124" s="158" t="s">
        <v>1144</v>
      </c>
      <c r="X124" s="28">
        <f t="shared" ref="X124:AF124" si="123">X49/X45-1</f>
        <v>4.9771603620495597E-2</v>
      </c>
      <c r="Y124" s="28">
        <f t="shared" si="123"/>
        <v>2.7633082920910601E-2</v>
      </c>
      <c r="Z124" s="28">
        <f t="shared" si="123"/>
        <v>5.228237643619682E-2</v>
      </c>
      <c r="AA124" s="28">
        <f t="shared" si="123"/>
        <v>-1.29453669797297E-3</v>
      </c>
      <c r="AB124" s="28">
        <f t="shared" si="123"/>
        <v>3.360415099243852E-2</v>
      </c>
      <c r="AC124" s="28">
        <f t="shared" si="123"/>
        <v>2.7006163843213526E-2</v>
      </c>
      <c r="AD124" s="28">
        <f t="shared" si="123"/>
        <v>0.18531603989685008</v>
      </c>
      <c r="AE124" s="28">
        <f t="shared" si="123"/>
        <v>-2.3521397911453246E-2</v>
      </c>
      <c r="AF124" s="28">
        <f t="shared" si="123"/>
        <v>7.4128984432913159E-2</v>
      </c>
    </row>
    <row r="125" spans="1:32" hidden="1" outlineLevel="1" x14ac:dyDescent="0.25">
      <c r="A125" s="29" t="s">
        <v>1145</v>
      </c>
      <c r="B125" s="28">
        <f t="shared" ref="B125:J125" si="124">B50/B46-1</f>
        <v>6.0765385306790654E-2</v>
      </c>
      <c r="C125" s="28">
        <f t="shared" si="124"/>
        <v>5.7923911854413701E-2</v>
      </c>
      <c r="D125" s="28">
        <f t="shared" si="124"/>
        <v>0.12957331884700851</v>
      </c>
      <c r="E125" s="28">
        <f t="shared" si="124"/>
        <v>-2.5222144077274189E-2</v>
      </c>
      <c r="F125" s="28">
        <f t="shared" si="124"/>
        <v>2.7546529568166944E-2</v>
      </c>
      <c r="G125" s="28">
        <f t="shared" si="124"/>
        <v>0.1188102971814593</v>
      </c>
      <c r="H125" s="28">
        <f t="shared" si="124"/>
        <v>3.7510686993948994E-3</v>
      </c>
      <c r="I125" s="28">
        <f t="shared" si="124"/>
        <v>-1.3807360358480181E-2</v>
      </c>
      <c r="J125" s="28">
        <f t="shared" si="124"/>
        <v>3.5711517347063459E-3</v>
      </c>
      <c r="L125" s="158" t="s">
        <v>1145</v>
      </c>
      <c r="M125" s="28">
        <f t="shared" si="115"/>
        <v>6.6367740042316159E-2</v>
      </c>
      <c r="N125" s="28">
        <f t="shared" si="115"/>
        <v>3.5751159455077675E-2</v>
      </c>
      <c r="O125" s="28">
        <f t="shared" si="115"/>
        <v>0.40906638658071648</v>
      </c>
      <c r="P125" s="28"/>
      <c r="Q125" s="28">
        <f t="shared" si="116"/>
        <v>0</v>
      </c>
      <c r="R125" s="28">
        <f t="shared" si="116"/>
        <v>0.17787726826827988</v>
      </c>
      <c r="S125" s="28">
        <f t="shared" si="116"/>
        <v>-4.1435998076341685E-2</v>
      </c>
      <c r="T125" s="28">
        <f t="shared" si="116"/>
        <v>-2.0706704737805559E-2</v>
      </c>
      <c r="U125" s="28">
        <f t="shared" si="116"/>
        <v>2.1614539217662543E-3</v>
      </c>
      <c r="W125" s="158" t="s">
        <v>1145</v>
      </c>
      <c r="X125" s="28">
        <f t="shared" ref="X125:AF125" si="125">X50/X46-1</f>
        <v>5.6664429047028175E-2</v>
      </c>
      <c r="Y125" s="28">
        <f t="shared" si="125"/>
        <v>6.6490123882359642E-2</v>
      </c>
      <c r="Z125" s="28">
        <f t="shared" si="125"/>
        <v>8.4471212296295173E-2</v>
      </c>
      <c r="AA125" s="28">
        <f t="shared" si="125"/>
        <v>-2.5222144077274189E-2</v>
      </c>
      <c r="AB125" s="28">
        <f t="shared" si="125"/>
        <v>3.9630651335845757E-2</v>
      </c>
      <c r="AC125" s="28">
        <f t="shared" si="125"/>
        <v>2.2360097475759622E-2</v>
      </c>
      <c r="AD125" s="28">
        <f t="shared" si="125"/>
        <v>5.9985195011045045E-2</v>
      </c>
      <c r="AE125" s="28">
        <f t="shared" si="125"/>
        <v>2.1401669184644145E-3</v>
      </c>
      <c r="AF125" s="28">
        <f t="shared" si="125"/>
        <v>3.4506556245686992E-2</v>
      </c>
    </row>
    <row r="126" spans="1:32" hidden="1" outlineLevel="1" x14ac:dyDescent="0.25">
      <c r="A126" s="29" t="s">
        <v>1146</v>
      </c>
      <c r="B126" s="28">
        <f t="shared" ref="B126:J126" si="126">B51/B47-1</f>
        <v>8.6827408593640465E-2</v>
      </c>
      <c r="C126" s="28">
        <f t="shared" si="126"/>
        <v>0.10779817048395635</v>
      </c>
      <c r="D126" s="28">
        <f t="shared" si="126"/>
        <v>0.1338029658282005</v>
      </c>
      <c r="E126" s="28">
        <f t="shared" si="126"/>
        <v>2.1650350762445481E-3</v>
      </c>
      <c r="F126" s="28">
        <f t="shared" si="126"/>
        <v>3.122062458889685E-2</v>
      </c>
      <c r="G126" s="28">
        <f t="shared" si="126"/>
        <v>0.10737071081658311</v>
      </c>
      <c r="H126" s="28">
        <f t="shared" si="126"/>
        <v>7.8814612523297356E-2</v>
      </c>
      <c r="I126" s="28">
        <f t="shared" si="126"/>
        <v>-3.5399664878313919E-3</v>
      </c>
      <c r="J126" s="28">
        <f t="shared" si="126"/>
        <v>3.5711517347063459E-3</v>
      </c>
      <c r="L126" s="158" t="s">
        <v>1146</v>
      </c>
      <c r="M126" s="28">
        <f t="shared" si="115"/>
        <v>7.7228583826485231E-2</v>
      </c>
      <c r="N126" s="28">
        <f t="shared" si="115"/>
        <v>3.4744448645744219E-2</v>
      </c>
      <c r="O126" s="28">
        <f t="shared" si="115"/>
        <v>0.50144081139778574</v>
      </c>
      <c r="P126" s="28"/>
      <c r="Q126" s="28">
        <f t="shared" si="116"/>
        <v>0</v>
      </c>
      <c r="R126" s="28">
        <f t="shared" si="116"/>
        <v>0.16107231836682923</v>
      </c>
      <c r="S126" s="28">
        <f t="shared" si="116"/>
        <v>0</v>
      </c>
      <c r="T126" s="28">
        <f t="shared" si="116"/>
        <v>-5.3083420295724215E-3</v>
      </c>
      <c r="U126" s="28">
        <f t="shared" si="116"/>
        <v>2.1614539217662543E-3</v>
      </c>
      <c r="W126" s="158" t="s">
        <v>1146</v>
      </c>
      <c r="X126" s="28">
        <f t="shared" ref="X126:AF126" si="127">X51/X47-1</f>
        <v>9.3745080862013719E-2</v>
      </c>
      <c r="Y126" s="28">
        <f t="shared" si="127"/>
        <v>0.13697877515424683</v>
      </c>
      <c r="Z126" s="28">
        <f t="shared" si="127"/>
        <v>7.5350177454131417E-2</v>
      </c>
      <c r="AA126" s="28">
        <f t="shared" si="127"/>
        <v>2.1650350762445481E-3</v>
      </c>
      <c r="AB126" s="28">
        <f t="shared" si="127"/>
        <v>4.5019303031469393E-2</v>
      </c>
      <c r="AC126" s="28">
        <f t="shared" si="127"/>
        <v>2.2645862781839554E-2</v>
      </c>
      <c r="AD126" s="28">
        <f t="shared" si="127"/>
        <v>0.17215125779881557</v>
      </c>
      <c r="AE126" s="28">
        <f t="shared" si="127"/>
        <v>4.9388644616898958E-4</v>
      </c>
      <c r="AF126" s="28">
        <f t="shared" si="127"/>
        <v>3.4506556245686992E-2</v>
      </c>
    </row>
    <row r="127" spans="1:32" hidden="1" outlineLevel="1" x14ac:dyDescent="0.25">
      <c r="A127" s="29" t="s">
        <v>1147</v>
      </c>
      <c r="B127" s="28">
        <f t="shared" ref="B127:J127" si="128">B52/B48-1</f>
        <v>7.9395407429928122E-2</v>
      </c>
      <c r="C127" s="28">
        <f t="shared" si="128"/>
        <v>9.4412453518941675E-2</v>
      </c>
      <c r="D127" s="28">
        <f t="shared" si="128"/>
        <v>0.12693131609736641</v>
      </c>
      <c r="E127" s="28">
        <f t="shared" si="128"/>
        <v>8.7372073692892904E-3</v>
      </c>
      <c r="F127" s="28">
        <f t="shared" si="128"/>
        <v>5.1163950165673544E-2</v>
      </c>
      <c r="G127" s="28">
        <f t="shared" si="128"/>
        <v>0.10424408383721073</v>
      </c>
      <c r="H127" s="28">
        <f t="shared" si="128"/>
        <v>5.3602238642151301E-2</v>
      </c>
      <c r="I127" s="28">
        <f t="shared" si="128"/>
        <v>1.8074092708744161E-3</v>
      </c>
      <c r="J127" s="28">
        <f t="shared" si="128"/>
        <v>2.102379318481562E-3</v>
      </c>
      <c r="L127" s="158" t="s">
        <v>1147</v>
      </c>
      <c r="M127" s="28">
        <f t="shared" si="115"/>
        <v>7.9559331757931506E-2</v>
      </c>
      <c r="N127" s="28">
        <f t="shared" si="115"/>
        <v>4.3419988232792583E-2</v>
      </c>
      <c r="O127" s="28">
        <f t="shared" si="115"/>
        <v>0.50144081139778574</v>
      </c>
      <c r="P127" s="28"/>
      <c r="Q127" s="28">
        <f t="shared" si="116"/>
        <v>0</v>
      </c>
      <c r="R127" s="28">
        <f t="shared" si="116"/>
        <v>0.15950132639363601</v>
      </c>
      <c r="S127" s="28">
        <f t="shared" si="116"/>
        <v>0</v>
      </c>
      <c r="T127" s="28">
        <f t="shared" si="116"/>
        <v>2.3876915554998934E-3</v>
      </c>
      <c r="U127" s="28">
        <f t="shared" si="116"/>
        <v>0</v>
      </c>
      <c r="W127" s="158" t="s">
        <v>1147</v>
      </c>
      <c r="X127" s="28">
        <f t="shared" ref="X127:AF127" si="129">X52/X48-1</f>
        <v>7.9265398668869391E-2</v>
      </c>
      <c r="Y127" s="28">
        <f t="shared" si="129"/>
        <v>0.11445757420456926</v>
      </c>
      <c r="Z127" s="28">
        <f t="shared" si="129"/>
        <v>6.7803829674949023E-2</v>
      </c>
      <c r="AA127" s="28">
        <f t="shared" si="129"/>
        <v>8.7372073692892904E-3</v>
      </c>
      <c r="AB127" s="28">
        <f t="shared" si="129"/>
        <v>7.4234613351206624E-2</v>
      </c>
      <c r="AC127" s="28">
        <f t="shared" si="129"/>
        <v>1.8494146050456406E-2</v>
      </c>
      <c r="AD127" s="28">
        <f t="shared" si="129"/>
        <v>0.11275182234316872</v>
      </c>
      <c r="AE127" s="28">
        <f t="shared" si="129"/>
        <v>4.9388644616898958E-4</v>
      </c>
      <c r="AF127" s="28">
        <f t="shared" si="129"/>
        <v>4.8985304408677655E-2</v>
      </c>
    </row>
    <row r="128" spans="1:32" hidden="1" outlineLevel="1" x14ac:dyDescent="0.25">
      <c r="A128" s="29" t="s">
        <v>1148</v>
      </c>
      <c r="B128" s="28">
        <f t="shared" ref="B128:J128" si="130">B53/B49-1</f>
        <v>3.8097916322082037E-2</v>
      </c>
      <c r="C128" s="28">
        <f t="shared" si="130"/>
        <v>5.2769238910529204E-2</v>
      </c>
      <c r="D128" s="28">
        <f t="shared" si="130"/>
        <v>3.5536420175962924E-2</v>
      </c>
      <c r="E128" s="28">
        <f t="shared" si="130"/>
        <v>4.3207156515490119E-4</v>
      </c>
      <c r="F128" s="28">
        <f t="shared" si="130"/>
        <v>2.1343906559122994E-2</v>
      </c>
      <c r="G128" s="28">
        <f t="shared" si="130"/>
        <v>6.2513706057208518E-2</v>
      </c>
      <c r="H128" s="28">
        <f t="shared" si="130"/>
        <v>2.723208542470168E-2</v>
      </c>
      <c r="I128" s="28">
        <f t="shared" si="130"/>
        <v>-6.8252972527954592E-3</v>
      </c>
      <c r="J128" s="28">
        <f t="shared" si="130"/>
        <v>7.5039900707112306E-3</v>
      </c>
      <c r="L128" s="158" t="s">
        <v>1148</v>
      </c>
      <c r="M128" s="28">
        <f t="shared" si="115"/>
        <v>3.0545754565820316E-2</v>
      </c>
      <c r="N128" s="28">
        <f t="shared" si="115"/>
        <v>2.5423985687575534E-2</v>
      </c>
      <c r="O128" s="28">
        <f t="shared" si="115"/>
        <v>-4.3757032307940702E-2</v>
      </c>
      <c r="P128" s="28"/>
      <c r="Q128" s="28">
        <f t="shared" si="116"/>
        <v>2.2448970587034989E-2</v>
      </c>
      <c r="R128" s="28">
        <f t="shared" si="116"/>
        <v>7.3335138049363868E-2</v>
      </c>
      <c r="S128" s="28">
        <f t="shared" si="116"/>
        <v>1.0422465717541574E-2</v>
      </c>
      <c r="T128" s="28">
        <f t="shared" si="116"/>
        <v>2.8586011708289893E-2</v>
      </c>
      <c r="U128" s="28">
        <f t="shared" si="116"/>
        <v>0</v>
      </c>
      <c r="W128" s="158" t="s">
        <v>1148</v>
      </c>
      <c r="X128" s="28">
        <f t="shared" ref="X128:AF128" si="131">X53/X49-1</f>
        <v>4.3402676710124544E-2</v>
      </c>
      <c r="Y128" s="28">
        <f t="shared" si="131"/>
        <v>6.3424248667277583E-2</v>
      </c>
      <c r="Z128" s="28">
        <f t="shared" si="131"/>
        <v>4.9020233333264551E-2</v>
      </c>
      <c r="AA128" s="28">
        <f t="shared" si="131"/>
        <v>4.3207156515490119E-4</v>
      </c>
      <c r="AB128" s="28">
        <f t="shared" si="131"/>
        <v>2.0876198630240816E-2</v>
      </c>
      <c r="AC128" s="28">
        <f t="shared" si="131"/>
        <v>4.4284309077047279E-2</v>
      </c>
      <c r="AD128" s="28">
        <f t="shared" si="131"/>
        <v>4.4210747527850147E-2</v>
      </c>
      <c r="AE128" s="28">
        <f t="shared" si="131"/>
        <v>-8.6810900133910462E-2</v>
      </c>
      <c r="AF128" s="28">
        <f t="shared" si="131"/>
        <v>0.17253278122843341</v>
      </c>
    </row>
    <row r="129" spans="1:32" ht="20.25" customHeight="1" collapsed="1" x14ac:dyDescent="0.25">
      <c r="A129" s="29" t="s">
        <v>1149</v>
      </c>
      <c r="B129" s="28">
        <f t="shared" ref="B129:J129" si="132">B54/B50-1</f>
        <v>1.6653055732135158E-2</v>
      </c>
      <c r="C129" s="28">
        <f t="shared" si="132"/>
        <v>2.8253533878416448E-2</v>
      </c>
      <c r="D129" s="28">
        <f t="shared" si="132"/>
        <v>-4.156495723462994E-4</v>
      </c>
      <c r="E129" s="28">
        <f t="shared" si="132"/>
        <v>2.4989406010768045E-2</v>
      </c>
      <c r="F129" s="28">
        <f t="shared" si="132"/>
        <v>2.43413346251804E-2</v>
      </c>
      <c r="G129" s="28">
        <f t="shared" si="132"/>
        <v>-4.2985064048759458E-3</v>
      </c>
      <c r="H129" s="28">
        <f t="shared" si="132"/>
        <v>5.6299291222237535E-2</v>
      </c>
      <c r="I129" s="28">
        <f t="shared" si="132"/>
        <v>-1.1004232742113484E-2</v>
      </c>
      <c r="J129" s="28">
        <f t="shared" si="132"/>
        <v>5.8743120595643461E-3</v>
      </c>
      <c r="L129" s="158" t="s">
        <v>1149</v>
      </c>
      <c r="M129" s="28">
        <f t="shared" si="115"/>
        <v>-1.9145747012235814E-2</v>
      </c>
      <c r="N129" s="28">
        <f t="shared" si="115"/>
        <v>1.8712743972704393E-2</v>
      </c>
      <c r="O129" s="28">
        <f t="shared" si="115"/>
        <v>-0.23985147163786991</v>
      </c>
      <c r="P129" s="28"/>
      <c r="Q129" s="28">
        <f t="shared" si="116"/>
        <v>2.2448970587034989E-2</v>
      </c>
      <c r="R129" s="28">
        <f t="shared" si="116"/>
        <v>-4.1235069836420224E-2</v>
      </c>
      <c r="S129" s="28">
        <f t="shared" si="116"/>
        <v>1.0422465717541574E-2</v>
      </c>
      <c r="T129" s="28">
        <f t="shared" si="116"/>
        <v>2.8586011708289893E-2</v>
      </c>
      <c r="U129" s="28">
        <f t="shared" si="116"/>
        <v>0</v>
      </c>
      <c r="W129" s="158" t="s">
        <v>1149</v>
      </c>
      <c r="X129" s="28">
        <f t="shared" ref="X129:AF129" si="133">X54/X50-1</f>
        <v>4.3041292679423249E-2</v>
      </c>
      <c r="Y129" s="28">
        <f t="shared" si="133"/>
        <v>3.1833279239582568E-2</v>
      </c>
      <c r="Z129" s="28">
        <f t="shared" si="133"/>
        <v>4.9787196523316979E-2</v>
      </c>
      <c r="AA129" s="28">
        <f t="shared" si="133"/>
        <v>2.4989406010768045E-2</v>
      </c>
      <c r="AB129" s="28">
        <f t="shared" si="133"/>
        <v>2.5139832586256183E-2</v>
      </c>
      <c r="AC129" s="28">
        <f t="shared" si="133"/>
        <v>6.5072365683502165E-2</v>
      </c>
      <c r="AD129" s="28">
        <f t="shared" si="133"/>
        <v>0.10792909516657012</v>
      </c>
      <c r="AE129" s="28">
        <f t="shared" si="133"/>
        <v>-0.10042904259752339</v>
      </c>
      <c r="AF129" s="28">
        <f t="shared" si="133"/>
        <v>0.13075383589059375</v>
      </c>
    </row>
    <row r="130" spans="1:32" x14ac:dyDescent="0.25">
      <c r="A130" s="158" t="s">
        <v>1150</v>
      </c>
      <c r="B130" s="28">
        <f t="shared" ref="B130:J130" si="134">B55/B51-1</f>
        <v>1.2258260907250129E-2</v>
      </c>
      <c r="C130" s="28">
        <f t="shared" si="134"/>
        <v>9.0180402644286506E-3</v>
      </c>
      <c r="D130" s="28">
        <f t="shared" si="134"/>
        <v>-1.6793451233844903E-2</v>
      </c>
      <c r="E130" s="28">
        <f t="shared" si="134"/>
        <v>1.0521417297346902E-2</v>
      </c>
      <c r="F130" s="28">
        <f t="shared" si="134"/>
        <v>2.983081606633653E-2</v>
      </c>
      <c r="G130" s="28">
        <f t="shared" si="134"/>
        <v>2.5567167330800444E-2</v>
      </c>
      <c r="H130" s="28">
        <f t="shared" si="134"/>
        <v>4.0788710954492435E-2</v>
      </c>
      <c r="I130" s="28">
        <f t="shared" si="134"/>
        <v>-1.0654857114134497E-2</v>
      </c>
      <c r="J130" s="28">
        <f t="shared" si="134"/>
        <v>5.8743120595641241E-3</v>
      </c>
      <c r="L130" s="158" t="s">
        <v>1150</v>
      </c>
      <c r="M130" s="28">
        <f t="shared" si="115"/>
        <v>5.237872013852396E-5</v>
      </c>
      <c r="N130" s="28">
        <f t="shared" si="115"/>
        <v>1.4240866573628885E-2</v>
      </c>
      <c r="O130" s="28">
        <f t="shared" si="115"/>
        <v>-0.28661873848578689</v>
      </c>
      <c r="P130" s="28"/>
      <c r="Q130" s="28">
        <f t="shared" si="116"/>
        <v>2.2448970587034989E-2</v>
      </c>
      <c r="R130" s="28">
        <f t="shared" si="116"/>
        <v>3.5337804960755559E-3</v>
      </c>
      <c r="S130" s="28">
        <f t="shared" si="116"/>
        <v>7.0697930463240688E-2</v>
      </c>
      <c r="T130" s="28">
        <f t="shared" si="116"/>
        <v>2.7202308093925431E-2</v>
      </c>
      <c r="U130" s="28">
        <f t="shared" si="116"/>
        <v>0</v>
      </c>
      <c r="V130" s="4"/>
      <c r="W130" s="158" t="s">
        <v>1150</v>
      </c>
      <c r="X130" s="28">
        <f t="shared" ref="X130:AF130" si="135">X55/X51-1</f>
        <v>2.0930086280108506E-2</v>
      </c>
      <c r="Y130" s="28">
        <f t="shared" si="135"/>
        <v>7.1194193040609033E-3</v>
      </c>
      <c r="Z130" s="28">
        <f t="shared" si="135"/>
        <v>4.3106431778278553E-2</v>
      </c>
      <c r="AA130" s="28">
        <f t="shared" si="135"/>
        <v>1.0521417297346902E-2</v>
      </c>
      <c r="AB130" s="28">
        <f t="shared" si="135"/>
        <v>3.2952842274906802E-2</v>
      </c>
      <c r="AC130" s="28">
        <f t="shared" si="135"/>
        <v>6.4965243771048398E-2</v>
      </c>
      <c r="AD130" s="28">
        <f t="shared" si="135"/>
        <v>1.0570631084489746E-2</v>
      </c>
      <c r="AE130" s="28">
        <f t="shared" si="135"/>
        <v>-9.6510271348968169E-2</v>
      </c>
      <c r="AF130" s="28">
        <f t="shared" si="135"/>
        <v>0.13075383589059353</v>
      </c>
    </row>
    <row r="131" spans="1:32" x14ac:dyDescent="0.25">
      <c r="A131" s="158" t="s">
        <v>1151</v>
      </c>
      <c r="B131" s="28">
        <f t="shared" ref="B131:J131" si="136">B56/B52-1</f>
        <v>2.107868716993222E-2</v>
      </c>
      <c r="C131" s="28">
        <f t="shared" si="136"/>
        <v>1.7181921178023529E-2</v>
      </c>
      <c r="D131" s="28">
        <f t="shared" si="136"/>
        <v>2.1321825237472503E-3</v>
      </c>
      <c r="E131" s="28">
        <f t="shared" si="136"/>
        <v>-9.0894891336953387E-3</v>
      </c>
      <c r="F131" s="28">
        <f t="shared" si="136"/>
        <v>3.9914175177026001E-2</v>
      </c>
      <c r="G131" s="28">
        <f t="shared" si="136"/>
        <v>4.3049313388426214E-2</v>
      </c>
      <c r="H131" s="28">
        <f t="shared" si="136"/>
        <v>3.7269247660464577E-2</v>
      </c>
      <c r="I131" s="28">
        <f t="shared" si="136"/>
        <v>-1.0654857114134497E-2</v>
      </c>
      <c r="J131" s="28">
        <f t="shared" si="136"/>
        <v>5.8743120595641241E-3</v>
      </c>
      <c r="L131" s="158" t="s">
        <v>1151</v>
      </c>
      <c r="M131" s="28">
        <f t="shared" si="115"/>
        <v>1.4937748488029756E-2</v>
      </c>
      <c r="N131" s="28">
        <f t="shared" si="115"/>
        <v>1.0710596406783734E-2</v>
      </c>
      <c r="O131" s="28">
        <f t="shared" si="115"/>
        <v>-0.20777848418340328</v>
      </c>
      <c r="P131" s="28"/>
      <c r="Q131" s="28">
        <f t="shared" ref="Q131:U140" si="137">Q56/Q52-1</f>
        <v>2.2448970587034989E-2</v>
      </c>
      <c r="R131" s="28">
        <f t="shared" si="137"/>
        <v>3.6085633293311936E-2</v>
      </c>
      <c r="S131" s="28">
        <f t="shared" si="137"/>
        <v>7.0697930463240688E-2</v>
      </c>
      <c r="T131" s="28">
        <f t="shared" si="137"/>
        <v>2.7202308093925431E-2</v>
      </c>
      <c r="U131" s="28">
        <f t="shared" si="137"/>
        <v>0</v>
      </c>
      <c r="V131" s="4"/>
      <c r="W131" s="158" t="s">
        <v>1151</v>
      </c>
      <c r="X131" s="28">
        <f t="shared" ref="X131:AF131" si="138">X56/X52-1</f>
        <v>2.5435387260641429E-2</v>
      </c>
      <c r="Y131" s="28">
        <f t="shared" si="138"/>
        <v>1.9563645404450547E-2</v>
      </c>
      <c r="Z131" s="28">
        <f t="shared" si="138"/>
        <v>4.8731315269281428E-2</v>
      </c>
      <c r="AA131" s="28">
        <f t="shared" si="138"/>
        <v>-9.0894891336953387E-3</v>
      </c>
      <c r="AB131" s="28">
        <f t="shared" si="138"/>
        <v>4.7245298870581154E-2</v>
      </c>
      <c r="AC131" s="28">
        <f t="shared" si="138"/>
        <v>5.5339449078190217E-2</v>
      </c>
      <c r="AD131" s="28">
        <f t="shared" si="138"/>
        <v>4.1187757924552315E-3</v>
      </c>
      <c r="AE131" s="28">
        <f t="shared" si="138"/>
        <v>-9.6510271348968169E-2</v>
      </c>
      <c r="AF131" s="28">
        <f t="shared" si="138"/>
        <v>0.13075383589059353</v>
      </c>
    </row>
    <row r="132" spans="1:32" x14ac:dyDescent="0.25">
      <c r="A132" s="158" t="s">
        <v>1152</v>
      </c>
      <c r="B132" s="28">
        <f t="shared" ref="B132:J132" si="139">B57/B53-1</f>
        <v>4.3351616351212874E-2</v>
      </c>
      <c r="C132" s="28">
        <f t="shared" si="139"/>
        <v>5.1416096345850093E-2</v>
      </c>
      <c r="D132" s="28">
        <f t="shared" si="139"/>
        <v>3.7893477227674222E-2</v>
      </c>
      <c r="E132" s="28">
        <f t="shared" si="139"/>
        <v>1.9525011145731463E-2</v>
      </c>
      <c r="F132" s="28">
        <f t="shared" si="139"/>
        <v>8.8119745472408972E-2</v>
      </c>
      <c r="G132" s="28">
        <f t="shared" si="139"/>
        <v>6.1380598655477847E-2</v>
      </c>
      <c r="H132" s="28">
        <f t="shared" si="139"/>
        <v>2.1059584557222788E-2</v>
      </c>
      <c r="I132" s="28">
        <f t="shared" si="139"/>
        <v>1.1871664929322012E-2</v>
      </c>
      <c r="J132" s="28">
        <f t="shared" si="139"/>
        <v>-1.1916959368363234E-4</v>
      </c>
      <c r="L132" s="158" t="s">
        <v>1152</v>
      </c>
      <c r="M132" s="28">
        <f t="shared" si="115"/>
        <v>4.8118255542521471E-2</v>
      </c>
      <c r="N132" s="28">
        <f t="shared" si="115"/>
        <v>1.7759365855971598E-2</v>
      </c>
      <c r="O132" s="28">
        <f t="shared" si="115"/>
        <v>0.13494731975181207</v>
      </c>
      <c r="P132" s="28"/>
      <c r="Q132" s="28">
        <f t="shared" si="137"/>
        <v>4.1404628913437547E-2</v>
      </c>
      <c r="R132" s="28">
        <f t="shared" si="137"/>
        <v>7.9244984614309733E-2</v>
      </c>
      <c r="S132" s="28">
        <f t="shared" si="137"/>
        <v>5.9653725833278326E-2</v>
      </c>
      <c r="T132" s="28">
        <f t="shared" si="137"/>
        <v>1.7236633762269804E-3</v>
      </c>
      <c r="U132" s="28">
        <f t="shared" si="137"/>
        <v>0</v>
      </c>
      <c r="V132" s="4"/>
      <c r="W132" s="158" t="s">
        <v>1152</v>
      </c>
      <c r="X132" s="28">
        <f t="shared" ref="X132:AF132" si="140">X57/X53-1</f>
        <v>4.0039749416623582E-2</v>
      </c>
      <c r="Y132" s="28">
        <f t="shared" si="140"/>
        <v>6.4061734195518305E-2</v>
      </c>
      <c r="Z132" s="28">
        <f t="shared" si="140"/>
        <v>2.2849158623391208E-2</v>
      </c>
      <c r="AA132" s="28">
        <f t="shared" si="140"/>
        <v>1.9525011145731463E-2</v>
      </c>
      <c r="AB132" s="28">
        <f t="shared" si="140"/>
        <v>0.10792193855141052</v>
      </c>
      <c r="AC132" s="28">
        <f t="shared" si="140"/>
        <v>3.0572339007407301E-2</v>
      </c>
      <c r="AD132" s="28">
        <f t="shared" si="140"/>
        <v>-1.6661293560905177E-2</v>
      </c>
      <c r="AE132" s="28">
        <f t="shared" si="140"/>
        <v>3.769012063133359E-2</v>
      </c>
      <c r="AF132" s="28">
        <f t="shared" si="140"/>
        <v>-2.3543260741613059E-3</v>
      </c>
    </row>
    <row r="133" spans="1:32" x14ac:dyDescent="0.25">
      <c r="A133" s="158" t="s">
        <v>1153</v>
      </c>
      <c r="B133" s="28">
        <f t="shared" ref="B133:J133" si="141">B58/B54-1</f>
        <v>3.7031074584761958E-2</v>
      </c>
      <c r="C133" s="28">
        <f t="shared" si="141"/>
        <v>3.4343577438793238E-2</v>
      </c>
      <c r="D133" s="28">
        <f t="shared" si="141"/>
        <v>1.9188611367305652E-2</v>
      </c>
      <c r="E133" s="28">
        <f t="shared" si="141"/>
        <v>1.9525011145731241E-2</v>
      </c>
      <c r="F133" s="28">
        <f t="shared" si="141"/>
        <v>6.3459659396729595E-2</v>
      </c>
      <c r="G133" s="28">
        <f t="shared" si="141"/>
        <v>5.3211483765410517E-2</v>
      </c>
      <c r="H133" s="28">
        <f t="shared" si="141"/>
        <v>5.2681907810025574E-2</v>
      </c>
      <c r="I133" s="28">
        <f t="shared" si="141"/>
        <v>1.1372053197475696E-2</v>
      </c>
      <c r="J133" s="28">
        <f t="shared" si="141"/>
        <v>0</v>
      </c>
      <c r="L133" s="158" t="s">
        <v>1153</v>
      </c>
      <c r="M133" s="28">
        <f t="shared" si="115"/>
        <v>4.8353502776843582E-2</v>
      </c>
      <c r="N133" s="28">
        <f t="shared" si="115"/>
        <v>4.099903685926054E-2</v>
      </c>
      <c r="O133" s="28">
        <f t="shared" si="115"/>
        <v>0</v>
      </c>
      <c r="P133" s="28"/>
      <c r="Q133" s="28">
        <f t="shared" si="137"/>
        <v>4.1404628913437547E-2</v>
      </c>
      <c r="R133" s="28">
        <f t="shared" si="137"/>
        <v>7.8768001477102834E-2</v>
      </c>
      <c r="S133" s="28">
        <f t="shared" si="137"/>
        <v>5.9653725833278104E-2</v>
      </c>
      <c r="T133" s="28">
        <f t="shared" si="137"/>
        <v>2.5262651657822488E-2</v>
      </c>
      <c r="U133" s="28">
        <f t="shared" si="137"/>
        <v>0</v>
      </c>
      <c r="V133" s="4"/>
      <c r="W133" s="158" t="s">
        <v>1153</v>
      </c>
      <c r="X133" s="28">
        <f t="shared" ref="X133:AF133" si="142">X58/X54-1</f>
        <v>2.9175776493424399E-2</v>
      </c>
      <c r="Y133" s="28">
        <f t="shared" si="142"/>
        <v>3.1878173698190571E-2</v>
      </c>
      <c r="Z133" s="28">
        <f t="shared" si="142"/>
        <v>2.2101876072948334E-2</v>
      </c>
      <c r="AA133" s="28">
        <f t="shared" si="142"/>
        <v>1.9525011145731241E-2</v>
      </c>
      <c r="AB133" s="28">
        <f t="shared" si="142"/>
        <v>7.2741525965923426E-2</v>
      </c>
      <c r="AC133" s="28">
        <f t="shared" si="142"/>
        <v>9.9267677814973698E-3</v>
      </c>
      <c r="AD133" s="28">
        <f t="shared" si="142"/>
        <v>4.5526338609072292E-2</v>
      </c>
      <c r="AE133" s="28">
        <f t="shared" si="142"/>
        <v>-2.450328363031562E-2</v>
      </c>
      <c r="AF133" s="28">
        <f t="shared" si="142"/>
        <v>0</v>
      </c>
    </row>
    <row r="134" spans="1:32" x14ac:dyDescent="0.25">
      <c r="A134" s="158" t="s">
        <v>1154</v>
      </c>
      <c r="B134" s="28">
        <f t="shared" ref="B134:J134" si="143">B59/B55-1</f>
        <v>3.4929392358972189E-2</v>
      </c>
      <c r="C134" s="28">
        <f t="shared" si="143"/>
        <v>2.5262731026037599E-2</v>
      </c>
      <c r="D134" s="28">
        <f t="shared" si="143"/>
        <v>3.7235157933476426E-2</v>
      </c>
      <c r="E134" s="28">
        <f t="shared" si="143"/>
        <v>-1.0411869671685392E-2</v>
      </c>
      <c r="F134" s="28">
        <f t="shared" si="143"/>
        <v>6.792913262098077E-2</v>
      </c>
      <c r="G134" s="28">
        <f t="shared" si="143"/>
        <v>5.5289608882030494E-2</v>
      </c>
      <c r="H134" s="28">
        <f t="shared" si="143"/>
        <v>2.8676635684184548E-2</v>
      </c>
      <c r="I134" s="28">
        <f t="shared" si="143"/>
        <v>2.3689892897061249E-2</v>
      </c>
      <c r="J134" s="28">
        <f t="shared" si="143"/>
        <v>-2.0478651972625217E-3</v>
      </c>
      <c r="L134" s="158" t="s">
        <v>1154</v>
      </c>
      <c r="M134" s="28">
        <f t="shared" si="115"/>
        <v>3.9157093929277575E-2</v>
      </c>
      <c r="N134" s="28">
        <f t="shared" si="115"/>
        <v>2.3227948286387523E-2</v>
      </c>
      <c r="O134" s="28">
        <f t="shared" si="115"/>
        <v>0</v>
      </c>
      <c r="P134" s="28"/>
      <c r="Q134" s="28">
        <f t="shared" si="137"/>
        <v>4.1404628913437547E-2</v>
      </c>
      <c r="R134" s="28">
        <f t="shared" si="137"/>
        <v>8.2533847611752087E-2</v>
      </c>
      <c r="S134" s="28">
        <f t="shared" si="137"/>
        <v>2.7645415801027751E-2</v>
      </c>
      <c r="T134" s="28">
        <f t="shared" si="137"/>
        <v>2.1426639130682545E-2</v>
      </c>
      <c r="U134" s="28">
        <f t="shared" si="137"/>
        <v>-2.1567921149906466E-3</v>
      </c>
      <c r="V134" s="4"/>
      <c r="W134" s="158" t="s">
        <v>1154</v>
      </c>
      <c r="X134" s="28">
        <f t="shared" ref="X134:AF134" si="144">X59/X55-1</f>
        <v>3.1979488873329576E-2</v>
      </c>
      <c r="Y134" s="28">
        <f t="shared" si="144"/>
        <v>2.6007653142167797E-2</v>
      </c>
      <c r="Z134" s="28">
        <f t="shared" si="144"/>
        <v>4.2888296106958546E-2</v>
      </c>
      <c r="AA134" s="28">
        <f t="shared" si="144"/>
        <v>-1.0411869671685392E-2</v>
      </c>
      <c r="AB134" s="28">
        <f t="shared" si="144"/>
        <v>7.9033146812665267E-2</v>
      </c>
      <c r="AC134" s="28">
        <f t="shared" si="144"/>
        <v>9.2919693935451519E-3</v>
      </c>
      <c r="AD134" s="28">
        <f t="shared" si="144"/>
        <v>2.9780494049725492E-2</v>
      </c>
      <c r="AE134" s="28">
        <f t="shared" si="144"/>
        <v>2.9525494250246531E-2</v>
      </c>
      <c r="AF134" s="28">
        <f t="shared" si="144"/>
        <v>0</v>
      </c>
    </row>
    <row r="135" spans="1:32" x14ac:dyDescent="0.25">
      <c r="A135" s="158" t="s">
        <v>1155</v>
      </c>
      <c r="B135" s="28">
        <f t="shared" ref="B135:J135" si="145">B60/B56-1</f>
        <v>5.3297491034194788E-2</v>
      </c>
      <c r="C135" s="28">
        <f t="shared" si="145"/>
        <v>1.7698988909888635E-2</v>
      </c>
      <c r="D135" s="28">
        <f t="shared" si="145"/>
        <v>0.11990519939690381</v>
      </c>
      <c r="E135" s="28">
        <f t="shared" si="145"/>
        <v>-4.3188495994439524E-4</v>
      </c>
      <c r="F135" s="28">
        <f t="shared" si="145"/>
        <v>5.7641420257541487E-2</v>
      </c>
      <c r="G135" s="28">
        <f t="shared" si="145"/>
        <v>3.2153130117750228E-2</v>
      </c>
      <c r="H135" s="28">
        <f t="shared" si="145"/>
        <v>2.1931539268904121E-2</v>
      </c>
      <c r="I135" s="28">
        <f t="shared" si="145"/>
        <v>0.18003287568568327</v>
      </c>
      <c r="J135" s="28">
        <f t="shared" si="145"/>
        <v>-2.0478651972625217E-3</v>
      </c>
      <c r="L135" s="158" t="s">
        <v>1155</v>
      </c>
      <c r="M135" s="28">
        <f t="shared" si="115"/>
        <v>4.6320075698078611E-2</v>
      </c>
      <c r="N135" s="28">
        <f t="shared" si="115"/>
        <v>1.644710436943253E-2</v>
      </c>
      <c r="O135" s="28">
        <f t="shared" si="115"/>
        <v>-9.9517941293373657E-2</v>
      </c>
      <c r="P135" s="28"/>
      <c r="Q135" s="28">
        <f t="shared" si="137"/>
        <v>4.1404628913437547E-2</v>
      </c>
      <c r="R135" s="28">
        <f t="shared" si="137"/>
        <v>3.0331823697281601E-2</v>
      </c>
      <c r="S135" s="28">
        <f t="shared" si="137"/>
        <v>2.7645415801027751E-2</v>
      </c>
      <c r="T135" s="28">
        <f t="shared" si="137"/>
        <v>0.23316037914150956</v>
      </c>
      <c r="U135" s="28">
        <f t="shared" si="137"/>
        <v>-2.1567921149906466E-3</v>
      </c>
      <c r="V135" s="4"/>
      <c r="W135" s="158" t="s">
        <v>1155</v>
      </c>
      <c r="X135" s="28">
        <f t="shared" ref="X135:AF135" si="146">X60/X56-1</f>
        <v>5.8190917453794455E-2</v>
      </c>
      <c r="Y135" s="28">
        <f t="shared" si="146"/>
        <v>1.8155735203799317E-2</v>
      </c>
      <c r="Z135" s="28">
        <f t="shared" si="146"/>
        <v>0.15670183821804695</v>
      </c>
      <c r="AA135" s="28">
        <f t="shared" si="146"/>
        <v>-4.3188495994439524E-4</v>
      </c>
      <c r="AB135" s="28">
        <f t="shared" si="146"/>
        <v>6.4295535252559599E-2</v>
      </c>
      <c r="AC135" s="28">
        <f t="shared" si="146"/>
        <v>3.5265049209437516E-2</v>
      </c>
      <c r="AD135" s="28">
        <f t="shared" si="146"/>
        <v>1.5889505095548984E-2</v>
      </c>
      <c r="AE135" s="28">
        <f t="shared" si="146"/>
        <v>4.3048267214555791E-2</v>
      </c>
      <c r="AF135" s="28">
        <f t="shared" si="146"/>
        <v>0</v>
      </c>
    </row>
    <row r="136" spans="1:32" x14ac:dyDescent="0.25">
      <c r="A136" s="158" t="s">
        <v>1156</v>
      </c>
      <c r="B136" s="28">
        <f t="shared" ref="B136:J136" si="147">B61/B57-1</f>
        <v>3.2013849289144414E-2</v>
      </c>
      <c r="C136" s="28">
        <f t="shared" si="147"/>
        <v>-4.9358766039329094E-3</v>
      </c>
      <c r="D136" s="28">
        <f t="shared" si="147"/>
        <v>9.8770311723588744E-2</v>
      </c>
      <c r="E136" s="28">
        <f t="shared" si="147"/>
        <v>-1.9574699872490831E-2</v>
      </c>
      <c r="F136" s="28">
        <f t="shared" si="147"/>
        <v>-3.3947423922433551E-3</v>
      </c>
      <c r="G136" s="28">
        <f t="shared" si="147"/>
        <v>-7.1178701952245849E-4</v>
      </c>
      <c r="H136" s="28">
        <f t="shared" si="147"/>
        <v>1.995159765873411E-2</v>
      </c>
      <c r="I136" s="28">
        <f t="shared" si="147"/>
        <v>0.18131519119144768</v>
      </c>
      <c r="J136" s="28">
        <f t="shared" si="147"/>
        <v>-2.0478651972625217E-3</v>
      </c>
      <c r="L136" s="158" t="s">
        <v>1156</v>
      </c>
      <c r="M136" s="28">
        <f t="shared" si="115"/>
        <v>2.6072452169271898E-2</v>
      </c>
      <c r="N136" s="28">
        <f t="shared" si="115"/>
        <v>-2.2038731811568901E-4</v>
      </c>
      <c r="O136" s="28">
        <f t="shared" si="115"/>
        <v>-0.13638870079712662</v>
      </c>
      <c r="P136" s="28"/>
      <c r="Q136" s="28">
        <f t="shared" si="137"/>
        <v>0</v>
      </c>
      <c r="R136" s="28">
        <f t="shared" si="137"/>
        <v>-1.7790160489397411E-2</v>
      </c>
      <c r="S136" s="28">
        <f t="shared" si="137"/>
        <v>2.7645415801027751E-2</v>
      </c>
      <c r="T136" s="28">
        <f t="shared" si="137"/>
        <v>0.25146806892873697</v>
      </c>
      <c r="U136" s="28">
        <f t="shared" si="137"/>
        <v>-2.1567921149906466E-3</v>
      </c>
      <c r="V136" s="4"/>
      <c r="W136" s="158" t="s">
        <v>1156</v>
      </c>
      <c r="X136" s="28">
        <f t="shared" ref="X136:AF136" si="148">X61/X57-1</f>
        <v>3.6168400279271928E-2</v>
      </c>
      <c r="Y136" s="28">
        <f t="shared" si="148"/>
        <v>-6.6305025821938868E-3</v>
      </c>
      <c r="Z136" s="28">
        <f t="shared" si="148"/>
        <v>0.1392172383192134</v>
      </c>
      <c r="AA136" s="28">
        <f t="shared" si="148"/>
        <v>-1.9574699872490831E-2</v>
      </c>
      <c r="AB136" s="28">
        <f t="shared" si="148"/>
        <v>-4.7473537169906432E-3</v>
      </c>
      <c r="AC136" s="28">
        <f t="shared" si="148"/>
        <v>3.0085588653893769E-2</v>
      </c>
      <c r="AD136" s="28">
        <f t="shared" si="148"/>
        <v>1.184827440495595E-2</v>
      </c>
      <c r="AE136" s="28">
        <f t="shared" si="148"/>
        <v>9.0190785906709703E-3</v>
      </c>
      <c r="AF136" s="28">
        <f t="shared" si="148"/>
        <v>0</v>
      </c>
    </row>
    <row r="137" spans="1:32" x14ac:dyDescent="0.25">
      <c r="A137" s="158" t="s">
        <v>1157</v>
      </c>
      <c r="B137" s="28">
        <f t="shared" ref="B137:J137" si="149">B62/B58-1</f>
        <v>3.8384534738018505E-2</v>
      </c>
      <c r="C137" s="28">
        <f t="shared" si="149"/>
        <v>4.6351617161055625E-3</v>
      </c>
      <c r="D137" s="28">
        <f t="shared" si="149"/>
        <v>0.12601990740103797</v>
      </c>
      <c r="E137" s="28">
        <f t="shared" si="149"/>
        <v>-2.6660669029199613E-2</v>
      </c>
      <c r="F137" s="28">
        <f t="shared" si="149"/>
        <v>1.5796443904898316E-2</v>
      </c>
      <c r="G137" s="28">
        <f t="shared" si="149"/>
        <v>2.3094216714940607E-3</v>
      </c>
      <c r="H137" s="28">
        <f t="shared" si="149"/>
        <v>2.0327288450053826E-2</v>
      </c>
      <c r="I137" s="28">
        <f t="shared" si="149"/>
        <v>0.14905774013854667</v>
      </c>
      <c r="J137" s="28">
        <f t="shared" si="149"/>
        <v>-2.0478651972625217E-3</v>
      </c>
      <c r="L137" s="158" t="s">
        <v>1157</v>
      </c>
      <c r="M137" s="28">
        <f t="shared" si="115"/>
        <v>2.5560961164509566E-2</v>
      </c>
      <c r="N137" s="28">
        <f t="shared" si="115"/>
        <v>-1.6032379286009757E-2</v>
      </c>
      <c r="O137" s="28">
        <f t="shared" si="115"/>
        <v>0</v>
      </c>
      <c r="P137" s="28"/>
      <c r="Q137" s="28">
        <f t="shared" si="137"/>
        <v>0</v>
      </c>
      <c r="R137" s="28">
        <f t="shared" si="137"/>
        <v>-1.7349034355535808E-2</v>
      </c>
      <c r="S137" s="28">
        <f t="shared" si="137"/>
        <v>2.7645415801027751E-2</v>
      </c>
      <c r="T137" s="28">
        <f t="shared" si="137"/>
        <v>0.20402505238118662</v>
      </c>
      <c r="U137" s="28">
        <f t="shared" si="137"/>
        <v>-2.1567921149906466E-3</v>
      </c>
      <c r="V137" s="4"/>
      <c r="W137" s="158" t="s">
        <v>1157</v>
      </c>
      <c r="X137" s="28">
        <f t="shared" ref="X137:AF137" si="150">X62/X58-1</f>
        <v>4.7440999654080329E-2</v>
      </c>
      <c r="Y137" s="28">
        <f t="shared" si="150"/>
        <v>1.2358778542419513E-2</v>
      </c>
      <c r="Z137" s="28">
        <f t="shared" si="150"/>
        <v>0.14473885252173679</v>
      </c>
      <c r="AA137" s="28">
        <f t="shared" si="150"/>
        <v>-2.6660669029199613E-2</v>
      </c>
      <c r="AB137" s="28">
        <f t="shared" si="150"/>
        <v>2.2250182927709306E-2</v>
      </c>
      <c r="AC137" s="28">
        <f t="shared" si="150"/>
        <v>3.7836508708017247E-2</v>
      </c>
      <c r="AD137" s="28">
        <f t="shared" si="150"/>
        <v>1.2714792093183602E-2</v>
      </c>
      <c r="AE137" s="28">
        <f t="shared" si="150"/>
        <v>-1.4914256527931435E-4</v>
      </c>
      <c r="AF137" s="28">
        <f t="shared" si="150"/>
        <v>0</v>
      </c>
    </row>
    <row r="138" spans="1:32" x14ac:dyDescent="0.25">
      <c r="A138" s="158" t="s">
        <v>1158</v>
      </c>
      <c r="B138" s="28">
        <f t="shared" ref="B138:J138" si="151">B63/B59-1</f>
        <v>4.2366341980124567E-2</v>
      </c>
      <c r="C138" s="28">
        <f t="shared" si="151"/>
        <v>3.8046742029582026E-2</v>
      </c>
      <c r="D138" s="28">
        <f t="shared" si="151"/>
        <v>0.11384292061785484</v>
      </c>
      <c r="E138" s="28">
        <f t="shared" si="151"/>
        <v>-7.2274442079240941E-3</v>
      </c>
      <c r="F138" s="28">
        <f t="shared" si="151"/>
        <v>6.2909998615205964E-3</v>
      </c>
      <c r="G138" s="28">
        <f t="shared" si="151"/>
        <v>2.7268478018942499E-3</v>
      </c>
      <c r="H138" s="28">
        <f t="shared" si="151"/>
        <v>-6.8890638432280715E-3</v>
      </c>
      <c r="I138" s="28">
        <f t="shared" si="151"/>
        <v>0.15736101801253444</v>
      </c>
      <c r="J138" s="28">
        <f t="shared" si="151"/>
        <v>0</v>
      </c>
      <c r="L138" s="158" t="s">
        <v>1158</v>
      </c>
      <c r="M138" s="28">
        <f t="shared" si="115"/>
        <v>2.9521093616222904E-2</v>
      </c>
      <c r="N138" s="28">
        <f t="shared" si="115"/>
        <v>1.4734993520499451E-2</v>
      </c>
      <c r="O138" s="28">
        <f t="shared" si="115"/>
        <v>5.8344044744341295E-2</v>
      </c>
      <c r="P138" s="28"/>
      <c r="Q138" s="28">
        <f t="shared" si="137"/>
        <v>0</v>
      </c>
      <c r="R138" s="28">
        <f t="shared" si="137"/>
        <v>-1.7349034355535808E-2</v>
      </c>
      <c r="S138" s="28">
        <f t="shared" si="137"/>
        <v>0</v>
      </c>
      <c r="T138" s="28">
        <f t="shared" si="137"/>
        <v>0.20729216558423569</v>
      </c>
      <c r="U138" s="28">
        <f t="shared" si="137"/>
        <v>0</v>
      </c>
      <c r="V138" s="4"/>
      <c r="W138" s="158" t="s">
        <v>1158</v>
      </c>
      <c r="X138" s="28">
        <f t="shared" ref="X138:AF138" si="152">X63/X59-1</f>
        <v>5.1371749935793298E-2</v>
      </c>
      <c r="Y138" s="28">
        <f t="shared" si="152"/>
        <v>4.6557915969825947E-2</v>
      </c>
      <c r="Z138" s="28">
        <f t="shared" si="152"/>
        <v>0.12192238914153286</v>
      </c>
      <c r="AA138" s="28">
        <f t="shared" si="152"/>
        <v>-7.2274442079240941E-3</v>
      </c>
      <c r="AB138" s="28">
        <f t="shared" si="152"/>
        <v>8.8327750431858032E-3</v>
      </c>
      <c r="AC138" s="28">
        <f t="shared" si="152"/>
        <v>3.9038749761920233E-2</v>
      </c>
      <c r="AD138" s="28">
        <f t="shared" si="152"/>
        <v>-1.4248099592343633E-2</v>
      </c>
      <c r="AE138" s="28">
        <f t="shared" si="152"/>
        <v>2.9630701960116301E-2</v>
      </c>
      <c r="AF138" s="28">
        <f t="shared" si="152"/>
        <v>0</v>
      </c>
    </row>
    <row r="139" spans="1:32" x14ac:dyDescent="0.25">
      <c r="A139" s="158" t="s">
        <v>1159</v>
      </c>
      <c r="B139" s="28">
        <f t="shared" ref="B139:J139" si="153">B64/B60-1</f>
        <v>3.9132320094892314E-2</v>
      </c>
      <c r="C139" s="28">
        <f t="shared" si="153"/>
        <v>5.7819604977147776E-2</v>
      </c>
      <c r="D139" s="28">
        <f t="shared" si="153"/>
        <v>0.16236070449516982</v>
      </c>
      <c r="E139" s="28">
        <f t="shared" si="153"/>
        <v>-7.2274442079240941E-3</v>
      </c>
      <c r="F139" s="28">
        <f t="shared" si="153"/>
        <v>1.5049646428570096E-2</v>
      </c>
      <c r="G139" s="28">
        <f t="shared" si="153"/>
        <v>6.8006393572954682E-3</v>
      </c>
      <c r="H139" s="28">
        <f t="shared" si="153"/>
        <v>-5.6304925425253449E-2</v>
      </c>
      <c r="I139" s="28">
        <f t="shared" si="153"/>
        <v>4.9472563563299765E-3</v>
      </c>
      <c r="J139" s="28">
        <f t="shared" si="153"/>
        <v>0</v>
      </c>
      <c r="L139" s="158" t="s">
        <v>1159</v>
      </c>
      <c r="M139" s="28">
        <f t="shared" si="115"/>
        <v>6.0561189454066966E-3</v>
      </c>
      <c r="N139" s="28">
        <f t="shared" si="115"/>
        <v>1.654939916225584E-2</v>
      </c>
      <c r="O139" s="28">
        <f t="shared" si="115"/>
        <v>5.8344044744341295E-2</v>
      </c>
      <c r="P139" s="28"/>
      <c r="Q139" s="28">
        <f t="shared" si="137"/>
        <v>0</v>
      </c>
      <c r="R139" s="28">
        <f t="shared" si="137"/>
        <v>0</v>
      </c>
      <c r="S139" s="28">
        <f t="shared" si="137"/>
        <v>0</v>
      </c>
      <c r="T139" s="28">
        <f t="shared" si="137"/>
        <v>8.0667563116421093E-4</v>
      </c>
      <c r="U139" s="28">
        <f t="shared" si="137"/>
        <v>0</v>
      </c>
      <c r="V139" s="4"/>
      <c r="W139" s="158" t="s">
        <v>1159</v>
      </c>
      <c r="X139" s="28">
        <f t="shared" ref="X139:AF139" si="154">X64/X60-1</f>
        <v>6.2093198675084782E-2</v>
      </c>
      <c r="Y139" s="28">
        <f t="shared" si="154"/>
        <v>7.2851646319430419E-2</v>
      </c>
      <c r="Z139" s="28">
        <f t="shared" si="154"/>
        <v>0.17594015713784006</v>
      </c>
      <c r="AA139" s="28">
        <f t="shared" si="154"/>
        <v>-7.2274442079240941E-3</v>
      </c>
      <c r="AB139" s="28">
        <f t="shared" si="154"/>
        <v>2.1084596099847142E-2</v>
      </c>
      <c r="AC139" s="28">
        <f t="shared" si="154"/>
        <v>1.851485253201135E-2</v>
      </c>
      <c r="AD139" s="28">
        <f t="shared" si="154"/>
        <v>-0.11653252143901482</v>
      </c>
      <c r="AE139" s="28">
        <f t="shared" si="154"/>
        <v>1.7569273837562793E-2</v>
      </c>
      <c r="AF139" s="28">
        <f t="shared" si="154"/>
        <v>0</v>
      </c>
    </row>
    <row r="140" spans="1:32" x14ac:dyDescent="0.25">
      <c r="A140" s="158" t="s">
        <v>1160</v>
      </c>
      <c r="B140" s="28">
        <f t="shared" ref="B140:J140" si="155">B65/B61-1</f>
        <v>4.1725375487060568E-3</v>
      </c>
      <c r="C140" s="28">
        <f t="shared" si="155"/>
        <v>3.4761221777806162E-2</v>
      </c>
      <c r="D140" s="28">
        <f t="shared" si="155"/>
        <v>0.14641911899588544</v>
      </c>
      <c r="E140" s="28">
        <f t="shared" si="155"/>
        <v>-8.0915873382338965E-3</v>
      </c>
      <c r="F140" s="28">
        <f t="shared" si="155"/>
        <v>1.1984010529731082E-2</v>
      </c>
      <c r="G140" s="28">
        <f t="shared" si="155"/>
        <v>-0.1241964659734488</v>
      </c>
      <c r="H140" s="28">
        <f t="shared" si="155"/>
        <v>-5.197097595871436E-2</v>
      </c>
      <c r="I140" s="28">
        <f t="shared" si="155"/>
        <v>-7.6964931378333823E-3</v>
      </c>
      <c r="J140" s="28">
        <f t="shared" si="155"/>
        <v>0</v>
      </c>
      <c r="L140" s="158" t="s">
        <v>1160</v>
      </c>
      <c r="M140" s="28">
        <f t="shared" si="115"/>
        <v>-5.7486114740893823E-2</v>
      </c>
      <c r="N140" s="28">
        <f t="shared" si="115"/>
        <v>1.5132279491049783E-2</v>
      </c>
      <c r="O140" s="28">
        <f t="shared" si="115"/>
        <v>5.8344044744341295E-2</v>
      </c>
      <c r="P140" s="28"/>
      <c r="Q140" s="28">
        <f t="shared" si="137"/>
        <v>0</v>
      </c>
      <c r="R140" s="28">
        <f t="shared" si="137"/>
        <v>-0.20787683053705341</v>
      </c>
      <c r="S140" s="28">
        <f t="shared" si="137"/>
        <v>0</v>
      </c>
      <c r="T140" s="28">
        <f t="shared" si="137"/>
        <v>-1.0638986782547044E-2</v>
      </c>
      <c r="U140" s="28">
        <f t="shared" si="137"/>
        <v>0</v>
      </c>
      <c r="V140" s="4"/>
      <c r="W140" s="158" t="s">
        <v>1160</v>
      </c>
      <c r="X140" s="28">
        <f t="shared" ref="X140:AF140" si="156">X65/X61-1</f>
        <v>4.692674370462746E-2</v>
      </c>
      <c r="Y140" s="28">
        <f t="shared" si="156"/>
        <v>4.1860880151933344E-2</v>
      </c>
      <c r="Z140" s="28">
        <f t="shared" si="156"/>
        <v>0.1579030000321191</v>
      </c>
      <c r="AA140" s="28">
        <f t="shared" si="156"/>
        <v>-8.0915873382338965E-3</v>
      </c>
      <c r="AB140" s="28">
        <f t="shared" si="156"/>
        <v>1.6781732053930964E-2</v>
      </c>
      <c r="AC140" s="28">
        <f t="shared" si="156"/>
        <v>1.9902912448393373E-2</v>
      </c>
      <c r="AD140" s="28">
        <f t="shared" si="156"/>
        <v>-0.10756268344863307</v>
      </c>
      <c r="AE140" s="28">
        <f t="shared" si="156"/>
        <v>1.2667652584708033E-3</v>
      </c>
      <c r="AF140" s="28">
        <f t="shared" si="156"/>
        <v>0</v>
      </c>
    </row>
    <row r="141" spans="1:32" x14ac:dyDescent="0.25">
      <c r="A141" s="158" t="s">
        <v>1161</v>
      </c>
      <c r="B141" s="28">
        <f t="shared" ref="B141:J141" si="157">B66/B62-1</f>
        <v>2.9850322039248756E-3</v>
      </c>
      <c r="C141" s="28">
        <f t="shared" si="157"/>
        <v>2.205825466821798E-3</v>
      </c>
      <c r="D141" s="28">
        <f t="shared" si="157"/>
        <v>0.14152451634008711</v>
      </c>
      <c r="E141" s="28">
        <f t="shared" si="157"/>
        <v>-8.7043414452603329E-4</v>
      </c>
      <c r="F141" s="28">
        <f t="shared" si="157"/>
        <v>2.583749734696883E-2</v>
      </c>
      <c r="G141" s="28">
        <f t="shared" si="157"/>
        <v>-9.5052415815661595E-2</v>
      </c>
      <c r="H141" s="28">
        <f t="shared" si="157"/>
        <v>-6.1347747326885638E-2</v>
      </c>
      <c r="I141" s="28">
        <f t="shared" si="157"/>
        <v>3.1704641055466887E-2</v>
      </c>
      <c r="J141" s="28">
        <f t="shared" si="157"/>
        <v>0</v>
      </c>
      <c r="L141" s="158" t="s">
        <v>1161</v>
      </c>
      <c r="M141" s="28">
        <f t="shared" si="115"/>
        <v>-4.2582794888275433E-2</v>
      </c>
      <c r="N141" s="28">
        <f t="shared" si="115"/>
        <v>5.4129409837850861E-3</v>
      </c>
      <c r="O141" s="28">
        <f t="shared" si="115"/>
        <v>5.8344044744341295E-2</v>
      </c>
      <c r="P141" s="28"/>
      <c r="Q141" s="28">
        <f t="shared" ref="Q141:U150" si="158">Q66/Q62-1</f>
        <v>0</v>
      </c>
      <c r="R141" s="28">
        <f t="shared" si="158"/>
        <v>-0.16000283210401811</v>
      </c>
      <c r="S141" s="28">
        <f t="shared" si="158"/>
        <v>0</v>
      </c>
      <c r="T141" s="28">
        <f t="shared" si="158"/>
        <v>4.7357100798484097E-3</v>
      </c>
      <c r="U141" s="28">
        <f t="shared" si="158"/>
        <v>0</v>
      </c>
      <c r="V141" s="4"/>
      <c r="W141" s="158" t="s">
        <v>1161</v>
      </c>
      <c r="X141" s="28">
        <f t="shared" ref="X141:AF141" si="159">X66/X62-1</f>
        <v>3.4497928105445608E-2</v>
      </c>
      <c r="Y141" s="28">
        <f t="shared" si="159"/>
        <v>1.0409141364082775E-3</v>
      </c>
      <c r="Z141" s="28">
        <f t="shared" si="159"/>
        <v>0.15231788895107434</v>
      </c>
      <c r="AA141" s="28">
        <f t="shared" si="159"/>
        <v>-8.7043414452603329E-4</v>
      </c>
      <c r="AB141" s="28">
        <f t="shared" si="159"/>
        <v>3.6163811133876012E-2</v>
      </c>
      <c r="AC141" s="28">
        <f t="shared" si="159"/>
        <v>1.6110622255751661E-2</v>
      </c>
      <c r="AD141" s="28">
        <f t="shared" si="159"/>
        <v>-0.12610402712097557</v>
      </c>
      <c r="AE141" s="28">
        <f t="shared" si="159"/>
        <v>0.11985993283284113</v>
      </c>
      <c r="AF141" s="28">
        <f t="shared" si="159"/>
        <v>0</v>
      </c>
    </row>
    <row r="142" spans="1:32" x14ac:dyDescent="0.25">
      <c r="A142" s="158" t="s">
        <v>1162</v>
      </c>
      <c r="B142" s="28">
        <f t="shared" ref="B142:J142" si="160">B67/B63-1</f>
        <v>-7.9936499806879668E-3</v>
      </c>
      <c r="C142" s="28">
        <f t="shared" si="160"/>
        <v>-2.8059678395914833E-2</v>
      </c>
      <c r="D142" s="28">
        <f t="shared" si="160"/>
        <v>0.13392595442227351</v>
      </c>
      <c r="E142" s="28">
        <f t="shared" si="160"/>
        <v>1.9240434952859653E-2</v>
      </c>
      <c r="F142" s="28">
        <f t="shared" si="160"/>
        <v>4.3142858373078852E-2</v>
      </c>
      <c r="G142" s="28">
        <f t="shared" si="160"/>
        <v>-9.4899203054914616E-2</v>
      </c>
      <c r="H142" s="28">
        <f t="shared" si="160"/>
        <v>-5.9885181772257656E-2</v>
      </c>
      <c r="I142" s="28">
        <f t="shared" si="160"/>
        <v>-2.5017321586844332E-3</v>
      </c>
      <c r="J142" s="28">
        <f t="shared" si="160"/>
        <v>0</v>
      </c>
      <c r="L142" s="158" t="s">
        <v>1162</v>
      </c>
      <c r="M142" s="28">
        <f t="shared" si="115"/>
        <v>-4.651386856995221E-2</v>
      </c>
      <c r="N142" s="28">
        <f t="shared" si="115"/>
        <v>-1.2196023866899441E-3</v>
      </c>
      <c r="O142" s="28">
        <f t="shared" si="115"/>
        <v>0</v>
      </c>
      <c r="P142" s="28"/>
      <c r="Q142" s="28">
        <f t="shared" si="158"/>
        <v>0</v>
      </c>
      <c r="R142" s="28">
        <f t="shared" si="158"/>
        <v>-0.16000283210401811</v>
      </c>
      <c r="S142" s="28">
        <f t="shared" si="158"/>
        <v>0</v>
      </c>
      <c r="T142" s="28">
        <f t="shared" si="158"/>
        <v>4.7357100798484097E-3</v>
      </c>
      <c r="U142" s="28">
        <f t="shared" si="158"/>
        <v>0</v>
      </c>
      <c r="V142" s="4"/>
      <c r="W142" s="158" t="s">
        <v>1162</v>
      </c>
      <c r="X142" s="28">
        <f t="shared" ref="X142:AF142" si="161">X67/X63-1</f>
        <v>1.8451653217863351E-2</v>
      </c>
      <c r="Y142" s="28">
        <f t="shared" si="161"/>
        <v>-3.7561081172954758E-2</v>
      </c>
      <c r="Z142" s="28">
        <f t="shared" si="161"/>
        <v>0.15231788895107434</v>
      </c>
      <c r="AA142" s="28">
        <f t="shared" si="161"/>
        <v>1.9240434952859653E-2</v>
      </c>
      <c r="AB142" s="28">
        <f t="shared" si="161"/>
        <v>6.0421404286719049E-2</v>
      </c>
      <c r="AC142" s="28">
        <f t="shared" si="161"/>
        <v>1.6475459821292393E-2</v>
      </c>
      <c r="AD142" s="28">
        <f t="shared" si="161"/>
        <v>-0.12478036339949283</v>
      </c>
      <c r="AE142" s="28">
        <f t="shared" si="161"/>
        <v>-2.4210663654744446E-2</v>
      </c>
      <c r="AF142" s="28">
        <f t="shared" si="161"/>
        <v>0</v>
      </c>
    </row>
    <row r="143" spans="1:32" x14ac:dyDescent="0.25">
      <c r="A143" s="158" t="s">
        <v>1163</v>
      </c>
      <c r="B143" s="28">
        <f t="shared" ref="B143:J143" si="162">B68/B64-1</f>
        <v>-3.9025915256904242E-2</v>
      </c>
      <c r="C143" s="28">
        <f t="shared" si="162"/>
        <v>-6.5070422075027223E-2</v>
      </c>
      <c r="D143" s="28">
        <f t="shared" si="162"/>
        <v>-1.6150559670240927E-2</v>
      </c>
      <c r="E143" s="28">
        <f t="shared" si="162"/>
        <v>6.9021036904849176E-2</v>
      </c>
      <c r="F143" s="28">
        <f t="shared" si="162"/>
        <v>6.8258505208042886E-2</v>
      </c>
      <c r="G143" s="28">
        <f t="shared" si="162"/>
        <v>-9.5367126438620553E-2</v>
      </c>
      <c r="H143" s="28">
        <f t="shared" si="162"/>
        <v>-3.5348489755559154E-2</v>
      </c>
      <c r="I143" s="28">
        <f t="shared" si="162"/>
        <v>-3.4202911662466473E-3</v>
      </c>
      <c r="J143" s="28">
        <f t="shared" si="162"/>
        <v>0</v>
      </c>
      <c r="L143" s="158" t="s">
        <v>1163</v>
      </c>
      <c r="M143" s="28">
        <f t="shared" si="115"/>
        <v>-3.8918649165248675E-2</v>
      </c>
      <c r="N143" s="28">
        <f t="shared" si="115"/>
        <v>-1.2196023866899441E-3</v>
      </c>
      <c r="O143" s="28">
        <f t="shared" si="115"/>
        <v>0</v>
      </c>
      <c r="P143" s="28"/>
      <c r="Q143" s="28">
        <f t="shared" si="158"/>
        <v>0.14331300589111873</v>
      </c>
      <c r="R143" s="28">
        <f t="shared" si="158"/>
        <v>-0.15640721917624756</v>
      </c>
      <c r="S143" s="28">
        <f t="shared" si="158"/>
        <v>0</v>
      </c>
      <c r="T143" s="28">
        <f t="shared" si="158"/>
        <v>3.9258675470024151E-3</v>
      </c>
      <c r="U143" s="28">
        <f t="shared" si="158"/>
        <v>0</v>
      </c>
      <c r="V143" s="4"/>
      <c r="W143" s="158" t="s">
        <v>1163</v>
      </c>
      <c r="X143" s="28">
        <f t="shared" ref="X143:AF143" si="163">X68/X64-1</f>
        <v>-3.9095390628944515E-2</v>
      </c>
      <c r="Y143" s="28">
        <f t="shared" si="163"/>
        <v>-8.7106617731026903E-2</v>
      </c>
      <c r="Z143" s="28">
        <f t="shared" si="163"/>
        <v>-1.8048176779000502E-2</v>
      </c>
      <c r="AA143" s="28">
        <f t="shared" si="163"/>
        <v>6.9021036904849176E-2</v>
      </c>
      <c r="AB143" s="28">
        <f t="shared" si="163"/>
        <v>3.8782924416450593E-2</v>
      </c>
      <c r="AC143" s="28">
        <f t="shared" si="163"/>
        <v>7.9564608401563319E-3</v>
      </c>
      <c r="AD143" s="28">
        <f t="shared" si="163"/>
        <v>-7.8147077381371943E-2</v>
      </c>
      <c r="AE143" s="28">
        <f t="shared" si="163"/>
        <v>-2.5445195823151634E-2</v>
      </c>
      <c r="AF143" s="28">
        <f t="shared" si="163"/>
        <v>0</v>
      </c>
    </row>
    <row r="144" spans="1:32" x14ac:dyDescent="0.25">
      <c r="A144" s="158" t="s">
        <v>1164</v>
      </c>
      <c r="B144" s="28">
        <f t="shared" ref="B144:J144" si="164">B69/B65-1</f>
        <v>-7.1903745310745171E-3</v>
      </c>
      <c r="C144" s="28">
        <f t="shared" si="164"/>
        <v>-5.2259618324421275E-2</v>
      </c>
      <c r="D144" s="28">
        <f t="shared" si="164"/>
        <v>0</v>
      </c>
      <c r="E144" s="28">
        <f t="shared" si="164"/>
        <v>2.1376341489731665E-2</v>
      </c>
      <c r="F144" s="28">
        <f t="shared" si="164"/>
        <v>8.1090120469417437E-2</v>
      </c>
      <c r="G144" s="28">
        <f t="shared" si="164"/>
        <v>3.9876151611619282E-2</v>
      </c>
      <c r="H144" s="28">
        <f t="shared" si="164"/>
        <v>-2.8789042226872841E-2</v>
      </c>
      <c r="I144" s="28">
        <f t="shared" si="164"/>
        <v>-6.3455573347850347E-3</v>
      </c>
      <c r="J144" s="28">
        <f t="shared" si="164"/>
        <v>0</v>
      </c>
      <c r="L144" s="158" t="s">
        <v>1164</v>
      </c>
      <c r="M144" s="28">
        <f t="shared" si="115"/>
        <v>2.3253186614319965E-2</v>
      </c>
      <c r="N144" s="28">
        <f t="shared" si="115"/>
        <v>-5.2817745800770588E-4</v>
      </c>
      <c r="O144" s="28">
        <f t="shared" si="115"/>
        <v>0</v>
      </c>
      <c r="P144" s="28"/>
      <c r="Q144" s="28">
        <f t="shared" si="158"/>
        <v>0.14331300589111851</v>
      </c>
      <c r="R144" s="28">
        <f t="shared" si="158"/>
        <v>6.5553765671784614E-2</v>
      </c>
      <c r="S144" s="28">
        <f t="shared" si="158"/>
        <v>0</v>
      </c>
      <c r="T144" s="28">
        <f t="shared" si="158"/>
        <v>0</v>
      </c>
      <c r="U144" s="28">
        <f t="shared" si="158"/>
        <v>0</v>
      </c>
      <c r="V144" s="4"/>
      <c r="W144" s="158" t="s">
        <v>1164</v>
      </c>
      <c r="X144" s="28">
        <f t="shared" ref="X144:AF144" si="165">X69/X65-1</f>
        <v>-2.6194111247817675E-2</v>
      </c>
      <c r="Y144" s="28">
        <f t="shared" si="165"/>
        <v>-7.0490515213052163E-2</v>
      </c>
      <c r="Z144" s="28">
        <f t="shared" si="165"/>
        <v>0</v>
      </c>
      <c r="AA144" s="28">
        <f t="shared" si="165"/>
        <v>2.1376341489731665E-2</v>
      </c>
      <c r="AB144" s="28">
        <f t="shared" si="165"/>
        <v>5.659073075518295E-2</v>
      </c>
      <c r="AC144" s="28">
        <f t="shared" si="165"/>
        <v>5.541063075538144E-3</v>
      </c>
      <c r="AD144" s="28">
        <f t="shared" si="165"/>
        <v>-6.3295361479674184E-2</v>
      </c>
      <c r="AE144" s="28">
        <f t="shared" si="165"/>
        <v>-2.5445195823151634E-2</v>
      </c>
      <c r="AF144" s="28">
        <f t="shared" si="165"/>
        <v>0</v>
      </c>
    </row>
    <row r="145" spans="1:32" x14ac:dyDescent="0.25">
      <c r="A145" s="158" t="s">
        <v>1020</v>
      </c>
      <c r="B145" s="28">
        <f t="shared" ref="B145:J145" si="166">B70/B66-1</f>
        <v>2.1780208442445659E-3</v>
      </c>
      <c r="C145" s="28">
        <f t="shared" si="166"/>
        <v>-4.5471323761847593E-4</v>
      </c>
      <c r="D145" s="28">
        <f t="shared" si="166"/>
        <v>-2.133853379112205E-3</v>
      </c>
      <c r="E145" s="28">
        <f t="shared" si="166"/>
        <v>2.1376341489731443E-2</v>
      </c>
      <c r="F145" s="28">
        <f t="shared" si="166"/>
        <v>8.1370828088793923E-2</v>
      </c>
      <c r="G145" s="28">
        <f t="shared" si="166"/>
        <v>2.0398921534292569E-3</v>
      </c>
      <c r="H145" s="28">
        <f t="shared" si="166"/>
        <v>-2.6346088319652128E-2</v>
      </c>
      <c r="I145" s="28">
        <f t="shared" si="166"/>
        <v>3.3581326070166728E-3</v>
      </c>
      <c r="J145" s="28">
        <f t="shared" si="166"/>
        <v>0</v>
      </c>
      <c r="L145" s="158" t="s">
        <v>1020</v>
      </c>
      <c r="M145" s="28">
        <f t="shared" si="115"/>
        <v>1.2112130238540963E-2</v>
      </c>
      <c r="N145" s="28">
        <f t="shared" si="115"/>
        <v>2.1132822615690827E-2</v>
      </c>
      <c r="O145" s="28">
        <f t="shared" si="115"/>
        <v>0</v>
      </c>
      <c r="P145" s="28"/>
      <c r="Q145" s="28">
        <f t="shared" si="158"/>
        <v>0.14331300589111873</v>
      </c>
      <c r="R145" s="28">
        <f t="shared" si="158"/>
        <v>4.2805060126291927E-3</v>
      </c>
      <c r="S145" s="28">
        <f t="shared" si="158"/>
        <v>0</v>
      </c>
      <c r="T145" s="28">
        <f t="shared" si="158"/>
        <v>0</v>
      </c>
      <c r="U145" s="28">
        <f t="shared" si="158"/>
        <v>0</v>
      </c>
      <c r="V145" s="4"/>
      <c r="W145" s="158" t="s">
        <v>1020</v>
      </c>
      <c r="X145" s="28">
        <f t="shared" ref="X145:AF145" si="167">X70/X66-1</f>
        <v>-4.1801322370165206E-3</v>
      </c>
      <c r="Y145" s="28">
        <f t="shared" si="167"/>
        <v>-8.3301378932860715E-3</v>
      </c>
      <c r="Z145" s="28">
        <f t="shared" si="167"/>
        <v>-2.3881583990262856E-3</v>
      </c>
      <c r="AA145" s="28">
        <f t="shared" si="167"/>
        <v>2.1376341489731443E-2</v>
      </c>
      <c r="AB145" s="28">
        <f t="shared" si="167"/>
        <v>5.7478805141867539E-2</v>
      </c>
      <c r="AC145" s="28">
        <f t="shared" si="167"/>
        <v>-1.1302669030172074E-3</v>
      </c>
      <c r="AD145" s="28">
        <f t="shared" si="167"/>
        <v>-5.8168982600753205E-2</v>
      </c>
      <c r="AE145" s="28">
        <f t="shared" si="167"/>
        <v>1.3206644843972049E-2</v>
      </c>
      <c r="AF145" s="28">
        <f t="shared" si="167"/>
        <v>0</v>
      </c>
    </row>
    <row r="146" spans="1:32" x14ac:dyDescent="0.25">
      <c r="A146" s="158" t="s">
        <v>1021</v>
      </c>
      <c r="B146" s="28">
        <f t="shared" ref="B146:J146" si="168">B71/B67-1</f>
        <v>3.7899225027453465E-3</v>
      </c>
      <c r="C146" s="28">
        <f t="shared" si="168"/>
        <v>1.758776232359871E-3</v>
      </c>
      <c r="D146" s="28">
        <f t="shared" si="168"/>
        <v>-2.133853379112205E-3</v>
      </c>
      <c r="E146" s="28">
        <f t="shared" si="168"/>
        <v>-2.5861633911778426E-2</v>
      </c>
      <c r="F146" s="28">
        <f t="shared" si="168"/>
        <v>6.869453616500576E-2</v>
      </c>
      <c r="G146" s="28">
        <f t="shared" si="168"/>
        <v>3.0216289961331189E-3</v>
      </c>
      <c r="H146" s="28">
        <f t="shared" si="168"/>
        <v>-1.5410552267417721E-2</v>
      </c>
      <c r="I146" s="28">
        <f t="shared" si="168"/>
        <v>1.5830758592456862E-2</v>
      </c>
      <c r="J146" s="28">
        <f t="shared" si="168"/>
        <v>-1.4928546246338548E-2</v>
      </c>
      <c r="L146" s="158" t="s">
        <v>1021</v>
      </c>
      <c r="M146" s="28">
        <f t="shared" si="115"/>
        <v>1.089517006519114E-2</v>
      </c>
      <c r="N146" s="28">
        <f t="shared" si="115"/>
        <v>1.47061973188225E-2</v>
      </c>
      <c r="O146" s="28">
        <f t="shared" si="115"/>
        <v>0</v>
      </c>
      <c r="P146" s="28"/>
      <c r="Q146" s="28">
        <f t="shared" si="158"/>
        <v>0.14331300589111873</v>
      </c>
      <c r="R146" s="28">
        <f t="shared" si="158"/>
        <v>4.2805060126291927E-3</v>
      </c>
      <c r="S146" s="28">
        <f t="shared" si="158"/>
        <v>0</v>
      </c>
      <c r="T146" s="28">
        <f t="shared" si="158"/>
        <v>0</v>
      </c>
      <c r="U146" s="28">
        <f t="shared" si="158"/>
        <v>0</v>
      </c>
      <c r="V146" s="4"/>
      <c r="W146" s="158" t="s">
        <v>1021</v>
      </c>
      <c r="X146" s="28">
        <f t="shared" ref="X146:AF146" si="169">X71/X67-1</f>
        <v>-7.7670725508360849E-4</v>
      </c>
      <c r="Y146" s="28">
        <f t="shared" si="169"/>
        <v>-2.9976864494373201E-3</v>
      </c>
      <c r="Z146" s="28">
        <f t="shared" si="169"/>
        <v>-2.3881583990262856E-3</v>
      </c>
      <c r="AA146" s="28">
        <f t="shared" si="169"/>
        <v>-2.5861633911778426E-2</v>
      </c>
      <c r="AB146" s="28">
        <f t="shared" si="169"/>
        <v>4.0512904842276765E-2</v>
      </c>
      <c r="AC146" s="28">
        <f t="shared" si="169"/>
        <v>1.2420443916134616E-3</v>
      </c>
      <c r="AD146" s="28">
        <f t="shared" si="169"/>
        <v>-3.4491249042739036E-2</v>
      </c>
      <c r="AE146" s="28">
        <f t="shared" si="169"/>
        <v>6.472422562953084E-2</v>
      </c>
      <c r="AF146" s="28">
        <f t="shared" si="169"/>
        <v>-0.29498525073746318</v>
      </c>
    </row>
    <row r="147" spans="1:32" x14ac:dyDescent="0.25">
      <c r="A147" s="158" t="s">
        <v>1022</v>
      </c>
      <c r="B147" s="28">
        <f t="shared" ref="B147:J147" si="170">B72/B68-1</f>
        <v>1.4788083312459177E-2</v>
      </c>
      <c r="C147" s="28">
        <f t="shared" si="170"/>
        <v>2.6709959412041462E-2</v>
      </c>
      <c r="D147" s="28">
        <f t="shared" si="170"/>
        <v>1.4449779007990049E-3</v>
      </c>
      <c r="E147" s="28">
        <f t="shared" si="170"/>
        <v>-4.5400169483737929E-2</v>
      </c>
      <c r="F147" s="28">
        <f t="shared" si="170"/>
        <v>5.0904703672632889E-2</v>
      </c>
      <c r="G147" s="28">
        <f t="shared" si="170"/>
        <v>6.9294886171178405E-4</v>
      </c>
      <c r="H147" s="28">
        <f t="shared" si="170"/>
        <v>1.6918313335189783E-2</v>
      </c>
      <c r="I147" s="28">
        <f t="shared" si="170"/>
        <v>1.8661092321211159E-2</v>
      </c>
      <c r="J147" s="28">
        <f t="shared" si="170"/>
        <v>0</v>
      </c>
      <c r="L147" s="158" t="s">
        <v>1022</v>
      </c>
      <c r="M147" s="28">
        <f t="shared" si="115"/>
        <v>7.0293750598271476E-3</v>
      </c>
      <c r="N147" s="28">
        <f t="shared" si="115"/>
        <v>1.8319412867957796E-2</v>
      </c>
      <c r="O147" s="28">
        <f t="shared" si="115"/>
        <v>0</v>
      </c>
      <c r="P147" s="28"/>
      <c r="Q147" s="28">
        <f t="shared" si="158"/>
        <v>5.6353133246327403E-2</v>
      </c>
      <c r="R147" s="28">
        <f t="shared" si="158"/>
        <v>0</v>
      </c>
      <c r="S147" s="28">
        <f t="shared" si="158"/>
        <v>0</v>
      </c>
      <c r="T147" s="28">
        <f t="shared" si="158"/>
        <v>2.65679565415744E-3</v>
      </c>
      <c r="U147" s="28">
        <f t="shared" si="158"/>
        <v>0</v>
      </c>
      <c r="V147" s="4"/>
      <c r="W147" s="158" t="s">
        <v>1022</v>
      </c>
      <c r="X147" s="28">
        <f t="shared" ref="X147:AF147" si="171">X72/X68-1</f>
        <v>1.9891386089200491E-2</v>
      </c>
      <c r="Y147" s="28">
        <f t="shared" si="171"/>
        <v>2.9878143037715299E-2</v>
      </c>
      <c r="Z147" s="28">
        <f t="shared" si="171"/>
        <v>1.6178767230199398E-3</v>
      </c>
      <c r="AA147" s="28">
        <f t="shared" si="171"/>
        <v>-4.5400169483737929E-2</v>
      </c>
      <c r="AB147" s="28">
        <f t="shared" si="171"/>
        <v>4.8549668950705005E-2</v>
      </c>
      <c r="AC147" s="28">
        <f t="shared" si="171"/>
        <v>1.6774408137165686E-3</v>
      </c>
      <c r="AD147" s="28">
        <f t="shared" si="171"/>
        <v>3.9138822228663717E-2</v>
      </c>
      <c r="AE147" s="28">
        <f t="shared" si="171"/>
        <v>6.8090533555631216E-2</v>
      </c>
      <c r="AF147" s="28">
        <f t="shared" si="171"/>
        <v>0</v>
      </c>
    </row>
    <row r="148" spans="1:32" x14ac:dyDescent="0.25">
      <c r="A148" s="158" t="s">
        <v>1023</v>
      </c>
      <c r="B148" s="28">
        <f t="shared" ref="B148:J148" si="172">B73/B69-1</f>
        <v>1.2442410021261674E-2</v>
      </c>
      <c r="C148" s="28">
        <f t="shared" si="172"/>
        <v>2.8965478770935471E-2</v>
      </c>
      <c r="D148" s="28">
        <f t="shared" si="172"/>
        <v>-1.9946845230529586E-3</v>
      </c>
      <c r="E148" s="28">
        <f t="shared" si="172"/>
        <v>0</v>
      </c>
      <c r="F148" s="28">
        <f t="shared" si="172"/>
        <v>3.7936977440483632E-2</v>
      </c>
      <c r="G148" s="28">
        <f t="shared" si="172"/>
        <v>8.694409321916563E-4</v>
      </c>
      <c r="H148" s="28">
        <f t="shared" si="172"/>
        <v>1.5031447459731506E-2</v>
      </c>
      <c r="I148" s="28">
        <f t="shared" si="172"/>
        <v>-7.1655000200776531E-4</v>
      </c>
      <c r="J148" s="28">
        <f t="shared" si="172"/>
        <v>0</v>
      </c>
      <c r="L148" s="158" t="s">
        <v>1023</v>
      </c>
      <c r="M148" s="28">
        <f t="shared" si="115"/>
        <v>6.8885214346037227E-3</v>
      </c>
      <c r="N148" s="28">
        <f t="shared" si="115"/>
        <v>1.8319412867957796E-2</v>
      </c>
      <c r="O148" s="28">
        <f t="shared" si="115"/>
        <v>0</v>
      </c>
      <c r="P148" s="28"/>
      <c r="Q148" s="28">
        <f t="shared" si="158"/>
        <v>5.6353133246327625E-2</v>
      </c>
      <c r="R148" s="28">
        <f t="shared" si="158"/>
        <v>-5.4149086846344563E-4</v>
      </c>
      <c r="S148" s="28">
        <f t="shared" si="158"/>
        <v>0</v>
      </c>
      <c r="T148" s="28">
        <f t="shared" si="158"/>
        <v>2.65679565415744E-3</v>
      </c>
      <c r="U148" s="28">
        <f t="shared" si="158"/>
        <v>0</v>
      </c>
      <c r="V148" s="4"/>
      <c r="W148" s="158" t="s">
        <v>1023</v>
      </c>
      <c r="X148" s="28">
        <f t="shared" ref="X148:AF148" si="173">X73/X69-1</f>
        <v>1.6090815245933587E-2</v>
      </c>
      <c r="Y148" s="28">
        <f t="shared" si="173"/>
        <v>3.2999696552517888E-2</v>
      </c>
      <c r="Z148" s="28">
        <f t="shared" si="173"/>
        <v>-2.232403896053059E-3</v>
      </c>
      <c r="AA148" s="28">
        <f t="shared" si="173"/>
        <v>0</v>
      </c>
      <c r="AB148" s="28">
        <f t="shared" si="173"/>
        <v>3.0090721911920637E-2</v>
      </c>
      <c r="AC148" s="28">
        <f t="shared" si="173"/>
        <v>2.913441437526032E-3</v>
      </c>
      <c r="AD148" s="28">
        <f t="shared" si="173"/>
        <v>3.426544480248328E-2</v>
      </c>
      <c r="AE148" s="28">
        <f t="shared" si="173"/>
        <v>-1.11351640994376E-2</v>
      </c>
      <c r="AF148" s="28">
        <f t="shared" si="173"/>
        <v>0</v>
      </c>
    </row>
    <row r="149" spans="1:32" x14ac:dyDescent="0.25">
      <c r="A149" s="158" t="s">
        <v>1024</v>
      </c>
      <c r="B149" s="28">
        <f t="shared" ref="B149:J149" si="174">B74/B70-1</f>
        <v>4.5039135155391374E-3</v>
      </c>
      <c r="C149" s="28">
        <f t="shared" si="174"/>
        <v>8.0534331761903388E-3</v>
      </c>
      <c r="D149" s="28">
        <f t="shared" si="174"/>
        <v>0</v>
      </c>
      <c r="E149" s="28">
        <f t="shared" si="174"/>
        <v>0</v>
      </c>
      <c r="F149" s="28">
        <f t="shared" si="174"/>
        <v>2.4924508159029024E-2</v>
      </c>
      <c r="G149" s="28">
        <f t="shared" si="174"/>
        <v>3.0780605010842788E-3</v>
      </c>
      <c r="H149" s="28">
        <f t="shared" si="174"/>
        <v>1.258979045442854E-2</v>
      </c>
      <c r="I149" s="28">
        <f t="shared" si="174"/>
        <v>-2.0261757922001467E-2</v>
      </c>
      <c r="J149" s="28">
        <f t="shared" si="174"/>
        <v>0</v>
      </c>
      <c r="L149" s="158" t="s">
        <v>1024</v>
      </c>
      <c r="M149" s="28">
        <f t="shared" si="115"/>
        <v>3.5532304617873489E-3</v>
      </c>
      <c r="N149" s="28">
        <f t="shared" si="115"/>
        <v>-4.9926062314575859E-5</v>
      </c>
      <c r="O149" s="28">
        <f t="shared" si="115"/>
        <v>0</v>
      </c>
      <c r="P149" s="28"/>
      <c r="Q149" s="28">
        <f t="shared" si="158"/>
        <v>5.6353133246327403E-2</v>
      </c>
      <c r="R149" s="28">
        <f t="shared" si="158"/>
        <v>0</v>
      </c>
      <c r="S149" s="28">
        <f t="shared" si="158"/>
        <v>0</v>
      </c>
      <c r="T149" s="28">
        <f t="shared" si="158"/>
        <v>2.65679565415744E-3</v>
      </c>
      <c r="U149" s="28">
        <f t="shared" si="158"/>
        <v>0</v>
      </c>
      <c r="V149" s="4"/>
      <c r="W149" s="158" t="s">
        <v>1024</v>
      </c>
      <c r="X149" s="28">
        <f t="shared" ref="X149:AF149" si="175">X74/X70-1</f>
        <v>5.1226706263900468E-3</v>
      </c>
      <c r="Y149" s="28">
        <f t="shared" si="175"/>
        <v>1.1097478558926621E-2</v>
      </c>
      <c r="Z149" s="28">
        <f t="shared" si="175"/>
        <v>0</v>
      </c>
      <c r="AA149" s="28">
        <f t="shared" si="175"/>
        <v>0</v>
      </c>
      <c r="AB149" s="28">
        <f t="shared" si="175"/>
        <v>1.1818050918190215E-2</v>
      </c>
      <c r="AC149" s="28">
        <f t="shared" si="175"/>
        <v>7.459503301621373E-3</v>
      </c>
      <c r="AD149" s="28">
        <f t="shared" si="175"/>
        <v>2.873594278099012E-2</v>
      </c>
      <c r="AE149" s="28">
        <f t="shared" si="175"/>
        <v>-8.6599695146754807E-2</v>
      </c>
      <c r="AF149" s="28">
        <f t="shared" si="175"/>
        <v>0</v>
      </c>
    </row>
    <row r="150" spans="1:32" x14ac:dyDescent="0.25">
      <c r="A150" s="158" t="s">
        <v>1025</v>
      </c>
      <c r="B150" s="28">
        <f t="shared" ref="B150:J150" si="176">B75/B71-1</f>
        <v>1.9432566878476498E-2</v>
      </c>
      <c r="C150" s="28">
        <f t="shared" si="176"/>
        <v>1.318430524859493E-2</v>
      </c>
      <c r="D150" s="28">
        <f t="shared" si="176"/>
        <v>1.3946645702977989E-4</v>
      </c>
      <c r="E150" s="28">
        <f t="shared" si="176"/>
        <v>2.7804019614063868E-2</v>
      </c>
      <c r="F150" s="28">
        <f t="shared" si="176"/>
        <v>3.8795443963346665E-2</v>
      </c>
      <c r="G150" s="28">
        <f t="shared" si="176"/>
        <v>6.6903916370432137E-2</v>
      </c>
      <c r="H150" s="28">
        <f t="shared" si="176"/>
        <v>1.2559287734523084E-2</v>
      </c>
      <c r="I150" s="28">
        <f t="shared" si="176"/>
        <v>-1.6178639776620707E-2</v>
      </c>
      <c r="J150" s="28">
        <f t="shared" si="176"/>
        <v>2.2771497045277034E-2</v>
      </c>
      <c r="L150" s="158" t="s">
        <v>1025</v>
      </c>
      <c r="M150" s="28">
        <f t="shared" si="115"/>
        <v>2.8879508984444913E-2</v>
      </c>
      <c r="N150" s="28">
        <f t="shared" si="115"/>
        <v>3.5608490011023175E-3</v>
      </c>
      <c r="O150" s="28">
        <f t="shared" si="115"/>
        <v>0</v>
      </c>
      <c r="P150" s="28"/>
      <c r="Q150" s="28">
        <f t="shared" si="158"/>
        <v>0</v>
      </c>
      <c r="R150" s="28">
        <f t="shared" si="158"/>
        <v>0.10774709149993256</v>
      </c>
      <c r="S150" s="28">
        <f t="shared" si="158"/>
        <v>0</v>
      </c>
      <c r="T150" s="28">
        <f t="shared" si="158"/>
        <v>2.65679565415744E-3</v>
      </c>
      <c r="U150" s="28">
        <f t="shared" si="158"/>
        <v>0</v>
      </c>
      <c r="V150" s="4"/>
      <c r="W150" s="158" t="s">
        <v>1025</v>
      </c>
      <c r="X150" s="28">
        <f t="shared" ref="X150:AF150" si="177">X75/X71-1</f>
        <v>1.3290295487977666E-2</v>
      </c>
      <c r="Y150" s="28">
        <f t="shared" si="177"/>
        <v>1.6782428567619911E-2</v>
      </c>
      <c r="Z150" s="28">
        <f t="shared" si="177"/>
        <v>1.5612735983872028E-4</v>
      </c>
      <c r="AA150" s="28">
        <f t="shared" si="177"/>
        <v>2.7804019614063868E-2</v>
      </c>
      <c r="AB150" s="28">
        <f t="shared" si="177"/>
        <v>5.4895159031316032E-2</v>
      </c>
      <c r="AC150" s="28">
        <f t="shared" si="177"/>
        <v>8.9949996845684055E-3</v>
      </c>
      <c r="AD150" s="28">
        <f t="shared" si="177"/>
        <v>2.8665181234955206E-2</v>
      </c>
      <c r="AE150" s="28">
        <f t="shared" si="177"/>
        <v>-7.081573936699459E-2</v>
      </c>
      <c r="AF150" s="28">
        <f t="shared" si="177"/>
        <v>0.62870063366324325</v>
      </c>
    </row>
    <row r="151" spans="1:32" ht="20.25" customHeight="1" x14ac:dyDescent="0.25">
      <c r="A151" s="158" t="s">
        <v>1166</v>
      </c>
      <c r="B151" s="28">
        <f>B77/B76-1</f>
        <v>-7.2623009219963119E-3</v>
      </c>
      <c r="C151" s="28">
        <f t="shared" ref="C151:J151" si="178">C77/C76-1</f>
        <v>-1.5103154774396721E-2</v>
      </c>
      <c r="D151" s="28">
        <f t="shared" si="178"/>
        <v>8.5179395354382237E-3</v>
      </c>
      <c r="E151" s="28">
        <f t="shared" si="178"/>
        <v>-2.2561353007171103E-3</v>
      </c>
      <c r="F151" s="28">
        <f t="shared" si="178"/>
        <v>1.135691979512754E-2</v>
      </c>
      <c r="G151" s="28">
        <f t="shared" si="178"/>
        <v>-1.1783721707742889E-2</v>
      </c>
      <c r="H151" s="28">
        <f t="shared" si="178"/>
        <v>1.5088761207155965E-3</v>
      </c>
      <c r="I151" s="28">
        <f t="shared" si="178"/>
        <v>-6.2081105142889337E-3</v>
      </c>
      <c r="J151" s="28">
        <f t="shared" si="178"/>
        <v>-1.1622397794490813E-2</v>
      </c>
      <c r="L151" s="158" t="s">
        <v>1166</v>
      </c>
      <c r="M151" s="28">
        <f t="shared" ref="M151:O167" si="179">M77/M76-1</f>
        <v>-1.9916844893593355E-2</v>
      </c>
      <c r="N151" s="28">
        <f t="shared" si="179"/>
        <v>-2.9434427502995408E-2</v>
      </c>
      <c r="O151" s="28">
        <f t="shared" si="179"/>
        <v>-3.9042682770216386E-2</v>
      </c>
      <c r="P151" s="28"/>
      <c r="Q151" s="28">
        <f t="shared" ref="Q151:U160" si="180">Q77/Q76-1</f>
        <v>3.8546500686856167E-2</v>
      </c>
      <c r="R151" s="28">
        <f t="shared" si="180"/>
        <v>-3.483171079327918E-2</v>
      </c>
      <c r="S151" s="28">
        <f t="shared" si="180"/>
        <v>-1.8746473776267703E-3</v>
      </c>
      <c r="T151" s="28">
        <f t="shared" si="180"/>
        <v>-1.6122566363969137E-2</v>
      </c>
      <c r="U151" s="28">
        <f t="shared" si="180"/>
        <v>-1.5108574528082785E-2</v>
      </c>
      <c r="V151" s="4"/>
      <c r="W151" s="158" t="s">
        <v>1166</v>
      </c>
      <c r="X151" s="28">
        <f t="shared" ref="X151:AF151" si="181">X77/X76-1</f>
        <v>-4.8396547663676071E-4</v>
      </c>
      <c r="Y151" s="28">
        <f t="shared" si="181"/>
        <v>-6.9983000892596126E-3</v>
      </c>
      <c r="Z151" s="28">
        <f t="shared" si="181"/>
        <v>2.0840502944112105E-2</v>
      </c>
      <c r="AA151" s="28">
        <f t="shared" si="181"/>
        <v>-2.4162640342691999E-3</v>
      </c>
      <c r="AB151" s="28">
        <f t="shared" si="181"/>
        <v>-3.1552664090730431E-3</v>
      </c>
      <c r="AC151" s="28">
        <f t="shared" si="181"/>
        <v>-4.9212154073496883E-5</v>
      </c>
      <c r="AD151" s="28">
        <f t="shared" si="181"/>
        <v>2.65160818396315E-3</v>
      </c>
      <c r="AE151" s="28">
        <f t="shared" si="181"/>
        <v>4.5846181401332231E-4</v>
      </c>
      <c r="AF151" s="28">
        <f t="shared" si="181"/>
        <v>3.1196069498520274E-3</v>
      </c>
    </row>
    <row r="152" spans="1:32" x14ac:dyDescent="0.25">
      <c r="A152" s="29" t="s">
        <v>1167</v>
      </c>
      <c r="B152" s="28">
        <f t="shared" ref="B152:J152" si="182">B78/B77-1</f>
        <v>-2.7320216799168184E-3</v>
      </c>
      <c r="C152" s="28">
        <f t="shared" si="182"/>
        <v>4.2555066220453241E-3</v>
      </c>
      <c r="D152" s="28">
        <f t="shared" si="182"/>
        <v>-1.5150191001958468E-2</v>
      </c>
      <c r="E152" s="28">
        <f t="shared" si="182"/>
        <v>-8.7746210034926886E-3</v>
      </c>
      <c r="F152" s="28">
        <f t="shared" si="182"/>
        <v>-3.6392030133149733E-2</v>
      </c>
      <c r="G152" s="28">
        <f t="shared" si="182"/>
        <v>-4.1694698674603625E-3</v>
      </c>
      <c r="H152" s="28">
        <f t="shared" si="182"/>
        <v>-3.7192626260117434E-3</v>
      </c>
      <c r="I152" s="28">
        <f t="shared" si="182"/>
        <v>-1.3641264369510631E-2</v>
      </c>
      <c r="J152" s="28">
        <f t="shared" si="182"/>
        <v>-1.692500744645109E-3</v>
      </c>
      <c r="L152" s="29" t="s">
        <v>1167</v>
      </c>
      <c r="M152" s="28">
        <f t="shared" si="179"/>
        <v>-2.2494993837108845E-3</v>
      </c>
      <c r="N152" s="28">
        <f t="shared" si="179"/>
        <v>-9.9140115976524834E-3</v>
      </c>
      <c r="O152" s="28">
        <f t="shared" si="179"/>
        <v>5.9252526513222659E-2</v>
      </c>
      <c r="P152" s="28"/>
      <c r="Q152" s="28">
        <f t="shared" si="180"/>
        <v>-9.2981121760825181E-2</v>
      </c>
      <c r="R152" s="28">
        <f t="shared" si="180"/>
        <v>3.0923612392003141E-2</v>
      </c>
      <c r="S152" s="28">
        <f t="shared" si="180"/>
        <v>-1.9443344153126096E-3</v>
      </c>
      <c r="T152" s="28">
        <f t="shared" si="180"/>
        <v>0</v>
      </c>
      <c r="U152" s="28">
        <f t="shared" si="180"/>
        <v>7.900214879139611E-4</v>
      </c>
      <c r="V152" s="4"/>
      <c r="W152" s="29" t="s">
        <v>1167</v>
      </c>
      <c r="X152" s="28">
        <f t="shared" ref="X152:AF152" si="183">X78/X77-1</f>
        <v>-3.1137017493614305E-3</v>
      </c>
      <c r="Y152" s="28">
        <f t="shared" si="183"/>
        <v>8.9400127711343202E-3</v>
      </c>
      <c r="Z152" s="28">
        <f t="shared" si="183"/>
        <v>-3.1595497888443513E-2</v>
      </c>
      <c r="AA152" s="28">
        <f t="shared" si="183"/>
        <v>-1.2595332956847893E-2</v>
      </c>
      <c r="AB152" s="28">
        <f t="shared" si="183"/>
        <v>-4.1128471579440218E-3</v>
      </c>
      <c r="AC152" s="28">
        <f t="shared" si="183"/>
        <v>-2.1167905430201639E-3</v>
      </c>
      <c r="AD152" s="28">
        <f t="shared" si="183"/>
        <v>-9.9611394210417092E-3</v>
      </c>
      <c r="AE152" s="28">
        <f t="shared" si="183"/>
        <v>-7.6464577334096617E-3</v>
      </c>
      <c r="AF152" s="28">
        <f t="shared" si="183"/>
        <v>-1.1333845226327743E-2</v>
      </c>
    </row>
    <row r="153" spans="1:32" x14ac:dyDescent="0.25">
      <c r="A153" s="29" t="s">
        <v>1168</v>
      </c>
      <c r="B153" s="28">
        <f t="shared" ref="B153:J153" si="184">B79/B78-1</f>
        <v>6.4674343661137446E-3</v>
      </c>
      <c r="C153" s="28">
        <f t="shared" si="184"/>
        <v>1.5008639186515627E-3</v>
      </c>
      <c r="D153" s="28">
        <f t="shared" si="184"/>
        <v>-1.1179124328975387E-2</v>
      </c>
      <c r="E153" s="28">
        <f t="shared" si="184"/>
        <v>-7.0258182524196577E-3</v>
      </c>
      <c r="F153" s="28">
        <f t="shared" si="184"/>
        <v>3.4261554075976308E-2</v>
      </c>
      <c r="G153" s="28">
        <f t="shared" si="184"/>
        <v>2.7672017443526986E-2</v>
      </c>
      <c r="H153" s="28">
        <f t="shared" si="184"/>
        <v>1.4961123455673908E-2</v>
      </c>
      <c r="I153" s="28">
        <f t="shared" si="184"/>
        <v>-1.1628719049914249E-3</v>
      </c>
      <c r="J153" s="28">
        <f t="shared" si="184"/>
        <v>9.3873602815901513E-3</v>
      </c>
      <c r="L153" s="29" t="s">
        <v>1168</v>
      </c>
      <c r="M153" s="28">
        <f t="shared" si="179"/>
        <v>7.2756339125130687E-3</v>
      </c>
      <c r="N153" s="28">
        <f t="shared" si="179"/>
        <v>-8.1191125517289242E-3</v>
      </c>
      <c r="O153" s="28">
        <f t="shared" si="179"/>
        <v>-2.6269702276706663E-3</v>
      </c>
      <c r="P153" s="28"/>
      <c r="Q153" s="28">
        <f t="shared" si="180"/>
        <v>-2.7551876305708212E-2</v>
      </c>
      <c r="R153" s="28">
        <f t="shared" si="180"/>
        <v>8.9356832326710434E-2</v>
      </c>
      <c r="S153" s="28">
        <f t="shared" si="180"/>
        <v>-5.2472054519542066E-2</v>
      </c>
      <c r="T153" s="28">
        <f t="shared" si="180"/>
        <v>0</v>
      </c>
      <c r="U153" s="28">
        <f t="shared" si="180"/>
        <v>-9.7853171965356367E-4</v>
      </c>
      <c r="V153" s="4"/>
      <c r="W153" s="29" t="s">
        <v>1168</v>
      </c>
      <c r="X153" s="28">
        <f t="shared" ref="X153:AF153" si="185">X79/X78-1</f>
        <v>2.2871548597105607E-2</v>
      </c>
      <c r="Y153" s="28">
        <f t="shared" si="185"/>
        <v>1.9415651964199698E-2</v>
      </c>
      <c r="Z153" s="28">
        <f t="shared" si="185"/>
        <v>8.3933241831088967E-3</v>
      </c>
      <c r="AA153" s="28">
        <f t="shared" si="185"/>
        <v>1.745277177610971E-3</v>
      </c>
      <c r="AB153" s="28">
        <f t="shared" si="185"/>
        <v>5.9550738255184532E-2</v>
      </c>
      <c r="AC153" s="28">
        <f t="shared" si="185"/>
        <v>1.9727251116770983E-2</v>
      </c>
      <c r="AD153" s="28">
        <f t="shared" si="185"/>
        <v>3.7365884925807835E-2</v>
      </c>
      <c r="AE153" s="28">
        <f t="shared" si="185"/>
        <v>-2.9240523542917174E-5</v>
      </c>
      <c r="AF153" s="28">
        <f t="shared" si="185"/>
        <v>7.2184814466775382E-2</v>
      </c>
    </row>
    <row r="154" spans="1:32" x14ac:dyDescent="0.25">
      <c r="A154" s="29" t="s">
        <v>1169</v>
      </c>
      <c r="B154" s="28">
        <f t="shared" ref="B154:J154" si="186">B80/B79-1</f>
        <v>5.3738063411055137E-3</v>
      </c>
      <c r="C154" s="28">
        <f t="shared" si="186"/>
        <v>7.0009373541628506E-3</v>
      </c>
      <c r="D154" s="28">
        <f t="shared" si="186"/>
        <v>6.3589920405539901E-2</v>
      </c>
      <c r="E154" s="28">
        <f t="shared" si="186"/>
        <v>3.8869738125243414E-2</v>
      </c>
      <c r="F154" s="28">
        <f t="shared" si="186"/>
        <v>0.11554054310908857</v>
      </c>
      <c r="G154" s="28">
        <f t="shared" si="186"/>
        <v>1.8390216768773282E-2</v>
      </c>
      <c r="H154" s="28">
        <f t="shared" si="186"/>
        <v>-2.2849931132125856E-2</v>
      </c>
      <c r="I154" s="28">
        <f t="shared" si="186"/>
        <v>5.8309620575480725E-2</v>
      </c>
      <c r="J154" s="28">
        <f t="shared" si="186"/>
        <v>9.2754553162044395E-3</v>
      </c>
      <c r="L154" s="29" t="s">
        <v>1169</v>
      </c>
      <c r="M154" s="28">
        <f t="shared" si="179"/>
        <v>3.3228074951377584E-2</v>
      </c>
      <c r="N154" s="28">
        <f t="shared" si="179"/>
        <v>9.8756019014619278E-2</v>
      </c>
      <c r="O154" s="28">
        <f t="shared" si="179"/>
        <v>-0.18121400149856048</v>
      </c>
      <c r="P154" s="28"/>
      <c r="Q154" s="28">
        <f t="shared" si="180"/>
        <v>0.46169322208173247</v>
      </c>
      <c r="R154" s="28">
        <f t="shared" si="180"/>
        <v>-0.14123596639320235</v>
      </c>
      <c r="S154" s="28">
        <f t="shared" si="180"/>
        <v>4.0486053873942884E-2</v>
      </c>
      <c r="T154" s="28">
        <f t="shared" si="180"/>
        <v>0</v>
      </c>
      <c r="U154" s="28">
        <f t="shared" si="180"/>
        <v>1.1125952550110174E-2</v>
      </c>
      <c r="V154" s="4"/>
      <c r="W154" s="29" t="s">
        <v>1169</v>
      </c>
      <c r="X154" s="28">
        <f t="shared" ref="X154:AF154" si="187">X80/X79-1</f>
        <v>5.420199402904613E-3</v>
      </c>
      <c r="Y154" s="28">
        <f t="shared" si="187"/>
        <v>-3.6683405932955493E-2</v>
      </c>
      <c r="Z154" s="28">
        <f t="shared" si="187"/>
        <v>0.13015647511648432</v>
      </c>
      <c r="AA154" s="28">
        <f t="shared" si="187"/>
        <v>5.260472428775298E-2</v>
      </c>
      <c r="AB154" s="28">
        <f t="shared" si="187"/>
        <v>-4.4026326136536453E-2</v>
      </c>
      <c r="AC154" s="28">
        <f t="shared" si="187"/>
        <v>7.3551725644698251E-3</v>
      </c>
      <c r="AD154" s="28">
        <f t="shared" si="187"/>
        <v>3.0353319067079498E-2</v>
      </c>
      <c r="AE154" s="28">
        <f t="shared" si="187"/>
        <v>3.5270769871845298E-2</v>
      </c>
      <c r="AF154" s="28">
        <f t="shared" si="187"/>
        <v>-1.3993158117752369E-2</v>
      </c>
    </row>
    <row r="155" spans="1:32" x14ac:dyDescent="0.25">
      <c r="A155" s="29" t="s">
        <v>1170</v>
      </c>
      <c r="B155" s="28">
        <f t="shared" ref="B155:J155" si="188">B81/B80-1</f>
        <v>3.5575722773359519E-2</v>
      </c>
      <c r="C155" s="28">
        <f t="shared" si="188"/>
        <v>4.060401584765394E-3</v>
      </c>
      <c r="D155" s="28">
        <f t="shared" si="188"/>
        <v>8.9983043135058782E-2</v>
      </c>
      <c r="E155" s="28">
        <f t="shared" si="188"/>
        <v>4.4440001952384955E-2</v>
      </c>
      <c r="F155" s="28">
        <f t="shared" si="188"/>
        <v>8.0306702379068451E-2</v>
      </c>
      <c r="G155" s="28">
        <f t="shared" si="188"/>
        <v>3.4070608977536665E-2</v>
      </c>
      <c r="H155" s="28">
        <f t="shared" si="188"/>
        <v>5.7811246866455779E-2</v>
      </c>
      <c r="I155" s="28">
        <f t="shared" si="188"/>
        <v>0.11483882296242487</v>
      </c>
      <c r="J155" s="28">
        <f t="shared" si="188"/>
        <v>-7.6378874673598274E-3</v>
      </c>
      <c r="L155" s="29" t="s">
        <v>1170</v>
      </c>
      <c r="M155" s="28">
        <f t="shared" si="179"/>
        <v>7.6392594124362834E-2</v>
      </c>
      <c r="N155" s="28">
        <f t="shared" si="179"/>
        <v>7.12379289332008E-2</v>
      </c>
      <c r="O155" s="28">
        <f t="shared" si="179"/>
        <v>-0.1187910828430927</v>
      </c>
      <c r="P155" s="28"/>
      <c r="Q155" s="28">
        <f t="shared" si="180"/>
        <v>0.40459513057650076</v>
      </c>
      <c r="R155" s="28">
        <f t="shared" si="180"/>
        <v>-9.9599069583294564E-2</v>
      </c>
      <c r="S155" s="28">
        <f t="shared" si="180"/>
        <v>0.13150711829302808</v>
      </c>
      <c r="T155" s="28">
        <f t="shared" si="180"/>
        <v>1.3888633131534212E-2</v>
      </c>
      <c r="U155" s="28">
        <f t="shared" si="180"/>
        <v>1.9413604009316243E-2</v>
      </c>
      <c r="V155" s="4"/>
      <c r="W155" s="29" t="s">
        <v>1170</v>
      </c>
      <c r="X155" s="28">
        <f t="shared" ref="X155:AF155" si="189">X81/X80-1</f>
        <v>1.1118433139955419E-2</v>
      </c>
      <c r="Y155" s="28">
        <f t="shared" si="189"/>
        <v>-3.349227670515631E-2</v>
      </c>
      <c r="Z155" s="28">
        <f t="shared" si="189"/>
        <v>8.7789678485092892E-2</v>
      </c>
      <c r="AA155" s="28">
        <f t="shared" si="189"/>
        <v>4.0468534107626741E-2</v>
      </c>
      <c r="AB155" s="28">
        <f t="shared" si="189"/>
        <v>-9.4298876663423181E-2</v>
      </c>
      <c r="AC155" s="28">
        <f t="shared" si="189"/>
        <v>8.504925548621145E-3</v>
      </c>
      <c r="AD155" s="28">
        <f t="shared" si="189"/>
        <v>6.8517171782339403E-2</v>
      </c>
      <c r="AE155" s="28">
        <f t="shared" si="189"/>
        <v>0.1639176120059489</v>
      </c>
      <c r="AF155" s="28">
        <f t="shared" si="189"/>
        <v>-0.1044583078754413</v>
      </c>
    </row>
    <row r="156" spans="1:32" x14ac:dyDescent="0.25">
      <c r="A156" s="29" t="s">
        <v>1171</v>
      </c>
      <c r="B156" s="28">
        <f t="shared" ref="B156:J156" si="190">B82/B81-1</f>
        <v>4.2391289781804842E-2</v>
      </c>
      <c r="C156" s="28">
        <f t="shared" si="190"/>
        <v>-2.295857486673003E-2</v>
      </c>
      <c r="D156" s="28">
        <f t="shared" si="190"/>
        <v>5.3786429622082244E-2</v>
      </c>
      <c r="E156" s="28">
        <f t="shared" si="190"/>
        <v>-5.2541900641098427E-2</v>
      </c>
      <c r="F156" s="28">
        <f t="shared" si="190"/>
        <v>2.9924029231012117E-3</v>
      </c>
      <c r="G156" s="28">
        <f t="shared" si="190"/>
        <v>7.7781193815025018E-2</v>
      </c>
      <c r="H156" s="28">
        <f t="shared" si="190"/>
        <v>0.13472089666761344</v>
      </c>
      <c r="I156" s="28">
        <f t="shared" si="190"/>
        <v>0.12068040769589361</v>
      </c>
      <c r="J156" s="28">
        <f t="shared" si="190"/>
        <v>-2.37346265639371E-2</v>
      </c>
      <c r="L156" s="29" t="s">
        <v>1171</v>
      </c>
      <c r="M156" s="28">
        <f t="shared" si="179"/>
        <v>0.10744600915976021</v>
      </c>
      <c r="N156" s="28">
        <f t="shared" si="179"/>
        <v>3.6469176317610597E-2</v>
      </c>
      <c r="O156" s="28">
        <f t="shared" si="179"/>
        <v>2.3861278752583148E-2</v>
      </c>
      <c r="P156" s="28"/>
      <c r="Q156" s="28">
        <f t="shared" si="180"/>
        <v>0.11256948637012165</v>
      </c>
      <c r="R156" s="28">
        <f t="shared" si="180"/>
        <v>0.15117789050861075</v>
      </c>
      <c r="S156" s="28">
        <f t="shared" si="180"/>
        <v>0.14231062063460143</v>
      </c>
      <c r="T156" s="28">
        <f t="shared" si="180"/>
        <v>8.4647959830175035E-2</v>
      </c>
      <c r="U156" s="28">
        <f t="shared" si="180"/>
        <v>4.3308949624982773E-3</v>
      </c>
      <c r="V156" s="4"/>
      <c r="W156" s="29" t="s">
        <v>1171</v>
      </c>
      <c r="X156" s="28">
        <f t="shared" ref="X156:AF156" si="191">X82/X81-1</f>
        <v>2.4497938807036324E-2</v>
      </c>
      <c r="Y156" s="28">
        <f t="shared" si="191"/>
        <v>-3.7662429606916903E-2</v>
      </c>
      <c r="Z156" s="28">
        <f t="shared" si="191"/>
        <v>5.7005634568640051E-2</v>
      </c>
      <c r="AA156" s="28">
        <f t="shared" si="191"/>
        <v>-5.2541900641098427E-2</v>
      </c>
      <c r="AB156" s="28">
        <f t="shared" si="191"/>
        <v>-1.9474454434386446E-2</v>
      </c>
      <c r="AC156" s="28">
        <f t="shared" si="191"/>
        <v>7.0114651844215281E-3</v>
      </c>
      <c r="AD156" s="28">
        <f t="shared" si="191"/>
        <v>0.125998418229889</v>
      </c>
      <c r="AE156" s="28">
        <f t="shared" si="191"/>
        <v>0.18075838017093004</v>
      </c>
      <c r="AF156" s="28">
        <f t="shared" si="191"/>
        <v>-5.4621445209037889E-2</v>
      </c>
    </row>
    <row r="157" spans="1:32" x14ac:dyDescent="0.25">
      <c r="A157" s="29" t="s">
        <v>1172</v>
      </c>
      <c r="B157" s="28">
        <f t="shared" ref="B157:J157" si="192">B83/B82-1</f>
        <v>3.0201430491488601E-2</v>
      </c>
      <c r="C157" s="28">
        <f t="shared" si="192"/>
        <v>4.1346085760693096E-2</v>
      </c>
      <c r="D157" s="28">
        <f t="shared" si="192"/>
        <v>6.9539776516765128E-2</v>
      </c>
      <c r="E157" s="28">
        <f t="shared" si="192"/>
        <v>-0.10503345204730441</v>
      </c>
      <c r="F157" s="28">
        <f t="shared" si="192"/>
        <v>-8.7423047916429297E-2</v>
      </c>
      <c r="G157" s="28">
        <f t="shared" si="192"/>
        <v>7.4730910981994692E-2</v>
      </c>
      <c r="H157" s="28">
        <f t="shared" si="192"/>
        <v>-1.0363493546012403E-2</v>
      </c>
      <c r="I157" s="28">
        <f t="shared" si="192"/>
        <v>-3.0634939897565938E-2</v>
      </c>
      <c r="J157" s="28">
        <f t="shared" si="192"/>
        <v>-1.9821387553271119E-2</v>
      </c>
      <c r="L157" s="29" t="s">
        <v>1172</v>
      </c>
      <c r="M157" s="28">
        <f t="shared" si="179"/>
        <v>5.1316936810182012E-2</v>
      </c>
      <c r="N157" s="28">
        <f t="shared" si="179"/>
        <v>1.5527827899259217E-2</v>
      </c>
      <c r="O157" s="28">
        <f t="shared" si="179"/>
        <v>-2.3305187184785803E-2</v>
      </c>
      <c r="P157" s="28"/>
      <c r="Q157" s="28">
        <f t="shared" si="180"/>
        <v>-5.0589867756211881E-2</v>
      </c>
      <c r="R157" s="28">
        <f t="shared" si="180"/>
        <v>9.6304652206271602E-2</v>
      </c>
      <c r="S157" s="28">
        <f t="shared" si="180"/>
        <v>2.9887489886498475E-2</v>
      </c>
      <c r="T157" s="28">
        <f t="shared" si="180"/>
        <v>7.5812314647554002E-2</v>
      </c>
      <c r="U157" s="28">
        <f t="shared" si="180"/>
        <v>0</v>
      </c>
      <c r="W157" s="29" t="s">
        <v>1172</v>
      </c>
      <c r="X157" s="28">
        <f t="shared" ref="X157:AF157" si="193">X83/X82-1</f>
        <v>2.0535647523195921E-2</v>
      </c>
      <c r="Y157" s="28">
        <f t="shared" si="193"/>
        <v>4.8226233928375217E-2</v>
      </c>
      <c r="Z157" s="28">
        <f t="shared" si="193"/>
        <v>7.9214408303943662E-2</v>
      </c>
      <c r="AA157" s="28">
        <f t="shared" si="193"/>
        <v>-0.10503345204730441</v>
      </c>
      <c r="AB157" s="28">
        <f t="shared" si="193"/>
        <v>-9.5992045892518418E-2</v>
      </c>
      <c r="AC157" s="28">
        <f t="shared" si="193"/>
        <v>5.095131313194412E-2</v>
      </c>
      <c r="AD157" s="28">
        <f t="shared" si="193"/>
        <v>-5.4236692757706151E-2</v>
      </c>
      <c r="AE157" s="28">
        <f t="shared" si="193"/>
        <v>-6.4497697373277929E-2</v>
      </c>
      <c r="AF157" s="28">
        <f t="shared" si="193"/>
        <v>-4.2995611013321278E-2</v>
      </c>
    </row>
    <row r="158" spans="1:32" x14ac:dyDescent="0.25">
      <c r="A158" s="29" t="s">
        <v>1173</v>
      </c>
      <c r="B158" s="28">
        <f t="shared" ref="B158:J158" si="194">B84/B83-1</f>
        <v>9.9287423630824545E-2</v>
      </c>
      <c r="C158" s="28">
        <f t="shared" si="194"/>
        <v>0.12676555034654813</v>
      </c>
      <c r="D158" s="28">
        <f t="shared" si="194"/>
        <v>4.3358994215555668E-2</v>
      </c>
      <c r="E158" s="28">
        <f t="shared" si="194"/>
        <v>2.0929410786647562E-3</v>
      </c>
      <c r="F158" s="28">
        <f t="shared" si="194"/>
        <v>3.2052233320136958E-2</v>
      </c>
      <c r="G158" s="28">
        <f t="shared" si="194"/>
        <v>0.19721204635667178</v>
      </c>
      <c r="H158" s="28">
        <f t="shared" si="194"/>
        <v>0.15825534608722647</v>
      </c>
      <c r="I158" s="28">
        <f t="shared" si="194"/>
        <v>-7.5231930523726787E-2</v>
      </c>
      <c r="J158" s="28">
        <f t="shared" si="194"/>
        <v>-1.9812820660536468E-2</v>
      </c>
      <c r="L158" s="29" t="s">
        <v>1173</v>
      </c>
      <c r="M158" s="28">
        <f t="shared" si="179"/>
        <v>0.13003099923650718</v>
      </c>
      <c r="N158" s="28">
        <f t="shared" si="179"/>
        <v>0.12073477486232576</v>
      </c>
      <c r="O158" s="28">
        <f t="shared" si="179"/>
        <v>4.7722557505166296E-2</v>
      </c>
      <c r="P158" s="28"/>
      <c r="Q158" s="28">
        <f t="shared" si="180"/>
        <v>-4.3714018163674595E-2</v>
      </c>
      <c r="R158" s="28">
        <f t="shared" si="180"/>
        <v>0.26769769907482455</v>
      </c>
      <c r="S158" s="28">
        <f t="shared" si="180"/>
        <v>3.3393136365020393E-2</v>
      </c>
      <c r="T158" s="28">
        <f t="shared" si="180"/>
        <v>3.1937482854677679E-2</v>
      </c>
      <c r="U158" s="28">
        <f t="shared" si="180"/>
        <v>0</v>
      </c>
      <c r="W158" s="29" t="s">
        <v>1173</v>
      </c>
      <c r="X158" s="28">
        <f t="shared" ref="X158:AF158" si="195">X84/X83-1</f>
        <v>8.51172610237938E-2</v>
      </c>
      <c r="Y158" s="28">
        <f t="shared" si="195"/>
        <v>0.13028992644360882</v>
      </c>
      <c r="Z158" s="28">
        <f t="shared" si="195"/>
        <v>4.267904538789824E-2</v>
      </c>
      <c r="AA158" s="28">
        <f t="shared" si="195"/>
        <v>2.0929410786647562E-3</v>
      </c>
      <c r="AB158" s="28">
        <f t="shared" si="195"/>
        <v>5.4478270707903009E-2</v>
      </c>
      <c r="AC158" s="28">
        <f t="shared" si="195"/>
        <v>0.11910317746101229</v>
      </c>
      <c r="AD158" s="28">
        <f t="shared" si="195"/>
        <v>0.30537735404721111</v>
      </c>
      <c r="AE158" s="28">
        <f t="shared" si="195"/>
        <v>-0.14128241345887604</v>
      </c>
      <c r="AF158" s="28">
        <f t="shared" si="195"/>
        <v>-3.2300123906151224E-2</v>
      </c>
    </row>
    <row r="159" spans="1:32" x14ac:dyDescent="0.25">
      <c r="A159" s="29" t="s">
        <v>1174</v>
      </c>
      <c r="B159" s="28">
        <f t="shared" ref="B159:J159" si="196">B85/B84-1</f>
        <v>4.6810739312083349E-2</v>
      </c>
      <c r="C159" s="28">
        <f t="shared" si="196"/>
        <v>0.14768198844977021</v>
      </c>
      <c r="D159" s="28">
        <f t="shared" si="196"/>
        <v>-1.2660861753853725E-3</v>
      </c>
      <c r="E159" s="28">
        <f t="shared" si="196"/>
        <v>2.5509864916783975E-2</v>
      </c>
      <c r="F159" s="28">
        <f t="shared" si="196"/>
        <v>4.1735070437308508E-2</v>
      </c>
      <c r="G159" s="28">
        <f t="shared" si="196"/>
        <v>4.1159419710552925E-2</v>
      </c>
      <c r="H159" s="28">
        <f t="shared" si="196"/>
        <v>-2.1452041020360024E-2</v>
      </c>
      <c r="I159" s="28">
        <f t="shared" si="196"/>
        <v>-1.7044869972778098E-2</v>
      </c>
      <c r="J159" s="28">
        <f t="shared" si="196"/>
        <v>1.0941663364869569E-3</v>
      </c>
      <c r="L159" s="29" t="s">
        <v>1174</v>
      </c>
      <c r="M159" s="28">
        <f t="shared" si="179"/>
        <v>5.0115707298125312E-2</v>
      </c>
      <c r="N159" s="28">
        <f t="shared" si="179"/>
        <v>8.352210780245839E-2</v>
      </c>
      <c r="O159" s="28">
        <f t="shared" si="179"/>
        <v>-1.2522245683560418E-2</v>
      </c>
      <c r="P159" s="28"/>
      <c r="Q159" s="28">
        <f t="shared" si="180"/>
        <v>-3.179996387104056E-2</v>
      </c>
      <c r="R159" s="28">
        <f t="shared" si="180"/>
        <v>4.4003557188705633E-2</v>
      </c>
      <c r="S159" s="28">
        <f t="shared" si="180"/>
        <v>6.35190925421103E-3</v>
      </c>
      <c r="T159" s="28">
        <f t="shared" si="180"/>
        <v>3.1543567306766107E-2</v>
      </c>
      <c r="U159" s="28">
        <f t="shared" si="180"/>
        <v>-2.1567921149907576E-3</v>
      </c>
      <c r="W159" s="29" t="s">
        <v>1174</v>
      </c>
      <c r="X159" s="28">
        <f t="shared" ref="X159:AF159" si="197">X85/X84-1</f>
        <v>5.0016827751112825E-2</v>
      </c>
      <c r="Y159" s="28">
        <f t="shared" si="197"/>
        <v>0.17528365524960954</v>
      </c>
      <c r="Z159" s="28">
        <f t="shared" si="197"/>
        <v>2.561846163365411E-3</v>
      </c>
      <c r="AA159" s="28">
        <f t="shared" si="197"/>
        <v>2.5509864916783975E-2</v>
      </c>
      <c r="AB159" s="28">
        <f t="shared" si="197"/>
        <v>7.7004088205456567E-2</v>
      </c>
      <c r="AC159" s="28">
        <f t="shared" si="197"/>
        <v>5.3979388763462977E-2</v>
      </c>
      <c r="AD159" s="28">
        <f t="shared" si="197"/>
        <v>-8.2698827809844055E-2</v>
      </c>
      <c r="AE159" s="28">
        <f t="shared" si="197"/>
        <v>-7.9941769278373154E-2</v>
      </c>
      <c r="AF159" s="28">
        <f t="shared" si="197"/>
        <v>9.9406880189798041E-2</v>
      </c>
    </row>
    <row r="160" spans="1:32" x14ac:dyDescent="0.25">
      <c r="A160" s="29" t="s">
        <v>1175</v>
      </c>
      <c r="B160" s="28">
        <f t="shared" ref="B160:J160" si="198">B86/B85-1</f>
        <v>1.0938513678742989E-2</v>
      </c>
      <c r="C160" s="28">
        <f t="shared" si="198"/>
        <v>2.6001420854687929E-2</v>
      </c>
      <c r="D160" s="28">
        <f t="shared" si="198"/>
        <v>-4.4754398270482332E-3</v>
      </c>
      <c r="E160" s="28">
        <f t="shared" si="198"/>
        <v>4.4044808729322149E-3</v>
      </c>
      <c r="F160" s="28">
        <f t="shared" si="198"/>
        <v>1.3323085000156443E-3</v>
      </c>
      <c r="G160" s="28">
        <f t="shared" si="198"/>
        <v>1.1689907309644365E-2</v>
      </c>
      <c r="H160" s="28">
        <f t="shared" si="198"/>
        <v>6.232291915216015E-3</v>
      </c>
      <c r="I160" s="28">
        <f t="shared" si="198"/>
        <v>9.6375066337714976E-3</v>
      </c>
      <c r="J160" s="28">
        <f t="shared" si="198"/>
        <v>6.5389464348168946E-3</v>
      </c>
      <c r="L160" s="29" t="s">
        <v>1175</v>
      </c>
      <c r="M160" s="28">
        <f t="shared" si="179"/>
        <v>-1.5138456527706845E-3</v>
      </c>
      <c r="N160" s="28">
        <f t="shared" si="179"/>
        <v>4.4962786482189987E-3</v>
      </c>
      <c r="O160" s="28">
        <f t="shared" si="179"/>
        <v>0</v>
      </c>
      <c r="P160" s="28"/>
      <c r="Q160" s="28">
        <f t="shared" si="180"/>
        <v>-6.3728927536535251E-2</v>
      </c>
      <c r="R160" s="28">
        <f t="shared" si="180"/>
        <v>2.211186067864479E-2</v>
      </c>
      <c r="S160" s="28">
        <f t="shared" si="180"/>
        <v>-4.1631852646277778E-2</v>
      </c>
      <c r="T160" s="28">
        <f t="shared" si="180"/>
        <v>2.7430276170301804E-2</v>
      </c>
      <c r="U160" s="28">
        <f t="shared" si="180"/>
        <v>0</v>
      </c>
      <c r="W160" s="29" t="s">
        <v>1175</v>
      </c>
      <c r="X160" s="28">
        <f t="shared" ref="X160:AF160" si="199">X86/X85-1</f>
        <v>2.0147351396767599E-2</v>
      </c>
      <c r="Y160" s="28">
        <f t="shared" si="199"/>
        <v>3.4641704508186155E-2</v>
      </c>
      <c r="Z160" s="28">
        <f t="shared" si="199"/>
        <v>-5.1780824433393935E-3</v>
      </c>
      <c r="AA160" s="28">
        <f t="shared" si="199"/>
        <v>4.4044808729322149E-3</v>
      </c>
      <c r="AB160" s="28">
        <f t="shared" si="199"/>
        <v>3.2679265248322764E-2</v>
      </c>
      <c r="AC160" s="28">
        <f t="shared" si="199"/>
        <v>-4.5393650802252328E-3</v>
      </c>
      <c r="AD160" s="28">
        <f t="shared" si="199"/>
        <v>7.4218828201451981E-2</v>
      </c>
      <c r="AE160" s="28">
        <f t="shared" si="199"/>
        <v>-2.7741824459915909E-2</v>
      </c>
      <c r="AF160" s="28">
        <f t="shared" si="199"/>
        <v>0.18601640051791124</v>
      </c>
    </row>
    <row r="161" spans="1:32" x14ac:dyDescent="0.25">
      <c r="A161" s="29" t="s">
        <v>1176</v>
      </c>
      <c r="B161" s="28">
        <f t="shared" ref="B161:J161" si="200">B87/B86-1</f>
        <v>2.6331303102251402E-2</v>
      </c>
      <c r="C161" s="28">
        <f t="shared" si="200"/>
        <v>1.9655614329693538E-2</v>
      </c>
      <c r="D161" s="28">
        <f t="shared" si="200"/>
        <v>4.3282226047145933E-2</v>
      </c>
      <c r="E161" s="28">
        <f t="shared" si="200"/>
        <v>-1.2897544025112007E-2</v>
      </c>
      <c r="F161" s="28">
        <f t="shared" si="200"/>
        <v>4.2536881848418417E-3</v>
      </c>
      <c r="G161" s="28">
        <f t="shared" si="200"/>
        <v>4.8247793666075678E-2</v>
      </c>
      <c r="H161" s="28">
        <f t="shared" si="200"/>
        <v>3.4996058430530663E-2</v>
      </c>
      <c r="I161" s="28">
        <f t="shared" si="200"/>
        <v>-1.1245374101175321E-2</v>
      </c>
      <c r="J161" s="28">
        <f t="shared" si="200"/>
        <v>4.0409901585221064E-3</v>
      </c>
      <c r="L161" s="29" t="s">
        <v>1176</v>
      </c>
      <c r="M161" s="28">
        <f t="shared" si="179"/>
        <v>2.1931697645950488E-2</v>
      </c>
      <c r="N161" s="28">
        <f t="shared" si="179"/>
        <v>1.7681779879532344E-2</v>
      </c>
      <c r="O161" s="28">
        <f t="shared" si="179"/>
        <v>0.13796489180764682</v>
      </c>
      <c r="P161" s="28"/>
      <c r="Q161" s="28">
        <f t="shared" ref="Q161:U167" si="201">Q87/Q86-1</f>
        <v>0</v>
      </c>
      <c r="R161" s="28">
        <f t="shared" si="201"/>
        <v>6.4738855956249397E-2</v>
      </c>
      <c r="S161" s="28">
        <f t="shared" si="201"/>
        <v>-2.9135197601376506E-2</v>
      </c>
      <c r="T161" s="28">
        <f t="shared" si="201"/>
        <v>-5.0373630805313763E-3</v>
      </c>
      <c r="U161" s="28">
        <f t="shared" si="201"/>
        <v>1.6210904413245242E-3</v>
      </c>
      <c r="W161" s="29" t="s">
        <v>1176</v>
      </c>
      <c r="X161" s="28">
        <f t="shared" ref="X161:AF161" si="202">X87/X86-1</f>
        <v>2.9509430831506922E-2</v>
      </c>
      <c r="Y161" s="28">
        <f t="shared" si="202"/>
        <v>2.0425550563317962E-2</v>
      </c>
      <c r="Z161" s="28">
        <f t="shared" si="202"/>
        <v>2.8339704305096802E-2</v>
      </c>
      <c r="AA161" s="28">
        <f t="shared" si="202"/>
        <v>-1.2897544025112007E-2</v>
      </c>
      <c r="AB161" s="28">
        <f t="shared" si="202"/>
        <v>6.1118129605854943E-3</v>
      </c>
      <c r="AC161" s="28">
        <f t="shared" si="202"/>
        <v>2.1757319317588397E-2</v>
      </c>
      <c r="AD161" s="28">
        <f t="shared" si="202"/>
        <v>0.11626450732381</v>
      </c>
      <c r="AE161" s="28">
        <f t="shared" si="202"/>
        <v>-2.5027341131322989E-2</v>
      </c>
      <c r="AF161" s="28">
        <f t="shared" si="202"/>
        <v>6.0043668122270688E-2</v>
      </c>
    </row>
    <row r="162" spans="1:32" x14ac:dyDescent="0.25">
      <c r="A162" s="29" t="s">
        <v>1177</v>
      </c>
      <c r="B162" s="28">
        <f t="shared" ref="B162:J167" si="203">B88/B87-1</f>
        <v>5.4389531309787964E-2</v>
      </c>
      <c r="C162" s="28">
        <f t="shared" si="203"/>
        <v>6.9825062922178605E-2</v>
      </c>
      <c r="D162" s="28">
        <f t="shared" si="203"/>
        <v>7.1280060520075184E-2</v>
      </c>
      <c r="E162" s="28">
        <f t="shared" si="203"/>
        <v>8.9887224858620218E-3</v>
      </c>
      <c r="F162" s="28">
        <f t="shared" si="203"/>
        <v>3.180918115279141E-2</v>
      </c>
      <c r="G162" s="28">
        <f t="shared" si="203"/>
        <v>6.5016482253271057E-2</v>
      </c>
      <c r="H162" s="28">
        <f t="shared" si="203"/>
        <v>5.3486608760003218E-2</v>
      </c>
      <c r="I162" s="28">
        <f t="shared" si="203"/>
        <v>-4.8900302172949495E-3</v>
      </c>
      <c r="J162" s="28">
        <f t="shared" si="203"/>
        <v>4.7643896606104352E-3</v>
      </c>
      <c r="L162" s="29" t="s">
        <v>1177</v>
      </c>
      <c r="M162" s="28">
        <f t="shared" si="179"/>
        <v>4.0635991210748124E-2</v>
      </c>
      <c r="N162" s="28">
        <f t="shared" si="179"/>
        <v>3.0438719084935784E-2</v>
      </c>
      <c r="O162" s="28">
        <f t="shared" si="179"/>
        <v>0.13508978674090777</v>
      </c>
      <c r="P162" s="28"/>
      <c r="Q162" s="28">
        <f t="shared" si="201"/>
        <v>1.1224485293517494E-2</v>
      </c>
      <c r="R162" s="28">
        <f t="shared" si="201"/>
        <v>8.1292520351056607E-2</v>
      </c>
      <c r="S162" s="28">
        <f t="shared" si="201"/>
        <v>5.2112328587705647E-3</v>
      </c>
      <c r="T162" s="28">
        <f t="shared" si="201"/>
        <v>1.3526411619986911E-2</v>
      </c>
      <c r="U162" s="28">
        <f t="shared" si="201"/>
        <v>5.3948892011002059E-4</v>
      </c>
      <c r="W162" s="29" t="s">
        <v>1177</v>
      </c>
      <c r="X162" s="28">
        <f t="shared" ref="X162:AF162" si="204">X88/X87-1</f>
        <v>6.4254336874961737E-2</v>
      </c>
      <c r="Y162" s="28">
        <f t="shared" si="204"/>
        <v>8.5147236440893836E-2</v>
      </c>
      <c r="Z162" s="28">
        <f t="shared" si="204"/>
        <v>6.0136279740088172E-2</v>
      </c>
      <c r="AA162" s="28">
        <f t="shared" si="204"/>
        <v>8.9887224858620218E-3</v>
      </c>
      <c r="AB162" s="28">
        <f t="shared" si="204"/>
        <v>4.0746503655000987E-2</v>
      </c>
      <c r="AC162" s="28">
        <f t="shared" si="204"/>
        <v>3.7727831847352844E-2</v>
      </c>
      <c r="AD162" s="28">
        <f t="shared" si="204"/>
        <v>0.10669370149678548</v>
      </c>
      <c r="AE162" s="28">
        <f t="shared" si="204"/>
        <v>-4.6613343474754321E-2</v>
      </c>
      <c r="AF162" s="28">
        <f t="shared" si="204"/>
        <v>9.7150703741847311E-2</v>
      </c>
    </row>
    <row r="163" spans="1:32" x14ac:dyDescent="0.25">
      <c r="A163" s="29" t="s">
        <v>1178</v>
      </c>
      <c r="B163" s="182">
        <f t="shared" si="203"/>
        <v>2.8454044756125452E-2</v>
      </c>
      <c r="C163" s="182">
        <f t="shared" si="203"/>
        <v>2.7967194705321718E-2</v>
      </c>
      <c r="D163" s="182">
        <f t="shared" si="203"/>
        <v>1.0467160219452154E-2</v>
      </c>
      <c r="E163" s="182">
        <f t="shared" si="203"/>
        <v>1.0076487840526838E-2</v>
      </c>
      <c r="F163" s="182">
        <f t="shared" si="203"/>
        <v>5.5531514657227943E-2</v>
      </c>
      <c r="G163" s="182">
        <f t="shared" si="203"/>
        <v>4.5928885231850236E-2</v>
      </c>
      <c r="H163" s="182">
        <f t="shared" si="203"/>
        <v>3.7843226691820497E-2</v>
      </c>
      <c r="I163" s="182">
        <f t="shared" si="203"/>
        <v>4.2748710933793177E-4</v>
      </c>
      <c r="J163" s="182">
        <f t="shared" si="203"/>
        <v>2.898584581285446E-3</v>
      </c>
      <c r="L163" s="29" t="s">
        <v>1178</v>
      </c>
      <c r="M163" s="28">
        <f t="shared" si="179"/>
        <v>2.7769211177527398E-2</v>
      </c>
      <c r="N163" s="28">
        <f t="shared" si="179"/>
        <v>2.0983611855456052E-2</v>
      </c>
      <c r="O163" s="28">
        <f t="shared" si="179"/>
        <v>-0.11512791225846242</v>
      </c>
      <c r="P163" s="28"/>
      <c r="Q163" s="28">
        <f t="shared" si="201"/>
        <v>3.2032002655826508E-2</v>
      </c>
      <c r="R163" s="28">
        <f t="shared" si="201"/>
        <v>4.9511928576174258E-2</v>
      </c>
      <c r="S163" s="28">
        <f t="shared" si="201"/>
        <v>6.5147200373228076E-2</v>
      </c>
      <c r="T163" s="28">
        <f t="shared" si="201"/>
        <v>2.0259312971368182E-2</v>
      </c>
      <c r="U163" s="28">
        <f t="shared" si="201"/>
        <v>0</v>
      </c>
      <c r="W163" s="29" t="s">
        <v>1178</v>
      </c>
      <c r="X163" s="28">
        <f t="shared" ref="X163:AF163" si="205">X89/X88-1</f>
        <v>2.8932990781892265E-2</v>
      </c>
      <c r="Y163" s="28">
        <f t="shared" si="205"/>
        <v>3.054699743829703E-2</v>
      </c>
      <c r="Z163" s="28">
        <f t="shared" si="205"/>
        <v>3.3951956575115183E-2</v>
      </c>
      <c r="AA163" s="28">
        <f t="shared" si="205"/>
        <v>1.0076487840526838E-2</v>
      </c>
      <c r="AB163" s="28">
        <f t="shared" si="205"/>
        <v>6.544495585748189E-2</v>
      </c>
      <c r="AC163" s="28">
        <f t="shared" si="205"/>
        <v>3.9671564326040798E-2</v>
      </c>
      <c r="AD163" s="28">
        <f t="shared" si="205"/>
        <v>1.0509451591402375E-2</v>
      </c>
      <c r="AE163" s="28">
        <f t="shared" si="205"/>
        <v>-4.7336631083439884E-2</v>
      </c>
      <c r="AF163" s="28">
        <f t="shared" si="205"/>
        <v>6.070087609511865E-2</v>
      </c>
    </row>
    <row r="164" spans="1:32" x14ac:dyDescent="0.25">
      <c r="A164" s="29" t="s">
        <v>1179</v>
      </c>
      <c r="B164" s="182">
        <f t="shared" si="203"/>
        <v>3.9618274746626936E-2</v>
      </c>
      <c r="C164" s="182">
        <f t="shared" si="203"/>
        <v>1.049467237000723E-2</v>
      </c>
      <c r="D164" s="182">
        <f t="shared" si="203"/>
        <v>9.5773833376866069E-2</v>
      </c>
      <c r="E164" s="182">
        <f t="shared" si="203"/>
        <v>-1.4345501707982211E-2</v>
      </c>
      <c r="F164" s="182">
        <f t="shared" si="203"/>
        <v>3.3592650732839013E-2</v>
      </c>
      <c r="G164" s="182">
        <f t="shared" si="203"/>
        <v>2.1732624518245647E-2</v>
      </c>
      <c r="H164" s="182">
        <f t="shared" si="203"/>
        <v>2.2706830487189356E-2</v>
      </c>
      <c r="I164" s="182">
        <f t="shared" si="203"/>
        <v>0.13373557797530333</v>
      </c>
      <c r="J164" s="182">
        <f t="shared" si="203"/>
        <v>-2.0478651972625217E-3</v>
      </c>
      <c r="L164" s="29" t="s">
        <v>1179</v>
      </c>
      <c r="M164" s="28">
        <f t="shared" si="179"/>
        <v>3.4165598416525889E-2</v>
      </c>
      <c r="N164" s="28">
        <f t="shared" si="179"/>
        <v>5.5907754343667015E-3</v>
      </c>
      <c r="O164" s="28">
        <f t="shared" si="179"/>
        <v>-6.2890504737849517E-2</v>
      </c>
      <c r="P164" s="28"/>
      <c r="Q164" s="28">
        <f t="shared" si="201"/>
        <v>2.0282421391135896E-2</v>
      </c>
      <c r="R164" s="28">
        <f t="shared" si="201"/>
        <v>1.8056621030556608E-2</v>
      </c>
      <c r="S164" s="28">
        <f t="shared" si="201"/>
        <v>2.7645415801027751E-2</v>
      </c>
      <c r="T164" s="28">
        <f t="shared" si="201"/>
        <v>0.17769194938094279</v>
      </c>
      <c r="U164" s="28">
        <f t="shared" si="201"/>
        <v>-2.1567921149906466E-3</v>
      </c>
      <c r="W164" s="29" t="s">
        <v>1179</v>
      </c>
      <c r="X164" s="28">
        <f t="shared" ref="X164:AF164" si="206">X90/X89-1</f>
        <v>3.9589579092452976E-2</v>
      </c>
      <c r="Y164" s="28">
        <f t="shared" si="206"/>
        <v>1.0393249450443731E-2</v>
      </c>
      <c r="Z164" s="28">
        <f t="shared" si="206"/>
        <v>0.10964928997008383</v>
      </c>
      <c r="AA164" s="28">
        <f t="shared" si="206"/>
        <v>-1.2561337247033677E-2</v>
      </c>
      <c r="AB164" s="28">
        <f t="shared" si="206"/>
        <v>3.7653560971496081E-2</v>
      </c>
      <c r="AC164" s="28">
        <f t="shared" si="206"/>
        <v>2.3782166509458413E-2</v>
      </c>
      <c r="AD164" s="28">
        <f t="shared" si="206"/>
        <v>1.4222855488526642E-2</v>
      </c>
      <c r="AE164" s="28">
        <f t="shared" si="206"/>
        <v>3.8123440126575092E-2</v>
      </c>
      <c r="AF164" s="28">
        <f t="shared" si="206"/>
        <v>0</v>
      </c>
    </row>
    <row r="165" spans="1:32" x14ac:dyDescent="0.25">
      <c r="A165" s="29" t="s">
        <v>1180</v>
      </c>
      <c r="B165" s="182">
        <f t="shared" si="203"/>
        <v>2.1986623254533377E-2</v>
      </c>
      <c r="C165" s="182">
        <f t="shared" si="203"/>
        <v>3.3139942453787929E-2</v>
      </c>
      <c r="D165" s="182">
        <f t="shared" si="203"/>
        <v>0.14167322567131491</v>
      </c>
      <c r="E165" s="182">
        <f t="shared" si="203"/>
        <v>-5.863248796987186E-3</v>
      </c>
      <c r="F165" s="182">
        <f t="shared" si="203"/>
        <v>1.4807702761951314E-2</v>
      </c>
      <c r="G165" s="182">
        <f t="shared" si="203"/>
        <v>-5.246367614962455E-2</v>
      </c>
      <c r="H165" s="182">
        <f t="shared" si="203"/>
        <v>-4.4149839692822379E-2</v>
      </c>
      <c r="I165" s="182">
        <f t="shared" si="203"/>
        <v>4.2626466227843274E-2</v>
      </c>
      <c r="J165" s="182">
        <f t="shared" si="203"/>
        <v>0</v>
      </c>
      <c r="L165" s="29" t="s">
        <v>1180</v>
      </c>
      <c r="M165" s="28">
        <f t="shared" si="179"/>
        <v>-1.6422302042984338E-2</v>
      </c>
      <c r="N165" s="28">
        <f t="shared" si="179"/>
        <v>1.2945196708017193E-2</v>
      </c>
      <c r="O165" s="28">
        <f t="shared" si="179"/>
        <v>5.8344044744341295E-2</v>
      </c>
      <c r="P165" s="28"/>
      <c r="Q165" s="28">
        <f t="shared" si="201"/>
        <v>0</v>
      </c>
      <c r="R165" s="28">
        <f t="shared" si="201"/>
        <v>-9.5960197596333452E-2</v>
      </c>
      <c r="S165" s="28">
        <f t="shared" si="201"/>
        <v>0</v>
      </c>
      <c r="T165" s="28">
        <f t="shared" si="201"/>
        <v>4.3299969479710487E-2</v>
      </c>
      <c r="U165" s="28">
        <f t="shared" si="201"/>
        <v>0</v>
      </c>
      <c r="W165" s="29" t="s">
        <v>1180</v>
      </c>
      <c r="X165" s="28">
        <f t="shared" ref="X165:AF165" si="207">X91/X90-1</f>
        <v>5.2562031791673069E-2</v>
      </c>
      <c r="Y165" s="28">
        <f t="shared" si="207"/>
        <v>4.2434563377170109E-2</v>
      </c>
      <c r="Z165" s="28">
        <f t="shared" si="207"/>
        <v>0.16478222723318336</v>
      </c>
      <c r="AA165" s="28">
        <f t="shared" si="207"/>
        <v>-7.6595157730788843E-3</v>
      </c>
      <c r="AB165" s="28">
        <f t="shared" si="207"/>
        <v>2.2104921357028795E-2</v>
      </c>
      <c r="AC165" s="28">
        <f t="shared" si="207"/>
        <v>2.7633251136142567E-2</v>
      </c>
      <c r="AD165" s="28">
        <f t="shared" si="207"/>
        <v>-8.8269866598452928E-2</v>
      </c>
      <c r="AE165" s="28">
        <f t="shared" si="207"/>
        <v>2.2811946022675E-2</v>
      </c>
      <c r="AF165" s="28">
        <f t="shared" si="207"/>
        <v>0</v>
      </c>
    </row>
    <row r="166" spans="1:32" x14ac:dyDescent="0.25">
      <c r="A166" s="29" t="s">
        <v>1181</v>
      </c>
      <c r="B166" s="182">
        <f t="shared" si="203"/>
        <v>-1.3207591351358405E-2</v>
      </c>
      <c r="C166" s="182">
        <f t="shared" si="203"/>
        <v>-3.6839386230113624E-2</v>
      </c>
      <c r="D166" s="182">
        <f t="shared" si="203"/>
        <v>2.5577827610908654E-2</v>
      </c>
      <c r="E166" s="182">
        <f t="shared" si="203"/>
        <v>3.2758492415694951E-2</v>
      </c>
      <c r="F166" s="182">
        <f t="shared" si="203"/>
        <v>6.859014511984407E-2</v>
      </c>
      <c r="G166" s="182">
        <f t="shared" si="203"/>
        <v>-4.0704504779503603E-2</v>
      </c>
      <c r="H166" s="182">
        <f t="shared" si="203"/>
        <v>-3.7870651658327148E-2</v>
      </c>
      <c r="I166" s="182">
        <f t="shared" si="203"/>
        <v>-2.2170564777642676E-3</v>
      </c>
      <c r="J166" s="182">
        <f t="shared" si="203"/>
        <v>0</v>
      </c>
      <c r="L166" s="29" t="s">
        <v>1181</v>
      </c>
      <c r="M166" s="28">
        <f t="shared" si="179"/>
        <v>-1.3371070458813916E-2</v>
      </c>
      <c r="N166" s="28">
        <f t="shared" si="179"/>
        <v>4.525952418163115E-3</v>
      </c>
      <c r="O166" s="28">
        <f t="shared" si="179"/>
        <v>0</v>
      </c>
      <c r="P166" s="28"/>
      <c r="Q166" s="28">
        <f t="shared" si="201"/>
        <v>0.10748475441833882</v>
      </c>
      <c r="R166" s="28">
        <f t="shared" si="201"/>
        <v>-7.1827956534070259E-2</v>
      </c>
      <c r="S166" s="28">
        <f t="shared" si="201"/>
        <v>0</v>
      </c>
      <c r="T166" s="28">
        <f t="shared" si="201"/>
        <v>2.160634330478528E-3</v>
      </c>
      <c r="U166" s="28">
        <f t="shared" si="201"/>
        <v>0</v>
      </c>
      <c r="W166" s="29" t="s">
        <v>1181</v>
      </c>
      <c r="X166" s="28">
        <f t="shared" ref="X166:AF166" si="208">X92/X91-1</f>
        <v>-1.310022193141791E-2</v>
      </c>
      <c r="Y166" s="28">
        <f t="shared" si="208"/>
        <v>-5.1480150675218161E-2</v>
      </c>
      <c r="Z166" s="28">
        <f t="shared" si="208"/>
        <v>2.8718659734858099E-2</v>
      </c>
      <c r="AA166" s="28">
        <f t="shared" si="208"/>
        <v>3.2758492415694951E-2</v>
      </c>
      <c r="AB166" s="28">
        <f t="shared" si="208"/>
        <v>5.3300771421785909E-2</v>
      </c>
      <c r="AC166" s="28">
        <f t="shared" si="208"/>
        <v>7.1750826585965655E-3</v>
      </c>
      <c r="AD166" s="28">
        <f t="shared" si="208"/>
        <v>-8.2281531369358896E-2</v>
      </c>
      <c r="AE166" s="28">
        <f t="shared" si="208"/>
        <v>-1.5283318464448636E-2</v>
      </c>
      <c r="AF166" s="28">
        <f t="shared" si="208"/>
        <v>0</v>
      </c>
    </row>
    <row r="167" spans="1:32" s="4" customFormat="1" ht="20.25" customHeight="1" x14ac:dyDescent="0.25">
      <c r="A167" s="31" t="s">
        <v>1182</v>
      </c>
      <c r="B167" s="85">
        <f t="shared" si="203"/>
        <v>8.864038215959269E-3</v>
      </c>
      <c r="C167" s="85">
        <f t="shared" si="203"/>
        <v>1.6245108150828358E-2</v>
      </c>
      <c r="D167" s="85">
        <f t="shared" si="203"/>
        <v>-6.7314146016883569E-4</v>
      </c>
      <c r="E167" s="85">
        <f t="shared" si="203"/>
        <v>-1.8137243288394944E-2</v>
      </c>
      <c r="F167" s="85">
        <f t="shared" si="203"/>
        <v>4.5249606244787355E-2</v>
      </c>
      <c r="G167" s="85">
        <f t="shared" si="203"/>
        <v>1.9139922121742536E-3</v>
      </c>
      <c r="H167" s="85">
        <f t="shared" si="203"/>
        <v>7.1705271501729673E-3</v>
      </c>
      <c r="I167" s="85">
        <f t="shared" si="203"/>
        <v>3.2818958909861529E-3</v>
      </c>
      <c r="J167" s="85">
        <f t="shared" si="203"/>
        <v>-3.7321365615845536E-3</v>
      </c>
      <c r="L167" s="153" t="s">
        <v>1182</v>
      </c>
      <c r="M167" s="85">
        <f t="shared" si="179"/>
        <v>7.0808510479958287E-3</v>
      </c>
      <c r="N167" s="85">
        <f t="shared" si="179"/>
        <v>1.2764921241441352E-2</v>
      </c>
      <c r="O167" s="85">
        <f t="shared" si="179"/>
        <v>0</v>
      </c>
      <c r="P167" s="85"/>
      <c r="Q167" s="85">
        <f t="shared" si="201"/>
        <v>7.5983171560142226E-2</v>
      </c>
      <c r="R167" s="85">
        <f t="shared" si="201"/>
        <v>9.3098521167256365E-4</v>
      </c>
      <c r="S167" s="85">
        <f t="shared" si="201"/>
        <v>0</v>
      </c>
      <c r="T167" s="85">
        <f t="shared" si="201"/>
        <v>1.9925967406180245E-3</v>
      </c>
      <c r="U167" s="85">
        <f t="shared" si="201"/>
        <v>0</v>
      </c>
      <c r="W167" s="153" t="s">
        <v>1182</v>
      </c>
      <c r="X167" s="85">
        <f t="shared" ref="X167:AF167" si="209">X93/X92-1</f>
        <v>1.0027589291496053E-2</v>
      </c>
      <c r="Y167" s="85">
        <f t="shared" si="209"/>
        <v>1.7549609330254512E-2</v>
      </c>
      <c r="Z167" s="85">
        <f t="shared" si="209"/>
        <v>-7.5349236859911795E-4</v>
      </c>
      <c r="AA167" s="85">
        <f t="shared" si="209"/>
        <v>-1.8137243288394944E-2</v>
      </c>
      <c r="AB167" s="85">
        <f t="shared" si="209"/>
        <v>3.2546831904254336E-2</v>
      </c>
      <c r="AC167" s="85">
        <f t="shared" si="209"/>
        <v>3.3199052499017778E-3</v>
      </c>
      <c r="AD167" s="85">
        <f t="shared" si="209"/>
        <v>1.6333327219697491E-2</v>
      </c>
      <c r="AE167" s="85">
        <f t="shared" si="209"/>
        <v>7.1982866569821891E-3</v>
      </c>
      <c r="AF167" s="85">
        <f t="shared" si="209"/>
        <v>-7.3746312684365933E-2</v>
      </c>
    </row>
    <row r="168" spans="1:32" ht="13" x14ac:dyDescent="0.25">
      <c r="A168" s="90" t="s">
        <v>367</v>
      </c>
      <c r="B168" s="63"/>
      <c r="C168" s="63"/>
      <c r="D168" s="63"/>
      <c r="E168" s="63"/>
      <c r="F168" s="63"/>
      <c r="G168" s="63"/>
      <c r="H168" s="416"/>
      <c r="I168" s="416"/>
      <c r="J168" s="416"/>
      <c r="L168" s="90" t="s">
        <v>367</v>
      </c>
      <c r="M168" s="63"/>
      <c r="N168" s="63"/>
      <c r="O168" s="63"/>
      <c r="P168" s="63"/>
      <c r="Q168" s="63"/>
      <c r="R168" s="63"/>
      <c r="S168" s="416"/>
      <c r="T168" s="416"/>
      <c r="U168" s="416"/>
      <c r="W168" s="90" t="s">
        <v>367</v>
      </c>
      <c r="X168" s="63"/>
      <c r="Y168" s="63"/>
      <c r="Z168" s="63"/>
      <c r="AA168" s="63"/>
      <c r="AB168" s="63"/>
      <c r="AC168" s="63"/>
      <c r="AD168" s="416"/>
      <c r="AE168" s="416"/>
      <c r="AF168" s="416"/>
    </row>
  </sheetData>
  <phoneticPr fontId="16" type="noConversion"/>
  <pageMargins left="0.74803149606299213" right="0.74803149606299213" top="0.98425196850393704" bottom="0.98425196850393704" header="0.51181102362204722" footer="0.51181102362204722"/>
  <pageSetup scale="54" fitToWidth="3" orientation="portrait" r:id="rId1"/>
  <headerFooter alignWithMargins="0"/>
  <colBreaks count="2" manualBreakCount="2">
    <brk id="11" max="167" man="1"/>
    <brk id="22" max="16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theme="5" tint="0.59999389629810485"/>
  </sheetPr>
  <dimension ref="A1:AZ82"/>
  <sheetViews>
    <sheetView view="pageBreakPreview" zoomScale="90" zoomScaleNormal="80" zoomScaleSheetLayoutView="90" workbookViewId="0">
      <pane xSplit="2" topLeftCell="C1" activePane="topRight" state="frozen"/>
      <selection pane="topRight" activeCell="B3" sqref="B3"/>
    </sheetView>
  </sheetViews>
  <sheetFormatPr defaultColWidth="9.1796875" defaultRowHeight="12.5" x14ac:dyDescent="0.25"/>
  <cols>
    <col min="1" max="1" width="5.453125" style="97" customWidth="1"/>
    <col min="2" max="2" width="45.453125" style="101" customWidth="1"/>
    <col min="3" max="21" width="9.453125" style="101" customWidth="1"/>
    <col min="22" max="16384" width="9.1796875" style="97"/>
  </cols>
  <sheetData>
    <row r="1" spans="1:52" s="94" customFormat="1" ht="22.5" customHeight="1" x14ac:dyDescent="0.35">
      <c r="A1" s="414" t="str">
        <f>Index!A95</f>
        <v>Table 8a    Palau imports by HS Sections, FY2007-FY2025</v>
      </c>
    </row>
    <row r="2" spans="1:52" s="96" customFormat="1" ht="13" x14ac:dyDescent="0.3">
      <c r="A2" s="195" t="s">
        <v>1183</v>
      </c>
      <c r="B2" s="95"/>
      <c r="C2" s="95"/>
      <c r="D2" s="95"/>
      <c r="E2" s="95"/>
      <c r="F2" s="95"/>
      <c r="G2" s="95"/>
      <c r="H2" s="95"/>
      <c r="I2" s="95"/>
      <c r="J2" s="95"/>
      <c r="K2" s="95"/>
      <c r="L2" s="95"/>
      <c r="M2" s="95"/>
      <c r="N2" s="95"/>
      <c r="O2" s="95"/>
      <c r="P2" s="95"/>
      <c r="Q2" s="95"/>
      <c r="R2" s="95"/>
      <c r="S2" s="95"/>
      <c r="T2" s="95"/>
      <c r="U2" s="95"/>
    </row>
    <row r="3" spans="1:52" s="100" customFormat="1" ht="19.5" customHeight="1" x14ac:dyDescent="0.25">
      <c r="A3" s="98" t="s">
        <v>1184</v>
      </c>
      <c r="B3" s="99"/>
      <c r="C3" s="99" t="str">
        <f>NAgni!J2</f>
        <v>FY07</v>
      </c>
      <c r="D3" s="99" t="str">
        <f>NAgni!K2</f>
        <v>FY08</v>
      </c>
      <c r="E3" s="99" t="str">
        <f>NAgni!L2</f>
        <v>FY09</v>
      </c>
      <c r="F3" s="99" t="str">
        <f>NAgni!M2</f>
        <v>FY10</v>
      </c>
      <c r="G3" s="99" t="str">
        <f>NAgni!N2</f>
        <v>FY11</v>
      </c>
      <c r="H3" s="99" t="str">
        <f>NAgni!O2</f>
        <v>FY12</v>
      </c>
      <c r="I3" s="99" t="str">
        <f>NAgni!P2</f>
        <v>FY13</v>
      </c>
      <c r="J3" s="99" t="str">
        <f>NAgni!Q2</f>
        <v>FY14</v>
      </c>
      <c r="K3" s="99" t="str">
        <f>NAgni!R2</f>
        <v>FY15</v>
      </c>
      <c r="L3" s="99" t="str">
        <f>NAgni!S2</f>
        <v>FY16</v>
      </c>
      <c r="M3" s="99" t="str">
        <f>NAgni!T2</f>
        <v>FY17</v>
      </c>
      <c r="N3" s="99" t="str">
        <f>NAgni!U2</f>
        <v>FY18</v>
      </c>
      <c r="O3" s="99" t="str">
        <f>NAgni!V2</f>
        <v>FY19</v>
      </c>
      <c r="P3" s="99" t="str">
        <f>NAgni!W2</f>
        <v>FY20</v>
      </c>
      <c r="Q3" s="99" t="str">
        <f>NAgni!X2</f>
        <v>FY21</v>
      </c>
      <c r="R3" s="99" t="str">
        <f>NAgni!Y2</f>
        <v>FY22</v>
      </c>
      <c r="S3" s="99" t="str">
        <f>NAgni!Z2</f>
        <v>FY23</v>
      </c>
      <c r="T3" s="99" t="str">
        <f>NAgni!AA2</f>
        <v>FY24</v>
      </c>
      <c r="U3" s="99" t="str">
        <f>NAgni!AB2</f>
        <v>FY25</v>
      </c>
    </row>
    <row r="4" spans="1:52" s="96" customFormat="1" ht="20.25" customHeight="1" x14ac:dyDescent="0.3">
      <c r="A4" s="111" t="s">
        <v>514</v>
      </c>
      <c r="B4" s="471" t="s">
        <v>1185</v>
      </c>
      <c r="C4" s="196">
        <v>6.4418234825134277</v>
      </c>
      <c r="D4" s="196">
        <v>7.3677258491516113</v>
      </c>
      <c r="E4" s="196">
        <v>6.5262866020202637</v>
      </c>
      <c r="F4" s="196">
        <v>6.8640694618225098</v>
      </c>
      <c r="G4" s="196">
        <v>7.5023131370544434</v>
      </c>
      <c r="H4" s="196">
        <v>9.1426992416381836</v>
      </c>
      <c r="I4" s="196">
        <v>8.9246854782104492</v>
      </c>
      <c r="J4" s="196">
        <v>9.9203767776489258</v>
      </c>
      <c r="K4" s="196">
        <v>11.177451133728027</v>
      </c>
      <c r="L4" s="196">
        <v>10.504623413085938</v>
      </c>
      <c r="M4" s="196">
        <v>10.331425666809082</v>
      </c>
      <c r="N4" s="196">
        <v>11.39250373840332</v>
      </c>
      <c r="O4" s="196">
        <v>10.226564407348633</v>
      </c>
      <c r="P4" s="196">
        <v>11.083481788635254</v>
      </c>
      <c r="Q4" s="196">
        <v>10.272355079650879</v>
      </c>
      <c r="R4" s="196">
        <v>11.480377197265625</v>
      </c>
      <c r="S4" s="196">
        <v>11.407514572143555</v>
      </c>
      <c r="T4" s="196">
        <v>11.345615386962891</v>
      </c>
      <c r="U4" s="196">
        <v>13.363103866577148</v>
      </c>
      <c r="AF4" s="657"/>
      <c r="AG4" s="657"/>
      <c r="AH4" s="657"/>
      <c r="AI4" s="657"/>
      <c r="AJ4" s="657"/>
      <c r="AK4" s="657"/>
      <c r="AL4" s="657"/>
      <c r="AM4" s="657"/>
      <c r="AN4" s="657"/>
      <c r="AO4" s="657"/>
      <c r="AP4" s="657"/>
      <c r="AQ4" s="657"/>
      <c r="AR4" s="657"/>
      <c r="AS4" s="657"/>
      <c r="AT4" s="657"/>
      <c r="AU4" s="657"/>
      <c r="AV4" s="654"/>
      <c r="AW4" s="654"/>
      <c r="AX4" s="654"/>
      <c r="AY4" s="654"/>
      <c r="AZ4" s="654"/>
    </row>
    <row r="5" spans="1:52" s="96" customFormat="1" ht="13" x14ac:dyDescent="0.3">
      <c r="A5" s="111" t="s">
        <v>541</v>
      </c>
      <c r="B5" s="471" t="s">
        <v>1186</v>
      </c>
      <c r="C5" s="196">
        <v>4.7889618873596191</v>
      </c>
      <c r="D5" s="196">
        <v>5.6103177070617676</v>
      </c>
      <c r="E5" s="196">
        <v>6.2917003631591797</v>
      </c>
      <c r="F5" s="196">
        <v>5.8564181327819824</v>
      </c>
      <c r="G5" s="196">
        <v>6.1597099304199219</v>
      </c>
      <c r="H5" s="196">
        <v>6.5967240333557129</v>
      </c>
      <c r="I5" s="196">
        <v>6.9870080947875977</v>
      </c>
      <c r="J5" s="196">
        <v>7.0818953514099121</v>
      </c>
      <c r="K5" s="196">
        <v>7.8677058219909668</v>
      </c>
      <c r="L5" s="196">
        <v>7.81353759765625</v>
      </c>
      <c r="M5" s="196">
        <v>7.7472176551818848</v>
      </c>
      <c r="N5" s="196">
        <v>7.8316388130187988</v>
      </c>
      <c r="O5" s="196">
        <v>8.1660680770874023</v>
      </c>
      <c r="P5" s="196">
        <v>8.4411840438842773</v>
      </c>
      <c r="Q5" s="196">
        <v>7.382845401763916</v>
      </c>
      <c r="R5" s="196">
        <v>8.5699901580810547</v>
      </c>
      <c r="S5" s="196">
        <v>8.5466499328613281</v>
      </c>
      <c r="T5" s="196">
        <v>8.0336141586303711</v>
      </c>
      <c r="U5" s="196">
        <v>9.468073844909668</v>
      </c>
      <c r="AF5" s="657"/>
      <c r="AG5" s="657"/>
      <c r="AH5" s="657"/>
      <c r="AI5" s="657"/>
      <c r="AJ5" s="657"/>
      <c r="AK5" s="657"/>
      <c r="AL5" s="657"/>
      <c r="AM5" s="657"/>
      <c r="AN5" s="657"/>
      <c r="AO5" s="657"/>
      <c r="AP5" s="657"/>
      <c r="AQ5" s="657"/>
      <c r="AR5" s="657"/>
      <c r="AS5" s="657"/>
      <c r="AT5" s="657"/>
      <c r="AU5" s="657"/>
      <c r="AV5" s="654"/>
      <c r="AW5" s="654"/>
      <c r="AX5" s="654"/>
      <c r="AY5" s="654"/>
      <c r="AZ5" s="654"/>
    </row>
    <row r="6" spans="1:52" s="96" customFormat="1" ht="13" x14ac:dyDescent="0.3">
      <c r="A6" s="111" t="s">
        <v>553</v>
      </c>
      <c r="B6" s="471" t="s">
        <v>1187</v>
      </c>
      <c r="C6" s="196">
        <v>0.54420995712280273</v>
      </c>
      <c r="D6" s="196">
        <v>0.64278495311737061</v>
      </c>
      <c r="E6" s="196">
        <v>0.74747425317764282</v>
      </c>
      <c r="F6" s="196">
        <v>0.58168929815292358</v>
      </c>
      <c r="G6" s="196">
        <v>0.73452818393707275</v>
      </c>
      <c r="H6" s="196">
        <v>0.76708078384399414</v>
      </c>
      <c r="I6" s="196">
        <v>0.73485344648361206</v>
      </c>
      <c r="J6" s="196">
        <v>0.76514685153961182</v>
      </c>
      <c r="K6" s="196">
        <v>0.76228702068328857</v>
      </c>
      <c r="L6" s="196">
        <v>0.69943702220916748</v>
      </c>
      <c r="M6" s="196">
        <v>0.77935314178466797</v>
      </c>
      <c r="N6" s="196">
        <v>0.80926793813705444</v>
      </c>
      <c r="O6" s="196">
        <v>0.73045045137405396</v>
      </c>
      <c r="P6" s="196">
        <v>0.73970669507980347</v>
      </c>
      <c r="Q6" s="196">
        <v>0.75554907321929932</v>
      </c>
      <c r="R6" s="196">
        <v>0.97133666276931763</v>
      </c>
      <c r="S6" s="196">
        <v>0.91174042224884033</v>
      </c>
      <c r="T6" s="196">
        <v>1.0971908569335938</v>
      </c>
      <c r="U6" s="196">
        <v>1.0221878290176392</v>
      </c>
      <c r="AF6" s="657"/>
      <c r="AG6" s="657"/>
      <c r="AH6" s="657"/>
      <c r="AI6" s="657"/>
      <c r="AJ6" s="657"/>
      <c r="AK6" s="657"/>
      <c r="AL6" s="657"/>
      <c r="AM6" s="657"/>
      <c r="AN6" s="657"/>
      <c r="AO6" s="657"/>
      <c r="AP6" s="657"/>
      <c r="AQ6" s="657"/>
      <c r="AR6" s="657"/>
      <c r="AS6" s="657"/>
      <c r="AT6" s="657"/>
      <c r="AU6" s="657"/>
      <c r="AV6" s="654"/>
      <c r="AW6" s="654"/>
      <c r="AX6" s="654"/>
      <c r="AY6" s="654"/>
      <c r="AZ6" s="654"/>
    </row>
    <row r="7" spans="1:52" s="96" customFormat="1" ht="13" x14ac:dyDescent="0.3">
      <c r="A7" s="111" t="s">
        <v>567</v>
      </c>
      <c r="B7" s="471" t="s">
        <v>1188</v>
      </c>
      <c r="C7" s="196">
        <v>16.596231460571289</v>
      </c>
      <c r="D7" s="196">
        <v>17.221923828125</v>
      </c>
      <c r="E7" s="196">
        <v>16.732326507568359</v>
      </c>
      <c r="F7" s="196">
        <v>17.048500061035156</v>
      </c>
      <c r="G7" s="196">
        <v>17.937034606933594</v>
      </c>
      <c r="H7" s="196">
        <v>21.464941024780273</v>
      </c>
      <c r="I7" s="196">
        <v>21.179595947265625</v>
      </c>
      <c r="J7" s="196">
        <v>23.634519577026367</v>
      </c>
      <c r="K7" s="196">
        <v>23.271556854248047</v>
      </c>
      <c r="L7" s="196">
        <v>23.555835723876953</v>
      </c>
      <c r="M7" s="196">
        <v>23.433620452880859</v>
      </c>
      <c r="N7" s="196">
        <v>22.918674468994141</v>
      </c>
      <c r="O7" s="196">
        <v>22.204921722412109</v>
      </c>
      <c r="P7" s="196">
        <v>22.100971221923828</v>
      </c>
      <c r="Q7" s="196">
        <v>20.828643798828125</v>
      </c>
      <c r="R7" s="196">
        <v>22.372404098510742</v>
      </c>
      <c r="S7" s="196">
        <v>22.550275802612305</v>
      </c>
      <c r="T7" s="196">
        <v>23.926055908203125</v>
      </c>
      <c r="U7" s="196">
        <v>27.043014526367188</v>
      </c>
      <c r="AF7" s="657"/>
      <c r="AG7" s="657"/>
      <c r="AH7" s="657"/>
      <c r="AI7" s="657"/>
      <c r="AJ7" s="657"/>
      <c r="AK7" s="657"/>
      <c r="AL7" s="657"/>
      <c r="AM7" s="657"/>
      <c r="AN7" s="657"/>
      <c r="AO7" s="657"/>
      <c r="AP7" s="657"/>
      <c r="AQ7" s="657"/>
      <c r="AR7" s="657"/>
      <c r="AS7" s="657"/>
      <c r="AT7" s="657"/>
      <c r="AU7" s="657"/>
      <c r="AV7" s="654"/>
      <c r="AW7" s="654"/>
      <c r="AX7" s="654"/>
      <c r="AY7" s="654"/>
      <c r="AZ7" s="654"/>
    </row>
    <row r="8" spans="1:52" s="96" customFormat="1" ht="13" x14ac:dyDescent="0.3">
      <c r="A8" s="111" t="s">
        <v>633</v>
      </c>
      <c r="B8" s="472" t="s">
        <v>1189</v>
      </c>
      <c r="C8" s="196">
        <v>39.550865173339844</v>
      </c>
      <c r="D8" s="196">
        <v>43.436511993408203</v>
      </c>
      <c r="E8" s="196">
        <v>24.867387771606445</v>
      </c>
      <c r="F8" s="196">
        <v>37.288375854492188</v>
      </c>
      <c r="G8" s="196">
        <v>47.782054901123047</v>
      </c>
      <c r="H8" s="196">
        <v>52.952217102050781</v>
      </c>
      <c r="I8" s="196">
        <v>53.045936584472656</v>
      </c>
      <c r="J8" s="196">
        <v>57.514072418212891</v>
      </c>
      <c r="K8" s="196">
        <v>37.341995239257813</v>
      </c>
      <c r="L8" s="196">
        <v>34.322998046875</v>
      </c>
      <c r="M8" s="196">
        <v>32.972461700439453</v>
      </c>
      <c r="N8" s="196">
        <v>39.920066833496094</v>
      </c>
      <c r="O8" s="196">
        <v>40.168319702148438</v>
      </c>
      <c r="P8" s="196">
        <v>29.345794677734375</v>
      </c>
      <c r="Q8" s="196">
        <v>25.409505844116211</v>
      </c>
      <c r="R8" s="196">
        <v>39.638454437255859</v>
      </c>
      <c r="S8" s="196">
        <v>41.868434906005859</v>
      </c>
      <c r="T8" s="196">
        <v>19.433906555175781</v>
      </c>
      <c r="U8" s="196">
        <v>2.8598980903625488</v>
      </c>
      <c r="AF8" s="657"/>
      <c r="AG8" s="657"/>
      <c r="AH8" s="657"/>
      <c r="AI8" s="657"/>
      <c r="AJ8" s="657"/>
      <c r="AK8" s="657"/>
      <c r="AL8" s="657"/>
      <c r="AM8" s="657"/>
      <c r="AN8" s="657"/>
      <c r="AO8" s="657"/>
      <c r="AP8" s="657"/>
      <c r="AQ8" s="657"/>
      <c r="AR8" s="657"/>
      <c r="AS8" s="657"/>
      <c r="AT8" s="657"/>
      <c r="AU8" s="657"/>
      <c r="AV8" s="654"/>
      <c r="AW8" s="654"/>
      <c r="AX8" s="654"/>
      <c r="AY8" s="654"/>
      <c r="AZ8" s="654"/>
    </row>
    <row r="9" spans="1:52" s="96" customFormat="1" ht="13" x14ac:dyDescent="0.3">
      <c r="A9" s="111" t="s">
        <v>647</v>
      </c>
      <c r="B9" s="471" t="s">
        <v>1190</v>
      </c>
      <c r="C9" s="196">
        <v>5.4366474151611328</v>
      </c>
      <c r="D9" s="196">
        <v>5.7658863067626953</v>
      </c>
      <c r="E9" s="196">
        <v>6.0081877708435059</v>
      </c>
      <c r="F9" s="196">
        <v>6.2127799987792969</v>
      </c>
      <c r="G9" s="196">
        <v>6.4964022636413574</v>
      </c>
      <c r="H9" s="196">
        <v>7.5941085815429688</v>
      </c>
      <c r="I9" s="196">
        <v>7.9360508918762207</v>
      </c>
      <c r="J9" s="196">
        <v>9.5008974075317383</v>
      </c>
      <c r="K9" s="196">
        <v>9.9159812927246094</v>
      </c>
      <c r="L9" s="196">
        <v>11.017803192138672</v>
      </c>
      <c r="M9" s="196">
        <v>9.7065973281860352</v>
      </c>
      <c r="N9" s="196">
        <v>11.584775924682617</v>
      </c>
      <c r="O9" s="196">
        <v>10.736858367919922</v>
      </c>
      <c r="P9" s="196">
        <v>17.308303833007813</v>
      </c>
      <c r="Q9" s="196">
        <v>10.497035980224609</v>
      </c>
      <c r="R9" s="196">
        <v>9.7563896179199219</v>
      </c>
      <c r="S9" s="196">
        <v>10.94698429107666</v>
      </c>
      <c r="T9" s="196">
        <v>33.721500396728516</v>
      </c>
      <c r="U9" s="196">
        <v>43.53387451171875</v>
      </c>
      <c r="AF9" s="657"/>
      <c r="AG9" s="657"/>
      <c r="AH9" s="657"/>
      <c r="AI9" s="657"/>
      <c r="AJ9" s="657"/>
      <c r="AK9" s="657"/>
      <c r="AL9" s="657"/>
      <c r="AM9" s="657"/>
      <c r="AN9" s="657"/>
      <c r="AO9" s="657"/>
      <c r="AP9" s="657"/>
      <c r="AQ9" s="657"/>
      <c r="AR9" s="657"/>
      <c r="AS9" s="657"/>
      <c r="AT9" s="657"/>
      <c r="AU9" s="657"/>
      <c r="AV9" s="654"/>
      <c r="AW9" s="654"/>
      <c r="AX9" s="654"/>
      <c r="AY9" s="654"/>
      <c r="AZ9" s="654"/>
    </row>
    <row r="10" spans="1:52" s="96" customFormat="1" ht="13" x14ac:dyDescent="0.3">
      <c r="A10" s="111" t="s">
        <v>661</v>
      </c>
      <c r="B10" s="471" t="s">
        <v>1191</v>
      </c>
      <c r="C10" s="196">
        <v>4.1692938804626465</v>
      </c>
      <c r="D10" s="196">
        <v>2.9123530387878418</v>
      </c>
      <c r="E10" s="196">
        <v>2.6761505603790283</v>
      </c>
      <c r="F10" s="196">
        <v>2.8939292430877686</v>
      </c>
      <c r="G10" s="196">
        <v>3.2473537921905518</v>
      </c>
      <c r="H10" s="196">
        <v>4.1598405838012695</v>
      </c>
      <c r="I10" s="196">
        <v>4.250298023223877</v>
      </c>
      <c r="J10" s="196">
        <v>4.5593991279602051</v>
      </c>
      <c r="K10" s="196">
        <v>5.5744237899780273</v>
      </c>
      <c r="L10" s="196">
        <v>6.5799412727355957</v>
      </c>
      <c r="M10" s="196">
        <v>10.092504501342773</v>
      </c>
      <c r="N10" s="196">
        <v>6.6109127998352051</v>
      </c>
      <c r="O10" s="196">
        <v>5.471189022064209</v>
      </c>
      <c r="P10" s="196">
        <v>5.8443703651428223</v>
      </c>
      <c r="Q10" s="196">
        <v>5.4353542327880859</v>
      </c>
      <c r="R10" s="196">
        <v>6.1689414978027344</v>
      </c>
      <c r="S10" s="196">
        <v>6.0790767669677734</v>
      </c>
      <c r="T10" s="196">
        <v>9.8653497695922852</v>
      </c>
      <c r="U10" s="196">
        <v>13.092891693115234</v>
      </c>
      <c r="AF10" s="657"/>
      <c r="AG10" s="657"/>
      <c r="AH10" s="657"/>
      <c r="AI10" s="657"/>
      <c r="AJ10" s="657"/>
      <c r="AK10" s="657"/>
      <c r="AL10" s="657"/>
      <c r="AM10" s="657"/>
      <c r="AN10" s="657"/>
      <c r="AO10" s="657"/>
      <c r="AP10" s="657"/>
      <c r="AQ10" s="657"/>
      <c r="AR10" s="657"/>
      <c r="AS10" s="657"/>
      <c r="AT10" s="657"/>
      <c r="AU10" s="657"/>
      <c r="AV10" s="654"/>
      <c r="AW10" s="654"/>
      <c r="AX10" s="654"/>
      <c r="AY10" s="654"/>
      <c r="AZ10" s="654"/>
    </row>
    <row r="11" spans="1:52" s="96" customFormat="1" ht="13" x14ac:dyDescent="0.3">
      <c r="A11" s="111" t="s">
        <v>690</v>
      </c>
      <c r="B11" s="471" t="s">
        <v>1192</v>
      </c>
      <c r="C11" s="196">
        <v>0.23079228401184082</v>
      </c>
      <c r="D11" s="196">
        <v>0.35247200727462769</v>
      </c>
      <c r="E11" s="196">
        <v>0.31729155778884888</v>
      </c>
      <c r="F11" s="196">
        <v>0.32715663313865662</v>
      </c>
      <c r="G11" s="196">
        <v>0.41744646430015564</v>
      </c>
      <c r="H11" s="196">
        <v>0.42168357968330383</v>
      </c>
      <c r="I11" s="196">
        <v>0.43513831496238708</v>
      </c>
      <c r="J11" s="196">
        <v>0.37132033705711365</v>
      </c>
      <c r="K11" s="196">
        <v>0.56897354125976563</v>
      </c>
      <c r="L11" s="196">
        <v>0.70120787620544434</v>
      </c>
      <c r="M11" s="196">
        <v>0.58949053287506104</v>
      </c>
      <c r="N11" s="196">
        <v>0.57366317510604858</v>
      </c>
      <c r="O11" s="196">
        <v>0.44494622945785522</v>
      </c>
      <c r="P11" s="196">
        <v>0.45966938138008118</v>
      </c>
      <c r="Q11" s="196">
        <v>0.52860110998153687</v>
      </c>
      <c r="R11" s="196">
        <v>0.4837685227394104</v>
      </c>
      <c r="S11" s="196">
        <v>0.41198557615280151</v>
      </c>
      <c r="T11" s="196">
        <v>4.3142967224121094</v>
      </c>
      <c r="U11" s="196">
        <v>10.107814788818359</v>
      </c>
      <c r="AF11" s="657"/>
      <c r="AG11" s="657"/>
      <c r="AH11" s="657"/>
      <c r="AI11" s="657"/>
      <c r="AJ11" s="657"/>
      <c r="AK11" s="657"/>
      <c r="AL11" s="657"/>
      <c r="AM11" s="657"/>
      <c r="AN11" s="657"/>
      <c r="AO11" s="657"/>
      <c r="AP11" s="657"/>
      <c r="AQ11" s="657"/>
      <c r="AR11" s="657"/>
      <c r="AS11" s="657"/>
      <c r="AT11" s="657"/>
      <c r="AU11" s="657"/>
      <c r="AV11" s="654"/>
      <c r="AW11" s="654"/>
      <c r="AX11" s="654"/>
      <c r="AY11" s="654"/>
      <c r="AZ11" s="654"/>
    </row>
    <row r="12" spans="1:52" s="96" customFormat="1" ht="13" x14ac:dyDescent="0.3">
      <c r="A12" s="111" t="s">
        <v>704</v>
      </c>
      <c r="B12" s="472" t="s">
        <v>1193</v>
      </c>
      <c r="C12" s="196">
        <v>2.2675778865814209</v>
      </c>
      <c r="D12" s="196">
        <v>2.1228232383728027</v>
      </c>
      <c r="E12" s="196">
        <v>1.4720807075500488</v>
      </c>
      <c r="F12" s="196">
        <v>1.8407148122787476</v>
      </c>
      <c r="G12" s="196">
        <v>1.6638847589492798</v>
      </c>
      <c r="H12" s="196">
        <v>2.1317622661590576</v>
      </c>
      <c r="I12" s="196">
        <v>2.5124902725219727</v>
      </c>
      <c r="J12" s="196">
        <v>2.8449125289916992</v>
      </c>
      <c r="K12" s="196">
        <v>3.3534984588623047</v>
      </c>
      <c r="L12" s="196">
        <v>2.5834379196166992</v>
      </c>
      <c r="M12" s="196">
        <v>2.6464884281158447</v>
      </c>
      <c r="N12" s="196">
        <v>4.5742044448852539</v>
      </c>
      <c r="O12" s="196">
        <v>3.0172922611236572</v>
      </c>
      <c r="P12" s="196">
        <v>2.6881852149963379</v>
      </c>
      <c r="Q12" s="196">
        <v>2.9522631168365479</v>
      </c>
      <c r="R12" s="196">
        <v>2.5552031993865967</v>
      </c>
      <c r="S12" s="196">
        <v>2.197798490524292</v>
      </c>
      <c r="T12" s="196">
        <v>2.1821906566619873</v>
      </c>
      <c r="U12" s="196">
        <v>0.56912660598754883</v>
      </c>
      <c r="AF12" s="657"/>
      <c r="AG12" s="657"/>
      <c r="AH12" s="657"/>
      <c r="AI12" s="657"/>
      <c r="AJ12" s="657"/>
      <c r="AK12" s="657"/>
      <c r="AL12" s="657"/>
      <c r="AM12" s="657"/>
      <c r="AN12" s="657"/>
      <c r="AO12" s="657"/>
      <c r="AP12" s="657"/>
      <c r="AQ12" s="657"/>
      <c r="AR12" s="657"/>
      <c r="AS12" s="657"/>
      <c r="AT12" s="657"/>
      <c r="AU12" s="657"/>
      <c r="AV12" s="654"/>
      <c r="AW12" s="654"/>
      <c r="AX12" s="654"/>
      <c r="AY12" s="654"/>
      <c r="AZ12" s="654"/>
    </row>
    <row r="13" spans="1:52" s="96" customFormat="1" ht="13" x14ac:dyDescent="0.3">
      <c r="A13" s="111" t="s">
        <v>727</v>
      </c>
      <c r="B13" s="472" t="s">
        <v>1194</v>
      </c>
      <c r="C13" s="196">
        <v>2.9118833541870117</v>
      </c>
      <c r="D13" s="196">
        <v>3.0399003028869629</v>
      </c>
      <c r="E13" s="196">
        <v>3.8187615871429443</v>
      </c>
      <c r="F13" s="196">
        <v>3.0367779731750488</v>
      </c>
      <c r="G13" s="196">
        <v>3.1643867492675781</v>
      </c>
      <c r="H13" s="196">
        <v>3.2007215023040771</v>
      </c>
      <c r="I13" s="196">
        <v>3.2355384826660156</v>
      </c>
      <c r="J13" s="196">
        <v>3.0724754333496094</v>
      </c>
      <c r="K13" s="196">
        <v>3.196152925491333</v>
      </c>
      <c r="L13" s="196">
        <v>3.162384033203125</v>
      </c>
      <c r="M13" s="196">
        <v>3.2451610565185547</v>
      </c>
      <c r="N13" s="196">
        <v>3.0216875076293945</v>
      </c>
      <c r="O13" s="196">
        <v>3.1754417419433594</v>
      </c>
      <c r="P13" s="196">
        <v>2.4498331546783447</v>
      </c>
      <c r="Q13" s="196">
        <v>2.3349447250366211</v>
      </c>
      <c r="R13" s="196">
        <v>2.3585021495819092</v>
      </c>
      <c r="S13" s="196">
        <v>2.3756608963012695</v>
      </c>
      <c r="T13" s="196">
        <v>2.5240390300750732</v>
      </c>
      <c r="U13" s="196">
        <v>3.1640274524688721</v>
      </c>
      <c r="AF13" s="657"/>
      <c r="AG13" s="657"/>
      <c r="AH13" s="657"/>
      <c r="AI13" s="657"/>
      <c r="AJ13" s="657"/>
      <c r="AK13" s="657"/>
      <c r="AL13" s="657"/>
      <c r="AM13" s="657"/>
      <c r="AN13" s="657"/>
      <c r="AO13" s="657"/>
      <c r="AP13" s="657"/>
      <c r="AQ13" s="657"/>
      <c r="AR13" s="657"/>
      <c r="AS13" s="657"/>
      <c r="AT13" s="657"/>
      <c r="AU13" s="657"/>
      <c r="AV13" s="654"/>
      <c r="AW13" s="654"/>
      <c r="AX13" s="654"/>
      <c r="AY13" s="654"/>
      <c r="AZ13" s="654"/>
    </row>
    <row r="14" spans="1:52" ht="13" x14ac:dyDescent="0.3">
      <c r="A14" s="111" t="s">
        <v>1195</v>
      </c>
      <c r="B14" s="472" t="s">
        <v>1196</v>
      </c>
      <c r="C14" s="196">
        <v>2.263331413269043</v>
      </c>
      <c r="D14" s="196">
        <v>2.5959241390228271</v>
      </c>
      <c r="E14" s="196">
        <v>2.0753424167633057</v>
      </c>
      <c r="F14" s="196">
        <v>2.213594913482666</v>
      </c>
      <c r="G14" s="196">
        <v>2.4809489250183105</v>
      </c>
      <c r="H14" s="196">
        <v>2.8065168857574463</v>
      </c>
      <c r="I14" s="196">
        <v>2.8212485313415527</v>
      </c>
      <c r="J14" s="196">
        <v>3.5110113620758057</v>
      </c>
      <c r="K14" s="196">
        <v>3.3735470771789551</v>
      </c>
      <c r="L14" s="196">
        <v>3.9643089771270752</v>
      </c>
      <c r="M14" s="196">
        <v>3.3024792671203613</v>
      </c>
      <c r="N14" s="196">
        <v>3.5085484981536865</v>
      </c>
      <c r="O14" s="196">
        <v>2.8670225143432617</v>
      </c>
      <c r="P14" s="196">
        <v>3.1395065784454346</v>
      </c>
      <c r="Q14" s="196">
        <v>3.2282192707061768</v>
      </c>
      <c r="R14" s="196">
        <v>4.2015209197998047</v>
      </c>
      <c r="S14" s="196">
        <v>3.4538528919219971</v>
      </c>
      <c r="T14" s="196">
        <v>3.1849386692047119</v>
      </c>
      <c r="U14" s="196">
        <v>4.6260590553283691</v>
      </c>
      <c r="AF14" s="658"/>
      <c r="AG14" s="658"/>
      <c r="AH14" s="658"/>
      <c r="AI14" s="658"/>
      <c r="AJ14" s="658"/>
      <c r="AK14" s="657"/>
      <c r="AL14" s="657"/>
      <c r="AM14" s="657"/>
      <c r="AN14" s="657"/>
      <c r="AO14" s="657"/>
      <c r="AP14" s="657"/>
      <c r="AQ14" s="657"/>
      <c r="AR14" s="657"/>
      <c r="AS14" s="657"/>
      <c r="AT14" s="657"/>
      <c r="AU14" s="657"/>
      <c r="AV14" s="654"/>
      <c r="AW14" s="654"/>
      <c r="AX14" s="654"/>
      <c r="AY14" s="654"/>
      <c r="AZ14" s="654"/>
    </row>
    <row r="15" spans="1:52" ht="13" x14ac:dyDescent="0.3">
      <c r="A15" s="111" t="s">
        <v>1197</v>
      </c>
      <c r="B15" s="472" t="s">
        <v>1198</v>
      </c>
      <c r="C15" s="196">
        <v>0.59998613595962524</v>
      </c>
      <c r="D15" s="196">
        <v>0.5042073130607605</v>
      </c>
      <c r="E15" s="196">
        <v>0.46801105141639709</v>
      </c>
      <c r="F15" s="196">
        <v>0.5306277871131897</v>
      </c>
      <c r="G15" s="196">
        <v>0.61843430995941162</v>
      </c>
      <c r="H15" s="196">
        <v>0.69784820079803467</v>
      </c>
      <c r="I15" s="196">
        <v>0.82939285039901733</v>
      </c>
      <c r="J15" s="196">
        <v>0.79285991191864014</v>
      </c>
      <c r="K15" s="196">
        <v>0.90885257720947266</v>
      </c>
      <c r="L15" s="196">
        <v>0.99386990070343018</v>
      </c>
      <c r="M15" s="196">
        <v>1.0038895606994629</v>
      </c>
      <c r="N15" s="196">
        <v>0.89548593759536743</v>
      </c>
      <c r="O15" s="196">
        <v>0.71618682146072388</v>
      </c>
      <c r="P15" s="196">
        <v>0.60875123739242554</v>
      </c>
      <c r="Q15" s="196">
        <v>0.72277700901031494</v>
      </c>
      <c r="R15" s="196">
        <v>1.4141658544540405</v>
      </c>
      <c r="S15" s="196">
        <v>1.194091796875</v>
      </c>
      <c r="T15" s="196">
        <v>0.70713400840759277</v>
      </c>
      <c r="U15" s="196">
        <v>0.78439557552337646</v>
      </c>
      <c r="AF15" s="658"/>
      <c r="AG15" s="658"/>
      <c r="AH15" s="658"/>
      <c r="AI15" s="658"/>
      <c r="AJ15" s="658"/>
      <c r="AK15" s="657"/>
      <c r="AL15" s="657"/>
      <c r="AM15" s="657"/>
      <c r="AN15" s="657"/>
      <c r="AO15" s="657"/>
      <c r="AP15" s="657"/>
      <c r="AQ15" s="657"/>
      <c r="AR15" s="657"/>
      <c r="AS15" s="657"/>
      <c r="AT15" s="657"/>
      <c r="AU15" s="657"/>
      <c r="AV15" s="654"/>
      <c r="AW15" s="654"/>
      <c r="AX15" s="654"/>
      <c r="AY15" s="654"/>
      <c r="AZ15" s="654"/>
    </row>
    <row r="16" spans="1:52" ht="13" x14ac:dyDescent="0.3">
      <c r="A16" s="111" t="s">
        <v>1199</v>
      </c>
      <c r="B16" s="472" t="s">
        <v>1200</v>
      </c>
      <c r="C16" s="196">
        <v>2.2480766773223877</v>
      </c>
      <c r="D16" s="196">
        <v>1.0831986665725708</v>
      </c>
      <c r="E16" s="196">
        <v>1.0118986368179321</v>
      </c>
      <c r="F16" s="196">
        <v>0.78256881237030029</v>
      </c>
      <c r="G16" s="196">
        <v>0.88984549045562744</v>
      </c>
      <c r="H16" s="196">
        <v>1.2834378480911255</v>
      </c>
      <c r="I16" s="196">
        <v>2.6079010963439941</v>
      </c>
      <c r="J16" s="196">
        <v>3.2506260871887207</v>
      </c>
      <c r="K16" s="196">
        <v>2.7118370532989502</v>
      </c>
      <c r="L16" s="196">
        <v>2.183253288269043</v>
      </c>
      <c r="M16" s="196">
        <v>2.0320754051208496</v>
      </c>
      <c r="N16" s="196">
        <v>2.3791487216949463</v>
      </c>
      <c r="O16" s="196">
        <v>2.3981921672821045</v>
      </c>
      <c r="P16" s="196">
        <v>2.1711723804473877</v>
      </c>
      <c r="Q16" s="196">
        <v>2.5971622467041016</v>
      </c>
      <c r="R16" s="196">
        <v>1.6473289728164673</v>
      </c>
      <c r="S16" s="196">
        <v>1.4860876798629761</v>
      </c>
      <c r="T16" s="196">
        <v>1.2690926790237427</v>
      </c>
      <c r="U16" s="196">
        <v>2.3576395511627197</v>
      </c>
      <c r="AF16" s="658"/>
      <c r="AG16" s="658"/>
      <c r="AH16" s="658"/>
      <c r="AI16" s="658"/>
      <c r="AJ16" s="658"/>
      <c r="AK16" s="657"/>
      <c r="AL16" s="657"/>
      <c r="AM16" s="657"/>
      <c r="AN16" s="657"/>
      <c r="AO16" s="657"/>
      <c r="AP16" s="657"/>
      <c r="AQ16" s="657"/>
      <c r="AR16" s="657"/>
      <c r="AS16" s="657"/>
      <c r="AT16" s="657"/>
      <c r="AU16" s="657"/>
      <c r="AV16" s="654"/>
      <c r="AW16" s="654"/>
      <c r="AX16" s="654"/>
      <c r="AY16" s="654"/>
      <c r="AZ16" s="654"/>
    </row>
    <row r="17" spans="1:52" ht="13" x14ac:dyDescent="0.3">
      <c r="A17" s="111" t="s">
        <v>1201</v>
      </c>
      <c r="B17" s="472" t="s">
        <v>1202</v>
      </c>
      <c r="C17" s="196">
        <v>7.7843427658081055E-2</v>
      </c>
      <c r="D17" s="196">
        <v>0.12364508956670761</v>
      </c>
      <c r="E17" s="196">
        <v>6.5060369670391083E-2</v>
      </c>
      <c r="F17" s="196">
        <v>8.7778806686401367E-2</v>
      </c>
      <c r="G17" s="196">
        <v>0.11502966284751892</v>
      </c>
      <c r="H17" s="196">
        <v>0.10890486836433411</v>
      </c>
      <c r="I17" s="196">
        <v>0.12397147715091705</v>
      </c>
      <c r="J17" s="196">
        <v>0.26736503839492798</v>
      </c>
      <c r="K17" s="196">
        <v>0.44804906845092773</v>
      </c>
      <c r="L17" s="196">
        <v>0.29898256063461304</v>
      </c>
      <c r="M17" s="196">
        <v>0.23494480550289154</v>
      </c>
      <c r="N17" s="196">
        <v>0.22840386629104614</v>
      </c>
      <c r="O17" s="196">
        <v>0.21419478952884674</v>
      </c>
      <c r="P17" s="196">
        <v>0.17779485881328583</v>
      </c>
      <c r="Q17" s="196">
        <v>0.1304873526096344</v>
      </c>
      <c r="R17" s="196">
        <v>0.19076652824878693</v>
      </c>
      <c r="S17" s="196">
        <v>0.12245941907167435</v>
      </c>
      <c r="T17" s="196">
        <v>0.15006677806377411</v>
      </c>
      <c r="U17" s="196">
        <v>0.18993848562240601</v>
      </c>
      <c r="AF17" s="658"/>
      <c r="AG17" s="658"/>
      <c r="AH17" s="658"/>
      <c r="AI17" s="658"/>
      <c r="AJ17" s="658"/>
      <c r="AK17" s="657"/>
      <c r="AL17" s="657"/>
      <c r="AM17" s="657"/>
      <c r="AN17" s="657"/>
      <c r="AO17" s="657"/>
      <c r="AP17" s="657"/>
      <c r="AQ17" s="657"/>
      <c r="AR17" s="657"/>
      <c r="AS17" s="657"/>
      <c r="AT17" s="657"/>
      <c r="AU17" s="657"/>
      <c r="AV17" s="654"/>
      <c r="AW17" s="654"/>
      <c r="AX17" s="654"/>
      <c r="AY17" s="654"/>
      <c r="AZ17" s="654"/>
    </row>
    <row r="18" spans="1:52" ht="12" customHeight="1" x14ac:dyDescent="0.3">
      <c r="A18" s="111" t="s">
        <v>1203</v>
      </c>
      <c r="B18" s="472" t="s">
        <v>1204</v>
      </c>
      <c r="C18" s="196">
        <v>4.8524727821350098</v>
      </c>
      <c r="D18" s="196">
        <v>7.6026625633239746</v>
      </c>
      <c r="E18" s="196">
        <v>5.188690185546875</v>
      </c>
      <c r="F18" s="196">
        <v>3.3012325763702393</v>
      </c>
      <c r="G18" s="196">
        <v>5.2042031288146973</v>
      </c>
      <c r="H18" s="196">
        <v>4.2583184242248535</v>
      </c>
      <c r="I18" s="196">
        <v>5.686305046081543</v>
      </c>
      <c r="J18" s="196">
        <v>9.4236526489257813</v>
      </c>
      <c r="K18" s="196">
        <v>6.7266221046447754</v>
      </c>
      <c r="L18" s="196">
        <v>7.7141356468200684</v>
      </c>
      <c r="M18" s="196">
        <v>11.301639556884766</v>
      </c>
      <c r="N18" s="196">
        <v>9.4464206695556641</v>
      </c>
      <c r="O18" s="196">
        <v>10.44127368927002</v>
      </c>
      <c r="P18" s="196">
        <v>10.133866310119629</v>
      </c>
      <c r="Q18" s="196">
        <v>8.4644451141357422</v>
      </c>
      <c r="R18" s="196">
        <v>10.797002792358398</v>
      </c>
      <c r="S18" s="196">
        <v>8.8955221176147461</v>
      </c>
      <c r="T18" s="196">
        <v>2.8375520706176758</v>
      </c>
      <c r="U18" s="196">
        <v>0.5338900089263916</v>
      </c>
      <c r="AF18" s="658"/>
      <c r="AG18" s="658"/>
      <c r="AH18" s="658"/>
      <c r="AI18" s="658"/>
      <c r="AJ18" s="658"/>
      <c r="AK18" s="657"/>
      <c r="AL18" s="657"/>
      <c r="AM18" s="657"/>
      <c r="AN18" s="657"/>
      <c r="AO18" s="657"/>
      <c r="AP18" s="657"/>
      <c r="AQ18" s="657"/>
      <c r="AR18" s="657"/>
      <c r="AS18" s="657"/>
      <c r="AT18" s="657"/>
      <c r="AU18" s="657"/>
      <c r="AV18" s="654"/>
      <c r="AW18" s="654"/>
      <c r="AX18" s="654"/>
      <c r="AY18" s="654"/>
      <c r="AZ18" s="654"/>
    </row>
    <row r="19" spans="1:52" ht="13" x14ac:dyDescent="0.3">
      <c r="A19" s="111" t="s">
        <v>1205</v>
      </c>
      <c r="B19" s="472" t="s">
        <v>1206</v>
      </c>
      <c r="C19" s="196">
        <v>12.100434303283691</v>
      </c>
      <c r="D19" s="196">
        <v>14.510374069213867</v>
      </c>
      <c r="E19" s="196">
        <v>13.908438682556152</v>
      </c>
      <c r="F19" s="196">
        <v>14.103475570678711</v>
      </c>
      <c r="G19" s="196">
        <v>16.395042419433594</v>
      </c>
      <c r="H19" s="196">
        <v>18.801975250244141</v>
      </c>
      <c r="I19" s="196">
        <v>18.693296432495117</v>
      </c>
      <c r="J19" s="196">
        <v>26.414278030395508</v>
      </c>
      <c r="K19" s="196">
        <v>23.756134033203125</v>
      </c>
      <c r="L19" s="196">
        <v>22.092195510864258</v>
      </c>
      <c r="M19" s="196">
        <v>29.550144195556641</v>
      </c>
      <c r="N19" s="196">
        <v>22.533348083496094</v>
      </c>
      <c r="O19" s="196">
        <v>25.729412078857422</v>
      </c>
      <c r="P19" s="196">
        <v>28.390398025512695</v>
      </c>
      <c r="Q19" s="196">
        <v>21.426385879516602</v>
      </c>
      <c r="R19" s="196">
        <v>29.234119415283203</v>
      </c>
      <c r="S19" s="196">
        <v>29.182502746582031</v>
      </c>
      <c r="T19" s="196">
        <v>16.827987670898438</v>
      </c>
      <c r="U19" s="196">
        <v>17.083036422729492</v>
      </c>
      <c r="AF19" s="658"/>
      <c r="AG19" s="658"/>
      <c r="AH19" s="658"/>
      <c r="AI19" s="658"/>
      <c r="AJ19" s="658"/>
      <c r="AK19" s="657"/>
      <c r="AL19" s="657"/>
      <c r="AM19" s="657"/>
      <c r="AN19" s="657"/>
      <c r="AO19" s="657"/>
      <c r="AP19" s="657"/>
      <c r="AQ19" s="657"/>
      <c r="AR19" s="657"/>
      <c r="AS19" s="657"/>
      <c r="AT19" s="657"/>
      <c r="AU19" s="657"/>
      <c r="AV19" s="654"/>
      <c r="AW19" s="654"/>
      <c r="AX19" s="654"/>
      <c r="AY19" s="654"/>
      <c r="AZ19" s="654"/>
    </row>
    <row r="20" spans="1:52" ht="13" x14ac:dyDescent="0.3">
      <c r="A20" s="111" t="s">
        <v>1207</v>
      </c>
      <c r="B20" s="472" t="s">
        <v>1208</v>
      </c>
      <c r="C20" s="196">
        <v>7.8871860504150391</v>
      </c>
      <c r="D20" s="196">
        <v>8.1127853393554688</v>
      </c>
      <c r="E20" s="196">
        <v>5.4347023963928223</v>
      </c>
      <c r="F20" s="196">
        <v>5.4417142868041992</v>
      </c>
      <c r="G20" s="196">
        <v>6.6279001235961914</v>
      </c>
      <c r="H20" s="196">
        <v>9.754176139831543</v>
      </c>
      <c r="I20" s="196">
        <v>11.6376953125</v>
      </c>
      <c r="J20" s="196">
        <v>12.159517288208008</v>
      </c>
      <c r="K20" s="196">
        <v>17.893472671508789</v>
      </c>
      <c r="L20" s="196">
        <v>19.862380981445313</v>
      </c>
      <c r="M20" s="196">
        <v>13.718798637390137</v>
      </c>
      <c r="N20" s="196">
        <v>12.143373489379883</v>
      </c>
      <c r="O20" s="196">
        <v>12.046645164489746</v>
      </c>
      <c r="P20" s="196">
        <v>14.752861022949219</v>
      </c>
      <c r="Q20" s="196">
        <v>11.676455497741699</v>
      </c>
      <c r="R20" s="196">
        <v>13.53608226776123</v>
      </c>
      <c r="S20" s="196">
        <v>16.319534301757813</v>
      </c>
      <c r="T20" s="196">
        <v>21.960882186889648</v>
      </c>
      <c r="U20" s="196">
        <v>35.726219177246094</v>
      </c>
      <c r="AF20" s="658"/>
      <c r="AG20" s="658"/>
      <c r="AH20" s="658"/>
      <c r="AI20" s="658"/>
      <c r="AJ20" s="658"/>
      <c r="AK20" s="657"/>
      <c r="AL20" s="657"/>
      <c r="AM20" s="657"/>
      <c r="AN20" s="657"/>
      <c r="AO20" s="657"/>
      <c r="AP20" s="657"/>
      <c r="AQ20" s="657"/>
      <c r="AR20" s="657"/>
      <c r="AS20" s="657"/>
      <c r="AT20" s="657"/>
      <c r="AU20" s="657"/>
      <c r="AV20" s="654"/>
      <c r="AW20" s="654"/>
      <c r="AX20" s="654"/>
      <c r="AY20" s="654"/>
      <c r="AZ20" s="654"/>
    </row>
    <row r="21" spans="1:52" ht="13" x14ac:dyDescent="0.3">
      <c r="A21" s="111" t="s">
        <v>1209</v>
      </c>
      <c r="B21" s="472" t="s">
        <v>1210</v>
      </c>
      <c r="C21" s="196">
        <v>1.1063944101333618</v>
      </c>
      <c r="D21" s="196">
        <v>1.6567620038986206</v>
      </c>
      <c r="E21" s="196">
        <v>1.6170449256896973</v>
      </c>
      <c r="F21" s="196">
        <v>1.667688250541687</v>
      </c>
      <c r="G21" s="196">
        <v>4.1820921897888184</v>
      </c>
      <c r="H21" s="196">
        <v>2.0019278526306152</v>
      </c>
      <c r="I21" s="196">
        <v>2.0112020969390869</v>
      </c>
      <c r="J21" s="196">
        <v>2.7296576499938965</v>
      </c>
      <c r="K21" s="196">
        <v>3.984499454498291</v>
      </c>
      <c r="L21" s="196">
        <v>5.184300422668457</v>
      </c>
      <c r="M21" s="196">
        <v>3.362957239151001</v>
      </c>
      <c r="N21" s="196">
        <v>3.3742218017578125</v>
      </c>
      <c r="O21" s="196">
        <v>4.7641630172729492</v>
      </c>
      <c r="P21" s="196">
        <v>5.551933765411377</v>
      </c>
      <c r="Q21" s="196">
        <v>4.4775433540344238</v>
      </c>
      <c r="R21" s="196">
        <v>6.0786190032958984</v>
      </c>
      <c r="S21" s="196">
        <v>10.820676803588867</v>
      </c>
      <c r="T21" s="196">
        <v>24.446075439453125</v>
      </c>
      <c r="U21" s="196">
        <v>18.146518707275391</v>
      </c>
      <c r="AF21" s="658"/>
      <c r="AG21" s="658"/>
      <c r="AH21" s="658"/>
      <c r="AI21" s="658"/>
      <c r="AJ21" s="658"/>
      <c r="AK21" s="657"/>
      <c r="AL21" s="657"/>
      <c r="AM21" s="657"/>
      <c r="AN21" s="657"/>
      <c r="AO21" s="657"/>
      <c r="AP21" s="657"/>
      <c r="AQ21" s="657"/>
      <c r="AR21" s="657"/>
      <c r="AS21" s="657"/>
      <c r="AT21" s="657"/>
      <c r="AU21" s="657"/>
      <c r="AV21" s="654"/>
      <c r="AW21" s="654"/>
      <c r="AX21" s="654"/>
      <c r="AY21" s="654"/>
      <c r="AZ21" s="654"/>
    </row>
    <row r="22" spans="1:52" ht="13" x14ac:dyDescent="0.3">
      <c r="A22" s="111" t="s">
        <v>1211</v>
      </c>
      <c r="B22" s="472" t="s">
        <v>1212</v>
      </c>
      <c r="C22" s="196">
        <v>1.213189959526062E-2</v>
      </c>
      <c r="D22" s="196">
        <v>0.10820101946592331</v>
      </c>
      <c r="E22" s="196">
        <v>3.9244290441274643E-2</v>
      </c>
      <c r="F22" s="196">
        <v>6.069381907582283E-2</v>
      </c>
      <c r="G22" s="196">
        <v>2.5349769741296768E-2</v>
      </c>
      <c r="H22" s="196">
        <v>0.24420763552188873</v>
      </c>
      <c r="I22" s="196">
        <v>4.2878329753875732E-2</v>
      </c>
      <c r="J22" s="196">
        <v>3.9641868323087692E-2</v>
      </c>
      <c r="K22" s="196">
        <v>8.0594152212142944E-2</v>
      </c>
      <c r="L22" s="196">
        <v>7.8357987105846405E-2</v>
      </c>
      <c r="M22" s="196">
        <v>0.13340845704078674</v>
      </c>
      <c r="N22" s="196">
        <v>5.9809651225805283E-2</v>
      </c>
      <c r="O22" s="196">
        <v>5.7607199996709824E-2</v>
      </c>
      <c r="P22" s="196">
        <v>6.6779203712940216E-2</v>
      </c>
      <c r="Q22" s="196">
        <v>0.32041835784912109</v>
      </c>
      <c r="R22" s="196">
        <v>0.12658156454563141</v>
      </c>
      <c r="S22" s="196">
        <v>5.4167430847883224E-2</v>
      </c>
      <c r="T22" s="196">
        <v>3.4437220096588135</v>
      </c>
      <c r="U22" s="196">
        <v>6.3799796104431152</v>
      </c>
      <c r="AF22" s="658"/>
      <c r="AG22" s="658"/>
      <c r="AH22" s="658"/>
      <c r="AI22" s="658"/>
      <c r="AJ22" s="658"/>
      <c r="AK22" s="657"/>
      <c r="AL22" s="657"/>
      <c r="AM22" s="657"/>
      <c r="AN22" s="657"/>
      <c r="AO22" s="657"/>
      <c r="AP22" s="657"/>
      <c r="AQ22" s="657"/>
      <c r="AR22" s="657"/>
      <c r="AS22" s="657"/>
      <c r="AT22" s="657"/>
      <c r="AU22" s="657"/>
      <c r="AV22" s="654"/>
      <c r="AW22" s="654"/>
      <c r="AX22" s="654"/>
      <c r="AY22" s="654"/>
      <c r="AZ22" s="654"/>
    </row>
    <row r="23" spans="1:52" ht="13" x14ac:dyDescent="0.3">
      <c r="A23" s="111" t="s">
        <v>1213</v>
      </c>
      <c r="B23" s="472" t="s">
        <v>1214</v>
      </c>
      <c r="C23" s="196">
        <v>2.1809837818145752</v>
      </c>
      <c r="D23" s="196">
        <v>3.0590627193450928</v>
      </c>
      <c r="E23" s="196">
        <v>2.5072448253631592</v>
      </c>
      <c r="F23" s="196">
        <v>2.3515303134918213</v>
      </c>
      <c r="G23" s="196">
        <v>2.5959286689758301</v>
      </c>
      <c r="H23" s="196">
        <v>2.8203225135803223</v>
      </c>
      <c r="I23" s="196">
        <v>3.3679847717285156</v>
      </c>
      <c r="J23" s="196">
        <v>6.4520411491394043</v>
      </c>
      <c r="K23" s="196">
        <v>6.8667755126953125</v>
      </c>
      <c r="L23" s="196">
        <v>6.1494107246398926</v>
      </c>
      <c r="M23" s="196">
        <v>7.7860264778137207</v>
      </c>
      <c r="N23" s="196">
        <v>6.8117547035217285</v>
      </c>
      <c r="O23" s="196">
        <v>7.0810694694519043</v>
      </c>
      <c r="P23" s="196">
        <v>8.5996522903442383</v>
      </c>
      <c r="Q23" s="196">
        <v>6.1929082870483398</v>
      </c>
      <c r="R23" s="196">
        <v>5.7658109664916992</v>
      </c>
      <c r="S23" s="196">
        <v>6.1635918617248535</v>
      </c>
      <c r="T23" s="196">
        <v>9.1278810501098633</v>
      </c>
      <c r="U23" s="196">
        <v>7.8617973327636719</v>
      </c>
      <c r="AF23" s="658"/>
      <c r="AG23" s="658"/>
      <c r="AH23" s="658"/>
      <c r="AI23" s="658"/>
      <c r="AJ23" s="658"/>
      <c r="AK23" s="657"/>
      <c r="AL23" s="657"/>
      <c r="AM23" s="657"/>
      <c r="AN23" s="657"/>
      <c r="AO23" s="657"/>
      <c r="AP23" s="657"/>
      <c r="AQ23" s="657"/>
      <c r="AR23" s="657"/>
      <c r="AS23" s="657"/>
      <c r="AT23" s="657"/>
      <c r="AU23" s="657"/>
      <c r="AV23" s="654"/>
      <c r="AW23" s="654"/>
      <c r="AX23" s="654"/>
      <c r="AY23" s="654"/>
      <c r="AZ23" s="654"/>
    </row>
    <row r="24" spans="1:52" ht="13" x14ac:dyDescent="0.3">
      <c r="A24" s="111" t="s">
        <v>1215</v>
      </c>
      <c r="B24" s="472" t="s">
        <v>1216</v>
      </c>
      <c r="C24" s="196">
        <v>8.2612127065658569E-2</v>
      </c>
      <c r="D24" s="196">
        <v>4.130437970161438E-2</v>
      </c>
      <c r="E24" s="196">
        <v>1.1632439680397511E-2</v>
      </c>
      <c r="F24" s="196">
        <v>1.9695429131388664E-2</v>
      </c>
      <c r="G24" s="196">
        <v>1.2220620177686214E-2</v>
      </c>
      <c r="H24" s="196">
        <v>2.6359280571341515E-2</v>
      </c>
      <c r="I24" s="196">
        <v>1.9657999277114868E-2</v>
      </c>
      <c r="J24" s="196">
        <v>2.7330160140991211E-2</v>
      </c>
      <c r="K24" s="196">
        <v>5.0854608416557312E-2</v>
      </c>
      <c r="L24" s="196">
        <v>3.046146035194397E-2</v>
      </c>
      <c r="M24" s="196">
        <v>4.4783629477024078E-2</v>
      </c>
      <c r="N24" s="196">
        <v>2.0326390862464905E-2</v>
      </c>
      <c r="O24" s="196">
        <v>1.2873220257461071E-2</v>
      </c>
      <c r="P24" s="196">
        <v>1.2927159667015076E-2</v>
      </c>
      <c r="Q24" s="196">
        <v>3.1562000513076782E-3</v>
      </c>
      <c r="R24" s="196">
        <v>3.5820938646793365E-2</v>
      </c>
      <c r="S24" s="196">
        <v>1.189763005822897E-2</v>
      </c>
      <c r="T24" s="196">
        <v>1.7502989619970322E-2</v>
      </c>
      <c r="U24" s="196">
        <v>2.4956220760941505E-2</v>
      </c>
      <c r="AF24" s="658"/>
      <c r="AG24" s="658"/>
      <c r="AH24" s="658"/>
      <c r="AI24" s="658"/>
      <c r="AJ24" s="658"/>
      <c r="AK24" s="657"/>
      <c r="AL24" s="657"/>
      <c r="AM24" s="657"/>
      <c r="AN24" s="657"/>
      <c r="AO24" s="657"/>
      <c r="AP24" s="657"/>
      <c r="AQ24" s="657"/>
      <c r="AR24" s="657"/>
      <c r="AS24" s="657"/>
      <c r="AT24" s="657"/>
      <c r="AU24" s="657"/>
      <c r="AV24" s="654"/>
      <c r="AW24" s="654"/>
      <c r="AX24" s="654"/>
      <c r="AY24" s="654"/>
      <c r="AZ24" s="654"/>
    </row>
    <row r="25" spans="1:52" s="194" customFormat="1" ht="20.25" customHeight="1" x14ac:dyDescent="0.3">
      <c r="A25" s="192"/>
      <c r="B25" s="193" t="s">
        <v>1217</v>
      </c>
      <c r="C25" s="197">
        <f t="shared" ref="C25:L25" si="0">SUM(C4:C24)</f>
        <v>116.34973978996277</v>
      </c>
      <c r="D25" s="197">
        <f t="shared" si="0"/>
        <v>127.87082652747631</v>
      </c>
      <c r="E25" s="197">
        <f t="shared" si="0"/>
        <v>101.78495790157467</v>
      </c>
      <c r="F25" s="197">
        <f t="shared" si="0"/>
        <v>112.5110120344907</v>
      </c>
      <c r="G25" s="197">
        <f t="shared" si="0"/>
        <v>134.25211009662598</v>
      </c>
      <c r="H25" s="197">
        <f t="shared" si="0"/>
        <v>151.23577359877527</v>
      </c>
      <c r="I25" s="197">
        <f t="shared" si="0"/>
        <v>157.08312948048115</v>
      </c>
      <c r="J25" s="197">
        <f t="shared" si="0"/>
        <v>184.33299700543284</v>
      </c>
      <c r="K25" s="197">
        <f t="shared" si="0"/>
        <v>169.83126439154148</v>
      </c>
      <c r="L25" s="197">
        <f t="shared" si="0"/>
        <v>169.49286355823278</v>
      </c>
      <c r="M25" s="197">
        <f t="shared" ref="M25:U25" si="1">SUM(M4:M24)</f>
        <v>174.01546769589186</v>
      </c>
      <c r="N25" s="197">
        <f t="shared" si="1"/>
        <v>170.63823745772243</v>
      </c>
      <c r="O25" s="197">
        <f t="shared" si="1"/>
        <v>170.67069211509079</v>
      </c>
      <c r="P25" s="197">
        <f t="shared" si="1"/>
        <v>174.06714320927858</v>
      </c>
      <c r="Q25" s="197">
        <f t="shared" si="1"/>
        <v>145.63705693185329</v>
      </c>
      <c r="R25" s="197">
        <f t="shared" si="1"/>
        <v>177.38318676501513</v>
      </c>
      <c r="S25" s="197">
        <f t="shared" si="1"/>
        <v>185.00050633680075</v>
      </c>
      <c r="T25" s="197">
        <f t="shared" si="1"/>
        <v>200.41659499332309</v>
      </c>
      <c r="U25" s="197">
        <f t="shared" si="1"/>
        <v>217.93844335712492</v>
      </c>
      <c r="AF25" s="659"/>
      <c r="AG25" s="659"/>
      <c r="AH25" s="659"/>
      <c r="AI25" s="659"/>
      <c r="AJ25" s="659"/>
      <c r="AK25" s="657"/>
      <c r="AL25" s="657"/>
      <c r="AM25" s="657"/>
      <c r="AN25" s="657"/>
      <c r="AO25" s="657"/>
      <c r="AP25" s="657"/>
      <c r="AQ25" s="657"/>
      <c r="AR25" s="657"/>
      <c r="AS25" s="657"/>
      <c r="AT25" s="657"/>
      <c r="AU25" s="657"/>
      <c r="AV25" s="654"/>
      <c r="AW25" s="654"/>
      <c r="AX25" s="654"/>
      <c r="AY25" s="654"/>
      <c r="AZ25" s="654"/>
    </row>
    <row r="26" spans="1:52" s="202" customFormat="1" ht="12" x14ac:dyDescent="0.25">
      <c r="A26" s="63" t="s">
        <v>1218</v>
      </c>
      <c r="B26" s="200"/>
      <c r="C26" s="201"/>
      <c r="D26" s="201"/>
      <c r="E26" s="201"/>
      <c r="F26" s="201"/>
      <c r="G26" s="201"/>
      <c r="H26" s="201"/>
      <c r="I26" s="201"/>
      <c r="J26" s="201"/>
      <c r="K26" s="201"/>
      <c r="L26" s="201"/>
      <c r="M26" s="201"/>
      <c r="N26" s="201"/>
      <c r="O26" s="201"/>
      <c r="P26" s="201"/>
      <c r="Q26" s="201"/>
      <c r="R26" s="201"/>
      <c r="S26" s="201"/>
      <c r="T26" s="201"/>
      <c r="U26" s="201"/>
    </row>
    <row r="27" spans="1:52" s="194" customFormat="1" ht="20.25" customHeight="1" x14ac:dyDescent="0.25">
      <c r="A27" s="63" t="s">
        <v>1219</v>
      </c>
      <c r="B27" s="198"/>
      <c r="C27" s="199"/>
      <c r="D27" s="199"/>
      <c r="E27" s="199"/>
      <c r="F27" s="199"/>
      <c r="G27" s="199"/>
      <c r="H27" s="199"/>
      <c r="I27" s="199"/>
      <c r="J27" s="199"/>
      <c r="K27" s="199"/>
      <c r="L27" s="199"/>
      <c r="M27" s="199"/>
      <c r="N27" s="199"/>
      <c r="O27" s="199"/>
      <c r="P27" s="199"/>
      <c r="Q27" s="199"/>
      <c r="R27" s="199"/>
      <c r="S27" s="199"/>
      <c r="T27" s="199"/>
      <c r="U27" s="199"/>
    </row>
    <row r="28" spans="1:52" s="94" customFormat="1" ht="22.5" customHeight="1" x14ac:dyDescent="0.35">
      <c r="A28" s="414" t="str">
        <f>Index!A96</f>
        <v>Table 8b    Palau imports by Broad Economic Classifaction (BEC), FY2007-FY2025</v>
      </c>
    </row>
    <row r="29" spans="1:52" s="96" customFormat="1" ht="13" x14ac:dyDescent="0.3">
      <c r="A29" s="195" t="s">
        <v>1183</v>
      </c>
      <c r="B29" s="95"/>
      <c r="C29" s="95"/>
      <c r="D29" s="95"/>
      <c r="E29" s="95"/>
      <c r="F29" s="95"/>
      <c r="G29" s="95"/>
      <c r="H29" s="95"/>
      <c r="I29" s="95"/>
      <c r="J29" s="95"/>
      <c r="K29" s="95"/>
      <c r="L29" s="95"/>
      <c r="M29" s="95"/>
      <c r="N29" s="95"/>
      <c r="O29" s="95"/>
      <c r="P29" s="95"/>
      <c r="Q29" s="95"/>
      <c r="R29" s="95"/>
      <c r="S29" s="95"/>
      <c r="T29" s="95"/>
      <c r="U29" s="95"/>
    </row>
    <row r="30" spans="1:52" s="100" customFormat="1" ht="19.5" customHeight="1" x14ac:dyDescent="0.25">
      <c r="A30" s="98" t="s">
        <v>1220</v>
      </c>
      <c r="B30" s="99"/>
      <c r="C30" s="99" t="str">
        <f>C3</f>
        <v>FY07</v>
      </c>
      <c r="D30" s="99" t="str">
        <f t="shared" ref="D30:J30" si="2">D3</f>
        <v>FY08</v>
      </c>
      <c r="E30" s="99" t="str">
        <f t="shared" si="2"/>
        <v>FY09</v>
      </c>
      <c r="F30" s="99" t="str">
        <f t="shared" si="2"/>
        <v>FY10</v>
      </c>
      <c r="G30" s="99" t="str">
        <f t="shared" si="2"/>
        <v>FY11</v>
      </c>
      <c r="H30" s="99" t="str">
        <f t="shared" si="2"/>
        <v>FY12</v>
      </c>
      <c r="I30" s="99" t="str">
        <f t="shared" si="2"/>
        <v>FY13</v>
      </c>
      <c r="J30" s="99" t="str">
        <f t="shared" si="2"/>
        <v>FY14</v>
      </c>
      <c r="K30" s="99" t="str">
        <f t="shared" ref="K30:M30" si="3">K3</f>
        <v>FY15</v>
      </c>
      <c r="L30" s="99" t="str">
        <f t="shared" si="3"/>
        <v>FY16</v>
      </c>
      <c r="M30" s="99" t="str">
        <f t="shared" si="3"/>
        <v>FY17</v>
      </c>
      <c r="N30" s="99" t="str">
        <f t="shared" ref="N30:O30" si="4">N3</f>
        <v>FY18</v>
      </c>
      <c r="O30" s="99" t="str">
        <f t="shared" si="4"/>
        <v>FY19</v>
      </c>
      <c r="P30" s="99" t="str">
        <f t="shared" ref="P30:Q30" si="5">P3</f>
        <v>FY20</v>
      </c>
      <c r="Q30" s="99" t="str">
        <f t="shared" si="5"/>
        <v>FY21</v>
      </c>
      <c r="R30" s="99" t="str">
        <f t="shared" ref="R30:U30" si="6">R3</f>
        <v>FY22</v>
      </c>
      <c r="S30" s="99" t="str">
        <f t="shared" si="6"/>
        <v>FY23</v>
      </c>
      <c r="T30" s="99" t="str">
        <f t="shared" si="6"/>
        <v>FY24</v>
      </c>
      <c r="U30" s="99" t="str">
        <f t="shared" si="6"/>
        <v>FY25</v>
      </c>
    </row>
    <row r="31" spans="1:52" s="96" customFormat="1" ht="20.25" customHeight="1" x14ac:dyDescent="0.3">
      <c r="A31" s="114">
        <v>1</v>
      </c>
      <c r="B31" s="112" t="s">
        <v>1221</v>
      </c>
      <c r="C31" s="196">
        <v>26.951028823852539</v>
      </c>
      <c r="D31" s="196">
        <v>28.883771896362305</v>
      </c>
      <c r="E31" s="196">
        <v>28.390556335449219</v>
      </c>
      <c r="F31" s="196">
        <v>28.163578033447266</v>
      </c>
      <c r="G31" s="196">
        <v>30.147092819213867</v>
      </c>
      <c r="H31" s="196">
        <v>35.272579193115234</v>
      </c>
      <c r="I31" s="196">
        <v>35.435016632080078</v>
      </c>
      <c r="J31" s="196">
        <v>38.893295288085938</v>
      </c>
      <c r="K31" s="196">
        <v>40.599197387695313</v>
      </c>
      <c r="L31" s="196">
        <v>40.238372802734375</v>
      </c>
      <c r="M31" s="196">
        <v>39.805225372314453</v>
      </c>
      <c r="N31" s="196">
        <v>40.590366363525391</v>
      </c>
      <c r="O31" s="196">
        <v>39.055538177490234</v>
      </c>
      <c r="P31" s="196">
        <v>39.614040374755859</v>
      </c>
      <c r="Q31" s="196">
        <v>36.789058685302734</v>
      </c>
      <c r="R31" s="196">
        <v>40.505424499511719</v>
      </c>
      <c r="S31" s="196">
        <v>40.773345947265625</v>
      </c>
      <c r="T31" s="196">
        <v>41.785415649414063</v>
      </c>
      <c r="U31" s="196">
        <v>47.629886627197266</v>
      </c>
      <c r="AK31" s="654"/>
      <c r="AL31" s="654"/>
      <c r="AM31" s="654"/>
      <c r="AN31" s="654"/>
      <c r="AO31" s="654"/>
      <c r="AP31" s="654"/>
      <c r="AQ31" s="654"/>
      <c r="AR31" s="654"/>
      <c r="AS31" s="654"/>
      <c r="AT31" s="654"/>
      <c r="AU31" s="654"/>
      <c r="AV31" s="654"/>
      <c r="AW31" s="654"/>
      <c r="AX31" s="654"/>
      <c r="AY31" s="654"/>
      <c r="AZ31" s="654"/>
    </row>
    <row r="32" spans="1:52" ht="13" x14ac:dyDescent="0.3">
      <c r="A32" s="114">
        <v>11</v>
      </c>
      <c r="B32" s="116" t="s">
        <v>1222</v>
      </c>
      <c r="C32" s="196">
        <v>4.0320873260498047</v>
      </c>
      <c r="D32" s="196">
        <v>4.638648509979248</v>
      </c>
      <c r="E32" s="196">
        <v>4.5361318588256836</v>
      </c>
      <c r="F32" s="196">
        <v>4.5386366844177246</v>
      </c>
      <c r="G32" s="196">
        <v>5.3194317817687988</v>
      </c>
      <c r="H32" s="196">
        <v>5.7950630187988281</v>
      </c>
      <c r="I32" s="196">
        <v>6.0078110694885254</v>
      </c>
      <c r="J32" s="196">
        <v>6.4653286933898926</v>
      </c>
      <c r="K32" s="196">
        <v>7.4517636299133301</v>
      </c>
      <c r="L32" s="196">
        <v>7.2298026084899902</v>
      </c>
      <c r="M32" s="196">
        <v>6.8813128471374512</v>
      </c>
      <c r="N32" s="196">
        <v>7.355226993560791</v>
      </c>
      <c r="O32" s="196">
        <v>7.3747296333312988</v>
      </c>
      <c r="P32" s="196">
        <v>7.4350967407226563</v>
      </c>
      <c r="Q32" s="196">
        <v>6.8351030349731445</v>
      </c>
      <c r="R32" s="196">
        <v>7.5673666000366211</v>
      </c>
      <c r="S32" s="196">
        <v>7.5901079177856445</v>
      </c>
      <c r="T32" s="196">
        <v>6.906374454498291</v>
      </c>
      <c r="U32" s="196">
        <v>8.5351343154907227</v>
      </c>
      <c r="AK32" s="654"/>
      <c r="AL32" s="654"/>
      <c r="AM32" s="654"/>
      <c r="AN32" s="654"/>
      <c r="AO32" s="654"/>
      <c r="AP32" s="654"/>
      <c r="AQ32" s="654"/>
      <c r="AR32" s="654"/>
      <c r="AS32" s="654"/>
      <c r="AT32" s="654"/>
      <c r="AU32" s="654"/>
      <c r="AV32" s="654"/>
      <c r="AW32" s="654"/>
      <c r="AX32" s="654"/>
      <c r="AY32" s="654"/>
      <c r="AZ32" s="654"/>
    </row>
    <row r="33" spans="1:52" ht="13" x14ac:dyDescent="0.3">
      <c r="A33" s="114">
        <v>111</v>
      </c>
      <c r="B33" s="118" t="s">
        <v>1223</v>
      </c>
      <c r="C33" s="196">
        <v>0.13448658585548401</v>
      </c>
      <c r="D33" s="196">
        <v>0.147110715508461</v>
      </c>
      <c r="E33" s="196">
        <v>0.29016238451004028</v>
      </c>
      <c r="F33" s="196">
        <v>0.1568315327167511</v>
      </c>
      <c r="G33" s="196">
        <v>0.10481072962284088</v>
      </c>
      <c r="H33" s="196">
        <v>6.580062210559845E-2</v>
      </c>
      <c r="I33" s="196">
        <v>0.2263178676366806</v>
      </c>
      <c r="J33" s="196">
        <v>0.31773650646209717</v>
      </c>
      <c r="K33" s="196">
        <v>0.17020829021930695</v>
      </c>
      <c r="L33" s="196">
        <v>8.7438017129898071E-2</v>
      </c>
      <c r="M33" s="196">
        <v>9.7942881286144257E-2</v>
      </c>
      <c r="N33" s="196">
        <v>5.904914066195488E-2</v>
      </c>
      <c r="O33" s="196">
        <v>7.7160380780696869E-2</v>
      </c>
      <c r="P33" s="196">
        <v>7.368873804807663E-2</v>
      </c>
      <c r="Q33" s="196">
        <v>7.7585317194461823E-2</v>
      </c>
      <c r="R33" s="196">
        <v>0.10311281681060791</v>
      </c>
      <c r="S33" s="196">
        <v>0.11537215113639832</v>
      </c>
      <c r="T33" s="196">
        <v>0.21307820081710815</v>
      </c>
      <c r="U33" s="196">
        <v>0.2867724597454071</v>
      </c>
      <c r="AK33" s="654"/>
      <c r="AL33" s="654"/>
      <c r="AM33" s="654"/>
      <c r="AN33" s="654"/>
      <c r="AO33" s="654"/>
      <c r="AP33" s="654"/>
      <c r="AQ33" s="654"/>
      <c r="AR33" s="654"/>
      <c r="AS33" s="654"/>
      <c r="AT33" s="654"/>
      <c r="AU33" s="654"/>
      <c r="AV33" s="654"/>
      <c r="AW33" s="654"/>
      <c r="AX33" s="654"/>
      <c r="AY33" s="654"/>
      <c r="AZ33" s="654"/>
    </row>
    <row r="34" spans="1:52" ht="13" x14ac:dyDescent="0.3">
      <c r="A34" s="114">
        <v>112</v>
      </c>
      <c r="B34" s="119" t="s">
        <v>1224</v>
      </c>
      <c r="C34" s="196">
        <v>3.8976006507873535</v>
      </c>
      <c r="D34" s="196">
        <v>4.4915380477905273</v>
      </c>
      <c r="E34" s="196">
        <v>4.245969295501709</v>
      </c>
      <c r="F34" s="196">
        <v>4.3818049430847168</v>
      </c>
      <c r="G34" s="196">
        <v>5.2146210670471191</v>
      </c>
      <c r="H34" s="196">
        <v>5.7292623519897461</v>
      </c>
      <c r="I34" s="196">
        <v>5.7814931869506836</v>
      </c>
      <c r="J34" s="196">
        <v>6.1475925445556641</v>
      </c>
      <c r="K34" s="196">
        <v>7.2815556526184082</v>
      </c>
      <c r="L34" s="196">
        <v>7.1423649787902832</v>
      </c>
      <c r="M34" s="196">
        <v>6.7833700180053711</v>
      </c>
      <c r="N34" s="196">
        <v>7.296177864074707</v>
      </c>
      <c r="O34" s="196">
        <v>7.2975692749023438</v>
      </c>
      <c r="P34" s="196">
        <v>7.3614082336425781</v>
      </c>
      <c r="Q34" s="196">
        <v>6.7575173377990723</v>
      </c>
      <c r="R34" s="196">
        <v>7.4642539024353027</v>
      </c>
      <c r="S34" s="196">
        <v>7.4747357368469238</v>
      </c>
      <c r="T34" s="196">
        <v>6.6364827156066895</v>
      </c>
      <c r="U34" s="196">
        <v>8.1526060104370117</v>
      </c>
      <c r="AK34" s="654"/>
      <c r="AL34" s="654"/>
      <c r="AM34" s="654"/>
      <c r="AN34" s="654"/>
      <c r="AO34" s="654"/>
      <c r="AP34" s="654"/>
      <c r="AQ34" s="654"/>
      <c r="AR34" s="654"/>
      <c r="AS34" s="654"/>
      <c r="AT34" s="654"/>
      <c r="AU34" s="654"/>
      <c r="AV34" s="654"/>
      <c r="AW34" s="654"/>
      <c r="AX34" s="654"/>
      <c r="AY34" s="654"/>
      <c r="AZ34" s="654"/>
    </row>
    <row r="35" spans="1:52" ht="13" x14ac:dyDescent="0.3">
      <c r="A35" s="114">
        <v>12</v>
      </c>
      <c r="B35" s="116" t="s">
        <v>1225</v>
      </c>
      <c r="C35" s="196">
        <v>22.918941497802734</v>
      </c>
      <c r="D35" s="196">
        <v>24.245122909545898</v>
      </c>
      <c r="E35" s="196">
        <v>23.854423522949219</v>
      </c>
      <c r="F35" s="196">
        <v>23.624942779541016</v>
      </c>
      <c r="G35" s="196">
        <v>24.827661514282227</v>
      </c>
      <c r="H35" s="196">
        <v>29.477516174316406</v>
      </c>
      <c r="I35" s="196">
        <v>29.427206039428711</v>
      </c>
      <c r="J35" s="196">
        <v>32.427967071533203</v>
      </c>
      <c r="K35" s="196">
        <v>33.147430419921875</v>
      </c>
      <c r="L35" s="196">
        <v>33.008567810058594</v>
      </c>
      <c r="M35" s="196">
        <v>32.923912048339844</v>
      </c>
      <c r="N35" s="196">
        <v>33.235141754150391</v>
      </c>
      <c r="O35" s="196">
        <v>31.680807113647461</v>
      </c>
      <c r="P35" s="196">
        <v>32.178943634033203</v>
      </c>
      <c r="Q35" s="196">
        <v>29.953954696655273</v>
      </c>
      <c r="R35" s="196">
        <v>32.938056945800781</v>
      </c>
      <c r="S35" s="196">
        <v>33.183238983154297</v>
      </c>
      <c r="T35" s="196">
        <v>34.879043579101563</v>
      </c>
      <c r="U35" s="196">
        <v>39.094753265380859</v>
      </c>
      <c r="AK35" s="654"/>
      <c r="AL35" s="654"/>
      <c r="AM35" s="654"/>
      <c r="AN35" s="654"/>
      <c r="AO35" s="654"/>
      <c r="AP35" s="654"/>
      <c r="AQ35" s="654"/>
      <c r="AR35" s="654"/>
      <c r="AS35" s="654"/>
      <c r="AT35" s="654"/>
      <c r="AU35" s="654"/>
      <c r="AV35" s="654"/>
      <c r="AW35" s="654"/>
      <c r="AX35" s="654"/>
      <c r="AY35" s="654"/>
      <c r="AZ35" s="654"/>
    </row>
    <row r="36" spans="1:52" ht="13" x14ac:dyDescent="0.3">
      <c r="A36" s="114">
        <v>121</v>
      </c>
      <c r="B36" s="118" t="s">
        <v>1223</v>
      </c>
      <c r="C36" s="196">
        <v>1.5531560182571411</v>
      </c>
      <c r="D36" s="196">
        <v>1.6617832183837891</v>
      </c>
      <c r="E36" s="196">
        <v>1.3268587589263916</v>
      </c>
      <c r="F36" s="196">
        <v>1.3406246900558472</v>
      </c>
      <c r="G36" s="196">
        <v>1.639767050743103</v>
      </c>
      <c r="H36" s="196">
        <v>1.8772399425506592</v>
      </c>
      <c r="I36" s="196">
        <v>1.8593984842300415</v>
      </c>
      <c r="J36" s="196">
        <v>1.8919097185134888</v>
      </c>
      <c r="K36" s="196">
        <v>1.4619303941726685</v>
      </c>
      <c r="L36" s="196">
        <v>1.4905232191085815</v>
      </c>
      <c r="M36" s="196">
        <v>1.5878658294677734</v>
      </c>
      <c r="N36" s="196">
        <v>1.5384204387664795</v>
      </c>
      <c r="O36" s="196">
        <v>1.4425761699676514</v>
      </c>
      <c r="P36" s="196">
        <v>1.5274133682250977</v>
      </c>
      <c r="Q36" s="196">
        <v>1.3526885509490967</v>
      </c>
      <c r="R36" s="196">
        <v>1.4890768527984619</v>
      </c>
      <c r="S36" s="196">
        <v>1.5561268329620361</v>
      </c>
      <c r="T36" s="196">
        <v>1.9005537033081055</v>
      </c>
      <c r="U36" s="196">
        <v>2.0948135852813721</v>
      </c>
      <c r="AK36" s="654"/>
      <c r="AL36" s="654"/>
      <c r="AM36" s="654"/>
      <c r="AN36" s="654"/>
      <c r="AO36" s="654"/>
      <c r="AP36" s="654"/>
      <c r="AQ36" s="654"/>
      <c r="AR36" s="654"/>
      <c r="AS36" s="654"/>
      <c r="AT36" s="654"/>
      <c r="AU36" s="654"/>
      <c r="AV36" s="654"/>
      <c r="AW36" s="654"/>
      <c r="AX36" s="654"/>
      <c r="AY36" s="654"/>
      <c r="AZ36" s="654"/>
    </row>
    <row r="37" spans="1:52" ht="13" x14ac:dyDescent="0.3">
      <c r="A37" s="114">
        <v>122</v>
      </c>
      <c r="B37" s="118" t="s">
        <v>1226</v>
      </c>
      <c r="C37" s="196">
        <v>21.365785598754883</v>
      </c>
      <c r="D37" s="196">
        <v>22.583339691162109</v>
      </c>
      <c r="E37" s="196">
        <v>22.527565002441406</v>
      </c>
      <c r="F37" s="196">
        <v>22.284317016601563</v>
      </c>
      <c r="G37" s="196">
        <v>23.187894821166992</v>
      </c>
      <c r="H37" s="196">
        <v>27.600275039672852</v>
      </c>
      <c r="I37" s="196">
        <v>27.567808151245117</v>
      </c>
      <c r="J37" s="196">
        <v>30.536056518554688</v>
      </c>
      <c r="K37" s="196">
        <v>31.685501098632813</v>
      </c>
      <c r="L37" s="196">
        <v>31.518045425415039</v>
      </c>
      <c r="M37" s="196">
        <v>31.336048126220703</v>
      </c>
      <c r="N37" s="196">
        <v>31.696720123291016</v>
      </c>
      <c r="O37" s="196">
        <v>30.238231658935547</v>
      </c>
      <c r="P37" s="196">
        <v>30.651529312133789</v>
      </c>
      <c r="Q37" s="196">
        <v>28.601264953613281</v>
      </c>
      <c r="R37" s="196">
        <v>31.448980331420898</v>
      </c>
      <c r="S37" s="196">
        <v>31.627111434936523</v>
      </c>
      <c r="T37" s="196">
        <v>32.655410766601563</v>
      </c>
      <c r="U37" s="196">
        <v>36.591632843017578</v>
      </c>
      <c r="AK37" s="654"/>
      <c r="AL37" s="654"/>
      <c r="AM37" s="654"/>
      <c r="AN37" s="654"/>
      <c r="AO37" s="654"/>
      <c r="AP37" s="654"/>
      <c r="AQ37" s="654"/>
      <c r="AR37" s="654"/>
      <c r="AS37" s="654"/>
      <c r="AT37" s="654"/>
      <c r="AU37" s="654"/>
      <c r="AV37" s="654"/>
      <c r="AW37" s="654"/>
      <c r="AX37" s="654"/>
      <c r="AY37" s="654"/>
      <c r="AZ37" s="654"/>
    </row>
    <row r="38" spans="1:52" ht="13" x14ac:dyDescent="0.3">
      <c r="A38" s="114">
        <v>2</v>
      </c>
      <c r="B38" s="113" t="s">
        <v>1227</v>
      </c>
      <c r="C38" s="196">
        <v>19.704916000366211</v>
      </c>
      <c r="D38" s="196">
        <v>20.996623992919922</v>
      </c>
      <c r="E38" s="196">
        <v>17.57098388671875</v>
      </c>
      <c r="F38" s="196">
        <v>15.067950248718262</v>
      </c>
      <c r="G38" s="196">
        <v>18.720319747924805</v>
      </c>
      <c r="H38" s="196">
        <v>18.894271850585938</v>
      </c>
      <c r="I38" s="196">
        <v>23.665119171142578</v>
      </c>
      <c r="J38" s="196">
        <v>27.236761093139648</v>
      </c>
      <c r="K38" s="196">
        <v>27.383163452148438</v>
      </c>
      <c r="L38" s="196">
        <v>29.070564270019531</v>
      </c>
      <c r="M38" s="196">
        <v>36.657760620117188</v>
      </c>
      <c r="N38" s="196">
        <v>34.098339080810547</v>
      </c>
      <c r="O38" s="196">
        <v>32.931194305419922</v>
      </c>
      <c r="P38" s="196">
        <v>37.284774780273438</v>
      </c>
      <c r="Q38" s="196">
        <v>30.451301574707031</v>
      </c>
      <c r="R38" s="196">
        <v>32.112167358398438</v>
      </c>
      <c r="S38" s="196">
        <v>30.603975296020508</v>
      </c>
      <c r="T38" s="196">
        <v>36.196037292480469</v>
      </c>
      <c r="U38" s="196">
        <v>45.133563995361328</v>
      </c>
      <c r="AK38" s="654"/>
      <c r="AL38" s="654"/>
      <c r="AM38" s="654"/>
      <c r="AN38" s="654"/>
      <c r="AO38" s="654"/>
      <c r="AP38" s="654"/>
      <c r="AQ38" s="654"/>
      <c r="AR38" s="654"/>
      <c r="AS38" s="654"/>
      <c r="AT38" s="654"/>
      <c r="AU38" s="654"/>
      <c r="AV38" s="654"/>
      <c r="AW38" s="654"/>
      <c r="AX38" s="654"/>
      <c r="AY38" s="654"/>
      <c r="AZ38" s="654"/>
    </row>
    <row r="39" spans="1:52" ht="13" x14ac:dyDescent="0.3">
      <c r="A39" s="114">
        <v>21</v>
      </c>
      <c r="B39" s="116" t="s">
        <v>1222</v>
      </c>
      <c r="C39" s="196">
        <v>2.6254494190216064</v>
      </c>
      <c r="D39" s="196">
        <v>1.9573366641998291</v>
      </c>
      <c r="E39" s="196">
        <v>1.5799795389175415</v>
      </c>
      <c r="F39" s="196">
        <v>1.8622708320617676</v>
      </c>
      <c r="G39" s="196">
        <v>1.9422308206558228</v>
      </c>
      <c r="H39" s="196">
        <v>2.3393731117248535</v>
      </c>
      <c r="I39" s="196">
        <v>2.6043908596038818</v>
      </c>
      <c r="J39" s="196">
        <v>1.895808219909668</v>
      </c>
      <c r="K39" s="196">
        <v>1.6050246953964233</v>
      </c>
      <c r="L39" s="196">
        <v>1.1444642543792725</v>
      </c>
      <c r="M39" s="196">
        <v>1.4350219964981079</v>
      </c>
      <c r="N39" s="196">
        <v>0.89530336856842041</v>
      </c>
      <c r="O39" s="196">
        <v>1.1174150705337524</v>
      </c>
      <c r="P39" s="196">
        <v>4.6920795440673828</v>
      </c>
      <c r="Q39" s="196">
        <v>0.64013129472732544</v>
      </c>
      <c r="R39" s="196">
        <v>0.86901062726974487</v>
      </c>
      <c r="S39" s="196">
        <v>0.90803587436676025</v>
      </c>
      <c r="T39" s="196">
        <v>0.90092730522155762</v>
      </c>
      <c r="U39" s="196">
        <v>1.0470792055130005</v>
      </c>
      <c r="AK39" s="654"/>
      <c r="AL39" s="654"/>
      <c r="AM39" s="654"/>
      <c r="AN39" s="654"/>
      <c r="AO39" s="654"/>
      <c r="AP39" s="654"/>
      <c r="AQ39" s="654"/>
      <c r="AR39" s="654"/>
      <c r="AS39" s="654"/>
      <c r="AT39" s="654"/>
      <c r="AU39" s="654"/>
      <c r="AV39" s="654"/>
      <c r="AW39" s="654"/>
      <c r="AX39" s="654"/>
      <c r="AY39" s="654"/>
      <c r="AZ39" s="654"/>
    </row>
    <row r="40" spans="1:52" ht="13" x14ac:dyDescent="0.3">
      <c r="A40" s="114">
        <v>22</v>
      </c>
      <c r="B40" s="117" t="s">
        <v>1225</v>
      </c>
      <c r="C40" s="196">
        <v>17.079465866088867</v>
      </c>
      <c r="D40" s="196">
        <v>19.039287567138672</v>
      </c>
      <c r="E40" s="196">
        <v>15.991004943847656</v>
      </c>
      <c r="F40" s="196">
        <v>13.205678939819336</v>
      </c>
      <c r="G40" s="196">
        <v>16.778087615966797</v>
      </c>
      <c r="H40" s="196">
        <v>16.554899215698242</v>
      </c>
      <c r="I40" s="196">
        <v>21.060728073120117</v>
      </c>
      <c r="J40" s="196">
        <v>25.340953826904297</v>
      </c>
      <c r="K40" s="196">
        <v>25.77813720703125</v>
      </c>
      <c r="L40" s="196">
        <v>27.92609977722168</v>
      </c>
      <c r="M40" s="196">
        <v>35.222740173339844</v>
      </c>
      <c r="N40" s="196">
        <v>33.203033447265625</v>
      </c>
      <c r="O40" s="196">
        <v>31.813779830932617</v>
      </c>
      <c r="P40" s="196">
        <v>32.592697143554688</v>
      </c>
      <c r="Q40" s="196">
        <v>29.81117057800293</v>
      </c>
      <c r="R40" s="196">
        <v>31.243158340454102</v>
      </c>
      <c r="S40" s="196">
        <v>29.695940017700195</v>
      </c>
      <c r="T40" s="196">
        <v>35.295112609863281</v>
      </c>
      <c r="U40" s="196">
        <v>44.08648681640625</v>
      </c>
      <c r="AK40" s="654"/>
      <c r="AL40" s="654"/>
      <c r="AM40" s="654"/>
      <c r="AN40" s="654"/>
      <c r="AO40" s="654"/>
      <c r="AP40" s="654"/>
      <c r="AQ40" s="654"/>
      <c r="AR40" s="654"/>
      <c r="AS40" s="654"/>
      <c r="AT40" s="654"/>
      <c r="AU40" s="654"/>
      <c r="AV40" s="654"/>
      <c r="AW40" s="654"/>
      <c r="AX40" s="654"/>
      <c r="AY40" s="654"/>
      <c r="AZ40" s="654"/>
    </row>
    <row r="41" spans="1:52" ht="13" x14ac:dyDescent="0.3">
      <c r="A41" s="114">
        <v>3</v>
      </c>
      <c r="B41" s="113" t="s">
        <v>1228</v>
      </c>
      <c r="C41" s="196">
        <v>36.634975433349609</v>
      </c>
      <c r="D41" s="196">
        <v>39.922012329101563</v>
      </c>
      <c r="E41" s="196">
        <v>22.915990829467773</v>
      </c>
      <c r="F41" s="196">
        <v>35.30810546875</v>
      </c>
      <c r="G41" s="196">
        <v>46.015235900878906</v>
      </c>
      <c r="H41" s="196">
        <v>50.47503662109375</v>
      </c>
      <c r="I41" s="196">
        <v>50.506671905517578</v>
      </c>
      <c r="J41" s="196">
        <v>54.956233978271484</v>
      </c>
      <c r="K41" s="196">
        <v>34.781875610351563</v>
      </c>
      <c r="L41" s="196">
        <v>32.015419006347656</v>
      </c>
      <c r="M41" s="196">
        <v>30.565359115600586</v>
      </c>
      <c r="N41" s="196">
        <v>38.289497375488281</v>
      </c>
      <c r="O41" s="196">
        <v>38.094078063964844</v>
      </c>
      <c r="P41" s="196">
        <v>23.193254470825195</v>
      </c>
      <c r="Q41" s="196">
        <v>23.736028671264648</v>
      </c>
      <c r="R41" s="196">
        <v>37.682842254638672</v>
      </c>
      <c r="S41" s="196">
        <v>39.999114990234375</v>
      </c>
      <c r="T41" s="196">
        <v>44.503345489501953</v>
      </c>
      <c r="U41" s="196">
        <v>40.726005554199219</v>
      </c>
      <c r="AK41" s="654"/>
      <c r="AL41" s="654"/>
      <c r="AM41" s="654"/>
      <c r="AN41" s="654"/>
      <c r="AO41" s="654"/>
      <c r="AP41" s="654"/>
      <c r="AQ41" s="654"/>
      <c r="AR41" s="654"/>
      <c r="AS41" s="654"/>
      <c r="AT41" s="654"/>
      <c r="AU41" s="654"/>
      <c r="AV41" s="654"/>
      <c r="AW41" s="654"/>
      <c r="AX41" s="654"/>
      <c r="AY41" s="654"/>
      <c r="AZ41" s="654"/>
    </row>
    <row r="42" spans="1:52" ht="13" x14ac:dyDescent="0.3">
      <c r="A42" s="114">
        <v>31</v>
      </c>
      <c r="B42" s="117" t="s">
        <v>1222</v>
      </c>
      <c r="C42" s="196">
        <v>1.2227189727127552E-2</v>
      </c>
      <c r="D42" s="196">
        <v>2.9783209785819054E-2</v>
      </c>
      <c r="E42" s="196">
        <v>4.4526908546686172E-2</v>
      </c>
      <c r="F42" s="196">
        <v>2.519528940320015E-2</v>
      </c>
      <c r="G42" s="196">
        <v>6.0417931526899338E-2</v>
      </c>
      <c r="H42" s="196">
        <v>8.092007040977478E-2</v>
      </c>
      <c r="I42" s="196">
        <v>4.2882990092039108E-2</v>
      </c>
      <c r="J42" s="196">
        <v>1.6976660117506981E-2</v>
      </c>
      <c r="K42" s="196">
        <v>1.2610630132257938E-2</v>
      </c>
      <c r="L42" s="196">
        <v>1.4561720192432404E-2</v>
      </c>
      <c r="M42" s="196">
        <v>1.8329229205846786E-2</v>
      </c>
      <c r="N42" s="196">
        <v>2.9642440378665924E-2</v>
      </c>
      <c r="O42" s="196">
        <v>10.564624786376953</v>
      </c>
      <c r="P42" s="196">
        <v>6.3869943618774414</v>
      </c>
      <c r="Q42" s="196">
        <v>6.9554538726806641</v>
      </c>
      <c r="R42" s="196">
        <v>11.111381530761719</v>
      </c>
      <c r="S42" s="196">
        <v>10.46361255645752</v>
      </c>
      <c r="T42" s="196">
        <v>5.3554654121398926</v>
      </c>
      <c r="U42" s="196">
        <v>0.46630236506462097</v>
      </c>
      <c r="AK42" s="654"/>
      <c r="AL42" s="654"/>
      <c r="AM42" s="654"/>
      <c r="AN42" s="654"/>
      <c r="AO42" s="654"/>
      <c r="AP42" s="654"/>
      <c r="AQ42" s="654"/>
      <c r="AR42" s="654"/>
      <c r="AS42" s="654"/>
      <c r="AT42" s="654"/>
      <c r="AU42" s="654"/>
      <c r="AV42" s="654"/>
      <c r="AW42" s="654"/>
      <c r="AX42" s="654"/>
      <c r="AY42" s="654"/>
      <c r="AZ42" s="654"/>
    </row>
    <row r="43" spans="1:52" ht="13" x14ac:dyDescent="0.3">
      <c r="A43" s="114">
        <v>32</v>
      </c>
      <c r="B43" s="117" t="s">
        <v>1229</v>
      </c>
      <c r="C43" s="196">
        <v>35.445682525634766</v>
      </c>
      <c r="D43" s="196">
        <v>38.703113555908203</v>
      </c>
      <c r="E43" s="196">
        <v>21.859577178955078</v>
      </c>
      <c r="F43" s="196">
        <v>34.297237396240234</v>
      </c>
      <c r="G43" s="196">
        <v>44.732330322265625</v>
      </c>
      <c r="H43" s="196">
        <v>49.064777374267578</v>
      </c>
      <c r="I43" s="196">
        <v>49.124736785888672</v>
      </c>
      <c r="J43" s="196">
        <v>53.316352844238281</v>
      </c>
      <c r="K43" s="196">
        <v>33.199203491210938</v>
      </c>
      <c r="L43" s="196">
        <v>30.611791610717773</v>
      </c>
      <c r="M43" s="196">
        <v>28.997404098510742</v>
      </c>
      <c r="N43" s="196">
        <v>36.747306823730469</v>
      </c>
      <c r="O43" s="196">
        <v>25.805585861206055</v>
      </c>
      <c r="P43" s="196">
        <v>15.491565704345703</v>
      </c>
      <c r="Q43" s="196">
        <v>15.32325267791748</v>
      </c>
      <c r="R43" s="196">
        <v>24.968635559082031</v>
      </c>
      <c r="S43" s="196">
        <v>27.773157119750977</v>
      </c>
      <c r="T43" s="196">
        <v>37.567337036132813</v>
      </c>
      <c r="U43" s="196">
        <v>38.442657470703125</v>
      </c>
      <c r="AK43" s="654"/>
      <c r="AL43" s="654"/>
      <c r="AM43" s="654"/>
      <c r="AN43" s="654"/>
      <c r="AO43" s="654"/>
      <c r="AP43" s="654"/>
      <c r="AQ43" s="654"/>
      <c r="AR43" s="654"/>
      <c r="AS43" s="654"/>
      <c r="AT43" s="654"/>
      <c r="AU43" s="654"/>
      <c r="AV43" s="654"/>
      <c r="AW43" s="654"/>
      <c r="AX43" s="654"/>
      <c r="AY43" s="654"/>
      <c r="AZ43" s="654"/>
    </row>
    <row r="44" spans="1:52" ht="13" x14ac:dyDescent="0.3">
      <c r="A44" s="114">
        <v>322</v>
      </c>
      <c r="B44" s="119" t="s">
        <v>93</v>
      </c>
      <c r="C44" s="196">
        <v>1.1770646572113037</v>
      </c>
      <c r="D44" s="196">
        <v>1.1891127824783325</v>
      </c>
      <c r="E44" s="196">
        <v>1.0118858814239502</v>
      </c>
      <c r="F44" s="196">
        <v>0.98567050695419312</v>
      </c>
      <c r="G44" s="196">
        <v>1.2224893569946289</v>
      </c>
      <c r="H44" s="196">
        <v>1.329338550567627</v>
      </c>
      <c r="I44" s="196">
        <v>1.3390506505966187</v>
      </c>
      <c r="J44" s="196">
        <v>1.6229041814804077</v>
      </c>
      <c r="K44" s="196">
        <v>1.5700640678405762</v>
      </c>
      <c r="L44" s="196">
        <v>1.389065146446228</v>
      </c>
      <c r="M44" s="196">
        <v>1.5496267080307007</v>
      </c>
      <c r="N44" s="196">
        <v>1.5125489234924316</v>
      </c>
      <c r="O44" s="196">
        <v>1.7238695621490479</v>
      </c>
      <c r="P44" s="196">
        <v>1.3146946430206299</v>
      </c>
      <c r="Q44" s="196">
        <v>1.4573216438293457</v>
      </c>
      <c r="R44" s="196">
        <v>1.6028233766555786</v>
      </c>
      <c r="S44" s="196">
        <v>1.7623438835144043</v>
      </c>
      <c r="T44" s="196">
        <v>1.5805437564849854</v>
      </c>
      <c r="U44" s="196">
        <v>1.8170464038848877</v>
      </c>
      <c r="AK44" s="654"/>
      <c r="AL44" s="654"/>
      <c r="AM44" s="654"/>
      <c r="AN44" s="654"/>
      <c r="AO44" s="654"/>
      <c r="AP44" s="654"/>
      <c r="AQ44" s="654"/>
      <c r="AR44" s="654"/>
      <c r="AS44" s="654"/>
      <c r="AT44" s="654"/>
      <c r="AU44" s="654"/>
      <c r="AV44" s="654"/>
      <c r="AW44" s="654"/>
      <c r="AX44" s="654"/>
      <c r="AY44" s="654"/>
      <c r="AZ44" s="654"/>
    </row>
    <row r="45" spans="1:52" ht="13" x14ac:dyDescent="0.3">
      <c r="A45" s="114">
        <v>4</v>
      </c>
      <c r="B45" s="113" t="s">
        <v>1230</v>
      </c>
      <c r="C45" s="196">
        <v>11.068169593811035</v>
      </c>
      <c r="D45" s="196">
        <v>14.89509105682373</v>
      </c>
      <c r="E45" s="196">
        <v>12.968601226806641</v>
      </c>
      <c r="F45" s="196">
        <v>12.861420631408691</v>
      </c>
      <c r="G45" s="196">
        <v>16.267034530639648</v>
      </c>
      <c r="H45" s="196">
        <v>15.260038375854492</v>
      </c>
      <c r="I45" s="196">
        <v>14.983805656433105</v>
      </c>
      <c r="J45" s="196">
        <v>27.619770050048828</v>
      </c>
      <c r="K45" s="196">
        <v>20.70625114440918</v>
      </c>
      <c r="L45" s="196">
        <v>19.9307861328125</v>
      </c>
      <c r="M45" s="196">
        <v>26.689325332641602</v>
      </c>
      <c r="N45" s="196">
        <v>20.395538330078125</v>
      </c>
      <c r="O45" s="196">
        <v>22.491636276245117</v>
      </c>
      <c r="P45" s="196">
        <v>25.467918395996094</v>
      </c>
      <c r="Q45" s="196">
        <v>20.702117919921875</v>
      </c>
      <c r="R45" s="196">
        <v>24.099710464477539</v>
      </c>
      <c r="S45" s="196">
        <v>32.922798156738281</v>
      </c>
      <c r="T45" s="196">
        <v>30.051349639892578</v>
      </c>
      <c r="U45" s="196">
        <v>36.883792877197266</v>
      </c>
      <c r="AK45" s="654"/>
      <c r="AL45" s="654"/>
      <c r="AM45" s="654"/>
      <c r="AN45" s="654"/>
      <c r="AO45" s="654"/>
      <c r="AP45" s="654"/>
      <c r="AQ45" s="654"/>
      <c r="AR45" s="654"/>
      <c r="AS45" s="654"/>
      <c r="AT45" s="654"/>
      <c r="AU45" s="654"/>
      <c r="AV45" s="654"/>
      <c r="AW45" s="654"/>
      <c r="AX45" s="654"/>
      <c r="AY45" s="654"/>
      <c r="AZ45" s="654"/>
    </row>
    <row r="46" spans="1:52" ht="13" x14ac:dyDescent="0.3">
      <c r="A46" s="114">
        <v>41</v>
      </c>
      <c r="B46" s="117" t="s">
        <v>1230</v>
      </c>
      <c r="C46" s="196">
        <v>8.3146800994873047</v>
      </c>
      <c r="D46" s="196">
        <v>10.067264556884766</v>
      </c>
      <c r="E46" s="196">
        <v>6.7824931144714355</v>
      </c>
      <c r="F46" s="196">
        <v>6.6449761390686035</v>
      </c>
      <c r="G46" s="196">
        <v>9.0215597152709961</v>
      </c>
      <c r="H46" s="196">
        <v>10.136269569396973</v>
      </c>
      <c r="I46" s="196">
        <v>9.4337778091430664</v>
      </c>
      <c r="J46" s="196">
        <v>21.739040374755859</v>
      </c>
      <c r="K46" s="196">
        <v>15.596591949462891</v>
      </c>
      <c r="L46" s="196">
        <v>14.652153015136719</v>
      </c>
      <c r="M46" s="196">
        <v>19.470550537109375</v>
      </c>
      <c r="N46" s="196">
        <v>14.96572208404541</v>
      </c>
      <c r="O46" s="196">
        <v>16.224376678466797</v>
      </c>
      <c r="P46" s="196">
        <v>18.712398529052734</v>
      </c>
      <c r="Q46" s="196">
        <v>15.481466293334961</v>
      </c>
      <c r="R46" s="196">
        <v>13.645099639892578</v>
      </c>
      <c r="S46" s="196">
        <v>22.4530029296875</v>
      </c>
      <c r="T46" s="196">
        <v>23.552083969116211</v>
      </c>
      <c r="U46" s="196">
        <v>26.821653366088867</v>
      </c>
      <c r="AK46" s="654"/>
      <c r="AL46" s="654"/>
      <c r="AM46" s="654"/>
      <c r="AN46" s="654"/>
      <c r="AO46" s="654"/>
      <c r="AP46" s="654"/>
      <c r="AQ46" s="654"/>
      <c r="AR46" s="654"/>
      <c r="AS46" s="654"/>
      <c r="AT46" s="654"/>
      <c r="AU46" s="654"/>
      <c r="AV46" s="654"/>
      <c r="AW46" s="654"/>
      <c r="AX46" s="654"/>
      <c r="AY46" s="654"/>
      <c r="AZ46" s="654"/>
    </row>
    <row r="47" spans="1:52" ht="13" x14ac:dyDescent="0.3">
      <c r="A47" s="114">
        <v>42</v>
      </c>
      <c r="B47" s="117" t="s">
        <v>1231</v>
      </c>
      <c r="C47" s="196">
        <v>2.7534887790679932</v>
      </c>
      <c r="D47" s="196">
        <v>4.827826976776123</v>
      </c>
      <c r="E47" s="196">
        <v>6.1861085891723633</v>
      </c>
      <c r="F47" s="196">
        <v>6.2164444923400879</v>
      </c>
      <c r="G47" s="196">
        <v>7.2454752922058105</v>
      </c>
      <c r="H47" s="196">
        <v>5.1237692832946777</v>
      </c>
      <c r="I47" s="196">
        <v>5.5500278472900391</v>
      </c>
      <c r="J47" s="196">
        <v>5.8807287216186523</v>
      </c>
      <c r="K47" s="196">
        <v>5.1096596717834473</v>
      </c>
      <c r="L47" s="196">
        <v>5.2786335945129395</v>
      </c>
      <c r="M47" s="196">
        <v>7.2187743186950684</v>
      </c>
      <c r="N47" s="196">
        <v>5.4298162460327148</v>
      </c>
      <c r="O47" s="196">
        <v>6.2672591209411621</v>
      </c>
      <c r="P47" s="196">
        <v>6.7555208206176758</v>
      </c>
      <c r="Q47" s="196">
        <v>5.2206525802612305</v>
      </c>
      <c r="R47" s="196">
        <v>10.454610824584961</v>
      </c>
      <c r="S47" s="196">
        <v>10.469793319702148</v>
      </c>
      <c r="T47" s="196">
        <v>6.4992656707763672</v>
      </c>
      <c r="U47" s="196">
        <v>10.062139511108398</v>
      </c>
      <c r="AK47" s="654"/>
      <c r="AL47" s="654"/>
      <c r="AM47" s="654"/>
      <c r="AN47" s="654"/>
      <c r="AO47" s="654"/>
      <c r="AP47" s="654"/>
      <c r="AQ47" s="654"/>
      <c r="AR47" s="654"/>
      <c r="AS47" s="654"/>
      <c r="AT47" s="654"/>
      <c r="AU47" s="654"/>
      <c r="AV47" s="654"/>
      <c r="AW47" s="654"/>
      <c r="AX47" s="654"/>
      <c r="AY47" s="654"/>
      <c r="AZ47" s="654"/>
    </row>
    <row r="48" spans="1:52" ht="13" x14ac:dyDescent="0.3">
      <c r="A48" s="114">
        <v>5</v>
      </c>
      <c r="B48" s="113" t="s">
        <v>1232</v>
      </c>
      <c r="C48" s="196">
        <v>9.3957748413085938</v>
      </c>
      <c r="D48" s="196">
        <v>9.1210441589355469</v>
      </c>
      <c r="E48" s="196">
        <v>6.8365497589111328</v>
      </c>
      <c r="F48" s="196">
        <v>7.2680926322937012</v>
      </c>
      <c r="G48" s="196">
        <v>8.9512491226196289</v>
      </c>
      <c r="H48" s="196">
        <v>14.021285057067871</v>
      </c>
      <c r="I48" s="196">
        <v>14.427800178527832</v>
      </c>
      <c r="J48" s="196">
        <v>14.116280555725098</v>
      </c>
      <c r="K48" s="196">
        <v>22.014095306396484</v>
      </c>
      <c r="L48" s="196">
        <v>23.355173110961914</v>
      </c>
      <c r="M48" s="196">
        <v>16.125690460205078</v>
      </c>
      <c r="N48" s="196">
        <v>14.601283073425293</v>
      </c>
      <c r="O48" s="196">
        <v>14.937643051147461</v>
      </c>
      <c r="P48" s="196">
        <v>18.028339385986328</v>
      </c>
      <c r="Q48" s="196">
        <v>13.535153388977051</v>
      </c>
      <c r="R48" s="196">
        <v>16.373525619506836</v>
      </c>
      <c r="S48" s="196">
        <v>18.639467239379883</v>
      </c>
      <c r="T48" s="196">
        <v>23.525819778442383</v>
      </c>
      <c r="U48" s="196">
        <v>20.999076843261719</v>
      </c>
      <c r="AK48" s="654"/>
      <c r="AL48" s="654"/>
      <c r="AM48" s="654"/>
      <c r="AN48" s="654"/>
      <c r="AO48" s="654"/>
      <c r="AP48" s="654"/>
      <c r="AQ48" s="654"/>
      <c r="AR48" s="654"/>
      <c r="AS48" s="654"/>
      <c r="AT48" s="654"/>
      <c r="AU48" s="654"/>
      <c r="AV48" s="654"/>
      <c r="AW48" s="654"/>
      <c r="AX48" s="654"/>
      <c r="AY48" s="654"/>
      <c r="AZ48" s="654"/>
    </row>
    <row r="49" spans="1:52" ht="13" x14ac:dyDescent="0.3">
      <c r="A49" s="114">
        <v>51</v>
      </c>
      <c r="B49" s="117" t="s">
        <v>1233</v>
      </c>
      <c r="C49" s="196">
        <v>2.8456826210021973</v>
      </c>
      <c r="D49" s="196">
        <v>2.6944587230682373</v>
      </c>
      <c r="E49" s="196">
        <v>2.8269555568695068</v>
      </c>
      <c r="F49" s="196">
        <v>2.9700167179107666</v>
      </c>
      <c r="G49" s="196">
        <v>2.7085282802581787</v>
      </c>
      <c r="H49" s="196">
        <v>5.0688786506652832</v>
      </c>
      <c r="I49" s="196">
        <v>4.8374042510986328</v>
      </c>
      <c r="J49" s="196">
        <v>5.8120951652526855</v>
      </c>
      <c r="K49" s="196">
        <v>7.0612339973449707</v>
      </c>
      <c r="L49" s="196">
        <v>7.7454137802124023</v>
      </c>
      <c r="M49" s="196">
        <v>7.1477680206298828</v>
      </c>
      <c r="N49" s="196">
        <v>6.8511409759521484</v>
      </c>
      <c r="O49" s="196">
        <v>6.6942019462585449</v>
      </c>
      <c r="P49" s="196">
        <v>7.7438764572143555</v>
      </c>
      <c r="Q49" s="196">
        <v>6.2905564308166504</v>
      </c>
      <c r="R49" s="196">
        <v>7.4495992660522461</v>
      </c>
      <c r="S49" s="196">
        <v>7.5295376777648926</v>
      </c>
      <c r="T49" s="196">
        <v>7.4472451210021973</v>
      </c>
      <c r="U49" s="196">
        <v>8.9104108810424805</v>
      </c>
      <c r="AK49" s="654"/>
      <c r="AL49" s="654"/>
      <c r="AM49" s="654"/>
      <c r="AN49" s="654"/>
      <c r="AO49" s="654"/>
      <c r="AP49" s="654"/>
      <c r="AQ49" s="654"/>
      <c r="AR49" s="654"/>
      <c r="AS49" s="654"/>
      <c r="AT49" s="654"/>
      <c r="AU49" s="654"/>
      <c r="AV49" s="654"/>
      <c r="AW49" s="654"/>
      <c r="AX49" s="654"/>
      <c r="AY49" s="654"/>
      <c r="AZ49" s="654"/>
    </row>
    <row r="50" spans="1:52" ht="13" x14ac:dyDescent="0.3">
      <c r="A50" s="114">
        <v>52</v>
      </c>
      <c r="B50" s="117" t="s">
        <v>93</v>
      </c>
      <c r="C50" s="196">
        <v>3.8888795375823975</v>
      </c>
      <c r="D50" s="196">
        <v>3.6670606136322021</v>
      </c>
      <c r="E50" s="196">
        <v>1.3220154047012329</v>
      </c>
      <c r="F50" s="196">
        <v>1.7133208513259888</v>
      </c>
      <c r="G50" s="196">
        <v>2.9473445415496826</v>
      </c>
      <c r="H50" s="196">
        <v>3.9819619655609131</v>
      </c>
      <c r="I50" s="196">
        <v>6.1306138038635254</v>
      </c>
      <c r="J50" s="196">
        <v>5.2726588249206543</v>
      </c>
      <c r="K50" s="196">
        <v>9.6821212768554688</v>
      </c>
      <c r="L50" s="196">
        <v>10.648931503295898</v>
      </c>
      <c r="M50" s="196">
        <v>4.5229611396789551</v>
      </c>
      <c r="N50" s="196">
        <v>3.8892269134521484</v>
      </c>
      <c r="O50" s="196">
        <v>4.2072815895080566</v>
      </c>
      <c r="P50" s="196">
        <v>5.3379559516906738</v>
      </c>
      <c r="Q50" s="196">
        <v>4.2524218559265137</v>
      </c>
      <c r="R50" s="196">
        <v>4.5172362327575684</v>
      </c>
      <c r="S50" s="196">
        <v>6.6342835426330566</v>
      </c>
      <c r="T50" s="196">
        <v>12.608153343200684</v>
      </c>
      <c r="U50" s="196">
        <v>7.2152414321899414</v>
      </c>
      <c r="AK50" s="654"/>
      <c r="AL50" s="654"/>
      <c r="AM50" s="654"/>
      <c r="AN50" s="654"/>
      <c r="AO50" s="654"/>
      <c r="AP50" s="654"/>
      <c r="AQ50" s="654"/>
      <c r="AR50" s="654"/>
      <c r="AS50" s="654"/>
      <c r="AT50" s="654"/>
      <c r="AU50" s="654"/>
      <c r="AV50" s="654"/>
      <c r="AW50" s="654"/>
      <c r="AX50" s="654"/>
      <c r="AY50" s="654"/>
      <c r="AZ50" s="654"/>
    </row>
    <row r="51" spans="1:52" ht="13" x14ac:dyDescent="0.3">
      <c r="A51" s="115">
        <v>521</v>
      </c>
      <c r="B51" s="120" t="s">
        <v>1234</v>
      </c>
      <c r="C51" s="196">
        <v>3.1999144554138184</v>
      </c>
      <c r="D51" s="196">
        <v>2.6703739166259766</v>
      </c>
      <c r="E51" s="196">
        <v>0.83939892053604126</v>
      </c>
      <c r="F51" s="196">
        <v>0.76857101917266846</v>
      </c>
      <c r="G51" s="196">
        <v>2.3418865203857422</v>
      </c>
      <c r="H51" s="196">
        <v>1.8576618432998657</v>
      </c>
      <c r="I51" s="196">
        <v>3.2898027896881104</v>
      </c>
      <c r="J51" s="196">
        <v>4.0700502395629883</v>
      </c>
      <c r="K51" s="196">
        <v>5.5551128387451172</v>
      </c>
      <c r="L51" s="196">
        <v>5.2633285522460938</v>
      </c>
      <c r="M51" s="196">
        <v>3.2520081996917725</v>
      </c>
      <c r="N51" s="196">
        <v>2.2861979007720947</v>
      </c>
      <c r="O51" s="196">
        <v>3.3790972232818604</v>
      </c>
      <c r="P51" s="196">
        <v>2.3572559356689453</v>
      </c>
      <c r="Q51" s="196">
        <v>2.5716843605041504</v>
      </c>
      <c r="R51" s="196">
        <v>3.8411738872528076</v>
      </c>
      <c r="S51" s="196">
        <v>5.894951343536377</v>
      </c>
      <c r="T51" s="196">
        <v>9.7674083709716797</v>
      </c>
      <c r="U51" s="196">
        <v>5.8070511817932129</v>
      </c>
      <c r="AK51" s="654"/>
      <c r="AL51" s="654"/>
      <c r="AM51" s="654"/>
      <c r="AN51" s="654"/>
      <c r="AO51" s="654"/>
      <c r="AP51" s="654"/>
      <c r="AQ51" s="654"/>
      <c r="AR51" s="654"/>
      <c r="AS51" s="654"/>
      <c r="AT51" s="654"/>
      <c r="AU51" s="654"/>
      <c r="AV51" s="654"/>
      <c r="AW51" s="654"/>
      <c r="AX51" s="654"/>
      <c r="AY51" s="654"/>
      <c r="AZ51" s="654"/>
    </row>
    <row r="52" spans="1:52" ht="13" x14ac:dyDescent="0.3">
      <c r="A52" s="114">
        <v>522</v>
      </c>
      <c r="B52" s="119" t="s">
        <v>1235</v>
      </c>
      <c r="C52" s="196">
        <v>0.68896514177322388</v>
      </c>
      <c r="D52" s="196">
        <v>0.99668663740158081</v>
      </c>
      <c r="E52" s="196">
        <v>0.48261651396751404</v>
      </c>
      <c r="F52" s="196">
        <v>0.94474989175796509</v>
      </c>
      <c r="G52" s="196">
        <v>0.60545808076858521</v>
      </c>
      <c r="H52" s="196">
        <v>2.1243000030517578</v>
      </c>
      <c r="I52" s="196">
        <v>2.840811014175415</v>
      </c>
      <c r="J52" s="196">
        <v>1.202608585357666</v>
      </c>
      <c r="K52" s="196">
        <v>4.1270084381103516</v>
      </c>
      <c r="L52" s="196">
        <v>5.3856024742126465</v>
      </c>
      <c r="M52" s="196">
        <v>1.2709530591964722</v>
      </c>
      <c r="N52" s="196">
        <v>1.6030288934707642</v>
      </c>
      <c r="O52" s="196">
        <v>0.82818430662155151</v>
      </c>
      <c r="P52" s="196">
        <v>2.9806997776031494</v>
      </c>
      <c r="Q52" s="196">
        <v>1.6807374954223633</v>
      </c>
      <c r="R52" s="196">
        <v>0.67606240510940552</v>
      </c>
      <c r="S52" s="196">
        <v>0.73933225870132446</v>
      </c>
      <c r="T52" s="196">
        <v>2.8407459259033203</v>
      </c>
      <c r="U52" s="196">
        <v>1.408190131187439</v>
      </c>
      <c r="AK52" s="654"/>
      <c r="AL52" s="654"/>
      <c r="AM52" s="654"/>
      <c r="AN52" s="654"/>
      <c r="AO52" s="654"/>
      <c r="AP52" s="654"/>
      <c r="AQ52" s="654"/>
      <c r="AR52" s="654"/>
      <c r="AS52" s="654"/>
      <c r="AT52" s="654"/>
      <c r="AU52" s="654"/>
      <c r="AV52" s="654"/>
      <c r="AW52" s="654"/>
      <c r="AX52" s="654"/>
      <c r="AY52" s="654"/>
      <c r="AZ52" s="654"/>
    </row>
    <row r="53" spans="1:52" ht="13" x14ac:dyDescent="0.3">
      <c r="A53" s="114">
        <v>53</v>
      </c>
      <c r="B53" s="117" t="s">
        <v>1231</v>
      </c>
      <c r="C53" s="196">
        <v>2.6612122058868408</v>
      </c>
      <c r="D53" s="196">
        <v>2.7595245838165283</v>
      </c>
      <c r="E53" s="196">
        <v>2.6875789165496826</v>
      </c>
      <c r="F53" s="196">
        <v>2.5847547054290771</v>
      </c>
      <c r="G53" s="196">
        <v>3.2953760623931885</v>
      </c>
      <c r="H53" s="196">
        <v>4.9704442024230957</v>
      </c>
      <c r="I53" s="196">
        <v>3.4597823619842529</v>
      </c>
      <c r="J53" s="196">
        <v>3.0315263271331787</v>
      </c>
      <c r="K53" s="196">
        <v>5.2707400321960449</v>
      </c>
      <c r="L53" s="196">
        <v>4.9608287811279297</v>
      </c>
      <c r="M53" s="196">
        <v>4.454960823059082</v>
      </c>
      <c r="N53" s="196">
        <v>3.8609147071838379</v>
      </c>
      <c r="O53" s="196">
        <v>4.0361599922180176</v>
      </c>
      <c r="P53" s="196">
        <v>4.9465065002441406</v>
      </c>
      <c r="Q53" s="196">
        <v>2.9921751022338867</v>
      </c>
      <c r="R53" s="196">
        <v>4.4066901206970215</v>
      </c>
      <c r="S53" s="196">
        <v>4.4756455421447754</v>
      </c>
      <c r="T53" s="196">
        <v>3.470421314239502</v>
      </c>
      <c r="U53" s="196">
        <v>4.8734240531921387</v>
      </c>
      <c r="AK53" s="654"/>
      <c r="AL53" s="654"/>
      <c r="AM53" s="654"/>
      <c r="AN53" s="654"/>
      <c r="AO53" s="654"/>
      <c r="AP53" s="654"/>
      <c r="AQ53" s="654"/>
      <c r="AR53" s="654"/>
      <c r="AS53" s="654"/>
      <c r="AT53" s="654"/>
      <c r="AU53" s="654"/>
      <c r="AV53" s="654"/>
      <c r="AW53" s="654"/>
      <c r="AX53" s="654"/>
      <c r="AY53" s="654"/>
      <c r="AZ53" s="654"/>
    </row>
    <row r="54" spans="1:52" ht="13" x14ac:dyDescent="0.3">
      <c r="A54" s="114">
        <v>6</v>
      </c>
      <c r="B54" s="113" t="s">
        <v>1236</v>
      </c>
      <c r="C54" s="196">
        <v>12.573596000671387</v>
      </c>
      <c r="D54" s="196">
        <v>14.029579162597656</v>
      </c>
      <c r="E54" s="196">
        <v>12.862361907958984</v>
      </c>
      <c r="F54" s="196">
        <v>13.83364200592041</v>
      </c>
      <c r="G54" s="196">
        <v>14.096162796020508</v>
      </c>
      <c r="H54" s="196">
        <v>17.296817779541016</v>
      </c>
      <c r="I54" s="196">
        <v>18.017644882202148</v>
      </c>
      <c r="J54" s="196">
        <v>21.374151229858398</v>
      </c>
      <c r="K54" s="196">
        <v>24.259544372558594</v>
      </c>
      <c r="L54" s="196">
        <v>24.825260162353516</v>
      </c>
      <c r="M54" s="196">
        <v>23.40376091003418</v>
      </c>
      <c r="N54" s="196">
        <v>22.604745864868164</v>
      </c>
      <c r="O54" s="196">
        <v>23.106893539428711</v>
      </c>
      <c r="P54" s="196">
        <v>30.068387985229492</v>
      </c>
      <c r="Q54" s="196">
        <v>20.225055694580078</v>
      </c>
      <c r="R54" s="196">
        <v>26.546783447265625</v>
      </c>
      <c r="S54" s="196">
        <v>21.352760314941406</v>
      </c>
      <c r="T54" s="196">
        <v>22.511550903320313</v>
      </c>
      <c r="U54" s="196">
        <v>25.98359489440918</v>
      </c>
      <c r="AK54" s="654"/>
      <c r="AL54" s="654"/>
      <c r="AM54" s="654"/>
      <c r="AN54" s="654"/>
      <c r="AO54" s="654"/>
      <c r="AP54" s="654"/>
      <c r="AQ54" s="654"/>
      <c r="AR54" s="654"/>
      <c r="AS54" s="654"/>
      <c r="AT54" s="654"/>
      <c r="AU54" s="654"/>
      <c r="AV54" s="654"/>
      <c r="AW54" s="654"/>
      <c r="AX54" s="654"/>
      <c r="AY54" s="654"/>
      <c r="AZ54" s="654"/>
    </row>
    <row r="55" spans="1:52" ht="13" x14ac:dyDescent="0.3">
      <c r="A55" s="114">
        <v>61</v>
      </c>
      <c r="B55" s="117" t="s">
        <v>1237</v>
      </c>
      <c r="C55" s="196">
        <v>2.1150600910186768</v>
      </c>
      <c r="D55" s="196">
        <v>2.6888747215270996</v>
      </c>
      <c r="E55" s="196">
        <v>1.9158320426940918</v>
      </c>
      <c r="F55" s="196">
        <v>2.4054281711578369</v>
      </c>
      <c r="G55" s="196">
        <v>1.8446452617645264</v>
      </c>
      <c r="H55" s="196">
        <v>2.6232211589813232</v>
      </c>
      <c r="I55" s="196">
        <v>3.4599184989929199</v>
      </c>
      <c r="J55" s="196">
        <v>4.4796414375305176</v>
      </c>
      <c r="K55" s="196">
        <v>4.9807271957397461</v>
      </c>
      <c r="L55" s="196">
        <v>4.4328880310058594</v>
      </c>
      <c r="M55" s="196">
        <v>4.7439651489257813</v>
      </c>
      <c r="N55" s="196">
        <v>4.3220119476318359</v>
      </c>
      <c r="O55" s="196">
        <v>5.5357184410095215</v>
      </c>
      <c r="P55" s="196">
        <v>4.569725513458252</v>
      </c>
      <c r="Q55" s="196">
        <v>3.5855040550231934</v>
      </c>
      <c r="R55" s="196">
        <v>4.0434560775756836</v>
      </c>
      <c r="S55" s="196">
        <v>3.6274089813232422</v>
      </c>
      <c r="T55" s="196">
        <v>3.9965863227844238</v>
      </c>
      <c r="U55" s="196">
        <v>3.904592752456665</v>
      </c>
      <c r="AK55" s="654"/>
      <c r="AL55" s="654"/>
      <c r="AM55" s="654"/>
      <c r="AN55" s="654"/>
      <c r="AO55" s="654"/>
      <c r="AP55" s="654"/>
      <c r="AQ55" s="654"/>
      <c r="AR55" s="654"/>
      <c r="AS55" s="654"/>
      <c r="AT55" s="654"/>
      <c r="AU55" s="654"/>
      <c r="AV55" s="654"/>
      <c r="AW55" s="654"/>
      <c r="AX55" s="654"/>
      <c r="AY55" s="654"/>
      <c r="AZ55" s="654"/>
    </row>
    <row r="56" spans="1:52" ht="13" x14ac:dyDescent="0.3">
      <c r="A56" s="114">
        <v>62</v>
      </c>
      <c r="B56" s="117" t="s">
        <v>1238</v>
      </c>
      <c r="C56" s="196">
        <v>4.5032668113708496</v>
      </c>
      <c r="D56" s="196">
        <v>4.7245521545410156</v>
      </c>
      <c r="E56" s="196">
        <v>4.1240334510803223</v>
      </c>
      <c r="F56" s="196">
        <v>4.1946916580200195</v>
      </c>
      <c r="G56" s="196">
        <v>4.9591383934020996</v>
      </c>
      <c r="H56" s="196">
        <v>5.7146334648132324</v>
      </c>
      <c r="I56" s="196">
        <v>5.9200711250305176</v>
      </c>
      <c r="J56" s="196">
        <v>7.4359674453735352</v>
      </c>
      <c r="K56" s="196">
        <v>9.7011699676513672</v>
      </c>
      <c r="L56" s="196">
        <v>10.343012809753418</v>
      </c>
      <c r="M56" s="196">
        <v>9.2056636810302734</v>
      </c>
      <c r="N56" s="196">
        <v>8.9179534912109375</v>
      </c>
      <c r="O56" s="196">
        <v>7.6623377799987793</v>
      </c>
      <c r="P56" s="196">
        <v>8.3022308349609375</v>
      </c>
      <c r="Q56" s="196">
        <v>7.2752237319946289</v>
      </c>
      <c r="R56" s="196">
        <v>9.6005535125732422</v>
      </c>
      <c r="S56" s="196">
        <v>8.1615238189697266</v>
      </c>
      <c r="T56" s="196">
        <v>9.2640113830566406</v>
      </c>
      <c r="U56" s="196">
        <v>11.987133026123047</v>
      </c>
      <c r="AK56" s="654"/>
      <c r="AL56" s="654"/>
      <c r="AM56" s="654"/>
      <c r="AN56" s="654"/>
      <c r="AO56" s="654"/>
      <c r="AP56" s="654"/>
      <c r="AQ56" s="654"/>
      <c r="AR56" s="654"/>
      <c r="AS56" s="654"/>
      <c r="AT56" s="654"/>
      <c r="AU56" s="654"/>
      <c r="AV56" s="654"/>
      <c r="AW56" s="654"/>
      <c r="AX56" s="654"/>
      <c r="AY56" s="654"/>
      <c r="AZ56" s="654"/>
    </row>
    <row r="57" spans="1:52" ht="13" x14ac:dyDescent="0.3">
      <c r="A57" s="114">
        <v>63</v>
      </c>
      <c r="B57" s="117" t="s">
        <v>1239</v>
      </c>
      <c r="C57" s="196">
        <v>5.9552693367004395</v>
      </c>
      <c r="D57" s="196">
        <v>6.616152286529541</v>
      </c>
      <c r="E57" s="196">
        <v>6.8224964141845703</v>
      </c>
      <c r="F57" s="196">
        <v>7.2335219383239746</v>
      </c>
      <c r="G57" s="196">
        <v>7.2923793792724609</v>
      </c>
      <c r="H57" s="196">
        <v>8.9589624404907227</v>
      </c>
      <c r="I57" s="196">
        <v>8.6376562118530273</v>
      </c>
      <c r="J57" s="196">
        <v>9.4585418701171875</v>
      </c>
      <c r="K57" s="196">
        <v>9.5776481628417969</v>
      </c>
      <c r="L57" s="196">
        <v>10.049359321594238</v>
      </c>
      <c r="M57" s="196">
        <v>9.4541330337524414</v>
      </c>
      <c r="N57" s="196">
        <v>9.3647804260253906</v>
      </c>
      <c r="O57" s="196">
        <v>9.9088373184204102</v>
      </c>
      <c r="P57" s="196">
        <v>17.196430206298828</v>
      </c>
      <c r="Q57" s="196">
        <v>9.3643283843994141</v>
      </c>
      <c r="R57" s="196">
        <v>12.902773857116699</v>
      </c>
      <c r="S57" s="196">
        <v>9.5638265609741211</v>
      </c>
      <c r="T57" s="196">
        <v>9.2509527206420898</v>
      </c>
      <c r="U57" s="196">
        <v>10.09186840057373</v>
      </c>
      <c r="AK57" s="654"/>
      <c r="AL57" s="654"/>
      <c r="AM57" s="654"/>
      <c r="AN57" s="654"/>
      <c r="AO57" s="654"/>
      <c r="AP57" s="654"/>
      <c r="AQ57" s="654"/>
      <c r="AR57" s="654"/>
      <c r="AS57" s="654"/>
      <c r="AT57" s="654"/>
      <c r="AU57" s="654"/>
      <c r="AV57" s="654"/>
      <c r="AW57" s="654"/>
      <c r="AX57" s="654"/>
      <c r="AY57" s="654"/>
      <c r="AZ57" s="654"/>
    </row>
    <row r="58" spans="1:52" ht="13" x14ac:dyDescent="0.3">
      <c r="A58" s="114">
        <v>7</v>
      </c>
      <c r="B58" s="113" t="s">
        <v>1240</v>
      </c>
      <c r="C58" s="196">
        <v>2.1281849592924118E-2</v>
      </c>
      <c r="D58" s="196">
        <v>2.2707659751176834E-2</v>
      </c>
      <c r="E58" s="196">
        <v>0.23991474509239197</v>
      </c>
      <c r="F58" s="196">
        <v>8.2255899906158447E-3</v>
      </c>
      <c r="G58" s="196">
        <v>5.5012881755828857E-2</v>
      </c>
      <c r="H58" s="196">
        <v>1.5745799988508224E-2</v>
      </c>
      <c r="I58" s="196">
        <v>4.706989973783493E-2</v>
      </c>
      <c r="J58" s="196">
        <v>0.13650521636009216</v>
      </c>
      <c r="K58" s="196">
        <v>8.7135538458824158E-2</v>
      </c>
      <c r="L58" s="196">
        <v>5.7291418313980103E-2</v>
      </c>
      <c r="M58" s="196">
        <v>0.7683442234992981</v>
      </c>
      <c r="N58" s="196">
        <v>5.8465529233217239E-2</v>
      </c>
      <c r="O58" s="196">
        <v>5.370761826634407E-2</v>
      </c>
      <c r="P58" s="196">
        <v>0.41042721271514893</v>
      </c>
      <c r="Q58" s="196">
        <v>0.19834162294864655</v>
      </c>
      <c r="R58" s="196">
        <v>6.2733389437198639E-2</v>
      </c>
      <c r="S58" s="196">
        <v>0.70905053615570068</v>
      </c>
      <c r="T58" s="196">
        <v>1.8430740833282471</v>
      </c>
      <c r="U58" s="196">
        <v>0.58252394199371338</v>
      </c>
      <c r="AK58" s="654"/>
      <c r="AL58" s="654"/>
      <c r="AM58" s="654"/>
      <c r="AN58" s="654"/>
      <c r="AO58" s="654"/>
      <c r="AP58" s="654"/>
      <c r="AQ58" s="654"/>
      <c r="AR58" s="654"/>
      <c r="AS58" s="654"/>
      <c r="AT58" s="654"/>
      <c r="AU58" s="654"/>
      <c r="AV58" s="654"/>
      <c r="AW58" s="654"/>
      <c r="AX58" s="654"/>
      <c r="AY58" s="654"/>
      <c r="AZ58" s="654"/>
    </row>
    <row r="59" spans="1:52" s="194" customFormat="1" ht="20.25" customHeight="1" x14ac:dyDescent="0.3">
      <c r="A59" s="192"/>
      <c r="B59" s="193" t="s">
        <v>1217</v>
      </c>
      <c r="C59" s="197">
        <f>C58+C54+C48+C45+C41+C38+C31</f>
        <v>116.3497425429523</v>
      </c>
      <c r="D59" s="197">
        <f t="shared" ref="D59:U59" si="7">D58+D54+D48+D45+D41+D38+D31</f>
        <v>127.8708302564919</v>
      </c>
      <c r="E59" s="197">
        <f t="shared" si="7"/>
        <v>101.78495869040489</v>
      </c>
      <c r="F59" s="197">
        <f t="shared" si="7"/>
        <v>112.51101461052895</v>
      </c>
      <c r="G59" s="197">
        <f t="shared" si="7"/>
        <v>134.25210779905319</v>
      </c>
      <c r="H59" s="197">
        <f t="shared" si="7"/>
        <v>151.23577467724681</v>
      </c>
      <c r="I59" s="197">
        <f t="shared" si="7"/>
        <v>157.08312832564116</v>
      </c>
      <c r="J59" s="197">
        <f t="shared" si="7"/>
        <v>184.33299741148949</v>
      </c>
      <c r="K59" s="197">
        <f t="shared" si="7"/>
        <v>169.83126281201839</v>
      </c>
      <c r="L59" s="197">
        <f t="shared" si="7"/>
        <v>169.49286690354347</v>
      </c>
      <c r="M59" s="197">
        <f t="shared" si="7"/>
        <v>174.01546603441238</v>
      </c>
      <c r="N59" s="197">
        <f t="shared" si="7"/>
        <v>170.63823561742902</v>
      </c>
      <c r="O59" s="197">
        <f t="shared" si="7"/>
        <v>170.67069103196263</v>
      </c>
      <c r="P59" s="197">
        <f t="shared" si="7"/>
        <v>174.06714260578156</v>
      </c>
      <c r="Q59" s="197">
        <f t="shared" si="7"/>
        <v>145.63705755770206</v>
      </c>
      <c r="R59" s="197">
        <f t="shared" si="7"/>
        <v>177.38318703323603</v>
      </c>
      <c r="S59" s="197">
        <f t="shared" si="7"/>
        <v>185.00051248073578</v>
      </c>
      <c r="T59" s="197">
        <f t="shared" si="7"/>
        <v>200.41659283638</v>
      </c>
      <c r="U59" s="197">
        <f t="shared" si="7"/>
        <v>217.93844473361969</v>
      </c>
      <c r="AK59" s="654"/>
      <c r="AL59" s="654"/>
      <c r="AM59" s="654"/>
      <c r="AN59" s="654"/>
      <c r="AO59" s="654"/>
      <c r="AP59" s="654"/>
      <c r="AQ59" s="654"/>
      <c r="AR59" s="654"/>
      <c r="AS59" s="654"/>
      <c r="AT59" s="654"/>
      <c r="AU59" s="654"/>
      <c r="AV59" s="654"/>
      <c r="AW59" s="654"/>
      <c r="AX59" s="654"/>
      <c r="AY59" s="654"/>
      <c r="AZ59" s="654"/>
    </row>
    <row r="60" spans="1:52" s="202" customFormat="1" x14ac:dyDescent="0.25">
      <c r="A60" s="63" t="s">
        <v>1218</v>
      </c>
      <c r="B60" s="200"/>
      <c r="C60" s="196"/>
      <c r="D60" s="196"/>
      <c r="E60" s="196"/>
      <c r="F60" s="196"/>
      <c r="G60" s="196"/>
      <c r="H60" s="196"/>
      <c r="I60" s="196"/>
      <c r="J60" s="196"/>
      <c r="K60" s="196"/>
      <c r="L60" s="196"/>
      <c r="M60" s="196"/>
      <c r="N60" s="196"/>
      <c r="O60" s="196"/>
      <c r="P60" s="196"/>
      <c r="Q60" s="196"/>
      <c r="R60" s="196"/>
      <c r="S60" s="196"/>
      <c r="T60" s="196"/>
      <c r="U60" s="196"/>
    </row>
    <row r="61" spans="1:52" s="194" customFormat="1" ht="20.25" customHeight="1" x14ac:dyDescent="0.25">
      <c r="A61" s="63" t="s">
        <v>1219</v>
      </c>
      <c r="B61" s="198"/>
      <c r="C61" s="199"/>
      <c r="D61" s="199"/>
      <c r="E61" s="199"/>
      <c r="F61" s="199"/>
      <c r="G61" s="199"/>
      <c r="H61" s="199"/>
      <c r="I61" s="199"/>
      <c r="J61" s="199"/>
      <c r="K61" s="199"/>
      <c r="L61" s="199"/>
      <c r="M61" s="199"/>
      <c r="N61" s="199"/>
      <c r="O61" s="199"/>
      <c r="P61" s="199"/>
      <c r="Q61" s="199"/>
      <c r="R61" s="199"/>
      <c r="S61" s="199"/>
      <c r="T61" s="199"/>
      <c r="U61" s="199"/>
    </row>
    <row r="62" spans="1:52" s="94" customFormat="1" ht="22.5" customHeight="1" x14ac:dyDescent="0.35">
      <c r="A62" s="414" t="str">
        <f>Index!A97</f>
        <v>Table 8c    Palau imports by Region and Main Countries of Origin, FY2007-FY2025</v>
      </c>
    </row>
    <row r="63" spans="1:52" s="96" customFormat="1" ht="13" x14ac:dyDescent="0.3">
      <c r="A63" s="157"/>
      <c r="B63" s="195" t="s">
        <v>1183</v>
      </c>
      <c r="C63" s="95"/>
      <c r="D63" s="95"/>
      <c r="E63" s="95"/>
      <c r="F63" s="95"/>
      <c r="G63" s="95"/>
      <c r="H63" s="95"/>
      <c r="I63" s="95"/>
      <c r="J63" s="95"/>
      <c r="K63" s="95"/>
      <c r="L63" s="95"/>
      <c r="M63" s="95"/>
      <c r="N63" s="95"/>
      <c r="O63" s="95"/>
      <c r="P63" s="95"/>
      <c r="Q63" s="95"/>
      <c r="R63" s="95"/>
      <c r="S63" s="95"/>
      <c r="T63" s="95"/>
      <c r="U63" s="95"/>
    </row>
    <row r="64" spans="1:52" s="100" customFormat="1" ht="19.5" customHeight="1" x14ac:dyDescent="0.35">
      <c r="A64" s="203"/>
      <c r="B64" s="204"/>
      <c r="C64" s="99" t="str">
        <f t="shared" ref="C64:J64" si="8">C3</f>
        <v>FY07</v>
      </c>
      <c r="D64" s="99" t="str">
        <f t="shared" si="8"/>
        <v>FY08</v>
      </c>
      <c r="E64" s="99" t="str">
        <f t="shared" si="8"/>
        <v>FY09</v>
      </c>
      <c r="F64" s="99" t="str">
        <f t="shared" si="8"/>
        <v>FY10</v>
      </c>
      <c r="G64" s="99" t="str">
        <f t="shared" si="8"/>
        <v>FY11</v>
      </c>
      <c r="H64" s="99" t="str">
        <f t="shared" si="8"/>
        <v>FY12</v>
      </c>
      <c r="I64" s="99" t="str">
        <f t="shared" si="8"/>
        <v>FY13</v>
      </c>
      <c r="J64" s="99" t="str">
        <f t="shared" si="8"/>
        <v>FY14</v>
      </c>
      <c r="K64" s="99" t="str">
        <f t="shared" ref="K64:M64" si="9">K3</f>
        <v>FY15</v>
      </c>
      <c r="L64" s="99" t="str">
        <f t="shared" si="9"/>
        <v>FY16</v>
      </c>
      <c r="M64" s="99" t="str">
        <f t="shared" si="9"/>
        <v>FY17</v>
      </c>
      <c r="N64" s="99" t="str">
        <f t="shared" ref="N64:O64" si="10">N3</f>
        <v>FY18</v>
      </c>
      <c r="O64" s="99" t="str">
        <f t="shared" si="10"/>
        <v>FY19</v>
      </c>
      <c r="P64" s="99" t="str">
        <f t="shared" ref="P64:Q64" si="11">P3</f>
        <v>FY20</v>
      </c>
      <c r="Q64" s="99" t="str">
        <f t="shared" si="11"/>
        <v>FY21</v>
      </c>
      <c r="R64" s="99" t="str">
        <f t="shared" ref="R64:U64" si="12">R3</f>
        <v>FY22</v>
      </c>
      <c r="S64" s="99" t="str">
        <f t="shared" si="12"/>
        <v>FY23</v>
      </c>
      <c r="T64" s="99" t="str">
        <f t="shared" si="12"/>
        <v>FY24</v>
      </c>
      <c r="U64" s="99" t="str">
        <f t="shared" si="12"/>
        <v>FY25</v>
      </c>
    </row>
    <row r="65" spans="1:52" s="96" customFormat="1" ht="20.25" customHeight="1" x14ac:dyDescent="0.3">
      <c r="A65" s="187"/>
      <c r="B65" s="473" t="s">
        <v>1241</v>
      </c>
      <c r="C65" s="196">
        <v>36.084976196289063</v>
      </c>
      <c r="D65" s="196">
        <v>39.842983245849609</v>
      </c>
      <c r="E65" s="196">
        <v>39.460273742675781</v>
      </c>
      <c r="F65" s="196">
        <v>40.227115631103516</v>
      </c>
      <c r="G65" s="196">
        <v>40.061534881591797</v>
      </c>
      <c r="H65" s="196">
        <v>56.467624664306641</v>
      </c>
      <c r="I65" s="196">
        <v>49.396652221679688</v>
      </c>
      <c r="J65" s="196">
        <v>54.304973602294922</v>
      </c>
      <c r="K65" s="196">
        <v>59.814968109130859</v>
      </c>
      <c r="L65" s="196">
        <v>64.409423828125</v>
      </c>
      <c r="M65" s="196">
        <v>62.258152008056641</v>
      </c>
      <c r="N65" s="196">
        <v>63.260597229003906</v>
      </c>
      <c r="O65" s="196">
        <v>59.792198181152344</v>
      </c>
      <c r="P65" s="196">
        <v>58.524375915527344</v>
      </c>
      <c r="Q65" s="196">
        <v>60.604259490966797</v>
      </c>
      <c r="R65" s="196">
        <v>62.352348327636719</v>
      </c>
      <c r="S65" s="196">
        <v>61.929985046386719</v>
      </c>
      <c r="T65" s="196">
        <v>72.558273315429688</v>
      </c>
      <c r="U65" s="196">
        <v>78.302833557128906</v>
      </c>
      <c r="AK65" s="654"/>
      <c r="AL65" s="654"/>
      <c r="AM65" s="654"/>
      <c r="AN65" s="654"/>
      <c r="AO65" s="654"/>
      <c r="AP65" s="654"/>
      <c r="AQ65" s="654"/>
      <c r="AR65" s="654"/>
      <c r="AS65" s="654"/>
      <c r="AT65" s="654"/>
      <c r="AU65" s="654"/>
      <c r="AV65" s="654"/>
      <c r="AW65" s="654"/>
      <c r="AX65" s="654"/>
      <c r="AY65" s="654"/>
      <c r="AZ65" s="654"/>
    </row>
    <row r="66" spans="1:52" ht="13" x14ac:dyDescent="0.3">
      <c r="A66" s="187"/>
      <c r="B66" s="474" t="s">
        <v>1242</v>
      </c>
      <c r="C66" s="196">
        <v>14.888487815856934</v>
      </c>
      <c r="D66" s="196">
        <v>28.69683837890625</v>
      </c>
      <c r="E66" s="196">
        <v>17.339242935180664</v>
      </c>
      <c r="F66" s="196">
        <v>23.708761215209961</v>
      </c>
      <c r="G66" s="196">
        <v>29.480657577514648</v>
      </c>
      <c r="H66" s="196">
        <v>48.128471374511719</v>
      </c>
      <c r="I66" s="196">
        <v>31.122896194458008</v>
      </c>
      <c r="J66" s="196">
        <v>8.5728559494018555</v>
      </c>
      <c r="K66" s="196">
        <v>8.2740039825439453</v>
      </c>
      <c r="L66" s="196">
        <v>8.2513790130615234</v>
      </c>
      <c r="M66" s="196">
        <v>6.999443531036377</v>
      </c>
      <c r="N66" s="196">
        <v>7.4328408241271973</v>
      </c>
      <c r="O66" s="196">
        <v>8.1001014709472656</v>
      </c>
      <c r="P66" s="196">
        <v>10.190177917480469</v>
      </c>
      <c r="Q66" s="196">
        <v>6.3093318939208984</v>
      </c>
      <c r="R66" s="196">
        <v>7.4083070755004883</v>
      </c>
      <c r="S66" s="196">
        <v>6.7148256301879883</v>
      </c>
      <c r="T66" s="196">
        <v>9.9212188720703125</v>
      </c>
      <c r="U66" s="196">
        <v>13.257785797119141</v>
      </c>
      <c r="AK66" s="654"/>
      <c r="AL66" s="654"/>
      <c r="AM66" s="654"/>
      <c r="AN66" s="654"/>
      <c r="AO66" s="654"/>
      <c r="AP66" s="654"/>
      <c r="AQ66" s="654"/>
      <c r="AR66" s="654"/>
      <c r="AS66" s="654"/>
      <c r="AT66" s="654"/>
      <c r="AU66" s="654"/>
      <c r="AV66" s="654"/>
      <c r="AW66" s="654"/>
      <c r="AX66" s="654"/>
      <c r="AY66" s="654"/>
      <c r="AZ66" s="654"/>
    </row>
    <row r="67" spans="1:52" ht="13" x14ac:dyDescent="0.3">
      <c r="A67" s="187"/>
      <c r="B67" s="473" t="s">
        <v>1243</v>
      </c>
      <c r="C67" s="196">
        <v>9.2448873519897461</v>
      </c>
      <c r="D67" s="196">
        <v>13.482105255126953</v>
      </c>
      <c r="E67" s="196">
        <v>9.251713752746582</v>
      </c>
      <c r="F67" s="196">
        <v>10.161725044250488</v>
      </c>
      <c r="G67" s="196">
        <v>20.448236465454102</v>
      </c>
      <c r="H67" s="196">
        <v>16.863176345825195</v>
      </c>
      <c r="I67" s="196">
        <v>19.045196533203125</v>
      </c>
      <c r="J67" s="196">
        <v>38.769050598144531</v>
      </c>
      <c r="K67" s="196">
        <v>18.677923202514648</v>
      </c>
      <c r="L67" s="196">
        <v>22.046548843383789</v>
      </c>
      <c r="M67" s="196">
        <v>25.026538848876953</v>
      </c>
      <c r="N67" s="196">
        <v>15.704050064086914</v>
      </c>
      <c r="O67" s="196">
        <v>17.713607788085938</v>
      </c>
      <c r="P67" s="196">
        <v>17.844203948974609</v>
      </c>
      <c r="Q67" s="196">
        <v>13.761164665222168</v>
      </c>
      <c r="R67" s="196">
        <v>12.094504356384277</v>
      </c>
      <c r="S67" s="196">
        <v>21.360782623291016</v>
      </c>
      <c r="T67" s="196">
        <v>14.843109130859375</v>
      </c>
      <c r="U67" s="196">
        <v>20.811910629272461</v>
      </c>
      <c r="AK67" s="654"/>
      <c r="AL67" s="654"/>
      <c r="AM67" s="654"/>
      <c r="AN67" s="654"/>
      <c r="AO67" s="654"/>
      <c r="AP67" s="654"/>
      <c r="AQ67" s="654"/>
      <c r="AR67" s="654"/>
      <c r="AS67" s="654"/>
      <c r="AT67" s="654"/>
      <c r="AU67" s="654"/>
      <c r="AV67" s="654"/>
      <c r="AW67" s="654"/>
      <c r="AX67" s="654"/>
      <c r="AY67" s="654"/>
      <c r="AZ67" s="654"/>
    </row>
    <row r="68" spans="1:52" ht="13" x14ac:dyDescent="0.3">
      <c r="A68" s="187"/>
      <c r="B68" s="474" t="s">
        <v>1244</v>
      </c>
      <c r="C68" s="196">
        <v>29.811534881591797</v>
      </c>
      <c r="D68" s="196">
        <v>19.774600982666016</v>
      </c>
      <c r="E68" s="196">
        <v>13.665511131286621</v>
      </c>
      <c r="F68" s="196">
        <v>19.937101364135742</v>
      </c>
      <c r="G68" s="196">
        <v>24.096513748168945</v>
      </c>
      <c r="H68" s="196">
        <v>4.8758935928344727</v>
      </c>
      <c r="I68" s="196">
        <v>30.818962097167969</v>
      </c>
      <c r="J68" s="196">
        <v>38.070701599121094</v>
      </c>
      <c r="K68" s="196">
        <v>24.64952278137207</v>
      </c>
      <c r="L68" s="196">
        <v>24.795169830322266</v>
      </c>
      <c r="M68" s="196">
        <v>23.079469680786133</v>
      </c>
      <c r="N68" s="196">
        <v>27.15019416809082</v>
      </c>
      <c r="O68" s="196">
        <v>27.539388656616211</v>
      </c>
      <c r="P68" s="196">
        <v>17.975334167480469</v>
      </c>
      <c r="Q68" s="196">
        <v>14.652554512023926</v>
      </c>
      <c r="R68" s="196">
        <v>33.630611419677734</v>
      </c>
      <c r="S68" s="196">
        <v>35.231597900390625</v>
      </c>
      <c r="T68" s="196">
        <v>33.417148590087891</v>
      </c>
      <c r="U68" s="196">
        <v>27.999795913696289</v>
      </c>
      <c r="AK68" s="654"/>
      <c r="AL68" s="654"/>
      <c r="AM68" s="654"/>
      <c r="AN68" s="654"/>
      <c r="AO68" s="654"/>
      <c r="AP68" s="654"/>
      <c r="AQ68" s="654"/>
      <c r="AR68" s="654"/>
      <c r="AS68" s="654"/>
      <c r="AT68" s="654"/>
      <c r="AU68" s="654"/>
      <c r="AV68" s="654"/>
      <c r="AW68" s="654"/>
      <c r="AX68" s="654"/>
      <c r="AY68" s="654"/>
      <c r="AZ68" s="654"/>
    </row>
    <row r="69" spans="1:52" ht="13" x14ac:dyDescent="0.3">
      <c r="A69" s="187"/>
      <c r="B69" s="473" t="s">
        <v>1245</v>
      </c>
      <c r="C69" s="196">
        <v>9.2920198440551758</v>
      </c>
      <c r="D69" s="196">
        <v>7.1238346099853516</v>
      </c>
      <c r="E69" s="196">
        <v>6.0887451171875</v>
      </c>
      <c r="F69" s="196">
        <v>5.6507983207702637</v>
      </c>
      <c r="G69" s="196">
        <v>5.2424015998840332</v>
      </c>
      <c r="H69" s="196">
        <v>6.7293744087219238</v>
      </c>
      <c r="I69" s="196">
        <v>7.071190357208252</v>
      </c>
      <c r="J69" s="196">
        <v>8.3816452026367188</v>
      </c>
      <c r="K69" s="196">
        <v>9.2649955749511719</v>
      </c>
      <c r="L69" s="196">
        <v>8.7018537521362305</v>
      </c>
      <c r="M69" s="196">
        <v>8.1971025466918945</v>
      </c>
      <c r="N69" s="196">
        <v>6.9098758697509766</v>
      </c>
      <c r="O69" s="196">
        <v>9.8116312026977539</v>
      </c>
      <c r="P69" s="196">
        <v>14.370551109313965</v>
      </c>
      <c r="Q69" s="196">
        <v>6.4313883781433105</v>
      </c>
      <c r="R69" s="196">
        <v>7.3156652450561523</v>
      </c>
      <c r="S69" s="196">
        <v>7.7333955764770508</v>
      </c>
      <c r="T69" s="196">
        <v>7.3618345260620117</v>
      </c>
      <c r="U69" s="196">
        <v>7.2549257278442383</v>
      </c>
      <c r="AK69" s="654"/>
      <c r="AL69" s="654"/>
      <c r="AM69" s="654"/>
      <c r="AN69" s="654"/>
      <c r="AO69" s="654"/>
      <c r="AP69" s="654"/>
      <c r="AQ69" s="654"/>
      <c r="AR69" s="654"/>
      <c r="AS69" s="654"/>
      <c r="AT69" s="654"/>
      <c r="AU69" s="654"/>
      <c r="AV69" s="654"/>
      <c r="AW69" s="654"/>
      <c r="AX69" s="654"/>
      <c r="AY69" s="654"/>
      <c r="AZ69" s="654"/>
    </row>
    <row r="70" spans="1:52" ht="13" x14ac:dyDescent="0.3">
      <c r="A70" s="187"/>
      <c r="B70" s="473" t="s">
        <v>1246</v>
      </c>
      <c r="C70" s="196">
        <v>6.4198975563049316</v>
      </c>
      <c r="D70" s="196">
        <v>5.4134974479675293</v>
      </c>
      <c r="E70" s="196">
        <v>5.8146524429321289</v>
      </c>
      <c r="F70" s="196">
        <v>4.2587814331054688</v>
      </c>
      <c r="G70" s="196">
        <v>7.1869115829467773</v>
      </c>
      <c r="H70" s="196">
        <v>7.468317985534668</v>
      </c>
      <c r="I70" s="196">
        <v>7.5745940208435059</v>
      </c>
      <c r="J70" s="196">
        <v>8.5365371704101563</v>
      </c>
      <c r="K70" s="196">
        <v>9.3537015914916992</v>
      </c>
      <c r="L70" s="196">
        <v>8.8766393661499023</v>
      </c>
      <c r="M70" s="196">
        <v>10.750300407409668</v>
      </c>
      <c r="N70" s="196">
        <v>9.5397071838378906</v>
      </c>
      <c r="O70" s="196">
        <v>8.6050291061401367</v>
      </c>
      <c r="P70" s="196">
        <v>11.907404899597168</v>
      </c>
      <c r="Q70" s="196">
        <v>8.1330957412719727</v>
      </c>
      <c r="R70" s="196">
        <v>9.722930908203125</v>
      </c>
      <c r="S70" s="196">
        <v>9.5479841232299805</v>
      </c>
      <c r="T70" s="196">
        <v>8.593806266784668</v>
      </c>
      <c r="U70" s="196">
        <v>9.125432014465332</v>
      </c>
      <c r="AK70" s="654"/>
      <c r="AL70" s="654"/>
      <c r="AM70" s="654"/>
      <c r="AN70" s="654"/>
      <c r="AO70" s="654"/>
      <c r="AP70" s="654"/>
      <c r="AQ70" s="654"/>
      <c r="AR70" s="654"/>
      <c r="AS70" s="654"/>
      <c r="AT70" s="654"/>
      <c r="AU70" s="654"/>
      <c r="AV70" s="654"/>
      <c r="AW70" s="654"/>
      <c r="AX70" s="654"/>
      <c r="AY70" s="654"/>
      <c r="AZ70" s="654"/>
    </row>
    <row r="71" spans="1:52" ht="13" x14ac:dyDescent="0.3">
      <c r="A71" s="187"/>
      <c r="B71" s="473" t="s">
        <v>1247</v>
      </c>
      <c r="C71" s="196">
        <v>1.8665652275085449</v>
      </c>
      <c r="D71" s="196">
        <v>3.5945041179656982</v>
      </c>
      <c r="E71" s="196">
        <v>2.761859655380249</v>
      </c>
      <c r="F71" s="196">
        <v>1.7588100433349609</v>
      </c>
      <c r="G71" s="196">
        <v>1.295653223991394</v>
      </c>
      <c r="H71" s="196">
        <v>2.0235528945922852</v>
      </c>
      <c r="I71" s="196">
        <v>2.7171635627746582</v>
      </c>
      <c r="J71" s="196">
        <v>9.8005914688110352</v>
      </c>
      <c r="K71" s="196">
        <v>8.7396678924560547</v>
      </c>
      <c r="L71" s="196">
        <v>8.8818626403808594</v>
      </c>
      <c r="M71" s="196">
        <v>12.921337127685547</v>
      </c>
      <c r="N71" s="196">
        <v>10.78697681427002</v>
      </c>
      <c r="O71" s="196">
        <v>10.308878898620605</v>
      </c>
      <c r="P71" s="196">
        <v>13.919027328491211</v>
      </c>
      <c r="Q71" s="196">
        <v>12.933432579040527</v>
      </c>
      <c r="R71" s="196">
        <v>14.415372848510742</v>
      </c>
      <c r="S71" s="196">
        <v>12.652780532836914</v>
      </c>
      <c r="T71" s="196">
        <v>18.509891510009766</v>
      </c>
      <c r="U71" s="196">
        <v>24.544912338256836</v>
      </c>
      <c r="AK71" s="654"/>
      <c r="AL71" s="654"/>
      <c r="AM71" s="654"/>
      <c r="AN71" s="654"/>
      <c r="AO71" s="654"/>
      <c r="AP71" s="654"/>
      <c r="AQ71" s="654"/>
      <c r="AR71" s="654"/>
      <c r="AS71" s="654"/>
      <c r="AT71" s="654"/>
      <c r="AU71" s="654"/>
      <c r="AV71" s="654"/>
      <c r="AW71" s="654"/>
      <c r="AX71" s="654"/>
      <c r="AY71" s="654"/>
      <c r="AZ71" s="654"/>
    </row>
    <row r="72" spans="1:52" ht="13" x14ac:dyDescent="0.3">
      <c r="A72" s="187"/>
      <c r="B72" s="473" t="s">
        <v>1248</v>
      </c>
      <c r="C72" s="196">
        <v>1.8745261430740356</v>
      </c>
      <c r="D72" s="196">
        <v>2.5975539684295654</v>
      </c>
      <c r="E72" s="196">
        <v>2.2643942832946777</v>
      </c>
      <c r="F72" s="196">
        <v>1.7032376527786255</v>
      </c>
      <c r="G72" s="196">
        <v>2.1949536800384521</v>
      </c>
      <c r="H72" s="196">
        <v>2.6748726367950439</v>
      </c>
      <c r="I72" s="196">
        <v>2.621044397354126</v>
      </c>
      <c r="J72" s="196">
        <v>4.1439766883850098</v>
      </c>
      <c r="K72" s="196">
        <v>15.040618896484375</v>
      </c>
      <c r="L72" s="196">
        <v>9.1318998336791992</v>
      </c>
      <c r="M72" s="196">
        <v>13.090606689453125</v>
      </c>
      <c r="N72" s="196">
        <v>16.346982955932617</v>
      </c>
      <c r="O72" s="196">
        <v>17.27128791809082</v>
      </c>
      <c r="P72" s="196">
        <v>11.43976879119873</v>
      </c>
      <c r="Q72" s="196">
        <v>11.197940826416016</v>
      </c>
      <c r="R72" s="196">
        <v>15.735522270202637</v>
      </c>
      <c r="S72" s="196">
        <v>9.1431474685668945</v>
      </c>
      <c r="T72" s="196">
        <v>21.83055305480957</v>
      </c>
      <c r="U72" s="196">
        <v>17.683349609375</v>
      </c>
      <c r="AK72" s="654"/>
      <c r="AL72" s="654"/>
      <c r="AM72" s="654"/>
      <c r="AN72" s="654"/>
      <c r="AO72" s="654"/>
      <c r="AP72" s="654"/>
      <c r="AQ72" s="654"/>
      <c r="AR72" s="654"/>
      <c r="AS72" s="654"/>
      <c r="AT72" s="654"/>
      <c r="AU72" s="654"/>
      <c r="AV72" s="654"/>
      <c r="AW72" s="654"/>
      <c r="AX72" s="654"/>
      <c r="AY72" s="654"/>
      <c r="AZ72" s="654"/>
    </row>
    <row r="73" spans="1:52" ht="13" x14ac:dyDescent="0.3">
      <c r="A73" s="187"/>
      <c r="B73" s="473" t="s">
        <v>1249</v>
      </c>
      <c r="C73" s="196">
        <v>4.0366854667663574</v>
      </c>
      <c r="D73" s="196">
        <v>3.5556211471557617</v>
      </c>
      <c r="E73" s="196">
        <v>2.8397302627563477</v>
      </c>
      <c r="F73" s="196">
        <v>2.3265254497528076</v>
      </c>
      <c r="G73" s="196">
        <v>1.7387075424194336</v>
      </c>
      <c r="H73" s="196">
        <v>2.0126545429229736</v>
      </c>
      <c r="I73" s="196">
        <v>2.9778950214385986</v>
      </c>
      <c r="J73" s="196">
        <v>3.5961539745330811</v>
      </c>
      <c r="K73" s="196">
        <v>7.9598350524902344</v>
      </c>
      <c r="L73" s="196">
        <v>5.9599404335021973</v>
      </c>
      <c r="M73" s="196">
        <v>5.1514449119567871</v>
      </c>
      <c r="N73" s="196">
        <v>4.7807521820068359</v>
      </c>
      <c r="O73" s="196">
        <v>5.5837211608886719</v>
      </c>
      <c r="P73" s="196">
        <v>12.569976806640625</v>
      </c>
      <c r="Q73" s="196">
        <v>4.7841806411743164</v>
      </c>
      <c r="R73" s="196">
        <v>9.6407985687255859</v>
      </c>
      <c r="S73" s="196">
        <v>9.1121282577514648</v>
      </c>
      <c r="T73" s="196">
        <v>7.404533863067627</v>
      </c>
      <c r="U73" s="196">
        <v>7.1889405250549316</v>
      </c>
      <c r="AK73" s="654"/>
      <c r="AL73" s="654"/>
      <c r="AM73" s="654"/>
      <c r="AN73" s="654"/>
      <c r="AO73" s="654"/>
      <c r="AP73" s="654"/>
      <c r="AQ73" s="654"/>
      <c r="AR73" s="654"/>
      <c r="AS73" s="654"/>
      <c r="AT73" s="654"/>
      <c r="AU73" s="654"/>
      <c r="AV73" s="654"/>
      <c r="AW73" s="654"/>
      <c r="AX73" s="654"/>
      <c r="AY73" s="654"/>
      <c r="AZ73" s="654"/>
    </row>
    <row r="74" spans="1:52" ht="13" x14ac:dyDescent="0.3">
      <c r="A74" s="187"/>
      <c r="B74" s="473" t="s">
        <v>172</v>
      </c>
      <c r="C74" s="196">
        <v>0.63710808753967285</v>
      </c>
      <c r="D74" s="196">
        <v>1.0267258882522583</v>
      </c>
      <c r="E74" s="196">
        <v>0.64145636558532715</v>
      </c>
      <c r="F74" s="196">
        <v>0.74889492988586426</v>
      </c>
      <c r="G74" s="196">
        <v>0.55861997604370117</v>
      </c>
      <c r="H74" s="196">
        <v>1.6248306035995483</v>
      </c>
      <c r="I74" s="196">
        <v>1.5458129644393921</v>
      </c>
      <c r="J74" s="196">
        <v>7.7654199600219727</v>
      </c>
      <c r="K74" s="196">
        <v>2.3598380088806152</v>
      </c>
      <c r="L74" s="196">
        <v>2.6246328353881836</v>
      </c>
      <c r="M74" s="196">
        <v>2.775947093963623</v>
      </c>
      <c r="N74" s="196">
        <v>2.8726520538330078</v>
      </c>
      <c r="O74" s="196">
        <v>1.8455678224563599</v>
      </c>
      <c r="P74" s="196">
        <v>1.8642758131027222</v>
      </c>
      <c r="Q74" s="196">
        <v>2.6617369651794434</v>
      </c>
      <c r="R74" s="196">
        <v>1.2639940977096558</v>
      </c>
      <c r="S74" s="196">
        <v>7.6130189895629883</v>
      </c>
      <c r="T74" s="196">
        <v>1.2564519643783569</v>
      </c>
      <c r="U74" s="196">
        <v>4.3774471282958984</v>
      </c>
      <c r="AK74" s="654"/>
      <c r="AL74" s="654"/>
      <c r="AM74" s="654"/>
      <c r="AN74" s="654"/>
      <c r="AO74" s="654"/>
      <c r="AP74" s="654"/>
      <c r="AQ74" s="654"/>
      <c r="AR74" s="654"/>
      <c r="AS74" s="654"/>
      <c r="AT74" s="654"/>
      <c r="AU74" s="654"/>
      <c r="AV74" s="654"/>
      <c r="AW74" s="654"/>
      <c r="AX74" s="654"/>
      <c r="AY74" s="654"/>
      <c r="AZ74" s="654"/>
    </row>
    <row r="75" spans="1:52" ht="13" x14ac:dyDescent="0.3">
      <c r="A75" s="187"/>
      <c r="B75" s="473" t="s">
        <v>1250</v>
      </c>
      <c r="C75" s="196">
        <v>1.0398861169815063</v>
      </c>
      <c r="D75" s="196">
        <v>1.5722118616104126</v>
      </c>
      <c r="E75" s="196">
        <v>0.65841716527938843</v>
      </c>
      <c r="F75" s="196">
        <v>1.1607542037963867</v>
      </c>
      <c r="G75" s="196">
        <v>1.2477656602859497</v>
      </c>
      <c r="H75" s="196">
        <v>1.8298575878143311</v>
      </c>
      <c r="I75" s="196">
        <v>1.1587609052658081</v>
      </c>
      <c r="J75" s="196">
        <v>1.4151462316513062</v>
      </c>
      <c r="K75" s="196">
        <v>2.0670228004455566</v>
      </c>
      <c r="L75" s="196">
        <v>3.6316595077514648</v>
      </c>
      <c r="M75" s="196">
        <v>1.4886795282363892</v>
      </c>
      <c r="N75" s="196">
        <v>2.1185300350189209</v>
      </c>
      <c r="O75" s="196">
        <v>1.3402843475341797</v>
      </c>
      <c r="P75" s="196">
        <v>1.2279022932052612</v>
      </c>
      <c r="Q75" s="196">
        <v>1.2911269664764404</v>
      </c>
      <c r="R75" s="196">
        <v>1.9596801996231079</v>
      </c>
      <c r="S75" s="196">
        <v>1.3214755058288574</v>
      </c>
      <c r="T75" s="196">
        <v>2.0540773868560791</v>
      </c>
      <c r="U75" s="196">
        <v>3.4064521789550781</v>
      </c>
      <c r="AK75" s="654"/>
      <c r="AL75" s="654"/>
      <c r="AM75" s="654"/>
      <c r="AN75" s="654"/>
      <c r="AO75" s="654"/>
      <c r="AP75" s="654"/>
      <c r="AQ75" s="654"/>
      <c r="AR75" s="654"/>
      <c r="AS75" s="654"/>
      <c r="AT75" s="654"/>
      <c r="AU75" s="654"/>
      <c r="AV75" s="654"/>
      <c r="AW75" s="654"/>
      <c r="AX75" s="654"/>
      <c r="AY75" s="654"/>
      <c r="AZ75" s="654"/>
    </row>
    <row r="76" spans="1:52" ht="13" x14ac:dyDescent="0.3">
      <c r="A76" s="187"/>
      <c r="B76" s="473" t="s">
        <v>1251</v>
      </c>
      <c r="C76" s="196">
        <v>0.58970832824707031</v>
      </c>
      <c r="D76" s="196">
        <v>0.67472392320632935</v>
      </c>
      <c r="E76" s="196">
        <v>0.73643267154693604</v>
      </c>
      <c r="F76" s="196">
        <v>0.60583716630935669</v>
      </c>
      <c r="G76" s="196">
        <v>0.47027403116226196</v>
      </c>
      <c r="H76" s="196">
        <v>0.30973193049430847</v>
      </c>
      <c r="I76" s="196">
        <v>0.52189648151397705</v>
      </c>
      <c r="J76" s="196">
        <v>0.56251055002212524</v>
      </c>
      <c r="K76" s="196">
        <v>0.82032376527786255</v>
      </c>
      <c r="L76" s="196">
        <v>1.2551475763320923</v>
      </c>
      <c r="M76" s="196">
        <v>1.6533933877944946</v>
      </c>
      <c r="N76" s="196">
        <v>2.932157039642334</v>
      </c>
      <c r="O76" s="196">
        <v>2.1667745113372803</v>
      </c>
      <c r="P76" s="196">
        <v>1.777379035949707</v>
      </c>
      <c r="Q76" s="196">
        <v>1.7918746471405029</v>
      </c>
      <c r="R76" s="196">
        <v>1.1175607442855835</v>
      </c>
      <c r="S76" s="196">
        <v>1.4492309093475342</v>
      </c>
      <c r="T76" s="196">
        <v>2.1979906558990479</v>
      </c>
      <c r="U76" s="196">
        <v>1.4524835348129272</v>
      </c>
      <c r="AK76" s="654"/>
      <c r="AL76" s="654"/>
      <c r="AM76" s="654"/>
      <c r="AN76" s="654"/>
      <c r="AO76" s="654"/>
      <c r="AP76" s="654"/>
      <c r="AQ76" s="654"/>
      <c r="AR76" s="654"/>
      <c r="AS76" s="654"/>
      <c r="AT76" s="654"/>
      <c r="AU76" s="654"/>
      <c r="AV76" s="654"/>
      <c r="AW76" s="654"/>
      <c r="AX76" s="654"/>
      <c r="AY76" s="654"/>
      <c r="AZ76" s="654"/>
    </row>
    <row r="77" spans="1:52" ht="13" x14ac:dyDescent="0.3">
      <c r="A77" s="187"/>
      <c r="B77" s="473" t="s">
        <v>93</v>
      </c>
      <c r="C77" s="196">
        <v>0.56346017122268677</v>
      </c>
      <c r="D77" s="196">
        <v>0.51562821865081787</v>
      </c>
      <c r="E77" s="196">
        <v>0.26252999901771545</v>
      </c>
      <c r="F77" s="196">
        <v>0.2626720666885376</v>
      </c>
      <c r="G77" s="196">
        <v>0.22987928986549377</v>
      </c>
      <c r="H77" s="196">
        <v>0.22741693258285522</v>
      </c>
      <c r="I77" s="196">
        <v>0.51106458902359009</v>
      </c>
      <c r="J77" s="196">
        <v>0.41343557834625244</v>
      </c>
      <c r="K77" s="196">
        <v>2.8088412284851074</v>
      </c>
      <c r="L77" s="196">
        <v>0.92671173810958862</v>
      </c>
      <c r="M77" s="196">
        <v>0.62305444478988647</v>
      </c>
      <c r="N77" s="196">
        <v>0.80291867256164551</v>
      </c>
      <c r="O77" s="196">
        <v>0.59221959114074707</v>
      </c>
      <c r="P77" s="196">
        <v>0.45676535367965698</v>
      </c>
      <c r="Q77" s="196">
        <v>1.0849713087081909</v>
      </c>
      <c r="R77" s="196">
        <v>0.72588938474655151</v>
      </c>
      <c r="S77" s="196">
        <v>1.1901555061340332</v>
      </c>
      <c r="T77" s="196">
        <v>0.46770048141479492</v>
      </c>
      <c r="U77" s="196">
        <v>2.5321738719940186</v>
      </c>
      <c r="AK77" s="654"/>
      <c r="AL77" s="654"/>
      <c r="AM77" s="654"/>
      <c r="AN77" s="654"/>
      <c r="AO77" s="654"/>
      <c r="AP77" s="654"/>
      <c r="AQ77" s="654"/>
      <c r="AR77" s="654"/>
      <c r="AS77" s="654"/>
      <c r="AT77" s="654"/>
      <c r="AU77" s="654"/>
      <c r="AV77" s="654"/>
      <c r="AW77" s="654"/>
      <c r="AX77" s="654"/>
      <c r="AY77" s="654"/>
      <c r="AZ77" s="654"/>
    </row>
    <row r="78" spans="1:52" s="194" customFormat="1" ht="20.25" customHeight="1" x14ac:dyDescent="0.3">
      <c r="A78" s="192"/>
      <c r="B78" s="193" t="s">
        <v>1217</v>
      </c>
      <c r="C78" s="197">
        <v>116.34973907470703</v>
      </c>
      <c r="D78" s="197">
        <v>127.87082672119141</v>
      </c>
      <c r="E78" s="197">
        <v>101.78495788574219</v>
      </c>
      <c r="F78" s="197">
        <v>112.51101684570313</v>
      </c>
      <c r="G78" s="197">
        <v>134.25210571289063</v>
      </c>
      <c r="H78" s="197">
        <v>151.23577880859375</v>
      </c>
      <c r="I78" s="197">
        <v>157.0831298828125</v>
      </c>
      <c r="J78" s="197">
        <v>184.33299255371094</v>
      </c>
      <c r="K78" s="197">
        <v>169.83126831054688</v>
      </c>
      <c r="L78" s="197">
        <v>169.49285888671875</v>
      </c>
      <c r="M78" s="197">
        <v>174.01547241210938</v>
      </c>
      <c r="N78" s="197">
        <v>170.63822937011719</v>
      </c>
      <c r="O78" s="197">
        <v>170.67068481445313</v>
      </c>
      <c r="P78" s="197">
        <v>174.067138671875</v>
      </c>
      <c r="Q78" s="197">
        <v>145.63705444335938</v>
      </c>
      <c r="R78" s="197">
        <v>177.3831787109375</v>
      </c>
      <c r="S78" s="197">
        <v>185.00050354003906</v>
      </c>
      <c r="T78" s="197">
        <v>200.41659545898438</v>
      </c>
      <c r="U78" s="197">
        <v>217.93844604492188</v>
      </c>
      <c r="AK78" s="654"/>
      <c r="AL78" s="654"/>
      <c r="AM78" s="654"/>
      <c r="AN78" s="654"/>
      <c r="AO78" s="654"/>
      <c r="AP78" s="654"/>
      <c r="AQ78" s="654"/>
      <c r="AR78" s="654"/>
      <c r="AS78" s="654"/>
      <c r="AT78" s="654"/>
      <c r="AU78" s="654"/>
      <c r="AV78" s="654"/>
      <c r="AW78" s="654"/>
      <c r="AX78" s="654"/>
      <c r="AY78" s="654"/>
      <c r="AZ78" s="654"/>
    </row>
    <row r="79" spans="1:52" s="202" customFormat="1" ht="12" x14ac:dyDescent="0.25">
      <c r="A79" s="63" t="s">
        <v>1218</v>
      </c>
      <c r="B79" s="200"/>
      <c r="C79" s="201"/>
      <c r="D79" s="201"/>
      <c r="E79" s="201"/>
      <c r="F79" s="201"/>
      <c r="G79" s="201"/>
      <c r="H79" s="201"/>
      <c r="I79" s="201"/>
      <c r="J79" s="201"/>
      <c r="K79" s="201"/>
      <c r="L79" s="201"/>
      <c r="M79" s="201"/>
      <c r="N79" s="201"/>
      <c r="O79" s="201"/>
      <c r="P79" s="201"/>
      <c r="Q79" s="201"/>
      <c r="R79" s="201"/>
      <c r="S79" s="201"/>
      <c r="T79" s="201"/>
      <c r="U79" s="201"/>
    </row>
    <row r="80" spans="1:52" s="202" customFormat="1" ht="12" x14ac:dyDescent="0.25">
      <c r="A80" s="63" t="s">
        <v>1252</v>
      </c>
      <c r="B80" s="200"/>
      <c r="C80" s="201"/>
      <c r="D80" s="201"/>
      <c r="E80" s="201"/>
      <c r="F80" s="201"/>
      <c r="G80" s="201"/>
      <c r="H80" s="201"/>
      <c r="I80" s="201"/>
      <c r="J80" s="201"/>
      <c r="K80" s="201"/>
      <c r="L80" s="201"/>
      <c r="M80" s="201"/>
      <c r="N80" s="201"/>
      <c r="O80" s="201"/>
      <c r="P80" s="201"/>
      <c r="Q80" s="201"/>
      <c r="R80" s="201"/>
      <c r="S80" s="201"/>
      <c r="T80" s="201"/>
      <c r="U80" s="201"/>
    </row>
    <row r="81" spans="1:21" s="202" customFormat="1" ht="12" x14ac:dyDescent="0.25">
      <c r="A81" s="63"/>
      <c r="B81" s="200"/>
      <c r="C81" s="201"/>
      <c r="D81" s="201"/>
      <c r="E81" s="201"/>
      <c r="F81" s="201"/>
      <c r="G81" s="201"/>
      <c r="H81" s="201"/>
      <c r="I81" s="201"/>
      <c r="J81" s="201"/>
      <c r="K81" s="201"/>
      <c r="L81" s="201"/>
      <c r="M81" s="201"/>
      <c r="N81" s="201"/>
      <c r="O81" s="201"/>
      <c r="P81" s="201"/>
      <c r="Q81" s="201"/>
      <c r="R81" s="201"/>
      <c r="S81" s="201"/>
      <c r="T81" s="201"/>
      <c r="U81" s="201"/>
    </row>
    <row r="82" spans="1:21" s="194" customFormat="1" ht="20.25" customHeight="1" x14ac:dyDescent="0.25">
      <c r="A82" s="63" t="s">
        <v>1219</v>
      </c>
      <c r="B82" s="198"/>
      <c r="C82" s="199"/>
      <c r="D82" s="199"/>
      <c r="E82" s="199"/>
      <c r="F82" s="199"/>
      <c r="G82" s="199"/>
      <c r="H82" s="199"/>
      <c r="I82" s="199"/>
      <c r="J82" s="199"/>
      <c r="K82" s="199"/>
      <c r="L82" s="199"/>
      <c r="M82" s="199"/>
      <c r="N82" s="199"/>
      <c r="O82" s="199"/>
      <c r="P82" s="199"/>
      <c r="Q82" s="199"/>
      <c r="R82" s="199"/>
      <c r="S82" s="199"/>
      <c r="T82" s="199"/>
      <c r="U82" s="199"/>
    </row>
  </sheetData>
  <pageMargins left="0.74803149606299202" right="0.74803149606299202" top="0.98425196850393704" bottom="0.98425196850393704" header="0.511811023622047" footer="0.511811023622047"/>
  <pageSetup scale="53" orientation="landscape" r:id="rId1"/>
  <headerFooter alignWithMargins="0">
    <oddFooter xml:space="preserve">&amp;R
</oddFooter>
  </headerFooter>
  <rowBreaks count="2" manualBreakCount="2">
    <brk id="27" max="16383" man="1"/>
    <brk id="6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5" tint="0.59999389629810485"/>
  </sheetPr>
  <dimension ref="A1:AB81"/>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A2" sqref="A2"/>
    </sheetView>
  </sheetViews>
  <sheetFormatPr defaultColWidth="8" defaultRowHeight="12.5" x14ac:dyDescent="0.25"/>
  <cols>
    <col min="1" max="1" width="38.453125" style="103" customWidth="1"/>
    <col min="2" max="2" width="0.453125" style="103" customWidth="1"/>
    <col min="3" max="4" width="7.453125" style="103" customWidth="1"/>
    <col min="5" max="5" width="8.453125" style="103" customWidth="1"/>
    <col min="6" max="13" width="7.453125" style="103" customWidth="1"/>
    <col min="14" max="16384" width="8" style="103"/>
  </cols>
  <sheetData>
    <row r="1" spans="1:28" ht="25.4" customHeight="1" x14ac:dyDescent="0.25">
      <c r="A1" s="102" t="str">
        <f>Index!A98</f>
        <v>Table 8d    Palau Balance of Payments (summary), FY2000-FY2025</v>
      </c>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row>
    <row r="2" spans="1:28" ht="25.4" customHeight="1" x14ac:dyDescent="0.25">
      <c r="A2" s="67" t="s">
        <v>368</v>
      </c>
      <c r="B2" s="880"/>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c r="AA2" s="24" t="str">
        <f>NAgni!AA2</f>
        <v>FY24</v>
      </c>
      <c r="AB2" s="24" t="str">
        <f>NAgni!AB2</f>
        <v>FY25</v>
      </c>
    </row>
    <row r="3" spans="1:28" s="104" customFormat="1" ht="20.25" customHeight="1" x14ac:dyDescent="0.3">
      <c r="A3" s="104" t="s">
        <v>1253</v>
      </c>
      <c r="C3" s="105">
        <v>-73.575057983398438</v>
      </c>
      <c r="D3" s="105">
        <v>-49.976039886474609</v>
      </c>
      <c r="E3" s="105">
        <v>-46.747882843017578</v>
      </c>
      <c r="F3" s="105">
        <v>-40.834716796875</v>
      </c>
      <c r="G3" s="105">
        <v>-55.930473327636719</v>
      </c>
      <c r="H3" s="105">
        <v>-47.676265716552734</v>
      </c>
      <c r="I3" s="105">
        <v>-52.850406646728516</v>
      </c>
      <c r="J3" s="105">
        <v>-40.705982208251953</v>
      </c>
      <c r="K3" s="105">
        <v>-44.964805603027344</v>
      </c>
      <c r="L3" s="105">
        <v>-24.408876419067383</v>
      </c>
      <c r="M3" s="105">
        <v>-21.553138732910156</v>
      </c>
      <c r="N3" s="105">
        <v>-32.109931945800781</v>
      </c>
      <c r="O3" s="105">
        <v>-40.761734008789063</v>
      </c>
      <c r="P3" s="105">
        <v>-39.889209747314453</v>
      </c>
      <c r="Q3" s="105">
        <v>-55.007308959960938</v>
      </c>
      <c r="R3" s="105">
        <v>-36.736278533935547</v>
      </c>
      <c r="S3" s="105">
        <v>-47.449562072753906</v>
      </c>
      <c r="T3" s="105">
        <v>-65.07354736328125</v>
      </c>
      <c r="U3" s="105">
        <v>-52.262577056884766</v>
      </c>
      <c r="V3" s="105">
        <v>-93.772773742675781</v>
      </c>
      <c r="W3" s="105">
        <v>-111.58940124511719</v>
      </c>
      <c r="X3" s="105">
        <v>-99.520439147949219</v>
      </c>
      <c r="Y3" s="105">
        <v>-110.63857269287109</v>
      </c>
      <c r="Z3" s="105">
        <v>-107.98312377929688</v>
      </c>
      <c r="AA3" s="105">
        <v>-48.07196044921875</v>
      </c>
      <c r="AB3" s="105">
        <v>-39.098674774169922</v>
      </c>
    </row>
    <row r="4" spans="1:28" s="106" customFormat="1" ht="20.25" customHeight="1" x14ac:dyDescent="0.3">
      <c r="A4" s="106" t="s">
        <v>1254</v>
      </c>
      <c r="C4" s="106">
        <v>-97.505149841308594</v>
      </c>
      <c r="D4" s="106">
        <v>-63.667713165283203</v>
      </c>
      <c r="E4" s="106">
        <v>-61.304649353027344</v>
      </c>
      <c r="F4" s="106">
        <v>-60.637996673583984</v>
      </c>
      <c r="G4" s="106">
        <v>-77.21246337890625</v>
      </c>
      <c r="H4" s="106">
        <v>-66.77825927734375</v>
      </c>
      <c r="I4" s="106">
        <v>-71.057479858398438</v>
      </c>
      <c r="J4" s="106">
        <v>-59.052810668945313</v>
      </c>
      <c r="K4" s="106">
        <v>-67.376335144042969</v>
      </c>
      <c r="L4" s="106">
        <v>-52.966175079345703</v>
      </c>
      <c r="M4" s="106">
        <v>-55.242679595947266</v>
      </c>
      <c r="N4" s="106">
        <v>-64.687278747558594</v>
      </c>
      <c r="O4" s="106">
        <v>-68.852668762207031</v>
      </c>
      <c r="P4" s="106">
        <v>-71.289283752441406</v>
      </c>
      <c r="Q4" s="106">
        <v>-84.916412353515625</v>
      </c>
      <c r="R4" s="106">
        <v>-57.818294525146484</v>
      </c>
      <c r="S4" s="106">
        <v>-64.459663391113281</v>
      </c>
      <c r="T4" s="106">
        <v>-89.461128234863281</v>
      </c>
      <c r="U4" s="106">
        <v>-91.553291320800781</v>
      </c>
      <c r="V4" s="106">
        <v>-108.31227874755859</v>
      </c>
      <c r="W4" s="106">
        <v>-148.40684509277344</v>
      </c>
      <c r="X4" s="106">
        <v>-155.651611328125</v>
      </c>
      <c r="Y4" s="106">
        <v>-179.68144226074219</v>
      </c>
      <c r="Z4" s="106">
        <v>-153.21701049804688</v>
      </c>
      <c r="AA4" s="106">
        <v>-133.85372924804688</v>
      </c>
      <c r="AB4" s="106">
        <v>-127.97402191162109</v>
      </c>
    </row>
    <row r="5" spans="1:28" s="106" customFormat="1" ht="20.25" customHeight="1" x14ac:dyDescent="0.3">
      <c r="A5" s="106" t="s">
        <v>1255</v>
      </c>
      <c r="C5" s="106">
        <v>-115.63946533203125</v>
      </c>
      <c r="D5" s="106">
        <v>-81.222610473632813</v>
      </c>
      <c r="E5" s="106">
        <v>-72.498069763183594</v>
      </c>
      <c r="F5" s="106">
        <v>-76.034950256347656</v>
      </c>
      <c r="G5" s="106">
        <v>-96.534812927246094</v>
      </c>
      <c r="H5" s="106">
        <v>-91.70196533203125</v>
      </c>
      <c r="I5" s="106">
        <v>-93.881149291992188</v>
      </c>
      <c r="J5" s="106">
        <v>-86.9810791015625</v>
      </c>
      <c r="K5" s="106">
        <v>-94.94696044921875</v>
      </c>
      <c r="L5" s="106">
        <v>-78.613548278808594</v>
      </c>
      <c r="M5" s="106">
        <v>-83.972335815429688</v>
      </c>
      <c r="N5" s="106">
        <v>-106.79292297363281</v>
      </c>
      <c r="O5" s="106">
        <v>-117.53110504150391</v>
      </c>
      <c r="P5" s="106">
        <v>-125.12919616699219</v>
      </c>
      <c r="Q5" s="106">
        <v>-151.70565795898438</v>
      </c>
      <c r="R5" s="106">
        <v>-136.83656311035156</v>
      </c>
      <c r="S5" s="106">
        <v>-134.30320739746094</v>
      </c>
      <c r="T5" s="106">
        <v>-139.46218872070313</v>
      </c>
      <c r="U5" s="106">
        <v>-138.15138244628906</v>
      </c>
      <c r="V5" s="106">
        <v>-140.6246337890625</v>
      </c>
      <c r="W5" s="106">
        <v>-149.38258361816406</v>
      </c>
      <c r="X5" s="106">
        <v>-126.78592681884766</v>
      </c>
      <c r="Y5" s="106">
        <v>-157.21629333496094</v>
      </c>
      <c r="Z5" s="106">
        <v>-161.36830139160156</v>
      </c>
      <c r="AA5" s="106">
        <v>-158.71809387207031</v>
      </c>
      <c r="AB5" s="106">
        <v>-160.94757080078125</v>
      </c>
    </row>
    <row r="6" spans="1:28" ht="20.25" customHeight="1" x14ac:dyDescent="0.25">
      <c r="A6" s="217" t="s">
        <v>1256</v>
      </c>
      <c r="B6" s="217"/>
      <c r="C6" s="217">
        <v>11.306855201721191</v>
      </c>
      <c r="D6" s="217">
        <v>18.652261734008789</v>
      </c>
      <c r="E6" s="217">
        <v>24.725580215454102</v>
      </c>
      <c r="F6" s="217">
        <v>12.209382057189941</v>
      </c>
      <c r="G6" s="217">
        <v>10.744890213012695</v>
      </c>
      <c r="H6" s="217">
        <v>16.381275177001953</v>
      </c>
      <c r="I6" s="217">
        <v>21.398988723754883</v>
      </c>
      <c r="J6" s="217">
        <v>15.475204467773438</v>
      </c>
      <c r="K6" s="217">
        <v>18.120988845825195</v>
      </c>
      <c r="L6" s="217">
        <v>11.194160461425781</v>
      </c>
      <c r="M6" s="217">
        <v>14.23949146270752</v>
      </c>
      <c r="N6" s="217">
        <v>14.924363136291504</v>
      </c>
      <c r="O6" s="217">
        <v>17.679611206054688</v>
      </c>
      <c r="P6" s="217">
        <v>16.57923698425293</v>
      </c>
      <c r="Q6" s="217">
        <v>15.903887748718262</v>
      </c>
      <c r="R6" s="217">
        <v>13.061191558837891</v>
      </c>
      <c r="S6" s="217">
        <v>13.324872970581055</v>
      </c>
      <c r="T6" s="217">
        <v>14.059443473815918</v>
      </c>
      <c r="U6" s="217">
        <v>13.789639472961426</v>
      </c>
      <c r="V6" s="217">
        <v>11.209275245666504</v>
      </c>
      <c r="W6" s="217">
        <v>4.6861753463745117</v>
      </c>
      <c r="X6" s="217">
        <v>1.2816470861434937</v>
      </c>
      <c r="Y6" s="217">
        <v>2.13802170753479</v>
      </c>
      <c r="Z6" s="217">
        <v>2.7988262176513672</v>
      </c>
      <c r="AA6" s="217">
        <v>5.2019467353820801</v>
      </c>
      <c r="AB6" s="217">
        <v>5.668126106262207</v>
      </c>
    </row>
    <row r="7" spans="1:28" ht="12.75" customHeight="1" x14ac:dyDescent="0.25">
      <c r="A7" s="180" t="s">
        <v>427</v>
      </c>
      <c r="B7" s="217"/>
      <c r="C7" s="217">
        <v>4.9320187568664551</v>
      </c>
      <c r="D7" s="217">
        <v>4.7472972869873047</v>
      </c>
      <c r="E7" s="217">
        <v>5.3675832748413086</v>
      </c>
      <c r="F7" s="217">
        <v>5.8560433387756348</v>
      </c>
      <c r="G7" s="217">
        <v>7.6343765258789063</v>
      </c>
      <c r="H7" s="217">
        <v>9.4985065460205078</v>
      </c>
      <c r="I7" s="217">
        <v>13.28526782989502</v>
      </c>
      <c r="J7" s="217">
        <v>10.880370140075684</v>
      </c>
      <c r="K7" s="217">
        <v>13.984172821044922</v>
      </c>
      <c r="L7" s="217">
        <v>7.9494848251342773</v>
      </c>
      <c r="M7" s="217">
        <v>11.299374580383301</v>
      </c>
      <c r="N7" s="217">
        <v>12.026816368103027</v>
      </c>
      <c r="O7" s="217">
        <v>13.726929664611816</v>
      </c>
      <c r="P7" s="217">
        <v>12.984488487243652</v>
      </c>
      <c r="Q7" s="217">
        <v>12.964681625366211</v>
      </c>
      <c r="R7" s="217">
        <v>10.539762496948242</v>
      </c>
      <c r="S7" s="217">
        <v>10.619317054748535</v>
      </c>
      <c r="T7" s="217">
        <v>10.158440589904785</v>
      </c>
      <c r="U7" s="217">
        <v>9.9657087326049805</v>
      </c>
      <c r="V7" s="217">
        <v>7.9982328414916992</v>
      </c>
      <c r="W7" s="217">
        <v>3.1202118396759033</v>
      </c>
      <c r="X7" s="217">
        <v>0.39217165112495422</v>
      </c>
      <c r="Y7" s="217">
        <v>0.8815569281578064</v>
      </c>
      <c r="Z7" s="217">
        <v>1.5187563896179199</v>
      </c>
      <c r="AA7" s="217">
        <v>2.6999990940093994</v>
      </c>
      <c r="AB7" s="217">
        <v>2.9488899707794189</v>
      </c>
    </row>
    <row r="8" spans="1:28" ht="12.75" customHeight="1" x14ac:dyDescent="0.25">
      <c r="A8" s="180" t="s">
        <v>93</v>
      </c>
      <c r="B8" s="217"/>
      <c r="C8" s="217">
        <v>6.3748364448547363</v>
      </c>
      <c r="D8" s="217">
        <v>13.904964447021484</v>
      </c>
      <c r="E8" s="217">
        <v>19.357995986938477</v>
      </c>
      <c r="F8" s="217">
        <v>6.3533387184143066</v>
      </c>
      <c r="G8" s="217">
        <v>3.1105141639709473</v>
      </c>
      <c r="H8" s="217">
        <v>6.8827681541442871</v>
      </c>
      <c r="I8" s="217">
        <v>8.1137208938598633</v>
      </c>
      <c r="J8" s="217">
        <v>4.5948348045349121</v>
      </c>
      <c r="K8" s="217">
        <v>4.1368169784545898</v>
      </c>
      <c r="L8" s="217">
        <v>3.2446756362915039</v>
      </c>
      <c r="M8" s="217">
        <v>2.940117359161377</v>
      </c>
      <c r="N8" s="217">
        <v>2.8975467681884766</v>
      </c>
      <c r="O8" s="217">
        <v>3.9526808261871338</v>
      </c>
      <c r="P8" s="217">
        <v>3.5947494506835938</v>
      </c>
      <c r="Q8" s="217">
        <v>2.9392054080963135</v>
      </c>
      <c r="R8" s="217">
        <v>2.5214288234710693</v>
      </c>
      <c r="S8" s="217">
        <v>2.7055561542510986</v>
      </c>
      <c r="T8" s="217">
        <v>3.9010031223297119</v>
      </c>
      <c r="U8" s="217">
        <v>3.8239307403564453</v>
      </c>
      <c r="V8" s="217">
        <v>3.2110424041748047</v>
      </c>
      <c r="W8" s="217">
        <v>1.5659635066986084</v>
      </c>
      <c r="X8" s="217">
        <v>0.88947540521621704</v>
      </c>
      <c r="Y8" s="217">
        <v>1.2564648389816284</v>
      </c>
      <c r="Z8" s="217">
        <v>1.2800697088241577</v>
      </c>
      <c r="AA8" s="217">
        <v>2.5019478797912598</v>
      </c>
      <c r="AB8" s="217">
        <v>2.7192361354827881</v>
      </c>
    </row>
    <row r="9" spans="1:28" x14ac:dyDescent="0.25">
      <c r="A9" s="217" t="s">
        <v>1257</v>
      </c>
      <c r="B9" s="217"/>
      <c r="C9" s="217">
        <v>126.94631958007813</v>
      </c>
      <c r="D9" s="217">
        <v>99.874870300292969</v>
      </c>
      <c r="E9" s="217">
        <v>97.223648071289063</v>
      </c>
      <c r="F9" s="217">
        <v>88.244331359863281</v>
      </c>
      <c r="G9" s="217">
        <v>107.27970123291016</v>
      </c>
      <c r="H9" s="217">
        <v>108.08323669433594</v>
      </c>
      <c r="I9" s="217">
        <v>115.28013610839844</v>
      </c>
      <c r="J9" s="217">
        <v>102.45628356933594</v>
      </c>
      <c r="K9" s="217">
        <v>113.06794738769531</v>
      </c>
      <c r="L9" s="217">
        <v>89.807708740234375</v>
      </c>
      <c r="M9" s="217">
        <v>98.211830139160156</v>
      </c>
      <c r="N9" s="217">
        <v>121.71728515625</v>
      </c>
      <c r="O9" s="217">
        <v>135.21070861816406</v>
      </c>
      <c r="P9" s="217">
        <v>141.70843505859375</v>
      </c>
      <c r="Q9" s="217">
        <v>167.60954284667969</v>
      </c>
      <c r="R9" s="217">
        <v>149.89775085449219</v>
      </c>
      <c r="S9" s="217">
        <v>147.62808227539063</v>
      </c>
      <c r="T9" s="217">
        <v>153.52163696289063</v>
      </c>
      <c r="U9" s="217">
        <v>151.94102478027344</v>
      </c>
      <c r="V9" s="217">
        <v>151.83390808105469</v>
      </c>
      <c r="W9" s="217">
        <v>154.06877136230469</v>
      </c>
      <c r="X9" s="217">
        <v>128.06758117675781</v>
      </c>
      <c r="Y9" s="217">
        <v>159.35432434082031</v>
      </c>
      <c r="Z9" s="217">
        <v>164.16712951660156</v>
      </c>
      <c r="AA9" s="217">
        <v>163.9200439453125</v>
      </c>
      <c r="AB9" s="217">
        <v>166.61569213867188</v>
      </c>
    </row>
    <row r="10" spans="1:28" ht="12.75" customHeight="1" x14ac:dyDescent="0.25">
      <c r="A10" s="180" t="s">
        <v>1258</v>
      </c>
      <c r="B10" s="217"/>
      <c r="C10" s="217">
        <v>23.83692741394043</v>
      </c>
      <c r="D10" s="217">
        <v>23.689886093139648</v>
      </c>
      <c r="E10" s="217">
        <v>22.543848037719727</v>
      </c>
      <c r="F10" s="217">
        <v>23.750587463378906</v>
      </c>
      <c r="G10" s="217">
        <v>22.542720794677734</v>
      </c>
      <c r="H10" s="217">
        <v>23.555578231811523</v>
      </c>
      <c r="I10" s="217">
        <v>23.105941772460938</v>
      </c>
      <c r="J10" s="217">
        <v>24.075632095336914</v>
      </c>
      <c r="K10" s="217">
        <v>26.563499450683594</v>
      </c>
      <c r="L10" s="217">
        <v>26.462129592895508</v>
      </c>
      <c r="M10" s="217">
        <v>26.296823501586914</v>
      </c>
      <c r="N10" s="217">
        <v>27.60552978515625</v>
      </c>
      <c r="O10" s="217">
        <v>32.508411407470703</v>
      </c>
      <c r="P10" s="217">
        <v>32.690078735351563</v>
      </c>
      <c r="Q10" s="217">
        <v>36.372673034667969</v>
      </c>
      <c r="R10" s="217">
        <v>37.751213073730469</v>
      </c>
      <c r="S10" s="217">
        <v>37.294399261474609</v>
      </c>
      <c r="T10" s="217">
        <v>36.538276672363281</v>
      </c>
      <c r="U10" s="217">
        <v>36.984756469726563</v>
      </c>
      <c r="V10" s="217">
        <v>35.516727447509766</v>
      </c>
      <c r="W10" s="217">
        <v>36.349586486816406</v>
      </c>
      <c r="X10" s="217">
        <v>33.674800872802734</v>
      </c>
      <c r="Y10" s="217">
        <v>37.348926544189453</v>
      </c>
      <c r="Z10" s="217">
        <v>36.703403472900391</v>
      </c>
      <c r="AA10" s="217">
        <v>38.213901519775391</v>
      </c>
      <c r="AB10" s="217">
        <v>42.750484466552734</v>
      </c>
    </row>
    <row r="11" spans="1:28" ht="12.75" customHeight="1" x14ac:dyDescent="0.25">
      <c r="A11" s="180" t="s">
        <v>432</v>
      </c>
      <c r="B11" s="217"/>
      <c r="C11" s="217">
        <v>36.495212554931641</v>
      </c>
      <c r="D11" s="217">
        <v>23.312145233154297</v>
      </c>
      <c r="E11" s="217">
        <v>21.452987670898438</v>
      </c>
      <c r="F11" s="217">
        <v>19.395994186401367</v>
      </c>
      <c r="G11" s="217">
        <v>39.383304595947266</v>
      </c>
      <c r="H11" s="217">
        <v>37.227275848388672</v>
      </c>
      <c r="I11" s="217">
        <v>49.5069580078125</v>
      </c>
      <c r="J11" s="217">
        <v>36.310775756835938</v>
      </c>
      <c r="K11" s="217">
        <v>39.373817443847656</v>
      </c>
      <c r="L11" s="217">
        <v>21.995815277099609</v>
      </c>
      <c r="M11" s="217">
        <v>32.239501953125</v>
      </c>
      <c r="N11" s="217">
        <v>45.619663238525391</v>
      </c>
      <c r="O11" s="217">
        <v>50.106758117675781</v>
      </c>
      <c r="P11" s="217">
        <v>50.413204193115234</v>
      </c>
      <c r="Q11" s="217">
        <v>54.364162445068359</v>
      </c>
      <c r="R11" s="217">
        <v>33.749248504638672</v>
      </c>
      <c r="S11" s="217">
        <v>28.84942626953125</v>
      </c>
      <c r="T11" s="217">
        <v>30.164295196533203</v>
      </c>
      <c r="U11" s="217">
        <v>37.185371398925781</v>
      </c>
      <c r="V11" s="217">
        <v>37.312473297119141</v>
      </c>
      <c r="W11" s="217">
        <v>25.50080680847168</v>
      </c>
      <c r="X11" s="217">
        <v>23.123683929443359</v>
      </c>
      <c r="Y11" s="217">
        <v>37.187221527099609</v>
      </c>
      <c r="Z11" s="217">
        <v>38.855648040771484</v>
      </c>
      <c r="AA11" s="217">
        <v>42.224071502685547</v>
      </c>
      <c r="AB11" s="217">
        <v>36.136989593505859</v>
      </c>
    </row>
    <row r="12" spans="1:28" ht="12.75" customHeight="1" x14ac:dyDescent="0.25">
      <c r="A12" s="180" t="s">
        <v>93</v>
      </c>
      <c r="B12" s="217"/>
      <c r="C12" s="514">
        <v>66.614181518554688</v>
      </c>
      <c r="D12" s="514">
        <v>52.872840881347656</v>
      </c>
      <c r="E12" s="514">
        <v>53.226810455322266</v>
      </c>
      <c r="F12" s="514">
        <v>45.097751617431641</v>
      </c>
      <c r="G12" s="514">
        <v>45.353675842285156</v>
      </c>
      <c r="H12" s="514">
        <v>47.300380706787109</v>
      </c>
      <c r="I12" s="514">
        <v>42.667236328125</v>
      </c>
      <c r="J12" s="514">
        <v>42.069869995117188</v>
      </c>
      <c r="K12" s="514">
        <v>47.130630493164063</v>
      </c>
      <c r="L12" s="514">
        <v>41.349765777587891</v>
      </c>
      <c r="M12" s="514">
        <v>39.675506591796875</v>
      </c>
      <c r="N12" s="514">
        <v>48.492092132568359</v>
      </c>
      <c r="O12" s="514">
        <v>52.595546722412109</v>
      </c>
      <c r="P12" s="514">
        <v>58.605155944824219</v>
      </c>
      <c r="Q12" s="514">
        <v>76.872703552246094</v>
      </c>
      <c r="R12" s="514">
        <v>78.397293090820313</v>
      </c>
      <c r="S12" s="514">
        <v>81.4842529296875</v>
      </c>
      <c r="T12" s="514">
        <v>86.819061279296875</v>
      </c>
      <c r="U12" s="514">
        <v>77.770896911621094</v>
      </c>
      <c r="V12" s="514">
        <v>79.004707336425781</v>
      </c>
      <c r="W12" s="514">
        <v>92.218368530273438</v>
      </c>
      <c r="X12" s="514">
        <v>71.269088745117188</v>
      </c>
      <c r="Y12" s="514">
        <v>84.81817626953125</v>
      </c>
      <c r="Z12" s="514">
        <v>88.608070373535156</v>
      </c>
      <c r="AA12" s="514">
        <v>83.482070922851563</v>
      </c>
      <c r="AB12" s="514">
        <v>87.728225708007813</v>
      </c>
    </row>
    <row r="13" spans="1:28" s="106" customFormat="1" ht="20.25" customHeight="1" x14ac:dyDescent="0.3">
      <c r="A13" s="106" t="s">
        <v>1259</v>
      </c>
      <c r="C13" s="106">
        <v>18.134319305419922</v>
      </c>
      <c r="D13" s="106">
        <v>17.554895401000977</v>
      </c>
      <c r="E13" s="106">
        <v>11.193417549133301</v>
      </c>
      <c r="F13" s="106">
        <v>15.396956443786621</v>
      </c>
      <c r="G13" s="106">
        <v>19.322343826293945</v>
      </c>
      <c r="H13" s="106">
        <v>24.923702239990234</v>
      </c>
      <c r="I13" s="106">
        <v>22.823663711547852</v>
      </c>
      <c r="J13" s="106">
        <v>27.928266525268555</v>
      </c>
      <c r="K13" s="106">
        <v>27.570619583129883</v>
      </c>
      <c r="L13" s="106">
        <v>25.647373199462891</v>
      </c>
      <c r="M13" s="106">
        <v>28.729660034179688</v>
      </c>
      <c r="N13" s="106">
        <v>42.105644226074219</v>
      </c>
      <c r="O13" s="106">
        <v>48.678436279296875</v>
      </c>
      <c r="P13" s="106">
        <v>53.839912414550781</v>
      </c>
      <c r="Q13" s="106">
        <v>66.78924560546875</v>
      </c>
      <c r="R13" s="106">
        <v>79.018264770507813</v>
      </c>
      <c r="S13" s="106">
        <v>69.843544006347656</v>
      </c>
      <c r="T13" s="106">
        <v>50.001068115234375</v>
      </c>
      <c r="U13" s="106">
        <v>46.598098754882813</v>
      </c>
      <c r="V13" s="106">
        <v>32.312351226806641</v>
      </c>
      <c r="W13" s="106">
        <v>0.9757380485534668</v>
      </c>
      <c r="X13" s="106">
        <v>-28.865680694580078</v>
      </c>
      <c r="Y13" s="106">
        <v>-22.465150833129883</v>
      </c>
      <c r="Z13" s="106">
        <v>8.1512956619262695</v>
      </c>
      <c r="AA13" s="106">
        <v>24.864374160766602</v>
      </c>
      <c r="AB13" s="106">
        <v>32.973548889160156</v>
      </c>
    </row>
    <row r="14" spans="1:28" ht="20.25" customHeight="1" x14ac:dyDescent="0.25">
      <c r="A14" s="217" t="s">
        <v>1260</v>
      </c>
      <c r="B14" s="217"/>
      <c r="C14" s="217">
        <v>50.512470245361328</v>
      </c>
      <c r="D14" s="217">
        <v>49.77008056640625</v>
      </c>
      <c r="E14" s="217">
        <v>46.484378814697266</v>
      </c>
      <c r="F14" s="217">
        <v>46.533084869384766</v>
      </c>
      <c r="G14" s="217">
        <v>52.749973297119141</v>
      </c>
      <c r="H14" s="217">
        <v>61.727375030517578</v>
      </c>
      <c r="I14" s="217">
        <v>64.04864501953125</v>
      </c>
      <c r="J14" s="217">
        <v>69.748382568359375</v>
      </c>
      <c r="K14" s="217">
        <v>74.62164306640625</v>
      </c>
      <c r="L14" s="217">
        <v>68.059196472167969</v>
      </c>
      <c r="M14" s="217">
        <v>71.264488220214844</v>
      </c>
      <c r="N14" s="217">
        <v>87.007843017578125</v>
      </c>
      <c r="O14" s="217">
        <v>102.23820495605469</v>
      </c>
      <c r="P14" s="217">
        <v>106.68674468994141</v>
      </c>
      <c r="Q14" s="217">
        <v>120.04660797119141</v>
      </c>
      <c r="R14" s="217">
        <v>139.20980834960938</v>
      </c>
      <c r="S14" s="217">
        <v>133.00993347167969</v>
      </c>
      <c r="T14" s="217">
        <v>118.31840515136719</v>
      </c>
      <c r="U14" s="217">
        <v>109.55130004882813</v>
      </c>
      <c r="V14" s="217">
        <v>96.899322509765625</v>
      </c>
      <c r="W14" s="217">
        <v>55.741386413574219</v>
      </c>
      <c r="X14" s="217">
        <v>14.256918907165527</v>
      </c>
      <c r="Y14" s="217">
        <v>36.0662841796875</v>
      </c>
      <c r="Z14" s="217">
        <v>65.055419921875</v>
      </c>
      <c r="AA14" s="217">
        <v>93.03240966796875</v>
      </c>
      <c r="AB14" s="217">
        <v>105.96697998046875</v>
      </c>
    </row>
    <row r="15" spans="1:28" s="217" customFormat="1" ht="12.75" customHeight="1" x14ac:dyDescent="0.25">
      <c r="A15" s="180" t="s">
        <v>1261</v>
      </c>
      <c r="C15" s="217">
        <v>2.274029016494751</v>
      </c>
      <c r="D15" s="217">
        <v>2.3355898857116699</v>
      </c>
      <c r="E15" s="217">
        <v>1.7579600811004639</v>
      </c>
      <c r="F15" s="217">
        <v>1.4585200548171997</v>
      </c>
      <c r="G15" s="217">
        <v>1.773669958114624</v>
      </c>
      <c r="H15" s="217">
        <v>2.7454700469970703</v>
      </c>
      <c r="I15" s="217">
        <v>4.100679874420166</v>
      </c>
      <c r="J15" s="217">
        <v>2.8264498710632324</v>
      </c>
      <c r="K15" s="217">
        <v>2.5701048374176025</v>
      </c>
      <c r="L15" s="217">
        <v>1.3369399309158325</v>
      </c>
      <c r="M15" s="217">
        <v>1.1953099966049194</v>
      </c>
      <c r="N15" s="217">
        <v>1.0667099952697754</v>
      </c>
      <c r="O15" s="217">
        <v>1.4829100370407104</v>
      </c>
      <c r="P15" s="217">
        <v>1.480970025062561</v>
      </c>
      <c r="Q15" s="217">
        <v>1.2258800268173218</v>
      </c>
      <c r="R15" s="217">
        <v>0.9331200122833252</v>
      </c>
      <c r="S15" s="217">
        <v>1.1140099763870239</v>
      </c>
      <c r="T15" s="217">
        <v>1.6546499729156494</v>
      </c>
      <c r="U15" s="217">
        <v>1.6797749996185303</v>
      </c>
      <c r="V15" s="217">
        <v>1.3209799528121948</v>
      </c>
      <c r="W15" s="217">
        <v>0.35958999395370483</v>
      </c>
      <c r="X15" s="217">
        <v>0</v>
      </c>
      <c r="Y15" s="217">
        <v>0</v>
      </c>
      <c r="Z15" s="217">
        <v>0</v>
      </c>
      <c r="AA15" s="217">
        <v>0</v>
      </c>
      <c r="AB15" s="217">
        <v>0</v>
      </c>
    </row>
    <row r="16" spans="1:28" ht="12.75" customHeight="1" x14ac:dyDescent="0.25">
      <c r="A16" s="180" t="s">
        <v>1262</v>
      </c>
      <c r="B16" s="217"/>
      <c r="C16" s="514">
        <v>42.653049468994141</v>
      </c>
      <c r="D16" s="514">
        <v>41.454967498779297</v>
      </c>
      <c r="E16" s="514">
        <v>38.295524597167969</v>
      </c>
      <c r="F16" s="514">
        <v>38.098819732666016</v>
      </c>
      <c r="G16" s="514">
        <v>43.509994506835938</v>
      </c>
      <c r="H16" s="514">
        <v>51.565631866455078</v>
      </c>
      <c r="I16" s="514">
        <v>52.170539855957031</v>
      </c>
      <c r="J16" s="514">
        <v>59.028415679931641</v>
      </c>
      <c r="K16" s="514">
        <v>63.400146484375</v>
      </c>
      <c r="L16" s="514">
        <v>59.126667022705078</v>
      </c>
      <c r="M16" s="514">
        <v>62.499664306640625</v>
      </c>
      <c r="N16" s="514">
        <v>77.930648803710938</v>
      </c>
      <c r="O16" s="514">
        <v>91.991722106933594</v>
      </c>
      <c r="P16" s="514">
        <v>96.537406921386719</v>
      </c>
      <c r="Q16" s="514">
        <v>109.10765838623047</v>
      </c>
      <c r="R16" s="514">
        <v>127.11577606201172</v>
      </c>
      <c r="S16" s="514">
        <v>120.14556121826172</v>
      </c>
      <c r="T16" s="514">
        <v>104.96247863769531</v>
      </c>
      <c r="U16" s="514">
        <v>96.733726501464844</v>
      </c>
      <c r="V16" s="514">
        <v>84.357505798339844</v>
      </c>
      <c r="W16" s="514">
        <v>46.224483489990234</v>
      </c>
      <c r="X16" s="514">
        <v>5.7272543907165527</v>
      </c>
      <c r="Y16" s="514">
        <v>25.252891540527344</v>
      </c>
      <c r="Z16" s="514">
        <v>52.824348449707031</v>
      </c>
      <c r="AA16" s="514">
        <v>76.537521362304688</v>
      </c>
      <c r="AB16" s="514">
        <v>86.548614501953125</v>
      </c>
    </row>
    <row r="17" spans="1:28" ht="12.75" customHeight="1" x14ac:dyDescent="0.25">
      <c r="A17" s="180" t="s">
        <v>93</v>
      </c>
      <c r="B17" s="217"/>
      <c r="C17" s="514">
        <v>5.5853919982910156</v>
      </c>
      <c r="D17" s="514">
        <v>5.979525089263916</v>
      </c>
      <c r="E17" s="514">
        <v>6.4308943748474121</v>
      </c>
      <c r="F17" s="514">
        <v>6.9757447242736816</v>
      </c>
      <c r="G17" s="514">
        <v>7.4663090705871582</v>
      </c>
      <c r="H17" s="514">
        <v>7.4162693023681641</v>
      </c>
      <c r="I17" s="514">
        <v>7.7774219512939453</v>
      </c>
      <c r="J17" s="514">
        <v>7.893517017364502</v>
      </c>
      <c r="K17" s="514">
        <v>8.6513900756835938</v>
      </c>
      <c r="L17" s="514">
        <v>7.5955905914306641</v>
      </c>
      <c r="M17" s="514">
        <v>7.569514274597168</v>
      </c>
      <c r="N17" s="514">
        <v>8.0104837417602539</v>
      </c>
      <c r="O17" s="514">
        <v>8.7635717391967773</v>
      </c>
      <c r="P17" s="514">
        <v>8.6683692932128906</v>
      </c>
      <c r="Q17" s="514">
        <v>9.7130746841430664</v>
      </c>
      <c r="R17" s="514">
        <v>11.160905838012695</v>
      </c>
      <c r="S17" s="514">
        <v>11.750358581542969</v>
      </c>
      <c r="T17" s="514">
        <v>11.701277732849121</v>
      </c>
      <c r="U17" s="514">
        <v>11.137802124023438</v>
      </c>
      <c r="V17" s="514">
        <v>11.220841407775879</v>
      </c>
      <c r="W17" s="514">
        <v>9.1573143005371094</v>
      </c>
      <c r="X17" s="514">
        <v>8.5296640396118164</v>
      </c>
      <c r="Y17" s="514">
        <v>10.813392639160156</v>
      </c>
      <c r="Z17" s="514">
        <v>12.231073379516602</v>
      </c>
      <c r="AA17" s="514">
        <v>16.49488639831543</v>
      </c>
      <c r="AB17" s="514">
        <v>19.418363571166992</v>
      </c>
    </row>
    <row r="18" spans="1:28" x14ac:dyDescent="0.25">
      <c r="A18" s="217" t="s">
        <v>1263</v>
      </c>
      <c r="B18" s="217"/>
      <c r="C18" s="514">
        <v>32.378150939941406</v>
      </c>
      <c r="D18" s="514">
        <v>32.215187072753906</v>
      </c>
      <c r="E18" s="514">
        <v>35.290958404541016</v>
      </c>
      <c r="F18" s="514">
        <v>31.136129379272461</v>
      </c>
      <c r="G18" s="514">
        <v>33.427627563476563</v>
      </c>
      <c r="H18" s="514">
        <v>36.803668975830078</v>
      </c>
      <c r="I18" s="514">
        <v>41.224979400634766</v>
      </c>
      <c r="J18" s="514">
        <v>41.820117950439453</v>
      </c>
      <c r="K18" s="514">
        <v>47.051025390625</v>
      </c>
      <c r="L18" s="514">
        <v>42.411827087402344</v>
      </c>
      <c r="M18" s="514">
        <v>42.534828186035156</v>
      </c>
      <c r="N18" s="514">
        <v>44.902194976806641</v>
      </c>
      <c r="O18" s="514">
        <v>53.559764862060547</v>
      </c>
      <c r="P18" s="514">
        <v>52.846836090087891</v>
      </c>
      <c r="Q18" s="514">
        <v>53.257366180419922</v>
      </c>
      <c r="R18" s="514">
        <v>60.191539764404297</v>
      </c>
      <c r="S18" s="514">
        <v>63.1663818359375</v>
      </c>
      <c r="T18" s="514">
        <v>68.317337036132813</v>
      </c>
      <c r="U18" s="514">
        <v>62.953205108642578</v>
      </c>
      <c r="V18" s="514">
        <v>64.58697509765625</v>
      </c>
      <c r="W18" s="514">
        <v>54.765647888183594</v>
      </c>
      <c r="X18" s="514">
        <v>43.122600555419922</v>
      </c>
      <c r="Y18" s="514">
        <v>58.531436920166016</v>
      </c>
      <c r="Z18" s="514">
        <v>56.904125213623047</v>
      </c>
      <c r="AA18" s="514">
        <v>68.168037414550781</v>
      </c>
      <c r="AB18" s="514">
        <v>72.993423461914063</v>
      </c>
    </row>
    <row r="19" spans="1:28" ht="12.75" customHeight="1" x14ac:dyDescent="0.25">
      <c r="A19" s="180" t="s">
        <v>1014</v>
      </c>
      <c r="B19" s="217"/>
      <c r="C19" s="514">
        <v>15.27347469329834</v>
      </c>
      <c r="D19" s="514">
        <v>13.243209838867188</v>
      </c>
      <c r="E19" s="514">
        <v>15.572287559509277</v>
      </c>
      <c r="F19" s="514">
        <v>12.00587272644043</v>
      </c>
      <c r="G19" s="514">
        <v>13.033843040466309</v>
      </c>
      <c r="H19" s="514">
        <v>14.665488243103027</v>
      </c>
      <c r="I19" s="514">
        <v>16.593290328979492</v>
      </c>
      <c r="J19" s="514">
        <v>18.771553039550781</v>
      </c>
      <c r="K19" s="514">
        <v>21.08837890625</v>
      </c>
      <c r="L19" s="514">
        <v>17.619632720947266</v>
      </c>
      <c r="M19" s="514">
        <v>19.542181015014648</v>
      </c>
      <c r="N19" s="514">
        <v>17.256265640258789</v>
      </c>
      <c r="O19" s="514">
        <v>20.901742935180664</v>
      </c>
      <c r="P19" s="514">
        <v>19.604606628417969</v>
      </c>
      <c r="Q19" s="514">
        <v>20.189950942993164</v>
      </c>
      <c r="R19" s="514">
        <v>24.282863616943359</v>
      </c>
      <c r="S19" s="514">
        <v>24.614166259765625</v>
      </c>
      <c r="T19" s="514">
        <v>24.937967300415039</v>
      </c>
      <c r="U19" s="514">
        <v>22.752981185913086</v>
      </c>
      <c r="V19" s="514">
        <v>22.564529418945313</v>
      </c>
      <c r="W19" s="514">
        <v>22.148429870605469</v>
      </c>
      <c r="X19" s="514">
        <v>17.308448791503906</v>
      </c>
      <c r="Y19" s="514">
        <v>20.787702560424805</v>
      </c>
      <c r="Z19" s="514">
        <v>24.364269256591797</v>
      </c>
      <c r="AA19" s="514">
        <v>29.905048370361328</v>
      </c>
      <c r="AB19" s="514">
        <v>36.4583740234375</v>
      </c>
    </row>
    <row r="20" spans="1:28" ht="12.75" customHeight="1" x14ac:dyDescent="0.25">
      <c r="A20" s="180" t="s">
        <v>1262</v>
      </c>
      <c r="B20" s="217"/>
      <c r="C20" s="514">
        <v>9.9182500839233398</v>
      </c>
      <c r="D20" s="514">
        <v>10.440673828125</v>
      </c>
      <c r="E20" s="514">
        <v>11.622546195983887</v>
      </c>
      <c r="F20" s="514">
        <v>9.0222272872924805</v>
      </c>
      <c r="G20" s="514">
        <v>11.628716468811035</v>
      </c>
      <c r="H20" s="514">
        <v>12.795914649963379</v>
      </c>
      <c r="I20" s="514">
        <v>13.919511795043945</v>
      </c>
      <c r="J20" s="514">
        <v>13.436002731323242</v>
      </c>
      <c r="K20" s="514">
        <v>14.882559776306152</v>
      </c>
      <c r="L20" s="514">
        <v>14.882680892944336</v>
      </c>
      <c r="M20" s="514">
        <v>13.123007774353027</v>
      </c>
      <c r="N20" s="514">
        <v>17.368597030639648</v>
      </c>
      <c r="O20" s="514">
        <v>21.686737060546875</v>
      </c>
      <c r="P20" s="514">
        <v>22.762248992919922</v>
      </c>
      <c r="Q20" s="514">
        <v>21.211442947387695</v>
      </c>
      <c r="R20" s="514">
        <v>23.134523391723633</v>
      </c>
      <c r="S20" s="514">
        <v>23.706075668334961</v>
      </c>
      <c r="T20" s="514">
        <v>23.771984100341797</v>
      </c>
      <c r="U20" s="514">
        <v>24.230567932128906</v>
      </c>
      <c r="V20" s="514">
        <v>25.125003814697266</v>
      </c>
      <c r="W20" s="514">
        <v>17.090274810791016</v>
      </c>
      <c r="X20" s="514">
        <v>12.19938850402832</v>
      </c>
      <c r="Y20" s="514">
        <v>19.214118957519531</v>
      </c>
      <c r="Z20" s="514">
        <v>21.069868087768555</v>
      </c>
      <c r="AA20" s="514">
        <v>21.726078033447266</v>
      </c>
      <c r="AB20" s="514">
        <v>22.320407867431641</v>
      </c>
    </row>
    <row r="21" spans="1:28" ht="12.75" customHeight="1" x14ac:dyDescent="0.25">
      <c r="A21" s="180" t="s">
        <v>93</v>
      </c>
      <c r="B21" s="217"/>
      <c r="C21" s="514">
        <v>7.186427116394043</v>
      </c>
      <c r="D21" s="514">
        <v>8.5313034057617188</v>
      </c>
      <c r="E21" s="514">
        <v>8.0961265563964844</v>
      </c>
      <c r="F21" s="514">
        <v>10.108028411865234</v>
      </c>
      <c r="G21" s="514">
        <v>8.7650690078735352</v>
      </c>
      <c r="H21" s="514">
        <v>9.3422670364379883</v>
      </c>
      <c r="I21" s="514">
        <v>10.712176322937012</v>
      </c>
      <c r="J21" s="514">
        <v>9.6125612258911133</v>
      </c>
      <c r="K21" s="514">
        <v>11.080085754394531</v>
      </c>
      <c r="L21" s="514">
        <v>9.909510612487793</v>
      </c>
      <c r="M21" s="514">
        <v>9.8696393966674805</v>
      </c>
      <c r="N21" s="514">
        <v>10.277332305908203</v>
      </c>
      <c r="O21" s="514">
        <v>10.971282958984375</v>
      </c>
      <c r="P21" s="514">
        <v>10.47998046875</v>
      </c>
      <c r="Q21" s="514">
        <v>11.855972290039063</v>
      </c>
      <c r="R21" s="514">
        <v>12.774153709411621</v>
      </c>
      <c r="S21" s="514">
        <v>14.84614086151123</v>
      </c>
      <c r="T21" s="514">
        <v>19.607385635375977</v>
      </c>
      <c r="U21" s="514">
        <v>15.969657897949219</v>
      </c>
      <c r="V21" s="514">
        <v>16.897443771362305</v>
      </c>
      <c r="W21" s="514">
        <v>15.526945114135742</v>
      </c>
      <c r="X21" s="514">
        <v>13.614762306213379</v>
      </c>
      <c r="Y21" s="514">
        <v>18.52961540222168</v>
      </c>
      <c r="Z21" s="514">
        <v>11.469988822937012</v>
      </c>
      <c r="AA21" s="514">
        <v>16.536907196044922</v>
      </c>
      <c r="AB21" s="514">
        <v>14.214645385742188</v>
      </c>
    </row>
    <row r="22" spans="1:28" s="106" customFormat="1" ht="20.25" customHeight="1" x14ac:dyDescent="0.3">
      <c r="A22" s="106" t="s">
        <v>1264</v>
      </c>
      <c r="C22" s="106">
        <v>-10.741314888000488</v>
      </c>
      <c r="D22" s="106">
        <v>-10.860158920288086</v>
      </c>
      <c r="E22" s="106">
        <v>-12.961687088012695</v>
      </c>
      <c r="F22" s="106">
        <v>-8.3586435317993164</v>
      </c>
      <c r="G22" s="106">
        <v>-7.0694336891174316</v>
      </c>
      <c r="H22" s="106">
        <v>-8.7270021438598633</v>
      </c>
      <c r="I22" s="106">
        <v>-8.7648305892944336</v>
      </c>
      <c r="J22" s="106">
        <v>-10.724972724914551</v>
      </c>
      <c r="K22" s="106">
        <v>-9.4357481002807617</v>
      </c>
      <c r="L22" s="106">
        <v>-1.7525207996368408</v>
      </c>
      <c r="M22" s="106">
        <v>-2.1155664920806885</v>
      </c>
      <c r="N22" s="106">
        <v>-3.0697891712188721</v>
      </c>
      <c r="O22" s="106">
        <v>-7.8911705017089844</v>
      </c>
      <c r="P22" s="106">
        <v>-5.236729621887207</v>
      </c>
      <c r="Q22" s="106">
        <v>-9.0553760528564453</v>
      </c>
      <c r="R22" s="106">
        <v>-13.114415168762207</v>
      </c>
      <c r="S22" s="106">
        <v>-15.713202476501465</v>
      </c>
      <c r="T22" s="106">
        <v>-5.8041896820068359</v>
      </c>
      <c r="U22" s="106">
        <v>-7.3520898818969727</v>
      </c>
      <c r="V22" s="106">
        <v>-1.8087915182113647</v>
      </c>
      <c r="W22" s="106">
        <v>6.2378177642822266</v>
      </c>
      <c r="X22" s="106">
        <v>10.114601135253906</v>
      </c>
      <c r="Y22" s="106">
        <v>3.2856943607330322</v>
      </c>
      <c r="Z22" s="106">
        <v>2.598663330078125</v>
      </c>
      <c r="AA22" s="106">
        <v>3.0382823944091797</v>
      </c>
      <c r="AB22" s="106">
        <v>9.2080411911010742</v>
      </c>
    </row>
    <row r="23" spans="1:28" ht="20.25" customHeight="1" x14ac:dyDescent="0.25">
      <c r="A23" s="217" t="s">
        <v>1265</v>
      </c>
      <c r="B23" s="217"/>
      <c r="C23" s="217">
        <v>6.9056625366210938</v>
      </c>
      <c r="D23" s="217">
        <v>9.2293853759765625</v>
      </c>
      <c r="E23" s="217">
        <v>8.176753044128418</v>
      </c>
      <c r="F23" s="217">
        <v>6.8369884490966797</v>
      </c>
      <c r="G23" s="217">
        <v>6.9268927574157715</v>
      </c>
      <c r="H23" s="217">
        <v>9.081730842590332</v>
      </c>
      <c r="I23" s="217">
        <v>10.683219909667969</v>
      </c>
      <c r="J23" s="217">
        <v>11.430191993713379</v>
      </c>
      <c r="K23" s="217">
        <v>14.761930465698242</v>
      </c>
      <c r="L23" s="217">
        <v>14.29464054107666</v>
      </c>
      <c r="M23" s="217">
        <v>14.09642505645752</v>
      </c>
      <c r="N23" s="217">
        <v>14.967103004455566</v>
      </c>
      <c r="O23" s="217">
        <v>14.797530174255371</v>
      </c>
      <c r="P23" s="217">
        <v>17.770757675170898</v>
      </c>
      <c r="Q23" s="217">
        <v>15.41063117980957</v>
      </c>
      <c r="R23" s="217">
        <v>18.807855606079102</v>
      </c>
      <c r="S23" s="217">
        <v>17.985361099243164</v>
      </c>
      <c r="T23" s="217">
        <v>22.904340744018555</v>
      </c>
      <c r="U23" s="217">
        <v>22.540716171264648</v>
      </c>
      <c r="V23" s="217">
        <v>23.916763305664063</v>
      </c>
      <c r="W23" s="217">
        <v>20.556661605834961</v>
      </c>
      <c r="X23" s="217">
        <v>21.738250732421875</v>
      </c>
      <c r="Y23" s="217">
        <v>23.909391403198242</v>
      </c>
      <c r="Z23" s="217">
        <v>25.925962448120117</v>
      </c>
      <c r="AA23" s="217">
        <v>29.059230804443359</v>
      </c>
      <c r="AB23" s="217">
        <v>35.853950500488281</v>
      </c>
    </row>
    <row r="24" spans="1:28" ht="12.75" customHeight="1" x14ac:dyDescent="0.25">
      <c r="A24" s="180" t="s">
        <v>1266</v>
      </c>
      <c r="B24" s="217"/>
      <c r="C24" s="217">
        <v>0.25873333215713501</v>
      </c>
      <c r="D24" s="217">
        <v>0.73038667440414429</v>
      </c>
      <c r="E24" s="217">
        <v>0.55412000417709351</v>
      </c>
      <c r="F24" s="217">
        <v>0.67439329624176025</v>
      </c>
      <c r="G24" s="217">
        <v>0.70674669742584229</v>
      </c>
      <c r="H24" s="217">
        <v>1.055506706237793</v>
      </c>
      <c r="I24" s="217">
        <v>1.0525866746902466</v>
      </c>
      <c r="J24" s="217">
        <v>1.0227466821670532</v>
      </c>
      <c r="K24" s="217">
        <v>1.0285400152206421</v>
      </c>
      <c r="L24" s="217">
        <v>1.3818399906158447</v>
      </c>
      <c r="M24" s="217">
        <v>1.0524799823760986</v>
      </c>
      <c r="N24" s="217">
        <v>0.77739399671554565</v>
      </c>
      <c r="O24" s="217">
        <v>1.75416100025177</v>
      </c>
      <c r="P24" s="217">
        <v>2.7881040573120117</v>
      </c>
      <c r="Q24" s="217">
        <v>5.0296511650085449</v>
      </c>
      <c r="R24" s="217">
        <v>7.9151639938354492</v>
      </c>
      <c r="S24" s="217">
        <v>6.5809011459350586</v>
      </c>
      <c r="T24" s="217">
        <v>9.7172679901123047</v>
      </c>
      <c r="U24" s="217">
        <v>8.4524755477905273</v>
      </c>
      <c r="V24" s="217">
        <v>9.5172176361083984</v>
      </c>
      <c r="W24" s="217">
        <v>7.8428750038146973</v>
      </c>
      <c r="X24" s="217">
        <v>8.7430000305175781</v>
      </c>
      <c r="Y24" s="217">
        <v>10.609000205993652</v>
      </c>
      <c r="Z24" s="217">
        <v>7.2560000419616699</v>
      </c>
      <c r="AA24" s="217">
        <v>5.4619998931884766</v>
      </c>
      <c r="AB24" s="217">
        <v>10.633000373840332</v>
      </c>
    </row>
    <row r="25" spans="1:28" ht="12.75" customHeight="1" x14ac:dyDescent="0.25">
      <c r="A25" s="180" t="s">
        <v>1267</v>
      </c>
      <c r="B25" s="217"/>
      <c r="C25" s="217">
        <v>5.7354998588562012</v>
      </c>
      <c r="D25" s="217">
        <v>7.65045166015625</v>
      </c>
      <c r="E25" s="217">
        <v>6.2677726745605469</v>
      </c>
      <c r="F25" s="217">
        <v>5.066469669342041</v>
      </c>
      <c r="G25" s="217">
        <v>4.9778852462768555</v>
      </c>
      <c r="H25" s="217">
        <v>5.9184350967407227</v>
      </c>
      <c r="I25" s="217">
        <v>6.7629437446594238</v>
      </c>
      <c r="J25" s="217">
        <v>8.2020053863525391</v>
      </c>
      <c r="K25" s="217">
        <v>11.045967102050781</v>
      </c>
      <c r="L25" s="217">
        <v>10.382071495056152</v>
      </c>
      <c r="M25" s="217">
        <v>10.815875053405762</v>
      </c>
      <c r="N25" s="217">
        <v>11.977114677429199</v>
      </c>
      <c r="O25" s="217">
        <v>10.55067253112793</v>
      </c>
      <c r="P25" s="217">
        <v>12.332193374633789</v>
      </c>
      <c r="Q25" s="217">
        <v>8.2153730392456055</v>
      </c>
      <c r="R25" s="217">
        <v>8.7681894302368164</v>
      </c>
      <c r="S25" s="217">
        <v>9.1009492874145508</v>
      </c>
      <c r="T25" s="217">
        <v>10.51734447479248</v>
      </c>
      <c r="U25" s="217">
        <v>11.589618682861328</v>
      </c>
      <c r="V25" s="217">
        <v>12.026817321777344</v>
      </c>
      <c r="W25" s="217">
        <v>11.050716400146484</v>
      </c>
      <c r="X25" s="217">
        <v>11.979335784912109</v>
      </c>
      <c r="Y25" s="217">
        <v>12.111831665039063</v>
      </c>
      <c r="Z25" s="217">
        <v>16.149526596069336</v>
      </c>
      <c r="AA25" s="217">
        <v>20.312126159667969</v>
      </c>
      <c r="AB25" s="217">
        <v>22.165748596191406</v>
      </c>
    </row>
    <row r="26" spans="1:28" ht="12.75" customHeight="1" x14ac:dyDescent="0.25">
      <c r="A26" s="218" t="s">
        <v>1268</v>
      </c>
      <c r="B26" s="217"/>
      <c r="C26" s="217">
        <v>1.4456319808959961</v>
      </c>
      <c r="D26" s="217">
        <v>1.7555810213088989</v>
      </c>
      <c r="E26" s="217">
        <v>1.5129790306091309</v>
      </c>
      <c r="F26" s="217">
        <v>1.4389760494232178</v>
      </c>
      <c r="G26" s="217">
        <v>1.39711594581604</v>
      </c>
      <c r="H26" s="217">
        <v>1.9223140478134155</v>
      </c>
      <c r="I26" s="217">
        <v>2.525521993637085</v>
      </c>
      <c r="J26" s="217">
        <v>3.5306649208068848</v>
      </c>
      <c r="K26" s="217">
        <v>4.3712759017944336</v>
      </c>
      <c r="L26" s="217">
        <v>4.4355378150939941</v>
      </c>
      <c r="M26" s="217">
        <v>4.4079070091247559</v>
      </c>
      <c r="N26" s="217">
        <v>4.9131221771240234</v>
      </c>
      <c r="O26" s="217">
        <v>4.7769489288330078</v>
      </c>
      <c r="P26" s="217">
        <v>3.4859580993652344</v>
      </c>
      <c r="Q26" s="217">
        <v>3.1363399028778076</v>
      </c>
      <c r="R26" s="217">
        <v>2.3742001056671143</v>
      </c>
      <c r="S26" s="217">
        <v>1.9392349720001221</v>
      </c>
      <c r="T26" s="217">
        <v>3.2560598850250244</v>
      </c>
      <c r="U26" s="217">
        <v>2.8222179412841797</v>
      </c>
      <c r="V26" s="217">
        <v>2.9847259521484375</v>
      </c>
      <c r="W26" s="217">
        <v>3.3109068870544434</v>
      </c>
      <c r="X26" s="217">
        <v>4.1501107215881348</v>
      </c>
      <c r="Y26" s="217">
        <v>5.1452884674072266</v>
      </c>
      <c r="Z26" s="217">
        <v>4.6718082427978516</v>
      </c>
      <c r="AA26" s="217">
        <v>4.0109257698059082</v>
      </c>
      <c r="AB26" s="217">
        <v>4.8412075042724609</v>
      </c>
    </row>
    <row r="27" spans="1:28" ht="12.75" customHeight="1" x14ac:dyDescent="0.25">
      <c r="A27" s="218" t="s">
        <v>93</v>
      </c>
      <c r="B27" s="217"/>
      <c r="C27" s="217">
        <v>4.2898678779602051</v>
      </c>
      <c r="D27" s="217">
        <v>5.8948702812194824</v>
      </c>
      <c r="E27" s="217">
        <v>4.754793643951416</v>
      </c>
      <c r="F27" s="217">
        <v>3.6274936199188232</v>
      </c>
      <c r="G27" s="217">
        <v>3.5807693004608154</v>
      </c>
      <c r="H27" s="217">
        <v>3.9961211681365967</v>
      </c>
      <c r="I27" s="217">
        <v>4.237421989440918</v>
      </c>
      <c r="J27" s="217">
        <v>4.6713404655456543</v>
      </c>
      <c r="K27" s="217">
        <v>6.6746912002563477</v>
      </c>
      <c r="L27" s="217">
        <v>5.9465341567993164</v>
      </c>
      <c r="M27" s="217">
        <v>6.4079675674438477</v>
      </c>
      <c r="N27" s="217">
        <v>7.0639925003051758</v>
      </c>
      <c r="O27" s="217">
        <v>5.7737236022949219</v>
      </c>
      <c r="P27" s="217">
        <v>8.8462352752685547</v>
      </c>
      <c r="Q27" s="217">
        <v>5.0790328979492188</v>
      </c>
      <c r="R27" s="217">
        <v>6.3939895629882813</v>
      </c>
      <c r="S27" s="217">
        <v>7.1617140769958496</v>
      </c>
      <c r="T27" s="217">
        <v>7.2612848281860352</v>
      </c>
      <c r="U27" s="217">
        <v>8.7674007415771484</v>
      </c>
      <c r="V27" s="217">
        <v>9.0420913696289063</v>
      </c>
      <c r="W27" s="217">
        <v>7.7398090362548828</v>
      </c>
      <c r="X27" s="217">
        <v>7.8292255401611328</v>
      </c>
      <c r="Y27" s="217">
        <v>6.9665436744689941</v>
      </c>
      <c r="Z27" s="217">
        <v>11.477718353271484</v>
      </c>
      <c r="AA27" s="217">
        <v>16.301200866699219</v>
      </c>
      <c r="AB27" s="217">
        <v>17.324541091918945</v>
      </c>
    </row>
    <row r="28" spans="1:28" ht="12.75" customHeight="1" x14ac:dyDescent="0.25">
      <c r="A28" s="180" t="s">
        <v>1269</v>
      </c>
      <c r="B28" s="217"/>
      <c r="C28" s="217">
        <v>0.91142910718917847</v>
      </c>
      <c r="D28" s="217">
        <v>0.84854757785797119</v>
      </c>
      <c r="E28" s="217">
        <v>1.3548600673675537</v>
      </c>
      <c r="F28" s="217">
        <v>1.0961252450942993</v>
      </c>
      <c r="G28" s="217">
        <v>1.2422606945037842</v>
      </c>
      <c r="H28" s="217">
        <v>2.1077885627746582</v>
      </c>
      <c r="I28" s="217">
        <v>2.8676888942718506</v>
      </c>
      <c r="J28" s="217">
        <v>2.205439567565918</v>
      </c>
      <c r="K28" s="217">
        <v>2.6874234676361084</v>
      </c>
      <c r="L28" s="217">
        <v>2.5307283401489258</v>
      </c>
      <c r="M28" s="217">
        <v>2.2280704975128174</v>
      </c>
      <c r="N28" s="217">
        <v>2.2125942707061768</v>
      </c>
      <c r="O28" s="217">
        <v>2.4926965236663818</v>
      </c>
      <c r="P28" s="217">
        <v>2.650460958480835</v>
      </c>
      <c r="Q28" s="217">
        <v>2.165607213973999</v>
      </c>
      <c r="R28" s="217">
        <v>2.1245017051696777</v>
      </c>
      <c r="S28" s="217">
        <v>2.3035099506378174</v>
      </c>
      <c r="T28" s="217">
        <v>2.6697278022766113</v>
      </c>
      <c r="U28" s="217">
        <v>2.4986217021942139</v>
      </c>
      <c r="V28" s="217">
        <v>2.3727290630340576</v>
      </c>
      <c r="W28" s="217">
        <v>1.6630696058273315</v>
      </c>
      <c r="X28" s="217">
        <v>1.0159139633178711</v>
      </c>
      <c r="Y28" s="217">
        <v>1.1885594129562378</v>
      </c>
      <c r="Z28" s="217">
        <v>2.5204367637634277</v>
      </c>
      <c r="AA28" s="217">
        <v>3.2851037979125977</v>
      </c>
      <c r="AB28" s="217">
        <v>3.0551996231079102</v>
      </c>
    </row>
    <row r="29" spans="1:28" x14ac:dyDescent="0.25">
      <c r="A29" s="217" t="s">
        <v>1270</v>
      </c>
      <c r="B29" s="217"/>
      <c r="C29" s="217">
        <v>17.646978378295898</v>
      </c>
      <c r="D29" s="217">
        <v>20.089544296264648</v>
      </c>
      <c r="E29" s="217">
        <v>21.138439178466797</v>
      </c>
      <c r="F29" s="217">
        <v>15.195631980895996</v>
      </c>
      <c r="G29" s="217">
        <v>13.996326446533203</v>
      </c>
      <c r="H29" s="217">
        <v>17.808732986450195</v>
      </c>
      <c r="I29" s="217">
        <v>19.448051452636719</v>
      </c>
      <c r="J29" s="217">
        <v>22.15516471862793</v>
      </c>
      <c r="K29" s="217">
        <v>24.19767951965332</v>
      </c>
      <c r="L29" s="217">
        <v>16.047161102294922</v>
      </c>
      <c r="M29" s="217">
        <v>16.211992263793945</v>
      </c>
      <c r="N29" s="217">
        <v>18.036891937255859</v>
      </c>
      <c r="O29" s="217">
        <v>22.688701629638672</v>
      </c>
      <c r="P29" s="217">
        <v>23.007488250732422</v>
      </c>
      <c r="Q29" s="217">
        <v>24.466007232666016</v>
      </c>
      <c r="R29" s="217">
        <v>31.922269821166992</v>
      </c>
      <c r="S29" s="217">
        <v>33.698562622070313</v>
      </c>
      <c r="T29" s="217">
        <v>28.708530426025391</v>
      </c>
      <c r="U29" s="217">
        <v>29.892805099487305</v>
      </c>
      <c r="V29" s="217">
        <v>25.725555419921875</v>
      </c>
      <c r="W29" s="217">
        <v>14.318842887878418</v>
      </c>
      <c r="X29" s="217">
        <v>11.623649597167969</v>
      </c>
      <c r="Y29" s="217">
        <v>20.623697280883789</v>
      </c>
      <c r="Z29" s="217">
        <v>23.327299118041992</v>
      </c>
      <c r="AA29" s="217">
        <v>26.02094841003418</v>
      </c>
      <c r="AB29" s="217">
        <v>26.645908355712891</v>
      </c>
    </row>
    <row r="30" spans="1:28" ht="12.75" customHeight="1" x14ac:dyDescent="0.25">
      <c r="A30" s="180" t="s">
        <v>1271</v>
      </c>
      <c r="B30" s="217"/>
      <c r="C30" s="217">
        <v>16.00970458984375</v>
      </c>
      <c r="D30" s="217">
        <v>18.366065979003906</v>
      </c>
      <c r="E30" s="217">
        <v>18.530637741088867</v>
      </c>
      <c r="F30" s="217">
        <v>13.248125076293945</v>
      </c>
      <c r="G30" s="217">
        <v>12.096795082092285</v>
      </c>
      <c r="H30" s="217">
        <v>15.762369155883789</v>
      </c>
      <c r="I30" s="217">
        <v>17.420070648193359</v>
      </c>
      <c r="J30" s="217">
        <v>20.190546035766602</v>
      </c>
      <c r="K30" s="217">
        <v>21.824869155883789</v>
      </c>
      <c r="L30" s="217">
        <v>13.755705833435059</v>
      </c>
      <c r="M30" s="217">
        <v>13.737400054931641</v>
      </c>
      <c r="N30" s="217">
        <v>15.557937622070313</v>
      </c>
      <c r="O30" s="217">
        <v>20.552291870117188</v>
      </c>
      <c r="P30" s="217">
        <v>20.72053337097168</v>
      </c>
      <c r="Q30" s="217">
        <v>22.460029602050781</v>
      </c>
      <c r="R30" s="217">
        <v>30.087675094604492</v>
      </c>
      <c r="S30" s="217">
        <v>31.797517776489258</v>
      </c>
      <c r="T30" s="217">
        <v>26.720771789550781</v>
      </c>
      <c r="U30" s="217">
        <v>27.493122100830078</v>
      </c>
      <c r="V30" s="217">
        <v>23.252370834350586</v>
      </c>
      <c r="W30" s="217">
        <v>11.451417922973633</v>
      </c>
      <c r="X30" s="217">
        <v>9.7999420166015625</v>
      </c>
      <c r="Y30" s="217">
        <v>16.45848274230957</v>
      </c>
      <c r="Z30" s="217">
        <v>16.494150161743164</v>
      </c>
      <c r="AA30" s="217">
        <v>17.585475921630859</v>
      </c>
      <c r="AB30" s="217">
        <v>19.566917419433594</v>
      </c>
    </row>
    <row r="31" spans="1:28" s="109" customFormat="1" x14ac:dyDescent="0.25">
      <c r="A31" s="881" t="s">
        <v>1272</v>
      </c>
      <c r="B31" s="882"/>
      <c r="C31" s="882">
        <v>1.6372729539871216</v>
      </c>
      <c r="D31" s="882">
        <v>1.7234790325164795</v>
      </c>
      <c r="E31" s="882">
        <v>2.6078009605407715</v>
      </c>
      <c r="F31" s="882">
        <v>1.9475069046020508</v>
      </c>
      <c r="G31" s="882">
        <v>1.8995316028594971</v>
      </c>
      <c r="H31" s="882">
        <v>2.0463640689849854</v>
      </c>
      <c r="I31" s="882">
        <v>2.0279796123504639</v>
      </c>
      <c r="J31" s="882">
        <v>1.9646179676055908</v>
      </c>
      <c r="K31" s="882">
        <v>2.372809886932373</v>
      </c>
      <c r="L31" s="882">
        <v>2.2914550304412842</v>
      </c>
      <c r="M31" s="882">
        <v>2.4745914936065674</v>
      </c>
      <c r="N31" s="882">
        <v>2.4789547920227051</v>
      </c>
      <c r="O31" s="882">
        <v>2.1364095211029053</v>
      </c>
      <c r="P31" s="882">
        <v>2.2869539260864258</v>
      </c>
      <c r="Q31" s="882">
        <v>2.0059778690338135</v>
      </c>
      <c r="R31" s="882">
        <v>1.8345946073532104</v>
      </c>
      <c r="S31" s="882">
        <v>1.9010454416275024</v>
      </c>
      <c r="T31" s="882">
        <v>1.9877572059631348</v>
      </c>
      <c r="U31" s="882">
        <v>2.3996849060058594</v>
      </c>
      <c r="V31" s="882">
        <v>2.4731845855712891</v>
      </c>
      <c r="W31" s="882">
        <v>2.8674256801605225</v>
      </c>
      <c r="X31" s="882">
        <v>1.8237074613571167</v>
      </c>
      <c r="Y31" s="882">
        <v>4.1652154922485352</v>
      </c>
      <c r="Z31" s="882">
        <v>6.8331503868103027</v>
      </c>
      <c r="AA31" s="882">
        <v>8.4354724884033203</v>
      </c>
      <c r="AB31" s="882">
        <v>7.0789914131164551</v>
      </c>
    </row>
    <row r="32" spans="1:28" ht="25.4" customHeight="1" x14ac:dyDescent="0.25">
      <c r="A32" s="102" t="str">
        <f>CONCATENATE(A1," (continued)")</f>
        <v>Table 8d    Palau Balance of Payments (summary), FY2000-FY2025 (continued)</v>
      </c>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row>
    <row r="33" spans="1:28" ht="25.4" customHeight="1" x14ac:dyDescent="0.25">
      <c r="A33" s="67" t="s">
        <v>368</v>
      </c>
      <c r="B33" s="880"/>
      <c r="C33" s="24" t="str">
        <f>C2</f>
        <v>FY00</v>
      </c>
      <c r="D33" s="24" t="str">
        <f t="shared" ref="D33:AB33" si="0">D2</f>
        <v>FY01</v>
      </c>
      <c r="E33" s="24" t="str">
        <f t="shared" si="0"/>
        <v>FY02</v>
      </c>
      <c r="F33" s="24" t="str">
        <f t="shared" si="0"/>
        <v>FY03</v>
      </c>
      <c r="G33" s="24" t="str">
        <f t="shared" si="0"/>
        <v>FY04</v>
      </c>
      <c r="H33" s="24" t="str">
        <f t="shared" si="0"/>
        <v>FY05</v>
      </c>
      <c r="I33" s="24" t="str">
        <f t="shared" si="0"/>
        <v>FY06</v>
      </c>
      <c r="J33" s="24" t="str">
        <f t="shared" si="0"/>
        <v>FY07</v>
      </c>
      <c r="K33" s="24" t="str">
        <f t="shared" si="0"/>
        <v>FY08</v>
      </c>
      <c r="L33" s="24" t="str">
        <f t="shared" si="0"/>
        <v>FY09</v>
      </c>
      <c r="M33" s="24" t="str">
        <f t="shared" si="0"/>
        <v>FY10</v>
      </c>
      <c r="N33" s="24" t="str">
        <f t="shared" si="0"/>
        <v>FY11</v>
      </c>
      <c r="O33" s="24" t="str">
        <f t="shared" si="0"/>
        <v>FY12</v>
      </c>
      <c r="P33" s="24" t="str">
        <f t="shared" si="0"/>
        <v>FY13</v>
      </c>
      <c r="Q33" s="24" t="str">
        <f t="shared" si="0"/>
        <v>FY14</v>
      </c>
      <c r="R33" s="24" t="str">
        <f t="shared" si="0"/>
        <v>FY15</v>
      </c>
      <c r="S33" s="24" t="str">
        <f t="shared" si="0"/>
        <v>FY16</v>
      </c>
      <c r="T33" s="24" t="str">
        <f t="shared" si="0"/>
        <v>FY17</v>
      </c>
      <c r="U33" s="24" t="str">
        <f t="shared" si="0"/>
        <v>FY18</v>
      </c>
      <c r="V33" s="24" t="str">
        <f t="shared" si="0"/>
        <v>FY19</v>
      </c>
      <c r="W33" s="24" t="str">
        <f t="shared" si="0"/>
        <v>FY20</v>
      </c>
      <c r="X33" s="24" t="str">
        <f t="shared" si="0"/>
        <v>FY21</v>
      </c>
      <c r="Y33" s="24" t="str">
        <f t="shared" si="0"/>
        <v>FY22</v>
      </c>
      <c r="Z33" s="24" t="str">
        <f t="shared" si="0"/>
        <v>FY23</v>
      </c>
      <c r="AA33" s="24" t="str">
        <f t="shared" si="0"/>
        <v>FY24</v>
      </c>
      <c r="AB33" s="24" t="str">
        <f t="shared" si="0"/>
        <v>FY25</v>
      </c>
    </row>
    <row r="34" spans="1:28" s="106" customFormat="1" ht="20.25" customHeight="1" x14ac:dyDescent="0.3">
      <c r="A34" s="106" t="s">
        <v>1273</v>
      </c>
      <c r="C34" s="106">
        <v>34.671401977539063</v>
      </c>
      <c r="D34" s="106">
        <v>24.55183219909668</v>
      </c>
      <c r="E34" s="106">
        <v>27.518453598022461</v>
      </c>
      <c r="F34" s="106">
        <v>28.161922454833984</v>
      </c>
      <c r="G34" s="106">
        <v>28.351425170898438</v>
      </c>
      <c r="H34" s="106">
        <v>27.828996658325195</v>
      </c>
      <c r="I34" s="106">
        <v>26.971906661987305</v>
      </c>
      <c r="J34" s="106">
        <v>29.071802139282227</v>
      </c>
      <c r="K34" s="106">
        <v>31.847280502319336</v>
      </c>
      <c r="L34" s="106">
        <v>30.309820175170898</v>
      </c>
      <c r="M34" s="106">
        <v>35.805107116699219</v>
      </c>
      <c r="N34" s="106">
        <v>35.647136688232422</v>
      </c>
      <c r="O34" s="106">
        <v>35.982101440429688</v>
      </c>
      <c r="P34" s="106">
        <v>36.636806488037109</v>
      </c>
      <c r="Q34" s="106">
        <v>38.964473724365234</v>
      </c>
      <c r="R34" s="106">
        <v>34.196430206298828</v>
      </c>
      <c r="S34" s="106">
        <v>32.723300933837891</v>
      </c>
      <c r="T34" s="106">
        <v>30.1917724609375</v>
      </c>
      <c r="U34" s="106">
        <v>46.642803192138672</v>
      </c>
      <c r="V34" s="106">
        <v>16.348300933837891</v>
      </c>
      <c r="W34" s="106">
        <v>30.579635620117188</v>
      </c>
      <c r="X34" s="106">
        <v>46.016571044921875</v>
      </c>
      <c r="Y34" s="106">
        <v>65.757179260253906</v>
      </c>
      <c r="Z34" s="106">
        <v>42.635215759277344</v>
      </c>
      <c r="AA34" s="106">
        <v>82.743484497070313</v>
      </c>
      <c r="AB34" s="106">
        <v>79.667304992675781</v>
      </c>
    </row>
    <row r="35" spans="1:28" ht="20.25" customHeight="1" x14ac:dyDescent="0.25">
      <c r="A35" s="217" t="s">
        <v>1274</v>
      </c>
      <c r="B35" s="217"/>
      <c r="C35" s="217">
        <v>46.459682464599609</v>
      </c>
      <c r="D35" s="217">
        <v>37.544578552246094</v>
      </c>
      <c r="E35" s="217">
        <v>41.41619873046875</v>
      </c>
      <c r="F35" s="217">
        <v>41.870948791503906</v>
      </c>
      <c r="G35" s="217">
        <v>43.088092803955078</v>
      </c>
      <c r="H35" s="217">
        <v>43.089210510253906</v>
      </c>
      <c r="I35" s="217">
        <v>42.391513824462891</v>
      </c>
      <c r="J35" s="217">
        <v>43.989631652832031</v>
      </c>
      <c r="K35" s="217">
        <v>45.422893524169922</v>
      </c>
      <c r="L35" s="217">
        <v>42.315280914306641</v>
      </c>
      <c r="M35" s="217">
        <v>47.555644989013672</v>
      </c>
      <c r="N35" s="217">
        <v>47.976619720458984</v>
      </c>
      <c r="O35" s="217">
        <v>48.999973297119141</v>
      </c>
      <c r="P35" s="217">
        <v>50.217460632324219</v>
      </c>
      <c r="Q35" s="217">
        <v>53.930843353271484</v>
      </c>
      <c r="R35" s="217">
        <v>52.241611480712891</v>
      </c>
      <c r="S35" s="217">
        <v>53.231040954589844</v>
      </c>
      <c r="T35" s="217">
        <v>52.063106536865234</v>
      </c>
      <c r="U35" s="217">
        <v>69.100013732910156</v>
      </c>
      <c r="V35" s="217">
        <v>38.328655242919922</v>
      </c>
      <c r="W35" s="217">
        <v>50.73675537109375</v>
      </c>
      <c r="X35" s="217">
        <v>61.979030609130859</v>
      </c>
      <c r="Y35" s="217">
        <v>82.209205627441406</v>
      </c>
      <c r="Z35" s="217">
        <v>61.899921417236328</v>
      </c>
      <c r="AA35" s="217">
        <v>106.32228088378906</v>
      </c>
      <c r="AB35" s="217">
        <v>106.53175354003906</v>
      </c>
    </row>
    <row r="36" spans="1:28" ht="12.75" customHeight="1" x14ac:dyDescent="0.25">
      <c r="A36" s="180" t="s">
        <v>1275</v>
      </c>
      <c r="B36" s="217"/>
      <c r="C36" s="217">
        <v>40.345386505126953</v>
      </c>
      <c r="D36" s="217">
        <v>31.741399765014648</v>
      </c>
      <c r="E36" s="217">
        <v>35.317962646484375</v>
      </c>
      <c r="F36" s="217">
        <v>35.874252319335938</v>
      </c>
      <c r="G36" s="217">
        <v>36.461635589599609</v>
      </c>
      <c r="H36" s="217">
        <v>35.850093841552734</v>
      </c>
      <c r="I36" s="217">
        <v>35.218029022216797</v>
      </c>
      <c r="J36" s="217">
        <v>36.658737182617188</v>
      </c>
      <c r="K36" s="217">
        <v>37.590290069580078</v>
      </c>
      <c r="L36" s="217">
        <v>34.943920135498047</v>
      </c>
      <c r="M36" s="217">
        <v>38.465389251708984</v>
      </c>
      <c r="N36" s="217">
        <v>38.254001617431641</v>
      </c>
      <c r="O36" s="217">
        <v>38.321208953857422</v>
      </c>
      <c r="P36" s="217">
        <v>37.593475341796875</v>
      </c>
      <c r="Q36" s="217">
        <v>40.520519256591797</v>
      </c>
      <c r="R36" s="217">
        <v>36.431171417236328</v>
      </c>
      <c r="S36" s="217">
        <v>37.345355987548828</v>
      </c>
      <c r="T36" s="217">
        <v>38.076801300048828</v>
      </c>
      <c r="U36" s="217">
        <v>49.893482208251953</v>
      </c>
      <c r="V36" s="217">
        <v>26.342315673828125</v>
      </c>
      <c r="W36" s="217">
        <v>37.516086578369141</v>
      </c>
      <c r="X36" s="217">
        <v>53.688674926757813</v>
      </c>
      <c r="Y36" s="217">
        <v>73.046546936035156</v>
      </c>
      <c r="Z36" s="217">
        <v>48.857578277587891</v>
      </c>
      <c r="AA36" s="217">
        <v>91.338249206542969</v>
      </c>
      <c r="AB36" s="217">
        <v>90.371131896972656</v>
      </c>
    </row>
    <row r="37" spans="1:28" ht="12.75" customHeight="1" x14ac:dyDescent="0.25">
      <c r="A37" s="218" t="s">
        <v>1276</v>
      </c>
      <c r="B37" s="217"/>
      <c r="C37" s="217">
        <v>13.642000198364258</v>
      </c>
      <c r="D37" s="217">
        <v>13.784999847412109</v>
      </c>
      <c r="E37" s="217">
        <v>13.928000450134277</v>
      </c>
      <c r="F37" s="217">
        <v>13.928000450134277</v>
      </c>
      <c r="G37" s="217">
        <v>14.071000099182129</v>
      </c>
      <c r="H37" s="217">
        <v>12.470999717712402</v>
      </c>
      <c r="I37" s="217">
        <v>12.717000007629395</v>
      </c>
      <c r="J37" s="217">
        <v>12.717000007629395</v>
      </c>
      <c r="K37" s="217">
        <v>13.232695579528809</v>
      </c>
      <c r="L37" s="217">
        <v>13.147500038146973</v>
      </c>
      <c r="M37" s="217">
        <v>13.147500038146973</v>
      </c>
      <c r="N37" s="217">
        <v>13.147000312805176</v>
      </c>
      <c r="O37" s="217">
        <v>13.128231048583984</v>
      </c>
      <c r="P37" s="217">
        <v>13.147000312805176</v>
      </c>
      <c r="Q37" s="217">
        <v>13.147000312805176</v>
      </c>
      <c r="R37" s="217">
        <v>13.147000312805176</v>
      </c>
      <c r="S37" s="217">
        <v>13.147000312805176</v>
      </c>
      <c r="T37" s="217">
        <v>13.147000312805176</v>
      </c>
      <c r="U37" s="217">
        <v>24.573999404907227</v>
      </c>
      <c r="V37" s="217">
        <v>0</v>
      </c>
      <c r="W37" s="217">
        <v>0</v>
      </c>
      <c r="X37" s="217">
        <v>0</v>
      </c>
      <c r="Y37" s="217">
        <v>6.1700000762939453</v>
      </c>
      <c r="Z37" s="217">
        <v>5.1999998092651367</v>
      </c>
      <c r="AA37" s="217">
        <v>34.090000152587891</v>
      </c>
      <c r="AB37" s="217">
        <v>35.5</v>
      </c>
    </row>
    <row r="38" spans="1:28" ht="12.75" customHeight="1" x14ac:dyDescent="0.25">
      <c r="A38" s="218" t="s">
        <v>1277</v>
      </c>
      <c r="B38" s="217"/>
      <c r="C38" s="217">
        <v>6.7087831497192383</v>
      </c>
      <c r="D38" s="217">
        <v>7.0037941932678223</v>
      </c>
      <c r="E38" s="217">
        <v>5.6654891967773438</v>
      </c>
      <c r="F38" s="217">
        <v>6.9478740692138672</v>
      </c>
      <c r="G38" s="217">
        <v>8.4855461120605469</v>
      </c>
      <c r="H38" s="217">
        <v>9.2130918502807617</v>
      </c>
      <c r="I38" s="217">
        <v>9.4072723388671875</v>
      </c>
      <c r="J38" s="217">
        <v>8.89154052734375</v>
      </c>
      <c r="K38" s="217">
        <v>9.3326740264892578</v>
      </c>
      <c r="L38" s="217">
        <v>8.7040891647338867</v>
      </c>
      <c r="M38" s="217">
        <v>10.735448837280273</v>
      </c>
      <c r="N38" s="217">
        <v>10.343138694763184</v>
      </c>
      <c r="O38" s="217">
        <v>10.480127334594727</v>
      </c>
      <c r="P38" s="217">
        <v>9.7167339324951172</v>
      </c>
      <c r="Q38" s="217">
        <v>9.9457292556762695</v>
      </c>
      <c r="R38" s="217">
        <v>10.222122192382813</v>
      </c>
      <c r="S38" s="217">
        <v>10.018420219421387</v>
      </c>
      <c r="T38" s="217">
        <v>9.6902284622192383</v>
      </c>
      <c r="U38" s="217">
        <v>9.5392665863037109</v>
      </c>
      <c r="V38" s="217">
        <v>9.5741357803344727</v>
      </c>
      <c r="W38" s="217">
        <v>20.764247894287109</v>
      </c>
      <c r="X38" s="217">
        <v>31.64198112487793</v>
      </c>
      <c r="Y38" s="217">
        <v>37.151657104492188</v>
      </c>
      <c r="Z38" s="217">
        <v>18.197000503540039</v>
      </c>
      <c r="AA38" s="217">
        <v>21.506999969482422</v>
      </c>
      <c r="AB38" s="217">
        <v>22.139999389648438</v>
      </c>
    </row>
    <row r="39" spans="1:28" ht="12.75" customHeight="1" x14ac:dyDescent="0.25">
      <c r="A39" s="218" t="s">
        <v>1278</v>
      </c>
      <c r="B39" s="217"/>
      <c r="C39" s="217">
        <v>19.994604110717773</v>
      </c>
      <c r="D39" s="217">
        <v>10.952605247497559</v>
      </c>
      <c r="E39" s="217">
        <v>15.72447395324707</v>
      </c>
      <c r="F39" s="217">
        <v>14.998377799987793</v>
      </c>
      <c r="G39" s="217">
        <v>13.905091285705566</v>
      </c>
      <c r="H39" s="217">
        <v>14.16600227355957</v>
      </c>
      <c r="I39" s="217">
        <v>13.093757629394531</v>
      </c>
      <c r="J39" s="217">
        <v>15.05019474029541</v>
      </c>
      <c r="K39" s="217">
        <v>15.024920463562012</v>
      </c>
      <c r="L39" s="217">
        <v>13.092331886291504</v>
      </c>
      <c r="M39" s="217">
        <v>14.582441329956055</v>
      </c>
      <c r="N39" s="217">
        <v>14.763863563537598</v>
      </c>
      <c r="O39" s="217">
        <v>14.712848663330078</v>
      </c>
      <c r="P39" s="217">
        <v>14.729742050170898</v>
      </c>
      <c r="Q39" s="217">
        <v>17.427787780761719</v>
      </c>
      <c r="R39" s="217">
        <v>13.062047958374023</v>
      </c>
      <c r="S39" s="217">
        <v>14.179934501647949</v>
      </c>
      <c r="T39" s="217">
        <v>15.23957347869873</v>
      </c>
      <c r="U39" s="217">
        <v>15.780215263366699</v>
      </c>
      <c r="V39" s="217">
        <v>16.768180847167969</v>
      </c>
      <c r="W39" s="217">
        <v>16.751838684082031</v>
      </c>
      <c r="X39" s="217">
        <v>22.046693801879883</v>
      </c>
      <c r="Y39" s="217">
        <v>29.724887847900391</v>
      </c>
      <c r="Z39" s="217">
        <v>25.460577011108398</v>
      </c>
      <c r="AA39" s="217">
        <v>35.741252899169922</v>
      </c>
      <c r="AB39" s="217">
        <v>32.731136322021484</v>
      </c>
    </row>
    <row r="40" spans="1:28" ht="12.75" customHeight="1" x14ac:dyDescent="0.25">
      <c r="A40" s="180" t="s">
        <v>1279</v>
      </c>
      <c r="B40" s="217"/>
      <c r="C40" s="217">
        <v>1.1366649866104126</v>
      </c>
      <c r="D40" s="217">
        <v>1.1170769929885864</v>
      </c>
      <c r="E40" s="217">
        <v>1.155784010887146</v>
      </c>
      <c r="F40" s="217">
        <v>1.3099620342254639</v>
      </c>
      <c r="G40" s="217">
        <v>1.7315880060195923</v>
      </c>
      <c r="H40" s="217">
        <v>1.7492680549621582</v>
      </c>
      <c r="I40" s="217">
        <v>1.7336699962615967</v>
      </c>
      <c r="J40" s="217">
        <v>1.8642690181732178</v>
      </c>
      <c r="K40" s="217">
        <v>1.7754650115966797</v>
      </c>
      <c r="L40" s="217">
        <v>1.5257610082626343</v>
      </c>
      <c r="M40" s="217">
        <v>2.9584560394287109</v>
      </c>
      <c r="N40" s="217">
        <v>3.8291819095611572</v>
      </c>
      <c r="O40" s="217">
        <v>4.3940482139587402</v>
      </c>
      <c r="P40" s="217">
        <v>5.7827877998352051</v>
      </c>
      <c r="Q40" s="217">
        <v>6.3923478126525879</v>
      </c>
      <c r="R40" s="217">
        <v>8.7852296829223633</v>
      </c>
      <c r="S40" s="217">
        <v>7.7960500717163086</v>
      </c>
      <c r="T40" s="217">
        <v>6.6134910583496094</v>
      </c>
      <c r="U40" s="217">
        <v>9.8688163757324219</v>
      </c>
      <c r="V40" s="217">
        <v>3.7155740261077881</v>
      </c>
      <c r="W40" s="217">
        <v>3.2734789848327637</v>
      </c>
      <c r="X40" s="217">
        <v>0.42399999499320984</v>
      </c>
      <c r="Y40" s="217">
        <v>1.1419999599456787</v>
      </c>
      <c r="Z40" s="217">
        <v>4.064000129699707</v>
      </c>
      <c r="AA40" s="217">
        <v>5.8020000457763672</v>
      </c>
      <c r="AB40" s="217">
        <v>7.0300002098083496</v>
      </c>
    </row>
    <row r="41" spans="1:28" ht="12.75" customHeight="1" x14ac:dyDescent="0.25">
      <c r="A41" s="180" t="s">
        <v>93</v>
      </c>
      <c r="B41" s="217"/>
      <c r="C41" s="217">
        <v>4.9776301383972168</v>
      </c>
      <c r="D41" s="217">
        <v>4.6861004829406738</v>
      </c>
      <c r="E41" s="217">
        <v>4.942451000213623</v>
      </c>
      <c r="F41" s="217">
        <v>4.686737060546875</v>
      </c>
      <c r="G41" s="217">
        <v>4.894866943359375</v>
      </c>
      <c r="H41" s="217">
        <v>5.4898495674133301</v>
      </c>
      <c r="I41" s="217">
        <v>5.4398150444030762</v>
      </c>
      <c r="J41" s="217">
        <v>5.4666275978088379</v>
      </c>
      <c r="K41" s="217">
        <v>6.0571365356445313</v>
      </c>
      <c r="L41" s="217">
        <v>5.8455986976623535</v>
      </c>
      <c r="M41" s="217">
        <v>6.1317987442016602</v>
      </c>
      <c r="N41" s="217">
        <v>5.8934335708618164</v>
      </c>
      <c r="O41" s="217">
        <v>6.2847170829772949</v>
      </c>
      <c r="P41" s="217">
        <v>6.8411974906921387</v>
      </c>
      <c r="Q41" s="217">
        <v>7.0179800987243652</v>
      </c>
      <c r="R41" s="217">
        <v>7.025212287902832</v>
      </c>
      <c r="S41" s="217">
        <v>8.0896358489990234</v>
      </c>
      <c r="T41" s="217">
        <v>7.3728132247924805</v>
      </c>
      <c r="U41" s="217">
        <v>9.3377113342285156</v>
      </c>
      <c r="V41" s="217">
        <v>8.2707633972167969</v>
      </c>
      <c r="W41" s="217">
        <v>9.9471883773803711</v>
      </c>
      <c r="X41" s="217">
        <v>7.8663558959960938</v>
      </c>
      <c r="Y41" s="217">
        <v>8.0206613540649414</v>
      </c>
      <c r="Z41" s="217">
        <v>8.9783439636230469</v>
      </c>
      <c r="AA41" s="217">
        <v>9.1820297241210938</v>
      </c>
      <c r="AB41" s="217">
        <v>9.1306161880493164</v>
      </c>
    </row>
    <row r="42" spans="1:28" ht="12.75" customHeight="1" x14ac:dyDescent="0.25">
      <c r="A42" s="217" t="s">
        <v>1280</v>
      </c>
      <c r="B42" s="217"/>
      <c r="C42" s="217">
        <v>11.78827953338623</v>
      </c>
      <c r="D42" s="217">
        <v>12.992745399475098</v>
      </c>
      <c r="E42" s="217">
        <v>13.897745132446289</v>
      </c>
      <c r="F42" s="217">
        <v>13.709028244018555</v>
      </c>
      <c r="G42" s="217">
        <v>14.736667633056641</v>
      </c>
      <c r="H42" s="217">
        <v>15.260214805603027</v>
      </c>
      <c r="I42" s="217">
        <v>15.419608116149902</v>
      </c>
      <c r="J42" s="217">
        <v>14.917830467224121</v>
      </c>
      <c r="K42" s="217">
        <v>13.57561206817627</v>
      </c>
      <c r="L42" s="217">
        <v>12.005459785461426</v>
      </c>
      <c r="M42" s="217">
        <v>11.750537872314453</v>
      </c>
      <c r="N42" s="217">
        <v>12.329482078552246</v>
      </c>
      <c r="O42" s="217">
        <v>13.01786994934082</v>
      </c>
      <c r="P42" s="217">
        <v>13.580654144287109</v>
      </c>
      <c r="Q42" s="217">
        <v>14.96636962890625</v>
      </c>
      <c r="R42" s="217">
        <v>18.04517936706543</v>
      </c>
      <c r="S42" s="217">
        <v>20.50773811340332</v>
      </c>
      <c r="T42" s="217">
        <v>21.871334075927734</v>
      </c>
      <c r="U42" s="217">
        <v>22.457208633422852</v>
      </c>
      <c r="V42" s="217">
        <v>21.980354309082031</v>
      </c>
      <c r="W42" s="217">
        <v>20.157119750976563</v>
      </c>
      <c r="X42" s="217">
        <v>15.962460517883301</v>
      </c>
      <c r="Y42" s="217">
        <v>16.452028274536133</v>
      </c>
      <c r="Z42" s="217">
        <v>19.264705657958984</v>
      </c>
      <c r="AA42" s="217">
        <v>23.578798294067383</v>
      </c>
      <c r="AB42" s="217">
        <v>26.864446640014648</v>
      </c>
    </row>
    <row r="43" spans="1:28" x14ac:dyDescent="0.25">
      <c r="A43" s="180" t="s">
        <v>1281</v>
      </c>
      <c r="B43" s="217"/>
      <c r="C43" s="217">
        <v>9.7552270889282227</v>
      </c>
      <c r="D43" s="217">
        <v>11.174176216125488</v>
      </c>
      <c r="E43" s="217">
        <v>12.039388656616211</v>
      </c>
      <c r="F43" s="217">
        <v>11.885674476623535</v>
      </c>
      <c r="G43" s="217">
        <v>12.87244987487793</v>
      </c>
      <c r="H43" s="217">
        <v>13.242663383483887</v>
      </c>
      <c r="I43" s="217">
        <v>12.582582473754883</v>
      </c>
      <c r="J43" s="217">
        <v>12.042272567749023</v>
      </c>
      <c r="K43" s="217">
        <v>11.119535446166992</v>
      </c>
      <c r="L43" s="217">
        <v>10.477897644042969</v>
      </c>
      <c r="M43" s="217">
        <v>10.044093132019043</v>
      </c>
      <c r="N43" s="217">
        <v>10.32273006439209</v>
      </c>
      <c r="O43" s="217">
        <v>10.830069541931152</v>
      </c>
      <c r="P43" s="217">
        <v>11.335810661315918</v>
      </c>
      <c r="Q43" s="217">
        <v>12.92940616607666</v>
      </c>
      <c r="R43" s="217">
        <v>15.538987159729004</v>
      </c>
      <c r="S43" s="217">
        <v>17.832023620605469</v>
      </c>
      <c r="T43" s="217">
        <v>19.139125823974609</v>
      </c>
      <c r="U43" s="217">
        <v>19.431301116943359</v>
      </c>
      <c r="V43" s="217">
        <v>19.177066802978516</v>
      </c>
      <c r="W43" s="217">
        <v>17.563941955566406</v>
      </c>
      <c r="X43" s="217">
        <v>14.403439521789551</v>
      </c>
      <c r="Y43" s="217">
        <v>14.509872436523438</v>
      </c>
      <c r="Z43" s="217">
        <v>17.26307487487793</v>
      </c>
      <c r="AA43" s="217">
        <v>21.577169418334961</v>
      </c>
      <c r="AB43" s="217">
        <v>24.833065032958984</v>
      </c>
    </row>
    <row r="44" spans="1:28" ht="12.75" customHeight="1" x14ac:dyDescent="0.25">
      <c r="A44" s="180" t="s">
        <v>93</v>
      </c>
      <c r="B44" s="217"/>
      <c r="C44" s="217">
        <v>2.0330517292022705</v>
      </c>
      <c r="D44" s="217">
        <v>1.8185687065124512</v>
      </c>
      <c r="E44" s="217">
        <v>1.858356237411499</v>
      </c>
      <c r="F44" s="217">
        <v>1.82335364818573</v>
      </c>
      <c r="G44" s="217">
        <v>1.8642174005508423</v>
      </c>
      <c r="H44" s="217">
        <v>2.0175514221191406</v>
      </c>
      <c r="I44" s="217">
        <v>2.8370256423950195</v>
      </c>
      <c r="J44" s="217">
        <v>2.8755588531494141</v>
      </c>
      <c r="K44" s="217">
        <v>2.4560766220092773</v>
      </c>
      <c r="L44" s="217">
        <v>1.5275627374649048</v>
      </c>
      <c r="M44" s="217">
        <v>1.7064447402954102</v>
      </c>
      <c r="N44" s="217">
        <v>2.0067520141601563</v>
      </c>
      <c r="O44" s="217">
        <v>2.1878001689910889</v>
      </c>
      <c r="P44" s="217">
        <v>2.2448434829711914</v>
      </c>
      <c r="Q44" s="217">
        <v>2.036963939666748</v>
      </c>
      <c r="R44" s="217">
        <v>2.506192684173584</v>
      </c>
      <c r="S44" s="217">
        <v>2.6757152080535889</v>
      </c>
      <c r="T44" s="217">
        <v>2.7322089672088623</v>
      </c>
      <c r="U44" s="217">
        <v>3.0259065628051758</v>
      </c>
      <c r="V44" s="217">
        <v>2.8032858371734619</v>
      </c>
      <c r="W44" s="217">
        <v>2.5931766033172607</v>
      </c>
      <c r="X44" s="217">
        <v>1.55902099609375</v>
      </c>
      <c r="Y44" s="217">
        <v>1.9421550035476685</v>
      </c>
      <c r="Z44" s="217">
        <v>2.0016305446624756</v>
      </c>
      <c r="AA44" s="217">
        <v>2.0016286373138428</v>
      </c>
      <c r="AB44" s="217">
        <v>2.0313806533813477</v>
      </c>
    </row>
    <row r="45" spans="1:28" ht="19.5" customHeight="1" x14ac:dyDescent="0.3">
      <c r="A45" s="104" t="s">
        <v>1282</v>
      </c>
      <c r="B45" s="217"/>
      <c r="C45" s="217">
        <v>28.146987915039063</v>
      </c>
      <c r="D45" s="217">
        <v>31.244377136230469</v>
      </c>
      <c r="E45" s="217">
        <v>33.077632904052734</v>
      </c>
      <c r="F45" s="217">
        <v>28.248764038085938</v>
      </c>
      <c r="G45" s="217">
        <v>39.298690795898438</v>
      </c>
      <c r="H45" s="217">
        <v>46.938518524169922</v>
      </c>
      <c r="I45" s="217">
        <v>46.313789367675781</v>
      </c>
      <c r="J45" s="217">
        <v>40.163799285888672</v>
      </c>
      <c r="K45" s="217">
        <v>26.980270385742188</v>
      </c>
      <c r="L45" s="217">
        <v>14.504214286804199</v>
      </c>
      <c r="M45" s="217">
        <v>26.092849731445313</v>
      </c>
      <c r="N45" s="217">
        <v>16.7725830078125</v>
      </c>
      <c r="O45" s="217">
        <v>22.872518539428711</v>
      </c>
      <c r="P45" s="217">
        <v>19.457359313964844</v>
      </c>
      <c r="Q45" s="217">
        <v>32.640560150146484</v>
      </c>
      <c r="R45" s="217">
        <v>17.621007919311523</v>
      </c>
      <c r="S45" s="217">
        <v>24.400802612304688</v>
      </c>
      <c r="T45" s="217">
        <v>20.563739776611328</v>
      </c>
      <c r="U45" s="217">
        <v>82.618843078613281</v>
      </c>
      <c r="V45" s="217">
        <v>34.853675842285156</v>
      </c>
      <c r="W45" s="217">
        <v>26.765127182006836</v>
      </c>
      <c r="X45" s="217">
        <v>21.13348388671875</v>
      </c>
      <c r="Y45" s="217">
        <v>20.481914520263672</v>
      </c>
      <c r="Z45" s="217">
        <v>12.735250473022461</v>
      </c>
      <c r="AA45" s="217">
        <v>55.339248657226563</v>
      </c>
      <c r="AB45" s="217">
        <v>54.686248779296875</v>
      </c>
    </row>
    <row r="46" spans="1:28" s="104" customFormat="1" ht="13" x14ac:dyDescent="0.3">
      <c r="A46" s="217" t="s">
        <v>1283</v>
      </c>
      <c r="B46" s="217"/>
      <c r="C46" s="217">
        <v>28.146987915039063</v>
      </c>
      <c r="D46" s="217">
        <v>31.244377136230469</v>
      </c>
      <c r="E46" s="217">
        <v>33.077632904052734</v>
      </c>
      <c r="F46" s="217">
        <v>28.248764038085938</v>
      </c>
      <c r="G46" s="217">
        <v>39.298690795898438</v>
      </c>
      <c r="H46" s="217">
        <v>46.938518524169922</v>
      </c>
      <c r="I46" s="217">
        <v>46.313789367675781</v>
      </c>
      <c r="J46" s="217">
        <v>40.163799285888672</v>
      </c>
      <c r="K46" s="217">
        <v>26.980270385742188</v>
      </c>
      <c r="L46" s="217">
        <v>14.504214286804199</v>
      </c>
      <c r="M46" s="217">
        <v>26.092849731445313</v>
      </c>
      <c r="N46" s="217">
        <v>16.7725830078125</v>
      </c>
      <c r="O46" s="217">
        <v>22.872518539428711</v>
      </c>
      <c r="P46" s="217">
        <v>19.457359313964844</v>
      </c>
      <c r="Q46" s="217">
        <v>32.640560150146484</v>
      </c>
      <c r="R46" s="217">
        <v>17.621007919311523</v>
      </c>
      <c r="S46" s="217">
        <v>24.400802612304688</v>
      </c>
      <c r="T46" s="217">
        <v>20.563739776611328</v>
      </c>
      <c r="U46" s="217">
        <v>82.618843078613281</v>
      </c>
      <c r="V46" s="217">
        <v>34.853675842285156</v>
      </c>
      <c r="W46" s="217">
        <v>26.765127182006836</v>
      </c>
      <c r="X46" s="217">
        <v>21.13348388671875</v>
      </c>
      <c r="Y46" s="217">
        <v>20.481914520263672</v>
      </c>
      <c r="Z46" s="217">
        <v>12.735250473022461</v>
      </c>
      <c r="AA46" s="217">
        <v>55.339248657226563</v>
      </c>
      <c r="AB46" s="217">
        <v>54.686248779296875</v>
      </c>
    </row>
    <row r="47" spans="1:28" x14ac:dyDescent="0.25">
      <c r="A47" s="180" t="s">
        <v>1284</v>
      </c>
      <c r="B47" s="217"/>
      <c r="C47" s="217">
        <v>0</v>
      </c>
      <c r="D47" s="217">
        <v>0</v>
      </c>
      <c r="E47" s="217">
        <v>0</v>
      </c>
      <c r="F47" s="217">
        <v>0</v>
      </c>
      <c r="G47" s="217">
        <v>0</v>
      </c>
      <c r="H47" s="217">
        <v>0</v>
      </c>
      <c r="I47" s="217">
        <v>0</v>
      </c>
      <c r="J47" s="217">
        <v>0</v>
      </c>
      <c r="K47" s="217">
        <v>0</v>
      </c>
      <c r="L47" s="217">
        <v>0</v>
      </c>
      <c r="M47" s="217">
        <v>0</v>
      </c>
      <c r="N47" s="217">
        <v>0</v>
      </c>
      <c r="O47" s="217">
        <v>0</v>
      </c>
      <c r="P47" s="217">
        <v>0</v>
      </c>
      <c r="Q47" s="217">
        <v>0</v>
      </c>
      <c r="R47" s="217">
        <v>0</v>
      </c>
      <c r="S47" s="217">
        <v>0</v>
      </c>
      <c r="T47" s="217">
        <v>0</v>
      </c>
      <c r="U47" s="217">
        <v>65.25</v>
      </c>
      <c r="V47" s="217">
        <v>0</v>
      </c>
      <c r="W47" s="217">
        <v>0</v>
      </c>
      <c r="X47" s="217">
        <v>0</v>
      </c>
      <c r="Y47" s="217">
        <v>0</v>
      </c>
      <c r="Z47" s="217">
        <v>0</v>
      </c>
      <c r="AA47" s="217">
        <v>50</v>
      </c>
      <c r="AB47" s="217">
        <v>50</v>
      </c>
    </row>
    <row r="48" spans="1:28" ht="12.75" customHeight="1" x14ac:dyDescent="0.25">
      <c r="A48" s="180" t="s">
        <v>1285</v>
      </c>
      <c r="B48" s="217"/>
      <c r="C48" s="217">
        <v>5.5697502102702856E-4</v>
      </c>
      <c r="D48" s="217">
        <v>3.0183998751454055E-4</v>
      </c>
      <c r="E48" s="217">
        <v>1.0239599505439401E-3</v>
      </c>
      <c r="F48" s="217">
        <v>1.0858919704332948E-3</v>
      </c>
      <c r="G48" s="217">
        <v>3.7635669708251953</v>
      </c>
      <c r="H48" s="217">
        <v>1.5407079458236694</v>
      </c>
      <c r="I48" s="217">
        <v>8.1077766418457031</v>
      </c>
      <c r="J48" s="217">
        <v>8.2614841461181641</v>
      </c>
      <c r="K48" s="217">
        <v>6.912628173828125</v>
      </c>
      <c r="L48" s="217">
        <v>4.309959888458252</v>
      </c>
      <c r="M48" s="217">
        <v>6.564763069152832</v>
      </c>
      <c r="N48" s="217">
        <v>3.5087599754333496</v>
      </c>
      <c r="O48" s="217">
        <v>4.4027528762817383</v>
      </c>
      <c r="P48" s="217">
        <v>3.5168869495391846</v>
      </c>
      <c r="Q48" s="217">
        <v>4.0118498802185059</v>
      </c>
      <c r="R48" s="217">
        <v>6.7210869789123535</v>
      </c>
      <c r="S48" s="217">
        <v>7.055260181427002</v>
      </c>
      <c r="T48" s="217">
        <v>1.2245179414749146</v>
      </c>
      <c r="U48" s="217">
        <v>0.38649800419807434</v>
      </c>
      <c r="V48" s="217">
        <v>10.862138748168945</v>
      </c>
      <c r="W48" s="217">
        <v>8.6543865203857422</v>
      </c>
      <c r="X48" s="217">
        <v>5.3933982849121094</v>
      </c>
      <c r="Y48" s="217">
        <v>7.2000398635864258</v>
      </c>
      <c r="Z48" s="217">
        <v>2.9779996871948242</v>
      </c>
      <c r="AA48" s="217">
        <v>4.8470001220703125</v>
      </c>
      <c r="AB48" s="217">
        <v>0.60399961471557617</v>
      </c>
    </row>
    <row r="49" spans="1:28" ht="12.75" customHeight="1" x14ac:dyDescent="0.25">
      <c r="A49" s="180" t="s">
        <v>1286</v>
      </c>
      <c r="B49" s="217"/>
      <c r="C49" s="217">
        <v>7.9064302444458008</v>
      </c>
      <c r="D49" s="217">
        <v>14.424075126647949</v>
      </c>
      <c r="E49" s="217">
        <v>20.686609268188477</v>
      </c>
      <c r="F49" s="217">
        <v>22.1865234375</v>
      </c>
      <c r="G49" s="217">
        <v>26.349374771118164</v>
      </c>
      <c r="H49" s="217">
        <v>29.104082107543945</v>
      </c>
      <c r="I49" s="217">
        <v>19.788850784301758</v>
      </c>
      <c r="J49" s="217">
        <v>11.36171817779541</v>
      </c>
      <c r="K49" s="217">
        <v>2.1501142978668213</v>
      </c>
      <c r="L49" s="217">
        <v>0.2712898850440979</v>
      </c>
      <c r="M49" s="217">
        <v>0</v>
      </c>
      <c r="N49" s="217">
        <v>0</v>
      </c>
      <c r="O49" s="217">
        <v>0</v>
      </c>
      <c r="P49" s="217">
        <v>0</v>
      </c>
      <c r="Q49" s="217">
        <v>0</v>
      </c>
      <c r="R49" s="217">
        <v>0</v>
      </c>
      <c r="S49" s="217">
        <v>0</v>
      </c>
      <c r="T49" s="217">
        <v>0</v>
      </c>
      <c r="U49" s="217">
        <v>0</v>
      </c>
      <c r="V49" s="217">
        <v>0</v>
      </c>
      <c r="W49" s="217">
        <v>0</v>
      </c>
      <c r="X49" s="217">
        <v>0</v>
      </c>
      <c r="Y49" s="217">
        <v>0</v>
      </c>
      <c r="Z49" s="217">
        <v>0</v>
      </c>
      <c r="AA49" s="217">
        <v>0</v>
      </c>
      <c r="AB49" s="217">
        <v>0</v>
      </c>
    </row>
    <row r="50" spans="1:28" ht="12.75" customHeight="1" x14ac:dyDescent="0.25">
      <c r="A50" s="180" t="s">
        <v>167</v>
      </c>
      <c r="B50" s="217"/>
      <c r="C50" s="217">
        <v>20.239999771118164</v>
      </c>
      <c r="D50" s="217">
        <v>16.819999694824219</v>
      </c>
      <c r="E50" s="217">
        <v>12.390000343322754</v>
      </c>
      <c r="F50" s="217">
        <v>6.0500001907348633</v>
      </c>
      <c r="G50" s="217">
        <v>0.2800000011920929</v>
      </c>
      <c r="H50" s="217">
        <v>4.7300000190734863</v>
      </c>
      <c r="I50" s="217">
        <v>4.3000001907348633</v>
      </c>
      <c r="J50" s="217">
        <v>3.869999885559082</v>
      </c>
      <c r="K50" s="217">
        <v>9.0900001525878906</v>
      </c>
      <c r="L50" s="217">
        <v>3.25</v>
      </c>
      <c r="M50" s="217">
        <v>5.7800002098083496</v>
      </c>
      <c r="N50" s="217">
        <v>1.0800000429153442</v>
      </c>
      <c r="O50" s="217">
        <v>5.2600002288818359</v>
      </c>
      <c r="P50" s="217">
        <v>3.8424999713897705</v>
      </c>
      <c r="Q50" s="217">
        <v>3.9906249046325684</v>
      </c>
      <c r="R50" s="217">
        <v>3.5432813167572021</v>
      </c>
      <c r="S50" s="217">
        <v>4.1591014862060547</v>
      </c>
      <c r="T50" s="217">
        <v>14.183876991271973</v>
      </c>
      <c r="U50" s="217">
        <v>11.683876991271973</v>
      </c>
      <c r="V50" s="217">
        <v>9.1838769912719727</v>
      </c>
      <c r="W50" s="217">
        <v>6.6838769912719727</v>
      </c>
      <c r="X50" s="217">
        <v>4.1838769912719727</v>
      </c>
      <c r="Y50" s="217">
        <v>0</v>
      </c>
      <c r="Z50" s="217">
        <v>0</v>
      </c>
      <c r="AA50" s="217">
        <v>0</v>
      </c>
      <c r="AB50" s="217">
        <v>0</v>
      </c>
    </row>
    <row r="51" spans="1:28" ht="12.75" customHeight="1" x14ac:dyDescent="0.25">
      <c r="A51" s="180" t="s">
        <v>93</v>
      </c>
      <c r="B51" s="217"/>
      <c r="C51" s="217">
        <v>0</v>
      </c>
      <c r="D51" s="217">
        <v>0</v>
      </c>
      <c r="E51" s="217">
        <v>0</v>
      </c>
      <c r="F51" s="217">
        <v>1.1155823245644569E-2</v>
      </c>
      <c r="G51" s="217">
        <v>8.9057493209838867</v>
      </c>
      <c r="H51" s="217">
        <v>11.563729286193848</v>
      </c>
      <c r="I51" s="217">
        <v>14.117162704467773</v>
      </c>
      <c r="J51" s="217">
        <v>16.670597076416016</v>
      </c>
      <c r="K51" s="217">
        <v>8.8275279998779297</v>
      </c>
      <c r="L51" s="217">
        <v>6.6729640960693359</v>
      </c>
      <c r="M51" s="217">
        <v>13.748085975646973</v>
      </c>
      <c r="N51" s="217">
        <v>12.183822631835938</v>
      </c>
      <c r="O51" s="217">
        <v>13.209766387939453</v>
      </c>
      <c r="P51" s="217">
        <v>12.09797191619873</v>
      </c>
      <c r="Q51" s="217">
        <v>24.638084411621094</v>
      </c>
      <c r="R51" s="217">
        <v>7.3566389083862305</v>
      </c>
      <c r="S51" s="217">
        <v>13.186442375183105</v>
      </c>
      <c r="T51" s="217">
        <v>5.1553440093994141</v>
      </c>
      <c r="U51" s="217">
        <v>5.2984671592712402</v>
      </c>
      <c r="V51" s="217">
        <v>14.807659149169922</v>
      </c>
      <c r="W51" s="217">
        <v>11.426863670349121</v>
      </c>
      <c r="X51" s="217">
        <v>11.556208610534668</v>
      </c>
      <c r="Y51" s="217">
        <v>13.281875610351563</v>
      </c>
      <c r="Z51" s="217">
        <v>9.7572507858276367</v>
      </c>
      <c r="AA51" s="217">
        <v>0.492249995470047</v>
      </c>
      <c r="AB51" s="217">
        <v>4.0822501182556152</v>
      </c>
    </row>
    <row r="52" spans="1:28" ht="12.75" customHeight="1" x14ac:dyDescent="0.25">
      <c r="A52" s="217" t="s">
        <v>1287</v>
      </c>
      <c r="B52" s="217"/>
      <c r="C52" s="217">
        <v>0</v>
      </c>
      <c r="D52" s="217">
        <v>0</v>
      </c>
      <c r="E52" s="217">
        <v>0</v>
      </c>
      <c r="F52" s="217">
        <v>0</v>
      </c>
      <c r="G52" s="217">
        <v>0</v>
      </c>
      <c r="H52" s="217">
        <v>0</v>
      </c>
      <c r="I52" s="217">
        <v>0</v>
      </c>
      <c r="J52" s="217">
        <v>0</v>
      </c>
      <c r="K52" s="217">
        <v>0</v>
      </c>
      <c r="L52" s="217">
        <v>0</v>
      </c>
      <c r="M52" s="217">
        <v>0</v>
      </c>
      <c r="N52" s="217">
        <v>0</v>
      </c>
      <c r="O52" s="217">
        <v>0</v>
      </c>
      <c r="P52" s="217">
        <v>0</v>
      </c>
      <c r="Q52" s="217">
        <v>0</v>
      </c>
      <c r="R52" s="217">
        <v>0</v>
      </c>
      <c r="S52" s="217">
        <v>0</v>
      </c>
      <c r="T52" s="217">
        <v>0</v>
      </c>
      <c r="U52" s="217">
        <v>0</v>
      </c>
      <c r="V52" s="217">
        <v>0</v>
      </c>
      <c r="W52" s="217">
        <v>0</v>
      </c>
      <c r="X52" s="217">
        <v>0</v>
      </c>
      <c r="Y52" s="217">
        <v>0</v>
      </c>
      <c r="Z52" s="217">
        <v>0</v>
      </c>
      <c r="AA52" s="217">
        <v>0</v>
      </c>
      <c r="AB52" s="217">
        <v>0</v>
      </c>
    </row>
    <row r="53" spans="1:28" ht="13" x14ac:dyDescent="0.3">
      <c r="A53" s="104" t="s">
        <v>1288</v>
      </c>
      <c r="B53" s="104"/>
      <c r="C53" s="104">
        <v>-45.428073883056641</v>
      </c>
      <c r="D53" s="104">
        <v>-18.731662750244141</v>
      </c>
      <c r="E53" s="104">
        <v>-13.670249938964844</v>
      </c>
      <c r="F53" s="104">
        <v>-12.585951805114746</v>
      </c>
      <c r="G53" s="104">
        <v>-16.631784439086914</v>
      </c>
      <c r="H53" s="104">
        <v>-0.73774462938308716</v>
      </c>
      <c r="I53" s="104">
        <v>-6.5366172790527344</v>
      </c>
      <c r="J53" s="104">
        <v>-0.54218268394470215</v>
      </c>
      <c r="K53" s="104">
        <v>-17.984535217285156</v>
      </c>
      <c r="L53" s="104">
        <v>-9.9046621322631836</v>
      </c>
      <c r="M53" s="104">
        <v>4.5397109985351563</v>
      </c>
      <c r="N53" s="104">
        <v>-15.337347030639648</v>
      </c>
      <c r="O53" s="104">
        <v>-17.889215469360352</v>
      </c>
      <c r="P53" s="104">
        <v>-20.431850433349609</v>
      </c>
      <c r="Q53" s="104">
        <v>-22.366750717163086</v>
      </c>
      <c r="R53" s="104">
        <v>-19.115270614624023</v>
      </c>
      <c r="S53" s="104">
        <v>-23.048757553100586</v>
      </c>
      <c r="T53" s="104">
        <v>-44.509807586669922</v>
      </c>
      <c r="U53" s="104">
        <v>30.356266021728516</v>
      </c>
      <c r="V53" s="104">
        <v>-58.919094085693359</v>
      </c>
      <c r="W53" s="104">
        <v>-84.824272155761719</v>
      </c>
      <c r="X53" s="104">
        <v>-78.386955261230469</v>
      </c>
      <c r="Y53" s="104">
        <v>-90.156661987304688</v>
      </c>
      <c r="Z53" s="104">
        <v>-95.247871398925781</v>
      </c>
      <c r="AA53" s="104">
        <v>7.2672915458679199</v>
      </c>
      <c r="AB53" s="104">
        <v>15.58757495880127</v>
      </c>
    </row>
    <row r="54" spans="1:28" s="104" customFormat="1" ht="13" x14ac:dyDescent="0.3">
      <c r="A54" s="104" t="s">
        <v>142</v>
      </c>
      <c r="B54" s="217"/>
      <c r="C54" s="217">
        <v>-28.035602569580078</v>
      </c>
      <c r="D54" s="217">
        <v>-4.746361255645752</v>
      </c>
      <c r="E54" s="217">
        <v>-22.340581893920898</v>
      </c>
      <c r="F54" s="217">
        <v>-9.1370697021484375</v>
      </c>
      <c r="G54" s="217">
        <v>-15.986658096313477</v>
      </c>
      <c r="H54" s="217">
        <v>-15.64067268371582</v>
      </c>
      <c r="I54" s="217">
        <v>1.0264689922332764</v>
      </c>
      <c r="J54" s="217">
        <v>-17.372472763061523</v>
      </c>
      <c r="K54" s="217">
        <v>-33.239906311035156</v>
      </c>
      <c r="L54" s="217">
        <v>-21.696260452270508</v>
      </c>
      <c r="M54" s="217">
        <v>-16.14653205871582</v>
      </c>
      <c r="N54" s="217">
        <v>-20.563726425170898</v>
      </c>
      <c r="O54" s="217">
        <v>-14.262081146240234</v>
      </c>
      <c r="P54" s="217">
        <v>-21.745628356933594</v>
      </c>
      <c r="Q54" s="217">
        <v>-22.901634216308594</v>
      </c>
      <c r="R54" s="217">
        <v>2.5890793185681105E-3</v>
      </c>
      <c r="S54" s="217">
        <v>-26.377239227294922</v>
      </c>
      <c r="T54" s="217">
        <v>-48.313339233398438</v>
      </c>
      <c r="U54" s="217">
        <v>9.8133468627929688</v>
      </c>
      <c r="V54" s="217">
        <v>-75.59857177734375</v>
      </c>
      <c r="W54" s="217">
        <v>-47.663738250732422</v>
      </c>
      <c r="X54" s="217">
        <v>-73.743507385253906</v>
      </c>
      <c r="Y54" s="217">
        <v>-93.643310546875</v>
      </c>
      <c r="Z54" s="217">
        <v>-108.39945983886719</v>
      </c>
      <c r="AA54" s="217">
        <v>24.783744812011719</v>
      </c>
      <c r="AB54" s="217">
        <v>27.017637252807617</v>
      </c>
    </row>
    <row r="55" spans="1:28" s="104" customFormat="1" ht="13" x14ac:dyDescent="0.3">
      <c r="A55" s="106" t="s">
        <v>1289</v>
      </c>
      <c r="B55" s="217"/>
      <c r="C55" s="217">
        <v>-20.289154052734375</v>
      </c>
      <c r="D55" s="217">
        <v>-12.667568206787109</v>
      </c>
      <c r="E55" s="217">
        <v>-8.0813159942626953</v>
      </c>
      <c r="F55" s="217">
        <v>-6.349611759185791</v>
      </c>
      <c r="G55" s="217">
        <v>-2.8909981250762939</v>
      </c>
      <c r="H55" s="217">
        <v>-19.065010070800781</v>
      </c>
      <c r="I55" s="217">
        <v>-18.841989517211914</v>
      </c>
      <c r="J55" s="217">
        <v>-14.024654388427734</v>
      </c>
      <c r="K55" s="217">
        <v>-41.032455444335938</v>
      </c>
      <c r="L55" s="217">
        <v>-28.656105041503906</v>
      </c>
      <c r="M55" s="217">
        <v>-21.960718154907227</v>
      </c>
      <c r="N55" s="217">
        <v>-34.053153991699219</v>
      </c>
      <c r="O55" s="217">
        <v>-32.069862365722656</v>
      </c>
      <c r="P55" s="217">
        <v>-31.811925888061523</v>
      </c>
      <c r="Q55" s="217">
        <v>-38.941482543945313</v>
      </c>
      <c r="R55" s="217">
        <v>-67.521919250488281</v>
      </c>
      <c r="S55" s="217">
        <v>-64.657440185546875</v>
      </c>
      <c r="T55" s="217">
        <v>-47.739997863769531</v>
      </c>
      <c r="U55" s="217">
        <v>-50.752895355224609</v>
      </c>
      <c r="V55" s="217">
        <v>-45.363086700439453</v>
      </c>
      <c r="W55" s="217">
        <v>-43.411300659179688</v>
      </c>
      <c r="X55" s="217">
        <v>-26.490165710449219</v>
      </c>
      <c r="Y55" s="217">
        <v>-34.673316955566406</v>
      </c>
      <c r="Z55" s="217">
        <v>-46.099636077880859</v>
      </c>
      <c r="AA55" s="217">
        <v>-38.540573120117188</v>
      </c>
      <c r="AB55" s="217">
        <v>-40.013637542724609</v>
      </c>
    </row>
    <row r="56" spans="1:28" ht="13" x14ac:dyDescent="0.3">
      <c r="A56" s="106" t="s">
        <v>1290</v>
      </c>
      <c r="B56" s="217"/>
      <c r="C56" s="217">
        <v>11.71302318572998</v>
      </c>
      <c r="D56" s="217">
        <v>7.046410083770752</v>
      </c>
      <c r="E56" s="217">
        <v>-14.25037956237793</v>
      </c>
      <c r="F56" s="217">
        <v>-4.1676459312438965</v>
      </c>
      <c r="G56" s="217">
        <v>-9.98663330078125</v>
      </c>
      <c r="H56" s="217">
        <v>-2.2591838836669922</v>
      </c>
      <c r="I56" s="217">
        <v>-1.8624253273010254</v>
      </c>
      <c r="J56" s="217">
        <v>-1.7978569269180298</v>
      </c>
      <c r="K56" s="217">
        <v>3.0458693504333496</v>
      </c>
      <c r="L56" s="217">
        <v>0.78975635766983032</v>
      </c>
      <c r="M56" s="217">
        <v>-3.0592019557952881</v>
      </c>
      <c r="N56" s="217">
        <v>0.30585315823554993</v>
      </c>
      <c r="O56" s="217">
        <v>-0.28962928056716919</v>
      </c>
      <c r="P56" s="217">
        <v>4.4029479026794434</v>
      </c>
      <c r="Q56" s="217">
        <v>-11.93605899810791</v>
      </c>
      <c r="R56" s="217">
        <v>5.248600959777832</v>
      </c>
      <c r="S56" s="217">
        <v>0.33078676462173462</v>
      </c>
      <c r="T56" s="217">
        <v>1.4099960327148438</v>
      </c>
      <c r="U56" s="217">
        <v>67.215652465820313</v>
      </c>
      <c r="V56" s="217">
        <v>-13.944912910461426</v>
      </c>
      <c r="W56" s="217">
        <v>-8.216364860534668</v>
      </c>
      <c r="X56" s="217">
        <v>-12.235718727111816</v>
      </c>
      <c r="Y56" s="217">
        <v>-32.035835266113281</v>
      </c>
      <c r="Z56" s="217">
        <v>-21.922517776489258</v>
      </c>
      <c r="AA56" s="217">
        <v>46.220493316650391</v>
      </c>
      <c r="AB56" s="217">
        <v>35.108779907226563</v>
      </c>
    </row>
    <row r="57" spans="1:28" x14ac:dyDescent="0.25">
      <c r="A57" s="218" t="s">
        <v>1291</v>
      </c>
      <c r="B57" s="217"/>
      <c r="C57" s="217">
        <v>3.3743665218353271</v>
      </c>
      <c r="D57" s="217">
        <v>4.1161818504333496</v>
      </c>
      <c r="E57" s="217">
        <v>-1.1999319791793823</v>
      </c>
      <c r="F57" s="217">
        <v>-4.161552906036377</v>
      </c>
      <c r="G57" s="217">
        <v>-2.4682667255401611</v>
      </c>
      <c r="H57" s="217">
        <v>-1.976146936416626</v>
      </c>
      <c r="I57" s="217">
        <v>-1.7881664037704468</v>
      </c>
      <c r="J57" s="217">
        <v>-1.4187549352645874</v>
      </c>
      <c r="K57" s="217">
        <v>0.47898134589195251</v>
      </c>
      <c r="L57" s="217">
        <v>-0.42424064874649048</v>
      </c>
      <c r="M57" s="217">
        <v>1.8929015845060349E-2</v>
      </c>
      <c r="N57" s="217">
        <v>0.89778017997741699</v>
      </c>
      <c r="O57" s="217">
        <v>-2.2199113368988037</v>
      </c>
      <c r="P57" s="217">
        <v>1.710548996925354</v>
      </c>
      <c r="Q57" s="217">
        <v>-2.5680372714996338</v>
      </c>
      <c r="R57" s="217">
        <v>-1.2973899841308594</v>
      </c>
      <c r="S57" s="217">
        <v>-0.8769422173500061</v>
      </c>
      <c r="T57" s="217">
        <v>-1.9206500053405762</v>
      </c>
      <c r="U57" s="217">
        <v>64.17041015625</v>
      </c>
      <c r="V57" s="217">
        <v>-11.559264183044434</v>
      </c>
      <c r="W57" s="217">
        <v>-11.412101745605469</v>
      </c>
      <c r="X57" s="217">
        <v>-10.82530689239502</v>
      </c>
      <c r="Y57" s="217">
        <v>-11.817176818847656</v>
      </c>
      <c r="Z57" s="217">
        <v>-11.487869262695313</v>
      </c>
      <c r="AA57" s="217">
        <v>40.066661834716797</v>
      </c>
      <c r="AB57" s="217">
        <v>41.000186920166016</v>
      </c>
    </row>
    <row r="58" spans="1:28" x14ac:dyDescent="0.25">
      <c r="A58" s="218" t="s">
        <v>93</v>
      </c>
      <c r="B58" s="217"/>
      <c r="C58" s="217">
        <v>8.3386573791503906</v>
      </c>
      <c r="D58" s="217">
        <v>2.9302279949188232</v>
      </c>
      <c r="E58" s="217">
        <v>-13.050448417663574</v>
      </c>
      <c r="F58" s="217">
        <v>-6.0930000618100166E-3</v>
      </c>
      <c r="G58" s="217">
        <v>-7.518366813659668</v>
      </c>
      <c r="H58" s="217">
        <v>-0.28303700685501099</v>
      </c>
      <c r="I58" s="217">
        <v>-7.4258998036384583E-2</v>
      </c>
      <c r="J58" s="217">
        <v>-0.37910199165344238</v>
      </c>
      <c r="K58" s="217">
        <v>2.5668880939483643</v>
      </c>
      <c r="L58" s="217">
        <v>1.2139970064163208</v>
      </c>
      <c r="M58" s="217">
        <v>-3.0781309604644775</v>
      </c>
      <c r="N58" s="217">
        <v>-0.59192699193954468</v>
      </c>
      <c r="O58" s="217">
        <v>1.9302819967269897</v>
      </c>
      <c r="P58" s="217">
        <v>2.6923990249633789</v>
      </c>
      <c r="Q58" s="217">
        <v>-9.3680219650268555</v>
      </c>
      <c r="R58" s="217">
        <v>6.5459909439086914</v>
      </c>
      <c r="S58" s="217">
        <v>1.2077289819717407</v>
      </c>
      <c r="T58" s="217">
        <v>3.3306460380554199</v>
      </c>
      <c r="U58" s="217">
        <v>3.0452420711517334</v>
      </c>
      <c r="V58" s="217">
        <v>-2.3856492042541504</v>
      </c>
      <c r="W58" s="217">
        <v>3.1957366466522217</v>
      </c>
      <c r="X58" s="217">
        <v>-1.4104118347167969</v>
      </c>
      <c r="Y58" s="217">
        <v>-20.218658447265625</v>
      </c>
      <c r="Z58" s="217">
        <v>-10.434649467468262</v>
      </c>
      <c r="AA58" s="217">
        <v>6.1538310050964355</v>
      </c>
      <c r="AB58" s="217">
        <v>-5.8914084434509277</v>
      </c>
    </row>
    <row r="59" spans="1:28" s="106" customFormat="1" ht="13" x14ac:dyDescent="0.3">
      <c r="A59" s="106" t="s">
        <v>1292</v>
      </c>
      <c r="B59" s="217"/>
      <c r="C59" s="217">
        <v>-19.459474563598633</v>
      </c>
      <c r="D59" s="217">
        <v>0.87479656934738159</v>
      </c>
      <c r="E59" s="217">
        <v>-8.8862888514995575E-3</v>
      </c>
      <c r="F59" s="217">
        <v>1.3801881074905396</v>
      </c>
      <c r="G59" s="217">
        <v>-3.1090266704559326</v>
      </c>
      <c r="H59" s="217">
        <v>5.6835207939147949</v>
      </c>
      <c r="I59" s="217">
        <v>21.73088264465332</v>
      </c>
      <c r="J59" s="217">
        <v>-1.5499606132507324</v>
      </c>
      <c r="K59" s="217">
        <v>4.7466793060302734</v>
      </c>
      <c r="L59" s="217">
        <v>6.1700892448425293</v>
      </c>
      <c r="M59" s="217">
        <v>8.873387336730957</v>
      </c>
      <c r="N59" s="217">
        <v>13.183571815490723</v>
      </c>
      <c r="O59" s="217">
        <v>18.097410202026367</v>
      </c>
      <c r="P59" s="217">
        <v>5.6633505821228027</v>
      </c>
      <c r="Q59" s="217">
        <v>27.975910186767578</v>
      </c>
      <c r="R59" s="217">
        <v>62.275909423828125</v>
      </c>
      <c r="S59" s="217">
        <v>37.949409484863281</v>
      </c>
      <c r="T59" s="217">
        <v>-1.983340859413147</v>
      </c>
      <c r="U59" s="217">
        <v>-6.6494126319885254</v>
      </c>
      <c r="V59" s="217">
        <v>-16.290571212768555</v>
      </c>
      <c r="W59" s="217">
        <v>3.9639270305633545</v>
      </c>
      <c r="X59" s="217">
        <v>-35.017620086669922</v>
      </c>
      <c r="Y59" s="217">
        <v>-26.93415641784668</v>
      </c>
      <c r="Z59" s="217">
        <v>-40.377307891845703</v>
      </c>
      <c r="AA59" s="217">
        <v>17.103826522827148</v>
      </c>
      <c r="AB59" s="217">
        <v>31.922496795654297</v>
      </c>
    </row>
    <row r="60" spans="1:28" s="106" customFormat="1" ht="13" x14ac:dyDescent="0.3">
      <c r="A60" s="180" t="s">
        <v>1293</v>
      </c>
      <c r="B60" s="217"/>
      <c r="C60" s="217">
        <v>0</v>
      </c>
      <c r="D60" s="217">
        <v>0</v>
      </c>
      <c r="E60" s="217">
        <v>0</v>
      </c>
      <c r="F60" s="217">
        <v>0</v>
      </c>
      <c r="G60" s="217">
        <v>0</v>
      </c>
      <c r="H60" s="217">
        <v>5.5106201171875</v>
      </c>
      <c r="I60" s="217">
        <v>20.108911514282227</v>
      </c>
      <c r="J60" s="217">
        <v>10.047879219055176</v>
      </c>
      <c r="K60" s="217">
        <v>2.9614429473876953</v>
      </c>
      <c r="L60" s="217">
        <v>10.294547080993652</v>
      </c>
      <c r="M60" s="217">
        <v>2.9479999542236328</v>
      </c>
      <c r="N60" s="217">
        <v>9.3559999465942383</v>
      </c>
      <c r="O60" s="217">
        <v>23.388999938964844</v>
      </c>
      <c r="P60" s="217">
        <v>2.0610001087188721</v>
      </c>
      <c r="Q60" s="217">
        <v>33.749000549316406</v>
      </c>
      <c r="R60" s="217">
        <v>56.415000915527344</v>
      </c>
      <c r="S60" s="217">
        <v>48.7760009765625</v>
      </c>
      <c r="T60" s="217">
        <v>4.2220001220703125</v>
      </c>
      <c r="U60" s="217">
        <v>0.90100002288818359</v>
      </c>
      <c r="V60" s="217">
        <v>-15.763999938964844</v>
      </c>
      <c r="W60" s="217">
        <v>51.983001708984375</v>
      </c>
      <c r="X60" s="217">
        <v>-4.1510000228881836</v>
      </c>
      <c r="Y60" s="217">
        <v>-15.163999557495117</v>
      </c>
      <c r="Z60" s="217">
        <v>-14.652999877929688</v>
      </c>
      <c r="AA60" s="217">
        <v>124.86100006103516</v>
      </c>
      <c r="AB60" s="217">
        <v>-79.072998046875</v>
      </c>
    </row>
    <row r="61" spans="1:28" s="106" customFormat="1" ht="12.75" customHeight="1" x14ac:dyDescent="0.3">
      <c r="A61" s="180" t="s">
        <v>1294</v>
      </c>
      <c r="B61" s="217"/>
      <c r="C61" s="884">
        <v>19.459474563598633</v>
      </c>
      <c r="D61" s="884">
        <v>-0.87479656934738159</v>
      </c>
      <c r="E61" s="884">
        <v>8.8862888514995575E-3</v>
      </c>
      <c r="F61" s="884">
        <v>-1.3801881074905396</v>
      </c>
      <c r="G61" s="884">
        <v>3.1090266704559326</v>
      </c>
      <c r="H61" s="884">
        <v>-0.17290034890174866</v>
      </c>
      <c r="I61" s="884">
        <v>-1.6219717264175415</v>
      </c>
      <c r="J61" s="884">
        <v>11.597840309143066</v>
      </c>
      <c r="K61" s="884">
        <v>-1.7852364778518677</v>
      </c>
      <c r="L61" s="884">
        <v>4.1244573593139648</v>
      </c>
      <c r="M61" s="884">
        <v>-5.9253873825073242</v>
      </c>
      <c r="N61" s="884">
        <v>-3.8275721073150635</v>
      </c>
      <c r="O61" s="884">
        <v>5.2915897369384766</v>
      </c>
      <c r="P61" s="884">
        <v>-3.6023504734039307</v>
      </c>
      <c r="Q61" s="884">
        <v>5.7730908393859863</v>
      </c>
      <c r="R61" s="884">
        <v>-5.8609108924865723</v>
      </c>
      <c r="S61" s="884">
        <v>10.826589584350586</v>
      </c>
      <c r="T61" s="884">
        <v>6.2053408622741699</v>
      </c>
      <c r="U61" s="884">
        <v>7.550412654876709</v>
      </c>
      <c r="V61" s="884">
        <v>0.52657109498977661</v>
      </c>
      <c r="W61" s="884">
        <v>48.019073486328125</v>
      </c>
      <c r="X61" s="884">
        <v>30.866619110107422</v>
      </c>
      <c r="Y61" s="884">
        <v>11.770156860351563</v>
      </c>
      <c r="Z61" s="884">
        <v>25.724306106567383</v>
      </c>
      <c r="AA61" s="884">
        <v>107.75717163085938</v>
      </c>
      <c r="AB61" s="884">
        <v>-110.99549865722656</v>
      </c>
    </row>
    <row r="62" spans="1:28" s="106" customFormat="1" ht="12.75" customHeight="1" x14ac:dyDescent="0.3">
      <c r="A62" s="218" t="s">
        <v>1295</v>
      </c>
      <c r="B62" s="104"/>
      <c r="C62" s="884">
        <v>0</v>
      </c>
      <c r="D62" s="884">
        <v>0</v>
      </c>
      <c r="E62" s="884">
        <v>0</v>
      </c>
      <c r="F62" s="884">
        <v>0</v>
      </c>
      <c r="G62" s="884">
        <v>0</v>
      </c>
      <c r="H62" s="884">
        <v>0</v>
      </c>
      <c r="I62" s="884">
        <v>0</v>
      </c>
      <c r="J62" s="884">
        <v>0</v>
      </c>
      <c r="K62" s="884">
        <v>0</v>
      </c>
      <c r="L62" s="884">
        <v>0</v>
      </c>
      <c r="M62" s="884">
        <v>-2.3849999904632568</v>
      </c>
      <c r="N62" s="884">
        <v>-0.3970000147819519</v>
      </c>
      <c r="O62" s="884">
        <v>-1.5880000591278076</v>
      </c>
      <c r="P62" s="884">
        <v>0</v>
      </c>
      <c r="Q62" s="884">
        <v>0</v>
      </c>
      <c r="R62" s="884">
        <v>-4.0000001899898052E-3</v>
      </c>
      <c r="S62" s="884">
        <v>0</v>
      </c>
      <c r="T62" s="884">
        <v>0</v>
      </c>
      <c r="U62" s="884">
        <v>0.36000001430511475</v>
      </c>
      <c r="V62" s="884">
        <v>-0.35899999737739563</v>
      </c>
      <c r="W62" s="884">
        <v>0</v>
      </c>
      <c r="X62" s="884">
        <v>0</v>
      </c>
      <c r="Y62" s="884">
        <v>0</v>
      </c>
      <c r="Z62" s="884">
        <v>-1.0000000474974513E-3</v>
      </c>
      <c r="AA62" s="884">
        <v>102.74788665771484</v>
      </c>
      <c r="AB62" s="884">
        <v>-102.74788665771484</v>
      </c>
    </row>
    <row r="63" spans="1:28" ht="12.75" customHeight="1" x14ac:dyDescent="0.3">
      <c r="A63" s="218" t="s">
        <v>1296</v>
      </c>
      <c r="B63" s="104"/>
      <c r="C63" s="884">
        <v>19.459474563598633</v>
      </c>
      <c r="D63" s="884">
        <v>-0.87479656934738159</v>
      </c>
      <c r="E63" s="884">
        <v>8.8862888514995575E-3</v>
      </c>
      <c r="F63" s="884">
        <v>-1.3801881074905396</v>
      </c>
      <c r="G63" s="884">
        <v>3.1090266704559326</v>
      </c>
      <c r="H63" s="884">
        <v>-0.17290034890174866</v>
      </c>
      <c r="I63" s="884">
        <v>-1.6219717264175415</v>
      </c>
      <c r="J63" s="884">
        <v>11.597840309143066</v>
      </c>
      <c r="K63" s="884">
        <v>-1.7852364778518677</v>
      </c>
      <c r="L63" s="884">
        <v>4.1244573593139648</v>
      </c>
      <c r="M63" s="884">
        <v>-3.5403873920440674</v>
      </c>
      <c r="N63" s="884">
        <v>-3.4305720329284668</v>
      </c>
      <c r="O63" s="884">
        <v>6.8795900344848633</v>
      </c>
      <c r="P63" s="884">
        <v>-3.6023504734039307</v>
      </c>
      <c r="Q63" s="884">
        <v>5.7730908393859863</v>
      </c>
      <c r="R63" s="884">
        <v>-5.8569107055664063</v>
      </c>
      <c r="S63" s="884">
        <v>10.826589584350586</v>
      </c>
      <c r="T63" s="884">
        <v>6.2053408622741699</v>
      </c>
      <c r="U63" s="884">
        <v>7.1904125213623047</v>
      </c>
      <c r="V63" s="884">
        <v>0.88557112216949463</v>
      </c>
      <c r="W63" s="884">
        <v>48.019073486328125</v>
      </c>
      <c r="X63" s="884">
        <v>30.866619110107422</v>
      </c>
      <c r="Y63" s="884">
        <v>11.770156860351563</v>
      </c>
      <c r="Z63" s="884">
        <v>25.725305557250977</v>
      </c>
      <c r="AA63" s="884">
        <v>5.0092892646789551</v>
      </c>
      <c r="AB63" s="884">
        <v>-8.2476119995117188</v>
      </c>
    </row>
    <row r="64" spans="1:28" ht="12.75" customHeight="1" x14ac:dyDescent="0.3">
      <c r="A64" s="885" t="s">
        <v>1297</v>
      </c>
      <c r="B64" s="886"/>
      <c r="C64" s="887">
        <v>17.39246940612793</v>
      </c>
      <c r="D64" s="887">
        <v>13.985301971435547</v>
      </c>
      <c r="E64" s="887">
        <v>-8.6703319549560547</v>
      </c>
      <c r="F64" s="887">
        <v>3.4488818645477295</v>
      </c>
      <c r="G64" s="887">
        <v>0.64512598514556885</v>
      </c>
      <c r="H64" s="887">
        <v>-14.902928352355957</v>
      </c>
      <c r="I64" s="887">
        <v>7.5630860328674316</v>
      </c>
      <c r="J64" s="887">
        <v>-16.830289840698242</v>
      </c>
      <c r="K64" s="887">
        <v>-15.255370140075684</v>
      </c>
      <c r="L64" s="887">
        <v>-11.791597366333008</v>
      </c>
      <c r="M64" s="887">
        <v>-20.686243057250977</v>
      </c>
      <c r="N64" s="887">
        <v>-5.2263798713684082</v>
      </c>
      <c r="O64" s="887">
        <v>3.6271355152130127</v>
      </c>
      <c r="P64" s="887">
        <v>-1.3137775659561157</v>
      </c>
      <c r="Q64" s="887">
        <v>-0.53488284349441528</v>
      </c>
      <c r="R64" s="887">
        <v>19.117860794067383</v>
      </c>
      <c r="S64" s="887">
        <v>-3.3284821510314941</v>
      </c>
      <c r="T64" s="887">
        <v>-3.803534984588623</v>
      </c>
      <c r="U64" s="887">
        <v>-20.542919158935547</v>
      </c>
      <c r="V64" s="887">
        <v>-16.679473876953125</v>
      </c>
      <c r="W64" s="887">
        <v>37.160533905029297</v>
      </c>
      <c r="X64" s="887">
        <v>4.6434502601623535</v>
      </c>
      <c r="Y64" s="887">
        <v>-3.4866471290588379</v>
      </c>
      <c r="Z64" s="887">
        <v>-13.15158748626709</v>
      </c>
      <c r="AA64" s="887">
        <v>17.516452789306641</v>
      </c>
      <c r="AB64" s="887">
        <v>11.430061340332031</v>
      </c>
    </row>
    <row r="65" spans="1:28" s="104" customFormat="1" ht="13" x14ac:dyDescent="0.3">
      <c r="A65" s="108"/>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row>
    <row r="66" spans="1:28" x14ac:dyDescent="0.25">
      <c r="A66" s="217"/>
      <c r="B66" s="217"/>
      <c r="C66" s="888"/>
      <c r="D66" s="888"/>
      <c r="E66" s="888"/>
      <c r="F66" s="888"/>
      <c r="G66" s="888"/>
      <c r="H66" s="888"/>
      <c r="I66" s="888"/>
      <c r="J66" s="888"/>
      <c r="K66" s="888"/>
      <c r="L66" s="888"/>
      <c r="M66" s="888"/>
      <c r="N66" s="888"/>
      <c r="O66" s="888"/>
      <c r="P66" s="888"/>
      <c r="Q66" s="888"/>
      <c r="R66" s="888"/>
      <c r="S66" s="888"/>
      <c r="T66" s="888"/>
      <c r="U66" s="888"/>
      <c r="V66" s="888"/>
      <c r="W66" s="888"/>
      <c r="X66" s="888"/>
      <c r="Y66" s="888"/>
      <c r="Z66" s="888"/>
      <c r="AA66" s="888"/>
      <c r="AB66" s="888"/>
    </row>
    <row r="67" spans="1:28" ht="13" x14ac:dyDescent="0.3">
      <c r="A67" s="110"/>
      <c r="B67" s="217"/>
      <c r="C67" s="888"/>
      <c r="D67" s="888"/>
      <c r="E67" s="888"/>
      <c r="F67" s="888"/>
      <c r="G67" s="888"/>
      <c r="H67" s="888"/>
      <c r="I67" s="888"/>
      <c r="J67" s="888"/>
      <c r="K67" s="888"/>
      <c r="L67" s="888"/>
      <c r="M67" s="888"/>
      <c r="N67" s="888"/>
      <c r="O67" s="888"/>
      <c r="P67" s="888"/>
      <c r="Q67" s="888"/>
      <c r="R67" s="888"/>
      <c r="S67" s="888"/>
      <c r="T67" s="888"/>
      <c r="U67" s="888"/>
      <c r="V67" s="888"/>
      <c r="W67" s="888"/>
      <c r="X67" s="888"/>
      <c r="Y67" s="888"/>
      <c r="Z67" s="888"/>
      <c r="AA67" s="888"/>
      <c r="AB67" s="888"/>
    </row>
    <row r="68" spans="1:28" x14ac:dyDescent="0.25">
      <c r="A68" s="217"/>
      <c r="B68" s="217"/>
      <c r="C68" s="888"/>
      <c r="D68" s="888"/>
      <c r="E68" s="888"/>
      <c r="F68" s="888"/>
      <c r="G68" s="888"/>
      <c r="H68" s="888"/>
      <c r="I68" s="888"/>
      <c r="J68" s="888"/>
      <c r="K68" s="888"/>
      <c r="L68" s="888"/>
      <c r="M68" s="888"/>
      <c r="N68" s="888"/>
      <c r="O68" s="888"/>
      <c r="P68" s="888"/>
      <c r="Q68" s="888"/>
      <c r="R68" s="888"/>
      <c r="S68" s="888"/>
      <c r="T68" s="888"/>
      <c r="U68" s="888"/>
      <c r="V68" s="888"/>
      <c r="W68" s="888"/>
      <c r="X68" s="888"/>
      <c r="Y68" s="888"/>
      <c r="Z68" s="888"/>
      <c r="AA68" s="888"/>
      <c r="AB68" s="888"/>
    </row>
    <row r="69" spans="1:28" x14ac:dyDescent="0.25">
      <c r="A69" s="217"/>
      <c r="B69" s="217"/>
      <c r="C69" s="888"/>
      <c r="D69" s="888"/>
      <c r="E69" s="888"/>
      <c r="F69" s="888"/>
      <c r="G69" s="888"/>
      <c r="H69" s="888"/>
      <c r="I69" s="888"/>
      <c r="J69" s="888"/>
      <c r="K69" s="888"/>
      <c r="L69" s="888"/>
      <c r="M69" s="888"/>
      <c r="N69" s="888"/>
      <c r="O69" s="888"/>
      <c r="P69" s="888"/>
      <c r="Q69" s="888"/>
      <c r="R69" s="217"/>
      <c r="S69" s="217"/>
      <c r="T69" s="217"/>
      <c r="U69" s="217"/>
      <c r="V69" s="217"/>
      <c r="W69" s="217"/>
      <c r="X69" s="217"/>
      <c r="Y69" s="217"/>
      <c r="Z69" s="217"/>
      <c r="AA69" s="217"/>
      <c r="AB69" s="217"/>
    </row>
    <row r="70" spans="1:28" x14ac:dyDescent="0.25">
      <c r="A70" s="217"/>
      <c r="B70" s="217"/>
      <c r="C70" s="888"/>
      <c r="D70" s="888"/>
      <c r="E70" s="888"/>
      <c r="F70" s="888"/>
      <c r="G70" s="888"/>
      <c r="H70" s="888"/>
      <c r="I70" s="888"/>
      <c r="J70" s="888"/>
      <c r="K70" s="888"/>
      <c r="L70" s="888"/>
      <c r="M70" s="888"/>
      <c r="N70" s="888"/>
      <c r="O70" s="888"/>
      <c r="P70" s="888"/>
      <c r="Q70" s="888"/>
      <c r="R70" s="217"/>
      <c r="S70" s="217"/>
      <c r="T70" s="217"/>
      <c r="U70" s="217"/>
      <c r="V70" s="217"/>
      <c r="W70" s="217"/>
      <c r="X70" s="217"/>
      <c r="Y70" s="217"/>
      <c r="Z70" s="217"/>
      <c r="AA70" s="217"/>
      <c r="AB70" s="217"/>
    </row>
    <row r="71" spans="1:28" x14ac:dyDescent="0.25">
      <c r="A71" s="217"/>
      <c r="B71" s="217"/>
      <c r="C71" s="888"/>
      <c r="D71" s="888"/>
      <c r="E71" s="888"/>
      <c r="F71" s="888"/>
      <c r="G71" s="888"/>
      <c r="H71" s="888"/>
      <c r="I71" s="888"/>
      <c r="J71" s="888"/>
      <c r="K71" s="888"/>
      <c r="L71" s="888"/>
      <c r="M71" s="888"/>
      <c r="N71" s="888"/>
      <c r="O71" s="888"/>
      <c r="P71" s="888"/>
      <c r="Q71" s="888"/>
      <c r="R71" s="217"/>
      <c r="S71" s="217"/>
      <c r="T71" s="217"/>
      <c r="U71" s="217"/>
      <c r="V71" s="217"/>
      <c r="W71" s="217"/>
      <c r="X71" s="217"/>
      <c r="Y71" s="217"/>
      <c r="Z71" s="217"/>
      <c r="AA71" s="217"/>
      <c r="AB71" s="217"/>
    </row>
    <row r="72" spans="1:28" x14ac:dyDescent="0.25">
      <c r="A72" s="217"/>
      <c r="B72" s="217"/>
      <c r="C72" s="888"/>
      <c r="D72" s="888"/>
      <c r="E72" s="888"/>
      <c r="F72" s="888"/>
      <c r="G72" s="888"/>
      <c r="H72" s="888"/>
      <c r="I72" s="888"/>
      <c r="J72" s="888"/>
      <c r="K72" s="888"/>
      <c r="L72" s="888"/>
      <c r="M72" s="888"/>
      <c r="N72" s="888"/>
      <c r="O72" s="888"/>
      <c r="P72" s="888"/>
      <c r="Q72" s="888"/>
      <c r="R72" s="217"/>
      <c r="S72" s="217"/>
      <c r="T72" s="217"/>
      <c r="U72" s="217"/>
      <c r="V72" s="217"/>
      <c r="W72" s="217"/>
      <c r="X72" s="217"/>
      <c r="Y72" s="217"/>
      <c r="Z72" s="217"/>
      <c r="AA72" s="217"/>
      <c r="AB72" s="217"/>
    </row>
    <row r="73" spans="1:28" x14ac:dyDescent="0.25">
      <c r="A73" s="217"/>
      <c r="B73" s="217"/>
      <c r="C73" s="888"/>
      <c r="D73" s="888"/>
      <c r="E73" s="888"/>
      <c r="F73" s="888"/>
      <c r="G73" s="888"/>
      <c r="H73" s="888"/>
      <c r="I73" s="888"/>
      <c r="J73" s="888"/>
      <c r="K73" s="888"/>
      <c r="L73" s="888"/>
      <c r="M73" s="888"/>
      <c r="N73" s="888"/>
      <c r="O73" s="888"/>
      <c r="P73" s="888"/>
      <c r="Q73" s="888"/>
      <c r="R73" s="217"/>
      <c r="S73" s="217"/>
      <c r="T73" s="217"/>
      <c r="U73" s="217"/>
      <c r="V73" s="217"/>
      <c r="W73" s="217"/>
      <c r="X73" s="217"/>
      <c r="Y73" s="217"/>
      <c r="Z73" s="217"/>
      <c r="AA73" s="217"/>
      <c r="AB73" s="217"/>
    </row>
    <row r="74" spans="1:28" x14ac:dyDescent="0.25">
      <c r="A74" s="217"/>
      <c r="B74" s="217"/>
      <c r="C74" s="888"/>
      <c r="D74" s="888"/>
      <c r="E74" s="888"/>
      <c r="F74" s="888"/>
      <c r="G74" s="888"/>
      <c r="H74" s="888"/>
      <c r="I74" s="888"/>
      <c r="J74" s="888"/>
      <c r="K74" s="888"/>
      <c r="L74" s="888"/>
      <c r="M74" s="888"/>
      <c r="N74" s="888"/>
      <c r="O74" s="888"/>
      <c r="P74" s="888"/>
      <c r="Q74" s="888"/>
      <c r="R74" s="217"/>
      <c r="S74" s="217"/>
      <c r="T74" s="217"/>
      <c r="U74" s="217"/>
      <c r="V74" s="217"/>
      <c r="W74" s="217"/>
      <c r="X74" s="217"/>
      <c r="Y74" s="217"/>
      <c r="Z74" s="217"/>
      <c r="AA74" s="217"/>
      <c r="AB74" s="217"/>
    </row>
    <row r="75" spans="1:28" x14ac:dyDescent="0.25">
      <c r="A75" s="217"/>
      <c r="B75" s="217"/>
      <c r="C75" s="888"/>
      <c r="D75" s="888"/>
      <c r="E75" s="888"/>
      <c r="F75" s="888"/>
      <c r="G75" s="888"/>
      <c r="H75" s="888"/>
      <c r="I75" s="888"/>
      <c r="J75" s="888"/>
      <c r="K75" s="888"/>
      <c r="L75" s="888"/>
      <c r="M75" s="888"/>
      <c r="N75" s="888"/>
      <c r="O75" s="888"/>
      <c r="P75" s="888"/>
      <c r="Q75" s="888"/>
      <c r="R75" s="217"/>
      <c r="S75" s="217"/>
      <c r="T75" s="217"/>
      <c r="U75" s="217"/>
      <c r="V75" s="217"/>
      <c r="W75" s="217"/>
      <c r="X75" s="217"/>
      <c r="Y75" s="217"/>
      <c r="Z75" s="217"/>
      <c r="AA75" s="217"/>
      <c r="AB75" s="217"/>
    </row>
    <row r="76" spans="1:28" x14ac:dyDescent="0.25">
      <c r="A76" s="217"/>
      <c r="B76" s="217"/>
      <c r="C76" s="888"/>
      <c r="D76" s="888"/>
      <c r="E76" s="888"/>
      <c r="F76" s="888"/>
      <c r="G76" s="888"/>
      <c r="H76" s="888"/>
      <c r="I76" s="888"/>
      <c r="J76" s="888"/>
      <c r="K76" s="888"/>
      <c r="L76" s="888"/>
      <c r="M76" s="888"/>
      <c r="N76" s="888"/>
      <c r="O76" s="888"/>
      <c r="P76" s="888"/>
      <c r="Q76" s="888"/>
      <c r="R76" s="217"/>
      <c r="S76" s="217"/>
      <c r="T76" s="217"/>
      <c r="U76" s="217"/>
      <c r="V76" s="217"/>
      <c r="W76" s="217"/>
      <c r="X76" s="217"/>
      <c r="Y76" s="217"/>
      <c r="Z76" s="217"/>
      <c r="AA76" s="217"/>
      <c r="AB76" s="217"/>
    </row>
    <row r="77" spans="1:28" x14ac:dyDescent="0.25">
      <c r="A77" s="217"/>
      <c r="B77" s="217"/>
      <c r="C77" s="888"/>
      <c r="D77" s="888"/>
      <c r="E77" s="888"/>
      <c r="F77" s="888"/>
      <c r="G77" s="888"/>
      <c r="H77" s="888"/>
      <c r="I77" s="888"/>
      <c r="J77" s="888"/>
      <c r="K77" s="888"/>
      <c r="L77" s="888"/>
      <c r="M77" s="888"/>
      <c r="N77" s="888"/>
      <c r="O77" s="888"/>
      <c r="P77" s="888"/>
      <c r="Q77" s="888"/>
      <c r="R77" s="217"/>
      <c r="S77" s="217"/>
      <c r="T77" s="217"/>
      <c r="U77" s="217"/>
      <c r="V77" s="217"/>
      <c r="W77" s="217"/>
      <c r="X77" s="217"/>
      <c r="Y77" s="217"/>
      <c r="Z77" s="217"/>
      <c r="AA77" s="217"/>
      <c r="AB77" s="217"/>
    </row>
    <row r="78" spans="1:28" x14ac:dyDescent="0.25">
      <c r="A78" s="217"/>
      <c r="B78" s="217"/>
      <c r="C78" s="888"/>
      <c r="D78" s="888"/>
      <c r="E78" s="888"/>
      <c r="F78" s="888"/>
      <c r="G78" s="888"/>
      <c r="H78" s="888"/>
      <c r="I78" s="888"/>
      <c r="J78" s="888"/>
      <c r="K78" s="888"/>
      <c r="L78" s="888"/>
      <c r="M78" s="888"/>
      <c r="N78" s="888"/>
      <c r="O78" s="888"/>
      <c r="P78" s="888"/>
      <c r="Q78" s="888"/>
      <c r="R78" s="217"/>
      <c r="S78" s="217"/>
      <c r="T78" s="217"/>
      <c r="U78" s="217"/>
      <c r="V78" s="217"/>
      <c r="W78" s="217"/>
      <c r="X78" s="217"/>
      <c r="Y78" s="217"/>
      <c r="Z78" s="217"/>
      <c r="AA78" s="217"/>
      <c r="AB78" s="217"/>
    </row>
    <row r="79" spans="1:28" x14ac:dyDescent="0.25">
      <c r="A79" s="217"/>
      <c r="B79" s="217"/>
      <c r="C79" s="888"/>
      <c r="D79" s="888"/>
      <c r="E79" s="888"/>
      <c r="F79" s="888"/>
      <c r="G79" s="888"/>
      <c r="H79" s="888"/>
      <c r="I79" s="888"/>
      <c r="J79" s="888"/>
      <c r="K79" s="888"/>
      <c r="L79" s="888"/>
      <c r="M79" s="888"/>
      <c r="N79" s="888"/>
      <c r="O79" s="888"/>
      <c r="P79" s="888"/>
      <c r="Q79" s="888"/>
      <c r="R79" s="217"/>
      <c r="S79" s="217"/>
      <c r="T79" s="217"/>
      <c r="U79" s="217"/>
      <c r="V79" s="217"/>
      <c r="W79" s="217"/>
      <c r="X79" s="217"/>
      <c r="Y79" s="217"/>
      <c r="Z79" s="217"/>
      <c r="AA79" s="217"/>
      <c r="AB79" s="217"/>
    </row>
    <row r="80" spans="1:28" x14ac:dyDescent="0.25">
      <c r="A80" s="217"/>
      <c r="B80" s="217"/>
      <c r="C80" s="888"/>
      <c r="D80" s="888"/>
      <c r="E80" s="888"/>
      <c r="F80" s="888"/>
      <c r="G80" s="888"/>
      <c r="H80" s="888"/>
      <c r="I80" s="888"/>
      <c r="J80" s="888"/>
      <c r="K80" s="888"/>
      <c r="L80" s="888"/>
      <c r="M80" s="888"/>
      <c r="N80" s="888"/>
      <c r="O80" s="888"/>
      <c r="P80" s="888"/>
      <c r="Q80" s="888"/>
      <c r="R80" s="217"/>
      <c r="S80" s="217"/>
      <c r="T80" s="217"/>
      <c r="U80" s="217"/>
      <c r="V80" s="217"/>
      <c r="W80" s="217"/>
      <c r="X80" s="217"/>
      <c r="Y80" s="217"/>
      <c r="Z80" s="217"/>
      <c r="AA80" s="217"/>
      <c r="AB80" s="217"/>
    </row>
    <row r="81" spans="3:17" x14ac:dyDescent="0.25">
      <c r="C81" s="888"/>
      <c r="D81" s="888"/>
      <c r="E81" s="888"/>
      <c r="F81" s="888"/>
      <c r="G81" s="888"/>
      <c r="H81" s="888"/>
      <c r="I81" s="888"/>
      <c r="J81" s="888"/>
      <c r="K81" s="888"/>
      <c r="L81" s="888"/>
      <c r="M81" s="888"/>
      <c r="N81" s="888"/>
      <c r="O81" s="888"/>
      <c r="P81" s="888"/>
      <c r="Q81" s="888"/>
    </row>
  </sheetData>
  <pageMargins left="0.7" right="0.7" top="0.75" bottom="0.75" header="0.3" footer="0.3"/>
  <pageSetup paperSize="9" scale="55" orientation="landscape" r:id="rId1"/>
  <rowBreaks count="1" manualBreakCount="1">
    <brk id="31" max="2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5" tint="0.59999389629810485"/>
  </sheetPr>
  <dimension ref="A1:AB113"/>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A2" sqref="A2"/>
    </sheetView>
  </sheetViews>
  <sheetFormatPr defaultColWidth="8" defaultRowHeight="12.5" x14ac:dyDescent="0.25"/>
  <cols>
    <col min="1" max="1" width="38.453125" style="103" customWidth="1"/>
    <col min="2" max="2" width="0.453125" style="103" customWidth="1"/>
    <col min="3" max="4" width="7.453125" style="103" customWidth="1"/>
    <col min="5" max="5" width="8.453125" style="103" customWidth="1"/>
    <col min="6" max="13" width="7.453125" style="103" customWidth="1"/>
    <col min="14" max="16384" width="8" style="103"/>
  </cols>
  <sheetData>
    <row r="1" spans="1:28" ht="25.4" customHeight="1" x14ac:dyDescent="0.25">
      <c r="A1" s="102" t="str">
        <f>Index!A99</f>
        <v>Table 8e    Palau Balance of Payments (detail), FY2000-FY2025</v>
      </c>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row>
    <row r="2" spans="1:28" ht="25.4" customHeight="1" x14ac:dyDescent="0.25">
      <c r="A2" s="67" t="s">
        <v>368</v>
      </c>
      <c r="B2" s="880"/>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c r="AA2" s="24" t="str">
        <f>NAgni!AA2</f>
        <v>FY24</v>
      </c>
      <c r="AB2" s="24" t="str">
        <f>NAgni!AB2</f>
        <v>FY25</v>
      </c>
    </row>
    <row r="3" spans="1:28" s="104" customFormat="1" ht="20.25" customHeight="1" x14ac:dyDescent="0.3">
      <c r="A3" s="104" t="s">
        <v>1253</v>
      </c>
      <c r="C3" s="105">
        <v>-73.575057983398438</v>
      </c>
      <c r="D3" s="105">
        <v>-49.976039886474609</v>
      </c>
      <c r="E3" s="105">
        <v>-46.747882843017578</v>
      </c>
      <c r="F3" s="105">
        <v>-40.834716796875</v>
      </c>
      <c r="G3" s="105">
        <v>-55.930473327636719</v>
      </c>
      <c r="H3" s="105">
        <v>-47.676265716552734</v>
      </c>
      <c r="I3" s="105">
        <v>-52.850406646728516</v>
      </c>
      <c r="J3" s="105">
        <v>-40.705982208251953</v>
      </c>
      <c r="K3" s="105">
        <v>-44.964805603027344</v>
      </c>
      <c r="L3" s="105">
        <v>-24.408876419067383</v>
      </c>
      <c r="M3" s="105">
        <v>-21.553138732910156</v>
      </c>
      <c r="N3" s="105">
        <v>-32.109931945800781</v>
      </c>
      <c r="O3" s="105">
        <v>-40.761734008789063</v>
      </c>
      <c r="P3" s="105">
        <v>-39.889209747314453</v>
      </c>
      <c r="Q3" s="105">
        <v>-55.007308959960938</v>
      </c>
      <c r="R3" s="105">
        <v>-36.736278533935547</v>
      </c>
      <c r="S3" s="105">
        <v>-47.449562072753906</v>
      </c>
      <c r="T3" s="105">
        <v>-65.07354736328125</v>
      </c>
      <c r="U3" s="105">
        <v>-52.262577056884766</v>
      </c>
      <c r="V3" s="105">
        <v>-93.772773742675781</v>
      </c>
      <c r="W3" s="105">
        <v>-111.58940124511719</v>
      </c>
      <c r="X3" s="105">
        <v>-99.520439147949219</v>
      </c>
      <c r="Y3" s="105">
        <v>-110.63857269287109</v>
      </c>
      <c r="Z3" s="105">
        <v>-107.98312377929688</v>
      </c>
      <c r="AA3" s="104">
        <v>-48.07196044921875</v>
      </c>
      <c r="AB3" s="104">
        <v>-39.098674774169922</v>
      </c>
    </row>
    <row r="4" spans="1:28" s="106" customFormat="1" ht="20.25" customHeight="1" x14ac:dyDescent="0.3">
      <c r="A4" s="106" t="s">
        <v>1254</v>
      </c>
      <c r="C4" s="106">
        <v>-97.505149841308594</v>
      </c>
      <c r="D4" s="106">
        <v>-63.667713165283203</v>
      </c>
      <c r="E4" s="106">
        <v>-61.304649353027344</v>
      </c>
      <c r="F4" s="106">
        <v>-60.637996673583984</v>
      </c>
      <c r="G4" s="106">
        <v>-77.21246337890625</v>
      </c>
      <c r="H4" s="106">
        <v>-66.77825927734375</v>
      </c>
      <c r="I4" s="106">
        <v>-71.057479858398438</v>
      </c>
      <c r="J4" s="106">
        <v>-59.052810668945313</v>
      </c>
      <c r="K4" s="106">
        <v>-67.376335144042969</v>
      </c>
      <c r="L4" s="106">
        <v>-52.966175079345703</v>
      </c>
      <c r="M4" s="106">
        <v>-55.242679595947266</v>
      </c>
      <c r="N4" s="106">
        <v>-64.687278747558594</v>
      </c>
      <c r="O4" s="106">
        <v>-68.852668762207031</v>
      </c>
      <c r="P4" s="106">
        <v>-71.289283752441406</v>
      </c>
      <c r="Q4" s="106">
        <v>-84.916412353515625</v>
      </c>
      <c r="R4" s="106">
        <v>-57.818294525146484</v>
      </c>
      <c r="S4" s="106">
        <v>-64.459663391113281</v>
      </c>
      <c r="T4" s="106">
        <v>-89.461128234863281</v>
      </c>
      <c r="U4" s="106">
        <v>-91.553291320800781</v>
      </c>
      <c r="V4" s="106">
        <v>-108.31227874755859</v>
      </c>
      <c r="W4" s="106">
        <v>-148.40684509277344</v>
      </c>
      <c r="X4" s="106">
        <v>-155.651611328125</v>
      </c>
      <c r="Y4" s="106">
        <v>-179.68144226074219</v>
      </c>
      <c r="Z4" s="106">
        <v>-153.21701049804688</v>
      </c>
      <c r="AA4" s="106">
        <v>-133.85372924804688</v>
      </c>
      <c r="AB4" s="106">
        <v>-127.97402191162109</v>
      </c>
    </row>
    <row r="5" spans="1:28" s="106" customFormat="1" ht="20.25" customHeight="1" x14ac:dyDescent="0.3">
      <c r="A5" s="106" t="s">
        <v>1255</v>
      </c>
      <c r="C5" s="106">
        <v>-115.63946533203125</v>
      </c>
      <c r="D5" s="106">
        <v>-81.222610473632813</v>
      </c>
      <c r="E5" s="106">
        <v>-72.498069763183594</v>
      </c>
      <c r="F5" s="106">
        <v>-76.034950256347656</v>
      </c>
      <c r="G5" s="106">
        <v>-96.534812927246094</v>
      </c>
      <c r="H5" s="106">
        <v>-91.70196533203125</v>
      </c>
      <c r="I5" s="106">
        <v>-93.881149291992188</v>
      </c>
      <c r="J5" s="106">
        <v>-86.9810791015625</v>
      </c>
      <c r="K5" s="106">
        <v>-94.94696044921875</v>
      </c>
      <c r="L5" s="106">
        <v>-78.613548278808594</v>
      </c>
      <c r="M5" s="106">
        <v>-83.972335815429688</v>
      </c>
      <c r="N5" s="106">
        <v>-106.79292297363281</v>
      </c>
      <c r="O5" s="106">
        <v>-117.53110504150391</v>
      </c>
      <c r="P5" s="106">
        <v>-125.12919616699219</v>
      </c>
      <c r="Q5" s="106">
        <v>-151.70565795898438</v>
      </c>
      <c r="R5" s="106">
        <v>-136.83656311035156</v>
      </c>
      <c r="S5" s="106">
        <v>-134.30320739746094</v>
      </c>
      <c r="T5" s="106">
        <v>-139.46218872070313</v>
      </c>
      <c r="U5" s="106">
        <v>-138.15138244628906</v>
      </c>
      <c r="V5" s="106">
        <v>-140.6246337890625</v>
      </c>
      <c r="W5" s="106">
        <v>-149.38258361816406</v>
      </c>
      <c r="X5" s="106">
        <v>-126.78592681884766</v>
      </c>
      <c r="Y5" s="106">
        <v>-157.21629333496094</v>
      </c>
      <c r="Z5" s="106">
        <v>-161.36830139160156</v>
      </c>
      <c r="AA5" s="106">
        <v>-158.71809387207031</v>
      </c>
      <c r="AB5" s="106">
        <v>-160.94757080078125</v>
      </c>
    </row>
    <row r="6" spans="1:28" ht="20.25" customHeight="1" x14ac:dyDescent="0.25">
      <c r="A6" s="217" t="s">
        <v>1256</v>
      </c>
      <c r="B6" s="217"/>
      <c r="C6" s="217">
        <v>11.306855201721191</v>
      </c>
      <c r="D6" s="217">
        <v>18.652261734008789</v>
      </c>
      <c r="E6" s="217">
        <v>24.725580215454102</v>
      </c>
      <c r="F6" s="217">
        <v>12.209382057189941</v>
      </c>
      <c r="G6" s="217">
        <v>10.744890213012695</v>
      </c>
      <c r="H6" s="217">
        <v>16.381275177001953</v>
      </c>
      <c r="I6" s="217">
        <v>21.398988723754883</v>
      </c>
      <c r="J6" s="217">
        <v>15.475204467773438</v>
      </c>
      <c r="K6" s="217">
        <v>18.120988845825195</v>
      </c>
      <c r="L6" s="217">
        <v>11.194160461425781</v>
      </c>
      <c r="M6" s="217">
        <v>14.23949146270752</v>
      </c>
      <c r="N6" s="217">
        <v>14.924363136291504</v>
      </c>
      <c r="O6" s="217">
        <v>17.679611206054688</v>
      </c>
      <c r="P6" s="217">
        <v>16.57923698425293</v>
      </c>
      <c r="Q6" s="217">
        <v>15.903887748718262</v>
      </c>
      <c r="R6" s="217">
        <v>13.061191558837891</v>
      </c>
      <c r="S6" s="217">
        <v>13.324872970581055</v>
      </c>
      <c r="T6" s="217">
        <v>14.059443473815918</v>
      </c>
      <c r="U6" s="217">
        <v>13.789639472961426</v>
      </c>
      <c r="V6" s="217">
        <v>11.209275245666504</v>
      </c>
      <c r="W6" s="217">
        <v>4.6861753463745117</v>
      </c>
      <c r="X6" s="217">
        <v>1.2816470861434937</v>
      </c>
      <c r="Y6" s="217">
        <v>2.13802170753479</v>
      </c>
      <c r="Z6" s="217">
        <v>2.7988262176513672</v>
      </c>
      <c r="AA6" s="217">
        <v>5.2019467353820801</v>
      </c>
      <c r="AB6" s="217">
        <v>5.668126106262207</v>
      </c>
    </row>
    <row r="7" spans="1:28" ht="12.75" customHeight="1" x14ac:dyDescent="0.25">
      <c r="A7" s="180" t="s">
        <v>427</v>
      </c>
      <c r="B7" s="217"/>
      <c r="C7" s="217">
        <v>4.9320187568664551</v>
      </c>
      <c r="D7" s="217">
        <v>4.7472972869873047</v>
      </c>
      <c r="E7" s="217">
        <v>5.3675832748413086</v>
      </c>
      <c r="F7" s="217">
        <v>5.8560433387756348</v>
      </c>
      <c r="G7" s="217">
        <v>7.6343765258789063</v>
      </c>
      <c r="H7" s="217">
        <v>9.4985065460205078</v>
      </c>
      <c r="I7" s="217">
        <v>13.28526782989502</v>
      </c>
      <c r="J7" s="217">
        <v>10.880370140075684</v>
      </c>
      <c r="K7" s="217">
        <v>13.984172821044922</v>
      </c>
      <c r="L7" s="217">
        <v>7.9494848251342773</v>
      </c>
      <c r="M7" s="217">
        <v>11.299374580383301</v>
      </c>
      <c r="N7" s="217">
        <v>12.026816368103027</v>
      </c>
      <c r="O7" s="217">
        <v>13.726929664611816</v>
      </c>
      <c r="P7" s="217">
        <v>12.984488487243652</v>
      </c>
      <c r="Q7" s="217">
        <v>12.964681625366211</v>
      </c>
      <c r="R7" s="217">
        <v>10.539762496948242</v>
      </c>
      <c r="S7" s="217">
        <v>10.619317054748535</v>
      </c>
      <c r="T7" s="217">
        <v>10.158440589904785</v>
      </c>
      <c r="U7" s="217">
        <v>9.9657087326049805</v>
      </c>
      <c r="V7" s="217">
        <v>7.9982328414916992</v>
      </c>
      <c r="W7" s="217">
        <v>3.1202118396759033</v>
      </c>
      <c r="X7" s="217">
        <v>0.39217165112495422</v>
      </c>
      <c r="Y7" s="217">
        <v>0.8815569281578064</v>
      </c>
      <c r="Z7" s="217">
        <v>1.5187563896179199</v>
      </c>
      <c r="AA7" s="217">
        <v>2.6999990940093994</v>
      </c>
      <c r="AB7" s="217">
        <v>2.9488899707794189</v>
      </c>
    </row>
    <row r="8" spans="1:28" ht="12.75" customHeight="1" x14ac:dyDescent="0.25">
      <c r="A8" s="185" t="s">
        <v>432</v>
      </c>
      <c r="B8" s="217"/>
      <c r="C8" s="217">
        <v>4.9320187568664551</v>
      </c>
      <c r="D8" s="217">
        <v>4.7472972869873047</v>
      </c>
      <c r="E8" s="217">
        <v>5.3675832748413086</v>
      </c>
      <c r="F8" s="217">
        <v>5.8560433387756348</v>
      </c>
      <c r="G8" s="217">
        <v>7.6343765258789063</v>
      </c>
      <c r="H8" s="217">
        <v>9.4985065460205078</v>
      </c>
      <c r="I8" s="217">
        <v>13.28526782989502</v>
      </c>
      <c r="J8" s="217">
        <v>10.880370140075684</v>
      </c>
      <c r="K8" s="217">
        <v>13.984172821044922</v>
      </c>
      <c r="L8" s="217">
        <v>7.796353816986084</v>
      </c>
      <c r="M8" s="217">
        <v>11.01003360748291</v>
      </c>
      <c r="N8" s="217">
        <v>11.802657127380371</v>
      </c>
      <c r="O8" s="217">
        <v>13.509638786315918</v>
      </c>
      <c r="P8" s="217">
        <v>12.772272109985352</v>
      </c>
      <c r="Q8" s="217">
        <v>12.747955322265625</v>
      </c>
      <c r="R8" s="217">
        <v>10.376851081848145</v>
      </c>
      <c r="S8" s="217">
        <v>10.532527923583984</v>
      </c>
      <c r="T8" s="217">
        <v>10.011054992675781</v>
      </c>
      <c r="U8" s="217">
        <v>9.8039693832397461</v>
      </c>
      <c r="V8" s="217">
        <v>7.8896574974060059</v>
      </c>
      <c r="W8" s="217">
        <v>2.9967608451843262</v>
      </c>
      <c r="X8" s="217">
        <v>0.21800465881824493</v>
      </c>
      <c r="Y8" s="217">
        <v>0.55930489301681519</v>
      </c>
      <c r="Z8" s="217">
        <v>1.3225204944610596</v>
      </c>
      <c r="AA8" s="217">
        <v>2.2352454662322998</v>
      </c>
      <c r="AB8" s="217">
        <v>2.5710949897766113</v>
      </c>
    </row>
    <row r="9" spans="1:28" x14ac:dyDescent="0.25">
      <c r="A9" s="185" t="s">
        <v>1298</v>
      </c>
      <c r="B9" s="217"/>
      <c r="C9" s="217">
        <v>0</v>
      </c>
      <c r="D9" s="217">
        <v>0</v>
      </c>
      <c r="E9" s="217">
        <v>0</v>
      </c>
      <c r="F9" s="217">
        <v>0</v>
      </c>
      <c r="G9" s="217">
        <v>0</v>
      </c>
      <c r="H9" s="217">
        <v>0</v>
      </c>
      <c r="I9" s="217">
        <v>0</v>
      </c>
      <c r="J9" s="217">
        <v>0</v>
      </c>
      <c r="K9" s="217">
        <v>0</v>
      </c>
      <c r="L9" s="217">
        <v>0.15313099324703217</v>
      </c>
      <c r="M9" s="217">
        <v>0.28934100270271301</v>
      </c>
      <c r="N9" s="217">
        <v>0.22415900230407715</v>
      </c>
      <c r="O9" s="217">
        <v>0.21729099750518799</v>
      </c>
      <c r="P9" s="217">
        <v>0.21221600472927094</v>
      </c>
      <c r="Q9" s="217">
        <v>0.21672700345516205</v>
      </c>
      <c r="R9" s="217">
        <v>0.16291099786758423</v>
      </c>
      <c r="S9" s="217">
        <v>8.6788997054100037E-2</v>
      </c>
      <c r="T9" s="217">
        <v>0.14738500118255615</v>
      </c>
      <c r="U9" s="217">
        <v>0.16173900663852692</v>
      </c>
      <c r="V9" s="217">
        <v>0.1085750013589859</v>
      </c>
      <c r="W9" s="217">
        <v>0.12345100194215775</v>
      </c>
      <c r="X9" s="217">
        <v>0.17416700720787048</v>
      </c>
      <c r="Y9" s="217">
        <v>0.32225200533866882</v>
      </c>
      <c r="Z9" s="217">
        <v>0.19623599946498871</v>
      </c>
      <c r="AA9" s="217">
        <v>0.46475359797477722</v>
      </c>
      <c r="AB9" s="217">
        <v>0.37779492139816284</v>
      </c>
    </row>
    <row r="10" spans="1:28" ht="12.75" customHeight="1" x14ac:dyDescent="0.25">
      <c r="A10" s="209" t="s">
        <v>1299</v>
      </c>
      <c r="B10" s="217"/>
      <c r="C10" s="217">
        <v>6.3748364448547363</v>
      </c>
      <c r="D10" s="217">
        <v>13.904964447021484</v>
      </c>
      <c r="E10" s="217">
        <v>19.357995986938477</v>
      </c>
      <c r="F10" s="217">
        <v>6.3533387184143066</v>
      </c>
      <c r="G10" s="217">
        <v>3.1105141639709473</v>
      </c>
      <c r="H10" s="217">
        <v>6.8827681541442871</v>
      </c>
      <c r="I10" s="217">
        <v>8.1137208938598633</v>
      </c>
      <c r="J10" s="217">
        <v>4.5948348045349121</v>
      </c>
      <c r="K10" s="217">
        <v>4.1368169784545898</v>
      </c>
      <c r="L10" s="217">
        <v>3.2446756362915039</v>
      </c>
      <c r="M10" s="217">
        <v>2.940117359161377</v>
      </c>
      <c r="N10" s="217">
        <v>2.8975467681884766</v>
      </c>
      <c r="O10" s="217">
        <v>3.9526808261871338</v>
      </c>
      <c r="P10" s="217">
        <v>3.5947494506835938</v>
      </c>
      <c r="Q10" s="217">
        <v>2.9392054080963135</v>
      </c>
      <c r="R10" s="217">
        <v>2.5214288234710693</v>
      </c>
      <c r="S10" s="217">
        <v>2.7055561542510986</v>
      </c>
      <c r="T10" s="217">
        <v>3.9010031223297119</v>
      </c>
      <c r="U10" s="217">
        <v>3.8239307403564453</v>
      </c>
      <c r="V10" s="217">
        <v>3.2110424041748047</v>
      </c>
      <c r="W10" s="217">
        <v>1.5659635066986084</v>
      </c>
      <c r="X10" s="217">
        <v>0.88947540521621704</v>
      </c>
      <c r="Y10" s="217">
        <v>1.2564648389816284</v>
      </c>
      <c r="Z10" s="217">
        <v>1.2800697088241577</v>
      </c>
      <c r="AA10" s="217">
        <v>2.5019478797912598</v>
      </c>
      <c r="AB10" s="217">
        <v>2.7192361354827881</v>
      </c>
    </row>
    <row r="11" spans="1:28" ht="12.75" customHeight="1" x14ac:dyDescent="0.25">
      <c r="A11" s="217" t="s">
        <v>1257</v>
      </c>
      <c r="B11" s="217"/>
      <c r="C11" s="217">
        <v>126.94631958007813</v>
      </c>
      <c r="D11" s="217">
        <v>99.874870300292969</v>
      </c>
      <c r="E11" s="217">
        <v>97.223648071289063</v>
      </c>
      <c r="F11" s="217">
        <v>88.244331359863281</v>
      </c>
      <c r="G11" s="217">
        <v>107.27970123291016</v>
      </c>
      <c r="H11" s="217">
        <v>108.08323669433594</v>
      </c>
      <c r="I11" s="217">
        <v>115.28013610839844</v>
      </c>
      <c r="J11" s="217">
        <v>102.45628356933594</v>
      </c>
      <c r="K11" s="217">
        <v>113.06794738769531</v>
      </c>
      <c r="L11" s="217">
        <v>89.807708740234375</v>
      </c>
      <c r="M11" s="217">
        <v>98.211830139160156</v>
      </c>
      <c r="N11" s="217">
        <v>121.71728515625</v>
      </c>
      <c r="O11" s="217">
        <v>135.21070861816406</v>
      </c>
      <c r="P11" s="217">
        <v>141.70843505859375</v>
      </c>
      <c r="Q11" s="217">
        <v>167.60954284667969</v>
      </c>
      <c r="R11" s="217">
        <v>149.89775085449219</v>
      </c>
      <c r="S11" s="217">
        <v>147.62808227539063</v>
      </c>
      <c r="T11" s="217">
        <v>153.52163696289063</v>
      </c>
      <c r="U11" s="217">
        <v>151.94102478027344</v>
      </c>
      <c r="V11" s="217">
        <v>151.83390808105469</v>
      </c>
      <c r="W11" s="217">
        <v>154.06877136230469</v>
      </c>
      <c r="X11" s="217">
        <v>128.06758117675781</v>
      </c>
      <c r="Y11" s="217">
        <v>159.35432434082031</v>
      </c>
      <c r="Z11" s="217">
        <v>164.16712951660156</v>
      </c>
      <c r="AA11" s="217">
        <v>163.9200439453125</v>
      </c>
      <c r="AB11" s="217">
        <v>166.61569213867188</v>
      </c>
    </row>
    <row r="12" spans="1:28" ht="12.75" customHeight="1" x14ac:dyDescent="0.25">
      <c r="A12" s="180" t="s">
        <v>1258</v>
      </c>
      <c r="B12" s="217"/>
      <c r="C12" s="514">
        <v>23.83692741394043</v>
      </c>
      <c r="D12" s="514">
        <v>23.689886093139648</v>
      </c>
      <c r="E12" s="514">
        <v>22.543848037719727</v>
      </c>
      <c r="F12" s="514">
        <v>23.750587463378906</v>
      </c>
      <c r="G12" s="514">
        <v>22.542720794677734</v>
      </c>
      <c r="H12" s="514">
        <v>23.555578231811523</v>
      </c>
      <c r="I12" s="514">
        <v>23.105941772460938</v>
      </c>
      <c r="J12" s="514">
        <v>24.075632095336914</v>
      </c>
      <c r="K12" s="514">
        <v>26.563499450683594</v>
      </c>
      <c r="L12" s="514">
        <v>26.462129592895508</v>
      </c>
      <c r="M12" s="514">
        <v>26.296823501586914</v>
      </c>
      <c r="N12" s="514">
        <v>27.60552978515625</v>
      </c>
      <c r="O12" s="514">
        <v>32.508411407470703</v>
      </c>
      <c r="P12" s="514">
        <v>32.690078735351563</v>
      </c>
      <c r="Q12" s="514">
        <v>36.372673034667969</v>
      </c>
      <c r="R12" s="514">
        <v>37.751213073730469</v>
      </c>
      <c r="S12" s="514">
        <v>37.294399261474609</v>
      </c>
      <c r="T12" s="514">
        <v>36.538276672363281</v>
      </c>
      <c r="U12" s="514">
        <v>36.984756469726563</v>
      </c>
      <c r="V12" s="514">
        <v>35.516727447509766</v>
      </c>
      <c r="W12" s="514">
        <v>36.349586486816406</v>
      </c>
      <c r="X12" s="514">
        <v>33.674800872802734</v>
      </c>
      <c r="Y12" s="514">
        <v>37.348926544189453</v>
      </c>
      <c r="Z12" s="514">
        <v>36.703403472900391</v>
      </c>
      <c r="AA12" s="217">
        <v>38.213901519775391</v>
      </c>
      <c r="AB12" s="217">
        <v>42.750484466552734</v>
      </c>
    </row>
    <row r="13" spans="1:28" s="106" customFormat="1" ht="13" x14ac:dyDescent="0.3">
      <c r="A13" s="180" t="s">
        <v>432</v>
      </c>
      <c r="B13" s="217"/>
      <c r="C13" s="514">
        <v>36.495212554931641</v>
      </c>
      <c r="D13" s="514">
        <v>23.312145233154297</v>
      </c>
      <c r="E13" s="514">
        <v>21.452987670898438</v>
      </c>
      <c r="F13" s="514">
        <v>19.395994186401367</v>
      </c>
      <c r="G13" s="514">
        <v>39.383304595947266</v>
      </c>
      <c r="H13" s="514">
        <v>37.227275848388672</v>
      </c>
      <c r="I13" s="514">
        <v>49.5069580078125</v>
      </c>
      <c r="J13" s="514">
        <v>36.310775756835938</v>
      </c>
      <c r="K13" s="514">
        <v>39.373817443847656</v>
      </c>
      <c r="L13" s="514">
        <v>21.995815277099609</v>
      </c>
      <c r="M13" s="514">
        <v>32.239501953125</v>
      </c>
      <c r="N13" s="514">
        <v>45.619663238525391</v>
      </c>
      <c r="O13" s="514">
        <v>50.106758117675781</v>
      </c>
      <c r="P13" s="514">
        <v>50.413204193115234</v>
      </c>
      <c r="Q13" s="514">
        <v>54.364162445068359</v>
      </c>
      <c r="R13" s="514">
        <v>33.749248504638672</v>
      </c>
      <c r="S13" s="514">
        <v>28.84942626953125</v>
      </c>
      <c r="T13" s="514">
        <v>30.164295196533203</v>
      </c>
      <c r="U13" s="514">
        <v>37.185371398925781</v>
      </c>
      <c r="V13" s="514">
        <v>37.312473297119141</v>
      </c>
      <c r="W13" s="514">
        <v>25.50080680847168</v>
      </c>
      <c r="X13" s="514">
        <v>23.123683929443359</v>
      </c>
      <c r="Y13" s="514">
        <v>37.187221527099609</v>
      </c>
      <c r="Z13" s="514">
        <v>38.855648040771484</v>
      </c>
      <c r="AA13" s="106">
        <v>42.224071502685547</v>
      </c>
      <c r="AB13" s="106">
        <v>36.136989593505859</v>
      </c>
    </row>
    <row r="14" spans="1:28" x14ac:dyDescent="0.25">
      <c r="A14" s="180" t="s">
        <v>93</v>
      </c>
      <c r="B14" s="217"/>
      <c r="C14" s="514">
        <v>66.614181518554688</v>
      </c>
      <c r="D14" s="514">
        <v>52.872840881347656</v>
      </c>
      <c r="E14" s="514">
        <v>53.226810455322266</v>
      </c>
      <c r="F14" s="514">
        <v>45.097751617431641</v>
      </c>
      <c r="G14" s="514">
        <v>45.353675842285156</v>
      </c>
      <c r="H14" s="514">
        <v>47.300380706787109</v>
      </c>
      <c r="I14" s="514">
        <v>42.667236328125</v>
      </c>
      <c r="J14" s="514">
        <v>42.069869995117188</v>
      </c>
      <c r="K14" s="514">
        <v>47.130630493164063</v>
      </c>
      <c r="L14" s="514">
        <v>41.349765777587891</v>
      </c>
      <c r="M14" s="514">
        <v>39.675506591796875</v>
      </c>
      <c r="N14" s="514">
        <v>48.492092132568359</v>
      </c>
      <c r="O14" s="514">
        <v>52.595546722412109</v>
      </c>
      <c r="P14" s="514">
        <v>58.605155944824219</v>
      </c>
      <c r="Q14" s="514">
        <v>76.872703552246094</v>
      </c>
      <c r="R14" s="514">
        <v>78.397293090820313</v>
      </c>
      <c r="S14" s="514">
        <v>81.4842529296875</v>
      </c>
      <c r="T14" s="514">
        <v>86.819061279296875</v>
      </c>
      <c r="U14" s="514">
        <v>77.770896911621094</v>
      </c>
      <c r="V14" s="514">
        <v>79.004707336425781</v>
      </c>
      <c r="W14" s="514">
        <v>92.218368530273438</v>
      </c>
      <c r="X14" s="514">
        <v>71.269088745117188</v>
      </c>
      <c r="Y14" s="514">
        <v>84.81817626953125</v>
      </c>
      <c r="Z14" s="514">
        <v>88.608070373535156</v>
      </c>
      <c r="AA14" s="217">
        <v>83.482070922851563</v>
      </c>
      <c r="AB14" s="217">
        <v>87.728225708007813</v>
      </c>
    </row>
    <row r="15" spans="1:28" s="106" customFormat="1" ht="20.25" customHeight="1" x14ac:dyDescent="0.3">
      <c r="A15" s="106" t="s">
        <v>1259</v>
      </c>
      <c r="C15" s="106">
        <v>18.134319305419922</v>
      </c>
      <c r="D15" s="106">
        <v>17.554895401000977</v>
      </c>
      <c r="E15" s="106">
        <v>11.193417549133301</v>
      </c>
      <c r="F15" s="106">
        <v>15.396956443786621</v>
      </c>
      <c r="G15" s="106">
        <v>19.322343826293945</v>
      </c>
      <c r="H15" s="106">
        <v>24.923702239990234</v>
      </c>
      <c r="I15" s="106">
        <v>22.823663711547852</v>
      </c>
      <c r="J15" s="106">
        <v>27.928266525268555</v>
      </c>
      <c r="K15" s="106">
        <v>27.570619583129883</v>
      </c>
      <c r="L15" s="106">
        <v>25.647373199462891</v>
      </c>
      <c r="M15" s="106">
        <v>28.729660034179688</v>
      </c>
      <c r="N15" s="106">
        <v>42.105644226074219</v>
      </c>
      <c r="O15" s="106">
        <v>48.678436279296875</v>
      </c>
      <c r="P15" s="106">
        <v>53.839912414550781</v>
      </c>
      <c r="Q15" s="106">
        <v>66.78924560546875</v>
      </c>
      <c r="R15" s="106">
        <v>79.018264770507813</v>
      </c>
      <c r="S15" s="106">
        <v>69.843544006347656</v>
      </c>
      <c r="T15" s="106">
        <v>50.001068115234375</v>
      </c>
      <c r="U15" s="106">
        <v>46.598098754882813</v>
      </c>
      <c r="V15" s="106">
        <v>32.312351226806641</v>
      </c>
      <c r="W15" s="106">
        <v>0.9757380485534668</v>
      </c>
      <c r="X15" s="106">
        <v>-28.865680694580078</v>
      </c>
      <c r="Y15" s="106">
        <v>-22.465150833129883</v>
      </c>
      <c r="Z15" s="106">
        <v>8.1512956619262695</v>
      </c>
      <c r="AA15" s="106">
        <v>24.864374160766602</v>
      </c>
      <c r="AB15" s="106">
        <v>32.973548889160156</v>
      </c>
    </row>
    <row r="16" spans="1:28" ht="12.75" customHeight="1" x14ac:dyDescent="0.25">
      <c r="A16" s="217" t="s">
        <v>1260</v>
      </c>
      <c r="B16" s="217"/>
      <c r="C16" s="514">
        <v>50.512470245361328</v>
      </c>
      <c r="D16" s="514">
        <v>49.77008056640625</v>
      </c>
      <c r="E16" s="514">
        <v>46.484378814697266</v>
      </c>
      <c r="F16" s="514">
        <v>46.533084869384766</v>
      </c>
      <c r="G16" s="514">
        <v>52.749973297119141</v>
      </c>
      <c r="H16" s="514">
        <v>61.727375030517578</v>
      </c>
      <c r="I16" s="514">
        <v>64.04864501953125</v>
      </c>
      <c r="J16" s="514">
        <v>69.748382568359375</v>
      </c>
      <c r="K16" s="514">
        <v>74.62164306640625</v>
      </c>
      <c r="L16" s="514">
        <v>68.059196472167969</v>
      </c>
      <c r="M16" s="514">
        <v>71.264488220214844</v>
      </c>
      <c r="N16" s="514">
        <v>87.007843017578125</v>
      </c>
      <c r="O16" s="514">
        <v>102.23820495605469</v>
      </c>
      <c r="P16" s="514">
        <v>106.68674468994141</v>
      </c>
      <c r="Q16" s="514">
        <v>120.04660797119141</v>
      </c>
      <c r="R16" s="514">
        <v>139.20980834960938</v>
      </c>
      <c r="S16" s="514">
        <v>133.00993347167969</v>
      </c>
      <c r="T16" s="514">
        <v>118.31840515136719</v>
      </c>
      <c r="U16" s="514">
        <v>109.55130004882813</v>
      </c>
      <c r="V16" s="514">
        <v>96.899322509765625</v>
      </c>
      <c r="W16" s="514">
        <v>55.741386413574219</v>
      </c>
      <c r="X16" s="514">
        <v>14.256918907165527</v>
      </c>
      <c r="Y16" s="514">
        <v>36.0662841796875</v>
      </c>
      <c r="Z16" s="514">
        <v>65.055419921875</v>
      </c>
      <c r="AA16" s="217">
        <v>93.03240966796875</v>
      </c>
      <c r="AB16" s="217">
        <v>105.96697998046875</v>
      </c>
    </row>
    <row r="17" spans="1:28" ht="12.75" customHeight="1" x14ac:dyDescent="0.25">
      <c r="A17" s="475" t="s">
        <v>1261</v>
      </c>
      <c r="B17" s="217"/>
      <c r="C17" s="514">
        <v>2.274029016494751</v>
      </c>
      <c r="D17" s="514">
        <v>2.3355898857116699</v>
      </c>
      <c r="E17" s="514">
        <v>1.7579600811004639</v>
      </c>
      <c r="F17" s="514">
        <v>1.4585199356079102</v>
      </c>
      <c r="G17" s="514">
        <v>1.773669958114624</v>
      </c>
      <c r="H17" s="514">
        <v>2.7454700469970703</v>
      </c>
      <c r="I17" s="514">
        <v>4.100679874420166</v>
      </c>
      <c r="J17" s="514">
        <v>2.8264498710632324</v>
      </c>
      <c r="K17" s="514">
        <v>2.5701048374176025</v>
      </c>
      <c r="L17" s="514">
        <v>1.3369399309158325</v>
      </c>
      <c r="M17" s="514">
        <v>1.1953099966049194</v>
      </c>
      <c r="N17" s="514">
        <v>1.0667099952697754</v>
      </c>
      <c r="O17" s="514">
        <v>1.4829100370407104</v>
      </c>
      <c r="P17" s="514">
        <v>1.480970025062561</v>
      </c>
      <c r="Q17" s="514">
        <v>1.2258800268173218</v>
      </c>
      <c r="R17" s="514">
        <v>0.9331200122833252</v>
      </c>
      <c r="S17" s="514">
        <v>1.1140099763870239</v>
      </c>
      <c r="T17" s="514">
        <v>1.6546499729156494</v>
      </c>
      <c r="U17" s="514">
        <v>1.6797749996185303</v>
      </c>
      <c r="V17" s="514">
        <v>1.3209799528121948</v>
      </c>
      <c r="W17" s="514">
        <v>0.35958999395370483</v>
      </c>
      <c r="X17" s="514">
        <v>0</v>
      </c>
      <c r="Y17" s="514">
        <v>0</v>
      </c>
      <c r="Z17" s="514">
        <v>0</v>
      </c>
      <c r="AA17" s="217">
        <v>0</v>
      </c>
      <c r="AB17" s="217">
        <v>0</v>
      </c>
    </row>
    <row r="18" spans="1:28" x14ac:dyDescent="0.25">
      <c r="A18" s="180" t="s">
        <v>1014</v>
      </c>
      <c r="B18" s="217"/>
      <c r="C18" s="514">
        <v>2.3418190479278564</v>
      </c>
      <c r="D18" s="514">
        <v>2.4766919612884521</v>
      </c>
      <c r="E18" s="514">
        <v>2.7762196063995361</v>
      </c>
      <c r="F18" s="514">
        <v>3.2269697189331055</v>
      </c>
      <c r="G18" s="514">
        <v>3.7785015106201172</v>
      </c>
      <c r="H18" s="514">
        <v>3.8057560920715332</v>
      </c>
      <c r="I18" s="514">
        <v>3.9049615859985352</v>
      </c>
      <c r="J18" s="514">
        <v>3.7534873485565186</v>
      </c>
      <c r="K18" s="514">
        <v>4.439450740814209</v>
      </c>
      <c r="L18" s="514">
        <v>3.8640856742858887</v>
      </c>
      <c r="M18" s="514">
        <v>3.7949788570404053</v>
      </c>
      <c r="N18" s="514">
        <v>4.2942767143249512</v>
      </c>
      <c r="O18" s="514">
        <v>4.7378354072570801</v>
      </c>
      <c r="P18" s="514">
        <v>4.7948222160339355</v>
      </c>
      <c r="Q18" s="514">
        <v>5.9009456634521484</v>
      </c>
      <c r="R18" s="514">
        <v>6.9039912223815918</v>
      </c>
      <c r="S18" s="514">
        <v>6.9399614334106445</v>
      </c>
      <c r="T18" s="514">
        <v>6.8802709579467773</v>
      </c>
      <c r="U18" s="514">
        <v>5.7790589332580566</v>
      </c>
      <c r="V18" s="514">
        <v>5.5119814872741699</v>
      </c>
      <c r="W18" s="514">
        <v>2.5780279636383057</v>
      </c>
      <c r="X18" s="514">
        <v>1.6993093490600586</v>
      </c>
      <c r="Y18" s="514">
        <v>3.2760260105133057</v>
      </c>
      <c r="Z18" s="514">
        <v>4.8068118095397949</v>
      </c>
      <c r="AA18" s="217">
        <v>7.0614233016967773</v>
      </c>
      <c r="AB18" s="217">
        <v>7.7601456642150879</v>
      </c>
    </row>
    <row r="19" spans="1:28" ht="12.75" customHeight="1" x14ac:dyDescent="0.25">
      <c r="A19" s="180" t="s">
        <v>1300</v>
      </c>
      <c r="B19" s="217"/>
      <c r="C19" s="514">
        <v>1.8625924587249756</v>
      </c>
      <c r="D19" s="514">
        <v>1.7066020965576172</v>
      </c>
      <c r="E19" s="514">
        <v>1.933812141418457</v>
      </c>
      <c r="F19" s="514">
        <v>2.03700852394104</v>
      </c>
      <c r="G19" s="514">
        <v>2.0433025360107422</v>
      </c>
      <c r="H19" s="514">
        <v>1.9853795766830444</v>
      </c>
      <c r="I19" s="514">
        <v>2.1014645099639893</v>
      </c>
      <c r="J19" s="514">
        <v>2.3772673606872559</v>
      </c>
      <c r="K19" s="514">
        <v>2.4348213672637939</v>
      </c>
      <c r="L19" s="514">
        <v>2.1628170013427734</v>
      </c>
      <c r="M19" s="514">
        <v>2.1064231395721436</v>
      </c>
      <c r="N19" s="514">
        <v>2.194575309753418</v>
      </c>
      <c r="O19" s="514">
        <v>2.4588418006896973</v>
      </c>
      <c r="P19" s="514">
        <v>2.5267441272735596</v>
      </c>
      <c r="Q19" s="514">
        <v>2.3498513698577881</v>
      </c>
      <c r="R19" s="514">
        <v>2.4467959403991699</v>
      </c>
      <c r="S19" s="514">
        <v>2.7779748439788818</v>
      </c>
      <c r="T19" s="514">
        <v>2.9952130317687988</v>
      </c>
      <c r="U19" s="514">
        <v>3.27498459815979</v>
      </c>
      <c r="V19" s="514">
        <v>3.5267448425292969</v>
      </c>
      <c r="W19" s="514">
        <v>4.4509296417236328</v>
      </c>
      <c r="X19" s="514">
        <v>4.7523031234741211</v>
      </c>
      <c r="Y19" s="514">
        <v>5.3705816268920898</v>
      </c>
      <c r="Z19" s="514">
        <v>6.0475258827209473</v>
      </c>
      <c r="AA19" s="217">
        <v>7.6255965232849121</v>
      </c>
      <c r="AB19" s="217">
        <v>9.5825109481811523</v>
      </c>
    </row>
    <row r="20" spans="1:28" ht="12.75" customHeight="1" x14ac:dyDescent="0.25">
      <c r="A20" s="180" t="s">
        <v>1262</v>
      </c>
      <c r="B20" s="217"/>
      <c r="C20" s="514">
        <v>42.653049468994141</v>
      </c>
      <c r="D20" s="514">
        <v>41.454967498779297</v>
      </c>
      <c r="E20" s="514">
        <v>38.295524597167969</v>
      </c>
      <c r="F20" s="514">
        <v>38.098819732666016</v>
      </c>
      <c r="G20" s="514">
        <v>43.509994506835938</v>
      </c>
      <c r="H20" s="514">
        <v>51.565631866455078</v>
      </c>
      <c r="I20" s="514">
        <v>52.170539855957031</v>
      </c>
      <c r="J20" s="514">
        <v>59.028415679931641</v>
      </c>
      <c r="K20" s="514">
        <v>63.400146484375</v>
      </c>
      <c r="L20" s="514">
        <v>59.126667022705078</v>
      </c>
      <c r="M20" s="514">
        <v>62.499664306640625</v>
      </c>
      <c r="N20" s="514">
        <v>77.930648803710938</v>
      </c>
      <c r="O20" s="514">
        <v>91.991722106933594</v>
      </c>
      <c r="P20" s="514">
        <v>96.537406921386719</v>
      </c>
      <c r="Q20" s="514">
        <v>109.10765838623047</v>
      </c>
      <c r="R20" s="514">
        <v>127.11577606201172</v>
      </c>
      <c r="S20" s="514">
        <v>120.14556121826172</v>
      </c>
      <c r="T20" s="514">
        <v>104.96247863769531</v>
      </c>
      <c r="U20" s="514">
        <v>96.733726501464844</v>
      </c>
      <c r="V20" s="514">
        <v>84.357505798339844</v>
      </c>
      <c r="W20" s="514">
        <v>46.224483489990234</v>
      </c>
      <c r="X20" s="514">
        <v>5.7272543907165527</v>
      </c>
      <c r="Y20" s="514">
        <v>25.252891540527344</v>
      </c>
      <c r="Z20" s="514">
        <v>52.824348449707031</v>
      </c>
      <c r="AA20" s="217">
        <v>76.537521362304688</v>
      </c>
      <c r="AB20" s="217">
        <v>86.548614501953125</v>
      </c>
    </row>
    <row r="21" spans="1:28" ht="12.75" customHeight="1" x14ac:dyDescent="0.25">
      <c r="A21" s="180" t="s">
        <v>1301</v>
      </c>
      <c r="B21" s="217"/>
      <c r="C21" s="514">
        <v>0.37523972988128662</v>
      </c>
      <c r="D21" s="514">
        <v>0.32252851128578186</v>
      </c>
      <c r="E21" s="514">
        <v>0.39149180054664612</v>
      </c>
      <c r="F21" s="514">
        <v>0.37762162089347839</v>
      </c>
      <c r="G21" s="514">
        <v>0.38336291909217834</v>
      </c>
      <c r="H21" s="514">
        <v>0.40501195192337036</v>
      </c>
      <c r="I21" s="514">
        <v>0.39853328466415405</v>
      </c>
      <c r="J21" s="514">
        <v>0.30137667059898376</v>
      </c>
      <c r="K21" s="514">
        <v>0.35457226634025574</v>
      </c>
      <c r="L21" s="514">
        <v>0.29863780736923218</v>
      </c>
      <c r="M21" s="514">
        <v>0.29468616843223572</v>
      </c>
      <c r="N21" s="514">
        <v>0.29154163599014282</v>
      </c>
      <c r="O21" s="514">
        <v>0.24229401350021362</v>
      </c>
      <c r="P21" s="514">
        <v>6.3313998281955719E-2</v>
      </c>
      <c r="Q21" s="514">
        <v>8.965899795293808E-2</v>
      </c>
      <c r="R21" s="514">
        <v>0.13969200849533081</v>
      </c>
      <c r="S21" s="514">
        <v>0.14093600213527679</v>
      </c>
      <c r="T21" s="514">
        <v>0.12202999740839005</v>
      </c>
      <c r="U21" s="514">
        <v>0.14641900360584259</v>
      </c>
      <c r="V21" s="514">
        <v>0.24779699742794037</v>
      </c>
      <c r="W21" s="514">
        <v>0.14244599640369415</v>
      </c>
      <c r="X21" s="514">
        <v>0.16436199843883514</v>
      </c>
      <c r="Y21" s="514">
        <v>0.25478899478912354</v>
      </c>
      <c r="Z21" s="514">
        <v>0.18171600997447968</v>
      </c>
      <c r="AA21" s="217">
        <v>0.11008656769990921</v>
      </c>
      <c r="AB21" s="217">
        <v>8.8780418038368225E-2</v>
      </c>
    </row>
    <row r="22" spans="1:28" s="106" customFormat="1" ht="13" x14ac:dyDescent="0.3">
      <c r="A22" s="180" t="s">
        <v>93</v>
      </c>
      <c r="B22" s="217"/>
      <c r="C22" s="514">
        <v>7.6878383755683899E-2</v>
      </c>
      <c r="D22" s="514">
        <v>0.53598469495773315</v>
      </c>
      <c r="E22" s="514">
        <v>0.5170290470123291</v>
      </c>
      <c r="F22" s="514">
        <v>0.57704359292984009</v>
      </c>
      <c r="G22" s="514">
        <v>0.52933335304260254</v>
      </c>
      <c r="H22" s="514">
        <v>0.55557471513748169</v>
      </c>
      <c r="I22" s="514">
        <v>0.60245662927627563</v>
      </c>
      <c r="J22" s="514">
        <v>0.64346688985824585</v>
      </c>
      <c r="K22" s="514">
        <v>0.61902511119842529</v>
      </c>
      <c r="L22" s="514">
        <v>0.60486376285552979</v>
      </c>
      <c r="M22" s="514">
        <v>0.6175994873046875</v>
      </c>
      <c r="N22" s="514">
        <v>0.59237831830978394</v>
      </c>
      <c r="O22" s="514">
        <v>0.6097378134727478</v>
      </c>
      <c r="P22" s="514">
        <v>0.68340367078781128</v>
      </c>
      <c r="Q22" s="514">
        <v>0.6768033504486084</v>
      </c>
      <c r="R22" s="514">
        <v>0.70940905809402466</v>
      </c>
      <c r="S22" s="514">
        <v>0.77093213796615601</v>
      </c>
      <c r="T22" s="514">
        <v>0.80822581052780151</v>
      </c>
      <c r="U22" s="514">
        <v>0.83268868923187256</v>
      </c>
      <c r="V22" s="514">
        <v>0.89309495687484741</v>
      </c>
      <c r="W22" s="514">
        <v>0.92614102363586426</v>
      </c>
      <c r="X22" s="514">
        <v>0.81344646215438843</v>
      </c>
      <c r="Y22" s="514">
        <v>0.79897487163543701</v>
      </c>
      <c r="Z22" s="514">
        <v>0.20415200293064117</v>
      </c>
      <c r="AA22" s="106">
        <v>0.38563179969787598</v>
      </c>
      <c r="AB22" s="106">
        <v>0.41024336218833923</v>
      </c>
    </row>
    <row r="23" spans="1:28" ht="20.25" customHeight="1" x14ac:dyDescent="0.25">
      <c r="A23" s="217" t="s">
        <v>1263</v>
      </c>
      <c r="B23" s="217"/>
      <c r="C23" s="217">
        <v>32.378150939941406</v>
      </c>
      <c r="D23" s="217">
        <v>32.215187072753906</v>
      </c>
      <c r="E23" s="217">
        <v>35.290958404541016</v>
      </c>
      <c r="F23" s="217">
        <v>31.136129379272461</v>
      </c>
      <c r="G23" s="217">
        <v>33.427627563476563</v>
      </c>
      <c r="H23" s="217">
        <v>36.803668975830078</v>
      </c>
      <c r="I23" s="217">
        <v>41.224979400634766</v>
      </c>
      <c r="J23" s="217">
        <v>41.820117950439453</v>
      </c>
      <c r="K23" s="217">
        <v>47.051025390625</v>
      </c>
      <c r="L23" s="217">
        <v>42.411827087402344</v>
      </c>
      <c r="M23" s="217">
        <v>42.534828186035156</v>
      </c>
      <c r="N23" s="217">
        <v>44.902194976806641</v>
      </c>
      <c r="O23" s="217">
        <v>53.559764862060547</v>
      </c>
      <c r="P23" s="217">
        <v>52.846836090087891</v>
      </c>
      <c r="Q23" s="217">
        <v>53.257366180419922</v>
      </c>
      <c r="R23" s="217">
        <v>60.191539764404297</v>
      </c>
      <c r="S23" s="217">
        <v>63.1663818359375</v>
      </c>
      <c r="T23" s="217">
        <v>68.317337036132813</v>
      </c>
      <c r="U23" s="217">
        <v>62.953205108642578</v>
      </c>
      <c r="V23" s="217">
        <v>64.58697509765625</v>
      </c>
      <c r="W23" s="217">
        <v>54.765647888183594</v>
      </c>
      <c r="X23" s="217">
        <v>43.122600555419922</v>
      </c>
      <c r="Y23" s="217">
        <v>58.531436920166016</v>
      </c>
      <c r="Z23" s="217">
        <v>56.904125213623047</v>
      </c>
      <c r="AA23" s="217">
        <v>68.168037414550781</v>
      </c>
      <c r="AB23" s="217">
        <v>72.993423461914063</v>
      </c>
    </row>
    <row r="24" spans="1:28" ht="12.75" customHeight="1" x14ac:dyDescent="0.25">
      <c r="A24" s="180" t="s">
        <v>1014</v>
      </c>
      <c r="B24" s="217"/>
      <c r="C24" s="217">
        <v>15.27347469329834</v>
      </c>
      <c r="D24" s="217">
        <v>13.243209838867188</v>
      </c>
      <c r="E24" s="217">
        <v>15.572287559509277</v>
      </c>
      <c r="F24" s="217">
        <v>12.00587272644043</v>
      </c>
      <c r="G24" s="217">
        <v>13.033843040466309</v>
      </c>
      <c r="H24" s="217">
        <v>14.665488243103027</v>
      </c>
      <c r="I24" s="217">
        <v>16.593290328979492</v>
      </c>
      <c r="J24" s="217">
        <v>18.771553039550781</v>
      </c>
      <c r="K24" s="217">
        <v>21.08837890625</v>
      </c>
      <c r="L24" s="217">
        <v>17.619632720947266</v>
      </c>
      <c r="M24" s="217">
        <v>19.542181015014648</v>
      </c>
      <c r="N24" s="217">
        <v>17.256265640258789</v>
      </c>
      <c r="O24" s="217">
        <v>20.901742935180664</v>
      </c>
      <c r="P24" s="217">
        <v>19.604606628417969</v>
      </c>
      <c r="Q24" s="217">
        <v>20.189950942993164</v>
      </c>
      <c r="R24" s="217">
        <v>24.282863616943359</v>
      </c>
      <c r="S24" s="217">
        <v>24.614166259765625</v>
      </c>
      <c r="T24" s="217">
        <v>24.937967300415039</v>
      </c>
      <c r="U24" s="217">
        <v>22.752981185913086</v>
      </c>
      <c r="V24" s="217">
        <v>22.564529418945313</v>
      </c>
      <c r="W24" s="217">
        <v>22.148429870605469</v>
      </c>
      <c r="X24" s="217">
        <v>17.308448791503906</v>
      </c>
      <c r="Y24" s="217">
        <v>20.787702560424805</v>
      </c>
      <c r="Z24" s="217">
        <v>24.364269256591797</v>
      </c>
      <c r="AA24" s="217">
        <v>29.905048370361328</v>
      </c>
      <c r="AB24" s="217">
        <v>36.4583740234375</v>
      </c>
    </row>
    <row r="25" spans="1:28" ht="12.75" customHeight="1" x14ac:dyDescent="0.25">
      <c r="A25" s="218" t="s">
        <v>1302</v>
      </c>
      <c r="B25" s="217"/>
      <c r="C25" s="217">
        <v>10.759886741638184</v>
      </c>
      <c r="D25" s="217">
        <v>8.4510269165039063</v>
      </c>
      <c r="E25" s="217">
        <v>8.6603164672851563</v>
      </c>
      <c r="F25" s="217">
        <v>5.5430679321289063</v>
      </c>
      <c r="G25" s="217">
        <v>6.4086437225341797</v>
      </c>
      <c r="H25" s="217">
        <v>7.7270011901855469</v>
      </c>
      <c r="I25" s="217">
        <v>10.145038604736328</v>
      </c>
      <c r="J25" s="217">
        <v>12.803371429443359</v>
      </c>
      <c r="K25" s="217">
        <v>13.511783599853516</v>
      </c>
      <c r="L25" s="217">
        <v>10.934845924377441</v>
      </c>
      <c r="M25" s="217">
        <v>13.205012321472168</v>
      </c>
      <c r="N25" s="217">
        <v>11.293352127075195</v>
      </c>
      <c r="O25" s="217">
        <v>14.541781425476074</v>
      </c>
      <c r="P25" s="217">
        <v>13.896346092224121</v>
      </c>
      <c r="Q25" s="217">
        <v>14.823567390441895</v>
      </c>
      <c r="R25" s="217">
        <v>18.223237991333008</v>
      </c>
      <c r="S25" s="217">
        <v>18.048227310180664</v>
      </c>
      <c r="T25" s="217">
        <v>18.354137420654297</v>
      </c>
      <c r="U25" s="217">
        <v>16.813583374023438</v>
      </c>
      <c r="V25" s="217">
        <v>17.044534683227539</v>
      </c>
      <c r="W25" s="217">
        <v>18.148902893066406</v>
      </c>
      <c r="X25" s="217">
        <v>16.01597785949707</v>
      </c>
      <c r="Y25" s="217">
        <v>16.90693473815918</v>
      </c>
      <c r="Z25" s="217">
        <v>18.221462249755859</v>
      </c>
      <c r="AA25" s="217">
        <v>23.915861129760742</v>
      </c>
      <c r="AB25" s="217">
        <v>29.242185592651367</v>
      </c>
    </row>
    <row r="26" spans="1:28" ht="12.75" customHeight="1" x14ac:dyDescent="0.25">
      <c r="A26" s="218" t="s">
        <v>1303</v>
      </c>
      <c r="B26" s="217"/>
      <c r="C26" s="217">
        <v>4.5135879516601563</v>
      </c>
      <c r="D26" s="217">
        <v>4.7921829223632813</v>
      </c>
      <c r="E26" s="217">
        <v>6.9119710922241211</v>
      </c>
      <c r="F26" s="217">
        <v>6.4628047943115234</v>
      </c>
      <c r="G26" s="217">
        <v>6.6251988410949707</v>
      </c>
      <c r="H26" s="217">
        <v>6.9384875297546387</v>
      </c>
      <c r="I26" s="217">
        <v>6.4482517242431641</v>
      </c>
      <c r="J26" s="217">
        <v>5.9681816101074219</v>
      </c>
      <c r="K26" s="217">
        <v>7.5765948295593262</v>
      </c>
      <c r="L26" s="217">
        <v>6.6847872734069824</v>
      </c>
      <c r="M26" s="217">
        <v>6.3371682167053223</v>
      </c>
      <c r="N26" s="217">
        <v>5.962913990020752</v>
      </c>
      <c r="O26" s="217">
        <v>6.359961986541748</v>
      </c>
      <c r="P26" s="217">
        <v>5.7082595825195313</v>
      </c>
      <c r="Q26" s="217">
        <v>5.3663825988769531</v>
      </c>
      <c r="R26" s="217">
        <v>6.0596251487731934</v>
      </c>
      <c r="S26" s="217">
        <v>6.5659384727478027</v>
      </c>
      <c r="T26" s="217">
        <v>6.5838303565979004</v>
      </c>
      <c r="U26" s="217">
        <v>5.939396858215332</v>
      </c>
      <c r="V26" s="217">
        <v>5.5199952125549316</v>
      </c>
      <c r="W26" s="217">
        <v>3.9995269775390625</v>
      </c>
      <c r="X26" s="217">
        <v>1.2924723625183105</v>
      </c>
      <c r="Y26" s="217">
        <v>3.8807671070098877</v>
      </c>
      <c r="Z26" s="217">
        <v>6.1428074836730957</v>
      </c>
      <c r="AA26" s="217">
        <v>5.9891881942749023</v>
      </c>
      <c r="AB26" s="217">
        <v>7.2161879539489746</v>
      </c>
    </row>
    <row r="27" spans="1:28" ht="12.75" customHeight="1" x14ac:dyDescent="0.25">
      <c r="A27" s="180" t="s">
        <v>1262</v>
      </c>
      <c r="B27" s="217"/>
      <c r="C27" s="217">
        <v>9.9182500839233398</v>
      </c>
      <c r="D27" s="217">
        <v>10.440673828125</v>
      </c>
      <c r="E27" s="217">
        <v>11.622546195983887</v>
      </c>
      <c r="F27" s="217">
        <v>9.0222272872924805</v>
      </c>
      <c r="G27" s="217">
        <v>11.628716468811035</v>
      </c>
      <c r="H27" s="217">
        <v>12.795914649963379</v>
      </c>
      <c r="I27" s="217">
        <v>13.919511795043945</v>
      </c>
      <c r="J27" s="217">
        <v>13.436002731323242</v>
      </c>
      <c r="K27" s="217">
        <v>14.882559776306152</v>
      </c>
      <c r="L27" s="217">
        <v>14.882680892944336</v>
      </c>
      <c r="M27" s="217">
        <v>13.123007774353027</v>
      </c>
      <c r="N27" s="217">
        <v>17.368597030639648</v>
      </c>
      <c r="O27" s="217">
        <v>21.686737060546875</v>
      </c>
      <c r="P27" s="217">
        <v>22.762248992919922</v>
      </c>
      <c r="Q27" s="217">
        <v>21.211442947387695</v>
      </c>
      <c r="R27" s="217">
        <v>23.134523391723633</v>
      </c>
      <c r="S27" s="217">
        <v>23.706075668334961</v>
      </c>
      <c r="T27" s="217">
        <v>23.771984100341797</v>
      </c>
      <c r="U27" s="217">
        <v>24.230567932128906</v>
      </c>
      <c r="V27" s="217">
        <v>25.125003814697266</v>
      </c>
      <c r="W27" s="217">
        <v>17.090274810791016</v>
      </c>
      <c r="X27" s="217">
        <v>12.19938850402832</v>
      </c>
      <c r="Y27" s="217">
        <v>19.214118957519531</v>
      </c>
      <c r="Z27" s="217">
        <v>21.069868087768555</v>
      </c>
      <c r="AA27" s="217">
        <v>21.726078033447266</v>
      </c>
      <c r="AB27" s="217">
        <v>22.320407867431641</v>
      </c>
    </row>
    <row r="28" spans="1:28" ht="12.75" customHeight="1" x14ac:dyDescent="0.25">
      <c r="A28" s="218" t="s">
        <v>1304</v>
      </c>
      <c r="B28" s="217"/>
      <c r="C28" s="217">
        <v>6.0773353576660156</v>
      </c>
      <c r="D28" s="217">
        <v>6.5955419540405273</v>
      </c>
      <c r="E28" s="217">
        <v>7.5446920394897461</v>
      </c>
      <c r="F28" s="217">
        <v>6.4866981506347656</v>
      </c>
      <c r="G28" s="217">
        <v>8.0466957092285156</v>
      </c>
      <c r="H28" s="217">
        <v>7.3156733512878418</v>
      </c>
      <c r="I28" s="217">
        <v>7.2952671051025391</v>
      </c>
      <c r="J28" s="217">
        <v>7.5608601570129395</v>
      </c>
      <c r="K28" s="217">
        <v>7.4218435287475586</v>
      </c>
      <c r="L28" s="217">
        <v>6.2158794403076172</v>
      </c>
      <c r="M28" s="217">
        <v>6.2565169334411621</v>
      </c>
      <c r="N28" s="217">
        <v>9.5410623550415039</v>
      </c>
      <c r="O28" s="217">
        <v>11.465641021728516</v>
      </c>
      <c r="P28" s="217">
        <v>12.12648868560791</v>
      </c>
      <c r="Q28" s="217">
        <v>12.363569259643555</v>
      </c>
      <c r="R28" s="217">
        <v>12.473363876342773</v>
      </c>
      <c r="S28" s="217">
        <v>12.815182685852051</v>
      </c>
      <c r="T28" s="217">
        <v>13.134756088256836</v>
      </c>
      <c r="U28" s="217">
        <v>13.691462516784668</v>
      </c>
      <c r="V28" s="217">
        <v>13.83631706237793</v>
      </c>
      <c r="W28" s="217">
        <v>6.9808154106140137</v>
      </c>
      <c r="X28" s="217">
        <v>2.1886260509490967</v>
      </c>
      <c r="Y28" s="217">
        <v>7.7718162536621094</v>
      </c>
      <c r="Z28" s="217">
        <v>7.9715895652770996</v>
      </c>
      <c r="AA28" s="217">
        <v>8.2251853942871094</v>
      </c>
      <c r="AB28" s="217">
        <v>8.4548673629760742</v>
      </c>
    </row>
    <row r="29" spans="1:28" x14ac:dyDescent="0.25">
      <c r="A29" s="218" t="s">
        <v>1305</v>
      </c>
      <c r="B29" s="217"/>
      <c r="C29" s="217">
        <v>8.9458003640174866E-2</v>
      </c>
      <c r="D29" s="217">
        <v>0.70129400491714478</v>
      </c>
      <c r="E29" s="217">
        <v>0.8868979811668396</v>
      </c>
      <c r="F29" s="217">
        <v>0.76319801807403564</v>
      </c>
      <c r="G29" s="217">
        <v>0.83125197887420654</v>
      </c>
      <c r="H29" s="217">
        <v>0.55551397800445557</v>
      </c>
      <c r="I29" s="217">
        <v>0.68900001049041748</v>
      </c>
      <c r="J29" s="217">
        <v>0.76100802421569824</v>
      </c>
      <c r="K29" s="217">
        <v>0.55656599998474121</v>
      </c>
      <c r="L29" s="217">
        <v>0.5063139796257019</v>
      </c>
      <c r="M29" s="217">
        <v>0.48344200849533081</v>
      </c>
      <c r="N29" s="217">
        <v>0.52280700206756592</v>
      </c>
      <c r="O29" s="217">
        <v>1.5469340085983276</v>
      </c>
      <c r="P29" s="217">
        <v>1.5930379629135132</v>
      </c>
      <c r="Q29" s="217">
        <v>1.3784459829330444</v>
      </c>
      <c r="R29" s="217">
        <v>2.1128621101379395</v>
      </c>
      <c r="S29" s="217">
        <v>2.6790399551391602</v>
      </c>
      <c r="T29" s="217">
        <v>2.7077479362487793</v>
      </c>
      <c r="U29" s="217">
        <v>2.4175214767456055</v>
      </c>
      <c r="V29" s="217">
        <v>3.0166072845458984</v>
      </c>
      <c r="W29" s="217">
        <v>1.7190808057785034</v>
      </c>
      <c r="X29" s="217">
        <v>1.3406720161437988</v>
      </c>
      <c r="Y29" s="217">
        <v>2.0858180522918701</v>
      </c>
      <c r="Z29" s="217">
        <v>3.2681190967559814</v>
      </c>
      <c r="AA29" s="217">
        <v>3.3685746192932129</v>
      </c>
      <c r="AB29" s="217">
        <v>3.4595572948455811</v>
      </c>
    </row>
    <row r="30" spans="1:28" ht="12.75" customHeight="1" x14ac:dyDescent="0.25">
      <c r="A30" s="218" t="s">
        <v>1306</v>
      </c>
      <c r="B30" s="217"/>
      <c r="C30" s="217">
        <v>3.7514567375183105</v>
      </c>
      <c r="D30" s="217">
        <v>3.1438379287719727</v>
      </c>
      <c r="E30" s="217">
        <v>3.1909563541412354</v>
      </c>
      <c r="F30" s="217">
        <v>1.7723315954208374</v>
      </c>
      <c r="G30" s="217">
        <v>2.7507688999176025</v>
      </c>
      <c r="H30" s="217">
        <v>4.9247269630432129</v>
      </c>
      <c r="I30" s="217">
        <v>5.9352445602416992</v>
      </c>
      <c r="J30" s="217">
        <v>5.1141347885131836</v>
      </c>
      <c r="K30" s="217">
        <v>6.9041500091552734</v>
      </c>
      <c r="L30" s="217">
        <v>8.1604881286621094</v>
      </c>
      <c r="M30" s="217">
        <v>6.3830490112304688</v>
      </c>
      <c r="N30" s="217">
        <v>7.3047285079956055</v>
      </c>
      <c r="O30" s="217">
        <v>8.6741619110107422</v>
      </c>
      <c r="P30" s="217">
        <v>9.0427217483520508</v>
      </c>
      <c r="Q30" s="217">
        <v>7.4694266319274902</v>
      </c>
      <c r="R30" s="217">
        <v>8.5482959747314453</v>
      </c>
      <c r="S30" s="217">
        <v>8.2118539810180664</v>
      </c>
      <c r="T30" s="217">
        <v>7.9294800758361816</v>
      </c>
      <c r="U30" s="217">
        <v>8.1215829849243164</v>
      </c>
      <c r="V30" s="217">
        <v>8.2720794677734375</v>
      </c>
      <c r="W30" s="217">
        <v>8.3903779983520508</v>
      </c>
      <c r="X30" s="217">
        <v>8.6700906753540039</v>
      </c>
      <c r="Y30" s="217">
        <v>9.3564834594726563</v>
      </c>
      <c r="Z30" s="217">
        <v>9.8301582336425781</v>
      </c>
      <c r="AA30" s="217">
        <v>10.132318496704102</v>
      </c>
      <c r="AB30" s="217">
        <v>10.405983924865723</v>
      </c>
    </row>
    <row r="31" spans="1:28" s="109" customFormat="1" x14ac:dyDescent="0.25">
      <c r="A31" s="180" t="s">
        <v>1301</v>
      </c>
      <c r="B31" s="217"/>
      <c r="C31" s="217">
        <v>1.6867892742156982</v>
      </c>
      <c r="D31" s="217">
        <v>1.853076696395874</v>
      </c>
      <c r="E31" s="217">
        <v>2.3328075408935547</v>
      </c>
      <c r="F31" s="217">
        <v>2.4187378883361816</v>
      </c>
      <c r="G31" s="217">
        <v>2.064354419708252</v>
      </c>
      <c r="H31" s="217">
        <v>2.3509547710418701</v>
      </c>
      <c r="I31" s="217">
        <v>1.840140700340271</v>
      </c>
      <c r="J31" s="217">
        <v>1.798720121383667</v>
      </c>
      <c r="K31" s="217">
        <v>1.8547720909118652</v>
      </c>
      <c r="L31" s="217">
        <v>1.7764650583267212</v>
      </c>
      <c r="M31" s="217">
        <v>2.949796199798584</v>
      </c>
      <c r="N31" s="217">
        <v>2.5391898155212402</v>
      </c>
      <c r="O31" s="217">
        <v>3.1727409362792969</v>
      </c>
      <c r="P31" s="217">
        <v>2.770503044128418</v>
      </c>
      <c r="Q31" s="217">
        <v>2.9182353019714355</v>
      </c>
      <c r="R31" s="217">
        <v>2.9688477516174316</v>
      </c>
      <c r="S31" s="217">
        <v>2.8323738574981689</v>
      </c>
      <c r="T31" s="217">
        <v>2.9287867546081543</v>
      </c>
      <c r="U31" s="217">
        <v>2.9486560821533203</v>
      </c>
      <c r="V31" s="217">
        <v>2.1727595329284668</v>
      </c>
      <c r="W31" s="217">
        <v>1.3684852123260498</v>
      </c>
      <c r="X31" s="217">
        <v>1.2757189273834229</v>
      </c>
      <c r="Y31" s="217">
        <v>1.1640224456787109</v>
      </c>
      <c r="Z31" s="217">
        <v>0.86985558271408081</v>
      </c>
      <c r="AA31" s="883">
        <v>0.73162597417831421</v>
      </c>
      <c r="AB31" s="883">
        <v>0.67127561569213867</v>
      </c>
    </row>
    <row r="32" spans="1:28" x14ac:dyDescent="0.25">
      <c r="A32" s="180" t="s">
        <v>1307</v>
      </c>
      <c r="B32" s="217"/>
      <c r="C32" s="217">
        <v>1.7239235639572144</v>
      </c>
      <c r="D32" s="217">
        <v>1.7674362659454346</v>
      </c>
      <c r="E32" s="217">
        <v>1.3177841901779175</v>
      </c>
      <c r="F32" s="217">
        <v>1.1503859758377075</v>
      </c>
      <c r="G32" s="217">
        <v>1.7778960466384888</v>
      </c>
      <c r="H32" s="217">
        <v>0.92985665798187256</v>
      </c>
      <c r="I32" s="217">
        <v>1.2298170328140259</v>
      </c>
      <c r="J32" s="217">
        <v>1.427870512008667</v>
      </c>
      <c r="K32" s="217">
        <v>2.5445675849914551</v>
      </c>
      <c r="L32" s="217">
        <v>1.8756953477859497</v>
      </c>
      <c r="M32" s="217">
        <v>1.6528830528259277</v>
      </c>
      <c r="N32" s="217">
        <v>2.292586088180542</v>
      </c>
      <c r="O32" s="217">
        <v>1.9730634689331055</v>
      </c>
      <c r="P32" s="217">
        <v>1.9870556592941284</v>
      </c>
      <c r="Q32" s="217">
        <v>2.5013682842254639</v>
      </c>
      <c r="R32" s="217">
        <v>2.8322737216949463</v>
      </c>
      <c r="S32" s="217">
        <v>2.6825966835021973</v>
      </c>
      <c r="T32" s="217">
        <v>2.1213223934173584</v>
      </c>
      <c r="U32" s="217">
        <v>2.4250059127807617</v>
      </c>
      <c r="V32" s="217">
        <v>3.0886499881744385</v>
      </c>
      <c r="W32" s="217">
        <v>3.3945555686950684</v>
      </c>
      <c r="X32" s="217">
        <v>3.6011998653411865</v>
      </c>
      <c r="Y32" s="217">
        <v>2.124000072479248</v>
      </c>
      <c r="Z32" s="217">
        <v>3.3060002326965332</v>
      </c>
      <c r="AA32" s="217">
        <v>4.8642001152038574</v>
      </c>
      <c r="AB32" s="217">
        <v>3.3792514801025391</v>
      </c>
    </row>
    <row r="33" spans="1:28" x14ac:dyDescent="0.25">
      <c r="A33" s="180" t="s">
        <v>93</v>
      </c>
      <c r="B33" s="217"/>
      <c r="C33" s="217">
        <v>3.7757143974304199</v>
      </c>
      <c r="D33" s="217">
        <v>4.910789966583252</v>
      </c>
      <c r="E33" s="217">
        <v>4.4455347061157227</v>
      </c>
      <c r="F33" s="217">
        <v>6.538905143737793</v>
      </c>
      <c r="G33" s="217">
        <v>4.922818660736084</v>
      </c>
      <c r="H33" s="217">
        <v>6.0614557266235352</v>
      </c>
      <c r="I33" s="217">
        <v>7.6422181129455566</v>
      </c>
      <c r="J33" s="217">
        <v>6.3859710693359375</v>
      </c>
      <c r="K33" s="217">
        <v>6.6807460784912109</v>
      </c>
      <c r="L33" s="217">
        <v>6.257349967956543</v>
      </c>
      <c r="M33" s="217">
        <v>5.2669596672058105</v>
      </c>
      <c r="N33" s="217">
        <v>5.445556640625</v>
      </c>
      <c r="O33" s="217">
        <v>5.8254785537719727</v>
      </c>
      <c r="P33" s="217">
        <v>5.7224211692810059</v>
      </c>
      <c r="Q33" s="217">
        <v>6.436368465423584</v>
      </c>
      <c r="R33" s="217">
        <v>6.9730319976806641</v>
      </c>
      <c r="S33" s="217">
        <v>9.3311700820922852</v>
      </c>
      <c r="T33" s="217">
        <v>14.557276725769043</v>
      </c>
      <c r="U33" s="217">
        <v>10.595995903015137</v>
      </c>
      <c r="V33" s="217">
        <v>11.63603401184082</v>
      </c>
      <c r="W33" s="217">
        <v>10.763904571533203</v>
      </c>
      <c r="X33" s="217">
        <v>8.7378435134887695</v>
      </c>
      <c r="Y33" s="217">
        <v>15.241593360900879</v>
      </c>
      <c r="Z33" s="217">
        <v>7.2941336631774902</v>
      </c>
      <c r="AA33" s="217">
        <v>10.941082000732422</v>
      </c>
      <c r="AB33" s="217">
        <v>10.164118766784668</v>
      </c>
    </row>
    <row r="34" spans="1:28" s="106" customFormat="1" ht="20.25" customHeight="1" x14ac:dyDescent="0.3">
      <c r="A34" s="106" t="s">
        <v>1264</v>
      </c>
      <c r="C34" s="106">
        <v>-10.741314888000488</v>
      </c>
      <c r="D34" s="106">
        <v>-10.860158920288086</v>
      </c>
      <c r="E34" s="106">
        <v>-12.961687088012695</v>
      </c>
      <c r="F34" s="106">
        <v>-8.3586435317993164</v>
      </c>
      <c r="G34" s="106">
        <v>-7.0694336891174316</v>
      </c>
      <c r="H34" s="106">
        <v>-8.7270021438598633</v>
      </c>
      <c r="I34" s="106">
        <v>-8.7648305892944336</v>
      </c>
      <c r="J34" s="106">
        <v>-10.724972724914551</v>
      </c>
      <c r="K34" s="106">
        <v>-9.4357481002807617</v>
      </c>
      <c r="L34" s="106">
        <v>-1.7525207996368408</v>
      </c>
      <c r="M34" s="106">
        <v>-2.1155664920806885</v>
      </c>
      <c r="N34" s="106">
        <v>-3.0697891712188721</v>
      </c>
      <c r="O34" s="106">
        <v>-7.8911705017089844</v>
      </c>
      <c r="P34" s="106">
        <v>-5.236729621887207</v>
      </c>
      <c r="Q34" s="106">
        <v>-9.0553760528564453</v>
      </c>
      <c r="R34" s="106">
        <v>-13.114415168762207</v>
      </c>
      <c r="S34" s="106">
        <v>-15.713202476501465</v>
      </c>
      <c r="T34" s="106">
        <v>-5.8041896820068359</v>
      </c>
      <c r="U34" s="106">
        <v>-7.3520898818969727</v>
      </c>
      <c r="V34" s="106">
        <v>-1.8087915182113647</v>
      </c>
      <c r="W34" s="106">
        <v>6.2378177642822266</v>
      </c>
      <c r="X34" s="106">
        <v>10.114601135253906</v>
      </c>
      <c r="Y34" s="106">
        <v>3.2856943607330322</v>
      </c>
      <c r="Z34" s="106">
        <v>2.598663330078125</v>
      </c>
      <c r="AA34" s="106">
        <v>3.0382823944091797</v>
      </c>
      <c r="AB34" s="106">
        <v>9.2080411911010742</v>
      </c>
    </row>
    <row r="35" spans="1:28" ht="20.25" customHeight="1" x14ac:dyDescent="0.25">
      <c r="A35" s="217" t="s">
        <v>1265</v>
      </c>
      <c r="B35" s="217"/>
      <c r="C35" s="217">
        <v>6.9056625366210938</v>
      </c>
      <c r="D35" s="217">
        <v>9.2293853759765625</v>
      </c>
      <c r="E35" s="217">
        <v>8.176753044128418</v>
      </c>
      <c r="F35" s="217">
        <v>6.8369884490966797</v>
      </c>
      <c r="G35" s="217">
        <v>6.9268927574157715</v>
      </c>
      <c r="H35" s="217">
        <v>9.081730842590332</v>
      </c>
      <c r="I35" s="217">
        <v>10.683219909667969</v>
      </c>
      <c r="J35" s="217">
        <v>11.430191993713379</v>
      </c>
      <c r="K35" s="217">
        <v>14.761930465698242</v>
      </c>
      <c r="L35" s="217">
        <v>14.29464054107666</v>
      </c>
      <c r="M35" s="217">
        <v>14.09642505645752</v>
      </c>
      <c r="N35" s="217">
        <v>14.967103004455566</v>
      </c>
      <c r="O35" s="217">
        <v>14.797530174255371</v>
      </c>
      <c r="P35" s="217">
        <v>17.770757675170898</v>
      </c>
      <c r="Q35" s="217">
        <v>15.41063117980957</v>
      </c>
      <c r="R35" s="217">
        <v>18.807855606079102</v>
      </c>
      <c r="S35" s="217">
        <v>17.985361099243164</v>
      </c>
      <c r="T35" s="217">
        <v>22.904340744018555</v>
      </c>
      <c r="U35" s="217">
        <v>22.540716171264648</v>
      </c>
      <c r="V35" s="217">
        <v>23.916763305664063</v>
      </c>
      <c r="W35" s="217">
        <v>20.556661605834961</v>
      </c>
      <c r="X35" s="217">
        <v>21.738250732421875</v>
      </c>
      <c r="Y35" s="217">
        <v>23.909391403198242</v>
      </c>
      <c r="Z35" s="217">
        <v>25.925962448120117</v>
      </c>
      <c r="AA35" s="217">
        <v>29.059230804443359</v>
      </c>
      <c r="AB35" s="217">
        <v>35.853950500488281</v>
      </c>
    </row>
    <row r="36" spans="1:28" ht="12.75" customHeight="1" x14ac:dyDescent="0.25">
      <c r="A36" s="180" t="s">
        <v>74</v>
      </c>
      <c r="B36" s="217"/>
      <c r="C36" s="217">
        <v>0.57868397235870361</v>
      </c>
      <c r="D36" s="217">
        <v>0.50480252504348755</v>
      </c>
      <c r="E36" s="217">
        <v>0.53129249811172485</v>
      </c>
      <c r="F36" s="217">
        <v>0.36205330491065979</v>
      </c>
      <c r="G36" s="217">
        <v>0.50578522682189941</v>
      </c>
      <c r="H36" s="217">
        <v>0.80371969938278198</v>
      </c>
      <c r="I36" s="217">
        <v>0.95159268379211426</v>
      </c>
      <c r="J36" s="217">
        <v>0.85221761465072632</v>
      </c>
      <c r="K36" s="217">
        <v>1.1153440475463867</v>
      </c>
      <c r="L36" s="217">
        <v>1.3586527109146118</v>
      </c>
      <c r="M36" s="217">
        <v>1.175919771194458</v>
      </c>
      <c r="N36" s="217">
        <v>1.3157615661621094</v>
      </c>
      <c r="O36" s="217">
        <v>1.5420231819152832</v>
      </c>
      <c r="P36" s="217">
        <v>1.6024709939956665</v>
      </c>
      <c r="Q36" s="217">
        <v>1.360099196434021</v>
      </c>
      <c r="R36" s="217">
        <v>1.5229251384735107</v>
      </c>
      <c r="S36" s="217">
        <v>1.5222678184509277</v>
      </c>
      <c r="T36" s="217">
        <v>1.5132957696914673</v>
      </c>
      <c r="U36" s="217">
        <v>1.4432982206344604</v>
      </c>
      <c r="V36" s="217">
        <v>1.4716413021087646</v>
      </c>
      <c r="W36" s="217">
        <v>1.37198805809021</v>
      </c>
      <c r="X36" s="217">
        <v>0.94911736249923706</v>
      </c>
      <c r="Y36" s="217">
        <v>1.0524075031280518</v>
      </c>
      <c r="Z36" s="217">
        <v>1.4657155275344849</v>
      </c>
      <c r="AA36" s="217">
        <v>1.5384362936019897</v>
      </c>
      <c r="AB36" s="217">
        <v>1.604753851890564</v>
      </c>
    </row>
    <row r="37" spans="1:28" ht="12.75" customHeight="1" x14ac:dyDescent="0.25">
      <c r="A37" s="180" t="s">
        <v>1267</v>
      </c>
      <c r="B37" s="217"/>
      <c r="C37" s="217">
        <v>5.7354998588562012</v>
      </c>
      <c r="D37" s="217">
        <v>7.65045166015625</v>
      </c>
      <c r="E37" s="217">
        <v>6.2677726745605469</v>
      </c>
      <c r="F37" s="217">
        <v>5.066469669342041</v>
      </c>
      <c r="G37" s="217">
        <v>4.9778852462768555</v>
      </c>
      <c r="H37" s="217">
        <v>5.9184350967407227</v>
      </c>
      <c r="I37" s="217">
        <v>6.7629437446594238</v>
      </c>
      <c r="J37" s="217">
        <v>8.2020053863525391</v>
      </c>
      <c r="K37" s="217">
        <v>11.045967102050781</v>
      </c>
      <c r="L37" s="217">
        <v>10.382071495056152</v>
      </c>
      <c r="M37" s="217">
        <v>10.815875053405762</v>
      </c>
      <c r="N37" s="217">
        <v>11.977114677429199</v>
      </c>
      <c r="O37" s="217">
        <v>10.55067253112793</v>
      </c>
      <c r="P37" s="217">
        <v>12.332193374633789</v>
      </c>
      <c r="Q37" s="217">
        <v>8.2153730392456055</v>
      </c>
      <c r="R37" s="217">
        <v>8.7681894302368164</v>
      </c>
      <c r="S37" s="217">
        <v>9.1009492874145508</v>
      </c>
      <c r="T37" s="217">
        <v>10.51734447479248</v>
      </c>
      <c r="U37" s="217">
        <v>11.589618682861328</v>
      </c>
      <c r="V37" s="217">
        <v>12.026817321777344</v>
      </c>
      <c r="W37" s="217">
        <v>11.050716400146484</v>
      </c>
      <c r="X37" s="217">
        <v>11.979335784912109</v>
      </c>
      <c r="Y37" s="217">
        <v>12.111831665039063</v>
      </c>
      <c r="Z37" s="217">
        <v>16.149526596069336</v>
      </c>
      <c r="AA37" s="217">
        <v>20.312126159667969</v>
      </c>
      <c r="AB37" s="217">
        <v>22.165748596191406</v>
      </c>
    </row>
    <row r="38" spans="1:28" ht="12.75" customHeight="1" x14ac:dyDescent="0.25">
      <c r="A38" s="218" t="s">
        <v>1308</v>
      </c>
      <c r="B38" s="217"/>
      <c r="C38" s="217">
        <v>0</v>
      </c>
      <c r="D38" s="217">
        <v>0</v>
      </c>
      <c r="E38" s="217">
        <v>0</v>
      </c>
      <c r="F38" s="217">
        <v>0</v>
      </c>
      <c r="G38" s="217">
        <v>0</v>
      </c>
      <c r="H38" s="217">
        <v>0</v>
      </c>
      <c r="I38" s="217">
        <v>0</v>
      </c>
      <c r="J38" s="217">
        <v>0</v>
      </c>
      <c r="K38" s="217">
        <v>0</v>
      </c>
      <c r="L38" s="217">
        <v>2.0999999716877937E-2</v>
      </c>
      <c r="M38" s="217">
        <v>3.0249999836087227E-2</v>
      </c>
      <c r="N38" s="217">
        <v>3.7000000476837158E-2</v>
      </c>
      <c r="O38" s="217">
        <v>1.7289999723434448</v>
      </c>
      <c r="P38" s="217">
        <v>0.97200000286102295</v>
      </c>
      <c r="Q38" s="217">
        <v>1.1779999732971191</v>
      </c>
      <c r="R38" s="217">
        <v>1.3370000123977661</v>
      </c>
      <c r="S38" s="217">
        <v>1.9709999561309814</v>
      </c>
      <c r="T38" s="217">
        <v>2.5099999904632568</v>
      </c>
      <c r="U38" s="217">
        <v>3.5</v>
      </c>
      <c r="V38" s="217">
        <v>4</v>
      </c>
      <c r="W38" s="217">
        <v>2.7330000400543213</v>
      </c>
      <c r="X38" s="217">
        <v>1.9409999847412109</v>
      </c>
      <c r="Y38" s="217">
        <v>2.4800000190734863</v>
      </c>
      <c r="Z38" s="217">
        <v>6.4050002098083496</v>
      </c>
      <c r="AA38" s="217">
        <v>9.1660003662109375</v>
      </c>
      <c r="AB38" s="217">
        <v>9.3100004196166992</v>
      </c>
    </row>
    <row r="39" spans="1:28" ht="12.75" customHeight="1" x14ac:dyDescent="0.25">
      <c r="A39" s="218" t="s">
        <v>1309</v>
      </c>
      <c r="B39" s="217"/>
      <c r="C39" s="217">
        <v>4.2898678779602051</v>
      </c>
      <c r="D39" s="217">
        <v>5.8948702812194824</v>
      </c>
      <c r="E39" s="217">
        <v>4.754793643951416</v>
      </c>
      <c r="F39" s="217">
        <v>3.6274936199188232</v>
      </c>
      <c r="G39" s="217">
        <v>3.5683941841125488</v>
      </c>
      <c r="H39" s="217">
        <v>3.9961211681365967</v>
      </c>
      <c r="I39" s="217">
        <v>4.2336030006408691</v>
      </c>
      <c r="J39" s="217">
        <v>4.6713404655456543</v>
      </c>
      <c r="K39" s="217">
        <v>6.584846019744873</v>
      </c>
      <c r="L39" s="217">
        <v>5.479794979095459</v>
      </c>
      <c r="M39" s="217">
        <v>6.001983642578125</v>
      </c>
      <c r="N39" s="217">
        <v>6.9952397346496582</v>
      </c>
      <c r="O39" s="217">
        <v>4.0396838188171387</v>
      </c>
      <c r="P39" s="217">
        <v>7.8681521415710449</v>
      </c>
      <c r="Q39" s="217">
        <v>3.8160412311553955</v>
      </c>
      <c r="R39" s="217">
        <v>5.053797721862793</v>
      </c>
      <c r="S39" s="217">
        <v>5.1907143592834473</v>
      </c>
      <c r="T39" s="217">
        <v>4.7512845993041992</v>
      </c>
      <c r="U39" s="217">
        <v>5.2674007415771484</v>
      </c>
      <c r="V39" s="217">
        <v>5.0420913696289063</v>
      </c>
      <c r="W39" s="217">
        <v>5.0068092346191406</v>
      </c>
      <c r="X39" s="217">
        <v>5.8882255554199219</v>
      </c>
      <c r="Y39" s="217">
        <v>4.4865436553955078</v>
      </c>
      <c r="Z39" s="217">
        <v>5.0727181434631348</v>
      </c>
      <c r="AA39" s="217">
        <v>7.1352009773254395</v>
      </c>
      <c r="AB39" s="217">
        <v>8.0145416259765625</v>
      </c>
    </row>
    <row r="40" spans="1:28" ht="12.75" customHeight="1" x14ac:dyDescent="0.25">
      <c r="A40" s="218" t="s">
        <v>1268</v>
      </c>
      <c r="B40" s="217"/>
      <c r="C40" s="217">
        <v>1.4456319808959961</v>
      </c>
      <c r="D40" s="217">
        <v>1.7555810213088989</v>
      </c>
      <c r="E40" s="217">
        <v>1.5129790306091309</v>
      </c>
      <c r="F40" s="217">
        <v>1.4389760494232178</v>
      </c>
      <c r="G40" s="217">
        <v>1.39711594581604</v>
      </c>
      <c r="H40" s="217">
        <v>1.9223140478134155</v>
      </c>
      <c r="I40" s="217">
        <v>2.525521993637085</v>
      </c>
      <c r="J40" s="217">
        <v>3.5306649208068848</v>
      </c>
      <c r="K40" s="217">
        <v>4.3712759017944336</v>
      </c>
      <c r="L40" s="217">
        <v>4.4355378150939941</v>
      </c>
      <c r="M40" s="217">
        <v>4.4079070091247559</v>
      </c>
      <c r="N40" s="217">
        <v>4.9131221771240234</v>
      </c>
      <c r="O40" s="217">
        <v>4.7769489288330078</v>
      </c>
      <c r="P40" s="217">
        <v>3.4859580993652344</v>
      </c>
      <c r="Q40" s="217">
        <v>3.1363399028778076</v>
      </c>
      <c r="R40" s="217">
        <v>2.3742001056671143</v>
      </c>
      <c r="S40" s="217">
        <v>1.9392349720001221</v>
      </c>
      <c r="T40" s="217">
        <v>3.2560598850250244</v>
      </c>
      <c r="U40" s="217">
        <v>2.8222179412841797</v>
      </c>
      <c r="V40" s="217">
        <v>2.9847259521484375</v>
      </c>
      <c r="W40" s="217">
        <v>3.3109068870544434</v>
      </c>
      <c r="X40" s="217">
        <v>4.1501107215881348</v>
      </c>
      <c r="Y40" s="217">
        <v>5.1452884674072266</v>
      </c>
      <c r="Z40" s="217">
        <v>4.6718082427978516</v>
      </c>
      <c r="AA40" s="217">
        <v>4.0109257698059082</v>
      </c>
      <c r="AB40" s="217">
        <v>4.8412075042724609</v>
      </c>
    </row>
    <row r="41" spans="1:28" ht="12.75" customHeight="1" x14ac:dyDescent="0.25">
      <c r="A41" s="218" t="s">
        <v>1310</v>
      </c>
      <c r="B41" s="217"/>
      <c r="C41" s="217">
        <v>0</v>
      </c>
      <c r="D41" s="217">
        <v>0</v>
      </c>
      <c r="E41" s="217">
        <v>0</v>
      </c>
      <c r="F41" s="217">
        <v>0</v>
      </c>
      <c r="G41" s="217">
        <v>1.2374999932944775E-2</v>
      </c>
      <c r="H41" s="217">
        <v>0</v>
      </c>
      <c r="I41" s="217">
        <v>3.818925004452467E-3</v>
      </c>
      <c r="J41" s="217">
        <v>0</v>
      </c>
      <c r="K41" s="217">
        <v>8.9844882488250732E-2</v>
      </c>
      <c r="L41" s="217">
        <v>0.44573879241943359</v>
      </c>
      <c r="M41" s="217">
        <v>0.37573418021202087</v>
      </c>
      <c r="N41" s="217">
        <v>3.1752992421388626E-2</v>
      </c>
      <c r="O41" s="217">
        <v>5.0400355830788612E-3</v>
      </c>
      <c r="P41" s="217">
        <v>6.0830730944871902E-3</v>
      </c>
      <c r="Q41" s="217">
        <v>8.4991872310638428E-2</v>
      </c>
      <c r="R41" s="217">
        <v>3.1920007895678282E-3</v>
      </c>
      <c r="S41" s="217">
        <v>0</v>
      </c>
      <c r="T41" s="217">
        <v>0</v>
      </c>
      <c r="U41" s="217">
        <v>0</v>
      </c>
      <c r="V41" s="217">
        <v>0</v>
      </c>
      <c r="W41" s="217">
        <v>0</v>
      </c>
      <c r="X41" s="217">
        <v>0</v>
      </c>
      <c r="Y41" s="217">
        <v>0</v>
      </c>
      <c r="Z41" s="217">
        <v>0</v>
      </c>
      <c r="AA41" s="217">
        <v>0</v>
      </c>
      <c r="AB41" s="217">
        <v>0</v>
      </c>
    </row>
    <row r="42" spans="1:28" ht="12.75" customHeight="1" x14ac:dyDescent="0.25">
      <c r="A42" s="180" t="s">
        <v>1266</v>
      </c>
      <c r="B42" s="217"/>
      <c r="C42" s="217">
        <v>0.25873333215713501</v>
      </c>
      <c r="D42" s="217">
        <v>0.73038667440414429</v>
      </c>
      <c r="E42" s="217">
        <v>0.55412000417709351</v>
      </c>
      <c r="F42" s="217">
        <v>0.67439329624176025</v>
      </c>
      <c r="G42" s="217">
        <v>0.70674669742584229</v>
      </c>
      <c r="H42" s="217">
        <v>1.055506706237793</v>
      </c>
      <c r="I42" s="217">
        <v>1.0525866746902466</v>
      </c>
      <c r="J42" s="217">
        <v>1.0227466821670532</v>
      </c>
      <c r="K42" s="217">
        <v>1.0285400152206421</v>
      </c>
      <c r="L42" s="217">
        <v>1.3818399906158447</v>
      </c>
      <c r="M42" s="217">
        <v>1.0524799823760986</v>
      </c>
      <c r="N42" s="217">
        <v>0.77739399671554565</v>
      </c>
      <c r="O42" s="217">
        <v>1.75416100025177</v>
      </c>
      <c r="P42" s="217">
        <v>2.7881040573120117</v>
      </c>
      <c r="Q42" s="217">
        <v>5.0296511650085449</v>
      </c>
      <c r="R42" s="217">
        <v>7.9151639938354492</v>
      </c>
      <c r="S42" s="217">
        <v>6.5809011459350586</v>
      </c>
      <c r="T42" s="217">
        <v>9.7172679901123047</v>
      </c>
      <c r="U42" s="217">
        <v>8.4524755477905273</v>
      </c>
      <c r="V42" s="217">
        <v>9.5172176361083984</v>
      </c>
      <c r="W42" s="217">
        <v>7.8428750038146973</v>
      </c>
      <c r="X42" s="217">
        <v>8.7430000305175781</v>
      </c>
      <c r="Y42" s="217">
        <v>10.609000205993652</v>
      </c>
      <c r="Z42" s="217">
        <v>7.2560000419616699</v>
      </c>
      <c r="AA42" s="217">
        <v>5.4619998931884766</v>
      </c>
      <c r="AB42" s="217">
        <v>10.633000373840332</v>
      </c>
    </row>
    <row r="43" spans="1:28" x14ac:dyDescent="0.25">
      <c r="A43" s="180" t="s">
        <v>64</v>
      </c>
      <c r="B43" s="217"/>
      <c r="C43" s="217">
        <v>0.33274513483047485</v>
      </c>
      <c r="D43" s="217">
        <v>0.34374508261680603</v>
      </c>
      <c r="E43" s="217">
        <v>0.82356756925582886</v>
      </c>
      <c r="F43" s="217">
        <v>0.73407196998596191</v>
      </c>
      <c r="G43" s="217">
        <v>0.73647546768188477</v>
      </c>
      <c r="H43" s="217">
        <v>1.304068922996521</v>
      </c>
      <c r="I43" s="217">
        <v>1.9160963296890259</v>
      </c>
      <c r="J43" s="217">
        <v>1.3532218933105469</v>
      </c>
      <c r="K43" s="217">
        <v>1.5720794200897217</v>
      </c>
      <c r="L43" s="217">
        <v>1.1720757484436035</v>
      </c>
      <c r="M43" s="217">
        <v>1.0521507263183594</v>
      </c>
      <c r="N43" s="217">
        <v>0.89683276414871216</v>
      </c>
      <c r="O43" s="217">
        <v>0.95067334175109863</v>
      </c>
      <c r="P43" s="217">
        <v>1.0479898452758789</v>
      </c>
      <c r="Q43" s="217">
        <v>0.80550801753997803</v>
      </c>
      <c r="R43" s="217">
        <v>0.60157656669616699</v>
      </c>
      <c r="S43" s="217">
        <v>0.78124219179153442</v>
      </c>
      <c r="T43" s="217">
        <v>1.156432032585144</v>
      </c>
      <c r="U43" s="217">
        <v>1.055323600769043</v>
      </c>
      <c r="V43" s="217">
        <v>0.90108770132064819</v>
      </c>
      <c r="W43" s="217">
        <v>0.29108157753944397</v>
      </c>
      <c r="X43" s="217">
        <v>6.6796615719795227E-2</v>
      </c>
      <c r="Y43" s="217">
        <v>0.13615182042121887</v>
      </c>
      <c r="Z43" s="217">
        <v>1.0547213554382324</v>
      </c>
      <c r="AA43" s="217">
        <v>1.7466673851013184</v>
      </c>
      <c r="AB43" s="217">
        <v>1.4504457712173462</v>
      </c>
    </row>
    <row r="44" spans="1:28" ht="20.25" customHeight="1" x14ac:dyDescent="0.25">
      <c r="A44" s="217" t="s">
        <v>1270</v>
      </c>
      <c r="B44" s="217"/>
      <c r="C44" s="217">
        <v>17.646978378295898</v>
      </c>
      <c r="D44" s="217">
        <v>20.089544296264648</v>
      </c>
      <c r="E44" s="217">
        <v>21.138439178466797</v>
      </c>
      <c r="F44" s="217">
        <v>15.195631980895996</v>
      </c>
      <c r="G44" s="217">
        <v>13.996326446533203</v>
      </c>
      <c r="H44" s="217">
        <v>17.808732986450195</v>
      </c>
      <c r="I44" s="217">
        <v>19.448051452636719</v>
      </c>
      <c r="J44" s="217">
        <v>22.15516471862793</v>
      </c>
      <c r="K44" s="217">
        <v>24.19767951965332</v>
      </c>
      <c r="L44" s="217">
        <v>16.047161102294922</v>
      </c>
      <c r="M44" s="217">
        <v>16.211992263793945</v>
      </c>
      <c r="N44" s="217">
        <v>18.036891937255859</v>
      </c>
      <c r="O44" s="217">
        <v>22.688701629638672</v>
      </c>
      <c r="P44" s="217">
        <v>23.007488250732422</v>
      </c>
      <c r="Q44" s="217">
        <v>24.466007232666016</v>
      </c>
      <c r="R44" s="217">
        <v>31.922269821166992</v>
      </c>
      <c r="S44" s="217">
        <v>33.698562622070313</v>
      </c>
      <c r="T44" s="217">
        <v>28.708530426025391</v>
      </c>
      <c r="U44" s="217">
        <v>29.892805099487305</v>
      </c>
      <c r="V44" s="217">
        <v>25.725555419921875</v>
      </c>
      <c r="W44" s="217">
        <v>14.318842887878418</v>
      </c>
      <c r="X44" s="217">
        <v>11.623649597167969</v>
      </c>
      <c r="Y44" s="217">
        <v>20.623697280883789</v>
      </c>
      <c r="Z44" s="217">
        <v>23.327299118041992</v>
      </c>
      <c r="AA44" s="217">
        <v>26.02094841003418</v>
      </c>
      <c r="AB44" s="217">
        <v>26.645908355712891</v>
      </c>
    </row>
    <row r="45" spans="1:28" ht="12.75" customHeight="1" x14ac:dyDescent="0.25">
      <c r="A45" s="180" t="s">
        <v>1271</v>
      </c>
      <c r="B45" s="217"/>
      <c r="C45" s="217">
        <v>16.00970458984375</v>
      </c>
      <c r="D45" s="217">
        <v>18.366065979003906</v>
      </c>
      <c r="E45" s="217">
        <v>18.530637741088867</v>
      </c>
      <c r="F45" s="217">
        <v>13.248125076293945</v>
      </c>
      <c r="G45" s="217">
        <v>12.096795082092285</v>
      </c>
      <c r="H45" s="217">
        <v>15.762369155883789</v>
      </c>
      <c r="I45" s="217">
        <v>17.420070648193359</v>
      </c>
      <c r="J45" s="217">
        <v>20.190546035766602</v>
      </c>
      <c r="K45" s="217">
        <v>21.824869155883789</v>
      </c>
      <c r="L45" s="217">
        <v>13.755705833435059</v>
      </c>
      <c r="M45" s="217">
        <v>13.737400054931641</v>
      </c>
      <c r="N45" s="217">
        <v>15.557937622070313</v>
      </c>
      <c r="O45" s="217">
        <v>20.552291870117188</v>
      </c>
      <c r="P45" s="217">
        <v>20.72053337097168</v>
      </c>
      <c r="Q45" s="217">
        <v>22.460029602050781</v>
      </c>
      <c r="R45" s="217">
        <v>30.087675094604492</v>
      </c>
      <c r="S45" s="217">
        <v>31.797517776489258</v>
      </c>
      <c r="T45" s="217">
        <v>26.720771789550781</v>
      </c>
      <c r="U45" s="217">
        <v>27.493122100830078</v>
      </c>
      <c r="V45" s="217">
        <v>23.252370834350586</v>
      </c>
      <c r="W45" s="217">
        <v>11.451417922973633</v>
      </c>
      <c r="X45" s="217">
        <v>9.7999420166015625</v>
      </c>
      <c r="Y45" s="217">
        <v>16.45848274230957</v>
      </c>
      <c r="Z45" s="217">
        <v>16.494150161743164</v>
      </c>
      <c r="AA45" s="217">
        <v>17.585475921630859</v>
      </c>
      <c r="AB45" s="217">
        <v>19.566917419433594</v>
      </c>
    </row>
    <row r="46" spans="1:28" s="104" customFormat="1" ht="13" x14ac:dyDescent="0.3">
      <c r="A46" s="881" t="s">
        <v>1272</v>
      </c>
      <c r="B46" s="889"/>
      <c r="C46" s="889">
        <v>1.6372729539871216</v>
      </c>
      <c r="D46" s="889">
        <v>1.7234790325164795</v>
      </c>
      <c r="E46" s="889">
        <v>2.6078009605407715</v>
      </c>
      <c r="F46" s="889">
        <v>1.9475069046020508</v>
      </c>
      <c r="G46" s="889">
        <v>1.8995316028594971</v>
      </c>
      <c r="H46" s="889">
        <v>2.0463640689849854</v>
      </c>
      <c r="I46" s="889">
        <v>2.0279796123504639</v>
      </c>
      <c r="J46" s="889">
        <v>1.9646179676055908</v>
      </c>
      <c r="K46" s="889">
        <v>2.372809886932373</v>
      </c>
      <c r="L46" s="889">
        <v>2.2914550304412842</v>
      </c>
      <c r="M46" s="889">
        <v>2.4745914936065674</v>
      </c>
      <c r="N46" s="889">
        <v>2.4789547920227051</v>
      </c>
      <c r="O46" s="889">
        <v>2.1364095211029053</v>
      </c>
      <c r="P46" s="889">
        <v>2.2869539260864258</v>
      </c>
      <c r="Q46" s="889">
        <v>2.0059778690338135</v>
      </c>
      <c r="R46" s="889">
        <v>1.8345946073532104</v>
      </c>
      <c r="S46" s="889">
        <v>1.9010454416275024</v>
      </c>
      <c r="T46" s="889">
        <v>1.9877572059631348</v>
      </c>
      <c r="U46" s="889">
        <v>2.3996849060058594</v>
      </c>
      <c r="V46" s="889">
        <v>2.4731845855712891</v>
      </c>
      <c r="W46" s="889">
        <v>2.8674256801605225</v>
      </c>
      <c r="X46" s="889">
        <v>1.8237074613571167</v>
      </c>
      <c r="Y46" s="889">
        <v>4.1652154922485352</v>
      </c>
      <c r="Z46" s="889">
        <v>6.8331503868103027</v>
      </c>
      <c r="AA46" s="104">
        <v>8.4354724884033203</v>
      </c>
      <c r="AB46" s="104">
        <v>7.0789914131164551</v>
      </c>
    </row>
    <row r="47" spans="1:28" ht="25.4" customHeight="1" x14ac:dyDescent="0.25">
      <c r="A47" s="482" t="str">
        <f>CONCATENATE(A1," (continued)")</f>
        <v>Table 8e    Palau Balance of Payments (detail), FY2000-FY2025 (continued)</v>
      </c>
      <c r="B47" s="880"/>
      <c r="C47" s="24"/>
      <c r="D47" s="24"/>
      <c r="E47" s="24"/>
      <c r="F47" s="24"/>
      <c r="G47" s="24"/>
      <c r="H47" s="24"/>
      <c r="I47" s="24"/>
      <c r="J47" s="24"/>
      <c r="K47" s="24"/>
      <c r="L47" s="24"/>
      <c r="M47" s="24"/>
      <c r="N47" s="24"/>
      <c r="O47" s="24"/>
      <c r="P47" s="24"/>
      <c r="Q47" s="24"/>
      <c r="R47" s="24"/>
      <c r="S47" s="24"/>
      <c r="T47" s="24"/>
      <c r="U47" s="24"/>
      <c r="V47" s="24"/>
      <c r="W47" s="24"/>
      <c r="X47" s="24"/>
      <c r="Y47" s="24"/>
      <c r="Z47" s="24"/>
      <c r="AA47" s="217"/>
      <c r="AB47" s="217"/>
    </row>
    <row r="48" spans="1:28" ht="25.4" customHeight="1" x14ac:dyDescent="0.25">
      <c r="A48" s="67" t="s">
        <v>368</v>
      </c>
      <c r="B48" s="880"/>
      <c r="C48" s="24" t="str">
        <f>C2</f>
        <v>FY00</v>
      </c>
      <c r="D48" s="24" t="str">
        <f t="shared" ref="D48:AB48" si="0">D2</f>
        <v>FY01</v>
      </c>
      <c r="E48" s="24" t="str">
        <f t="shared" si="0"/>
        <v>FY02</v>
      </c>
      <c r="F48" s="24" t="str">
        <f t="shared" si="0"/>
        <v>FY03</v>
      </c>
      <c r="G48" s="24" t="str">
        <f t="shared" si="0"/>
        <v>FY04</v>
      </c>
      <c r="H48" s="24" t="str">
        <f t="shared" si="0"/>
        <v>FY05</v>
      </c>
      <c r="I48" s="24" t="str">
        <f t="shared" si="0"/>
        <v>FY06</v>
      </c>
      <c r="J48" s="24" t="str">
        <f t="shared" si="0"/>
        <v>FY07</v>
      </c>
      <c r="K48" s="24" t="str">
        <f t="shared" si="0"/>
        <v>FY08</v>
      </c>
      <c r="L48" s="24" t="str">
        <f t="shared" si="0"/>
        <v>FY09</v>
      </c>
      <c r="M48" s="24" t="str">
        <f t="shared" si="0"/>
        <v>FY10</v>
      </c>
      <c r="N48" s="24" t="str">
        <f t="shared" si="0"/>
        <v>FY11</v>
      </c>
      <c r="O48" s="24" t="str">
        <f t="shared" si="0"/>
        <v>FY12</v>
      </c>
      <c r="P48" s="24" t="str">
        <f t="shared" si="0"/>
        <v>FY13</v>
      </c>
      <c r="Q48" s="24" t="str">
        <f t="shared" si="0"/>
        <v>FY14</v>
      </c>
      <c r="R48" s="24" t="str">
        <f t="shared" si="0"/>
        <v>FY15</v>
      </c>
      <c r="S48" s="24" t="str">
        <f t="shared" si="0"/>
        <v>FY16</v>
      </c>
      <c r="T48" s="24" t="str">
        <f t="shared" si="0"/>
        <v>FY17</v>
      </c>
      <c r="U48" s="24" t="str">
        <f t="shared" si="0"/>
        <v>FY18</v>
      </c>
      <c r="V48" s="24" t="str">
        <f t="shared" si="0"/>
        <v>FY19</v>
      </c>
      <c r="W48" s="24" t="str">
        <f t="shared" si="0"/>
        <v>FY20</v>
      </c>
      <c r="X48" s="24" t="str">
        <f t="shared" si="0"/>
        <v>FY21</v>
      </c>
      <c r="Y48" s="24" t="str">
        <f t="shared" si="0"/>
        <v>FY22</v>
      </c>
      <c r="Z48" s="24" t="str">
        <f t="shared" si="0"/>
        <v>FY23</v>
      </c>
      <c r="AA48" s="24" t="str">
        <f t="shared" si="0"/>
        <v>FY24</v>
      </c>
      <c r="AB48" s="24" t="str">
        <f t="shared" si="0"/>
        <v>FY25</v>
      </c>
    </row>
    <row r="49" spans="1:28" s="106" customFormat="1" ht="20.25" customHeight="1" x14ac:dyDescent="0.3">
      <c r="A49" s="106" t="s">
        <v>1273</v>
      </c>
      <c r="C49" s="107">
        <v>34.671401977539063</v>
      </c>
      <c r="D49" s="107">
        <v>24.55183219909668</v>
      </c>
      <c r="E49" s="107">
        <v>27.518453598022461</v>
      </c>
      <c r="F49" s="107">
        <v>28.161922454833984</v>
      </c>
      <c r="G49" s="107">
        <v>28.351425170898438</v>
      </c>
      <c r="H49" s="107">
        <v>27.828996658325195</v>
      </c>
      <c r="I49" s="107">
        <v>26.971906661987305</v>
      </c>
      <c r="J49" s="107">
        <v>29.071802139282227</v>
      </c>
      <c r="K49" s="107">
        <v>31.847280502319336</v>
      </c>
      <c r="L49" s="107">
        <v>30.309820175170898</v>
      </c>
      <c r="M49" s="107">
        <v>35.805107116699219</v>
      </c>
      <c r="N49" s="107">
        <v>35.647136688232422</v>
      </c>
      <c r="O49" s="107">
        <v>35.982101440429688</v>
      </c>
      <c r="P49" s="107">
        <v>36.636806488037109</v>
      </c>
      <c r="Q49" s="107">
        <v>38.964473724365234</v>
      </c>
      <c r="R49" s="107">
        <v>34.196430206298828</v>
      </c>
      <c r="S49" s="107">
        <v>32.723300933837891</v>
      </c>
      <c r="T49" s="107">
        <v>30.1917724609375</v>
      </c>
      <c r="U49" s="107">
        <v>46.642803192138672</v>
      </c>
      <c r="V49" s="107">
        <v>16.348300933837891</v>
      </c>
      <c r="W49" s="107">
        <v>30.579635620117188</v>
      </c>
      <c r="X49" s="107">
        <v>46.016571044921875</v>
      </c>
      <c r="Y49" s="107">
        <v>65.757179260253906</v>
      </c>
      <c r="Z49" s="107">
        <v>42.635215759277344</v>
      </c>
      <c r="AA49" s="106">
        <v>82.743484497070313</v>
      </c>
      <c r="AB49" s="106">
        <v>79.667304992675781</v>
      </c>
    </row>
    <row r="50" spans="1:28" ht="20.25" customHeight="1" x14ac:dyDescent="0.25">
      <c r="A50" s="217" t="s">
        <v>1274</v>
      </c>
      <c r="B50" s="217"/>
      <c r="C50" s="217">
        <v>46.459682464599609</v>
      </c>
      <c r="D50" s="217">
        <v>37.544578552246094</v>
      </c>
      <c r="E50" s="217">
        <v>41.41619873046875</v>
      </c>
      <c r="F50" s="217">
        <v>41.870948791503906</v>
      </c>
      <c r="G50" s="217">
        <v>43.088092803955078</v>
      </c>
      <c r="H50" s="217">
        <v>43.089210510253906</v>
      </c>
      <c r="I50" s="217">
        <v>42.391513824462891</v>
      </c>
      <c r="J50" s="217">
        <v>43.989631652832031</v>
      </c>
      <c r="K50" s="217">
        <v>45.422893524169922</v>
      </c>
      <c r="L50" s="217">
        <v>42.315280914306641</v>
      </c>
      <c r="M50" s="217">
        <v>47.555644989013672</v>
      </c>
      <c r="N50" s="217">
        <v>47.976619720458984</v>
      </c>
      <c r="O50" s="217">
        <v>48.999973297119141</v>
      </c>
      <c r="P50" s="217">
        <v>50.217460632324219</v>
      </c>
      <c r="Q50" s="217">
        <v>53.930843353271484</v>
      </c>
      <c r="R50" s="217">
        <v>52.241611480712891</v>
      </c>
      <c r="S50" s="217">
        <v>53.231040954589844</v>
      </c>
      <c r="T50" s="217">
        <v>52.063106536865234</v>
      </c>
      <c r="U50" s="217">
        <v>69.100013732910156</v>
      </c>
      <c r="V50" s="217">
        <v>38.328655242919922</v>
      </c>
      <c r="W50" s="217">
        <v>50.73675537109375</v>
      </c>
      <c r="X50" s="217">
        <v>61.979030609130859</v>
      </c>
      <c r="Y50" s="217">
        <v>82.209205627441406</v>
      </c>
      <c r="Z50" s="217">
        <v>61.899921417236328</v>
      </c>
      <c r="AA50" s="217">
        <v>106.32228088378906</v>
      </c>
      <c r="AB50" s="217">
        <v>106.53175354003906</v>
      </c>
    </row>
    <row r="51" spans="1:28" ht="12.75" customHeight="1" x14ac:dyDescent="0.25">
      <c r="A51" s="180" t="s">
        <v>1275</v>
      </c>
      <c r="B51" s="217"/>
      <c r="C51" s="217">
        <v>40.345386505126953</v>
      </c>
      <c r="D51" s="217">
        <v>31.741399765014648</v>
      </c>
      <c r="E51" s="217">
        <v>35.317962646484375</v>
      </c>
      <c r="F51" s="217">
        <v>35.874252319335938</v>
      </c>
      <c r="G51" s="217">
        <v>36.461635589599609</v>
      </c>
      <c r="H51" s="217">
        <v>35.850093841552734</v>
      </c>
      <c r="I51" s="217">
        <v>35.218029022216797</v>
      </c>
      <c r="J51" s="217">
        <v>36.658737182617188</v>
      </c>
      <c r="K51" s="217">
        <v>37.590290069580078</v>
      </c>
      <c r="L51" s="217">
        <v>34.943920135498047</v>
      </c>
      <c r="M51" s="217">
        <v>38.465389251708984</v>
      </c>
      <c r="N51" s="217">
        <v>38.254001617431641</v>
      </c>
      <c r="O51" s="217">
        <v>38.321208953857422</v>
      </c>
      <c r="P51" s="217">
        <v>37.593475341796875</v>
      </c>
      <c r="Q51" s="217">
        <v>40.520519256591797</v>
      </c>
      <c r="R51" s="217">
        <v>36.431171417236328</v>
      </c>
      <c r="S51" s="217">
        <v>37.345355987548828</v>
      </c>
      <c r="T51" s="217">
        <v>38.076801300048828</v>
      </c>
      <c r="U51" s="217">
        <v>49.893482208251953</v>
      </c>
      <c r="V51" s="217">
        <v>26.342315673828125</v>
      </c>
      <c r="W51" s="217">
        <v>37.516086578369141</v>
      </c>
      <c r="X51" s="217">
        <v>53.688674926757813</v>
      </c>
      <c r="Y51" s="217">
        <v>73.046546936035156</v>
      </c>
      <c r="Z51" s="217">
        <v>48.857578277587891</v>
      </c>
      <c r="AA51" s="217">
        <v>91.338249206542969</v>
      </c>
      <c r="AB51" s="217">
        <v>90.371131896972656</v>
      </c>
    </row>
    <row r="52" spans="1:28" x14ac:dyDescent="0.25">
      <c r="A52" s="218" t="s">
        <v>1276</v>
      </c>
      <c r="B52" s="217"/>
      <c r="C52" s="217">
        <v>13.642000198364258</v>
      </c>
      <c r="D52" s="217">
        <v>13.784999847412109</v>
      </c>
      <c r="E52" s="217">
        <v>13.928000450134277</v>
      </c>
      <c r="F52" s="217">
        <v>13.928000450134277</v>
      </c>
      <c r="G52" s="217">
        <v>14.071000099182129</v>
      </c>
      <c r="H52" s="217">
        <v>12.470999717712402</v>
      </c>
      <c r="I52" s="217">
        <v>12.717000007629395</v>
      </c>
      <c r="J52" s="217">
        <v>12.717000007629395</v>
      </c>
      <c r="K52" s="217">
        <v>13.232695579528809</v>
      </c>
      <c r="L52" s="217">
        <v>13.147500038146973</v>
      </c>
      <c r="M52" s="217">
        <v>13.147500038146973</v>
      </c>
      <c r="N52" s="217">
        <v>13.147000312805176</v>
      </c>
      <c r="O52" s="217">
        <v>13.128231048583984</v>
      </c>
      <c r="P52" s="217">
        <v>13.147000312805176</v>
      </c>
      <c r="Q52" s="217">
        <v>13.147000312805176</v>
      </c>
      <c r="R52" s="217">
        <v>13.147000312805176</v>
      </c>
      <c r="S52" s="217">
        <v>13.147000312805176</v>
      </c>
      <c r="T52" s="217">
        <v>13.147000312805176</v>
      </c>
      <c r="U52" s="217">
        <v>24.573999404907227</v>
      </c>
      <c r="V52" s="217">
        <v>0</v>
      </c>
      <c r="W52" s="217">
        <v>0</v>
      </c>
      <c r="X52" s="217">
        <v>0</v>
      </c>
      <c r="Y52" s="217">
        <v>6.1700000762939453</v>
      </c>
      <c r="Z52" s="217">
        <v>5.1999998092651367</v>
      </c>
      <c r="AA52" s="217">
        <v>34.090000152587891</v>
      </c>
      <c r="AB52" s="217">
        <v>35.5</v>
      </c>
    </row>
    <row r="53" spans="1:28" s="104" customFormat="1" ht="13" x14ac:dyDescent="0.3">
      <c r="A53" s="218" t="s">
        <v>1277</v>
      </c>
      <c r="B53" s="217"/>
      <c r="C53" s="217">
        <v>6.7087831497192383</v>
      </c>
      <c r="D53" s="217">
        <v>7.0037941932678223</v>
      </c>
      <c r="E53" s="217">
        <v>5.6654891967773438</v>
      </c>
      <c r="F53" s="217">
        <v>6.9478740692138672</v>
      </c>
      <c r="G53" s="217">
        <v>8.4855461120605469</v>
      </c>
      <c r="H53" s="217">
        <v>9.2130918502807617</v>
      </c>
      <c r="I53" s="217">
        <v>9.4072723388671875</v>
      </c>
      <c r="J53" s="217">
        <v>8.89154052734375</v>
      </c>
      <c r="K53" s="217">
        <v>9.3326740264892578</v>
      </c>
      <c r="L53" s="217">
        <v>8.7040891647338867</v>
      </c>
      <c r="M53" s="217">
        <v>10.735448837280273</v>
      </c>
      <c r="N53" s="217">
        <v>10.343138694763184</v>
      </c>
      <c r="O53" s="217">
        <v>10.480127334594727</v>
      </c>
      <c r="P53" s="217">
        <v>9.7167339324951172</v>
      </c>
      <c r="Q53" s="217">
        <v>9.9457292556762695</v>
      </c>
      <c r="R53" s="217">
        <v>10.222122192382813</v>
      </c>
      <c r="S53" s="217">
        <v>10.018420219421387</v>
      </c>
      <c r="T53" s="217">
        <v>9.6902284622192383</v>
      </c>
      <c r="U53" s="217">
        <v>9.5392665863037109</v>
      </c>
      <c r="V53" s="217">
        <v>9.5741357803344727</v>
      </c>
      <c r="W53" s="217">
        <v>20.764247894287109</v>
      </c>
      <c r="X53" s="217">
        <v>31.64198112487793</v>
      </c>
      <c r="Y53" s="217">
        <v>37.151657104492188</v>
      </c>
      <c r="Z53" s="217">
        <v>18.197000503540039</v>
      </c>
      <c r="AA53" s="104">
        <v>21.506999969482422</v>
      </c>
      <c r="AB53" s="104">
        <v>22.139999389648438</v>
      </c>
    </row>
    <row r="54" spans="1:28" s="104" customFormat="1" ht="13" x14ac:dyDescent="0.3">
      <c r="A54" s="218" t="s">
        <v>1311</v>
      </c>
      <c r="B54" s="217"/>
      <c r="C54" s="217">
        <v>10.542483329772949</v>
      </c>
      <c r="D54" s="217">
        <v>0.5933079719543457</v>
      </c>
      <c r="E54" s="217">
        <v>3.7762479782104492</v>
      </c>
      <c r="F54" s="217">
        <v>1.090548038482666</v>
      </c>
      <c r="G54" s="217">
        <v>0.82743901014328003</v>
      </c>
      <c r="H54" s="217">
        <v>0.989982008934021</v>
      </c>
      <c r="I54" s="217">
        <v>1.1526850461959839</v>
      </c>
      <c r="J54" s="217">
        <v>4.4695858955383301</v>
      </c>
      <c r="K54" s="217">
        <v>2.9500710964202881</v>
      </c>
      <c r="L54" s="217">
        <v>1.636667013168335</v>
      </c>
      <c r="M54" s="217">
        <v>0.63577401638031006</v>
      </c>
      <c r="N54" s="217">
        <v>1.7678389549255371</v>
      </c>
      <c r="O54" s="217">
        <v>1.950903058052063</v>
      </c>
      <c r="P54" s="217">
        <v>1.8811490535736084</v>
      </c>
      <c r="Q54" s="217">
        <v>5.5067429542541504</v>
      </c>
      <c r="R54" s="217">
        <v>1.2442070245742798</v>
      </c>
      <c r="S54" s="217">
        <v>2.1754839420318604</v>
      </c>
      <c r="T54" s="217">
        <v>3.1401150226593018</v>
      </c>
      <c r="U54" s="217">
        <v>4.179999828338623</v>
      </c>
      <c r="V54" s="217">
        <v>5.1012778282165527</v>
      </c>
      <c r="W54" s="217">
        <v>5.0864300727844238</v>
      </c>
      <c r="X54" s="217">
        <v>9.5890092849731445</v>
      </c>
      <c r="Y54" s="217">
        <v>11.807052612304688</v>
      </c>
      <c r="Z54" s="217">
        <v>7.9549999237060547</v>
      </c>
      <c r="AA54" s="104">
        <v>19.233999252319336</v>
      </c>
      <c r="AB54" s="104">
        <v>16.655000686645508</v>
      </c>
    </row>
    <row r="55" spans="1:28" x14ac:dyDescent="0.25">
      <c r="A55" s="218" t="s">
        <v>1312</v>
      </c>
      <c r="B55" s="217"/>
      <c r="C55" s="217">
        <v>3.8436079025268555</v>
      </c>
      <c r="D55" s="217">
        <v>4.511756420135498</v>
      </c>
      <c r="E55" s="217">
        <v>5.6080961227416992</v>
      </c>
      <c r="F55" s="217">
        <v>7.1518893241882324</v>
      </c>
      <c r="G55" s="217">
        <v>6.7367024421691895</v>
      </c>
      <c r="H55" s="217">
        <v>6.3177666664123535</v>
      </c>
      <c r="I55" s="217">
        <v>6.0207085609436035</v>
      </c>
      <c r="J55" s="217">
        <v>5.6271724700927734</v>
      </c>
      <c r="K55" s="217">
        <v>5.9149394035339355</v>
      </c>
      <c r="L55" s="217">
        <v>6.2444567680358887</v>
      </c>
      <c r="M55" s="217">
        <v>7.8096818923950195</v>
      </c>
      <c r="N55" s="217">
        <v>7.9708456993103027</v>
      </c>
      <c r="O55" s="217">
        <v>7.7947020530700684</v>
      </c>
      <c r="P55" s="217">
        <v>7.8887042999267578</v>
      </c>
      <c r="Q55" s="217">
        <v>6.7869100570678711</v>
      </c>
      <c r="R55" s="217">
        <v>6.6356959342956543</v>
      </c>
      <c r="S55" s="217">
        <v>6.7646560668945313</v>
      </c>
      <c r="T55" s="217">
        <v>6.8726301193237305</v>
      </c>
      <c r="U55" s="217">
        <v>6.509364128112793</v>
      </c>
      <c r="V55" s="217">
        <v>6.645899772644043</v>
      </c>
      <c r="W55" s="217">
        <v>6.9279532432556152</v>
      </c>
      <c r="X55" s="217">
        <v>8.1394176483154297</v>
      </c>
      <c r="Y55" s="217">
        <v>9.6466102600097656</v>
      </c>
      <c r="Z55" s="217">
        <v>9.1873636245727539</v>
      </c>
      <c r="AA55" s="217">
        <v>8.1436643600463867</v>
      </c>
      <c r="AB55" s="217">
        <v>7.4578771591186523</v>
      </c>
    </row>
    <row r="56" spans="1:28" s="106" customFormat="1" ht="13" x14ac:dyDescent="0.3">
      <c r="A56" s="218" t="s">
        <v>1278</v>
      </c>
      <c r="B56" s="217"/>
      <c r="C56" s="217">
        <v>5.6085124015808105</v>
      </c>
      <c r="D56" s="217">
        <v>5.8475408554077148</v>
      </c>
      <c r="E56" s="217">
        <v>6.3401298522949219</v>
      </c>
      <c r="F56" s="217">
        <v>6.7559404373168945</v>
      </c>
      <c r="G56" s="217">
        <v>6.3409500122070313</v>
      </c>
      <c r="H56" s="217">
        <v>6.8582534790039063</v>
      </c>
      <c r="I56" s="217">
        <v>5.9203643798828125</v>
      </c>
      <c r="J56" s="217">
        <v>4.9534358978271484</v>
      </c>
      <c r="K56" s="217">
        <v>6.159909725189209</v>
      </c>
      <c r="L56" s="217">
        <v>5.2112078666687012</v>
      </c>
      <c r="M56" s="217">
        <v>6.1369848251342773</v>
      </c>
      <c r="N56" s="217">
        <v>5.0251789093017578</v>
      </c>
      <c r="O56" s="217">
        <v>4.9672441482543945</v>
      </c>
      <c r="P56" s="217">
        <v>4.9598884582519531</v>
      </c>
      <c r="Q56" s="217">
        <v>5.1341352462768555</v>
      </c>
      <c r="R56" s="217">
        <v>5.1821451187133789</v>
      </c>
      <c r="S56" s="217">
        <v>5.2397937774658203</v>
      </c>
      <c r="T56" s="217">
        <v>5.2268280982971191</v>
      </c>
      <c r="U56" s="217">
        <v>5.0908513069152832</v>
      </c>
      <c r="V56" s="217">
        <v>5.021003246307373</v>
      </c>
      <c r="W56" s="217">
        <v>4.7374553680419922</v>
      </c>
      <c r="X56" s="217">
        <v>4.3182659149169922</v>
      </c>
      <c r="Y56" s="217">
        <v>8.2712240219116211</v>
      </c>
      <c r="Z56" s="217">
        <v>8.3182144165039063</v>
      </c>
      <c r="AA56" s="106">
        <v>8.3635892868041992</v>
      </c>
      <c r="AB56" s="106">
        <v>8.6182575225830078</v>
      </c>
    </row>
    <row r="57" spans="1:28" s="106" customFormat="1" ht="13" x14ac:dyDescent="0.3">
      <c r="A57" s="180" t="s">
        <v>1313</v>
      </c>
      <c r="B57" s="217"/>
      <c r="C57" s="217">
        <v>1.1366649866104126</v>
      </c>
      <c r="D57" s="217">
        <v>1.1170769929885864</v>
      </c>
      <c r="E57" s="217">
        <v>1.155784010887146</v>
      </c>
      <c r="F57" s="217">
        <v>1.3099620342254639</v>
      </c>
      <c r="G57" s="217">
        <v>1.7315880060195923</v>
      </c>
      <c r="H57" s="217">
        <v>1.7492680549621582</v>
      </c>
      <c r="I57" s="217">
        <v>1.7336699962615967</v>
      </c>
      <c r="J57" s="217">
        <v>1.8642690181732178</v>
      </c>
      <c r="K57" s="217">
        <v>1.7754650115966797</v>
      </c>
      <c r="L57" s="217">
        <v>1.5257610082626343</v>
      </c>
      <c r="M57" s="217">
        <v>2.9584560394287109</v>
      </c>
      <c r="N57" s="217">
        <v>3.8291819095611572</v>
      </c>
      <c r="O57" s="217">
        <v>4.3940482139587402</v>
      </c>
      <c r="P57" s="217">
        <v>5.7827877998352051</v>
      </c>
      <c r="Q57" s="217">
        <v>6.3923478126525879</v>
      </c>
      <c r="R57" s="217">
        <v>8.7852296829223633</v>
      </c>
      <c r="S57" s="217">
        <v>7.7960500717163086</v>
      </c>
      <c r="T57" s="217">
        <v>6.6134910583496094</v>
      </c>
      <c r="U57" s="217">
        <v>9.8688163757324219</v>
      </c>
      <c r="V57" s="217">
        <v>3.7155740261077881</v>
      </c>
      <c r="W57" s="217">
        <v>3.2734789848327637</v>
      </c>
      <c r="X57" s="217">
        <v>0.42399999499320984</v>
      </c>
      <c r="Y57" s="217">
        <v>1.1419999599456787</v>
      </c>
      <c r="Z57" s="217">
        <v>4.064000129699707</v>
      </c>
      <c r="AA57" s="106">
        <v>5.8020000457763672</v>
      </c>
      <c r="AB57" s="106">
        <v>7.0300002098083496</v>
      </c>
    </row>
    <row r="58" spans="1:28" s="106" customFormat="1" ht="12.75" customHeight="1" x14ac:dyDescent="0.3">
      <c r="A58" s="180" t="s">
        <v>425</v>
      </c>
      <c r="B58" s="217"/>
      <c r="C58" s="217">
        <v>1.6257122755050659</v>
      </c>
      <c r="D58" s="217">
        <v>1.7074642181396484</v>
      </c>
      <c r="E58" s="217">
        <v>1.7994506359100342</v>
      </c>
      <c r="F58" s="217">
        <v>1.8870494365692139</v>
      </c>
      <c r="G58" s="217">
        <v>1.7121483087539673</v>
      </c>
      <c r="H58" s="217">
        <v>1.632143497467041</v>
      </c>
      <c r="I58" s="217">
        <v>1.7440832853317261</v>
      </c>
      <c r="J58" s="217">
        <v>1.8730107545852661</v>
      </c>
      <c r="K58" s="217">
        <v>1.9503116607666016</v>
      </c>
      <c r="L58" s="217">
        <v>1.9854563474655151</v>
      </c>
      <c r="M58" s="217">
        <v>1.8689358234405518</v>
      </c>
      <c r="N58" s="217">
        <v>1.8924044370651245</v>
      </c>
      <c r="O58" s="217">
        <v>2.00180983543396</v>
      </c>
      <c r="P58" s="217">
        <v>2.0578179359436035</v>
      </c>
      <c r="Q58" s="217">
        <v>2.1053409576416016</v>
      </c>
      <c r="R58" s="217">
        <v>2.2592699527740479</v>
      </c>
      <c r="S58" s="217">
        <v>2.5372955799102783</v>
      </c>
      <c r="T58" s="217">
        <v>2.7850010395050049</v>
      </c>
      <c r="U58" s="217">
        <v>3.1218609809875488</v>
      </c>
      <c r="V58" s="217">
        <v>3.2244093418121338</v>
      </c>
      <c r="W58" s="217">
        <v>3.441781759262085</v>
      </c>
      <c r="X58" s="217">
        <v>3.4281978607177734</v>
      </c>
      <c r="Y58" s="217">
        <v>3.7322978973388672</v>
      </c>
      <c r="Z58" s="217">
        <v>3.8863511085510254</v>
      </c>
      <c r="AA58" s="106">
        <v>4.0596370697021484</v>
      </c>
      <c r="AB58" s="106">
        <v>4.0621728897094727</v>
      </c>
    </row>
    <row r="59" spans="1:28" s="106" customFormat="1" ht="12.75" customHeight="1" x14ac:dyDescent="0.3">
      <c r="A59" s="180" t="s">
        <v>1314</v>
      </c>
      <c r="B59" s="217"/>
      <c r="C59" s="217">
        <v>0.44087633490562439</v>
      </c>
      <c r="D59" s="217">
        <v>0.36946812272071838</v>
      </c>
      <c r="E59" s="217">
        <v>0.37500554323196411</v>
      </c>
      <c r="F59" s="217">
        <v>0.2082868367433548</v>
      </c>
      <c r="G59" s="217">
        <v>0.32327413558959961</v>
      </c>
      <c r="H59" s="217">
        <v>0.57876068353652954</v>
      </c>
      <c r="I59" s="217">
        <v>0.69751805067062378</v>
      </c>
      <c r="J59" s="217">
        <v>0.60102009773254395</v>
      </c>
      <c r="K59" s="217">
        <v>0.81138515472412109</v>
      </c>
      <c r="L59" s="217">
        <v>0.95903164148330688</v>
      </c>
      <c r="M59" s="217">
        <v>0.75014466047286987</v>
      </c>
      <c r="N59" s="217">
        <v>0.85846167802810669</v>
      </c>
      <c r="O59" s="217">
        <v>1.0193994045257568</v>
      </c>
      <c r="P59" s="217">
        <v>1.0627130270004272</v>
      </c>
      <c r="Q59" s="217">
        <v>0.87781721353530884</v>
      </c>
      <c r="R59" s="217">
        <v>1.0046074390411377</v>
      </c>
      <c r="S59" s="217">
        <v>0.9650682806968689</v>
      </c>
      <c r="T59" s="217">
        <v>0.93188333511352539</v>
      </c>
      <c r="U59" s="217">
        <v>0.83954137563705444</v>
      </c>
      <c r="V59" s="217">
        <v>0.8339647650718689</v>
      </c>
      <c r="W59" s="217">
        <v>0.64060187339782715</v>
      </c>
      <c r="X59" s="217">
        <v>0.24621082842350006</v>
      </c>
      <c r="Y59" s="217">
        <v>0.26110589504241943</v>
      </c>
      <c r="Z59" s="217">
        <v>0.53222805261611938</v>
      </c>
      <c r="AA59" s="106">
        <v>0.40820500254631042</v>
      </c>
      <c r="AB59" s="106">
        <v>0.23415546119213104</v>
      </c>
    </row>
    <row r="60" spans="1:28" ht="12.75" customHeight="1" x14ac:dyDescent="0.25">
      <c r="A60" s="180" t="s">
        <v>1281</v>
      </c>
      <c r="B60" s="217"/>
      <c r="C60" s="217">
        <v>0.70461070537567139</v>
      </c>
      <c r="D60" s="217">
        <v>0.73899656534194946</v>
      </c>
      <c r="E60" s="217">
        <v>0.76212900876998901</v>
      </c>
      <c r="F60" s="217">
        <v>0.79255962371826172</v>
      </c>
      <c r="G60" s="217">
        <v>0.82399135828018188</v>
      </c>
      <c r="H60" s="217">
        <v>0.8647570013999939</v>
      </c>
      <c r="I60" s="217">
        <v>0.86321336030960083</v>
      </c>
      <c r="J60" s="217">
        <v>0.85094529390335083</v>
      </c>
      <c r="K60" s="217">
        <v>0.85585886240005493</v>
      </c>
      <c r="L60" s="217">
        <v>0.82150691747665405</v>
      </c>
      <c r="M60" s="217">
        <v>0.80442440509796143</v>
      </c>
      <c r="N60" s="217">
        <v>0.79520124197006226</v>
      </c>
      <c r="O60" s="217">
        <v>0.78426021337509155</v>
      </c>
      <c r="P60" s="217">
        <v>0.80359476804733276</v>
      </c>
      <c r="Q60" s="217">
        <v>0.82333797216415405</v>
      </c>
      <c r="R60" s="217">
        <v>0.83269929885864258</v>
      </c>
      <c r="S60" s="217">
        <v>0.83968245983123779</v>
      </c>
      <c r="T60" s="217">
        <v>0.85614782571792603</v>
      </c>
      <c r="U60" s="217">
        <v>0.87611061334609985</v>
      </c>
      <c r="V60" s="217">
        <v>0.89155292510986328</v>
      </c>
      <c r="W60" s="217">
        <v>0.90350008010864258</v>
      </c>
      <c r="X60" s="217">
        <v>0.93279153108596802</v>
      </c>
      <c r="Y60" s="217">
        <v>1.0057449340820313</v>
      </c>
      <c r="Z60" s="217">
        <v>1.0557223558425903</v>
      </c>
      <c r="AA60" s="217">
        <v>1.0872063636779785</v>
      </c>
      <c r="AB60" s="217">
        <v>1.1155780553817749</v>
      </c>
    </row>
    <row r="61" spans="1:28" ht="12.75" customHeight="1" x14ac:dyDescent="0.25">
      <c r="A61" s="180" t="s">
        <v>1315</v>
      </c>
      <c r="B61" s="217"/>
      <c r="C61" s="217">
        <v>1.5423978567123413</v>
      </c>
      <c r="D61" s="217">
        <v>1.2134796380996704</v>
      </c>
      <c r="E61" s="217">
        <v>1.181267261505127</v>
      </c>
      <c r="F61" s="217">
        <v>1.0721687078475952</v>
      </c>
      <c r="G61" s="217">
        <v>1.3034483194351196</v>
      </c>
      <c r="H61" s="217">
        <v>1.3132113218307495</v>
      </c>
      <c r="I61" s="217">
        <v>1.400653600692749</v>
      </c>
      <c r="J61" s="217">
        <v>1.2448438405990601</v>
      </c>
      <c r="K61" s="217">
        <v>1.3737756013870239</v>
      </c>
      <c r="L61" s="217">
        <v>1.0911636352539063</v>
      </c>
      <c r="M61" s="217">
        <v>1.1932737827301025</v>
      </c>
      <c r="N61" s="217">
        <v>1.4788650274276733</v>
      </c>
      <c r="O61" s="217">
        <v>1.6428102254867554</v>
      </c>
      <c r="P61" s="217">
        <v>1.7217575311660767</v>
      </c>
      <c r="Q61" s="217">
        <v>2.0364558696746826</v>
      </c>
      <c r="R61" s="217">
        <v>1.8212577104568481</v>
      </c>
      <c r="S61" s="217">
        <v>1.7936811447143555</v>
      </c>
      <c r="T61" s="217">
        <v>1.8652878999710083</v>
      </c>
      <c r="U61" s="217">
        <v>1.846083402633667</v>
      </c>
      <c r="V61" s="217">
        <v>1.8447818756103516</v>
      </c>
      <c r="W61" s="217">
        <v>1.8719354867935181</v>
      </c>
      <c r="X61" s="217">
        <v>1.556020975112915</v>
      </c>
      <c r="Y61" s="217">
        <v>1.9361549615859985</v>
      </c>
      <c r="Z61" s="217">
        <v>1.9946305751800537</v>
      </c>
      <c r="AA61" s="217">
        <v>1.9916285276412964</v>
      </c>
      <c r="AB61" s="217">
        <v>2.0243806838989258</v>
      </c>
    </row>
    <row r="62" spans="1:28" s="104" customFormat="1" ht="13" x14ac:dyDescent="0.3">
      <c r="A62" s="180" t="s">
        <v>1316</v>
      </c>
      <c r="B62" s="217"/>
      <c r="C62" s="217">
        <v>0.66403299570083618</v>
      </c>
      <c r="D62" s="217">
        <v>0.6566917896270752</v>
      </c>
      <c r="E62" s="217">
        <v>0.82459867000579834</v>
      </c>
      <c r="F62" s="217">
        <v>0.72667223215103149</v>
      </c>
      <c r="G62" s="217">
        <v>0.73200488090515137</v>
      </c>
      <c r="H62" s="217">
        <v>1.1009771823883057</v>
      </c>
      <c r="I62" s="217">
        <v>0.73434674739837646</v>
      </c>
      <c r="J62" s="217">
        <v>0.89680773019790649</v>
      </c>
      <c r="K62" s="217">
        <v>1.0658054351806641</v>
      </c>
      <c r="L62" s="217">
        <v>0.98843991756439209</v>
      </c>
      <c r="M62" s="217">
        <v>1.5150200128555298</v>
      </c>
      <c r="N62" s="217">
        <v>0.86850118637084961</v>
      </c>
      <c r="O62" s="217">
        <v>0.8364376425743103</v>
      </c>
      <c r="P62" s="217">
        <v>1.1953140497207642</v>
      </c>
      <c r="Q62" s="217">
        <v>1.1750279664993286</v>
      </c>
      <c r="R62" s="217">
        <v>1.1073777675628662</v>
      </c>
      <c r="S62" s="217">
        <v>1.95390784740448</v>
      </c>
      <c r="T62" s="217">
        <v>0.9344933032989502</v>
      </c>
      <c r="U62" s="217">
        <v>2.6541152000427246</v>
      </c>
      <c r="V62" s="217">
        <v>1.4760541915893555</v>
      </c>
      <c r="W62" s="217">
        <v>3.0893690586090088</v>
      </c>
      <c r="X62" s="217">
        <v>1.7031348943710327</v>
      </c>
      <c r="Y62" s="217">
        <v>1.0853580236434937</v>
      </c>
      <c r="Z62" s="217">
        <v>1.5094119310379028</v>
      </c>
      <c r="AA62" s="104">
        <v>1.6353521347045898</v>
      </c>
      <c r="AB62" s="104">
        <v>1.6943293809890747</v>
      </c>
    </row>
    <row r="63" spans="1:28" ht="20.25" customHeight="1" x14ac:dyDescent="0.25">
      <c r="A63" s="217" t="s">
        <v>1280</v>
      </c>
      <c r="B63" s="217"/>
      <c r="C63" s="217">
        <v>11.78827953338623</v>
      </c>
      <c r="D63" s="217">
        <v>12.992745399475098</v>
      </c>
      <c r="E63" s="217">
        <v>13.897745132446289</v>
      </c>
      <c r="F63" s="217">
        <v>13.709028244018555</v>
      </c>
      <c r="G63" s="217">
        <v>14.736667633056641</v>
      </c>
      <c r="H63" s="217">
        <v>15.260214805603027</v>
      </c>
      <c r="I63" s="217">
        <v>15.419608116149902</v>
      </c>
      <c r="J63" s="217">
        <v>14.917830467224121</v>
      </c>
      <c r="K63" s="217">
        <v>13.57561206817627</v>
      </c>
      <c r="L63" s="217">
        <v>12.005459785461426</v>
      </c>
      <c r="M63" s="217">
        <v>11.750537872314453</v>
      </c>
      <c r="N63" s="217">
        <v>12.329482078552246</v>
      </c>
      <c r="O63" s="217">
        <v>13.01786994934082</v>
      </c>
      <c r="P63" s="217">
        <v>13.580654144287109</v>
      </c>
      <c r="Q63" s="217">
        <v>14.96636962890625</v>
      </c>
      <c r="R63" s="217">
        <v>18.04517936706543</v>
      </c>
      <c r="S63" s="217">
        <v>20.50773811340332</v>
      </c>
      <c r="T63" s="217">
        <v>21.871334075927734</v>
      </c>
      <c r="U63" s="217">
        <v>22.457208633422852</v>
      </c>
      <c r="V63" s="217">
        <v>21.980354309082031</v>
      </c>
      <c r="W63" s="217">
        <v>20.157119750976563</v>
      </c>
      <c r="X63" s="217">
        <v>15.962460517883301</v>
      </c>
      <c r="Y63" s="217">
        <v>16.452028274536133</v>
      </c>
      <c r="Z63" s="217">
        <v>19.264705657958984</v>
      </c>
      <c r="AA63" s="217">
        <v>23.578798294067383</v>
      </c>
      <c r="AB63" s="217">
        <v>26.864446640014648</v>
      </c>
    </row>
    <row r="64" spans="1:28" x14ac:dyDescent="0.25">
      <c r="A64" s="180" t="s">
        <v>789</v>
      </c>
      <c r="B64" s="217"/>
      <c r="C64" s="217">
        <v>0.49065399169921875</v>
      </c>
      <c r="D64" s="217">
        <v>0.60508900880813599</v>
      </c>
      <c r="E64" s="217">
        <v>0.67708897590637207</v>
      </c>
      <c r="F64" s="217">
        <v>0.75118499994277954</v>
      </c>
      <c r="G64" s="217">
        <v>0.56076902151107788</v>
      </c>
      <c r="H64" s="217">
        <v>0.70433998107910156</v>
      </c>
      <c r="I64" s="217">
        <v>1.4363720417022705</v>
      </c>
      <c r="J64" s="217">
        <v>1.630715012550354</v>
      </c>
      <c r="K64" s="217">
        <v>1.0823010206222534</v>
      </c>
      <c r="L64" s="217">
        <v>0.43639901280403137</v>
      </c>
      <c r="M64" s="217">
        <v>0.51317101716995239</v>
      </c>
      <c r="N64" s="217">
        <v>0.52788698673248291</v>
      </c>
      <c r="O64" s="217">
        <v>0.54499000310897827</v>
      </c>
      <c r="P64" s="217">
        <v>0.52308601140975952</v>
      </c>
      <c r="Q64" s="217">
        <v>5.080000264570117E-4</v>
      </c>
      <c r="R64" s="217">
        <v>0.68493497371673584</v>
      </c>
      <c r="S64" s="217">
        <v>0.88203400373458862</v>
      </c>
      <c r="T64" s="217">
        <v>0.86692100763320923</v>
      </c>
      <c r="U64" s="217">
        <v>1.1798230409622192</v>
      </c>
      <c r="V64" s="217">
        <v>0.95850402116775513</v>
      </c>
      <c r="W64" s="217">
        <v>0.72124099731445313</v>
      </c>
      <c r="X64" s="217">
        <v>3.0000000260770321E-3</v>
      </c>
      <c r="Y64" s="217">
        <v>6.0000000521540642E-3</v>
      </c>
      <c r="Z64" s="217">
        <v>7.0000002160668373E-3</v>
      </c>
      <c r="AA64" s="217">
        <v>9.9999997764825821E-3</v>
      </c>
      <c r="AB64" s="217">
        <v>7.0000002160668373E-3</v>
      </c>
    </row>
    <row r="65" spans="1:28" x14ac:dyDescent="0.25">
      <c r="A65" s="180" t="s">
        <v>1281</v>
      </c>
      <c r="B65" s="217"/>
      <c r="C65" s="217">
        <v>9.7552270889282227</v>
      </c>
      <c r="D65" s="217">
        <v>11.174176216125488</v>
      </c>
      <c r="E65" s="217">
        <v>12.039388656616211</v>
      </c>
      <c r="F65" s="217">
        <v>11.885674476623535</v>
      </c>
      <c r="G65" s="217">
        <v>12.87244987487793</v>
      </c>
      <c r="H65" s="217">
        <v>13.242663383483887</v>
      </c>
      <c r="I65" s="217">
        <v>12.582582473754883</v>
      </c>
      <c r="J65" s="217">
        <v>12.042272567749023</v>
      </c>
      <c r="K65" s="217">
        <v>11.119535446166992</v>
      </c>
      <c r="L65" s="217">
        <v>10.477897644042969</v>
      </c>
      <c r="M65" s="217">
        <v>10.044093132019043</v>
      </c>
      <c r="N65" s="217">
        <v>10.32273006439209</v>
      </c>
      <c r="O65" s="217">
        <v>10.830069541931152</v>
      </c>
      <c r="P65" s="217">
        <v>11.335810661315918</v>
      </c>
      <c r="Q65" s="217">
        <v>12.92940616607666</v>
      </c>
      <c r="R65" s="217">
        <v>15.538987159729004</v>
      </c>
      <c r="S65" s="217">
        <v>17.832023620605469</v>
      </c>
      <c r="T65" s="217">
        <v>19.139125823974609</v>
      </c>
      <c r="U65" s="217">
        <v>19.431301116943359</v>
      </c>
      <c r="V65" s="217">
        <v>19.177066802978516</v>
      </c>
      <c r="W65" s="217">
        <v>17.563941955566406</v>
      </c>
      <c r="X65" s="217">
        <v>14.403439521789551</v>
      </c>
      <c r="Y65" s="217">
        <v>14.509872436523438</v>
      </c>
      <c r="Z65" s="217">
        <v>17.26307487487793</v>
      </c>
      <c r="AA65" s="217">
        <v>21.577169418334961</v>
      </c>
      <c r="AB65" s="217">
        <v>24.833065032958984</v>
      </c>
    </row>
    <row r="66" spans="1:28" x14ac:dyDescent="0.25">
      <c r="A66" s="180" t="s">
        <v>93</v>
      </c>
      <c r="B66" s="217"/>
      <c r="C66" s="217">
        <v>1.5423978567123413</v>
      </c>
      <c r="D66" s="217">
        <v>1.2134796380996704</v>
      </c>
      <c r="E66" s="217">
        <v>1.181267261505127</v>
      </c>
      <c r="F66" s="217">
        <v>1.0721687078475952</v>
      </c>
      <c r="G66" s="217">
        <v>1.3034483194351196</v>
      </c>
      <c r="H66" s="217">
        <v>1.3132113218307495</v>
      </c>
      <c r="I66" s="217">
        <v>1.400653600692749</v>
      </c>
      <c r="J66" s="217">
        <v>1.2448438405990601</v>
      </c>
      <c r="K66" s="217">
        <v>1.3737756013870239</v>
      </c>
      <c r="L66" s="217">
        <v>1.0911636352539063</v>
      </c>
      <c r="M66" s="217">
        <v>1.1932737827301025</v>
      </c>
      <c r="N66" s="217">
        <v>1.4788650274276733</v>
      </c>
      <c r="O66" s="217">
        <v>1.6428102254867554</v>
      </c>
      <c r="P66" s="217">
        <v>1.7217575311660767</v>
      </c>
      <c r="Q66" s="217">
        <v>2.0364558696746826</v>
      </c>
      <c r="R66" s="217">
        <v>1.8212577104568481</v>
      </c>
      <c r="S66" s="217">
        <v>1.7936811447143555</v>
      </c>
      <c r="T66" s="217">
        <v>1.8652878999710083</v>
      </c>
      <c r="U66" s="217">
        <v>1.846083402633667</v>
      </c>
      <c r="V66" s="217">
        <v>1.8447818756103516</v>
      </c>
      <c r="W66" s="217">
        <v>1.8719354867935181</v>
      </c>
      <c r="X66" s="217">
        <v>1.556020975112915</v>
      </c>
      <c r="Y66" s="217">
        <v>1.9361549615859985</v>
      </c>
      <c r="Z66" s="217">
        <v>1.9946305751800537</v>
      </c>
      <c r="AA66" s="217">
        <v>1.9916285276412964</v>
      </c>
      <c r="AB66" s="217">
        <v>2.0243806838989258</v>
      </c>
    </row>
    <row r="67" spans="1:28" s="104" customFormat="1" ht="20.25" customHeight="1" x14ac:dyDescent="0.3">
      <c r="A67" s="104" t="s">
        <v>1282</v>
      </c>
      <c r="C67" s="104">
        <v>28.146987915039063</v>
      </c>
      <c r="D67" s="104">
        <v>31.244377136230469</v>
      </c>
      <c r="E67" s="104">
        <v>33.077632904052734</v>
      </c>
      <c r="F67" s="104">
        <v>28.248764038085938</v>
      </c>
      <c r="G67" s="104">
        <v>39.298690795898438</v>
      </c>
      <c r="H67" s="104">
        <v>46.938518524169922</v>
      </c>
      <c r="I67" s="104">
        <v>46.313789367675781</v>
      </c>
      <c r="J67" s="104">
        <v>40.163799285888672</v>
      </c>
      <c r="K67" s="104">
        <v>26.980270385742188</v>
      </c>
      <c r="L67" s="104">
        <v>14.504214286804199</v>
      </c>
      <c r="M67" s="104">
        <v>26.092849731445313</v>
      </c>
      <c r="N67" s="104">
        <v>16.7725830078125</v>
      </c>
      <c r="O67" s="104">
        <v>22.872518539428711</v>
      </c>
      <c r="P67" s="104">
        <v>19.457359313964844</v>
      </c>
      <c r="Q67" s="104">
        <v>32.640560150146484</v>
      </c>
      <c r="R67" s="104">
        <v>17.621007919311523</v>
      </c>
      <c r="S67" s="104">
        <v>24.400802612304688</v>
      </c>
      <c r="T67" s="104">
        <v>20.563739776611328</v>
      </c>
      <c r="U67" s="104">
        <v>82.618843078613281</v>
      </c>
      <c r="V67" s="104">
        <v>34.853675842285156</v>
      </c>
      <c r="W67" s="104">
        <v>26.765127182006836</v>
      </c>
      <c r="X67" s="104">
        <v>21.13348388671875</v>
      </c>
      <c r="Y67" s="104">
        <v>20.481914520263672</v>
      </c>
      <c r="Z67" s="104">
        <v>12.735250473022461</v>
      </c>
      <c r="AA67" s="104">
        <v>55.339248657226563</v>
      </c>
      <c r="AB67" s="104">
        <v>54.686248779296875</v>
      </c>
    </row>
    <row r="68" spans="1:28" ht="20.25" customHeight="1" x14ac:dyDescent="0.25">
      <c r="A68" s="217" t="s">
        <v>1283</v>
      </c>
      <c r="B68" s="217"/>
      <c r="C68" s="217">
        <v>28.146987915039063</v>
      </c>
      <c r="D68" s="217">
        <v>31.244377136230469</v>
      </c>
      <c r="E68" s="217">
        <v>33.077632904052734</v>
      </c>
      <c r="F68" s="217">
        <v>28.248764038085938</v>
      </c>
      <c r="G68" s="217">
        <v>39.298690795898438</v>
      </c>
      <c r="H68" s="217">
        <v>46.938518524169922</v>
      </c>
      <c r="I68" s="217">
        <v>46.313789367675781</v>
      </c>
      <c r="J68" s="217">
        <v>40.163799285888672</v>
      </c>
      <c r="K68" s="217">
        <v>26.980270385742188</v>
      </c>
      <c r="L68" s="217">
        <v>14.504214286804199</v>
      </c>
      <c r="M68" s="217">
        <v>26.092849731445313</v>
      </c>
      <c r="N68" s="217">
        <v>16.7725830078125</v>
      </c>
      <c r="O68" s="217">
        <v>22.872518539428711</v>
      </c>
      <c r="P68" s="217">
        <v>19.457359313964844</v>
      </c>
      <c r="Q68" s="217">
        <v>32.640560150146484</v>
      </c>
      <c r="R68" s="217">
        <v>17.621007919311523</v>
      </c>
      <c r="S68" s="217">
        <v>24.400802612304688</v>
      </c>
      <c r="T68" s="217">
        <v>20.563739776611328</v>
      </c>
      <c r="U68" s="217">
        <v>82.618843078613281</v>
      </c>
      <c r="V68" s="217">
        <v>34.853675842285156</v>
      </c>
      <c r="W68" s="217">
        <v>26.765127182006836</v>
      </c>
      <c r="X68" s="217">
        <v>21.13348388671875</v>
      </c>
      <c r="Y68" s="217">
        <v>20.481914520263672</v>
      </c>
      <c r="Z68" s="217">
        <v>12.735250473022461</v>
      </c>
      <c r="AA68" s="217">
        <v>55.339248657226563</v>
      </c>
      <c r="AB68" s="217">
        <v>54.686248779296875</v>
      </c>
    </row>
    <row r="69" spans="1:28" x14ac:dyDescent="0.25">
      <c r="A69" s="180" t="s">
        <v>1284</v>
      </c>
      <c r="B69" s="217"/>
      <c r="C69" s="217">
        <v>0</v>
      </c>
      <c r="D69" s="217">
        <v>0</v>
      </c>
      <c r="E69" s="217">
        <v>0</v>
      </c>
      <c r="F69" s="217">
        <v>0</v>
      </c>
      <c r="G69" s="217">
        <v>0</v>
      </c>
      <c r="H69" s="217">
        <v>0</v>
      </c>
      <c r="I69" s="217">
        <v>0</v>
      </c>
      <c r="J69" s="217">
        <v>0</v>
      </c>
      <c r="K69" s="217">
        <v>0</v>
      </c>
      <c r="L69" s="217">
        <v>0</v>
      </c>
      <c r="M69" s="217">
        <v>0</v>
      </c>
      <c r="N69" s="217">
        <v>0</v>
      </c>
      <c r="O69" s="217">
        <v>0</v>
      </c>
      <c r="P69" s="217">
        <v>0</v>
      </c>
      <c r="Q69" s="217">
        <v>0</v>
      </c>
      <c r="R69" s="217">
        <v>0</v>
      </c>
      <c r="S69" s="217">
        <v>0</v>
      </c>
      <c r="T69" s="217">
        <v>0</v>
      </c>
      <c r="U69" s="217">
        <v>65.25</v>
      </c>
      <c r="V69" s="217">
        <v>0</v>
      </c>
      <c r="W69" s="217">
        <v>0</v>
      </c>
      <c r="X69" s="217">
        <v>0</v>
      </c>
      <c r="Y69" s="217">
        <v>0</v>
      </c>
      <c r="Z69" s="217">
        <v>0</v>
      </c>
      <c r="AA69" s="217">
        <v>50</v>
      </c>
      <c r="AB69" s="217">
        <v>50</v>
      </c>
    </row>
    <row r="70" spans="1:28" x14ac:dyDescent="0.25">
      <c r="A70" s="180" t="s">
        <v>1285</v>
      </c>
      <c r="B70" s="217"/>
      <c r="C70" s="217">
        <v>5.5697502102702856E-4</v>
      </c>
      <c r="D70" s="217">
        <v>3.0183998751454055E-4</v>
      </c>
      <c r="E70" s="217">
        <v>1.0239599505439401E-3</v>
      </c>
      <c r="F70" s="217">
        <v>1.0858919704332948E-3</v>
      </c>
      <c r="G70" s="217">
        <v>3.7635669708251953</v>
      </c>
      <c r="H70" s="217">
        <v>1.5407079458236694</v>
      </c>
      <c r="I70" s="217">
        <v>8.1077766418457031</v>
      </c>
      <c r="J70" s="217">
        <v>8.2614841461181641</v>
      </c>
      <c r="K70" s="217">
        <v>6.912628173828125</v>
      </c>
      <c r="L70" s="217">
        <v>4.309959888458252</v>
      </c>
      <c r="M70" s="217">
        <v>6.564763069152832</v>
      </c>
      <c r="N70" s="217">
        <v>3.5087599754333496</v>
      </c>
      <c r="O70" s="217">
        <v>4.4027528762817383</v>
      </c>
      <c r="P70" s="217">
        <v>3.5168869495391846</v>
      </c>
      <c r="Q70" s="217">
        <v>4.0118498802185059</v>
      </c>
      <c r="R70" s="217">
        <v>6.7210869789123535</v>
      </c>
      <c r="S70" s="217">
        <v>7.055260181427002</v>
      </c>
      <c r="T70" s="217">
        <v>1.2245179414749146</v>
      </c>
      <c r="U70" s="217">
        <v>0.38649800419807434</v>
      </c>
      <c r="V70" s="217">
        <v>10.862138748168945</v>
      </c>
      <c r="W70" s="217">
        <v>8.6543865203857422</v>
      </c>
      <c r="X70" s="217">
        <v>5.3933982849121094</v>
      </c>
      <c r="Y70" s="217">
        <v>7.2000398635864258</v>
      </c>
      <c r="Z70" s="217">
        <v>2.9779996871948242</v>
      </c>
      <c r="AA70" s="217">
        <v>4.8470001220703125</v>
      </c>
      <c r="AB70" s="217">
        <v>0.60399961471557617</v>
      </c>
    </row>
    <row r="71" spans="1:28" x14ac:dyDescent="0.25">
      <c r="A71" s="180" t="s">
        <v>1286</v>
      </c>
      <c r="B71" s="217"/>
      <c r="C71" s="217">
        <v>7.9064302444458008</v>
      </c>
      <c r="D71" s="217">
        <v>14.424075126647949</v>
      </c>
      <c r="E71" s="217">
        <v>20.686609268188477</v>
      </c>
      <c r="F71" s="217">
        <v>22.1865234375</v>
      </c>
      <c r="G71" s="217">
        <v>26.349374771118164</v>
      </c>
      <c r="H71" s="217">
        <v>29.104082107543945</v>
      </c>
      <c r="I71" s="217">
        <v>19.788850784301758</v>
      </c>
      <c r="J71" s="217">
        <v>11.36171817779541</v>
      </c>
      <c r="K71" s="217">
        <v>2.1501142978668213</v>
      </c>
      <c r="L71" s="217">
        <v>0.2712898850440979</v>
      </c>
      <c r="M71" s="217">
        <v>0</v>
      </c>
      <c r="N71" s="217">
        <v>0</v>
      </c>
      <c r="O71" s="217">
        <v>0</v>
      </c>
      <c r="P71" s="217">
        <v>0</v>
      </c>
      <c r="Q71" s="217">
        <v>0</v>
      </c>
      <c r="R71" s="217">
        <v>0</v>
      </c>
      <c r="S71" s="217">
        <v>0</v>
      </c>
      <c r="T71" s="217">
        <v>0</v>
      </c>
      <c r="U71" s="217">
        <v>0</v>
      </c>
      <c r="V71" s="217">
        <v>0</v>
      </c>
      <c r="W71" s="217">
        <v>0</v>
      </c>
      <c r="X71" s="217">
        <v>0</v>
      </c>
      <c r="Y71" s="217">
        <v>0</v>
      </c>
      <c r="Z71" s="217">
        <v>0</v>
      </c>
      <c r="AA71" s="217">
        <v>0</v>
      </c>
      <c r="AB71" s="217">
        <v>0</v>
      </c>
    </row>
    <row r="72" spans="1:28" x14ac:dyDescent="0.25">
      <c r="A72" s="180" t="s">
        <v>167</v>
      </c>
      <c r="B72" s="217"/>
      <c r="C72" s="217">
        <v>20.239999771118164</v>
      </c>
      <c r="D72" s="217">
        <v>16.819999694824219</v>
      </c>
      <c r="E72" s="217">
        <v>12.390000343322754</v>
      </c>
      <c r="F72" s="217">
        <v>6.0500001907348633</v>
      </c>
      <c r="G72" s="217">
        <v>0.2800000011920929</v>
      </c>
      <c r="H72" s="217">
        <v>4.7300000190734863</v>
      </c>
      <c r="I72" s="217">
        <v>4.3000001907348633</v>
      </c>
      <c r="J72" s="217">
        <v>3.869999885559082</v>
      </c>
      <c r="K72" s="217">
        <v>9.0900001525878906</v>
      </c>
      <c r="L72" s="217">
        <v>3.25</v>
      </c>
      <c r="M72" s="217">
        <v>5.7800002098083496</v>
      </c>
      <c r="N72" s="217">
        <v>1.0800000429153442</v>
      </c>
      <c r="O72" s="217">
        <v>5.2600002288818359</v>
      </c>
      <c r="P72" s="217">
        <v>3.8424999713897705</v>
      </c>
      <c r="Q72" s="217">
        <v>3.9906249046325684</v>
      </c>
      <c r="R72" s="217">
        <v>3.5432813167572021</v>
      </c>
      <c r="S72" s="217">
        <v>4.1591014862060547</v>
      </c>
      <c r="T72" s="217">
        <v>14.183876991271973</v>
      </c>
      <c r="U72" s="217">
        <v>11.683876991271973</v>
      </c>
      <c r="V72" s="217">
        <v>9.1838769912719727</v>
      </c>
      <c r="W72" s="217">
        <v>6.6838769912719727</v>
      </c>
      <c r="X72" s="217">
        <v>4.1838769912719727</v>
      </c>
      <c r="Y72" s="217">
        <v>0</v>
      </c>
      <c r="Z72" s="217">
        <v>0</v>
      </c>
      <c r="AA72" s="217">
        <v>0</v>
      </c>
      <c r="AB72" s="217">
        <v>0</v>
      </c>
    </row>
    <row r="73" spans="1:28" x14ac:dyDescent="0.25">
      <c r="A73" s="180" t="s">
        <v>93</v>
      </c>
      <c r="B73" s="217"/>
      <c r="C73" s="217">
        <v>0</v>
      </c>
      <c r="D73" s="217">
        <v>0</v>
      </c>
      <c r="E73" s="217">
        <v>0</v>
      </c>
      <c r="F73" s="217">
        <v>1.1155823245644569E-2</v>
      </c>
      <c r="G73" s="217">
        <v>8.9057493209838867</v>
      </c>
      <c r="H73" s="217">
        <v>11.563729286193848</v>
      </c>
      <c r="I73" s="217">
        <v>14.117162704467773</v>
      </c>
      <c r="J73" s="217">
        <v>16.670597076416016</v>
      </c>
      <c r="K73" s="217">
        <v>8.8275279998779297</v>
      </c>
      <c r="L73" s="217">
        <v>6.6729640960693359</v>
      </c>
      <c r="M73" s="217">
        <v>13.748085975646973</v>
      </c>
      <c r="N73" s="217">
        <v>12.183822631835938</v>
      </c>
      <c r="O73" s="217">
        <v>13.209766387939453</v>
      </c>
      <c r="P73" s="217">
        <v>12.09797191619873</v>
      </c>
      <c r="Q73" s="217">
        <v>24.638084411621094</v>
      </c>
      <c r="R73" s="217">
        <v>7.3566389083862305</v>
      </c>
      <c r="S73" s="217">
        <v>13.186442375183105</v>
      </c>
      <c r="T73" s="217">
        <v>5.1553440093994141</v>
      </c>
      <c r="U73" s="217">
        <v>5.2984671592712402</v>
      </c>
      <c r="V73" s="217">
        <v>14.807659149169922</v>
      </c>
      <c r="W73" s="217">
        <v>11.426863670349121</v>
      </c>
      <c r="X73" s="217">
        <v>11.556208610534668</v>
      </c>
      <c r="Y73" s="217">
        <v>13.281875610351563</v>
      </c>
      <c r="Z73" s="217">
        <v>9.7572507858276367</v>
      </c>
      <c r="AA73" s="217">
        <v>0.492249995470047</v>
      </c>
      <c r="AB73" s="217">
        <v>4.0822501182556152</v>
      </c>
    </row>
    <row r="74" spans="1:28" x14ac:dyDescent="0.25">
      <c r="A74" s="217" t="s">
        <v>1287</v>
      </c>
      <c r="B74" s="217"/>
      <c r="C74" s="884">
        <v>0</v>
      </c>
      <c r="D74" s="884">
        <v>0</v>
      </c>
      <c r="E74" s="884">
        <v>0</v>
      </c>
      <c r="F74" s="884">
        <v>0</v>
      </c>
      <c r="G74" s="884">
        <v>0</v>
      </c>
      <c r="H74" s="884">
        <v>0</v>
      </c>
      <c r="I74" s="884">
        <v>0</v>
      </c>
      <c r="J74" s="884">
        <v>0</v>
      </c>
      <c r="K74" s="884">
        <v>0</v>
      </c>
      <c r="L74" s="884">
        <v>0</v>
      </c>
      <c r="M74" s="884">
        <v>0</v>
      </c>
      <c r="N74" s="884">
        <v>0</v>
      </c>
      <c r="O74" s="884">
        <v>0</v>
      </c>
      <c r="P74" s="884">
        <v>0</v>
      </c>
      <c r="Q74" s="884">
        <v>0</v>
      </c>
      <c r="R74" s="884">
        <v>0</v>
      </c>
      <c r="S74" s="884">
        <v>0</v>
      </c>
      <c r="T74" s="884">
        <v>0</v>
      </c>
      <c r="U74" s="884">
        <v>0</v>
      </c>
      <c r="V74" s="884">
        <v>0</v>
      </c>
      <c r="W74" s="884">
        <v>0</v>
      </c>
      <c r="X74" s="884">
        <v>0</v>
      </c>
      <c r="Y74" s="884">
        <v>0</v>
      </c>
      <c r="Z74" s="884">
        <v>0</v>
      </c>
      <c r="AA74" s="217">
        <v>0</v>
      </c>
      <c r="AB74" s="217">
        <v>0</v>
      </c>
    </row>
    <row r="75" spans="1:28" s="104" customFormat="1" ht="20.25" customHeight="1" x14ac:dyDescent="0.3">
      <c r="A75" s="104" t="s">
        <v>1288</v>
      </c>
      <c r="C75" s="104">
        <v>-45.428073883056641</v>
      </c>
      <c r="D75" s="104">
        <v>-18.731662750244141</v>
      </c>
      <c r="E75" s="104">
        <v>-13.670249938964844</v>
      </c>
      <c r="F75" s="104">
        <v>-12.585951805114746</v>
      </c>
      <c r="G75" s="104">
        <v>-16.631784439086914</v>
      </c>
      <c r="H75" s="104">
        <v>-0.73774462938308716</v>
      </c>
      <c r="I75" s="104">
        <v>-6.5366172790527344</v>
      </c>
      <c r="J75" s="104">
        <v>-0.54218268394470215</v>
      </c>
      <c r="K75" s="104">
        <v>-17.984535217285156</v>
      </c>
      <c r="L75" s="104">
        <v>-9.9046621322631836</v>
      </c>
      <c r="M75" s="104">
        <v>4.5397109985351563</v>
      </c>
      <c r="N75" s="104">
        <v>-15.337347030639648</v>
      </c>
      <c r="O75" s="104">
        <v>-17.889215469360352</v>
      </c>
      <c r="P75" s="104">
        <v>-20.431850433349609</v>
      </c>
      <c r="Q75" s="104">
        <v>-22.366750717163086</v>
      </c>
      <c r="R75" s="104">
        <v>-19.115270614624023</v>
      </c>
      <c r="S75" s="104">
        <v>-23.048757553100586</v>
      </c>
      <c r="T75" s="104">
        <v>-44.509807586669922</v>
      </c>
      <c r="U75" s="104">
        <v>30.356266021728516</v>
      </c>
      <c r="V75" s="104">
        <v>-58.919094085693359</v>
      </c>
      <c r="W75" s="104">
        <v>-84.824272155761719</v>
      </c>
      <c r="X75" s="104">
        <v>-78.386955261230469</v>
      </c>
      <c r="Y75" s="104">
        <v>-90.156661987304688</v>
      </c>
      <c r="Z75" s="104">
        <v>-95.247871398925781</v>
      </c>
      <c r="AA75" s="104">
        <v>7.2672915458679199</v>
      </c>
      <c r="AB75" s="104">
        <v>15.58757495880127</v>
      </c>
    </row>
    <row r="76" spans="1:28" s="104" customFormat="1" ht="20.25" customHeight="1" x14ac:dyDescent="0.3">
      <c r="A76" s="104" t="s">
        <v>142</v>
      </c>
      <c r="C76" s="104">
        <v>-28.035602569580078</v>
      </c>
      <c r="D76" s="104">
        <v>-4.746361255645752</v>
      </c>
      <c r="E76" s="104">
        <v>-22.340581893920898</v>
      </c>
      <c r="F76" s="104">
        <v>-9.1370697021484375</v>
      </c>
      <c r="G76" s="104">
        <v>-15.986658096313477</v>
      </c>
      <c r="H76" s="104">
        <v>-15.64067268371582</v>
      </c>
      <c r="I76" s="104">
        <v>1.0264689922332764</v>
      </c>
      <c r="J76" s="104">
        <v>-17.372472763061523</v>
      </c>
      <c r="K76" s="104">
        <v>-33.239906311035156</v>
      </c>
      <c r="L76" s="104">
        <v>-21.696260452270508</v>
      </c>
      <c r="M76" s="104">
        <v>-16.14653205871582</v>
      </c>
      <c r="N76" s="104">
        <v>-20.563726425170898</v>
      </c>
      <c r="O76" s="104">
        <v>-14.262081146240234</v>
      </c>
      <c r="P76" s="104">
        <v>-21.745628356933594</v>
      </c>
      <c r="Q76" s="104">
        <v>-22.901634216308594</v>
      </c>
      <c r="R76" s="104">
        <v>2.5890793185681105E-3</v>
      </c>
      <c r="S76" s="104">
        <v>-26.377239227294922</v>
      </c>
      <c r="T76" s="104">
        <v>-48.313339233398438</v>
      </c>
      <c r="U76" s="104">
        <v>9.8133468627929688</v>
      </c>
      <c r="V76" s="104">
        <v>-75.59857177734375</v>
      </c>
      <c r="W76" s="104">
        <v>-47.663738250732422</v>
      </c>
      <c r="X76" s="104">
        <v>-73.743507385253906</v>
      </c>
      <c r="Y76" s="104">
        <v>-93.643310546875</v>
      </c>
      <c r="Z76" s="104">
        <v>-108.39945983886719</v>
      </c>
      <c r="AA76" s="104">
        <v>24.783744812011719</v>
      </c>
      <c r="AB76" s="104">
        <v>27.017637252807617</v>
      </c>
    </row>
    <row r="77" spans="1:28" ht="13" x14ac:dyDescent="0.3">
      <c r="A77" s="106" t="s">
        <v>1289</v>
      </c>
      <c r="B77" s="106"/>
      <c r="C77" s="106">
        <v>-20.289154052734375</v>
      </c>
      <c r="D77" s="106">
        <v>-12.667568206787109</v>
      </c>
      <c r="E77" s="106">
        <v>-8.0813159942626953</v>
      </c>
      <c r="F77" s="106">
        <v>-6.349611759185791</v>
      </c>
      <c r="G77" s="106">
        <v>-2.8909981250762939</v>
      </c>
      <c r="H77" s="106">
        <v>-19.065010070800781</v>
      </c>
      <c r="I77" s="106">
        <v>-18.841989517211914</v>
      </c>
      <c r="J77" s="106">
        <v>-14.024654388427734</v>
      </c>
      <c r="K77" s="106">
        <v>-41.032455444335938</v>
      </c>
      <c r="L77" s="106">
        <v>-28.656105041503906</v>
      </c>
      <c r="M77" s="106">
        <v>-21.960718154907227</v>
      </c>
      <c r="N77" s="106">
        <v>-34.053153991699219</v>
      </c>
      <c r="O77" s="106">
        <v>-32.069862365722656</v>
      </c>
      <c r="P77" s="106">
        <v>-31.811925888061523</v>
      </c>
      <c r="Q77" s="106">
        <v>-38.941482543945313</v>
      </c>
      <c r="R77" s="106">
        <v>-67.521919250488281</v>
      </c>
      <c r="S77" s="106">
        <v>-64.657440185546875</v>
      </c>
      <c r="T77" s="106">
        <v>-47.739997863769531</v>
      </c>
      <c r="U77" s="106">
        <v>-50.752895355224609</v>
      </c>
      <c r="V77" s="106">
        <v>-45.363086700439453</v>
      </c>
      <c r="W77" s="106">
        <v>-43.411300659179688</v>
      </c>
      <c r="X77" s="106">
        <v>-26.490165710449219</v>
      </c>
      <c r="Y77" s="106">
        <v>-34.673316955566406</v>
      </c>
      <c r="Z77" s="106">
        <v>-46.099636077880859</v>
      </c>
      <c r="AA77" s="217">
        <v>-38.540573120117188</v>
      </c>
      <c r="AB77" s="217">
        <v>-40.013637542724609</v>
      </c>
    </row>
    <row r="78" spans="1:28" ht="13" x14ac:dyDescent="0.3">
      <c r="A78" s="180" t="s">
        <v>1317</v>
      </c>
      <c r="B78" s="106"/>
      <c r="C78" s="106">
        <v>0</v>
      </c>
      <c r="D78" s="106">
        <v>0</v>
      </c>
      <c r="E78" s="106">
        <v>0</v>
      </c>
      <c r="F78" s="106">
        <v>0</v>
      </c>
      <c r="G78" s="106">
        <v>0</v>
      </c>
      <c r="H78" s="106">
        <v>0</v>
      </c>
      <c r="I78" s="106">
        <v>0</v>
      </c>
      <c r="J78" s="106">
        <v>0</v>
      </c>
      <c r="K78" s="106">
        <v>0</v>
      </c>
      <c r="L78" s="106">
        <v>0</v>
      </c>
      <c r="M78" s="106">
        <v>0</v>
      </c>
      <c r="N78" s="106">
        <v>0</v>
      </c>
      <c r="O78" s="106">
        <v>0</v>
      </c>
      <c r="P78" s="106">
        <v>0</v>
      </c>
      <c r="Q78" s="106">
        <v>0</v>
      </c>
      <c r="R78" s="106">
        <v>0</v>
      </c>
      <c r="S78" s="106">
        <v>0</v>
      </c>
      <c r="T78" s="106">
        <v>0</v>
      </c>
      <c r="U78" s="106">
        <v>0</v>
      </c>
      <c r="V78" s="106">
        <v>0</v>
      </c>
      <c r="W78" s="106">
        <v>0</v>
      </c>
      <c r="X78" s="106">
        <v>0</v>
      </c>
      <c r="Y78" s="106">
        <v>0</v>
      </c>
      <c r="Z78" s="106">
        <v>0</v>
      </c>
      <c r="AA78" s="217">
        <v>0</v>
      </c>
      <c r="AB78" s="217">
        <v>0</v>
      </c>
    </row>
    <row r="79" spans="1:28" ht="13" x14ac:dyDescent="0.3">
      <c r="A79" s="180" t="s">
        <v>1318</v>
      </c>
      <c r="B79" s="106"/>
      <c r="C79" s="106">
        <v>20.289154052734375</v>
      </c>
      <c r="D79" s="106">
        <v>12.667568206787109</v>
      </c>
      <c r="E79" s="106">
        <v>8.0813159942626953</v>
      </c>
      <c r="F79" s="106">
        <v>6.349611759185791</v>
      </c>
      <c r="G79" s="106">
        <v>2.8909981250762939</v>
      </c>
      <c r="H79" s="106">
        <v>19.065010070800781</v>
      </c>
      <c r="I79" s="106">
        <v>18.841989517211914</v>
      </c>
      <c r="J79" s="106">
        <v>14.024654388427734</v>
      </c>
      <c r="K79" s="106">
        <v>41.032455444335938</v>
      </c>
      <c r="L79" s="106">
        <v>28.656105041503906</v>
      </c>
      <c r="M79" s="106">
        <v>21.960718154907227</v>
      </c>
      <c r="N79" s="106">
        <v>34.053153991699219</v>
      </c>
      <c r="O79" s="106">
        <v>32.069862365722656</v>
      </c>
      <c r="P79" s="106">
        <v>31.811925888061523</v>
      </c>
      <c r="Q79" s="106">
        <v>38.941482543945313</v>
      </c>
      <c r="R79" s="106">
        <v>67.521919250488281</v>
      </c>
      <c r="S79" s="106">
        <v>64.657440185546875</v>
      </c>
      <c r="T79" s="106">
        <v>47.739997863769531</v>
      </c>
      <c r="U79" s="106">
        <v>50.752895355224609</v>
      </c>
      <c r="V79" s="106">
        <v>45.363086700439453</v>
      </c>
      <c r="W79" s="106">
        <v>43.411300659179688</v>
      </c>
      <c r="X79" s="106">
        <v>26.490165710449219</v>
      </c>
      <c r="Y79" s="106">
        <v>34.673316955566406</v>
      </c>
      <c r="Z79" s="106">
        <v>46.099636077880859</v>
      </c>
      <c r="AA79" s="217">
        <v>38.540573120117188</v>
      </c>
      <c r="AB79" s="217">
        <v>40.013637542724609</v>
      </c>
    </row>
    <row r="80" spans="1:28" ht="13" x14ac:dyDescent="0.3">
      <c r="A80" s="106" t="s">
        <v>1290</v>
      </c>
      <c r="B80" s="106"/>
      <c r="C80" s="106">
        <v>11.71302318572998</v>
      </c>
      <c r="D80" s="106">
        <v>7.046410083770752</v>
      </c>
      <c r="E80" s="106">
        <v>-14.25037956237793</v>
      </c>
      <c r="F80" s="106">
        <v>-4.1676459312438965</v>
      </c>
      <c r="G80" s="106">
        <v>-9.98663330078125</v>
      </c>
      <c r="H80" s="106">
        <v>-2.2591838836669922</v>
      </c>
      <c r="I80" s="106">
        <v>-1.8624253273010254</v>
      </c>
      <c r="J80" s="106">
        <v>-1.7978569269180298</v>
      </c>
      <c r="K80" s="106">
        <v>3.0458693504333496</v>
      </c>
      <c r="L80" s="106">
        <v>0.78975635766983032</v>
      </c>
      <c r="M80" s="106">
        <v>-3.0592019557952881</v>
      </c>
      <c r="N80" s="106">
        <v>0.30585315823554993</v>
      </c>
      <c r="O80" s="106">
        <v>-0.28962928056716919</v>
      </c>
      <c r="P80" s="106">
        <v>4.4029479026794434</v>
      </c>
      <c r="Q80" s="106">
        <v>-11.93605899810791</v>
      </c>
      <c r="R80" s="106">
        <v>5.248600959777832</v>
      </c>
      <c r="S80" s="106">
        <v>0.33078676462173462</v>
      </c>
      <c r="T80" s="106">
        <v>1.4099960327148438</v>
      </c>
      <c r="U80" s="106">
        <v>67.215652465820313</v>
      </c>
      <c r="V80" s="106">
        <v>-13.944912910461426</v>
      </c>
      <c r="W80" s="106">
        <v>-8.216364860534668</v>
      </c>
      <c r="X80" s="106">
        <v>-12.235718727111816</v>
      </c>
      <c r="Y80" s="106">
        <v>-32.035835266113281</v>
      </c>
      <c r="Z80" s="106">
        <v>-21.922517776489258</v>
      </c>
      <c r="AA80" s="217">
        <v>46.220493316650391</v>
      </c>
      <c r="AB80" s="217">
        <v>35.108779907226563</v>
      </c>
    </row>
    <row r="81" spans="1:28" ht="13" x14ac:dyDescent="0.3">
      <c r="A81" s="180" t="s">
        <v>1319</v>
      </c>
      <c r="B81" s="106"/>
      <c r="C81" s="106">
        <v>11.71302318572998</v>
      </c>
      <c r="D81" s="106">
        <v>7.046410083770752</v>
      </c>
      <c r="E81" s="106">
        <v>-14.25037956237793</v>
      </c>
      <c r="F81" s="106">
        <v>-4.1676459312438965</v>
      </c>
      <c r="G81" s="106">
        <v>-9.98663330078125</v>
      </c>
      <c r="H81" s="106">
        <v>-2.2591838836669922</v>
      </c>
      <c r="I81" s="106">
        <v>-1.8624253273010254</v>
      </c>
      <c r="J81" s="106">
        <v>-1.7978569269180298</v>
      </c>
      <c r="K81" s="106">
        <v>3.0458693504333496</v>
      </c>
      <c r="L81" s="106">
        <v>0.78975635766983032</v>
      </c>
      <c r="M81" s="106">
        <v>-3.0592019557952881</v>
      </c>
      <c r="N81" s="106">
        <v>0.30585315823554993</v>
      </c>
      <c r="O81" s="106">
        <v>-0.28962928056716919</v>
      </c>
      <c r="P81" s="106">
        <v>4.4029479026794434</v>
      </c>
      <c r="Q81" s="106">
        <v>-11.93605899810791</v>
      </c>
      <c r="R81" s="106">
        <v>5.248600959777832</v>
      </c>
      <c r="S81" s="106">
        <v>0.33078676462173462</v>
      </c>
      <c r="T81" s="106">
        <v>1.4099960327148438</v>
      </c>
      <c r="U81" s="106">
        <v>67.215652465820313</v>
      </c>
      <c r="V81" s="106">
        <v>-13.944912910461426</v>
      </c>
      <c r="W81" s="106">
        <v>-8.216364860534668</v>
      </c>
      <c r="X81" s="106">
        <v>-12.235718727111816</v>
      </c>
      <c r="Y81" s="106">
        <v>-32.035835266113281</v>
      </c>
      <c r="Z81" s="106">
        <v>-21.922517776489258</v>
      </c>
      <c r="AA81" s="103">
        <v>46.220493316650391</v>
      </c>
      <c r="AB81" s="103">
        <v>35.108779907226563</v>
      </c>
    </row>
    <row r="82" spans="1:28" ht="13" x14ac:dyDescent="0.3">
      <c r="A82" s="218" t="s">
        <v>1291</v>
      </c>
      <c r="B82" s="106"/>
      <c r="C82" s="106">
        <v>3.3743665218353271</v>
      </c>
      <c r="D82" s="106">
        <v>4.1161818504333496</v>
      </c>
      <c r="E82" s="106">
        <v>-1.1999319791793823</v>
      </c>
      <c r="F82" s="106">
        <v>-4.161552906036377</v>
      </c>
      <c r="G82" s="106">
        <v>-2.4682667255401611</v>
      </c>
      <c r="H82" s="106">
        <v>-1.976146936416626</v>
      </c>
      <c r="I82" s="106">
        <v>-1.7881664037704468</v>
      </c>
      <c r="J82" s="106">
        <v>-1.4187549352645874</v>
      </c>
      <c r="K82" s="106">
        <v>0.47898134589195251</v>
      </c>
      <c r="L82" s="106">
        <v>-0.42424064874649048</v>
      </c>
      <c r="M82" s="106">
        <v>1.8929015845060349E-2</v>
      </c>
      <c r="N82" s="106">
        <v>0.89778017997741699</v>
      </c>
      <c r="O82" s="106">
        <v>-2.2199113368988037</v>
      </c>
      <c r="P82" s="106">
        <v>1.710548996925354</v>
      </c>
      <c r="Q82" s="106">
        <v>-2.5680372714996338</v>
      </c>
      <c r="R82" s="106">
        <v>-1.2973899841308594</v>
      </c>
      <c r="S82" s="106">
        <v>-0.8769422173500061</v>
      </c>
      <c r="T82" s="106">
        <v>-1.9206500053405762</v>
      </c>
      <c r="U82" s="106">
        <v>64.17041015625</v>
      </c>
      <c r="V82" s="106">
        <v>-11.559264183044434</v>
      </c>
      <c r="W82" s="106">
        <v>-11.412101745605469</v>
      </c>
      <c r="X82" s="106">
        <v>-10.82530689239502</v>
      </c>
      <c r="Y82" s="106">
        <v>-11.817176818847656</v>
      </c>
      <c r="Z82" s="106">
        <v>-11.487869262695313</v>
      </c>
      <c r="AA82" s="103">
        <v>40.066661834716797</v>
      </c>
      <c r="AB82" s="103">
        <v>41.000186920166016</v>
      </c>
    </row>
    <row r="83" spans="1:28" x14ac:dyDescent="0.25">
      <c r="A83" s="218" t="s">
        <v>1320</v>
      </c>
      <c r="B83" s="217"/>
      <c r="C83" s="217">
        <v>2.3950870037078857</v>
      </c>
      <c r="D83" s="217">
        <v>-0.63556498289108276</v>
      </c>
      <c r="E83" s="217">
        <v>-22.471809387207031</v>
      </c>
      <c r="F83" s="217">
        <v>-2.9297859668731689</v>
      </c>
      <c r="G83" s="217">
        <v>-3.4567000865936279</v>
      </c>
      <c r="H83" s="217">
        <v>-2.3651390075683594</v>
      </c>
      <c r="I83" s="217">
        <v>0.28215900063514709</v>
      </c>
      <c r="J83" s="217">
        <v>-1.3431849479675293</v>
      </c>
      <c r="K83" s="217">
        <v>-0.37108999490737915</v>
      </c>
      <c r="L83" s="217">
        <v>0.28939598798751831</v>
      </c>
      <c r="M83" s="217">
        <v>-1.9616910219192505</v>
      </c>
      <c r="N83" s="217">
        <v>-1.0610170364379883</v>
      </c>
      <c r="O83" s="217">
        <v>0.53817802667617798</v>
      </c>
      <c r="P83" s="217">
        <v>0.4440859854221344</v>
      </c>
      <c r="Q83" s="217">
        <v>-0.58888697624206543</v>
      </c>
      <c r="R83" s="217">
        <v>-0.11015599966049194</v>
      </c>
      <c r="S83" s="217">
        <v>0.32069799304008484</v>
      </c>
      <c r="T83" s="217">
        <v>0.91904699802398682</v>
      </c>
      <c r="U83" s="217">
        <v>0.51251810789108276</v>
      </c>
      <c r="V83" s="217">
        <v>-1.4505671262741089</v>
      </c>
      <c r="W83" s="217">
        <v>0.58075553178787231</v>
      </c>
      <c r="X83" s="217">
        <v>1.6061733961105347</v>
      </c>
      <c r="Y83" s="217">
        <v>-1.5746434926986694</v>
      </c>
      <c r="Z83" s="217">
        <v>0.8803480863571167</v>
      </c>
      <c r="AA83" s="103">
        <v>7.514157772064209</v>
      </c>
      <c r="AB83" s="103">
        <v>0</v>
      </c>
    </row>
    <row r="84" spans="1:28" x14ac:dyDescent="0.25">
      <c r="A84" s="219" t="s">
        <v>1321</v>
      </c>
      <c r="B84" s="217"/>
      <c r="C84" s="217">
        <v>2.8762149810791016</v>
      </c>
      <c r="D84" s="217">
        <v>2.9349019527435303</v>
      </c>
      <c r="E84" s="217">
        <v>3.5100491046905518</v>
      </c>
      <c r="F84" s="217">
        <v>2.5350379943847656</v>
      </c>
      <c r="G84" s="217">
        <v>1.9642399549484253</v>
      </c>
      <c r="H84" s="217">
        <v>3.1358890533447266</v>
      </c>
      <c r="I84" s="217">
        <v>3.4150059223175049</v>
      </c>
      <c r="J84" s="217">
        <v>1.4919259548187256</v>
      </c>
      <c r="K84" s="217">
        <v>2.877479076385498</v>
      </c>
      <c r="L84" s="217">
        <v>1.5478310585021973</v>
      </c>
      <c r="M84" s="217">
        <v>-0.51127398014068604</v>
      </c>
      <c r="N84" s="217">
        <v>2.4771699905395508</v>
      </c>
      <c r="O84" s="217">
        <v>2.9775440692901611</v>
      </c>
      <c r="P84" s="217">
        <v>1.7362760305404663</v>
      </c>
      <c r="Q84" s="217">
        <v>-6.1827588081359863</v>
      </c>
      <c r="R84" s="217">
        <v>9.1146516799926758</v>
      </c>
      <c r="S84" s="217">
        <v>2.943748950958252</v>
      </c>
      <c r="T84" s="217">
        <v>3.1993339061737061</v>
      </c>
      <c r="U84" s="217">
        <v>3.8092329502105713</v>
      </c>
      <c r="V84" s="217">
        <v>-1.6006770133972168</v>
      </c>
      <c r="W84" s="217">
        <v>-0.6145319938659668</v>
      </c>
      <c r="X84" s="217">
        <v>-2.6382191181182861</v>
      </c>
      <c r="Y84" s="217">
        <v>-2.8063619136810303</v>
      </c>
      <c r="Z84" s="217">
        <v>-8.6719083786010742</v>
      </c>
      <c r="AA84" s="103">
        <v>-4.1860904693603516</v>
      </c>
      <c r="AB84" s="103">
        <v>-3.4223935604095459</v>
      </c>
    </row>
    <row r="85" spans="1:28" x14ac:dyDescent="0.25">
      <c r="A85" s="219" t="s">
        <v>1322</v>
      </c>
      <c r="B85" s="217"/>
      <c r="C85" s="217">
        <v>3.0673549175262451</v>
      </c>
      <c r="D85" s="217">
        <v>0.63089102506637573</v>
      </c>
      <c r="E85" s="217">
        <v>-0.23768800497055054</v>
      </c>
      <c r="F85" s="217">
        <v>-0.57405799627304077</v>
      </c>
      <c r="G85" s="217">
        <v>-0.91576099395751953</v>
      </c>
      <c r="H85" s="217">
        <v>-1.076104998588562</v>
      </c>
      <c r="I85" s="217">
        <v>-1.7475390434265137</v>
      </c>
      <c r="J85" s="217">
        <v>-0.52784299850463867</v>
      </c>
      <c r="K85" s="217">
        <v>6.0499001294374466E-2</v>
      </c>
      <c r="L85" s="217">
        <v>-0.62322998046875</v>
      </c>
      <c r="M85" s="217">
        <v>-0.60516601800918579</v>
      </c>
      <c r="N85" s="217">
        <v>-2.008080005645752</v>
      </c>
      <c r="O85" s="217">
        <v>-2.085439920425415</v>
      </c>
      <c r="P85" s="217">
        <v>-0.22983799874782562</v>
      </c>
      <c r="Q85" s="217">
        <v>-3.1126580238342285</v>
      </c>
      <c r="R85" s="217">
        <v>-2.4100849628448486</v>
      </c>
      <c r="S85" s="217">
        <v>-2.6242311000823975</v>
      </c>
      <c r="T85" s="217">
        <v>-2.0776689052581787</v>
      </c>
      <c r="U85" s="217">
        <v>-1.4264199733734131</v>
      </c>
      <c r="V85" s="217">
        <v>-1.0523090362548828</v>
      </c>
      <c r="W85" s="217">
        <v>2.4649832248687744</v>
      </c>
      <c r="X85" s="217">
        <v>-1.6000001430511475</v>
      </c>
      <c r="Y85" s="217">
        <v>-13.704681396484375</v>
      </c>
      <c r="Z85" s="217">
        <v>-4.2600221633911133</v>
      </c>
      <c r="AA85" s="103">
        <v>0.31631898880004883</v>
      </c>
      <c r="AB85" s="103">
        <v>-6.0124669075012207</v>
      </c>
    </row>
    <row r="86" spans="1:28" x14ac:dyDescent="0.25">
      <c r="A86" s="219" t="s">
        <v>93</v>
      </c>
      <c r="B86" s="217"/>
      <c r="C86" s="217">
        <v>0</v>
      </c>
      <c r="D86" s="217">
        <v>0</v>
      </c>
      <c r="E86" s="217">
        <v>6.1490001678466797</v>
      </c>
      <c r="F86" s="217">
        <v>0.96271300315856934</v>
      </c>
      <c r="G86" s="217">
        <v>-5.1101460456848145</v>
      </c>
      <c r="H86" s="217">
        <v>2.2317999973893166E-2</v>
      </c>
      <c r="I86" s="217">
        <v>-2.0238850116729736</v>
      </c>
      <c r="J86" s="217">
        <v>0</v>
      </c>
      <c r="K86" s="217">
        <v>0</v>
      </c>
      <c r="L86" s="217">
        <v>0</v>
      </c>
      <c r="M86" s="217">
        <v>0</v>
      </c>
      <c r="N86" s="217">
        <v>0</v>
      </c>
      <c r="O86" s="217">
        <v>0.5</v>
      </c>
      <c r="P86" s="217">
        <v>0.74187499284744263</v>
      </c>
      <c r="Q86" s="217">
        <v>0.51628202199935913</v>
      </c>
      <c r="R86" s="217">
        <v>-4.8420000821352005E-2</v>
      </c>
      <c r="S86" s="217">
        <v>0.56751298904418945</v>
      </c>
      <c r="T86" s="217">
        <v>1.2899340391159058</v>
      </c>
      <c r="U86" s="217">
        <v>0.14991100132465363</v>
      </c>
      <c r="V86" s="217">
        <v>1.7179039716720581</v>
      </c>
      <c r="W86" s="217">
        <v>0.7645300030708313</v>
      </c>
      <c r="X86" s="217">
        <v>1.2216340303421021</v>
      </c>
      <c r="Y86" s="217">
        <v>-2.1329720020294189</v>
      </c>
      <c r="Z86" s="217">
        <v>1.6169329881668091</v>
      </c>
      <c r="AA86" s="103">
        <v>2.5094449520111084</v>
      </c>
      <c r="AB86" s="103">
        <v>3.5434517860412598</v>
      </c>
    </row>
    <row r="87" spans="1:28" x14ac:dyDescent="0.25">
      <c r="A87" s="180" t="s">
        <v>1323</v>
      </c>
      <c r="B87" s="217"/>
      <c r="C87" s="217">
        <v>0</v>
      </c>
      <c r="D87" s="217">
        <v>0</v>
      </c>
      <c r="E87" s="217">
        <v>0</v>
      </c>
      <c r="F87" s="217">
        <v>0</v>
      </c>
      <c r="G87" s="217">
        <v>0</v>
      </c>
      <c r="H87" s="217">
        <v>0</v>
      </c>
      <c r="I87" s="217">
        <v>0</v>
      </c>
      <c r="J87" s="217">
        <v>0</v>
      </c>
      <c r="K87" s="217">
        <v>0</v>
      </c>
      <c r="L87" s="217">
        <v>0</v>
      </c>
      <c r="M87" s="217">
        <v>0</v>
      </c>
      <c r="N87" s="217">
        <v>0</v>
      </c>
      <c r="O87" s="217">
        <v>0</v>
      </c>
      <c r="P87" s="217">
        <v>0</v>
      </c>
      <c r="Q87" s="217">
        <v>0</v>
      </c>
      <c r="R87" s="217">
        <v>0</v>
      </c>
      <c r="S87" s="217">
        <v>0</v>
      </c>
      <c r="T87" s="217">
        <v>0</v>
      </c>
      <c r="U87" s="217">
        <v>0</v>
      </c>
      <c r="V87" s="217">
        <v>0</v>
      </c>
      <c r="W87" s="217">
        <v>0</v>
      </c>
      <c r="X87" s="217">
        <v>0</v>
      </c>
      <c r="Y87" s="217">
        <v>0</v>
      </c>
      <c r="Z87" s="217">
        <v>0</v>
      </c>
      <c r="AA87" s="103">
        <v>0</v>
      </c>
      <c r="AB87" s="103">
        <v>0</v>
      </c>
    </row>
    <row r="88" spans="1:28" ht="13" x14ac:dyDescent="0.3">
      <c r="A88" s="106" t="s">
        <v>1292</v>
      </c>
      <c r="B88" s="217"/>
      <c r="C88" s="217">
        <v>-19.459474563598633</v>
      </c>
      <c r="D88" s="217">
        <v>0.87479656934738159</v>
      </c>
      <c r="E88" s="217">
        <v>-8.8862888514995575E-3</v>
      </c>
      <c r="F88" s="217">
        <v>1.3801881074905396</v>
      </c>
      <c r="G88" s="217">
        <v>-3.1090266704559326</v>
      </c>
      <c r="H88" s="217">
        <v>5.6835207939147949</v>
      </c>
      <c r="I88" s="217">
        <v>21.73088264465332</v>
      </c>
      <c r="J88" s="217">
        <v>-1.5499606132507324</v>
      </c>
      <c r="K88" s="217">
        <v>4.7466793060302734</v>
      </c>
      <c r="L88" s="217">
        <v>6.1700892448425293</v>
      </c>
      <c r="M88" s="217">
        <v>8.873387336730957</v>
      </c>
      <c r="N88" s="217">
        <v>13.183571815490723</v>
      </c>
      <c r="O88" s="217">
        <v>18.097410202026367</v>
      </c>
      <c r="P88" s="217">
        <v>5.6633505821228027</v>
      </c>
      <c r="Q88" s="217">
        <v>27.975910186767578</v>
      </c>
      <c r="R88" s="217">
        <v>62.275909423828125</v>
      </c>
      <c r="S88" s="217">
        <v>37.949409484863281</v>
      </c>
      <c r="T88" s="217">
        <v>-1.983340859413147</v>
      </c>
      <c r="U88" s="217">
        <v>-6.6494126319885254</v>
      </c>
      <c r="V88" s="217">
        <v>-16.290571212768555</v>
      </c>
      <c r="W88" s="217">
        <v>3.9639270305633545</v>
      </c>
      <c r="X88" s="217">
        <v>-35.017620086669922</v>
      </c>
      <c r="Y88" s="217">
        <v>-26.93415641784668</v>
      </c>
      <c r="Z88" s="217">
        <v>-40.377307891845703</v>
      </c>
      <c r="AA88" s="103">
        <v>17.103826522827148</v>
      </c>
      <c r="AB88" s="103">
        <v>31.922496795654297</v>
      </c>
    </row>
    <row r="89" spans="1:28" x14ac:dyDescent="0.25">
      <c r="A89" s="180" t="s">
        <v>1319</v>
      </c>
      <c r="B89" s="217"/>
      <c r="C89" s="217">
        <v>0</v>
      </c>
      <c r="D89" s="217">
        <v>0</v>
      </c>
      <c r="E89" s="217">
        <v>0</v>
      </c>
      <c r="F89" s="217">
        <v>0</v>
      </c>
      <c r="G89" s="217">
        <v>0</v>
      </c>
      <c r="H89" s="217">
        <v>5.5106201171875</v>
      </c>
      <c r="I89" s="217">
        <v>20.108911514282227</v>
      </c>
      <c r="J89" s="217">
        <v>10.047879219055176</v>
      </c>
      <c r="K89" s="217">
        <v>2.9614429473876953</v>
      </c>
      <c r="L89" s="217">
        <v>10.294547080993652</v>
      </c>
      <c r="M89" s="217">
        <v>2.9479999542236328</v>
      </c>
      <c r="N89" s="217">
        <v>9.3559999465942383</v>
      </c>
      <c r="O89" s="217">
        <v>23.388999938964844</v>
      </c>
      <c r="P89" s="217">
        <v>2.0610001087188721</v>
      </c>
      <c r="Q89" s="217">
        <v>33.749000549316406</v>
      </c>
      <c r="R89" s="217">
        <v>56.415000915527344</v>
      </c>
      <c r="S89" s="217">
        <v>48.7760009765625</v>
      </c>
      <c r="T89" s="217">
        <v>4.2220001220703125</v>
      </c>
      <c r="U89" s="217">
        <v>0.90100002288818359</v>
      </c>
      <c r="V89" s="217">
        <v>-15.763999938964844</v>
      </c>
      <c r="W89" s="217">
        <v>51.983001708984375</v>
      </c>
      <c r="X89" s="217">
        <v>-4.1510000228881836</v>
      </c>
      <c r="Y89" s="217">
        <v>-15.163999557495117</v>
      </c>
      <c r="Z89" s="217">
        <v>-14.652999877929688</v>
      </c>
      <c r="AA89" s="103">
        <v>124.86100006103516</v>
      </c>
      <c r="AB89" s="103">
        <v>-79.072998046875</v>
      </c>
    </row>
    <row r="90" spans="1:28" x14ac:dyDescent="0.25">
      <c r="A90" s="218" t="s">
        <v>1324</v>
      </c>
      <c r="B90" s="217"/>
      <c r="C90" s="217">
        <v>0</v>
      </c>
      <c r="D90" s="217">
        <v>0</v>
      </c>
      <c r="E90" s="217">
        <v>0</v>
      </c>
      <c r="F90" s="217">
        <v>0</v>
      </c>
      <c r="G90" s="217">
        <v>0</v>
      </c>
      <c r="H90" s="217">
        <v>5.5106201171875</v>
      </c>
      <c r="I90" s="217">
        <v>20.108911514282227</v>
      </c>
      <c r="J90" s="217">
        <v>10.047879219055176</v>
      </c>
      <c r="K90" s="217">
        <v>2.9614429473876953</v>
      </c>
      <c r="L90" s="217">
        <v>10.294547080993652</v>
      </c>
      <c r="M90" s="217">
        <v>2.9479999542236328</v>
      </c>
      <c r="N90" s="217">
        <v>9.3559999465942383</v>
      </c>
      <c r="O90" s="217">
        <v>23.388999938964844</v>
      </c>
      <c r="P90" s="217">
        <v>2.0610001087188721</v>
      </c>
      <c r="Q90" s="217">
        <v>33.749000549316406</v>
      </c>
      <c r="R90" s="217">
        <v>56.415000915527344</v>
      </c>
      <c r="S90" s="217">
        <v>48.7760009765625</v>
      </c>
      <c r="T90" s="217">
        <v>4.2220001220703125</v>
      </c>
      <c r="U90" s="217">
        <v>0.90100002288818359</v>
      </c>
      <c r="V90" s="217">
        <v>-15.763999938964844</v>
      </c>
      <c r="W90" s="217">
        <v>51.983001708984375</v>
      </c>
      <c r="X90" s="217">
        <v>-4.1510000228881836</v>
      </c>
      <c r="Y90" s="217">
        <v>-15.163999557495117</v>
      </c>
      <c r="Z90" s="217">
        <v>-14.652999877929688</v>
      </c>
      <c r="AA90" s="103">
        <v>124.86100006103516</v>
      </c>
      <c r="AB90" s="103">
        <v>-79.072998046875</v>
      </c>
    </row>
    <row r="91" spans="1:28" x14ac:dyDescent="0.25">
      <c r="A91" s="180" t="s">
        <v>1323</v>
      </c>
      <c r="B91" s="217"/>
      <c r="C91" s="217">
        <v>19.459474563598633</v>
      </c>
      <c r="D91" s="217">
        <v>-0.87479656934738159</v>
      </c>
      <c r="E91" s="217">
        <v>8.8862888514995575E-3</v>
      </c>
      <c r="F91" s="217">
        <v>-1.3801881074905396</v>
      </c>
      <c r="G91" s="217">
        <v>3.1090266704559326</v>
      </c>
      <c r="H91" s="217">
        <v>-0.17290034890174866</v>
      </c>
      <c r="I91" s="217">
        <v>-1.6219717264175415</v>
      </c>
      <c r="J91" s="217">
        <v>11.597840309143066</v>
      </c>
      <c r="K91" s="217">
        <v>-1.7852364778518677</v>
      </c>
      <c r="L91" s="217">
        <v>4.1244573593139648</v>
      </c>
      <c r="M91" s="217">
        <v>-5.9253873825073242</v>
      </c>
      <c r="N91" s="217">
        <v>-3.8275721073150635</v>
      </c>
      <c r="O91" s="217">
        <v>5.2915897369384766</v>
      </c>
      <c r="P91" s="217">
        <v>-3.6023504734039307</v>
      </c>
      <c r="Q91" s="217">
        <v>5.7730908393859863</v>
      </c>
      <c r="R91" s="217">
        <v>-5.8609108924865723</v>
      </c>
      <c r="S91" s="217">
        <v>10.826589584350586</v>
      </c>
      <c r="T91" s="217">
        <v>6.2053408622741699</v>
      </c>
      <c r="U91" s="217">
        <v>7.550412654876709</v>
      </c>
      <c r="V91" s="217">
        <v>0.52657109498977661</v>
      </c>
      <c r="W91" s="217">
        <v>48.019073486328125</v>
      </c>
      <c r="X91" s="217">
        <v>30.866619110107422</v>
      </c>
      <c r="Y91" s="217">
        <v>11.770156860351563</v>
      </c>
      <c r="Z91" s="217">
        <v>25.724306106567383</v>
      </c>
      <c r="AA91" s="103">
        <v>107.75717163085938</v>
      </c>
      <c r="AB91" s="103">
        <v>-110.99549865722656</v>
      </c>
    </row>
    <row r="92" spans="1:28" x14ac:dyDescent="0.25">
      <c r="A92" s="218" t="s">
        <v>1295</v>
      </c>
      <c r="B92" s="217"/>
      <c r="C92" s="217">
        <v>0</v>
      </c>
      <c r="D92" s="217">
        <v>0</v>
      </c>
      <c r="E92" s="217">
        <v>0</v>
      </c>
      <c r="F92" s="217">
        <v>0</v>
      </c>
      <c r="G92" s="217">
        <v>0</v>
      </c>
      <c r="H92" s="217">
        <v>0</v>
      </c>
      <c r="I92" s="217">
        <v>0</v>
      </c>
      <c r="J92" s="217">
        <v>0</v>
      </c>
      <c r="K92" s="217">
        <v>0</v>
      </c>
      <c r="L92" s="217">
        <v>0</v>
      </c>
      <c r="M92" s="217">
        <v>-2.3849999904632568</v>
      </c>
      <c r="N92" s="217">
        <v>-0.3970000147819519</v>
      </c>
      <c r="O92" s="217">
        <v>-1.5880000591278076</v>
      </c>
      <c r="P92" s="217">
        <v>0</v>
      </c>
      <c r="Q92" s="217">
        <v>0</v>
      </c>
      <c r="R92" s="217">
        <v>-4.0000001899898052E-3</v>
      </c>
      <c r="S92" s="217">
        <v>0</v>
      </c>
      <c r="T92" s="217">
        <v>0</v>
      </c>
      <c r="U92" s="217">
        <v>0.36000001430511475</v>
      </c>
      <c r="V92" s="217">
        <v>-0.35899999737739563</v>
      </c>
      <c r="W92" s="217">
        <v>0</v>
      </c>
      <c r="X92" s="217">
        <v>0</v>
      </c>
      <c r="Y92" s="217">
        <v>0</v>
      </c>
      <c r="Z92" s="217">
        <v>-1.0000000474974513E-3</v>
      </c>
      <c r="AA92" s="103">
        <v>102.74788665771484</v>
      </c>
      <c r="AB92" s="103">
        <v>-102.74788665771484</v>
      </c>
    </row>
    <row r="93" spans="1:28" x14ac:dyDescent="0.25">
      <c r="A93" s="218" t="s">
        <v>1325</v>
      </c>
      <c r="B93" s="217"/>
      <c r="C93" s="217">
        <v>20</v>
      </c>
      <c r="D93" s="217">
        <v>0</v>
      </c>
      <c r="E93" s="217">
        <v>0</v>
      </c>
      <c r="F93" s="217">
        <v>-0.57142901420593262</v>
      </c>
      <c r="G93" s="217">
        <v>-1.1428580284118652</v>
      </c>
      <c r="H93" s="217">
        <v>0.35714200139045715</v>
      </c>
      <c r="I93" s="217">
        <v>-1.1428580284118652</v>
      </c>
      <c r="J93" s="217">
        <v>5.3571419715881348</v>
      </c>
      <c r="K93" s="217">
        <v>-1.0285689830780029</v>
      </c>
      <c r="L93" s="217">
        <v>-2.1714270114898682</v>
      </c>
      <c r="M93" s="217">
        <v>-1.5999979972839355</v>
      </c>
      <c r="N93" s="217">
        <v>-1.5999979972839355</v>
      </c>
      <c r="O93" s="217">
        <v>8.2727365493774414</v>
      </c>
      <c r="P93" s="217">
        <v>-1.5999979972839355</v>
      </c>
      <c r="Q93" s="217">
        <v>4.3168692588806152</v>
      </c>
      <c r="R93" s="217">
        <v>-2.2094426155090332</v>
      </c>
      <c r="S93" s="217">
        <v>15.314282417297363</v>
      </c>
      <c r="T93" s="217">
        <v>9.7723474502563477</v>
      </c>
      <c r="U93" s="217">
        <v>9.6165895462036133</v>
      </c>
      <c r="V93" s="217">
        <v>3.3589329719543457</v>
      </c>
      <c r="W93" s="217">
        <v>50.004741668701172</v>
      </c>
      <c r="X93" s="217">
        <v>32.471668243408203</v>
      </c>
      <c r="Y93" s="217">
        <v>13.275021553039551</v>
      </c>
      <c r="Z93" s="217">
        <v>27.27275276184082</v>
      </c>
      <c r="AA93" s="103">
        <v>6.6364955902099609</v>
      </c>
      <c r="AB93" s="103">
        <v>-6.7670688629150391</v>
      </c>
    </row>
    <row r="94" spans="1:28" x14ac:dyDescent="0.25">
      <c r="A94" s="218" t="s">
        <v>1326</v>
      </c>
      <c r="B94" s="217"/>
      <c r="C94" s="217">
        <v>-0.54052639007568359</v>
      </c>
      <c r="D94" s="217">
        <v>-0.87479656934738159</v>
      </c>
      <c r="E94" s="217">
        <v>8.8862888514995575E-3</v>
      </c>
      <c r="F94" s="217">
        <v>-0.80875909328460693</v>
      </c>
      <c r="G94" s="217">
        <v>4.251884937286377</v>
      </c>
      <c r="H94" s="217">
        <v>-0.53004235029220581</v>
      </c>
      <c r="I94" s="217">
        <v>-0.47911372780799866</v>
      </c>
      <c r="J94" s="217">
        <v>6.2406978607177734</v>
      </c>
      <c r="K94" s="217">
        <v>-0.75666749477386475</v>
      </c>
      <c r="L94" s="217">
        <v>6.2958846092224121</v>
      </c>
      <c r="M94" s="217">
        <v>-1.9403892755508423</v>
      </c>
      <c r="N94" s="217">
        <v>-1.8305739164352417</v>
      </c>
      <c r="O94" s="217">
        <v>-1.3931463956832886</v>
      </c>
      <c r="P94" s="217">
        <v>-2.002352237701416</v>
      </c>
      <c r="Q94" s="217">
        <v>1.4562215805053711</v>
      </c>
      <c r="R94" s="217">
        <v>-3.6474683284759521</v>
      </c>
      <c r="S94" s="217">
        <v>-4.4876928329467773</v>
      </c>
      <c r="T94" s="217">
        <v>-3.5670068264007568</v>
      </c>
      <c r="U94" s="217">
        <v>-2.4261770248413086</v>
      </c>
      <c r="V94" s="217">
        <v>-2.4733617305755615</v>
      </c>
      <c r="W94" s="217">
        <v>-1.9856691360473633</v>
      </c>
      <c r="X94" s="217">
        <v>-1.6050505638122559</v>
      </c>
      <c r="Y94" s="217">
        <v>-1.5048643350601196</v>
      </c>
      <c r="Z94" s="217">
        <v>-1.5474456548690796</v>
      </c>
      <c r="AA94" s="103">
        <v>-1.6272063255310059</v>
      </c>
      <c r="AB94" s="103">
        <v>-1.4805430173873901</v>
      </c>
    </row>
    <row r="95" spans="1:28" s="104" customFormat="1" ht="20.25" customHeight="1" x14ac:dyDescent="0.3">
      <c r="A95" s="890" t="s">
        <v>1297</v>
      </c>
      <c r="B95" s="890"/>
      <c r="C95" s="890">
        <v>17.39246940612793</v>
      </c>
      <c r="D95" s="890">
        <v>13.985301971435547</v>
      </c>
      <c r="E95" s="890">
        <v>-8.6703319549560547</v>
      </c>
      <c r="F95" s="890">
        <v>3.4488818645477295</v>
      </c>
      <c r="G95" s="890">
        <v>0.64512598514556885</v>
      </c>
      <c r="H95" s="890">
        <v>-14.902928352355957</v>
      </c>
      <c r="I95" s="890">
        <v>7.5630860328674316</v>
      </c>
      <c r="J95" s="890">
        <v>-16.830289840698242</v>
      </c>
      <c r="K95" s="890">
        <v>-15.255370140075684</v>
      </c>
      <c r="L95" s="890">
        <v>-11.791597366333008</v>
      </c>
      <c r="M95" s="890">
        <v>-20.686243057250977</v>
      </c>
      <c r="N95" s="890">
        <v>-5.2263798713684082</v>
      </c>
      <c r="O95" s="890">
        <v>3.6271355152130127</v>
      </c>
      <c r="P95" s="890">
        <v>-1.3137775659561157</v>
      </c>
      <c r="Q95" s="890">
        <v>-0.53488284349441528</v>
      </c>
      <c r="R95" s="890">
        <v>19.117860794067383</v>
      </c>
      <c r="S95" s="890">
        <v>-3.3284821510314941</v>
      </c>
      <c r="T95" s="890">
        <v>-3.803534984588623</v>
      </c>
      <c r="U95" s="890">
        <v>-20.542919158935547</v>
      </c>
      <c r="V95" s="890">
        <v>-16.679473876953125</v>
      </c>
      <c r="W95" s="890">
        <v>37.160533905029297</v>
      </c>
      <c r="X95" s="890">
        <v>4.6434502601623535</v>
      </c>
      <c r="Y95" s="890">
        <v>-3.4866471290588379</v>
      </c>
      <c r="Z95" s="890">
        <v>-13.15158748626709</v>
      </c>
      <c r="AA95" s="104">
        <v>17.516452789306641</v>
      </c>
      <c r="AB95" s="104">
        <v>11.430061340332031</v>
      </c>
    </row>
    <row r="96" spans="1:28" ht="13" x14ac:dyDescent="0.3">
      <c r="A96" s="108"/>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c r="Z96" s="217"/>
    </row>
    <row r="97" spans="1:26" ht="13" x14ac:dyDescent="0.3">
      <c r="A97" s="883"/>
      <c r="B97" s="217"/>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row>
    <row r="98" spans="1:26" x14ac:dyDescent="0.25">
      <c r="A98" s="217"/>
      <c r="B98" s="217"/>
      <c r="C98" s="888"/>
      <c r="D98" s="888"/>
      <c r="E98" s="888"/>
      <c r="F98" s="888"/>
      <c r="G98" s="888"/>
      <c r="H98" s="888"/>
      <c r="I98" s="888"/>
      <c r="J98" s="888"/>
      <c r="K98" s="888"/>
      <c r="L98" s="888"/>
      <c r="M98" s="888"/>
      <c r="N98" s="888"/>
      <c r="O98" s="888"/>
      <c r="P98" s="888"/>
      <c r="Q98" s="888"/>
      <c r="R98" s="888"/>
      <c r="S98" s="888"/>
      <c r="T98" s="888"/>
      <c r="U98" s="888"/>
      <c r="V98" s="888"/>
      <c r="W98" s="888"/>
      <c r="X98" s="888"/>
      <c r="Y98" s="888"/>
      <c r="Z98" s="888"/>
    </row>
    <row r="99" spans="1:26" ht="13" x14ac:dyDescent="0.3">
      <c r="A99" s="110"/>
      <c r="B99" s="217"/>
      <c r="C99" s="888"/>
      <c r="D99" s="888"/>
      <c r="E99" s="888"/>
      <c r="F99" s="888"/>
      <c r="G99" s="888"/>
      <c r="H99" s="888"/>
      <c r="I99" s="888"/>
      <c r="J99" s="888"/>
      <c r="K99" s="888"/>
      <c r="L99" s="888"/>
      <c r="M99" s="888"/>
      <c r="N99" s="888"/>
      <c r="O99" s="888"/>
      <c r="P99" s="888"/>
      <c r="Q99" s="888"/>
      <c r="R99" s="888"/>
      <c r="S99" s="888"/>
      <c r="T99" s="888"/>
      <c r="U99" s="888"/>
      <c r="V99" s="888"/>
      <c r="W99" s="888"/>
      <c r="X99" s="888"/>
      <c r="Y99" s="888"/>
      <c r="Z99" s="888"/>
    </row>
    <row r="100" spans="1:26" x14ac:dyDescent="0.25">
      <c r="A100" s="217"/>
      <c r="B100" s="217"/>
      <c r="C100" s="888"/>
      <c r="D100" s="888"/>
      <c r="E100" s="888"/>
      <c r="F100" s="888"/>
      <c r="G100" s="888"/>
      <c r="H100" s="888"/>
      <c r="I100" s="888"/>
      <c r="J100" s="888"/>
      <c r="K100" s="888"/>
      <c r="L100" s="888"/>
      <c r="M100" s="888"/>
      <c r="N100" s="888"/>
      <c r="O100" s="888"/>
      <c r="P100" s="888"/>
      <c r="Q100" s="888"/>
      <c r="R100" s="888"/>
      <c r="S100" s="888"/>
      <c r="T100" s="888"/>
      <c r="U100" s="888"/>
      <c r="V100" s="888"/>
      <c r="W100" s="888"/>
      <c r="X100" s="888"/>
      <c r="Y100" s="888"/>
      <c r="Z100" s="888"/>
    </row>
    <row r="101" spans="1:26" x14ac:dyDescent="0.25">
      <c r="A101" s="217"/>
      <c r="B101" s="217"/>
      <c r="C101" s="888"/>
      <c r="D101" s="888"/>
      <c r="E101" s="888"/>
      <c r="F101" s="888"/>
      <c r="G101" s="888"/>
      <c r="H101" s="888"/>
      <c r="I101" s="888"/>
      <c r="J101" s="888"/>
      <c r="K101" s="888"/>
      <c r="L101" s="888"/>
      <c r="M101" s="888"/>
      <c r="N101" s="888"/>
      <c r="O101" s="888"/>
      <c r="P101" s="888"/>
      <c r="Q101" s="888"/>
      <c r="R101" s="217"/>
      <c r="S101" s="217"/>
      <c r="T101" s="217"/>
      <c r="U101" s="217"/>
      <c r="V101" s="217"/>
      <c r="W101" s="217"/>
      <c r="X101" s="217"/>
      <c r="Y101" s="217"/>
      <c r="Z101" s="217"/>
    </row>
    <row r="102" spans="1:26" x14ac:dyDescent="0.25">
      <c r="A102" s="217"/>
      <c r="B102" s="217"/>
      <c r="C102" s="888"/>
      <c r="D102" s="888"/>
      <c r="E102" s="888"/>
      <c r="F102" s="888"/>
      <c r="G102" s="888"/>
      <c r="H102" s="888"/>
      <c r="I102" s="888"/>
      <c r="J102" s="888"/>
      <c r="K102" s="888"/>
      <c r="L102" s="888"/>
      <c r="M102" s="888"/>
      <c r="N102" s="888"/>
      <c r="O102" s="888"/>
      <c r="P102" s="888"/>
      <c r="Q102" s="888"/>
      <c r="R102" s="217"/>
      <c r="S102" s="217"/>
      <c r="T102" s="217"/>
      <c r="U102" s="217"/>
      <c r="V102" s="217"/>
      <c r="W102" s="217"/>
      <c r="X102" s="217"/>
      <c r="Y102" s="217"/>
      <c r="Z102" s="217"/>
    </row>
    <row r="103" spans="1:26" x14ac:dyDescent="0.25">
      <c r="A103" s="217"/>
      <c r="B103" s="217"/>
      <c r="C103" s="888"/>
      <c r="D103" s="888"/>
      <c r="E103" s="888"/>
      <c r="F103" s="888"/>
      <c r="G103" s="888"/>
      <c r="H103" s="888"/>
      <c r="I103" s="888"/>
      <c r="J103" s="888"/>
      <c r="K103" s="888"/>
      <c r="L103" s="888"/>
      <c r="M103" s="888"/>
      <c r="N103" s="888"/>
      <c r="O103" s="888"/>
      <c r="P103" s="888"/>
      <c r="Q103" s="888"/>
      <c r="R103" s="217"/>
      <c r="S103" s="217"/>
      <c r="T103" s="217"/>
      <c r="U103" s="217"/>
      <c r="V103" s="217"/>
      <c r="W103" s="217"/>
      <c r="X103" s="217"/>
      <c r="Y103" s="217"/>
      <c r="Z103" s="217"/>
    </row>
    <row r="104" spans="1:26" x14ac:dyDescent="0.25">
      <c r="A104" s="217"/>
      <c r="B104" s="217"/>
      <c r="C104" s="888"/>
      <c r="D104" s="888"/>
      <c r="E104" s="888"/>
      <c r="F104" s="888"/>
      <c r="G104" s="888"/>
      <c r="H104" s="888"/>
      <c r="I104" s="888"/>
      <c r="J104" s="888"/>
      <c r="K104" s="888"/>
      <c r="L104" s="888"/>
      <c r="M104" s="888"/>
      <c r="N104" s="888"/>
      <c r="O104" s="888"/>
      <c r="P104" s="888"/>
      <c r="Q104" s="888"/>
      <c r="R104" s="217"/>
      <c r="S104" s="217"/>
      <c r="T104" s="217"/>
      <c r="U104" s="217"/>
      <c r="V104" s="217"/>
      <c r="W104" s="217"/>
      <c r="X104" s="217"/>
      <c r="Y104" s="217"/>
      <c r="Z104" s="217"/>
    </row>
    <row r="105" spans="1:26" x14ac:dyDescent="0.25">
      <c r="A105" s="217"/>
      <c r="B105" s="217"/>
      <c r="C105" s="888"/>
      <c r="D105" s="888"/>
      <c r="E105" s="888"/>
      <c r="F105" s="888"/>
      <c r="G105" s="888"/>
      <c r="H105" s="888"/>
      <c r="I105" s="888"/>
      <c r="J105" s="888"/>
      <c r="K105" s="888"/>
      <c r="L105" s="888"/>
      <c r="M105" s="888"/>
      <c r="N105" s="888"/>
      <c r="O105" s="888"/>
      <c r="P105" s="888"/>
      <c r="Q105" s="888"/>
      <c r="R105" s="217"/>
      <c r="S105" s="217"/>
      <c r="T105" s="217"/>
      <c r="U105" s="217"/>
      <c r="V105" s="217"/>
      <c r="W105" s="217"/>
      <c r="X105" s="217"/>
      <c r="Y105" s="217"/>
      <c r="Z105" s="217"/>
    </row>
    <row r="106" spans="1:26" x14ac:dyDescent="0.25">
      <c r="A106" s="217"/>
      <c r="B106" s="217"/>
      <c r="C106" s="888"/>
      <c r="D106" s="888"/>
      <c r="E106" s="888"/>
      <c r="F106" s="888"/>
      <c r="G106" s="888"/>
      <c r="H106" s="888"/>
      <c r="I106" s="888"/>
      <c r="J106" s="888"/>
      <c r="K106" s="888"/>
      <c r="L106" s="888"/>
      <c r="M106" s="888"/>
      <c r="N106" s="888"/>
      <c r="O106" s="888"/>
      <c r="P106" s="888"/>
      <c r="Q106" s="888"/>
      <c r="R106" s="217"/>
      <c r="S106" s="217"/>
      <c r="T106" s="217"/>
      <c r="U106" s="217"/>
      <c r="V106" s="217"/>
      <c r="W106" s="217"/>
      <c r="X106" s="217"/>
      <c r="Y106" s="217"/>
      <c r="Z106" s="217"/>
    </row>
    <row r="107" spans="1:26" x14ac:dyDescent="0.25">
      <c r="A107" s="217"/>
      <c r="B107" s="217"/>
      <c r="C107" s="888"/>
      <c r="D107" s="888"/>
      <c r="E107" s="888"/>
      <c r="F107" s="888"/>
      <c r="G107" s="888"/>
      <c r="H107" s="888"/>
      <c r="I107" s="888"/>
      <c r="J107" s="888"/>
      <c r="K107" s="888"/>
      <c r="L107" s="888"/>
      <c r="M107" s="888"/>
      <c r="N107" s="888"/>
      <c r="O107" s="888"/>
      <c r="P107" s="888"/>
      <c r="Q107" s="888"/>
      <c r="R107" s="217"/>
      <c r="S107" s="217"/>
      <c r="T107" s="217"/>
      <c r="U107" s="217"/>
      <c r="V107" s="217"/>
      <c r="W107" s="217"/>
      <c r="X107" s="217"/>
      <c r="Y107" s="217"/>
      <c r="Z107" s="217"/>
    </row>
    <row r="108" spans="1:26" x14ac:dyDescent="0.25">
      <c r="A108" s="217"/>
      <c r="B108" s="217"/>
      <c r="C108" s="888"/>
      <c r="D108" s="888"/>
      <c r="E108" s="888"/>
      <c r="F108" s="888"/>
      <c r="G108" s="888"/>
      <c r="H108" s="888"/>
      <c r="I108" s="888"/>
      <c r="J108" s="888"/>
      <c r="K108" s="888"/>
      <c r="L108" s="888"/>
      <c r="M108" s="888"/>
      <c r="N108" s="888"/>
      <c r="O108" s="888"/>
      <c r="P108" s="888"/>
      <c r="Q108" s="888"/>
      <c r="R108" s="217"/>
      <c r="S108" s="217"/>
      <c r="T108" s="217"/>
      <c r="U108" s="217"/>
      <c r="V108" s="217"/>
      <c r="W108" s="217"/>
      <c r="X108" s="217"/>
      <c r="Y108" s="217"/>
      <c r="Z108" s="217"/>
    </row>
    <row r="109" spans="1:26" x14ac:dyDescent="0.25">
      <c r="A109" s="217"/>
      <c r="B109" s="217"/>
      <c r="C109" s="888"/>
      <c r="D109" s="888"/>
      <c r="E109" s="888"/>
      <c r="F109" s="888"/>
      <c r="G109" s="888"/>
      <c r="H109" s="888"/>
      <c r="I109" s="888"/>
      <c r="J109" s="888"/>
      <c r="K109" s="888"/>
      <c r="L109" s="888"/>
      <c r="M109" s="888"/>
      <c r="N109" s="888"/>
      <c r="O109" s="888"/>
      <c r="P109" s="888"/>
      <c r="Q109" s="888"/>
      <c r="R109" s="217"/>
      <c r="S109" s="217"/>
      <c r="T109" s="217"/>
      <c r="U109" s="217"/>
      <c r="V109" s="217"/>
      <c r="W109" s="217"/>
      <c r="X109" s="217"/>
      <c r="Y109" s="217"/>
      <c r="Z109" s="217"/>
    </row>
    <row r="110" spans="1:26" x14ac:dyDescent="0.25">
      <c r="A110" s="217"/>
      <c r="B110" s="217"/>
      <c r="C110" s="888"/>
      <c r="D110" s="888"/>
      <c r="E110" s="888"/>
      <c r="F110" s="888"/>
      <c r="G110" s="888"/>
      <c r="H110" s="888"/>
      <c r="I110" s="888"/>
      <c r="J110" s="888"/>
      <c r="K110" s="888"/>
      <c r="L110" s="888"/>
      <c r="M110" s="888"/>
      <c r="N110" s="888"/>
      <c r="O110" s="888"/>
      <c r="P110" s="888"/>
      <c r="Q110" s="888"/>
      <c r="R110" s="217"/>
      <c r="S110" s="217"/>
      <c r="T110" s="217"/>
      <c r="U110" s="217"/>
      <c r="V110" s="217"/>
      <c r="W110" s="217"/>
      <c r="X110" s="217"/>
      <c r="Y110" s="217"/>
      <c r="Z110" s="217"/>
    </row>
    <row r="111" spans="1:26" x14ac:dyDescent="0.25">
      <c r="A111" s="217"/>
      <c r="B111" s="217"/>
      <c r="C111" s="888"/>
      <c r="D111" s="888"/>
      <c r="E111" s="888"/>
      <c r="F111" s="888"/>
      <c r="G111" s="888"/>
      <c r="H111" s="888"/>
      <c r="I111" s="888"/>
      <c r="J111" s="888"/>
      <c r="K111" s="888"/>
      <c r="L111" s="888"/>
      <c r="M111" s="888"/>
      <c r="N111" s="888"/>
      <c r="O111" s="888"/>
      <c r="P111" s="888"/>
      <c r="Q111" s="888"/>
      <c r="R111" s="217"/>
      <c r="S111" s="217"/>
      <c r="T111" s="217"/>
      <c r="U111" s="217"/>
      <c r="V111" s="217"/>
      <c r="W111" s="217"/>
      <c r="X111" s="217"/>
      <c r="Y111" s="217"/>
      <c r="Z111" s="217"/>
    </row>
    <row r="112" spans="1:26" x14ac:dyDescent="0.25">
      <c r="A112" s="217"/>
      <c r="B112" s="217"/>
      <c r="C112" s="888"/>
      <c r="D112" s="888"/>
      <c r="E112" s="888"/>
      <c r="F112" s="888"/>
      <c r="G112" s="888"/>
      <c r="H112" s="888"/>
      <c r="I112" s="888"/>
      <c r="J112" s="888"/>
      <c r="K112" s="888"/>
      <c r="L112" s="888"/>
      <c r="M112" s="888"/>
      <c r="N112" s="888"/>
      <c r="O112" s="888"/>
      <c r="P112" s="888"/>
      <c r="Q112" s="888"/>
      <c r="R112" s="217"/>
      <c r="S112" s="217"/>
      <c r="T112" s="217"/>
      <c r="U112" s="217"/>
      <c r="V112" s="217"/>
      <c r="W112" s="217"/>
      <c r="X112" s="217"/>
      <c r="Y112" s="217"/>
      <c r="Z112" s="217"/>
    </row>
    <row r="113" spans="3:17" x14ac:dyDescent="0.25">
      <c r="C113" s="888"/>
      <c r="D113" s="888"/>
      <c r="E113" s="888"/>
      <c r="F113" s="888"/>
      <c r="G113" s="888"/>
      <c r="H113" s="888"/>
      <c r="I113" s="888"/>
      <c r="J113" s="888"/>
      <c r="K113" s="888"/>
      <c r="L113" s="888"/>
      <c r="M113" s="888"/>
      <c r="N113" s="888"/>
      <c r="O113" s="888"/>
      <c r="P113" s="888"/>
      <c r="Q113" s="888"/>
    </row>
  </sheetData>
  <pageMargins left="0.7" right="0.7" top="0.75" bottom="0.75" header="0.3" footer="0.3"/>
  <pageSetup paperSize="9" scale="55" orientation="landscape" r:id="rId1"/>
  <rowBreaks count="1" manualBreakCount="1">
    <brk id="46" max="2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5" tint="0.59999389629810485"/>
  </sheetPr>
  <dimension ref="A1:AB62"/>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A2" sqref="A2"/>
    </sheetView>
  </sheetViews>
  <sheetFormatPr defaultColWidth="8" defaultRowHeight="12.5" x14ac:dyDescent="0.25"/>
  <cols>
    <col min="1" max="1" width="31.453125" style="103" customWidth="1"/>
    <col min="2" max="2" width="0.453125" style="103" hidden="1" customWidth="1"/>
    <col min="3" max="3" width="10.1796875" style="103" bestFit="1" customWidth="1"/>
    <col min="4" max="12" width="7.453125" style="103" customWidth="1"/>
    <col min="13" max="16384" width="8" style="103"/>
  </cols>
  <sheetData>
    <row r="1" spans="1:28" ht="25.4" customHeight="1" x14ac:dyDescent="0.25">
      <c r="A1" s="102" t="str">
        <f>Index!A100</f>
        <v>Table 8f     Palau International investment position, FY2000-FY2025</v>
      </c>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row>
    <row r="2" spans="1:28" ht="25.4" customHeight="1" x14ac:dyDescent="0.25">
      <c r="A2" s="67" t="s">
        <v>368</v>
      </c>
      <c r="B2" s="880"/>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75" t="str">
        <f>NAgni!T2</f>
        <v>FY17</v>
      </c>
      <c r="U2" s="275" t="str">
        <f>NAgni!U2</f>
        <v>FY18</v>
      </c>
      <c r="V2" s="275" t="str">
        <f>NAgni!V2</f>
        <v>FY19</v>
      </c>
      <c r="W2" s="275" t="str">
        <f>NAgni!W2</f>
        <v>FY20</v>
      </c>
      <c r="X2" s="275" t="str">
        <f>NAgni!X2</f>
        <v>FY21</v>
      </c>
      <c r="Y2" s="275" t="str">
        <f>NAgni!Y2</f>
        <v>FY22</v>
      </c>
      <c r="Z2" s="275" t="str">
        <f>NAgni!Z2</f>
        <v>FY23</v>
      </c>
      <c r="AA2" s="275" t="str">
        <f>NAgni!AA2</f>
        <v>FY24</v>
      </c>
      <c r="AB2" s="275" t="str">
        <f>NAgni!AB2</f>
        <v>FY25</v>
      </c>
    </row>
    <row r="3" spans="1:28" s="104" customFormat="1" ht="20.25" customHeight="1" x14ac:dyDescent="0.3">
      <c r="A3" s="108" t="s">
        <v>1327</v>
      </c>
      <c r="C3" s="220">
        <v>54.104488372802734</v>
      </c>
      <c r="D3" s="220">
        <v>-5.1878142356872559</v>
      </c>
      <c r="E3" s="220">
        <v>-43.818946838378906</v>
      </c>
      <c r="F3" s="220">
        <v>-26.918245315551758</v>
      </c>
      <c r="G3" s="220">
        <v>-9.6104879379272461</v>
      </c>
      <c r="H3" s="220">
        <v>1.7577884197235107</v>
      </c>
      <c r="I3" s="220">
        <v>12.526914596557617</v>
      </c>
      <c r="J3" s="220">
        <v>28.530525207519531</v>
      </c>
      <c r="K3" s="220">
        <v>-53.727790832519531</v>
      </c>
      <c r="L3" s="220">
        <v>-75.545135498046875</v>
      </c>
      <c r="M3" s="220">
        <v>-85.185127258300781</v>
      </c>
      <c r="N3" s="220">
        <v>-118.79658508300781</v>
      </c>
      <c r="O3" s="220">
        <v>-94.265998840332031</v>
      </c>
      <c r="P3" s="220">
        <v>-92.753341674804688</v>
      </c>
      <c r="Q3" s="220">
        <v>-91.960540771484375</v>
      </c>
      <c r="R3" s="220">
        <v>-103.72090148925781</v>
      </c>
      <c r="S3" s="220">
        <v>-97.532882690429688</v>
      </c>
      <c r="T3" s="220">
        <v>-108.25411224365234</v>
      </c>
      <c r="U3" s="220">
        <v>-62.704311370849609</v>
      </c>
      <c r="V3" s="220">
        <v>-135.29144287109375</v>
      </c>
      <c r="W3" s="220">
        <v>-170.72486877441406</v>
      </c>
      <c r="X3" s="220">
        <v>-169.84603881835938</v>
      </c>
      <c r="Y3" s="220">
        <v>-356.752685546875</v>
      </c>
      <c r="Z3" s="220">
        <v>-414.84796142578125</v>
      </c>
      <c r="AA3" s="220">
        <v>-208.56918334960938</v>
      </c>
      <c r="AB3" s="220">
        <v>-264.25506591796875</v>
      </c>
    </row>
    <row r="4" spans="1:28" s="106" customFormat="1" ht="20.25" customHeight="1" x14ac:dyDescent="0.3">
      <c r="A4" s="104" t="s">
        <v>1328</v>
      </c>
      <c r="C4" s="220">
        <v>283.8944091796875</v>
      </c>
      <c r="D4" s="220">
        <v>237.39488220214844</v>
      </c>
      <c r="E4" s="220">
        <v>207.85395812988281</v>
      </c>
      <c r="F4" s="220">
        <v>230.72450256347656</v>
      </c>
      <c r="G4" s="220">
        <v>255.0318603515625</v>
      </c>
      <c r="H4" s="220">
        <v>286.2921142578125</v>
      </c>
      <c r="I4" s="220">
        <v>315.28109741210938</v>
      </c>
      <c r="J4" s="220">
        <v>357.90750122070313</v>
      </c>
      <c r="K4" s="220">
        <v>315.89639282226563</v>
      </c>
      <c r="L4" s="220">
        <v>327.859619140625</v>
      </c>
      <c r="M4" s="220">
        <v>337.63995361328125</v>
      </c>
      <c r="N4" s="220">
        <v>335.65109252929688</v>
      </c>
      <c r="O4" s="220">
        <v>399.131103515625</v>
      </c>
      <c r="P4" s="220">
        <v>428.85333251953125</v>
      </c>
      <c r="Q4" s="220">
        <v>471.36068725585938</v>
      </c>
      <c r="R4" s="220">
        <v>514.26666259765625</v>
      </c>
      <c r="S4" s="220">
        <v>584.34075927734375</v>
      </c>
      <c r="T4" s="220">
        <v>624.72857666015625</v>
      </c>
      <c r="U4" s="220">
        <v>711.06134033203125</v>
      </c>
      <c r="V4" s="220">
        <v>684.73480224609375</v>
      </c>
      <c r="W4" s="220">
        <v>741.32769775390625</v>
      </c>
      <c r="X4" s="220">
        <v>800.58123779296875</v>
      </c>
      <c r="Y4" s="220">
        <v>661.0010986328125</v>
      </c>
      <c r="Z4" s="220">
        <v>673.50079345703125</v>
      </c>
      <c r="AA4" s="220">
        <v>922.09942626953125</v>
      </c>
      <c r="AB4" s="220">
        <v>896.9495849609375</v>
      </c>
    </row>
    <row r="5" spans="1:28" s="106" customFormat="1" ht="20.25" customHeight="1" x14ac:dyDescent="0.3">
      <c r="A5" s="104" t="s">
        <v>1329</v>
      </c>
      <c r="C5" s="220">
        <v>229.7899169921875</v>
      </c>
      <c r="D5" s="220">
        <v>242.58270263671875</v>
      </c>
      <c r="E5" s="220">
        <v>251.67289733886719</v>
      </c>
      <c r="F5" s="220">
        <v>257.64276123046875</v>
      </c>
      <c r="G5" s="220">
        <v>264.642333984375</v>
      </c>
      <c r="H5" s="220">
        <v>284.5343017578125</v>
      </c>
      <c r="I5" s="220">
        <v>302.75418090820313</v>
      </c>
      <c r="J5" s="220">
        <v>329.37698364257813</v>
      </c>
      <c r="K5" s="220">
        <v>369.62417602539063</v>
      </c>
      <c r="L5" s="220">
        <v>403.40475463867188</v>
      </c>
      <c r="M5" s="220">
        <v>422.8250732421875</v>
      </c>
      <c r="N5" s="220">
        <v>454.44766235351563</v>
      </c>
      <c r="O5" s="220">
        <v>493.39712524414063</v>
      </c>
      <c r="P5" s="220">
        <v>521.606689453125</v>
      </c>
      <c r="Q5" s="220">
        <v>563.32122802734375</v>
      </c>
      <c r="R5" s="220">
        <v>617.987548828125</v>
      </c>
      <c r="S5" s="220">
        <v>681.8736572265625</v>
      </c>
      <c r="T5" s="220">
        <v>732.98272705078125</v>
      </c>
      <c r="U5" s="220">
        <v>773.765625</v>
      </c>
      <c r="V5" s="220">
        <v>820.0262451171875</v>
      </c>
      <c r="W5" s="220">
        <v>912.05255126953125</v>
      </c>
      <c r="X5" s="220">
        <v>970.42724609375</v>
      </c>
      <c r="Y5" s="220">
        <v>1017.7538452148438</v>
      </c>
      <c r="Z5" s="220">
        <v>1088.3487548828125</v>
      </c>
      <c r="AA5" s="220">
        <v>1130.6685791015625</v>
      </c>
      <c r="AB5" s="220">
        <v>1161.2047119140625</v>
      </c>
    </row>
    <row r="6" spans="1:28" s="106" customFormat="1" ht="13" x14ac:dyDescent="0.3">
      <c r="A6" s="104"/>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row>
    <row r="7" spans="1:28" s="106" customFormat="1" ht="20.25" customHeight="1" x14ac:dyDescent="0.3">
      <c r="A7" s="104" t="s">
        <v>145</v>
      </c>
      <c r="C7" s="220">
        <v>-173.54667663574219</v>
      </c>
      <c r="D7" s="220">
        <v>-186.21424865722656</v>
      </c>
      <c r="E7" s="220">
        <v>-194.29556274414063</v>
      </c>
      <c r="F7" s="220">
        <v>-200.64517211914063</v>
      </c>
      <c r="G7" s="220">
        <v>-203.53617858886719</v>
      </c>
      <c r="H7" s="220">
        <v>-222.60118103027344</v>
      </c>
      <c r="I7" s="220">
        <v>-241.44317626953125</v>
      </c>
      <c r="J7" s="220">
        <v>-255.46783447265625</v>
      </c>
      <c r="K7" s="220">
        <v>-296.50027465820313</v>
      </c>
      <c r="L7" s="220">
        <v>-325.1563720703125</v>
      </c>
      <c r="M7" s="220">
        <v>-347.11709594726563</v>
      </c>
      <c r="N7" s="220">
        <v>-381.17025756835938</v>
      </c>
      <c r="O7" s="220">
        <v>-412.2401123046875</v>
      </c>
      <c r="P7" s="220">
        <v>-443.05203247070313</v>
      </c>
      <c r="Q7" s="220">
        <v>-477.9935302734375</v>
      </c>
      <c r="R7" s="220">
        <v>-537.5167236328125</v>
      </c>
      <c r="S7" s="220">
        <v>-589.57623291015625</v>
      </c>
      <c r="T7" s="220">
        <v>-633.47894287109375</v>
      </c>
      <c r="U7" s="220">
        <v>-666.07244873046875</v>
      </c>
      <c r="V7" s="220">
        <v>-711.435546875</v>
      </c>
      <c r="W7" s="220">
        <v>-754.84686279296875</v>
      </c>
      <c r="X7" s="220">
        <v>-781.3370361328125</v>
      </c>
      <c r="Y7" s="220">
        <v>-816.0103759765625</v>
      </c>
      <c r="Z7" s="220">
        <v>-862.1099853515625</v>
      </c>
      <c r="AA7" s="220">
        <v>-900.65057373046875</v>
      </c>
      <c r="AB7" s="220">
        <v>-940.6641845703125</v>
      </c>
    </row>
    <row r="8" spans="1:28" x14ac:dyDescent="0.25">
      <c r="A8" s="180" t="s">
        <v>1330</v>
      </c>
      <c r="B8" s="217"/>
      <c r="C8" s="891"/>
      <c r="D8" s="891"/>
      <c r="E8" s="891"/>
      <c r="F8" s="891"/>
      <c r="G8" s="891"/>
      <c r="H8" s="891"/>
      <c r="I8" s="891"/>
      <c r="J8" s="891"/>
      <c r="K8" s="891"/>
      <c r="L8" s="891"/>
      <c r="M8" s="891"/>
      <c r="N8" s="891"/>
      <c r="O8" s="891"/>
      <c r="P8" s="891"/>
      <c r="Q8" s="891"/>
      <c r="R8" s="891"/>
      <c r="S8" s="891"/>
      <c r="T8" s="891"/>
      <c r="U8" s="891"/>
      <c r="V8" s="891"/>
      <c r="W8" s="891"/>
      <c r="X8" s="891"/>
      <c r="Y8" s="891"/>
      <c r="Z8" s="891"/>
      <c r="AA8" s="891"/>
      <c r="AB8" s="891"/>
    </row>
    <row r="9" spans="1:28" x14ac:dyDescent="0.25">
      <c r="A9" s="180" t="s">
        <v>1331</v>
      </c>
      <c r="B9" s="217"/>
      <c r="C9" s="891">
        <v>173.54667663574219</v>
      </c>
      <c r="D9" s="891">
        <v>186.21424865722656</v>
      </c>
      <c r="E9" s="891">
        <v>194.29556274414063</v>
      </c>
      <c r="F9" s="891">
        <v>200.64517211914063</v>
      </c>
      <c r="G9" s="891">
        <v>203.53617858886719</v>
      </c>
      <c r="H9" s="891">
        <v>222.60118103027344</v>
      </c>
      <c r="I9" s="891">
        <v>241.44317626953125</v>
      </c>
      <c r="J9" s="891">
        <v>255.46783447265625</v>
      </c>
      <c r="K9" s="891">
        <v>296.50027465820313</v>
      </c>
      <c r="L9" s="891">
        <v>325.1563720703125</v>
      </c>
      <c r="M9" s="891">
        <v>347.11709594726563</v>
      </c>
      <c r="N9" s="891">
        <v>381.17025756835938</v>
      </c>
      <c r="O9" s="891">
        <v>412.2401123046875</v>
      </c>
      <c r="P9" s="891">
        <v>443.05203247070313</v>
      </c>
      <c r="Q9" s="891">
        <v>477.9935302734375</v>
      </c>
      <c r="R9" s="891">
        <v>537.5167236328125</v>
      </c>
      <c r="S9" s="891">
        <v>589.57623291015625</v>
      </c>
      <c r="T9" s="891">
        <v>633.47894287109375</v>
      </c>
      <c r="U9" s="891">
        <v>666.07244873046875</v>
      </c>
      <c r="V9" s="891">
        <v>711.435546875</v>
      </c>
      <c r="W9" s="891">
        <v>754.84686279296875</v>
      </c>
      <c r="X9" s="891">
        <v>781.3370361328125</v>
      </c>
      <c r="Y9" s="891">
        <v>816.0103759765625</v>
      </c>
      <c r="Z9" s="891">
        <v>862.1099853515625</v>
      </c>
      <c r="AA9" s="891">
        <v>900.65057373046875</v>
      </c>
      <c r="AB9" s="891">
        <v>940.6641845703125</v>
      </c>
    </row>
    <row r="10" spans="1:28" x14ac:dyDescent="0.25">
      <c r="A10" s="218" t="s">
        <v>1332</v>
      </c>
      <c r="B10" s="217"/>
      <c r="C10" s="891">
        <v>173.54667663574219</v>
      </c>
      <c r="D10" s="891">
        <v>186.21424865722656</v>
      </c>
      <c r="E10" s="891">
        <v>194.29556274414063</v>
      </c>
      <c r="F10" s="891">
        <v>200.64517211914063</v>
      </c>
      <c r="G10" s="891">
        <v>203.53617858886719</v>
      </c>
      <c r="H10" s="891">
        <v>222.60118103027344</v>
      </c>
      <c r="I10" s="891">
        <v>241.44317626953125</v>
      </c>
      <c r="J10" s="891">
        <v>255.46783447265625</v>
      </c>
      <c r="K10" s="891">
        <v>296.50027465820313</v>
      </c>
      <c r="L10" s="891">
        <v>325.1563720703125</v>
      </c>
      <c r="M10" s="891">
        <v>347.11709594726563</v>
      </c>
      <c r="N10" s="891">
        <v>381.17025756835938</v>
      </c>
      <c r="O10" s="891">
        <v>412.2401123046875</v>
      </c>
      <c r="P10" s="891">
        <v>443.05203247070313</v>
      </c>
      <c r="Q10" s="891">
        <v>477.9935302734375</v>
      </c>
      <c r="R10" s="891">
        <v>537.5167236328125</v>
      </c>
      <c r="S10" s="891">
        <v>589.57623291015625</v>
      </c>
      <c r="T10" s="891">
        <v>633.47894287109375</v>
      </c>
      <c r="U10" s="891">
        <v>666.07244873046875</v>
      </c>
      <c r="V10" s="891">
        <v>711.435546875</v>
      </c>
      <c r="W10" s="891">
        <v>754.84686279296875</v>
      </c>
      <c r="X10" s="891">
        <v>781.3370361328125</v>
      </c>
      <c r="Y10" s="891">
        <v>816.0103759765625</v>
      </c>
      <c r="Z10" s="891">
        <v>862.1099853515625</v>
      </c>
      <c r="AA10" s="891">
        <v>900.65057373046875</v>
      </c>
      <c r="AB10" s="891">
        <v>940.6641845703125</v>
      </c>
    </row>
    <row r="11" spans="1:28" x14ac:dyDescent="0.25">
      <c r="A11" s="476" t="s">
        <v>1308</v>
      </c>
      <c r="B11" s="217"/>
      <c r="C11" s="891">
        <v>5.0840439796447754</v>
      </c>
      <c r="D11" s="891">
        <v>6.2890424728393555</v>
      </c>
      <c r="E11" s="891">
        <v>6.9438657760620117</v>
      </c>
      <c r="F11" s="891">
        <v>7.5623440742492676</v>
      </c>
      <c r="G11" s="891">
        <v>7.9800262451171875</v>
      </c>
      <c r="H11" s="891">
        <v>9.1060981750488281</v>
      </c>
      <c r="I11" s="891">
        <v>10.780192375183105</v>
      </c>
      <c r="J11" s="891">
        <v>12.579644203186035</v>
      </c>
      <c r="K11" s="891">
        <v>15.561803817749023</v>
      </c>
      <c r="L11" s="891">
        <v>17.997949600219727</v>
      </c>
      <c r="M11" s="891">
        <v>19.747110366821289</v>
      </c>
      <c r="N11" s="891">
        <v>21.871381759643555</v>
      </c>
      <c r="O11" s="891">
        <v>24.042688369750977</v>
      </c>
      <c r="P11" s="891">
        <v>25.662246704101563</v>
      </c>
      <c r="Q11" s="891">
        <v>27.677064895629883</v>
      </c>
      <c r="R11" s="891">
        <v>30.985250473022461</v>
      </c>
      <c r="S11" s="891">
        <v>34.731426239013672</v>
      </c>
      <c r="T11" s="891">
        <v>37.939231872558594</v>
      </c>
      <c r="U11" s="891">
        <v>41.035881042480469</v>
      </c>
      <c r="V11" s="891">
        <v>45.193248748779297</v>
      </c>
      <c r="W11" s="891">
        <v>49.080051422119141</v>
      </c>
      <c r="X11" s="891">
        <v>51.79669189453125</v>
      </c>
      <c r="Y11" s="891">
        <v>54.711578369140625</v>
      </c>
      <c r="Z11" s="891">
        <v>59.053127288818359</v>
      </c>
      <c r="AA11" s="891">
        <v>62.425125122070313</v>
      </c>
      <c r="AB11" s="891">
        <v>66.490219116210938</v>
      </c>
    </row>
    <row r="12" spans="1:28" s="106" customFormat="1" ht="13" x14ac:dyDescent="0.3">
      <c r="A12" s="476" t="s">
        <v>158</v>
      </c>
      <c r="C12" s="891">
        <v>149.32723999023438</v>
      </c>
      <c r="D12" s="891">
        <v>156.80145263671875</v>
      </c>
      <c r="E12" s="891">
        <v>161.75569152832031</v>
      </c>
      <c r="F12" s="891">
        <v>166.96337890625</v>
      </c>
      <c r="G12" s="891">
        <v>168.51750183105469</v>
      </c>
      <c r="H12" s="891">
        <v>180.91706848144531</v>
      </c>
      <c r="I12" s="891">
        <v>190.14964294433594</v>
      </c>
      <c r="J12" s="891">
        <v>197.00326538085938</v>
      </c>
      <c r="K12" s="891">
        <v>224.68525695800781</v>
      </c>
      <c r="L12" s="891">
        <v>244.99629211425781</v>
      </c>
      <c r="M12" s="891">
        <v>260.654296875</v>
      </c>
      <c r="N12" s="891">
        <v>283.98382568359375</v>
      </c>
      <c r="O12" s="891">
        <v>303.49755859375</v>
      </c>
      <c r="P12" s="891">
        <v>323.55160522460938</v>
      </c>
      <c r="Q12" s="891">
        <v>346.5831298828125</v>
      </c>
      <c r="R12" s="891">
        <v>386.783447265625</v>
      </c>
      <c r="S12" s="891">
        <v>421.38473510742188</v>
      </c>
      <c r="T12" s="891">
        <v>447.71435546875</v>
      </c>
      <c r="U12" s="891">
        <v>465.40911865234375</v>
      </c>
      <c r="V12" s="891">
        <v>490.93112182617188</v>
      </c>
      <c r="W12" s="891">
        <v>516.8114013671875</v>
      </c>
      <c r="X12" s="891">
        <v>526.70465087890625</v>
      </c>
      <c r="Y12" s="891">
        <v>540.16534423828125</v>
      </c>
      <c r="Z12" s="891">
        <v>564.77764892578125</v>
      </c>
      <c r="AA12" s="891">
        <v>584.2127685546875</v>
      </c>
      <c r="AB12" s="891">
        <v>604.26123046875</v>
      </c>
    </row>
    <row r="13" spans="1:28" ht="13" x14ac:dyDescent="0.3">
      <c r="A13" s="476" t="s">
        <v>1333</v>
      </c>
      <c r="B13" s="106"/>
      <c r="C13" s="891">
        <v>10.168087959289551</v>
      </c>
      <c r="D13" s="891">
        <v>13.069408416748047</v>
      </c>
      <c r="E13" s="891">
        <v>14.582619667053223</v>
      </c>
      <c r="F13" s="891">
        <v>15.837048530578613</v>
      </c>
      <c r="G13" s="891">
        <v>16.659051895141602</v>
      </c>
      <c r="H13" s="891">
        <v>19.828441619873047</v>
      </c>
      <c r="I13" s="891">
        <v>23.871416091918945</v>
      </c>
      <c r="J13" s="891">
        <v>26.386920928955078</v>
      </c>
      <c r="K13" s="891">
        <v>33.669837951660156</v>
      </c>
      <c r="L13" s="891">
        <v>37.345161437988281</v>
      </c>
      <c r="M13" s="891">
        <v>39.990653991699219</v>
      </c>
      <c r="N13" s="891">
        <v>45.643852233886719</v>
      </c>
      <c r="O13" s="891">
        <v>52.146194458007813</v>
      </c>
      <c r="P13" s="891">
        <v>59.096645355224609</v>
      </c>
      <c r="Q13" s="891">
        <v>65.799888610839844</v>
      </c>
      <c r="R13" s="891">
        <v>77.377647399902344</v>
      </c>
      <c r="S13" s="891">
        <v>87.762588500976563</v>
      </c>
      <c r="T13" s="891">
        <v>98.32318115234375</v>
      </c>
      <c r="U13" s="891">
        <v>108.04316711425781</v>
      </c>
      <c r="V13" s="891">
        <v>120.41618347167969</v>
      </c>
      <c r="W13" s="891">
        <v>130.7816162109375</v>
      </c>
      <c r="X13" s="891">
        <v>142.67958068847656</v>
      </c>
      <c r="Y13" s="891">
        <v>158.69595336914063</v>
      </c>
      <c r="Z13" s="891">
        <v>172.54049682617188</v>
      </c>
      <c r="AA13" s="891">
        <v>185.59341430664063</v>
      </c>
      <c r="AB13" s="891">
        <v>198.83470153808594</v>
      </c>
    </row>
    <row r="14" spans="1:28" x14ac:dyDescent="0.25">
      <c r="A14" s="476" t="s">
        <v>1334</v>
      </c>
      <c r="B14" s="217"/>
      <c r="C14" s="891">
        <v>8.9673061370849609</v>
      </c>
      <c r="D14" s="891">
        <v>10.054347991943359</v>
      </c>
      <c r="E14" s="891">
        <v>11.013381004333496</v>
      </c>
      <c r="F14" s="891">
        <v>10.282404899597168</v>
      </c>
      <c r="G14" s="891">
        <v>10.379597663879395</v>
      </c>
      <c r="H14" s="891">
        <v>12.749578475952148</v>
      </c>
      <c r="I14" s="891">
        <v>16.641921997070313</v>
      </c>
      <c r="J14" s="891">
        <v>19.498001098632813</v>
      </c>
      <c r="K14" s="891">
        <v>22.583385467529297</v>
      </c>
      <c r="L14" s="891">
        <v>24.816982269287109</v>
      </c>
      <c r="M14" s="891">
        <v>26.725059509277344</v>
      </c>
      <c r="N14" s="891">
        <v>29.671207427978516</v>
      </c>
      <c r="O14" s="891">
        <v>32.553684234619141</v>
      </c>
      <c r="P14" s="891">
        <v>34.741535186767578</v>
      </c>
      <c r="Q14" s="891">
        <v>37.933456420898438</v>
      </c>
      <c r="R14" s="891">
        <v>42.370399475097656</v>
      </c>
      <c r="S14" s="891">
        <v>45.697463989257813</v>
      </c>
      <c r="T14" s="891">
        <v>49.502178192138672</v>
      </c>
      <c r="U14" s="891">
        <v>51.584308624267578</v>
      </c>
      <c r="V14" s="891">
        <v>54.895000457763672</v>
      </c>
      <c r="W14" s="891">
        <v>58.173778533935547</v>
      </c>
      <c r="X14" s="891">
        <v>60.1561279296875</v>
      </c>
      <c r="Y14" s="891">
        <v>62.437454223632813</v>
      </c>
      <c r="Z14" s="891">
        <v>65.73870849609375</v>
      </c>
      <c r="AA14" s="891">
        <v>68.419235229492188</v>
      </c>
      <c r="AB14" s="891">
        <v>71.078079223632813</v>
      </c>
    </row>
    <row r="15" spans="1:28" x14ac:dyDescent="0.25">
      <c r="A15" s="218" t="s">
        <v>1335</v>
      </c>
      <c r="B15" s="217"/>
      <c r="C15" s="891"/>
      <c r="D15" s="891"/>
      <c r="E15" s="891"/>
      <c r="F15" s="891"/>
      <c r="G15" s="891"/>
      <c r="H15" s="891"/>
      <c r="I15" s="891"/>
      <c r="J15" s="891"/>
      <c r="K15" s="891"/>
      <c r="L15" s="891"/>
      <c r="M15" s="891"/>
      <c r="N15" s="891"/>
      <c r="O15" s="891">
        <v>1</v>
      </c>
      <c r="P15" s="891">
        <v>2</v>
      </c>
      <c r="Q15" s="891">
        <v>6</v>
      </c>
      <c r="R15" s="891">
        <v>13.998720169067383</v>
      </c>
      <c r="S15" s="891">
        <v>26.596664428710938</v>
      </c>
      <c r="T15" s="891">
        <v>30.433931350708008</v>
      </c>
      <c r="U15" s="891">
        <v>48.593299865722656</v>
      </c>
      <c r="V15" s="891">
        <v>48.593299865722656</v>
      </c>
      <c r="W15" s="891">
        <v>48.593299865722656</v>
      </c>
      <c r="X15" s="891">
        <v>48.593299865722656</v>
      </c>
      <c r="Y15" s="891">
        <v>48.593299865722656</v>
      </c>
      <c r="Z15" s="891">
        <v>48.593299865722656</v>
      </c>
      <c r="AA15" s="891">
        <v>48.593299865722656</v>
      </c>
      <c r="AB15" s="891">
        <v>48.593299865722656</v>
      </c>
    </row>
    <row r="16" spans="1:28" s="106" customFormat="1" ht="20.25" customHeight="1" x14ac:dyDescent="0.3">
      <c r="A16" s="104" t="s">
        <v>146</v>
      </c>
      <c r="C16" s="220">
        <v>283.8944091796875</v>
      </c>
      <c r="D16" s="220">
        <v>236.39488220214844</v>
      </c>
      <c r="E16" s="220">
        <v>205.85395812988281</v>
      </c>
      <c r="F16" s="220">
        <v>227.72450256347656</v>
      </c>
      <c r="G16" s="220">
        <v>228.07525634765625</v>
      </c>
      <c r="H16" s="220">
        <v>252.82489013671875</v>
      </c>
      <c r="I16" s="220">
        <v>260.70498657226563</v>
      </c>
      <c r="J16" s="220">
        <v>292.28347778320313</v>
      </c>
      <c r="K16" s="220">
        <v>246.31094360351563</v>
      </c>
      <c r="L16" s="220">
        <v>246.43560791015625</v>
      </c>
      <c r="M16" s="220">
        <v>252.2679443359375</v>
      </c>
      <c r="N16" s="220">
        <v>239.92308044433594</v>
      </c>
      <c r="O16" s="220">
        <v>279.01409912109375</v>
      </c>
      <c r="P16" s="220">
        <v>305.67535400390625</v>
      </c>
      <c r="Q16" s="220">
        <v>313.43368530273438</v>
      </c>
      <c r="R16" s="220">
        <v>298.92465209960938</v>
      </c>
      <c r="S16" s="220">
        <v>319.22274780273438</v>
      </c>
      <c r="T16" s="220">
        <v>354.38861083984375</v>
      </c>
      <c r="U16" s="220">
        <v>438.82034301757813</v>
      </c>
      <c r="V16" s="220">
        <v>428.2578125</v>
      </c>
      <c r="W16" s="220">
        <v>431.86770629882813</v>
      </c>
      <c r="X16" s="220">
        <v>494.272216796875</v>
      </c>
      <c r="Y16" s="220">
        <v>368.85610961914063</v>
      </c>
      <c r="Z16" s="220">
        <v>395.0087890625</v>
      </c>
      <c r="AA16" s="220">
        <v>517.7464599609375</v>
      </c>
      <c r="AB16" s="220">
        <v>570.66961669921875</v>
      </c>
    </row>
    <row r="17" spans="1:28" s="109" customFormat="1" x14ac:dyDescent="0.25">
      <c r="A17" s="180" t="s">
        <v>190</v>
      </c>
      <c r="B17" s="889"/>
      <c r="C17" s="891">
        <v>283.8944091796875</v>
      </c>
      <c r="D17" s="891">
        <v>237.39488220214844</v>
      </c>
      <c r="E17" s="891">
        <v>207.85395812988281</v>
      </c>
      <c r="F17" s="891">
        <v>230.72450256347656</v>
      </c>
      <c r="G17" s="891">
        <v>232.07525634765625</v>
      </c>
      <c r="H17" s="891">
        <v>257.82489013671875</v>
      </c>
      <c r="I17" s="891">
        <v>266.70498657226563</v>
      </c>
      <c r="J17" s="891">
        <v>299.28347778320313</v>
      </c>
      <c r="K17" s="891">
        <v>254.31094360351563</v>
      </c>
      <c r="L17" s="891">
        <v>255.43560791015625</v>
      </c>
      <c r="M17" s="891">
        <v>262.2679443359375</v>
      </c>
      <c r="N17" s="891">
        <v>250.92308044433594</v>
      </c>
      <c r="O17" s="891">
        <v>291.01409912109375</v>
      </c>
      <c r="P17" s="891">
        <v>318.67535400390625</v>
      </c>
      <c r="Q17" s="891">
        <v>327.43368530273438</v>
      </c>
      <c r="R17" s="891">
        <v>313.92465209960938</v>
      </c>
      <c r="S17" s="891">
        <v>335.22274780273438</v>
      </c>
      <c r="T17" s="891">
        <v>371.38861083984375</v>
      </c>
      <c r="U17" s="891">
        <v>456.82034301757813</v>
      </c>
      <c r="V17" s="891">
        <v>446.2578125</v>
      </c>
      <c r="W17" s="891">
        <v>450.86770629882813</v>
      </c>
      <c r="X17" s="891">
        <v>514.272216796875</v>
      </c>
      <c r="Y17" s="891">
        <v>389.85610961914063</v>
      </c>
      <c r="Z17" s="891">
        <v>417.0087890625</v>
      </c>
      <c r="AA17" s="891">
        <v>540.7464599609375</v>
      </c>
      <c r="AB17" s="891">
        <v>594.66961669921875</v>
      </c>
    </row>
    <row r="18" spans="1:28" x14ac:dyDescent="0.25">
      <c r="A18" s="218" t="s">
        <v>789</v>
      </c>
      <c r="B18" s="217"/>
      <c r="C18" s="891">
        <v>283.8944091796875</v>
      </c>
      <c r="D18" s="891">
        <v>237.39488220214844</v>
      </c>
      <c r="E18" s="891">
        <v>201.7049560546875</v>
      </c>
      <c r="F18" s="891">
        <v>223.61279296875</v>
      </c>
      <c r="G18" s="891">
        <v>230.07369995117188</v>
      </c>
      <c r="H18" s="891">
        <v>255.80099487304688</v>
      </c>
      <c r="I18" s="891">
        <v>266.70498657226563</v>
      </c>
      <c r="J18" s="891">
        <v>299.28347778320313</v>
      </c>
      <c r="K18" s="891">
        <v>254.31094360351563</v>
      </c>
      <c r="L18" s="891">
        <v>255.43560791015625</v>
      </c>
      <c r="M18" s="891">
        <v>262.2679443359375</v>
      </c>
      <c r="N18" s="891">
        <v>250.92308044433594</v>
      </c>
      <c r="O18" s="891">
        <v>288.02410888671875</v>
      </c>
      <c r="P18" s="891">
        <v>314.94345092773438</v>
      </c>
      <c r="Q18" s="891">
        <v>323.185546875</v>
      </c>
      <c r="R18" s="891">
        <v>309.72491455078125</v>
      </c>
      <c r="S18" s="891">
        <v>330.45550537109375</v>
      </c>
      <c r="T18" s="891">
        <v>365.3314208984375</v>
      </c>
      <c r="U18" s="891">
        <v>450.61325073242188</v>
      </c>
      <c r="V18" s="891">
        <v>438.33282470703125</v>
      </c>
      <c r="W18" s="891">
        <v>442.17816162109375</v>
      </c>
      <c r="X18" s="891">
        <v>504.36105346679688</v>
      </c>
      <c r="Y18" s="891">
        <v>382.07794189453125</v>
      </c>
      <c r="Z18" s="891">
        <v>407.61367797851563</v>
      </c>
      <c r="AA18" s="891">
        <v>528.84185791015625</v>
      </c>
      <c r="AB18" s="891">
        <v>579.22161865234375</v>
      </c>
    </row>
    <row r="19" spans="1:28" x14ac:dyDescent="0.25">
      <c r="A19" s="476" t="s">
        <v>1291</v>
      </c>
      <c r="B19" s="217"/>
      <c r="C19" s="891">
        <v>161.83255004882813</v>
      </c>
      <c r="D19" s="891">
        <v>135.03871154785156</v>
      </c>
      <c r="E19" s="891">
        <v>124.49618530273438</v>
      </c>
      <c r="F19" s="891">
        <v>136.29545593261719</v>
      </c>
      <c r="G19" s="891">
        <v>141.61260986328125</v>
      </c>
      <c r="H19" s="891">
        <v>152.50895690917969</v>
      </c>
      <c r="I19" s="891">
        <v>156.96626281738281</v>
      </c>
      <c r="J19" s="891">
        <v>176.38995361328125</v>
      </c>
      <c r="K19" s="891">
        <v>147.05885314941406</v>
      </c>
      <c r="L19" s="891">
        <v>143.97578430175781</v>
      </c>
      <c r="M19" s="891">
        <v>151.08430480957031</v>
      </c>
      <c r="N19" s="891">
        <v>146.48545837402344</v>
      </c>
      <c r="O19" s="891">
        <v>171.79653930664063</v>
      </c>
      <c r="P19" s="891">
        <v>189.64802551269531</v>
      </c>
      <c r="Q19" s="891">
        <v>199.1641845703125</v>
      </c>
      <c r="R19" s="891">
        <v>183.88272094726563</v>
      </c>
      <c r="S19" s="891">
        <v>196.76123046875</v>
      </c>
      <c r="T19" s="891">
        <v>219.47795104980469</v>
      </c>
      <c r="U19" s="891">
        <v>297.45263671875</v>
      </c>
      <c r="V19" s="891">
        <v>286.37130737304688</v>
      </c>
      <c r="W19" s="891">
        <v>280.03494262695313</v>
      </c>
      <c r="X19" s="891">
        <v>323.38546752929688</v>
      </c>
      <c r="Y19" s="891">
        <v>246.552001953125</v>
      </c>
      <c r="Z19" s="891">
        <v>275.07754516601563</v>
      </c>
      <c r="AA19" s="891">
        <v>372.26849365234375</v>
      </c>
      <c r="AB19" s="891">
        <v>437.8980712890625</v>
      </c>
    </row>
    <row r="20" spans="1:28" s="106" customFormat="1" ht="13" x14ac:dyDescent="0.3">
      <c r="A20" s="476" t="s">
        <v>1336</v>
      </c>
      <c r="C20" s="891">
        <v>2.3950870037078857</v>
      </c>
      <c r="D20" s="891">
        <v>1.7395000457763672</v>
      </c>
      <c r="E20" s="891">
        <v>1.7395000457763672</v>
      </c>
      <c r="F20" s="891">
        <v>2.1856169700622559</v>
      </c>
      <c r="G20" s="891">
        <v>2.1947870254516602</v>
      </c>
      <c r="H20" s="891">
        <v>2.2334809303283691</v>
      </c>
      <c r="I20" s="891">
        <v>2.5593609809875488</v>
      </c>
      <c r="J20" s="891">
        <v>2.7872738838195801</v>
      </c>
      <c r="K20" s="891">
        <v>3.2928719520568848</v>
      </c>
      <c r="L20" s="891">
        <v>3.6183381080627441</v>
      </c>
      <c r="M20" s="891">
        <v>1.8098850250244141</v>
      </c>
      <c r="N20" s="891">
        <v>1.1931469440460205</v>
      </c>
      <c r="O20" s="891">
        <v>4.1468620300292969</v>
      </c>
      <c r="P20" s="891">
        <v>4.5921401977539063</v>
      </c>
      <c r="Q20" s="891">
        <v>3.9293959140777588</v>
      </c>
      <c r="R20" s="891">
        <v>3.8668429851531982</v>
      </c>
      <c r="S20" s="891">
        <v>3.799501895904541</v>
      </c>
      <c r="T20" s="891">
        <v>4.2791972160339355</v>
      </c>
      <c r="U20" s="891">
        <v>4.5364217758178711</v>
      </c>
      <c r="V20" s="891">
        <v>4.89202880859375</v>
      </c>
      <c r="W20" s="891">
        <v>5.3181686401367188</v>
      </c>
      <c r="X20" s="891">
        <v>6.4381842613220215</v>
      </c>
      <c r="Y20" s="891">
        <v>5.4273734092712402</v>
      </c>
      <c r="Z20" s="891">
        <v>6.0178894996643066</v>
      </c>
      <c r="AA20" s="891">
        <v>12.930248260498047</v>
      </c>
      <c r="AB20" s="891">
        <v>0</v>
      </c>
    </row>
    <row r="21" spans="1:28" x14ac:dyDescent="0.25">
      <c r="A21" s="476" t="s">
        <v>1337</v>
      </c>
      <c r="B21" s="217"/>
      <c r="C21" s="891">
        <v>37.528079986572266</v>
      </c>
      <c r="D21" s="891">
        <v>32.416370391845703</v>
      </c>
      <c r="E21" s="891">
        <v>32.426662445068359</v>
      </c>
      <c r="F21" s="891">
        <v>39.505359649658203</v>
      </c>
      <c r="G21" s="891">
        <v>43.072841644287109</v>
      </c>
      <c r="H21" s="891">
        <v>53.2115478515625</v>
      </c>
      <c r="I21" s="891">
        <v>58.866966247558594</v>
      </c>
      <c r="J21" s="891">
        <v>67.479705810546875</v>
      </c>
      <c r="K21" s="891">
        <v>60.058467864990234</v>
      </c>
      <c r="L21" s="891">
        <v>63.975898742675781</v>
      </c>
      <c r="M21" s="891">
        <v>65.8936767578125</v>
      </c>
      <c r="N21" s="891">
        <v>66.139503479003906</v>
      </c>
      <c r="O21" s="891">
        <v>76.9796142578125</v>
      </c>
      <c r="P21" s="891">
        <v>84.105758666992188</v>
      </c>
      <c r="Q21" s="891">
        <v>84.435211181640625</v>
      </c>
      <c r="R21" s="891">
        <v>90.783935546875</v>
      </c>
      <c r="S21" s="891">
        <v>99.039337158203125</v>
      </c>
      <c r="T21" s="891">
        <v>110.41147613525391</v>
      </c>
      <c r="U21" s="891">
        <v>117.91827392578125</v>
      </c>
      <c r="V21" s="891">
        <v>118.83562469482422</v>
      </c>
      <c r="W21" s="891">
        <v>124.41618347167969</v>
      </c>
      <c r="X21" s="891">
        <v>138.82611083984375</v>
      </c>
      <c r="Y21" s="891">
        <v>104.23955535888672</v>
      </c>
      <c r="Z21" s="891">
        <v>100.21318054199219</v>
      </c>
      <c r="AA21" s="891">
        <v>112.00369262695313</v>
      </c>
      <c r="AB21" s="891">
        <v>114.55152893066406</v>
      </c>
    </row>
    <row r="22" spans="1:28" x14ac:dyDescent="0.25">
      <c r="A22" s="476" t="s">
        <v>1322</v>
      </c>
      <c r="B22" s="217"/>
      <c r="C22" s="891">
        <v>40.397579193115234</v>
      </c>
      <c r="D22" s="891">
        <v>33.375514984130859</v>
      </c>
      <c r="E22" s="891">
        <v>31.040592193603516</v>
      </c>
      <c r="F22" s="891">
        <v>35.567398071289063</v>
      </c>
      <c r="G22" s="891">
        <v>36.144477844238281</v>
      </c>
      <c r="H22" s="891">
        <v>40.802463531494141</v>
      </c>
      <c r="I22" s="891">
        <v>40.884387969970703</v>
      </c>
      <c r="J22" s="891">
        <v>45.688915252685547</v>
      </c>
      <c r="K22" s="891">
        <v>37.995708465576172</v>
      </c>
      <c r="L22" s="891">
        <v>38.0833740234375</v>
      </c>
      <c r="M22" s="891">
        <v>37.692588806152344</v>
      </c>
      <c r="N22" s="891">
        <v>31.688360214233398</v>
      </c>
      <c r="O22" s="891">
        <v>32.100017547607422</v>
      </c>
      <c r="P22" s="891">
        <v>33.597663879394531</v>
      </c>
      <c r="Q22" s="891">
        <v>32.583000183105469</v>
      </c>
      <c r="R22" s="891">
        <v>28.16526985168457</v>
      </c>
      <c r="S22" s="891">
        <v>27.441249847412109</v>
      </c>
      <c r="T22" s="891">
        <v>27.309259414672852</v>
      </c>
      <c r="U22" s="891">
        <v>26.597091674804688</v>
      </c>
      <c r="V22" s="891">
        <v>25.931203842163086</v>
      </c>
      <c r="W22" s="891">
        <v>29.951606750488281</v>
      </c>
      <c r="X22" s="891">
        <v>32.767848968505859</v>
      </c>
      <c r="Y22" s="891">
        <v>23.479412078857422</v>
      </c>
      <c r="Z22" s="891">
        <v>23.635635375976563</v>
      </c>
      <c r="AA22" s="891">
        <v>28.368198394775391</v>
      </c>
      <c r="AB22" s="891">
        <v>26.771974563598633</v>
      </c>
    </row>
    <row r="23" spans="1:28" x14ac:dyDescent="0.25">
      <c r="A23" s="476" t="s">
        <v>1338</v>
      </c>
      <c r="B23" s="217"/>
      <c r="C23" s="891">
        <v>41.741123199462891</v>
      </c>
      <c r="D23" s="891">
        <v>34.824779510498047</v>
      </c>
      <c r="E23" s="891">
        <v>12.002015113830566</v>
      </c>
      <c r="F23" s="891">
        <v>10.05897045135498</v>
      </c>
      <c r="G23" s="891">
        <v>7.0489859580993652</v>
      </c>
      <c r="H23" s="891">
        <v>7.0445470809936523</v>
      </c>
      <c r="I23" s="891">
        <v>7.4279971122741699</v>
      </c>
      <c r="J23" s="891">
        <v>6.9376320838928223</v>
      </c>
      <c r="K23" s="891">
        <v>5.9050350189208984</v>
      </c>
      <c r="L23" s="891">
        <v>5.7822198867797852</v>
      </c>
      <c r="M23" s="891">
        <v>5.7874898910522461</v>
      </c>
      <c r="N23" s="891">
        <v>5.4166169166564941</v>
      </c>
      <c r="O23" s="891">
        <v>3.0010800361633301</v>
      </c>
      <c r="P23" s="891">
        <v>2.9998879432678223</v>
      </c>
      <c r="Q23" s="891">
        <v>3.0737450122833252</v>
      </c>
      <c r="R23" s="891">
        <v>3.026141881942749</v>
      </c>
      <c r="S23" s="891">
        <v>3.4141809940338135</v>
      </c>
      <c r="T23" s="891">
        <v>3.8535330295562744</v>
      </c>
      <c r="U23" s="891">
        <v>4.1088261604309082</v>
      </c>
      <c r="V23" s="891">
        <v>2.3026518821716309</v>
      </c>
      <c r="W23" s="891">
        <v>2.4572677612304688</v>
      </c>
      <c r="X23" s="891">
        <v>2.9434258937835693</v>
      </c>
      <c r="Y23" s="891">
        <v>2.3795931339263916</v>
      </c>
      <c r="Z23" s="891">
        <v>2.6694250106811523</v>
      </c>
      <c r="AA23" s="891">
        <v>3.271223783493042</v>
      </c>
      <c r="AB23" s="891">
        <v>0</v>
      </c>
    </row>
    <row r="24" spans="1:28" x14ac:dyDescent="0.25">
      <c r="A24" s="218" t="s">
        <v>1339</v>
      </c>
      <c r="B24" s="217"/>
      <c r="C24" s="891">
        <v>0</v>
      </c>
      <c r="D24" s="891">
        <v>0</v>
      </c>
      <c r="E24" s="891">
        <v>6.1490001678466797</v>
      </c>
      <c r="F24" s="891">
        <v>7.1117129325866699</v>
      </c>
      <c r="G24" s="891">
        <v>2.0015668869018555</v>
      </c>
      <c r="H24" s="891">
        <v>2.0238850116729736</v>
      </c>
      <c r="I24" s="891">
        <v>0</v>
      </c>
      <c r="J24" s="891">
        <v>0</v>
      </c>
      <c r="K24" s="891">
        <v>0</v>
      </c>
      <c r="L24" s="891">
        <v>0</v>
      </c>
      <c r="M24" s="891">
        <v>0</v>
      </c>
      <c r="N24" s="891">
        <v>0</v>
      </c>
      <c r="O24" s="891">
        <v>2.9900000095367432</v>
      </c>
      <c r="P24" s="891">
        <v>3.731874942779541</v>
      </c>
      <c r="Q24" s="891">
        <v>4.2481570243835449</v>
      </c>
      <c r="R24" s="891">
        <v>4.1997370719909668</v>
      </c>
      <c r="S24" s="891">
        <v>4.7672500610351563</v>
      </c>
      <c r="T24" s="891">
        <v>6.0571842193603516</v>
      </c>
      <c r="U24" s="891">
        <v>6.2070951461791992</v>
      </c>
      <c r="V24" s="891">
        <v>7.9249992370605469</v>
      </c>
      <c r="W24" s="891">
        <v>8.6895294189453125</v>
      </c>
      <c r="X24" s="891">
        <v>9.911163330078125</v>
      </c>
      <c r="Y24" s="891">
        <v>7.778191089630127</v>
      </c>
      <c r="Z24" s="891">
        <v>9.3951244354248047</v>
      </c>
      <c r="AA24" s="891">
        <v>11.904568672180176</v>
      </c>
      <c r="AB24" s="891">
        <v>15.448020935058594</v>
      </c>
    </row>
    <row r="25" spans="1:28" x14ac:dyDescent="0.25">
      <c r="A25" s="476" t="s">
        <v>1340</v>
      </c>
      <c r="B25" s="217"/>
      <c r="C25" s="891">
        <v>0</v>
      </c>
      <c r="D25" s="891">
        <v>0</v>
      </c>
      <c r="E25" s="891">
        <v>6.1490001678466797</v>
      </c>
      <c r="F25" s="891">
        <v>7.1117129325866699</v>
      </c>
      <c r="G25" s="891">
        <v>2.0015668869018555</v>
      </c>
      <c r="H25" s="891">
        <v>2.0238850116729736</v>
      </c>
      <c r="I25" s="891">
        <v>0</v>
      </c>
      <c r="J25" s="891">
        <v>0</v>
      </c>
      <c r="K25" s="891">
        <v>0</v>
      </c>
      <c r="L25" s="891">
        <v>0</v>
      </c>
      <c r="M25" s="891">
        <v>0</v>
      </c>
      <c r="N25" s="891">
        <v>0</v>
      </c>
      <c r="O25" s="891">
        <v>0</v>
      </c>
      <c r="P25" s="891">
        <v>0</v>
      </c>
      <c r="Q25" s="891">
        <v>0</v>
      </c>
      <c r="R25" s="891">
        <v>0</v>
      </c>
      <c r="S25" s="891">
        <v>0</v>
      </c>
      <c r="T25" s="891">
        <v>0</v>
      </c>
      <c r="U25" s="891">
        <v>0</v>
      </c>
      <c r="V25" s="891">
        <v>0</v>
      </c>
      <c r="W25" s="891">
        <v>0</v>
      </c>
      <c r="X25" s="891">
        <v>0</v>
      </c>
      <c r="Y25" s="891">
        <v>0</v>
      </c>
      <c r="Z25" s="891">
        <v>0</v>
      </c>
      <c r="AA25" s="891">
        <v>0</v>
      </c>
      <c r="AB25" s="891">
        <v>0</v>
      </c>
    </row>
    <row r="26" spans="1:28" x14ac:dyDescent="0.25">
      <c r="A26" s="476" t="s">
        <v>1341</v>
      </c>
      <c r="B26" s="217"/>
      <c r="C26" s="891">
        <v>0</v>
      </c>
      <c r="D26" s="891">
        <v>0</v>
      </c>
      <c r="E26" s="891">
        <v>0</v>
      </c>
      <c r="F26" s="891">
        <v>0</v>
      </c>
      <c r="G26" s="891">
        <v>0</v>
      </c>
      <c r="H26" s="891">
        <v>0</v>
      </c>
      <c r="I26" s="891">
        <v>0</v>
      </c>
      <c r="J26" s="891">
        <v>0</v>
      </c>
      <c r="K26" s="891">
        <v>0</v>
      </c>
      <c r="L26" s="891">
        <v>0</v>
      </c>
      <c r="M26" s="891">
        <v>0</v>
      </c>
      <c r="N26" s="891">
        <v>0</v>
      </c>
      <c r="O26" s="891">
        <v>2.4900000095367432</v>
      </c>
      <c r="P26" s="891">
        <v>3.1393411159515381</v>
      </c>
      <c r="Q26" s="891">
        <v>3.6359999179840088</v>
      </c>
      <c r="R26" s="891">
        <v>3.5969998836517334</v>
      </c>
      <c r="S26" s="891">
        <v>4.1549367904663086</v>
      </c>
      <c r="T26" s="891">
        <v>4.9290370941162109</v>
      </c>
      <c r="U26" s="891">
        <v>5.1736559867858887</v>
      </c>
      <c r="V26" s="891">
        <v>5.7022490501403809</v>
      </c>
      <c r="W26" s="891">
        <v>5.9774050712585449</v>
      </c>
      <c r="X26" s="891">
        <v>7.5573058128356934</v>
      </c>
      <c r="Y26" s="891">
        <v>6.0439848899841309</v>
      </c>
      <c r="Z26" s="891">
        <v>7.7464752197265625</v>
      </c>
      <c r="AA26" s="891">
        <v>10.25592041015625</v>
      </c>
      <c r="AB26" s="891">
        <v>13.799371719360352</v>
      </c>
    </row>
    <row r="27" spans="1:28" x14ac:dyDescent="0.25">
      <c r="A27" s="476" t="s">
        <v>1342</v>
      </c>
      <c r="B27" s="217"/>
      <c r="C27" s="891">
        <v>0</v>
      </c>
      <c r="D27" s="891">
        <v>0</v>
      </c>
      <c r="E27" s="891">
        <v>0</v>
      </c>
      <c r="F27" s="891">
        <v>0</v>
      </c>
      <c r="G27" s="891">
        <v>0</v>
      </c>
      <c r="H27" s="891">
        <v>0</v>
      </c>
      <c r="I27" s="891">
        <v>0</v>
      </c>
      <c r="J27" s="891">
        <v>0</v>
      </c>
      <c r="K27" s="891">
        <v>0</v>
      </c>
      <c r="L27" s="891">
        <v>0</v>
      </c>
      <c r="M27" s="891">
        <v>0</v>
      </c>
      <c r="N27" s="891">
        <v>0</v>
      </c>
      <c r="O27" s="891">
        <v>0.5</v>
      </c>
      <c r="P27" s="891">
        <v>0.59253400564193726</v>
      </c>
      <c r="Q27" s="891">
        <v>0.61215698719024658</v>
      </c>
      <c r="R27" s="891">
        <v>0.60273700952529907</v>
      </c>
      <c r="S27" s="891">
        <v>0.61231297254562378</v>
      </c>
      <c r="T27" s="891">
        <v>1.1281470060348511</v>
      </c>
      <c r="U27" s="891">
        <v>1.033439040184021</v>
      </c>
      <c r="V27" s="891">
        <v>2.2227499485015869</v>
      </c>
      <c r="W27" s="891">
        <v>2.7121241092681885</v>
      </c>
      <c r="X27" s="891">
        <v>2.3538570404052734</v>
      </c>
      <c r="Y27" s="891">
        <v>1.734205961227417</v>
      </c>
      <c r="Z27" s="891">
        <v>1.6486489772796631</v>
      </c>
      <c r="AA27" s="891">
        <v>1.6486489772796631</v>
      </c>
      <c r="AB27" s="891">
        <v>1.6486489772796631</v>
      </c>
    </row>
    <row r="28" spans="1:28" x14ac:dyDescent="0.25">
      <c r="A28" s="180" t="s">
        <v>195</v>
      </c>
      <c r="B28" s="217"/>
      <c r="C28" s="891">
        <v>0</v>
      </c>
      <c r="D28" s="891">
        <v>1</v>
      </c>
      <c r="E28" s="891">
        <v>2</v>
      </c>
      <c r="F28" s="891">
        <v>3</v>
      </c>
      <c r="G28" s="891">
        <v>4</v>
      </c>
      <c r="H28" s="891">
        <v>5</v>
      </c>
      <c r="I28" s="891">
        <v>6</v>
      </c>
      <c r="J28" s="891">
        <v>7</v>
      </c>
      <c r="K28" s="891">
        <v>8</v>
      </c>
      <c r="L28" s="891">
        <v>9</v>
      </c>
      <c r="M28" s="891">
        <v>10</v>
      </c>
      <c r="N28" s="891">
        <v>11</v>
      </c>
      <c r="O28" s="891">
        <v>12</v>
      </c>
      <c r="P28" s="891">
        <v>13</v>
      </c>
      <c r="Q28" s="891">
        <v>14</v>
      </c>
      <c r="R28" s="891">
        <v>15</v>
      </c>
      <c r="S28" s="891">
        <v>16</v>
      </c>
      <c r="T28" s="891">
        <v>17</v>
      </c>
      <c r="U28" s="891">
        <v>18</v>
      </c>
      <c r="V28" s="891">
        <v>18</v>
      </c>
      <c r="W28" s="891">
        <v>19</v>
      </c>
      <c r="X28" s="891">
        <v>20</v>
      </c>
      <c r="Y28" s="891">
        <v>21</v>
      </c>
      <c r="Z28" s="891">
        <v>22</v>
      </c>
      <c r="AA28" s="891">
        <v>23</v>
      </c>
      <c r="AB28" s="891">
        <v>24</v>
      </c>
    </row>
    <row r="29" spans="1:28" s="106" customFormat="1" ht="20.25" customHeight="1" x14ac:dyDescent="0.3">
      <c r="A29" s="104" t="s">
        <v>147</v>
      </c>
      <c r="C29" s="220">
        <v>-56.243244171142578</v>
      </c>
      <c r="D29" s="220">
        <v>-55.368450164794922</v>
      </c>
      <c r="E29" s="220">
        <v>-55.377334594726563</v>
      </c>
      <c r="F29" s="220">
        <v>-53.997577667236328</v>
      </c>
      <c r="G29" s="220">
        <v>-34.149574279785156</v>
      </c>
      <c r="H29" s="220">
        <v>-28.465911865234375</v>
      </c>
      <c r="I29" s="220">
        <v>-6.7348871231079102</v>
      </c>
      <c r="J29" s="220">
        <v>-8.2851314544677734</v>
      </c>
      <c r="K29" s="220">
        <v>-3.5384523868560791</v>
      </c>
      <c r="L29" s="220">
        <v>3.1756384372711182</v>
      </c>
      <c r="M29" s="220">
        <v>9.6640262603759766</v>
      </c>
      <c r="N29" s="220">
        <v>22.450597763061523</v>
      </c>
      <c r="O29" s="220">
        <v>38.960006713867188</v>
      </c>
      <c r="P29" s="220">
        <v>44.623359680175781</v>
      </c>
      <c r="Q29" s="220">
        <v>72.599288940429688</v>
      </c>
      <c r="R29" s="220">
        <v>134.87118530273438</v>
      </c>
      <c r="S29" s="220">
        <v>172.82058715820313</v>
      </c>
      <c r="T29" s="220">
        <v>170.83624267578125</v>
      </c>
      <c r="U29" s="220">
        <v>164.54783630371094</v>
      </c>
      <c r="V29" s="220">
        <v>147.88630676269531</v>
      </c>
      <c r="W29" s="220">
        <v>152.25428771972656</v>
      </c>
      <c r="X29" s="220">
        <v>117.21878051757813</v>
      </c>
      <c r="Y29" s="220">
        <v>90.401535034179688</v>
      </c>
      <c r="Z29" s="220">
        <v>52.253227233886719</v>
      </c>
      <c r="AA29" s="220">
        <v>174.33493041992188</v>
      </c>
      <c r="AB29" s="220">
        <v>105.73952484130859</v>
      </c>
    </row>
    <row r="30" spans="1:28" x14ac:dyDescent="0.25">
      <c r="A30" s="180" t="s">
        <v>1343</v>
      </c>
      <c r="B30" s="217"/>
      <c r="C30" s="891"/>
      <c r="D30" s="891"/>
      <c r="E30" s="891"/>
      <c r="F30" s="891"/>
      <c r="G30" s="891">
        <v>22.956598281860352</v>
      </c>
      <c r="H30" s="891">
        <v>28.467218399047852</v>
      </c>
      <c r="I30" s="891">
        <v>48.576129913330078</v>
      </c>
      <c r="J30" s="891">
        <v>58.624008178710938</v>
      </c>
      <c r="K30" s="891">
        <v>61.585453033447266</v>
      </c>
      <c r="L30" s="891">
        <v>72.424003601074219</v>
      </c>
      <c r="M30" s="891">
        <v>75.372001647949219</v>
      </c>
      <c r="N30" s="891">
        <v>84.727996826171875</v>
      </c>
      <c r="O30" s="891">
        <v>108.11699676513672</v>
      </c>
      <c r="P30" s="891">
        <v>110.17800140380859</v>
      </c>
      <c r="Q30" s="891">
        <v>143.927001953125</v>
      </c>
      <c r="R30" s="891">
        <v>200.34199523925781</v>
      </c>
      <c r="S30" s="891">
        <v>249.11799621582031</v>
      </c>
      <c r="T30" s="891">
        <v>253.33999633789063</v>
      </c>
      <c r="U30" s="891">
        <v>254.24099731445313</v>
      </c>
      <c r="V30" s="891">
        <v>238.47700500488281</v>
      </c>
      <c r="W30" s="891">
        <v>290.45999145507813</v>
      </c>
      <c r="X30" s="891">
        <v>286.30899047851563</v>
      </c>
      <c r="Y30" s="891">
        <v>271.14498901367188</v>
      </c>
      <c r="Z30" s="891">
        <v>256.49200439453125</v>
      </c>
      <c r="AA30" s="891">
        <v>381.35299682617188</v>
      </c>
      <c r="AB30" s="891">
        <v>302.27999877929688</v>
      </c>
    </row>
    <row r="31" spans="1:28" x14ac:dyDescent="0.25">
      <c r="A31" s="218" t="s">
        <v>1344</v>
      </c>
      <c r="B31" s="217"/>
      <c r="C31" s="891"/>
      <c r="D31" s="891"/>
      <c r="E31" s="891"/>
      <c r="F31" s="891"/>
      <c r="G31" s="891">
        <v>22.956598281860352</v>
      </c>
      <c r="H31" s="891">
        <v>28.467218399047852</v>
      </c>
      <c r="I31" s="891">
        <v>48.576129913330078</v>
      </c>
      <c r="J31" s="891">
        <v>58.624008178710938</v>
      </c>
      <c r="K31" s="891">
        <v>61.585453033447266</v>
      </c>
      <c r="L31" s="891">
        <v>71.879997253417969</v>
      </c>
      <c r="M31" s="891">
        <v>74.968002319335938</v>
      </c>
      <c r="N31" s="891">
        <v>84.532997131347656</v>
      </c>
      <c r="O31" s="891">
        <v>107.85600280761719</v>
      </c>
      <c r="P31" s="891">
        <v>109.99800109863281</v>
      </c>
      <c r="Q31" s="891">
        <v>143.927001953125</v>
      </c>
      <c r="R31" s="891">
        <v>200.34199523925781</v>
      </c>
      <c r="S31" s="891">
        <v>249.00199890136719</v>
      </c>
      <c r="T31" s="891">
        <v>253.22599792480469</v>
      </c>
      <c r="U31" s="891">
        <v>254.22200012207031</v>
      </c>
      <c r="V31" s="891">
        <v>238.47700500488281</v>
      </c>
      <c r="W31" s="891">
        <v>290.45999145507813</v>
      </c>
      <c r="X31" s="891">
        <v>286.30899047851563</v>
      </c>
      <c r="Y31" s="891">
        <v>271.14498901367188</v>
      </c>
      <c r="Z31" s="891">
        <v>256.49200439453125</v>
      </c>
      <c r="AA31" s="891">
        <v>381.35299682617188</v>
      </c>
      <c r="AB31" s="891">
        <v>302.27999877929688</v>
      </c>
    </row>
    <row r="32" spans="1:28" x14ac:dyDescent="0.25">
      <c r="A32" s="218" t="s">
        <v>1345</v>
      </c>
      <c r="B32" s="217"/>
      <c r="C32" s="891"/>
      <c r="D32" s="891"/>
      <c r="E32" s="891"/>
      <c r="F32" s="891"/>
      <c r="G32" s="891"/>
      <c r="H32" s="891"/>
      <c r="I32" s="891"/>
      <c r="J32" s="891"/>
      <c r="K32" s="891"/>
      <c r="L32" s="891">
        <v>0.54400002956390381</v>
      </c>
      <c r="M32" s="891">
        <v>0.40400001406669617</v>
      </c>
      <c r="N32" s="891">
        <v>0.19499999284744263</v>
      </c>
      <c r="O32" s="891">
        <v>0.26100000739097595</v>
      </c>
      <c r="P32" s="891">
        <v>0.18000000715255737</v>
      </c>
      <c r="Q32" s="891">
        <v>0</v>
      </c>
      <c r="R32" s="891">
        <v>0</v>
      </c>
      <c r="S32" s="891">
        <v>0.11599999666213989</v>
      </c>
      <c r="T32" s="891">
        <v>0.11400000005960464</v>
      </c>
      <c r="U32" s="891">
        <v>1.8999999389052391E-2</v>
      </c>
      <c r="V32" s="891">
        <v>0</v>
      </c>
      <c r="W32" s="891">
        <v>0</v>
      </c>
      <c r="X32" s="891">
        <v>0</v>
      </c>
      <c r="Y32" s="891">
        <v>0</v>
      </c>
      <c r="Z32" s="891">
        <v>0</v>
      </c>
      <c r="AA32" s="891">
        <v>0</v>
      </c>
      <c r="AB32" s="891">
        <v>0</v>
      </c>
    </row>
    <row r="33" spans="1:28" x14ac:dyDescent="0.25">
      <c r="A33" s="477" t="s">
        <v>1346</v>
      </c>
      <c r="B33" s="217"/>
      <c r="C33" s="891">
        <v>56.243244171142578</v>
      </c>
      <c r="D33" s="891">
        <v>55.368450164794922</v>
      </c>
      <c r="E33" s="891">
        <v>55.377334594726563</v>
      </c>
      <c r="F33" s="891">
        <v>53.997577667236328</v>
      </c>
      <c r="G33" s="891">
        <v>57.106174468994141</v>
      </c>
      <c r="H33" s="891">
        <v>56.933132171630859</v>
      </c>
      <c r="I33" s="891">
        <v>55.311016082763672</v>
      </c>
      <c r="J33" s="891">
        <v>66.909141540527344</v>
      </c>
      <c r="K33" s="891">
        <v>65.123908996582031</v>
      </c>
      <c r="L33" s="891">
        <v>69.248359680175781</v>
      </c>
      <c r="M33" s="891">
        <v>65.707977294921875</v>
      </c>
      <c r="N33" s="891">
        <v>62.277400970458984</v>
      </c>
      <c r="O33" s="891">
        <v>69.156990051269531</v>
      </c>
      <c r="P33" s="891">
        <v>65.554641723632813</v>
      </c>
      <c r="Q33" s="891">
        <v>71.327713012695313</v>
      </c>
      <c r="R33" s="891">
        <v>65.470817565917969</v>
      </c>
      <c r="S33" s="891">
        <v>76.297409057617188</v>
      </c>
      <c r="T33" s="891">
        <v>82.503753662109375</v>
      </c>
      <c r="U33" s="891">
        <v>89.693168640136719</v>
      </c>
      <c r="V33" s="891">
        <v>90.5906982421875</v>
      </c>
      <c r="W33" s="891">
        <v>138.20571899414063</v>
      </c>
      <c r="X33" s="891">
        <v>169.09022521972656</v>
      </c>
      <c r="Y33" s="891">
        <v>180.74346923828125</v>
      </c>
      <c r="Z33" s="891">
        <v>204.23876953125</v>
      </c>
      <c r="AA33" s="891">
        <v>207.01806640625</v>
      </c>
      <c r="AB33" s="891">
        <v>196.54048156738281</v>
      </c>
    </row>
    <row r="34" spans="1:28" x14ac:dyDescent="0.25">
      <c r="A34" s="478" t="s">
        <v>1347</v>
      </c>
      <c r="B34" s="217"/>
      <c r="C34" s="891"/>
      <c r="D34" s="891"/>
      <c r="E34" s="891"/>
      <c r="F34" s="891"/>
      <c r="G34" s="891"/>
      <c r="H34" s="891"/>
      <c r="I34" s="891"/>
      <c r="J34" s="891"/>
      <c r="K34" s="891"/>
      <c r="L34" s="891">
        <v>4.374000072479248</v>
      </c>
      <c r="M34" s="891">
        <v>1.9889999628067017</v>
      </c>
      <c r="N34" s="891">
        <v>1.5920000076293945</v>
      </c>
      <c r="O34" s="891">
        <v>4.0000001899898052E-3</v>
      </c>
      <c r="P34" s="891">
        <v>4.0000001899898052E-3</v>
      </c>
      <c r="Q34" s="891">
        <v>4.0000001899898052E-3</v>
      </c>
      <c r="R34" s="891">
        <v>0</v>
      </c>
      <c r="S34" s="891">
        <v>0</v>
      </c>
      <c r="T34" s="891">
        <v>0</v>
      </c>
      <c r="U34" s="891">
        <v>0.36000001430511475</v>
      </c>
      <c r="V34" s="891">
        <v>1.0000000474974513E-3</v>
      </c>
      <c r="W34" s="891">
        <v>1.0000000474974513E-3</v>
      </c>
      <c r="X34" s="891">
        <v>1.0000000474974513E-3</v>
      </c>
      <c r="Y34" s="891">
        <v>1.0000000474974513E-3</v>
      </c>
      <c r="Z34" s="891">
        <v>0</v>
      </c>
      <c r="AA34" s="891">
        <v>102.74788665771484</v>
      </c>
      <c r="AB34" s="891">
        <v>0</v>
      </c>
    </row>
    <row r="35" spans="1:28" s="106" customFormat="1" ht="13" x14ac:dyDescent="0.3">
      <c r="A35" s="478" t="s">
        <v>789</v>
      </c>
      <c r="C35" s="891">
        <v>20</v>
      </c>
      <c r="D35" s="891">
        <v>20</v>
      </c>
      <c r="E35" s="891">
        <v>20</v>
      </c>
      <c r="F35" s="891">
        <v>19.429000854492188</v>
      </c>
      <c r="G35" s="891">
        <v>18.285713195800781</v>
      </c>
      <c r="H35" s="891">
        <v>18.64271354675293</v>
      </c>
      <c r="I35" s="891">
        <v>17.499711990356445</v>
      </c>
      <c r="J35" s="891">
        <v>22.857139587402344</v>
      </c>
      <c r="K35" s="891">
        <v>21.828569412231445</v>
      </c>
      <c r="L35" s="891">
        <v>19.657140731811523</v>
      </c>
      <c r="M35" s="891">
        <v>18.05714225769043</v>
      </c>
      <c r="N35" s="891">
        <v>16.457143783569336</v>
      </c>
      <c r="O35" s="891">
        <v>24.729881286621094</v>
      </c>
      <c r="P35" s="891">
        <v>23.1298828125</v>
      </c>
      <c r="Q35" s="891">
        <v>27.446731567382813</v>
      </c>
      <c r="R35" s="891">
        <v>25.237310409545898</v>
      </c>
      <c r="S35" s="891">
        <v>40.551593780517578</v>
      </c>
      <c r="T35" s="891">
        <v>50.324939727783203</v>
      </c>
      <c r="U35" s="891">
        <v>59.940532684326172</v>
      </c>
      <c r="V35" s="891">
        <v>63.311424255371094</v>
      </c>
      <c r="W35" s="891">
        <v>112.912109375</v>
      </c>
      <c r="X35" s="891">
        <v>145.40155029296875</v>
      </c>
      <c r="Y35" s="891">
        <v>158.55966186523438</v>
      </c>
      <c r="Z35" s="891">
        <v>183.60240173339844</v>
      </c>
      <c r="AA35" s="891">
        <v>188.0089111328125</v>
      </c>
      <c r="AB35" s="891">
        <v>179.01182556152344</v>
      </c>
    </row>
    <row r="36" spans="1:28" x14ac:dyDescent="0.25">
      <c r="A36" s="479" t="s">
        <v>1348</v>
      </c>
      <c r="B36" s="217"/>
      <c r="C36" s="891">
        <v>36.114871978759766</v>
      </c>
      <c r="D36" s="891">
        <v>35.182178497314453</v>
      </c>
      <c r="E36" s="891">
        <v>35.133808135986328</v>
      </c>
      <c r="F36" s="891">
        <v>34.425144195556641</v>
      </c>
      <c r="G36" s="891">
        <v>38.678497314453125</v>
      </c>
      <c r="H36" s="891">
        <v>37.923686981201172</v>
      </c>
      <c r="I36" s="891">
        <v>37.117996215820313</v>
      </c>
      <c r="J36" s="891">
        <v>43.126121520996094</v>
      </c>
      <c r="K36" s="891">
        <v>41.952041625976563</v>
      </c>
      <c r="L36" s="891">
        <v>47.702827453613281</v>
      </c>
      <c r="M36" s="891">
        <v>45.44091796875</v>
      </c>
      <c r="N36" s="891">
        <v>43.243949890136719</v>
      </c>
      <c r="O36" s="891">
        <v>41.372207641601563</v>
      </c>
      <c r="P36" s="891">
        <v>38.910984039306641</v>
      </c>
      <c r="Q36" s="891">
        <v>40.13970947265625</v>
      </c>
      <c r="R36" s="891">
        <v>36.193477630615234</v>
      </c>
      <c r="S36" s="891">
        <v>31.459358215332031</v>
      </c>
      <c r="T36" s="891">
        <v>27.71278190612793</v>
      </c>
      <c r="U36" s="891">
        <v>25.204952239990234</v>
      </c>
      <c r="V36" s="891">
        <v>22.65254020690918</v>
      </c>
      <c r="W36" s="891">
        <v>20.771730422973633</v>
      </c>
      <c r="X36" s="891">
        <v>19.627975463867188</v>
      </c>
      <c r="Y36" s="891">
        <v>18.536306381225586</v>
      </c>
      <c r="Z36" s="891">
        <v>17.081352233886719</v>
      </c>
      <c r="AA36" s="891">
        <v>15.60332202911377</v>
      </c>
      <c r="AB36" s="891">
        <v>14.387267112731934</v>
      </c>
    </row>
    <row r="37" spans="1:28" x14ac:dyDescent="0.25">
      <c r="A37" s="892" t="s">
        <v>387</v>
      </c>
      <c r="B37" s="217"/>
      <c r="C37" s="893">
        <v>0.12837262451648712</v>
      </c>
      <c r="D37" s="893">
        <v>0.18626904487609863</v>
      </c>
      <c r="E37" s="893">
        <v>0.24352632462978363</v>
      </c>
      <c r="F37" s="893">
        <v>0.14343224465847015</v>
      </c>
      <c r="G37" s="893">
        <v>0.14196498692035675</v>
      </c>
      <c r="H37" s="893">
        <v>0.36673063039779663</v>
      </c>
      <c r="I37" s="893">
        <v>0.69330692291259766</v>
      </c>
      <c r="J37" s="893">
        <v>0.92588162422180176</v>
      </c>
      <c r="K37" s="893">
        <v>1.3432930707931519</v>
      </c>
      <c r="L37" s="893">
        <v>1.888393759727478</v>
      </c>
      <c r="M37" s="893">
        <v>2.2099144458770752</v>
      </c>
      <c r="N37" s="893">
        <v>2.5763084888458252</v>
      </c>
      <c r="O37" s="893">
        <v>3.0549061298370361</v>
      </c>
      <c r="P37" s="893">
        <v>3.51377272605896</v>
      </c>
      <c r="Q37" s="893">
        <v>3.7412683963775635</v>
      </c>
      <c r="R37" s="893">
        <v>4.040031909942627</v>
      </c>
      <c r="S37" s="893">
        <v>4.2864603996276855</v>
      </c>
      <c r="T37" s="893">
        <v>4.4660305976867676</v>
      </c>
      <c r="U37" s="893">
        <v>4.5476822853088379</v>
      </c>
      <c r="V37" s="893">
        <v>4.626732349395752</v>
      </c>
      <c r="W37" s="893">
        <v>4.5218715667724609</v>
      </c>
      <c r="X37" s="893">
        <v>4.0606999397277832</v>
      </c>
      <c r="Y37" s="893">
        <v>3.647505521774292</v>
      </c>
      <c r="Z37" s="893">
        <v>3.5550131797790527</v>
      </c>
      <c r="AA37" s="893">
        <v>3.4058375358581543</v>
      </c>
      <c r="AB37" s="893">
        <v>3.1413784027099609</v>
      </c>
    </row>
    <row r="38" spans="1:28" x14ac:dyDescent="0.25">
      <c r="A38" s="217"/>
      <c r="B38" s="217"/>
      <c r="C38" s="217"/>
      <c r="D38" s="217"/>
      <c r="E38" s="217"/>
      <c r="F38" s="217"/>
      <c r="G38" s="217"/>
      <c r="H38" s="217"/>
      <c r="I38" s="217"/>
      <c r="J38" s="217"/>
      <c r="K38" s="217"/>
      <c r="L38" s="217"/>
      <c r="M38" s="514"/>
      <c r="N38" s="514"/>
      <c r="O38" s="514"/>
      <c r="P38" s="514"/>
      <c r="Q38" s="514"/>
      <c r="R38" s="514"/>
      <c r="S38" s="514"/>
      <c r="T38" s="217"/>
      <c r="U38" s="217"/>
      <c r="V38" s="217"/>
      <c r="W38" s="217"/>
      <c r="X38" s="217"/>
      <c r="Y38" s="217"/>
      <c r="Z38" s="217"/>
      <c r="AA38" s="217"/>
      <c r="AB38" s="217"/>
    </row>
    <row r="39" spans="1:28" x14ac:dyDescent="0.25">
      <c r="A39" s="217"/>
      <c r="B39" s="217"/>
      <c r="C39" s="217"/>
      <c r="D39" s="217"/>
      <c r="E39" s="217"/>
      <c r="F39" s="217"/>
      <c r="G39" s="217"/>
      <c r="H39" s="217"/>
      <c r="I39" s="217"/>
      <c r="J39" s="217"/>
      <c r="K39" s="217"/>
      <c r="L39" s="217"/>
      <c r="M39" s="514"/>
      <c r="N39" s="514"/>
      <c r="O39" s="514"/>
      <c r="P39" s="514"/>
      <c r="Q39" s="514"/>
      <c r="R39" s="514"/>
      <c r="S39" s="514"/>
      <c r="T39" s="217"/>
      <c r="U39" s="217"/>
      <c r="V39" s="217"/>
      <c r="W39" s="217"/>
      <c r="X39" s="217"/>
      <c r="Y39" s="217"/>
      <c r="Z39" s="217"/>
      <c r="AA39" s="217"/>
      <c r="AB39" s="217"/>
    </row>
    <row r="40" spans="1:28" x14ac:dyDescent="0.25">
      <c r="A40" s="217"/>
      <c r="B40" s="217"/>
      <c r="C40" s="217"/>
      <c r="D40" s="217"/>
      <c r="E40" s="217"/>
      <c r="F40" s="217"/>
      <c r="G40" s="217"/>
      <c r="H40" s="217"/>
      <c r="I40" s="217"/>
      <c r="J40" s="217"/>
      <c r="K40" s="217"/>
      <c r="L40" s="217"/>
      <c r="M40" s="514"/>
      <c r="N40" s="514"/>
      <c r="O40" s="514"/>
      <c r="P40" s="514"/>
      <c r="Q40" s="514"/>
      <c r="R40" s="514"/>
      <c r="S40" s="514"/>
      <c r="T40" s="217"/>
      <c r="U40" s="217"/>
      <c r="V40" s="217"/>
      <c r="W40" s="217"/>
      <c r="X40" s="217"/>
      <c r="Y40" s="217"/>
      <c r="Z40" s="217"/>
      <c r="AA40" s="217"/>
      <c r="AB40" s="217"/>
    </row>
    <row r="41" spans="1:28" x14ac:dyDescent="0.25">
      <c r="A41" s="217"/>
      <c r="B41" s="217"/>
      <c r="C41" s="217"/>
      <c r="D41" s="217"/>
      <c r="E41" s="217"/>
      <c r="F41" s="217"/>
      <c r="G41" s="217"/>
      <c r="H41" s="217"/>
      <c r="I41" s="217"/>
      <c r="J41" s="217"/>
      <c r="K41" s="217"/>
      <c r="L41" s="217"/>
      <c r="M41" s="514"/>
      <c r="N41" s="514"/>
      <c r="O41" s="514"/>
      <c r="P41" s="514"/>
      <c r="Q41" s="514"/>
      <c r="R41" s="514"/>
      <c r="S41" s="514"/>
      <c r="T41" s="217"/>
      <c r="U41" s="217"/>
      <c r="V41" s="217"/>
      <c r="W41" s="217"/>
      <c r="X41" s="217"/>
      <c r="Y41" s="217"/>
      <c r="Z41" s="217"/>
      <c r="AA41" s="217"/>
      <c r="AB41" s="217"/>
    </row>
    <row r="42" spans="1:28" x14ac:dyDescent="0.25">
      <c r="A42" s="217"/>
      <c r="B42" s="217"/>
      <c r="C42" s="217"/>
      <c r="D42" s="217"/>
      <c r="E42" s="217"/>
      <c r="F42" s="217"/>
      <c r="G42" s="217"/>
      <c r="H42" s="217"/>
      <c r="I42" s="217"/>
      <c r="J42" s="217"/>
      <c r="K42" s="217"/>
      <c r="L42" s="217"/>
      <c r="M42" s="514"/>
      <c r="N42" s="514"/>
      <c r="O42" s="514"/>
      <c r="P42" s="514"/>
      <c r="Q42" s="514"/>
      <c r="R42" s="514"/>
      <c r="S42" s="514"/>
      <c r="T42" s="217"/>
      <c r="U42" s="217"/>
      <c r="V42" s="217"/>
      <c r="W42" s="217"/>
      <c r="X42" s="217"/>
      <c r="Y42" s="217"/>
      <c r="Z42" s="217"/>
      <c r="AA42" s="217"/>
      <c r="AB42" s="217"/>
    </row>
    <row r="43" spans="1:28" x14ac:dyDescent="0.25">
      <c r="A43" s="217"/>
      <c r="B43" s="217"/>
      <c r="C43" s="217"/>
      <c r="D43" s="217"/>
      <c r="E43" s="217"/>
      <c r="F43" s="217"/>
      <c r="G43" s="217"/>
      <c r="H43" s="217"/>
      <c r="I43" s="217"/>
      <c r="J43" s="217"/>
      <c r="K43" s="217"/>
      <c r="L43" s="217"/>
      <c r="M43" s="514"/>
      <c r="N43" s="514"/>
      <c r="O43" s="514"/>
      <c r="P43" s="514"/>
      <c r="Q43" s="514"/>
      <c r="R43" s="514"/>
      <c r="S43" s="514"/>
      <c r="T43" s="217"/>
      <c r="U43" s="217"/>
      <c r="V43" s="217"/>
      <c r="W43" s="217"/>
      <c r="X43" s="217"/>
      <c r="Y43" s="217"/>
      <c r="Z43" s="217"/>
      <c r="AA43" s="217"/>
      <c r="AB43" s="217"/>
    </row>
    <row r="44" spans="1:28" x14ac:dyDescent="0.25">
      <c r="A44" s="217"/>
      <c r="B44" s="217"/>
      <c r="C44" s="217"/>
      <c r="D44" s="217"/>
      <c r="E44" s="217"/>
      <c r="F44" s="217"/>
      <c r="G44" s="217"/>
      <c r="H44" s="217"/>
      <c r="I44" s="217"/>
      <c r="J44" s="217"/>
      <c r="K44" s="217"/>
      <c r="L44" s="217"/>
      <c r="M44" s="514"/>
      <c r="N44" s="514"/>
      <c r="O44" s="514"/>
      <c r="P44" s="514"/>
      <c r="Q44" s="514"/>
      <c r="R44" s="514"/>
      <c r="S44" s="514"/>
      <c r="T44" s="217"/>
      <c r="U44" s="217"/>
      <c r="V44" s="217"/>
      <c r="W44" s="217"/>
      <c r="X44" s="217"/>
      <c r="Y44" s="217"/>
      <c r="Z44" s="217"/>
      <c r="AA44" s="217"/>
      <c r="AB44" s="217"/>
    </row>
    <row r="45" spans="1:28" x14ac:dyDescent="0.25">
      <c r="A45" s="217"/>
      <c r="B45" s="217"/>
      <c r="C45" s="217"/>
      <c r="D45" s="217"/>
      <c r="E45" s="217"/>
      <c r="F45" s="217"/>
      <c r="G45" s="217"/>
      <c r="H45" s="217"/>
      <c r="I45" s="217"/>
      <c r="J45" s="217"/>
      <c r="K45" s="217"/>
      <c r="L45" s="217"/>
      <c r="M45" s="514"/>
      <c r="N45" s="514"/>
      <c r="O45" s="514"/>
      <c r="P45" s="514"/>
      <c r="Q45" s="514"/>
      <c r="R45" s="514"/>
      <c r="S45" s="514"/>
      <c r="T45" s="217"/>
      <c r="U45" s="217"/>
      <c r="V45" s="217"/>
      <c r="W45" s="217"/>
      <c r="X45" s="217"/>
      <c r="Y45" s="217"/>
      <c r="Z45" s="217"/>
      <c r="AA45" s="217"/>
      <c r="AB45" s="217"/>
    </row>
    <row r="46" spans="1:28" x14ac:dyDescent="0.25">
      <c r="A46" s="217"/>
      <c r="B46" s="217"/>
      <c r="C46" s="217"/>
      <c r="D46" s="217"/>
      <c r="E46" s="217"/>
      <c r="F46" s="217"/>
      <c r="G46" s="217"/>
      <c r="H46" s="217"/>
      <c r="I46" s="217"/>
      <c r="J46" s="217"/>
      <c r="K46" s="217"/>
      <c r="L46" s="217"/>
      <c r="M46" s="514"/>
      <c r="N46" s="514"/>
      <c r="O46" s="514"/>
      <c r="P46" s="514"/>
      <c r="Q46" s="514"/>
      <c r="R46" s="514"/>
      <c r="S46" s="514"/>
      <c r="T46" s="217"/>
      <c r="U46" s="217"/>
      <c r="V46" s="217"/>
      <c r="W46" s="217"/>
      <c r="X46" s="217"/>
      <c r="Y46" s="217"/>
      <c r="Z46" s="217"/>
      <c r="AA46" s="217"/>
      <c r="AB46" s="217"/>
    </row>
    <row r="47" spans="1:28" s="104" customFormat="1" ht="13" x14ac:dyDescent="0.3">
      <c r="C47" s="105"/>
      <c r="D47" s="105"/>
      <c r="E47" s="105"/>
      <c r="F47" s="105"/>
      <c r="G47" s="105"/>
      <c r="H47" s="105"/>
      <c r="I47" s="105"/>
      <c r="J47" s="105"/>
      <c r="K47" s="105"/>
      <c r="M47" s="105"/>
      <c r="N47" s="105"/>
      <c r="O47" s="105"/>
      <c r="P47" s="105"/>
      <c r="Q47" s="105"/>
      <c r="R47" s="105"/>
      <c r="S47" s="105"/>
    </row>
    <row r="48" spans="1:28" x14ac:dyDescent="0.25">
      <c r="A48" s="217"/>
      <c r="B48" s="217"/>
      <c r="C48" s="217"/>
      <c r="D48" s="217"/>
      <c r="E48" s="217"/>
      <c r="F48" s="217"/>
      <c r="G48" s="217"/>
      <c r="H48" s="217"/>
      <c r="I48" s="217"/>
      <c r="J48" s="217"/>
      <c r="K48" s="217"/>
      <c r="L48" s="217"/>
      <c r="M48" s="514"/>
      <c r="N48" s="514"/>
      <c r="O48" s="514"/>
      <c r="P48" s="514"/>
      <c r="Q48" s="514"/>
      <c r="R48" s="514"/>
      <c r="S48" s="514"/>
      <c r="T48" s="217"/>
      <c r="U48" s="217"/>
      <c r="V48" s="217"/>
      <c r="W48" s="217"/>
      <c r="X48" s="217"/>
      <c r="Y48" s="217"/>
      <c r="Z48" s="217"/>
      <c r="AA48" s="217"/>
      <c r="AB48" s="217"/>
    </row>
    <row r="49" spans="1:19" x14ac:dyDescent="0.25">
      <c r="A49" s="217"/>
      <c r="B49" s="217"/>
      <c r="C49" s="217"/>
      <c r="D49" s="217"/>
      <c r="E49" s="217"/>
      <c r="F49" s="217"/>
      <c r="G49" s="217"/>
      <c r="H49" s="217"/>
      <c r="I49" s="217"/>
      <c r="J49" s="217"/>
      <c r="K49" s="217"/>
      <c r="L49" s="217"/>
      <c r="M49" s="514"/>
      <c r="N49" s="514"/>
      <c r="O49" s="514"/>
      <c r="P49" s="514"/>
      <c r="Q49" s="514"/>
      <c r="R49" s="514"/>
      <c r="S49" s="514"/>
    </row>
    <row r="50" spans="1:19" x14ac:dyDescent="0.25">
      <c r="A50" s="217"/>
      <c r="B50" s="217"/>
      <c r="C50" s="217"/>
      <c r="D50" s="217"/>
      <c r="E50" s="217"/>
      <c r="F50" s="217"/>
      <c r="G50" s="217"/>
      <c r="H50" s="217"/>
      <c r="I50" s="217"/>
      <c r="J50" s="217"/>
      <c r="K50" s="217"/>
      <c r="L50" s="217"/>
      <c r="M50" s="514"/>
      <c r="N50" s="514"/>
      <c r="O50" s="514"/>
      <c r="P50" s="514"/>
      <c r="Q50" s="514"/>
      <c r="R50" s="514"/>
      <c r="S50" s="514"/>
    </row>
    <row r="51" spans="1:19" ht="13" x14ac:dyDescent="0.3">
      <c r="A51" s="217"/>
      <c r="B51" s="217"/>
      <c r="C51" s="217"/>
      <c r="D51" s="217"/>
      <c r="E51" s="217"/>
      <c r="F51" s="217"/>
      <c r="G51" s="217"/>
      <c r="H51" s="217"/>
      <c r="I51" s="217"/>
      <c r="J51" s="217"/>
      <c r="K51" s="217"/>
      <c r="L51" s="106"/>
      <c r="M51" s="107"/>
      <c r="N51" s="107"/>
      <c r="O51" s="107"/>
      <c r="P51" s="107"/>
      <c r="Q51" s="107"/>
      <c r="R51" s="107"/>
      <c r="S51" s="107"/>
    </row>
    <row r="52" spans="1:19" s="104" customFormat="1" ht="13" x14ac:dyDescent="0.3">
      <c r="C52" s="105"/>
      <c r="D52" s="105"/>
      <c r="E52" s="105"/>
      <c r="F52" s="105"/>
      <c r="G52" s="105"/>
      <c r="H52" s="105"/>
      <c r="I52" s="105"/>
      <c r="J52" s="105"/>
      <c r="K52" s="105"/>
      <c r="M52" s="105"/>
      <c r="N52" s="105"/>
      <c r="O52" s="105"/>
      <c r="P52" s="105"/>
      <c r="Q52" s="105"/>
      <c r="R52" s="105"/>
      <c r="S52" s="105"/>
    </row>
    <row r="53" spans="1:19" s="104" customFormat="1" ht="13" x14ac:dyDescent="0.3">
      <c r="C53" s="105"/>
      <c r="D53" s="105"/>
      <c r="E53" s="105"/>
      <c r="F53" s="105"/>
      <c r="G53" s="105"/>
      <c r="H53" s="105"/>
      <c r="I53" s="105"/>
      <c r="J53" s="105"/>
      <c r="K53" s="105"/>
      <c r="M53" s="105"/>
      <c r="N53" s="105"/>
      <c r="O53" s="105"/>
      <c r="P53" s="105"/>
      <c r="Q53" s="105"/>
      <c r="R53" s="105"/>
      <c r="S53" s="105"/>
    </row>
    <row r="60" spans="1:19" x14ac:dyDescent="0.25">
      <c r="A60" s="894"/>
      <c r="B60" s="217"/>
      <c r="C60" s="217"/>
      <c r="D60" s="217"/>
      <c r="E60" s="217"/>
      <c r="F60" s="217"/>
      <c r="G60" s="217"/>
      <c r="H60" s="217"/>
      <c r="I60" s="217"/>
      <c r="J60" s="217"/>
      <c r="K60" s="217"/>
      <c r="L60" s="217"/>
      <c r="M60" s="217"/>
      <c r="N60" s="217"/>
      <c r="O60" s="217"/>
      <c r="P60" s="217"/>
      <c r="Q60" s="217"/>
      <c r="R60" s="217"/>
      <c r="S60" s="217"/>
    </row>
    <row r="62" spans="1:19" x14ac:dyDescent="0.25">
      <c r="A62" s="894"/>
      <c r="B62" s="217"/>
      <c r="C62" s="217"/>
      <c r="D62" s="217"/>
      <c r="E62" s="217"/>
      <c r="F62" s="217"/>
      <c r="G62" s="217"/>
      <c r="H62" s="217"/>
      <c r="I62" s="217"/>
      <c r="J62" s="217"/>
      <c r="K62" s="217"/>
      <c r="L62" s="217"/>
      <c r="M62" s="217"/>
      <c r="N62" s="217"/>
      <c r="O62" s="217"/>
      <c r="P62" s="217"/>
      <c r="Q62" s="217"/>
      <c r="R62" s="217"/>
      <c r="S62" s="217"/>
    </row>
  </sheetData>
  <pageMargins left="0.7" right="0.7" top="0.75" bottom="0.75" header="0.3" footer="0.3"/>
  <pageSetup paperSize="9"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B46C-C6D9-4636-8A61-1CBE9F4D8AE0}">
  <sheetPr codeName="Sheet23">
    <tabColor theme="5" tint="0.59999389629810485"/>
  </sheetPr>
  <dimension ref="A1:AC86"/>
  <sheetViews>
    <sheetView view="pageBreakPreview" zoomScale="90" zoomScaleNormal="80" zoomScaleSheetLayoutView="90" workbookViewId="0">
      <pane xSplit="2" ySplit="2" topLeftCell="U3" activePane="bottomRight" state="frozen"/>
      <selection pane="topRight" activeCell="C1" sqref="C1"/>
      <selection pane="bottomLeft" activeCell="A3" sqref="A3"/>
      <selection pane="bottomRight" activeCell="B2" sqref="B2"/>
    </sheetView>
  </sheetViews>
  <sheetFormatPr defaultColWidth="10.453125" defaultRowHeight="15.5" x14ac:dyDescent="0.35"/>
  <cols>
    <col min="1" max="1" width="2.453125" style="363" customWidth="1"/>
    <col min="2" max="2" width="52.453125" style="621" customWidth="1"/>
    <col min="3" max="6" width="9.453125" style="620" bestFit="1" customWidth="1"/>
    <col min="7" max="21" width="9.453125" style="363" bestFit="1" customWidth="1"/>
    <col min="22" max="22" width="11.453125" style="363" customWidth="1"/>
    <col min="23" max="28" width="9.453125" style="363" customWidth="1"/>
    <col min="29" max="16384" width="10.453125" style="363"/>
  </cols>
  <sheetData>
    <row r="1" spans="1:29" s="617" customFormat="1" ht="24.75" customHeight="1" x14ac:dyDescent="0.25">
      <c r="A1" s="895" t="str">
        <f>Index!A101</f>
        <v>Table 8g    External debt and debt service, National government and Public Sector Enterprises, FY2000-FY2025</v>
      </c>
      <c r="B1" s="895"/>
      <c r="C1" s="623"/>
      <c r="D1" s="623"/>
      <c r="E1" s="623"/>
      <c r="F1" s="623"/>
      <c r="G1" s="623"/>
      <c r="H1" s="623"/>
      <c r="I1" s="623"/>
      <c r="J1" s="623"/>
      <c r="K1" s="623"/>
      <c r="L1" s="623"/>
      <c r="M1" s="624"/>
      <c r="N1" s="624"/>
      <c r="O1" s="624"/>
      <c r="P1" s="624"/>
      <c r="Q1" s="624"/>
      <c r="R1" s="624"/>
      <c r="S1" s="624"/>
      <c r="T1" s="624"/>
      <c r="U1" s="624"/>
      <c r="V1" s="624"/>
      <c r="W1" s="624"/>
      <c r="X1" s="624"/>
      <c r="Y1" s="624"/>
      <c r="Z1" s="624"/>
      <c r="AA1" s="624"/>
      <c r="AB1" s="624"/>
    </row>
    <row r="2" spans="1:29" s="619" customFormat="1" ht="25.5" customHeight="1" x14ac:dyDescent="0.3">
      <c r="B2" s="896" t="s">
        <v>368</v>
      </c>
      <c r="C2" s="625" t="s">
        <v>232</v>
      </c>
      <c r="D2" s="625" t="s">
        <v>233</v>
      </c>
      <c r="E2" s="625" t="s">
        <v>234</v>
      </c>
      <c r="F2" s="625" t="s">
        <v>235</v>
      </c>
      <c r="G2" s="625" t="s">
        <v>236</v>
      </c>
      <c r="H2" s="625" t="s">
        <v>237</v>
      </c>
      <c r="I2" s="625" t="s">
        <v>238</v>
      </c>
      <c r="J2" s="625" t="s">
        <v>239</v>
      </c>
      <c r="K2" s="625" t="s">
        <v>240</v>
      </c>
      <c r="L2" s="625" t="s">
        <v>241</v>
      </c>
      <c r="M2" s="625" t="s">
        <v>242</v>
      </c>
      <c r="N2" s="625" t="s">
        <v>243</v>
      </c>
      <c r="O2" s="625" t="s">
        <v>244</v>
      </c>
      <c r="P2" s="625" t="s">
        <v>245</v>
      </c>
      <c r="Q2" s="625" t="s">
        <v>246</v>
      </c>
      <c r="R2" s="625" t="s">
        <v>247</v>
      </c>
      <c r="S2" s="625" t="s">
        <v>248</v>
      </c>
      <c r="T2" s="625" t="s">
        <v>249</v>
      </c>
      <c r="U2" s="625" t="s">
        <v>250</v>
      </c>
      <c r="V2" s="625" t="s">
        <v>251</v>
      </c>
      <c r="W2" s="625" t="s">
        <v>252</v>
      </c>
      <c r="X2" s="625" t="s">
        <v>253</v>
      </c>
      <c r="Y2" s="625" t="s">
        <v>254</v>
      </c>
      <c r="Z2" s="625" t="s">
        <v>255</v>
      </c>
      <c r="AA2" s="625" t="s">
        <v>256</v>
      </c>
      <c r="AB2" s="625" t="s">
        <v>257</v>
      </c>
      <c r="AC2" s="618"/>
    </row>
    <row r="3" spans="1:29" ht="20.25" customHeight="1" x14ac:dyDescent="0.35">
      <c r="B3" s="633" t="s">
        <v>1361</v>
      </c>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row>
    <row r="4" spans="1:29" ht="12.5" x14ac:dyDescent="0.25">
      <c r="B4" s="624" t="s">
        <v>1362</v>
      </c>
      <c r="C4" s="622">
        <v>20</v>
      </c>
      <c r="D4" s="622">
        <v>0</v>
      </c>
      <c r="E4" s="622">
        <v>0</v>
      </c>
      <c r="F4" s="622">
        <v>0</v>
      </c>
      <c r="G4" s="622">
        <v>5</v>
      </c>
      <c r="H4" s="622">
        <v>1.5</v>
      </c>
      <c r="I4" s="622">
        <v>0</v>
      </c>
      <c r="J4" s="622">
        <v>13.5</v>
      </c>
      <c r="K4" s="622">
        <v>0</v>
      </c>
      <c r="L4" s="622">
        <v>6.9706888198852539</v>
      </c>
      <c r="M4" s="622">
        <v>0</v>
      </c>
      <c r="N4" s="622">
        <v>0</v>
      </c>
      <c r="O4" s="622">
        <v>10.637031555175781</v>
      </c>
      <c r="P4" s="622">
        <v>0</v>
      </c>
      <c r="Q4" s="622">
        <v>10.560000419616699</v>
      </c>
      <c r="R4" s="622">
        <v>0</v>
      </c>
      <c r="S4" s="622">
        <v>17.586193084716797</v>
      </c>
      <c r="T4" s="622">
        <v>12.113128662109375</v>
      </c>
      <c r="U4" s="622">
        <v>12.033302307128906</v>
      </c>
      <c r="V4" s="622">
        <v>6.3964519500732422</v>
      </c>
      <c r="W4" s="622">
        <v>54.058433532714844</v>
      </c>
      <c r="X4" s="622">
        <v>36.877967834472656</v>
      </c>
      <c r="Y4" s="622">
        <v>16.702713012695313</v>
      </c>
      <c r="Z4" s="622">
        <v>32.696998596191406</v>
      </c>
      <c r="AA4" s="622">
        <v>13.48175048828125</v>
      </c>
      <c r="AB4" s="622">
        <v>0</v>
      </c>
    </row>
    <row r="5" spans="1:29" ht="12.5" x14ac:dyDescent="0.25">
      <c r="B5" s="624" t="s">
        <v>154</v>
      </c>
      <c r="C5" s="622">
        <v>2.3061718940734863</v>
      </c>
      <c r="D5" s="622">
        <v>2.6561720371246338</v>
      </c>
      <c r="E5" s="622">
        <v>2.6561720371246338</v>
      </c>
      <c r="F5" s="622">
        <v>3.2276010513305664</v>
      </c>
      <c r="G5" s="622">
        <v>3.7890374660491943</v>
      </c>
      <c r="H5" s="622">
        <v>4.1190299987792969</v>
      </c>
      <c r="I5" s="622">
        <v>4.1515274047851563</v>
      </c>
      <c r="J5" s="622">
        <v>4.1315250396728516</v>
      </c>
      <c r="K5" s="622">
        <v>4.4597430229187012</v>
      </c>
      <c r="L5" s="622">
        <v>5.5566010475158691</v>
      </c>
      <c r="M5" s="622">
        <v>6.200767993927002</v>
      </c>
      <c r="N5" s="622">
        <v>6.1301889419555664</v>
      </c>
      <c r="O5" s="622">
        <v>6.2167177200317383</v>
      </c>
      <c r="P5" s="622">
        <v>6.1824393272399902</v>
      </c>
      <c r="Q5" s="622">
        <v>6.3883404731750488</v>
      </c>
      <c r="R5" s="622">
        <v>7.8045525550842285</v>
      </c>
      <c r="S5" s="622">
        <v>8.7113609313964844</v>
      </c>
      <c r="T5" s="622">
        <v>7.8693990707397461</v>
      </c>
      <c r="U5" s="622">
        <v>7.0934643745422363</v>
      </c>
      <c r="V5" s="622">
        <v>7.8373990058898926</v>
      </c>
      <c r="W5" s="622">
        <v>8.5662097930908203</v>
      </c>
      <c r="X5" s="622">
        <v>7.1051678657531738</v>
      </c>
      <c r="Y5" s="622">
        <v>10.252906799316406</v>
      </c>
      <c r="Z5" s="622">
        <v>15.598581314086914</v>
      </c>
      <c r="AA5" s="622">
        <v>18.634990692138672</v>
      </c>
      <c r="AB5" s="622">
        <v>17.214094161987305</v>
      </c>
    </row>
    <row r="6" spans="1:29" ht="12.5" x14ac:dyDescent="0.25">
      <c r="B6" s="624" t="s">
        <v>1363</v>
      </c>
      <c r="C6" s="622">
        <v>0.66889899969100952</v>
      </c>
      <c r="D6" s="622">
        <v>0.9326930046081543</v>
      </c>
      <c r="E6" s="622">
        <v>4.8370998352766037E-2</v>
      </c>
      <c r="F6" s="622">
        <v>1.2800940275192261</v>
      </c>
      <c r="G6" s="622">
        <v>1.8895059823989868</v>
      </c>
      <c r="H6" s="622">
        <v>1.8976659774780273</v>
      </c>
      <c r="I6" s="622">
        <v>1.9485479593276978</v>
      </c>
      <c r="J6" s="622">
        <v>2.134735107421875</v>
      </c>
      <c r="K6" s="622">
        <v>2.2026479244232178</v>
      </c>
      <c r="L6" s="622">
        <v>3.3913319110870361</v>
      </c>
      <c r="M6" s="622">
        <v>3.861907958984375</v>
      </c>
      <c r="N6" s="622">
        <v>3.7969660758972168</v>
      </c>
      <c r="O6" s="622">
        <v>4.2360401153564453</v>
      </c>
      <c r="P6" s="622">
        <v>4.0612168312072754</v>
      </c>
      <c r="Q6" s="622">
        <v>5.0144052505493164</v>
      </c>
      <c r="R6" s="622">
        <v>6.1556744575500488</v>
      </c>
      <c r="S6" s="622">
        <v>7.0060315132141113</v>
      </c>
      <c r="T6" s="622">
        <v>6.0873584747314453</v>
      </c>
      <c r="U6" s="622">
        <v>4.9245409965515137</v>
      </c>
      <c r="V6" s="622">
        <v>5.5899310111999512</v>
      </c>
      <c r="W6" s="622">
        <v>5.9345006942749023</v>
      </c>
      <c r="X6" s="622">
        <v>5.5501775741577148</v>
      </c>
      <c r="Y6" s="622">
        <v>6.7493619918823242</v>
      </c>
      <c r="Z6" s="622">
        <v>9.1091985702514648</v>
      </c>
      <c r="AA6" s="622">
        <v>10.553285598754883</v>
      </c>
      <c r="AB6" s="622">
        <v>10.213152885437012</v>
      </c>
    </row>
    <row r="7" spans="1:29" ht="12.5" x14ac:dyDescent="0.25">
      <c r="B7" s="624" t="s">
        <v>1364</v>
      </c>
      <c r="C7" s="622">
        <v>1.6372729539871216</v>
      </c>
      <c r="D7" s="622">
        <v>1.7234790325164795</v>
      </c>
      <c r="E7" s="622">
        <v>2.6078009605407715</v>
      </c>
      <c r="F7" s="622">
        <v>1.9475070238113403</v>
      </c>
      <c r="G7" s="622">
        <v>1.8995314836502075</v>
      </c>
      <c r="H7" s="622">
        <v>2.0463640689849854</v>
      </c>
      <c r="I7" s="622">
        <v>2.0279793739318848</v>
      </c>
      <c r="J7" s="622">
        <v>1.9646179676055908</v>
      </c>
      <c r="K7" s="622">
        <v>2.372809886932373</v>
      </c>
      <c r="L7" s="622">
        <v>2.2914550304412842</v>
      </c>
      <c r="M7" s="622">
        <v>2.4745914936065674</v>
      </c>
      <c r="N7" s="622">
        <v>2.4789547920227051</v>
      </c>
      <c r="O7" s="622">
        <v>2.1364095211029053</v>
      </c>
      <c r="P7" s="622">
        <v>2.2869539260864258</v>
      </c>
      <c r="Q7" s="622">
        <v>2.0059778690338135</v>
      </c>
      <c r="R7" s="622">
        <v>1.8345944881439209</v>
      </c>
      <c r="S7" s="622">
        <v>1.9010454416275024</v>
      </c>
      <c r="T7" s="622">
        <v>1.9877570867538452</v>
      </c>
      <c r="U7" s="622">
        <v>2.3996849060058594</v>
      </c>
      <c r="V7" s="622">
        <v>2.4731845855712891</v>
      </c>
      <c r="W7" s="622">
        <v>2.8674256801605225</v>
      </c>
      <c r="X7" s="622">
        <v>1.8237073421478271</v>
      </c>
      <c r="Y7" s="622">
        <v>4.1652154922485352</v>
      </c>
      <c r="Z7" s="622">
        <v>6.8331503868103027</v>
      </c>
      <c r="AA7" s="622">
        <v>8.4354724884033203</v>
      </c>
      <c r="AB7" s="622">
        <v>7.0789914131164551</v>
      </c>
    </row>
    <row r="8" spans="1:29" ht="12.5" x14ac:dyDescent="0.25">
      <c r="B8" s="897" t="s">
        <v>1365</v>
      </c>
      <c r="C8" s="898">
        <v>56.114871978759766</v>
      </c>
      <c r="D8" s="898">
        <v>55.182178497314453</v>
      </c>
      <c r="E8" s="898">
        <v>55.133808135986328</v>
      </c>
      <c r="F8" s="898">
        <v>53.854145050048828</v>
      </c>
      <c r="G8" s="898">
        <v>56.964210510253906</v>
      </c>
      <c r="H8" s="898">
        <v>56.566402435302734</v>
      </c>
      <c r="I8" s="898">
        <v>54.617710113525391</v>
      </c>
      <c r="J8" s="898">
        <v>65.983261108398438</v>
      </c>
      <c r="K8" s="898">
        <v>63.780612945556641</v>
      </c>
      <c r="L8" s="898">
        <v>67.359970092773438</v>
      </c>
      <c r="M8" s="898">
        <v>63.498058319091797</v>
      </c>
      <c r="N8" s="898">
        <v>59.701091766357422</v>
      </c>
      <c r="O8" s="898">
        <v>66.102081298828125</v>
      </c>
      <c r="P8" s="898">
        <v>62.040866851806641</v>
      </c>
      <c r="Q8" s="898">
        <v>67.586441040039063</v>
      </c>
      <c r="R8" s="898">
        <v>61.430789947509766</v>
      </c>
      <c r="S8" s="898">
        <v>72.010955810546875</v>
      </c>
      <c r="T8" s="898">
        <v>78.0377197265625</v>
      </c>
      <c r="U8" s="898">
        <v>85.145484924316406</v>
      </c>
      <c r="V8" s="898">
        <v>85.963966369628906</v>
      </c>
      <c r="W8" s="898">
        <v>133.683837890625</v>
      </c>
      <c r="X8" s="898">
        <v>165.02952575683594</v>
      </c>
      <c r="Y8" s="898">
        <v>177.09596252441406</v>
      </c>
      <c r="Z8" s="898">
        <v>200.68376159667969</v>
      </c>
      <c r="AA8" s="898">
        <v>203.61222839355469</v>
      </c>
      <c r="AB8" s="898">
        <v>193.39909362792969</v>
      </c>
    </row>
    <row r="9" spans="1:29" s="380" customFormat="1" ht="15" customHeight="1" x14ac:dyDescent="0.25">
      <c r="B9" s="624" t="s">
        <v>1366</v>
      </c>
      <c r="C9" s="627">
        <f>C8/C12</f>
        <v>0.37521841989593796</v>
      </c>
      <c r="D9" s="627">
        <f>D8/D12</f>
        <v>0.3460837639978529</v>
      </c>
      <c r="E9" s="627">
        <f t="shared" ref="E9:Y9" si="0">E8/E12</f>
        <v>0.33895100633737435</v>
      </c>
      <c r="F9" s="627">
        <f t="shared" si="0"/>
        <v>0.34841721927069003</v>
      </c>
      <c r="G9" s="627">
        <f t="shared" si="0"/>
        <v>0.34240676352154453</v>
      </c>
      <c r="H9" s="627">
        <f t="shared" si="0"/>
        <v>0.30467950278980704</v>
      </c>
      <c r="I9" s="627">
        <f t="shared" si="0"/>
        <v>0.28628946728986465</v>
      </c>
      <c r="J9" s="627">
        <f t="shared" si="0"/>
        <v>0.33662657015770686</v>
      </c>
      <c r="K9" s="627">
        <f t="shared" si="0"/>
        <v>0.32042876348114741</v>
      </c>
      <c r="L9" s="627">
        <f t="shared" si="0"/>
        <v>0.36598657627314246</v>
      </c>
      <c r="M9" s="627">
        <f t="shared" si="0"/>
        <v>0.34455002882559721</v>
      </c>
      <c r="N9" s="627">
        <f t="shared" si="0"/>
        <v>0.30590233850583659</v>
      </c>
      <c r="O9" s="627">
        <f t="shared" si="0"/>
        <v>0.30755360594719527</v>
      </c>
      <c r="P9" s="627">
        <f t="shared" si="0"/>
        <v>0.27420277290808709</v>
      </c>
      <c r="Q9" s="627">
        <f t="shared" si="0"/>
        <v>0.27537141004483373</v>
      </c>
      <c r="R9" s="627">
        <f t="shared" si="0"/>
        <v>0.21689698868775306</v>
      </c>
      <c r="S9" s="627">
        <f t="shared" si="0"/>
        <v>0.23740307055342924</v>
      </c>
      <c r="T9" s="627">
        <f t="shared" si="0"/>
        <v>0.26910838549281074</v>
      </c>
      <c r="U9" s="627">
        <f t="shared" si="0"/>
        <v>0.29540980640185621</v>
      </c>
      <c r="V9" s="627">
        <f t="shared" si="0"/>
        <v>0.30488691160655373</v>
      </c>
      <c r="W9" s="627">
        <f t="shared" si="0"/>
        <v>0.51618039291932161</v>
      </c>
      <c r="X9" s="627">
        <f t="shared" si="0"/>
        <v>0.69945931696980801</v>
      </c>
      <c r="Y9" s="627">
        <f t="shared" si="0"/>
        <v>0.71560908210381224</v>
      </c>
      <c r="Z9" s="627">
        <f t="shared" ref="Z9:AA9" si="1">Z8/Z12</f>
        <v>0.72987811733779839</v>
      </c>
      <c r="AA9" s="627">
        <f t="shared" si="1"/>
        <v>0.64042105790580461</v>
      </c>
      <c r="AB9" s="627">
        <f>AB8/AB12</f>
        <v>0.54993377158172585</v>
      </c>
    </row>
    <row r="10" spans="1:29" s="380" customFormat="1" ht="12.75" customHeight="1" x14ac:dyDescent="0.25">
      <c r="B10" s="624" t="s">
        <v>1367</v>
      </c>
      <c r="C10" s="628">
        <f t="shared" ref="C10:Y10" si="2">C5/C13</f>
        <v>6.9682099382746873E-2</v>
      </c>
      <c r="D10" s="628">
        <f t="shared" si="2"/>
        <v>8.6455583028297742E-2</v>
      </c>
      <c r="E10" s="628">
        <f t="shared" si="2"/>
        <v>9.1807060215244374E-2</v>
      </c>
      <c r="F10" s="628">
        <f t="shared" si="2"/>
        <v>0.10609132546282091</v>
      </c>
      <c r="G10" s="628">
        <f t="shared" si="2"/>
        <v>0.11957004583114336</v>
      </c>
      <c r="H10" s="628">
        <f t="shared" si="2"/>
        <v>0.11253559291995301</v>
      </c>
      <c r="I10" s="628">
        <f t="shared" si="2"/>
        <v>0.11331365976006598</v>
      </c>
      <c r="J10" s="628">
        <f t="shared" si="2"/>
        <v>0.11448919912056529</v>
      </c>
      <c r="K10" s="628">
        <f t="shared" si="2"/>
        <v>0.11558431477589826</v>
      </c>
      <c r="L10" s="628">
        <f t="shared" si="2"/>
        <v>0.16105620971024748</v>
      </c>
      <c r="M10" s="628">
        <f t="shared" si="2"/>
        <v>0.1718752246915857</v>
      </c>
      <c r="N10" s="628">
        <f t="shared" si="2"/>
        <v>0.14848454654297469</v>
      </c>
      <c r="O10" s="628">
        <f t="shared" si="2"/>
        <v>0.13265593961551883</v>
      </c>
      <c r="P10" s="628">
        <f t="shared" si="2"/>
        <v>0.12342546444256944</v>
      </c>
      <c r="Q10" s="628">
        <f t="shared" si="2"/>
        <v>0.1073885116812287</v>
      </c>
      <c r="R10" s="628">
        <f t="shared" si="2"/>
        <v>0.10965658870740071</v>
      </c>
      <c r="S10" s="628">
        <f t="shared" si="2"/>
        <v>0.11545902035240965</v>
      </c>
      <c r="T10" s="628">
        <f t="shared" si="2"/>
        <v>0.10134876494755748</v>
      </c>
      <c r="U10" s="628">
        <f t="shared" si="2"/>
        <v>9.1712617076351755E-2</v>
      </c>
      <c r="V10" s="628">
        <f t="shared" si="2"/>
        <v>0.11338646403695958</v>
      </c>
      <c r="W10" s="628">
        <f t="shared" si="2"/>
        <v>0.14006659302440666</v>
      </c>
      <c r="X10" s="628">
        <f t="shared" si="2"/>
        <v>0.12059010533926921</v>
      </c>
      <c r="Y10" s="628">
        <f t="shared" si="2"/>
        <v>0.16348290983908442</v>
      </c>
      <c r="Z10" s="628">
        <f t="shared" ref="Z10:AB10" si="3">Z5/Z13</f>
        <v>0.20922528012408589</v>
      </c>
      <c r="AA10" s="628">
        <f t="shared" si="3"/>
        <v>0.21987152682989178</v>
      </c>
      <c r="AB10" s="628">
        <f t="shared" si="3"/>
        <v>0.17239436681058551</v>
      </c>
    </row>
    <row r="11" spans="1:29" s="380" customFormat="1" ht="20.25" customHeight="1" x14ac:dyDescent="0.3">
      <c r="B11" s="626" t="s">
        <v>1368</v>
      </c>
      <c r="C11" s="629"/>
      <c r="D11" s="629"/>
      <c r="E11" s="629"/>
      <c r="F11" s="629"/>
      <c r="G11" s="629"/>
      <c r="H11" s="629"/>
      <c r="I11" s="629"/>
      <c r="J11" s="629"/>
      <c r="K11" s="629"/>
      <c r="L11" s="629"/>
      <c r="M11" s="629"/>
      <c r="N11" s="629"/>
      <c r="O11" s="629"/>
      <c r="P11" s="629"/>
      <c r="Q11" s="629"/>
      <c r="R11" s="629"/>
      <c r="S11" s="629"/>
      <c r="T11" s="629"/>
      <c r="U11" s="629"/>
      <c r="V11" s="629"/>
      <c r="W11" s="629"/>
      <c r="X11" s="629"/>
      <c r="Y11" s="629"/>
      <c r="Z11" s="629"/>
      <c r="AA11" s="629"/>
      <c r="AB11" s="629"/>
    </row>
    <row r="12" spans="1:29" s="380" customFormat="1" ht="12.75" customHeight="1" x14ac:dyDescent="0.25">
      <c r="B12" s="624" t="s">
        <v>1369</v>
      </c>
      <c r="C12" s="622">
        <f>NAgni!C4</f>
        <v>149.55255126953125</v>
      </c>
      <c r="D12" s="622">
        <f>NAgni!D4</f>
        <v>159.44746398925781</v>
      </c>
      <c r="E12" s="622">
        <f>NAgni!E4</f>
        <v>162.66011047363281</v>
      </c>
      <c r="F12" s="622">
        <f>NAgni!F4</f>
        <v>154.56797790527344</v>
      </c>
      <c r="G12" s="622">
        <f>NAgni!G4</f>
        <v>166.36415100097656</v>
      </c>
      <c r="H12" s="622">
        <f>NAgni!H4</f>
        <v>185.65870666503906</v>
      </c>
      <c r="I12" s="622">
        <f>NAgni!I4</f>
        <v>190.77792358398438</v>
      </c>
      <c r="J12" s="622">
        <f>NAgni!J4</f>
        <v>196.01322937011719</v>
      </c>
      <c r="K12" s="622">
        <f>NAgni!K4</f>
        <v>199.04771423339844</v>
      </c>
      <c r="L12" s="622">
        <f>NAgni!L4</f>
        <v>184.05038452148438</v>
      </c>
      <c r="M12" s="622">
        <f>NAgni!M4</f>
        <v>184.29270935058594</v>
      </c>
      <c r="N12" s="622">
        <f>NAgni!N4</f>
        <v>195.16389465332031</v>
      </c>
      <c r="O12" s="622">
        <f>NAgni!O4</f>
        <v>214.92864990234375</v>
      </c>
      <c r="P12" s="622">
        <f>NAgni!P4</f>
        <v>226.25907897949219</v>
      </c>
      <c r="Q12" s="622">
        <f>NAgni!Q4</f>
        <v>245.43739318847656</v>
      </c>
      <c r="R12" s="622">
        <f>NAgni!R4</f>
        <v>283.22564697265625</v>
      </c>
      <c r="S12" s="622">
        <f>NAgni!S4</f>
        <v>303.32781982421875</v>
      </c>
      <c r="T12" s="622">
        <f>NAgni!T4</f>
        <v>289.9862060546875</v>
      </c>
      <c r="U12" s="622">
        <f>NAgni!U4</f>
        <v>288.22836303710938</v>
      </c>
      <c r="V12" s="622">
        <f>NAgni!V4</f>
        <v>281.95361328125</v>
      </c>
      <c r="W12" s="622">
        <f>NAgni!W4</f>
        <v>258.98666381835938</v>
      </c>
      <c r="X12" s="622">
        <f>NAgni!X4</f>
        <v>235.93870544433594</v>
      </c>
      <c r="Y12" s="622">
        <f>NAgni!Y4</f>
        <v>247.47584533691406</v>
      </c>
      <c r="Z12" s="622">
        <f>NAgni!Z4</f>
        <v>274.95516967773438</v>
      </c>
      <c r="AA12" s="622">
        <f>NAgni!AA4</f>
        <v>317.9349365234375</v>
      </c>
      <c r="AB12" s="622">
        <f>NAgni!AB4</f>
        <v>351.67706298828125</v>
      </c>
    </row>
    <row r="13" spans="1:29" ht="20.25" customHeight="1" x14ac:dyDescent="0.25">
      <c r="B13" s="897" t="s">
        <v>1370</v>
      </c>
      <c r="C13" s="899">
        <f>GFSsum!B4+GFSsum!B7</f>
        <v>33.095614433288574</v>
      </c>
      <c r="D13" s="899">
        <f>GFSsum!C4+GFSsum!C7</f>
        <v>30.722967147827148</v>
      </c>
      <c r="E13" s="899">
        <f>GFSsum!D4+GFSsum!D7</f>
        <v>28.932110786437988</v>
      </c>
      <c r="F13" s="899">
        <f>GFSsum!E4+GFSsum!E7</f>
        <v>30.422855377197266</v>
      </c>
      <c r="G13" s="899">
        <f>GFSsum!F4+GFSsum!F7</f>
        <v>31.688851833343506</v>
      </c>
      <c r="H13" s="899">
        <f>GFSsum!G4+GFSsum!G7</f>
        <v>36.602019786834717</v>
      </c>
      <c r="I13" s="899">
        <f>GFSsum!H4+GFSsum!H7</f>
        <v>36.637484073638916</v>
      </c>
      <c r="J13" s="899">
        <f>GFSsum!I4+GFSsum!I7</f>
        <v>36.086592197418213</v>
      </c>
      <c r="K13" s="899">
        <f>GFSsum!J4+GFSsum!J7</f>
        <v>38.584327220916748</v>
      </c>
      <c r="L13" s="899">
        <f>GFSsum!K4+GFSsum!K7</f>
        <v>34.501004695892334</v>
      </c>
      <c r="M13" s="899">
        <f>GFSsum!L4+GFSsum!L7</f>
        <v>36.0771484375</v>
      </c>
      <c r="N13" s="899">
        <f>GFSsum!M4+GFSsum!M7</f>
        <v>41.285029888153076</v>
      </c>
      <c r="O13" s="899">
        <f>GFSsum!N4+GFSsum!N7</f>
        <v>46.863470554351807</v>
      </c>
      <c r="P13" s="899">
        <f>GFSsum!O4+GFSsum!O7</f>
        <v>50.090468406677246</v>
      </c>
      <c r="Q13" s="899">
        <f>GFSsum!P4+GFSsum!P7</f>
        <v>59.488118171691895</v>
      </c>
      <c r="R13" s="899">
        <f>GFSsum!Q4+GFSsum!Q7</f>
        <v>71.172673225402832</v>
      </c>
      <c r="S13" s="899">
        <f>GFSsum!R4+GFSsum!R7</f>
        <v>75.449808120727539</v>
      </c>
      <c r="T13" s="899">
        <f>GFSsum!S4+GFSsum!S7</f>
        <v>77.646718978881836</v>
      </c>
      <c r="U13" s="899">
        <f>GFSsum!T4+GFSsum!T7</f>
        <v>77.344476699829102</v>
      </c>
      <c r="V13" s="899">
        <f>GFSsum!U4+GFSsum!U7</f>
        <v>69.121116638183594</v>
      </c>
      <c r="W13" s="899">
        <f>GFSsum!V4+GFSsum!V7</f>
        <v>61.158122062683105</v>
      </c>
      <c r="X13" s="899">
        <f>GFSsum!W4+GFSsum!W7</f>
        <v>58.919990539550781</v>
      </c>
      <c r="Y13" s="899">
        <f>GFSsum!X4+GFSsum!X7</f>
        <v>62.715465545654297</v>
      </c>
      <c r="Z13" s="899">
        <f>GFSsum!Y4+GFSsum!Y7</f>
        <v>74.553998947143555</v>
      </c>
      <c r="AA13" s="899">
        <f>GFSsum!Z4+GFSsum!Z7</f>
        <v>84.753996849060059</v>
      </c>
      <c r="AB13" s="899">
        <f>GFSsum!AA4+GFSsum!AA7</f>
        <v>99.852996826171875</v>
      </c>
    </row>
    <row r="14" spans="1:29" s="380" customFormat="1" ht="20.25" customHeight="1" x14ac:dyDescent="0.35">
      <c r="B14" s="633" t="s">
        <v>151</v>
      </c>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row>
    <row r="15" spans="1:29" ht="12.5" x14ac:dyDescent="0.25">
      <c r="B15" s="624" t="s">
        <v>1362</v>
      </c>
      <c r="C15" s="622">
        <v>20</v>
      </c>
      <c r="D15" s="622">
        <v>0</v>
      </c>
      <c r="E15" s="622">
        <v>0</v>
      </c>
      <c r="F15" s="622">
        <v>0</v>
      </c>
      <c r="G15" s="622">
        <v>5</v>
      </c>
      <c r="H15" s="622">
        <v>1.5</v>
      </c>
      <c r="I15" s="622">
        <v>0</v>
      </c>
      <c r="J15" s="622">
        <v>13.5</v>
      </c>
      <c r="K15" s="622">
        <v>0</v>
      </c>
      <c r="L15" s="622">
        <v>0</v>
      </c>
      <c r="M15" s="622">
        <v>0</v>
      </c>
      <c r="N15" s="622">
        <v>0</v>
      </c>
      <c r="O15" s="622">
        <v>9.8727340698242188</v>
      </c>
      <c r="P15" s="622">
        <v>0</v>
      </c>
      <c r="Q15" s="622">
        <v>6.2000002861022949</v>
      </c>
      <c r="R15" s="622">
        <v>0</v>
      </c>
      <c r="S15" s="622">
        <v>17.586193084716797</v>
      </c>
      <c r="T15" s="622">
        <v>12.113128662109375</v>
      </c>
      <c r="U15" s="622">
        <v>12.033302307128906</v>
      </c>
      <c r="V15" s="622">
        <v>6.3964519500732422</v>
      </c>
      <c r="W15" s="622">
        <v>54.058433532714844</v>
      </c>
      <c r="X15" s="622">
        <v>36.877967834472656</v>
      </c>
      <c r="Y15" s="622">
        <v>16.702713012695313</v>
      </c>
      <c r="Z15" s="622">
        <v>32.696998596191406</v>
      </c>
      <c r="AA15" s="622">
        <v>13.48175048828125</v>
      </c>
      <c r="AB15" s="622">
        <v>0</v>
      </c>
    </row>
    <row r="16" spans="1:29" ht="12.75" customHeight="1" x14ac:dyDescent="0.25">
      <c r="B16" s="624" t="s">
        <v>154</v>
      </c>
      <c r="C16" s="622">
        <v>0</v>
      </c>
      <c r="D16" s="622">
        <v>0.34999999403953552</v>
      </c>
      <c r="E16" s="622">
        <v>0.34999999403953552</v>
      </c>
      <c r="F16" s="622">
        <v>0.92142897844314575</v>
      </c>
      <c r="G16" s="622">
        <v>1.4828654527664185</v>
      </c>
      <c r="H16" s="622">
        <v>1.812857985496521</v>
      </c>
      <c r="I16" s="622">
        <v>1.8453555107116699</v>
      </c>
      <c r="J16" s="622">
        <v>1.8253530263900757</v>
      </c>
      <c r="K16" s="622">
        <v>2.1535708904266357</v>
      </c>
      <c r="L16" s="622">
        <v>3.2504289150238037</v>
      </c>
      <c r="M16" s="622">
        <v>3.0129668712615967</v>
      </c>
      <c r="N16" s="622">
        <v>2.9429669380187988</v>
      </c>
      <c r="O16" s="622">
        <v>2.8729667663574219</v>
      </c>
      <c r="P16" s="622">
        <v>2.8568940162658691</v>
      </c>
      <c r="Q16" s="622">
        <v>3.0700273513793945</v>
      </c>
      <c r="R16" s="622">
        <v>3.3441193103790283</v>
      </c>
      <c r="S16" s="622">
        <v>3.3347797393798828</v>
      </c>
      <c r="T16" s="622">
        <v>3.5559983253479004</v>
      </c>
      <c r="U16" s="622">
        <v>3.9313216209411621</v>
      </c>
      <c r="V16" s="622">
        <v>5.0851044654846191</v>
      </c>
      <c r="W16" s="622">
        <v>5.8147339820861816</v>
      </c>
      <c r="X16" s="622">
        <v>6.1628870964050293</v>
      </c>
      <c r="Y16" s="622">
        <v>9.7557811737060547</v>
      </c>
      <c r="Z16" s="622">
        <v>14.344396591186523</v>
      </c>
      <c r="AA16" s="622">
        <v>17.380805969238281</v>
      </c>
      <c r="AB16" s="622">
        <v>15.959909439086914</v>
      </c>
    </row>
    <row r="17" spans="2:28" ht="12.75" customHeight="1" x14ac:dyDescent="0.25">
      <c r="B17" s="624" t="s">
        <v>1363</v>
      </c>
      <c r="C17" s="622">
        <v>0</v>
      </c>
      <c r="D17" s="622">
        <v>0</v>
      </c>
      <c r="E17" s="622">
        <v>0</v>
      </c>
      <c r="F17" s="622">
        <v>0.57142901420593262</v>
      </c>
      <c r="G17" s="622">
        <v>1.1428580284118652</v>
      </c>
      <c r="H17" s="622">
        <v>1.1428580284118652</v>
      </c>
      <c r="I17" s="622">
        <v>1.1428580284118652</v>
      </c>
      <c r="J17" s="622">
        <v>1.2856860160827637</v>
      </c>
      <c r="K17" s="622">
        <v>1.3142850399017334</v>
      </c>
      <c r="L17" s="622">
        <v>2.4576139450073242</v>
      </c>
      <c r="M17" s="622">
        <v>2.2857139110565186</v>
      </c>
      <c r="N17" s="622">
        <v>2.2857139110565186</v>
      </c>
      <c r="O17" s="622">
        <v>2.2857139110565186</v>
      </c>
      <c r="P17" s="622">
        <v>2.2857139110565186</v>
      </c>
      <c r="Q17" s="622">
        <v>2.568406343460083</v>
      </c>
      <c r="R17" s="622">
        <v>2.8951585292816162</v>
      </c>
      <c r="S17" s="622">
        <v>2.9576265811920166</v>
      </c>
      <c r="T17" s="622">
        <v>3.0264976024627686</v>
      </c>
      <c r="U17" s="622">
        <v>3.1024279594421387</v>
      </c>
      <c r="V17" s="622">
        <v>3.7232351303100586</v>
      </c>
      <c r="W17" s="622">
        <v>4.7394089698791504</v>
      </c>
      <c r="X17" s="622">
        <v>5.0920143127441406</v>
      </c>
      <c r="Y17" s="622">
        <v>6.3434081077575684</v>
      </c>
      <c r="Z17" s="622">
        <v>8.339961051940918</v>
      </c>
      <c r="AA17" s="622">
        <v>9.7609710693359375</v>
      </c>
      <c r="AB17" s="622">
        <v>9.397068977355957</v>
      </c>
    </row>
    <row r="18" spans="2:28" ht="12.75" customHeight="1" x14ac:dyDescent="0.25">
      <c r="B18" s="624" t="s">
        <v>1364</v>
      </c>
      <c r="C18" s="622">
        <v>0</v>
      </c>
      <c r="D18" s="622">
        <v>0.34999999403953552</v>
      </c>
      <c r="E18" s="622">
        <v>0.34999999403953552</v>
      </c>
      <c r="F18" s="622">
        <v>0.34999999403953552</v>
      </c>
      <c r="G18" s="622">
        <v>0.34000751376152039</v>
      </c>
      <c r="H18" s="622">
        <v>0.49499997496604919</v>
      </c>
      <c r="I18" s="622">
        <v>0.52749747037887573</v>
      </c>
      <c r="J18" s="622">
        <v>0.50749498605728149</v>
      </c>
      <c r="K18" s="622">
        <v>0.95500093698501587</v>
      </c>
      <c r="L18" s="622">
        <v>0.91900098323822021</v>
      </c>
      <c r="M18" s="622">
        <v>0.86298441886901855</v>
      </c>
      <c r="N18" s="622">
        <v>0.80298447608947754</v>
      </c>
      <c r="O18" s="622">
        <v>0.74298447370529175</v>
      </c>
      <c r="P18" s="622">
        <v>0.7369118332862854</v>
      </c>
      <c r="Q18" s="622">
        <v>0.67691189050674438</v>
      </c>
      <c r="R18" s="622">
        <v>0.63467729091644287</v>
      </c>
      <c r="S18" s="622">
        <v>0.57286971807479858</v>
      </c>
      <c r="T18" s="622">
        <v>0.73521733283996582</v>
      </c>
      <c r="U18" s="622">
        <v>1.0446103811264038</v>
      </c>
      <c r="V18" s="622">
        <v>1.5875862836837769</v>
      </c>
      <c r="W18" s="622">
        <v>1.3110419511795044</v>
      </c>
      <c r="X18" s="622">
        <v>1.31658935546875</v>
      </c>
      <c r="Y18" s="622">
        <v>3.6680896282196045</v>
      </c>
      <c r="Z18" s="622">
        <v>6.348203182220459</v>
      </c>
      <c r="AA18" s="622">
        <v>7.973602294921875</v>
      </c>
      <c r="AB18" s="622">
        <v>6.6408905982971191</v>
      </c>
    </row>
    <row r="19" spans="2:28" ht="12.75" customHeight="1" x14ac:dyDescent="0.25">
      <c r="B19" s="897" t="s">
        <v>1365</v>
      </c>
      <c r="C19" s="898">
        <v>20</v>
      </c>
      <c r="D19" s="898">
        <v>20</v>
      </c>
      <c r="E19" s="898">
        <v>20</v>
      </c>
      <c r="F19" s="898">
        <v>19.429000854492188</v>
      </c>
      <c r="G19" s="898">
        <v>23.285713195800781</v>
      </c>
      <c r="H19" s="898">
        <v>23.64271354675293</v>
      </c>
      <c r="I19" s="898">
        <v>22.499713897705078</v>
      </c>
      <c r="J19" s="898">
        <v>34.714309692382813</v>
      </c>
      <c r="K19" s="898">
        <v>33.4000244140625</v>
      </c>
      <c r="L19" s="898">
        <v>30.942409515380859</v>
      </c>
      <c r="M19" s="898">
        <v>28.656696319580078</v>
      </c>
      <c r="N19" s="898">
        <v>26.370981216430664</v>
      </c>
      <c r="O19" s="898">
        <v>33.958000183105469</v>
      </c>
      <c r="P19" s="898">
        <v>31.67228889465332</v>
      </c>
      <c r="Q19" s="898">
        <v>35.303863525390625</v>
      </c>
      <c r="R19" s="898">
        <v>32.408725738525391</v>
      </c>
      <c r="S19" s="898">
        <v>47.03729248046875</v>
      </c>
      <c r="T19" s="898">
        <v>56.124923706054688</v>
      </c>
      <c r="U19" s="898">
        <v>65.054794311523438</v>
      </c>
      <c r="V19" s="898">
        <v>67.739974975585938</v>
      </c>
      <c r="W19" s="898">
        <v>116.65494537353516</v>
      </c>
      <c r="X19" s="898">
        <v>148.45866394042969</v>
      </c>
      <c r="Y19" s="898">
        <v>160.93106079101563</v>
      </c>
      <c r="Z19" s="898">
        <v>185.2880859375</v>
      </c>
      <c r="AA19" s="898">
        <v>189.00886535644531</v>
      </c>
      <c r="AB19" s="898">
        <v>179.61183166503906</v>
      </c>
    </row>
    <row r="20" spans="2:28" s="380" customFormat="1" ht="20.25" customHeight="1" x14ac:dyDescent="0.35">
      <c r="B20" s="633" t="s">
        <v>1371</v>
      </c>
      <c r="C20" s="630"/>
      <c r="D20" s="630"/>
      <c r="E20" s="630"/>
      <c r="F20" s="630"/>
      <c r="G20" s="630"/>
      <c r="H20" s="630"/>
      <c r="I20" s="630"/>
      <c r="J20" s="630"/>
      <c r="K20" s="630"/>
      <c r="L20" s="630"/>
      <c r="M20" s="630"/>
      <c r="N20" s="630"/>
      <c r="O20" s="630"/>
      <c r="P20" s="630"/>
      <c r="Q20" s="630"/>
      <c r="R20" s="630"/>
      <c r="S20" s="630"/>
      <c r="T20" s="630"/>
      <c r="U20" s="630"/>
      <c r="V20" s="630"/>
      <c r="W20" s="630"/>
      <c r="X20" s="630"/>
      <c r="Y20" s="630"/>
      <c r="Z20" s="630"/>
      <c r="AA20" s="630"/>
      <c r="AB20" s="630"/>
    </row>
    <row r="21" spans="2:28" ht="12.5" x14ac:dyDescent="0.25">
      <c r="B21" s="624" t="s">
        <v>1362</v>
      </c>
      <c r="C21" s="622">
        <v>0</v>
      </c>
      <c r="D21" s="622">
        <v>0</v>
      </c>
      <c r="E21" s="622">
        <v>0</v>
      </c>
      <c r="F21" s="622">
        <v>0</v>
      </c>
      <c r="G21" s="622">
        <v>0</v>
      </c>
      <c r="H21" s="622">
        <v>0</v>
      </c>
      <c r="I21" s="622">
        <v>0</v>
      </c>
      <c r="J21" s="622">
        <v>0</v>
      </c>
      <c r="K21" s="622">
        <v>0</v>
      </c>
      <c r="L21" s="622">
        <v>6.9706888198852539</v>
      </c>
      <c r="M21" s="622">
        <v>0</v>
      </c>
      <c r="N21" s="622">
        <v>0</v>
      </c>
      <c r="O21" s="622">
        <v>0.76429802179336548</v>
      </c>
      <c r="P21" s="622">
        <v>0</v>
      </c>
      <c r="Q21" s="622">
        <v>4.3600001335144043</v>
      </c>
      <c r="R21" s="622">
        <v>0</v>
      </c>
      <c r="S21" s="622">
        <v>0</v>
      </c>
      <c r="T21" s="622">
        <v>0</v>
      </c>
      <c r="U21" s="622">
        <v>0</v>
      </c>
      <c r="V21" s="622">
        <v>0</v>
      </c>
      <c r="W21" s="622">
        <v>0</v>
      </c>
      <c r="X21" s="622">
        <v>0</v>
      </c>
      <c r="Y21" s="622">
        <v>0</v>
      </c>
      <c r="Z21" s="622">
        <v>0</v>
      </c>
      <c r="AA21" s="622">
        <v>0</v>
      </c>
      <c r="AB21" s="622">
        <v>0</v>
      </c>
    </row>
    <row r="22" spans="2:28" ht="12.75" customHeight="1" x14ac:dyDescent="0.25">
      <c r="B22" s="624" t="s">
        <v>154</v>
      </c>
      <c r="C22" s="622">
        <v>2.3061718940734863</v>
      </c>
      <c r="D22" s="622">
        <v>2.3061718940734863</v>
      </c>
      <c r="E22" s="622">
        <v>2.3061718940734863</v>
      </c>
      <c r="F22" s="622">
        <v>2.3061718940734863</v>
      </c>
      <c r="G22" s="622">
        <v>2.3061718940734863</v>
      </c>
      <c r="H22" s="622">
        <v>2.3061718940734863</v>
      </c>
      <c r="I22" s="622">
        <v>2.3061718940734863</v>
      </c>
      <c r="J22" s="622">
        <v>2.3061718940734863</v>
      </c>
      <c r="K22" s="622">
        <v>2.3061718940734863</v>
      </c>
      <c r="L22" s="622">
        <v>2.3061718940734863</v>
      </c>
      <c r="M22" s="622">
        <v>3.1878008842468262</v>
      </c>
      <c r="N22" s="622">
        <v>3.1872222423553467</v>
      </c>
      <c r="O22" s="622">
        <v>3.3437509536743164</v>
      </c>
      <c r="P22" s="622">
        <v>3.325545072555542</v>
      </c>
      <c r="Q22" s="622">
        <v>3.3183128833770752</v>
      </c>
      <c r="R22" s="622">
        <v>4.4604330062866211</v>
      </c>
      <c r="S22" s="622">
        <v>5.3765807151794434</v>
      </c>
      <c r="T22" s="622">
        <v>4.3134007453918457</v>
      </c>
      <c r="U22" s="622">
        <v>3.1621425151824951</v>
      </c>
      <c r="V22" s="622">
        <v>2.7522943019866943</v>
      </c>
      <c r="W22" s="622">
        <v>2.7514755725860596</v>
      </c>
      <c r="X22" s="622">
        <v>0.94228100776672363</v>
      </c>
      <c r="Y22" s="622">
        <v>0.49712574481964111</v>
      </c>
      <c r="Z22" s="622">
        <v>1.2541846036911011</v>
      </c>
      <c r="AA22" s="622">
        <v>1.2541846036911011</v>
      </c>
      <c r="AB22" s="622">
        <v>1.2541846036911011</v>
      </c>
    </row>
    <row r="23" spans="2:28" ht="12.75" customHeight="1" x14ac:dyDescent="0.25">
      <c r="B23" s="624" t="s">
        <v>1363</v>
      </c>
      <c r="C23" s="622">
        <v>0.66889899969100952</v>
      </c>
      <c r="D23" s="622">
        <v>0.9326930046081543</v>
      </c>
      <c r="E23" s="622">
        <v>4.8370998352766037E-2</v>
      </c>
      <c r="F23" s="622">
        <v>0.70866501331329346</v>
      </c>
      <c r="G23" s="622">
        <v>0.74664801359176636</v>
      </c>
      <c r="H23" s="622">
        <v>0.75480800867080688</v>
      </c>
      <c r="I23" s="622">
        <v>0.80568999052047729</v>
      </c>
      <c r="J23" s="622">
        <v>0.84904897212982178</v>
      </c>
      <c r="K23" s="622">
        <v>0.88836300373077393</v>
      </c>
      <c r="L23" s="622">
        <v>0.93371802568435669</v>
      </c>
      <c r="M23" s="622">
        <v>1.5761940479278564</v>
      </c>
      <c r="N23" s="622">
        <v>1.5112520456314087</v>
      </c>
      <c r="O23" s="622">
        <v>1.9503259658813477</v>
      </c>
      <c r="P23" s="622">
        <v>1.7755030393600464</v>
      </c>
      <c r="Q23" s="622">
        <v>2.4459989070892334</v>
      </c>
      <c r="R23" s="622">
        <v>3.2605159282684326</v>
      </c>
      <c r="S23" s="622">
        <v>4.0484051704406738</v>
      </c>
      <c r="T23" s="622">
        <v>3.0608611106872559</v>
      </c>
      <c r="U23" s="622">
        <v>1.822113037109375</v>
      </c>
      <c r="V23" s="622">
        <v>1.8666960000991821</v>
      </c>
      <c r="W23" s="622">
        <v>1.1950919628143311</v>
      </c>
      <c r="X23" s="622">
        <v>0.45816299319267273</v>
      </c>
      <c r="Y23" s="622">
        <v>0.40595400333404541</v>
      </c>
      <c r="Z23" s="622">
        <v>0.7692374587059021</v>
      </c>
      <c r="AA23" s="622">
        <v>0.79231458902359009</v>
      </c>
      <c r="AB23" s="622">
        <v>0.81608402729034424</v>
      </c>
    </row>
    <row r="24" spans="2:28" ht="12.75" customHeight="1" x14ac:dyDescent="0.25">
      <c r="B24" s="624" t="s">
        <v>1364</v>
      </c>
      <c r="C24" s="622">
        <v>1.6372729539871216</v>
      </c>
      <c r="D24" s="622">
        <v>1.3734790086746216</v>
      </c>
      <c r="E24" s="622">
        <v>2.2578010559082031</v>
      </c>
      <c r="F24" s="622">
        <v>1.5975069999694824</v>
      </c>
      <c r="G24" s="622">
        <v>1.5595240592956543</v>
      </c>
      <c r="H24" s="622">
        <v>1.5513639450073242</v>
      </c>
      <c r="I24" s="622">
        <v>1.5004819631576538</v>
      </c>
      <c r="J24" s="622">
        <v>1.4571230411529541</v>
      </c>
      <c r="K24" s="622">
        <v>1.417809009552002</v>
      </c>
      <c r="L24" s="622">
        <v>1.372454047203064</v>
      </c>
      <c r="M24" s="622">
        <v>1.6116069555282593</v>
      </c>
      <c r="N24" s="622">
        <v>1.6759703159332275</v>
      </c>
      <c r="O24" s="622">
        <v>1.3934249877929688</v>
      </c>
      <c r="P24" s="622">
        <v>1.5500420331954956</v>
      </c>
      <c r="Q24" s="622">
        <v>1.3290659189224243</v>
      </c>
      <c r="R24" s="622">
        <v>1.199917197227478</v>
      </c>
      <c r="S24" s="622">
        <v>1.3281756639480591</v>
      </c>
      <c r="T24" s="622">
        <v>1.2525397539138794</v>
      </c>
      <c r="U24" s="622">
        <v>1.3550745248794556</v>
      </c>
      <c r="V24" s="622">
        <v>0.88559824228286743</v>
      </c>
      <c r="W24" s="622">
        <v>1.5563837289810181</v>
      </c>
      <c r="X24" s="622">
        <v>0.50711798667907715</v>
      </c>
      <c r="Y24" s="622">
        <v>0.49712574481964111</v>
      </c>
      <c r="Z24" s="622">
        <v>0.48494711518287659</v>
      </c>
      <c r="AA24" s="622">
        <v>0.4618699848651886</v>
      </c>
      <c r="AB24" s="622">
        <v>0.43810054659843445</v>
      </c>
    </row>
    <row r="25" spans="2:28" ht="20.25" customHeight="1" x14ac:dyDescent="0.25">
      <c r="B25" s="897" t="s">
        <v>1365</v>
      </c>
      <c r="C25" s="899">
        <v>36.114871978759766</v>
      </c>
      <c r="D25" s="899">
        <v>35.182178497314453</v>
      </c>
      <c r="E25" s="899">
        <v>35.133808135986328</v>
      </c>
      <c r="F25" s="899">
        <v>34.425144195556641</v>
      </c>
      <c r="G25" s="899">
        <v>33.678497314453125</v>
      </c>
      <c r="H25" s="899">
        <v>32.923686981201172</v>
      </c>
      <c r="I25" s="899">
        <v>32.117996215820313</v>
      </c>
      <c r="J25" s="899">
        <v>31.268949508666992</v>
      </c>
      <c r="K25" s="899">
        <v>30.380586624145508</v>
      </c>
      <c r="L25" s="899">
        <v>36.417556762695313</v>
      </c>
      <c r="M25" s="899">
        <v>34.841361999511719</v>
      </c>
      <c r="N25" s="899">
        <v>33.330112457275391</v>
      </c>
      <c r="O25" s="899">
        <v>32.144081115722656</v>
      </c>
      <c r="P25" s="899">
        <v>30.368579864501953</v>
      </c>
      <c r="Q25" s="899">
        <v>32.282581329345703</v>
      </c>
      <c r="R25" s="899">
        <v>29.022064208984375</v>
      </c>
      <c r="S25" s="899">
        <v>24.973659515380859</v>
      </c>
      <c r="T25" s="899">
        <v>21.912799835205078</v>
      </c>
      <c r="U25" s="899">
        <v>20.090686798095703</v>
      </c>
      <c r="V25" s="899">
        <v>18.223989486694336</v>
      </c>
      <c r="W25" s="899">
        <v>17.028898239135742</v>
      </c>
      <c r="X25" s="899">
        <v>16.570858001708984</v>
      </c>
      <c r="Y25" s="899">
        <v>16.16490364074707</v>
      </c>
      <c r="Z25" s="899">
        <v>15.395666122436523</v>
      </c>
      <c r="AA25" s="899">
        <v>14.603351593017578</v>
      </c>
      <c r="AB25" s="899">
        <v>13.787267684936523</v>
      </c>
    </row>
    <row r="26" spans="2:28" ht="13" x14ac:dyDescent="0.3">
      <c r="B26" s="624" t="s">
        <v>1372</v>
      </c>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row>
    <row r="27" spans="2:28" ht="12.5" x14ac:dyDescent="0.25">
      <c r="B27" s="900"/>
      <c r="C27" s="901"/>
      <c r="D27" s="901"/>
      <c r="E27" s="901"/>
      <c r="F27" s="901"/>
      <c r="G27" s="901"/>
      <c r="H27" s="901"/>
      <c r="I27" s="901"/>
      <c r="J27" s="901"/>
      <c r="K27" s="901"/>
      <c r="L27" s="901"/>
      <c r="M27" s="901"/>
      <c r="N27" s="901"/>
      <c r="O27" s="901"/>
      <c r="P27" s="901"/>
      <c r="Q27" s="901"/>
      <c r="R27" s="901"/>
      <c r="S27" s="901"/>
      <c r="T27" s="901"/>
      <c r="U27" s="901"/>
      <c r="V27" s="901"/>
      <c r="W27" s="901"/>
      <c r="X27" s="901"/>
      <c r="Y27" s="901"/>
      <c r="Z27" s="901"/>
      <c r="AA27" s="901"/>
      <c r="AB27" s="901"/>
    </row>
    <row r="28" spans="2:28" s="380" customFormat="1" ht="20.25" customHeight="1" x14ac:dyDescent="0.35">
      <c r="B28" s="633" t="s">
        <v>1373</v>
      </c>
      <c r="C28" s="630"/>
      <c r="D28" s="630"/>
      <c r="E28" s="630"/>
      <c r="F28" s="630"/>
      <c r="G28" s="630"/>
      <c r="H28" s="630"/>
      <c r="I28" s="630"/>
      <c r="J28" s="630"/>
      <c r="K28" s="630"/>
      <c r="L28" s="630"/>
      <c r="M28" s="630"/>
      <c r="N28" s="630"/>
      <c r="O28" s="630"/>
      <c r="P28" s="630"/>
      <c r="Q28" s="630"/>
      <c r="R28" s="630"/>
      <c r="S28" s="630"/>
      <c r="T28" s="630"/>
      <c r="U28" s="630"/>
      <c r="V28" s="630"/>
      <c r="W28" s="630"/>
      <c r="X28" s="630"/>
      <c r="Y28" s="630"/>
      <c r="Z28" s="630"/>
      <c r="AA28" s="630"/>
      <c r="AB28" s="630"/>
    </row>
    <row r="29" spans="2:28" ht="12.5" x14ac:dyDescent="0.25">
      <c r="B29" s="624" t="s">
        <v>1362</v>
      </c>
      <c r="C29" s="622">
        <v>0</v>
      </c>
      <c r="D29" s="622">
        <v>0</v>
      </c>
      <c r="E29" s="622">
        <v>0</v>
      </c>
      <c r="F29" s="622">
        <v>0</v>
      </c>
      <c r="G29" s="622">
        <v>5</v>
      </c>
      <c r="H29" s="622">
        <v>0</v>
      </c>
      <c r="I29" s="622">
        <v>0</v>
      </c>
      <c r="J29" s="622">
        <v>7</v>
      </c>
      <c r="K29" s="622">
        <v>0</v>
      </c>
      <c r="L29" s="622">
        <v>0</v>
      </c>
      <c r="M29" s="622">
        <v>0</v>
      </c>
      <c r="N29" s="622">
        <v>0</v>
      </c>
      <c r="O29" s="622">
        <v>0</v>
      </c>
      <c r="P29" s="622">
        <v>0</v>
      </c>
      <c r="Q29" s="622">
        <v>0</v>
      </c>
      <c r="R29" s="622">
        <v>0</v>
      </c>
      <c r="S29" s="622">
        <v>17.586193084716797</v>
      </c>
      <c r="T29" s="622">
        <v>12.113128662109375</v>
      </c>
      <c r="U29" s="622">
        <v>12.033302307128906</v>
      </c>
      <c r="V29" s="622">
        <v>6.3964519500732422</v>
      </c>
      <c r="W29" s="622">
        <v>4.05743408203125</v>
      </c>
      <c r="X29" s="622">
        <v>11.877968788146973</v>
      </c>
      <c r="Y29" s="622">
        <v>16.702713012695313</v>
      </c>
      <c r="Z29" s="622">
        <v>2.6969971656799316</v>
      </c>
      <c r="AA29" s="622">
        <v>0.98175060749053955</v>
      </c>
      <c r="AB29" s="622">
        <v>0</v>
      </c>
    </row>
    <row r="30" spans="2:28" ht="12.5" x14ac:dyDescent="0.25">
      <c r="B30" s="624" t="s">
        <v>154</v>
      </c>
      <c r="C30" s="622">
        <v>0</v>
      </c>
      <c r="D30" s="622">
        <v>0</v>
      </c>
      <c r="E30" s="622">
        <v>0</v>
      </c>
      <c r="F30" s="622">
        <v>0</v>
      </c>
      <c r="G30" s="622">
        <v>0</v>
      </c>
      <c r="H30" s="622">
        <v>0.34999999403953552</v>
      </c>
      <c r="I30" s="622">
        <v>0.34999999403953552</v>
      </c>
      <c r="J30" s="622">
        <v>0.34999999403953552</v>
      </c>
      <c r="K30" s="622">
        <v>0.58500206470489502</v>
      </c>
      <c r="L30" s="622">
        <v>0.56500190496444702</v>
      </c>
      <c r="M30" s="622">
        <v>0.9449688196182251</v>
      </c>
      <c r="N30" s="622">
        <v>0.91096872091293335</v>
      </c>
      <c r="O30" s="622">
        <v>0.87696856260299683</v>
      </c>
      <c r="P30" s="622">
        <v>0.84296846389770508</v>
      </c>
      <c r="Q30" s="622">
        <v>0.80896836519241333</v>
      </c>
      <c r="R30" s="622">
        <v>0.77499908208847046</v>
      </c>
      <c r="S30" s="622">
        <v>0.74101895093917847</v>
      </c>
      <c r="T30" s="622">
        <v>0.93138223886489868</v>
      </c>
      <c r="U30" s="622">
        <v>1.2689799070358276</v>
      </c>
      <c r="V30" s="622">
        <v>2.2516307830810547</v>
      </c>
      <c r="W30" s="622">
        <v>2.8205928802490234</v>
      </c>
      <c r="X30" s="622">
        <v>3.5848293304443359</v>
      </c>
      <c r="Y30" s="622">
        <v>5.4408321380615234</v>
      </c>
      <c r="Z30" s="622">
        <v>7.3094625473022461</v>
      </c>
      <c r="AA30" s="622">
        <v>8.1662569046020508</v>
      </c>
      <c r="AB30" s="622">
        <v>7.4720830917358398</v>
      </c>
    </row>
    <row r="31" spans="2:28" ht="12.5" x14ac:dyDescent="0.25">
      <c r="B31" s="624" t="s">
        <v>1363</v>
      </c>
      <c r="C31" s="622">
        <v>0</v>
      </c>
      <c r="D31" s="622">
        <v>0</v>
      </c>
      <c r="E31" s="622">
        <v>0</v>
      </c>
      <c r="F31" s="622">
        <v>0</v>
      </c>
      <c r="G31" s="622">
        <v>0</v>
      </c>
      <c r="H31" s="622">
        <v>0</v>
      </c>
      <c r="I31" s="622">
        <v>0</v>
      </c>
      <c r="J31" s="622">
        <v>0.14282800257205963</v>
      </c>
      <c r="K31" s="622">
        <v>0.28571599721908569</v>
      </c>
      <c r="L31" s="622">
        <v>0.28618699312210083</v>
      </c>
      <c r="M31" s="622">
        <v>0.68571597337722778</v>
      </c>
      <c r="N31" s="622">
        <v>0.68571597337722778</v>
      </c>
      <c r="O31" s="622">
        <v>0.68571597337722778</v>
      </c>
      <c r="P31" s="622">
        <v>0.68571597337722778</v>
      </c>
      <c r="Q31" s="622">
        <v>0.68527501821517944</v>
      </c>
      <c r="R31" s="622">
        <v>0.68571597337722778</v>
      </c>
      <c r="S31" s="622">
        <v>0.68571597337722778</v>
      </c>
      <c r="T31" s="622">
        <v>0.68571597337722778</v>
      </c>
      <c r="U31" s="622">
        <v>0.68571597337722778</v>
      </c>
      <c r="V31" s="622">
        <v>1.1142870187759399</v>
      </c>
      <c r="W31" s="622">
        <v>1.929643988609314</v>
      </c>
      <c r="X31" s="622">
        <v>3.3233537673950195</v>
      </c>
      <c r="Y31" s="622">
        <v>4.0340337753295898</v>
      </c>
      <c r="Z31" s="622">
        <v>4.2030811309814453</v>
      </c>
      <c r="AA31" s="622">
        <v>5.0710644721984863</v>
      </c>
      <c r="AB31" s="622">
        <v>4.7853488922119141</v>
      </c>
    </row>
    <row r="32" spans="2:28" ht="12.5" x14ac:dyDescent="0.25">
      <c r="B32" s="624" t="s">
        <v>1364</v>
      </c>
      <c r="C32" s="622">
        <v>0</v>
      </c>
      <c r="D32" s="622">
        <v>0</v>
      </c>
      <c r="E32" s="622">
        <v>0</v>
      </c>
      <c r="F32" s="622">
        <v>0</v>
      </c>
      <c r="G32" s="622">
        <v>0</v>
      </c>
      <c r="H32" s="622">
        <v>0.17499999701976776</v>
      </c>
      <c r="I32" s="622">
        <v>0.17499999701976776</v>
      </c>
      <c r="J32" s="622">
        <v>0.17499999701976776</v>
      </c>
      <c r="K32" s="622">
        <v>0.4150010347366333</v>
      </c>
      <c r="L32" s="622">
        <v>0.4050009548664093</v>
      </c>
      <c r="M32" s="622">
        <v>0.39498442411422729</v>
      </c>
      <c r="N32" s="622">
        <v>0.37098434567451477</v>
      </c>
      <c r="O32" s="622">
        <v>0.34698429703712463</v>
      </c>
      <c r="P32" s="622">
        <v>0.3229842483997345</v>
      </c>
      <c r="Q32" s="622">
        <v>0.29898416996002197</v>
      </c>
      <c r="R32" s="622">
        <v>0.27499955892562866</v>
      </c>
      <c r="S32" s="622">
        <v>0.25101947784423828</v>
      </c>
      <c r="T32" s="622">
        <v>0.45138278603553772</v>
      </c>
      <c r="U32" s="622">
        <v>0.79898053407669067</v>
      </c>
      <c r="V32" s="622">
        <v>1.3630603551864624</v>
      </c>
      <c r="W32" s="622">
        <v>1.1266657114028931</v>
      </c>
      <c r="X32" s="622">
        <v>0.50719243288040161</v>
      </c>
      <c r="Y32" s="622">
        <v>1.6625155210494995</v>
      </c>
      <c r="Z32" s="622">
        <v>3.372098445892334</v>
      </c>
      <c r="AA32" s="622">
        <v>3.3709089756011963</v>
      </c>
      <c r="AB32" s="622">
        <v>2.686734676361084</v>
      </c>
    </row>
    <row r="33" spans="2:28" ht="20.25" customHeight="1" x14ac:dyDescent="0.25">
      <c r="B33" s="897" t="s">
        <v>1365</v>
      </c>
      <c r="C33" s="902">
        <v>0</v>
      </c>
      <c r="D33" s="902">
        <v>0</v>
      </c>
      <c r="E33" s="902">
        <v>0</v>
      </c>
      <c r="F33" s="902">
        <v>0</v>
      </c>
      <c r="G33" s="902">
        <v>5</v>
      </c>
      <c r="H33" s="902">
        <v>5</v>
      </c>
      <c r="I33" s="902">
        <v>5</v>
      </c>
      <c r="J33" s="902">
        <v>11.857172012329102</v>
      </c>
      <c r="K33" s="902">
        <v>11.571455955505371</v>
      </c>
      <c r="L33" s="902">
        <v>11.285268783569336</v>
      </c>
      <c r="M33" s="902">
        <v>10.599553108215332</v>
      </c>
      <c r="N33" s="902">
        <v>9.9138374328613281</v>
      </c>
      <c r="O33" s="902">
        <v>9.2281208038330078</v>
      </c>
      <c r="P33" s="902">
        <v>8.5424051284790039</v>
      </c>
      <c r="Q33" s="902">
        <v>7.8571300506591797</v>
      </c>
      <c r="R33" s="902">
        <v>7.1714138984680176</v>
      </c>
      <c r="S33" s="902">
        <v>24.071891784667969</v>
      </c>
      <c r="T33" s="902">
        <v>35.499305725097656</v>
      </c>
      <c r="U33" s="902">
        <v>46.846889495849609</v>
      </c>
      <c r="V33" s="902">
        <v>52.129055023193359</v>
      </c>
      <c r="W33" s="902">
        <v>54.256843566894531</v>
      </c>
      <c r="X33" s="902">
        <v>62.811458587646484</v>
      </c>
      <c r="Y33" s="902">
        <v>75.480140686035156</v>
      </c>
      <c r="Z33" s="902">
        <v>73.974052429199219</v>
      </c>
      <c r="AA33" s="902">
        <v>69.884742736816406</v>
      </c>
      <c r="AB33" s="902">
        <v>65.09942626953125</v>
      </c>
    </row>
    <row r="34" spans="2:28" x14ac:dyDescent="0.35">
      <c r="B34" s="634"/>
      <c r="C34" s="632"/>
      <c r="D34" s="632"/>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row>
    <row r="35" spans="2:28" s="380" customFormat="1" ht="20.25" customHeight="1" x14ac:dyDescent="0.35">
      <c r="B35" s="633" t="s">
        <v>1374</v>
      </c>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row>
    <row r="36" spans="2:28" ht="12.5" x14ac:dyDescent="0.25">
      <c r="B36" s="624" t="s">
        <v>1362</v>
      </c>
      <c r="C36" s="622">
        <v>20</v>
      </c>
      <c r="D36" s="622">
        <v>0</v>
      </c>
      <c r="E36" s="622">
        <v>0</v>
      </c>
      <c r="F36" s="622">
        <v>0</v>
      </c>
      <c r="G36" s="622">
        <v>0</v>
      </c>
      <c r="H36" s="622">
        <v>1.5</v>
      </c>
      <c r="I36" s="622">
        <v>0</v>
      </c>
      <c r="J36" s="622">
        <v>6.5</v>
      </c>
      <c r="K36" s="622">
        <v>0</v>
      </c>
      <c r="L36" s="622">
        <v>0</v>
      </c>
      <c r="M36" s="622">
        <v>0</v>
      </c>
      <c r="N36" s="622">
        <v>0</v>
      </c>
      <c r="O36" s="622">
        <v>9.8727340698242188</v>
      </c>
      <c r="P36" s="622">
        <v>0</v>
      </c>
      <c r="Q36" s="622">
        <v>6.2000002861022949</v>
      </c>
      <c r="R36" s="622">
        <v>0</v>
      </c>
      <c r="S36" s="622">
        <v>0</v>
      </c>
      <c r="T36" s="622">
        <v>0</v>
      </c>
      <c r="U36" s="622">
        <v>0</v>
      </c>
      <c r="V36" s="622">
        <v>0</v>
      </c>
      <c r="W36" s="622">
        <v>50.000999450683594</v>
      </c>
      <c r="X36" s="622">
        <v>25</v>
      </c>
      <c r="Y36" s="622">
        <v>0</v>
      </c>
      <c r="Z36" s="622">
        <v>30</v>
      </c>
      <c r="AA36" s="622">
        <v>12.5</v>
      </c>
      <c r="AB36" s="622">
        <v>0</v>
      </c>
    </row>
    <row r="37" spans="2:28" ht="12.5" x14ac:dyDescent="0.25">
      <c r="B37" s="624" t="s">
        <v>154</v>
      </c>
      <c r="C37" s="631">
        <v>0</v>
      </c>
      <c r="D37" s="631">
        <v>0.34999999403953552</v>
      </c>
      <c r="E37" s="631">
        <v>0.34999999403953552</v>
      </c>
      <c r="F37" s="631">
        <v>0.92142897844314575</v>
      </c>
      <c r="G37" s="631">
        <v>1.4828654527664185</v>
      </c>
      <c r="H37" s="631">
        <v>1.4628579616546631</v>
      </c>
      <c r="I37" s="631">
        <v>1.495355486869812</v>
      </c>
      <c r="J37" s="631">
        <v>1.4753530025482178</v>
      </c>
      <c r="K37" s="631">
        <v>1.5685689449310303</v>
      </c>
      <c r="L37" s="631">
        <v>2.6854269504547119</v>
      </c>
      <c r="M37" s="631">
        <v>2.067997932434082</v>
      </c>
      <c r="N37" s="631">
        <v>2.0319981575012207</v>
      </c>
      <c r="O37" s="631">
        <v>1.9959981441497803</v>
      </c>
      <c r="P37" s="631">
        <v>2.0139255523681641</v>
      </c>
      <c r="Q37" s="631">
        <v>2.261059045791626</v>
      </c>
      <c r="R37" s="631">
        <v>2.5691201686859131</v>
      </c>
      <c r="S37" s="631">
        <v>2.5937607288360596</v>
      </c>
      <c r="T37" s="631">
        <v>2.6246161460876465</v>
      </c>
      <c r="U37" s="631">
        <v>2.662341833114624</v>
      </c>
      <c r="V37" s="631">
        <v>2.8334739208221436</v>
      </c>
      <c r="W37" s="631">
        <v>2.9941411018371582</v>
      </c>
      <c r="X37" s="631">
        <v>2.5780575275421143</v>
      </c>
      <c r="Y37" s="631">
        <v>4.314948558807373</v>
      </c>
      <c r="Z37" s="631">
        <v>7.0349345207214355</v>
      </c>
      <c r="AA37" s="631">
        <v>9.2145490646362305</v>
      </c>
      <c r="AB37" s="631">
        <v>8.4878263473510742</v>
      </c>
    </row>
    <row r="38" spans="2:28" ht="12.5" x14ac:dyDescent="0.25">
      <c r="B38" s="624" t="s">
        <v>1363</v>
      </c>
      <c r="C38" s="631">
        <v>0</v>
      </c>
      <c r="D38" s="631">
        <v>0</v>
      </c>
      <c r="E38" s="631">
        <v>0</v>
      </c>
      <c r="F38" s="631">
        <v>0.57142901420593262</v>
      </c>
      <c r="G38" s="631">
        <v>1.1428580284118652</v>
      </c>
      <c r="H38" s="631">
        <v>1.1428580284118652</v>
      </c>
      <c r="I38" s="631">
        <v>1.1428580284118652</v>
      </c>
      <c r="J38" s="631">
        <v>1.1428580284118652</v>
      </c>
      <c r="K38" s="631">
        <v>1.0285689830780029</v>
      </c>
      <c r="L38" s="631">
        <v>2.1714270114898682</v>
      </c>
      <c r="M38" s="631">
        <v>1.5999979972839355</v>
      </c>
      <c r="N38" s="631">
        <v>1.5999979972839355</v>
      </c>
      <c r="O38" s="631">
        <v>1.5999979972839355</v>
      </c>
      <c r="P38" s="631">
        <v>1.5999979972839355</v>
      </c>
      <c r="Q38" s="631">
        <v>1.8831313848495483</v>
      </c>
      <c r="R38" s="631">
        <v>2.2094426155090332</v>
      </c>
      <c r="S38" s="631">
        <v>2.2719106674194336</v>
      </c>
      <c r="T38" s="631">
        <v>2.3407816886901855</v>
      </c>
      <c r="U38" s="631">
        <v>2.4167120456695557</v>
      </c>
      <c r="V38" s="631">
        <v>2.6089479923248291</v>
      </c>
      <c r="W38" s="631">
        <v>2.8097648620605469</v>
      </c>
      <c r="X38" s="631">
        <v>1.7686606645584106</v>
      </c>
      <c r="Y38" s="631">
        <v>2.3093743324279785</v>
      </c>
      <c r="Z38" s="631">
        <v>4.1368799209594727</v>
      </c>
      <c r="AA38" s="631">
        <v>4.6899065971374512</v>
      </c>
      <c r="AB38" s="631">
        <v>4.611720085144043</v>
      </c>
    </row>
    <row r="39" spans="2:28" ht="12.5" x14ac:dyDescent="0.25">
      <c r="B39" s="624" t="s">
        <v>1364</v>
      </c>
      <c r="C39" s="631">
        <v>0</v>
      </c>
      <c r="D39" s="631">
        <v>0.34999999403953552</v>
      </c>
      <c r="E39" s="631">
        <v>0.34999999403953552</v>
      </c>
      <c r="F39" s="631">
        <v>0.34999999403953552</v>
      </c>
      <c r="G39" s="631">
        <v>0.34000751376152039</v>
      </c>
      <c r="H39" s="631">
        <v>0.31999996304512024</v>
      </c>
      <c r="I39" s="631">
        <v>0.35249748826026917</v>
      </c>
      <c r="J39" s="631">
        <v>0.33249497413635254</v>
      </c>
      <c r="K39" s="631">
        <v>0.53999996185302734</v>
      </c>
      <c r="L39" s="631">
        <v>0.51399999856948853</v>
      </c>
      <c r="M39" s="631">
        <v>0.46800002455711365</v>
      </c>
      <c r="N39" s="631">
        <v>0.43200013041496277</v>
      </c>
      <c r="O39" s="631">
        <v>0.3960002064704895</v>
      </c>
      <c r="P39" s="631">
        <v>0.41392761468887329</v>
      </c>
      <c r="Q39" s="631">
        <v>0.37792772054672241</v>
      </c>
      <c r="R39" s="631">
        <v>0.35967773199081421</v>
      </c>
      <c r="S39" s="631">
        <v>0.32185021042823792</v>
      </c>
      <c r="T39" s="631">
        <v>0.28383457660675049</v>
      </c>
      <c r="U39" s="631">
        <v>0.24562980234622955</v>
      </c>
      <c r="V39" s="631">
        <v>0.22452591359615326</v>
      </c>
      <c r="W39" s="631">
        <v>0.1843762993812561</v>
      </c>
      <c r="X39" s="631">
        <v>0.80939692258834839</v>
      </c>
      <c r="Y39" s="631">
        <v>2.0055742263793945</v>
      </c>
      <c r="Z39" s="631">
        <v>2.9761044979095459</v>
      </c>
      <c r="AA39" s="631">
        <v>4.6026930809020996</v>
      </c>
      <c r="AB39" s="631">
        <v>3.9541559219360352</v>
      </c>
    </row>
    <row r="40" spans="2:28" ht="20.25" customHeight="1" x14ac:dyDescent="0.25">
      <c r="B40" s="897" t="s">
        <v>1365</v>
      </c>
      <c r="C40" s="902">
        <v>20</v>
      </c>
      <c r="D40" s="902">
        <v>20</v>
      </c>
      <c r="E40" s="902">
        <v>20</v>
      </c>
      <c r="F40" s="902">
        <v>19.429000854492188</v>
      </c>
      <c r="G40" s="902">
        <v>18.285713195800781</v>
      </c>
      <c r="H40" s="902">
        <v>18.64271354675293</v>
      </c>
      <c r="I40" s="902">
        <v>17.499713897705078</v>
      </c>
      <c r="J40" s="902">
        <v>22.857139587402344</v>
      </c>
      <c r="K40" s="902">
        <v>21.828569412231445</v>
      </c>
      <c r="L40" s="902">
        <v>19.657140731811523</v>
      </c>
      <c r="M40" s="902">
        <v>18.05714225769043</v>
      </c>
      <c r="N40" s="902">
        <v>16.457145690917969</v>
      </c>
      <c r="O40" s="902">
        <v>24.729881286621094</v>
      </c>
      <c r="P40" s="902">
        <v>23.1298828125</v>
      </c>
      <c r="Q40" s="902">
        <v>27.446731567382813</v>
      </c>
      <c r="R40" s="902">
        <v>25.237310409545898</v>
      </c>
      <c r="S40" s="902">
        <v>22.965400695800781</v>
      </c>
      <c r="T40" s="902">
        <v>20.625619888305664</v>
      </c>
      <c r="U40" s="902">
        <v>18.207906723022461</v>
      </c>
      <c r="V40" s="902">
        <v>15.610920906066895</v>
      </c>
      <c r="W40" s="902">
        <v>62.398101806640625</v>
      </c>
      <c r="X40" s="902">
        <v>85.647201538085938</v>
      </c>
      <c r="Y40" s="902">
        <v>85.450912475585938</v>
      </c>
      <c r="Z40" s="902">
        <v>111.31403350830078</v>
      </c>
      <c r="AA40" s="902">
        <v>119.12413024902344</v>
      </c>
      <c r="AB40" s="902">
        <v>114.51241302490234</v>
      </c>
    </row>
    <row r="41" spans="2:28" ht="15" customHeight="1" x14ac:dyDescent="0.25">
      <c r="B41" s="624" t="s">
        <v>1366</v>
      </c>
      <c r="C41" s="635">
        <f>C40/C$12</f>
        <v>0.13373225551970008</v>
      </c>
      <c r="D41" s="635">
        <f t="shared" ref="D41:X41" si="4">D40/D$12</f>
        <v>0.12543316462748774</v>
      </c>
      <c r="E41" s="635">
        <f t="shared" si="4"/>
        <v>0.12295577533892059</v>
      </c>
      <c r="F41" s="635">
        <f t="shared" si="4"/>
        <v>0.1256987450945318</v>
      </c>
      <c r="G41" s="635">
        <f t="shared" si="4"/>
        <v>0.10991378302224164</v>
      </c>
      <c r="H41" s="635">
        <f t="shared" si="4"/>
        <v>0.10041389322175803</v>
      </c>
      <c r="I41" s="635">
        <f t="shared" si="4"/>
        <v>9.172819144349971E-2</v>
      </c>
      <c r="J41" s="635">
        <f t="shared" si="4"/>
        <v>0.11661018830643777</v>
      </c>
      <c r="K41" s="635">
        <f t="shared" si="4"/>
        <v>0.1096650091979243</v>
      </c>
      <c r="L41" s="635">
        <f t="shared" si="4"/>
        <v>0.10680304082449188</v>
      </c>
      <c r="M41" s="635">
        <f t="shared" si="4"/>
        <v>9.7980773744770058E-2</v>
      </c>
      <c r="N41" s="635">
        <f t="shared" si="4"/>
        <v>8.4324745210437854E-2</v>
      </c>
      <c r="O41" s="635">
        <f t="shared" si="4"/>
        <v>0.11506088787073063</v>
      </c>
      <c r="P41" s="635">
        <f t="shared" si="4"/>
        <v>0.10222742405221433</v>
      </c>
      <c r="Q41" s="635">
        <f t="shared" si="4"/>
        <v>0.11182783198119239</v>
      </c>
      <c r="R41" s="635">
        <f t="shared" si="4"/>
        <v>8.9106727018907331E-2</v>
      </c>
      <c r="S41" s="635">
        <f t="shared" si="4"/>
        <v>7.5711488346533601E-2</v>
      </c>
      <c r="T41" s="635">
        <f t="shared" si="4"/>
        <v>7.1126210342625576E-2</v>
      </c>
      <c r="U41" s="635">
        <f t="shared" si="4"/>
        <v>6.3171807698460938E-2</v>
      </c>
      <c r="V41" s="635">
        <f t="shared" si="4"/>
        <v>5.5366982974234598E-2</v>
      </c>
      <c r="W41" s="635">
        <f t="shared" si="4"/>
        <v>0.24093171782159259</v>
      </c>
      <c r="X41" s="635">
        <f t="shared" si="4"/>
        <v>0.363006151859608</v>
      </c>
      <c r="Y41" s="635">
        <f>Y40/Y$12</f>
        <v>0.34528991045268642</v>
      </c>
      <c r="Z41" s="635">
        <f t="shared" ref="Z41:AA41" si="5">Z40/Z$12</f>
        <v>0.40484430112286374</v>
      </c>
      <c r="AA41" s="635">
        <f t="shared" si="5"/>
        <v>0.37468084367079885</v>
      </c>
      <c r="AB41" s="635">
        <f t="shared" ref="AB41" si="6">AB40/AB$12</f>
        <v>0.32561808851525292</v>
      </c>
    </row>
    <row r="42" spans="2:28" s="380" customFormat="1" ht="12.75" customHeight="1" x14ac:dyDescent="0.25">
      <c r="B42" s="624" t="s">
        <v>1375</v>
      </c>
      <c r="C42" s="628">
        <f>C37/C$13</f>
        <v>0</v>
      </c>
      <c r="D42" s="628">
        <f t="shared" ref="D42:Y42" si="7">D37/D$13</f>
        <v>1.1392128642896685E-2</v>
      </c>
      <c r="E42" s="628">
        <f t="shared" si="7"/>
        <v>1.2097285145320233E-2</v>
      </c>
      <c r="F42" s="628">
        <f t="shared" si="7"/>
        <v>3.0287393047720997E-2</v>
      </c>
      <c r="G42" s="628">
        <f t="shared" si="7"/>
        <v>4.6794546566882055E-2</v>
      </c>
      <c r="H42" s="628">
        <f t="shared" si="7"/>
        <v>3.996659119289462E-2</v>
      </c>
      <c r="I42" s="628">
        <f t="shared" si="7"/>
        <v>4.0814906500245662E-2</v>
      </c>
      <c r="J42" s="628">
        <f t="shared" si="7"/>
        <v>4.0883688725081961E-2</v>
      </c>
      <c r="K42" s="628">
        <f t="shared" si="7"/>
        <v>4.0653007526867062E-2</v>
      </c>
      <c r="L42" s="628">
        <f t="shared" si="7"/>
        <v>7.7836195615904394E-2</v>
      </c>
      <c r="M42" s="628">
        <f t="shared" si="7"/>
        <v>5.7321546241845545E-2</v>
      </c>
      <c r="N42" s="628">
        <f t="shared" si="7"/>
        <v>4.9218764356140421E-2</v>
      </c>
      <c r="O42" s="628">
        <f t="shared" si="7"/>
        <v>4.2591769677724586E-2</v>
      </c>
      <c r="P42" s="628">
        <f t="shared" si="7"/>
        <v>4.0205764019162184E-2</v>
      </c>
      <c r="Q42" s="628">
        <f t="shared" si="7"/>
        <v>3.8008582474669317E-2</v>
      </c>
      <c r="R42" s="628">
        <f t="shared" si="7"/>
        <v>3.6097002574984736E-2</v>
      </c>
      <c r="S42" s="628">
        <f t="shared" si="7"/>
        <v>3.4377300531841945E-2</v>
      </c>
      <c r="T42" s="628">
        <f t="shared" si="7"/>
        <v>3.3802022552961747E-2</v>
      </c>
      <c r="U42" s="628">
        <f t="shared" si="7"/>
        <v>3.4421874020132928E-2</v>
      </c>
      <c r="V42" s="628">
        <f t="shared" si="7"/>
        <v>4.0992884065430273E-2</v>
      </c>
      <c r="W42" s="628">
        <f t="shared" si="7"/>
        <v>4.8957374766484131E-2</v>
      </c>
      <c r="X42" s="628">
        <f t="shared" si="7"/>
        <v>4.3755226433913982E-2</v>
      </c>
      <c r="Y42" s="628">
        <f t="shared" si="7"/>
        <v>6.8801985622928469E-2</v>
      </c>
      <c r="Z42" s="628">
        <f t="shared" ref="Z42:AA42" si="8">Z37/Z$13</f>
        <v>9.4360257264120506E-2</v>
      </c>
      <c r="AA42" s="628">
        <f t="shared" si="8"/>
        <v>0.10872111531266884</v>
      </c>
      <c r="AB42" s="628">
        <f t="shared" ref="AB42" si="9">AB37/AB$13</f>
        <v>8.5003220906098839E-2</v>
      </c>
    </row>
    <row r="43" spans="2:28" x14ac:dyDescent="0.35">
      <c r="B43" s="634"/>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row>
    <row r="44" spans="2:28" s="380" customFormat="1" x14ac:dyDescent="0.35">
      <c r="B44" s="633" t="s">
        <v>1376</v>
      </c>
      <c r="C44" s="630"/>
      <c r="D44" s="630"/>
      <c r="E44" s="630"/>
      <c r="F44" s="630"/>
      <c r="G44" s="630"/>
      <c r="H44" s="630"/>
      <c r="I44" s="630"/>
      <c r="J44" s="630"/>
      <c r="K44" s="630"/>
      <c r="L44" s="630"/>
      <c r="M44" s="630"/>
      <c r="N44" s="630"/>
      <c r="O44" s="630"/>
      <c r="P44" s="630"/>
      <c r="Q44" s="630"/>
      <c r="R44" s="630"/>
      <c r="S44" s="630"/>
      <c r="T44" s="630"/>
      <c r="U44" s="630"/>
      <c r="V44" s="630"/>
      <c r="W44" s="630"/>
      <c r="X44" s="630"/>
      <c r="Y44" s="630"/>
      <c r="Z44" s="630"/>
      <c r="AA44" s="630"/>
      <c r="AB44" s="630"/>
    </row>
    <row r="45" spans="2:28" ht="12.5" x14ac:dyDescent="0.25">
      <c r="B45" s="624" t="s">
        <v>1362</v>
      </c>
      <c r="C45" s="622">
        <v>0</v>
      </c>
      <c r="D45" s="622">
        <v>0</v>
      </c>
      <c r="E45" s="622">
        <v>0</v>
      </c>
      <c r="F45" s="622">
        <v>0</v>
      </c>
      <c r="G45" s="622">
        <v>5</v>
      </c>
      <c r="H45" s="622">
        <v>0</v>
      </c>
      <c r="I45" s="622">
        <v>0</v>
      </c>
      <c r="J45" s="622">
        <v>7</v>
      </c>
      <c r="K45" s="622">
        <v>0</v>
      </c>
      <c r="L45" s="622">
        <v>6.9706888198852539</v>
      </c>
      <c r="M45" s="622">
        <v>0</v>
      </c>
      <c r="N45" s="622">
        <v>0</v>
      </c>
      <c r="O45" s="622">
        <v>0.76429802179336548</v>
      </c>
      <c r="P45" s="622">
        <v>0</v>
      </c>
      <c r="Q45" s="622">
        <v>4.3600001335144043</v>
      </c>
      <c r="R45" s="622">
        <v>0</v>
      </c>
      <c r="S45" s="622">
        <v>17.586193084716797</v>
      </c>
      <c r="T45" s="622">
        <v>12.113128662109375</v>
      </c>
      <c r="U45" s="622">
        <v>12.033302307128906</v>
      </c>
      <c r="V45" s="622">
        <v>6.3964519500732422</v>
      </c>
      <c r="W45" s="622">
        <v>4.05743408203125</v>
      </c>
      <c r="X45" s="622">
        <v>11.877968788146973</v>
      </c>
      <c r="Y45" s="622">
        <v>16.702713012695313</v>
      </c>
      <c r="Z45" s="622">
        <v>2.6969971656799316</v>
      </c>
      <c r="AA45" s="622">
        <v>0.98175060749053955</v>
      </c>
      <c r="AB45" s="622">
        <v>0</v>
      </c>
    </row>
    <row r="46" spans="2:28" ht="12.5" x14ac:dyDescent="0.25">
      <c r="B46" s="624" t="s">
        <v>154</v>
      </c>
      <c r="C46" s="631">
        <v>2.3061718940734863</v>
      </c>
      <c r="D46" s="631">
        <v>2.3061718940734863</v>
      </c>
      <c r="E46" s="631">
        <v>2.3061718940734863</v>
      </c>
      <c r="F46" s="631">
        <v>2.3061718940734863</v>
      </c>
      <c r="G46" s="631">
        <v>2.3061718940734863</v>
      </c>
      <c r="H46" s="631">
        <v>2.6561720371246338</v>
      </c>
      <c r="I46" s="631">
        <v>2.6561720371246338</v>
      </c>
      <c r="J46" s="631">
        <v>2.6561720371246338</v>
      </c>
      <c r="K46" s="631">
        <v>2.8911740779876709</v>
      </c>
      <c r="L46" s="631">
        <v>2.8711738586425781</v>
      </c>
      <c r="M46" s="631">
        <v>4.1327695846557617</v>
      </c>
      <c r="N46" s="631">
        <v>4.0981912612915039</v>
      </c>
      <c r="O46" s="631">
        <v>4.2207193374633789</v>
      </c>
      <c r="P46" s="631">
        <v>4.168513298034668</v>
      </c>
      <c r="Q46" s="631">
        <v>4.1272811889648438</v>
      </c>
      <c r="R46" s="631">
        <v>5.2354321479797363</v>
      </c>
      <c r="S46" s="631">
        <v>6.1175994873046875</v>
      </c>
      <c r="T46" s="631">
        <v>5.2447829246520996</v>
      </c>
      <c r="U46" s="631">
        <v>4.4311223030090332</v>
      </c>
      <c r="V46" s="631">
        <v>5.0039248466491699</v>
      </c>
      <c r="W46" s="631">
        <v>5.5720686912536621</v>
      </c>
      <c r="X46" s="631">
        <v>4.5271105766296387</v>
      </c>
      <c r="Y46" s="631">
        <v>5.937957763671875</v>
      </c>
      <c r="Z46" s="631">
        <v>8.5636472702026367</v>
      </c>
      <c r="AA46" s="631">
        <v>9.4204416275024414</v>
      </c>
      <c r="AB46" s="631">
        <v>8.7262678146362305</v>
      </c>
    </row>
    <row r="47" spans="2:28" ht="12.5" x14ac:dyDescent="0.25">
      <c r="B47" s="624" t="s">
        <v>1363</v>
      </c>
      <c r="C47" s="631">
        <v>0.66889899969100952</v>
      </c>
      <c r="D47" s="631">
        <v>0.9326930046081543</v>
      </c>
      <c r="E47" s="631">
        <v>4.8370998352766037E-2</v>
      </c>
      <c r="F47" s="631">
        <v>0.70866501331329346</v>
      </c>
      <c r="G47" s="631">
        <v>0.74664801359176636</v>
      </c>
      <c r="H47" s="631">
        <v>0.75480800867080688</v>
      </c>
      <c r="I47" s="631">
        <v>0.80568999052047729</v>
      </c>
      <c r="J47" s="631">
        <v>0.99187701940536499</v>
      </c>
      <c r="K47" s="631">
        <v>1.1740789413452148</v>
      </c>
      <c r="L47" s="631">
        <v>1.2199050188064575</v>
      </c>
      <c r="M47" s="631">
        <v>2.2619099617004395</v>
      </c>
      <c r="N47" s="631">
        <v>2.1969680786132813</v>
      </c>
      <c r="O47" s="631">
        <v>2.6360421180725098</v>
      </c>
      <c r="P47" s="631">
        <v>2.4612190723419189</v>
      </c>
      <c r="Q47" s="631">
        <v>3.1312739849090576</v>
      </c>
      <c r="R47" s="631">
        <v>3.9462320804595947</v>
      </c>
      <c r="S47" s="631">
        <v>4.7341208457946777</v>
      </c>
      <c r="T47" s="631">
        <v>3.7465770244598389</v>
      </c>
      <c r="U47" s="631">
        <v>2.507828950881958</v>
      </c>
      <c r="V47" s="631">
        <v>2.9809830188751221</v>
      </c>
      <c r="W47" s="631">
        <v>3.1247360706329346</v>
      </c>
      <c r="X47" s="631">
        <v>3.7815167903900146</v>
      </c>
      <c r="Y47" s="631">
        <v>4.4399876594543457</v>
      </c>
      <c r="Z47" s="631">
        <v>4.9723186492919922</v>
      </c>
      <c r="AA47" s="631">
        <v>5.8633790016174316</v>
      </c>
      <c r="AB47" s="631">
        <v>5.6014328002929688</v>
      </c>
    </row>
    <row r="48" spans="2:28" ht="12.5" x14ac:dyDescent="0.25">
      <c r="B48" s="624" t="s">
        <v>1364</v>
      </c>
      <c r="C48" s="631">
        <v>1.6372729539871216</v>
      </c>
      <c r="D48" s="631">
        <v>1.3734790086746216</v>
      </c>
      <c r="E48" s="631">
        <v>2.2578010559082031</v>
      </c>
      <c r="F48" s="631">
        <v>1.5975069999694824</v>
      </c>
      <c r="G48" s="631">
        <v>1.5595240592956543</v>
      </c>
      <c r="H48" s="631">
        <v>1.7263640165328979</v>
      </c>
      <c r="I48" s="631">
        <v>1.6754820346832275</v>
      </c>
      <c r="J48" s="631">
        <v>1.6321229934692383</v>
      </c>
      <c r="K48" s="631">
        <v>1.8328100442886353</v>
      </c>
      <c r="L48" s="631">
        <v>1.7774549722671509</v>
      </c>
      <c r="M48" s="631">
        <v>2.0065913200378418</v>
      </c>
      <c r="N48" s="631">
        <v>2.0469546318054199</v>
      </c>
      <c r="O48" s="631">
        <v>1.740409255027771</v>
      </c>
      <c r="P48" s="631">
        <v>1.8730262517929077</v>
      </c>
      <c r="Q48" s="631">
        <v>1.6280500888824463</v>
      </c>
      <c r="R48" s="631">
        <v>1.4749168157577515</v>
      </c>
      <c r="S48" s="631">
        <v>1.5791952610015869</v>
      </c>
      <c r="T48" s="631">
        <v>1.7039226293563843</v>
      </c>
      <c r="U48" s="631">
        <v>2.154055118560791</v>
      </c>
      <c r="V48" s="631">
        <v>2.2486586570739746</v>
      </c>
      <c r="W48" s="631">
        <v>2.6830494403839111</v>
      </c>
      <c r="X48" s="631">
        <v>1.0143104791641235</v>
      </c>
      <c r="Y48" s="631">
        <v>2.1596412658691406</v>
      </c>
      <c r="Z48" s="631">
        <v>3.8570456504821777</v>
      </c>
      <c r="AA48" s="631">
        <v>3.8327789306640625</v>
      </c>
      <c r="AB48" s="631">
        <v>3.1248352527618408</v>
      </c>
    </row>
    <row r="49" spans="2:28" ht="20.25" customHeight="1" x14ac:dyDescent="0.25">
      <c r="B49" s="897" t="s">
        <v>1365</v>
      </c>
      <c r="C49" s="902">
        <v>36.114871978759766</v>
      </c>
      <c r="D49" s="902">
        <v>35.182178497314453</v>
      </c>
      <c r="E49" s="902">
        <v>35.133808135986328</v>
      </c>
      <c r="F49" s="902">
        <v>34.425144195556641</v>
      </c>
      <c r="G49" s="902">
        <v>38.678497314453125</v>
      </c>
      <c r="H49" s="902">
        <v>37.923686981201172</v>
      </c>
      <c r="I49" s="902">
        <v>37.117996215820313</v>
      </c>
      <c r="J49" s="902">
        <v>43.126121520996094</v>
      </c>
      <c r="K49" s="902">
        <v>41.952041625976563</v>
      </c>
      <c r="L49" s="902">
        <v>47.702827453613281</v>
      </c>
      <c r="M49" s="902">
        <v>45.440914154052734</v>
      </c>
      <c r="N49" s="902">
        <v>43.243949890136719</v>
      </c>
      <c r="O49" s="902">
        <v>41.372203826904297</v>
      </c>
      <c r="P49" s="902">
        <v>38.910984039306641</v>
      </c>
      <c r="Q49" s="902">
        <v>40.13970947265625</v>
      </c>
      <c r="R49" s="902">
        <v>36.193477630615234</v>
      </c>
      <c r="S49" s="902">
        <v>49.045551300048828</v>
      </c>
      <c r="T49" s="902">
        <v>57.412101745605469</v>
      </c>
      <c r="U49" s="902">
        <v>66.937576293945313</v>
      </c>
      <c r="V49" s="902">
        <v>70.353042602539063</v>
      </c>
      <c r="W49" s="902">
        <v>71.285743713378906</v>
      </c>
      <c r="X49" s="902">
        <v>79.382316589355469</v>
      </c>
      <c r="Y49" s="902">
        <v>91.645042419433594</v>
      </c>
      <c r="Z49" s="902">
        <v>89.369720458984375</v>
      </c>
      <c r="AA49" s="902">
        <v>84.488090515136719</v>
      </c>
      <c r="AB49" s="902">
        <v>78.886688232421875</v>
      </c>
    </row>
    <row r="50" spans="2:28" ht="15" customHeight="1" x14ac:dyDescent="0.25">
      <c r="B50" s="624" t="s">
        <v>1377</v>
      </c>
      <c r="C50" s="635">
        <v>0.24148617684841156</v>
      </c>
      <c r="D50" s="635">
        <v>0.22065059840679169</v>
      </c>
      <c r="E50" s="635">
        <v>0.21599523723125458</v>
      </c>
      <c r="F50" s="635">
        <v>0.22271846234798431</v>
      </c>
      <c r="G50" s="635">
        <v>0.23249296844005585</v>
      </c>
      <c r="H50" s="635">
        <v>0.20426560938358307</v>
      </c>
      <c r="I50" s="635">
        <v>0.19456128776073456</v>
      </c>
      <c r="J50" s="635">
        <v>0.22001637518405914</v>
      </c>
      <c r="K50" s="635">
        <v>0.21076373755931854</v>
      </c>
      <c r="L50" s="635">
        <v>0.25918349623680115</v>
      </c>
      <c r="M50" s="635">
        <v>0.24656926095485687</v>
      </c>
      <c r="N50" s="635">
        <v>0.22157761454582214</v>
      </c>
      <c r="O50" s="635">
        <v>0.19249273836612701</v>
      </c>
      <c r="P50" s="635">
        <v>0.17197535932064056</v>
      </c>
      <c r="Q50" s="635">
        <v>0.16354358196258545</v>
      </c>
      <c r="R50" s="635">
        <v>0.12779025733470917</v>
      </c>
      <c r="S50" s="635">
        <v>0.1616915762424469</v>
      </c>
      <c r="T50" s="635">
        <v>0.19798217713832855</v>
      </c>
      <c r="U50" s="635">
        <v>0.23223797976970673</v>
      </c>
      <c r="V50" s="635">
        <v>0.24951991438865662</v>
      </c>
      <c r="W50" s="635">
        <v>0.27524870634078979</v>
      </c>
      <c r="X50" s="635">
        <v>0.3364531397819519</v>
      </c>
      <c r="Y50" s="635">
        <v>0.37031915783882141</v>
      </c>
      <c r="Z50" s="635">
        <v>0.32503381371498108</v>
      </c>
      <c r="AA50" s="635">
        <v>0.26574018597602844</v>
      </c>
      <c r="AB50" s="635">
        <v>0.22126829624176025</v>
      </c>
    </row>
    <row r="51" spans="2:28" s="380" customFormat="1" ht="12.75" customHeight="1" x14ac:dyDescent="0.25">
      <c r="B51" s="624" t="s">
        <v>1378</v>
      </c>
      <c r="C51" s="628">
        <v>0.13033376634120941</v>
      </c>
      <c r="D51" s="628">
        <v>0.12275148928165436</v>
      </c>
      <c r="E51" s="628">
        <v>0.11990304291248322</v>
      </c>
      <c r="F51" s="628">
        <v>0.11759329587221146</v>
      </c>
      <c r="G51" s="628">
        <v>0.11189123243093491</v>
      </c>
      <c r="H51" s="628">
        <v>0.10795304179191589</v>
      </c>
      <c r="I51" s="628">
        <v>0.1000446155667305</v>
      </c>
      <c r="J51" s="628">
        <v>9.2252500355243683E-2</v>
      </c>
      <c r="K51" s="628">
        <v>8.5589043796062469E-2</v>
      </c>
      <c r="L51" s="628">
        <v>9.741637110710144E-2</v>
      </c>
      <c r="M51" s="628">
        <v>0.1258353590965271</v>
      </c>
      <c r="N51" s="628">
        <v>0.11284672468900681</v>
      </c>
      <c r="O51" s="628">
        <v>0.11563760042190552</v>
      </c>
      <c r="P51" s="628">
        <v>0.11052567511796951</v>
      </c>
      <c r="Q51" s="628">
        <v>0.1050538644194603</v>
      </c>
      <c r="R51" s="628">
        <v>0.1378626674413681</v>
      </c>
      <c r="S51" s="628">
        <v>0.15328839421272278</v>
      </c>
      <c r="T51" s="628">
        <v>0.12753294408321381</v>
      </c>
      <c r="U51" s="628">
        <v>9.3593962490558624E-2</v>
      </c>
      <c r="V51" s="628">
        <v>0.11161527782678604</v>
      </c>
      <c r="W51" s="628">
        <v>0.1316765695810318</v>
      </c>
      <c r="X51" s="628">
        <v>0.12744481861591339</v>
      </c>
      <c r="Y51" s="628">
        <v>0.12567771971225739</v>
      </c>
      <c r="Z51" s="628">
        <v>0.1655699759721756</v>
      </c>
      <c r="AA51" s="628">
        <v>0.16926747560501099</v>
      </c>
      <c r="AB51" s="628"/>
    </row>
    <row r="52" spans="2:28" x14ac:dyDescent="0.35">
      <c r="B52" s="634"/>
      <c r="C52" s="632"/>
      <c r="D52" s="632"/>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row>
    <row r="53" spans="2:28" s="380" customFormat="1" ht="20.25" customHeight="1" x14ac:dyDescent="0.35">
      <c r="B53" s="633" t="s">
        <v>1379</v>
      </c>
      <c r="C53" s="630"/>
      <c r="D53" s="630"/>
      <c r="E53" s="630"/>
      <c r="F53" s="630"/>
      <c r="G53" s="630"/>
      <c r="H53" s="630"/>
      <c r="I53" s="630"/>
      <c r="J53" s="630"/>
      <c r="K53" s="630"/>
      <c r="L53" s="630"/>
      <c r="M53" s="630"/>
      <c r="N53" s="630"/>
      <c r="O53" s="630"/>
      <c r="P53" s="630"/>
      <c r="Q53" s="630"/>
      <c r="R53" s="630"/>
      <c r="S53" s="630"/>
      <c r="T53" s="630"/>
      <c r="U53" s="630"/>
      <c r="V53" s="630"/>
      <c r="W53" s="630"/>
      <c r="X53" s="630"/>
      <c r="Y53" s="630"/>
      <c r="Z53" s="630"/>
      <c r="AA53" s="630"/>
      <c r="AB53" s="630"/>
    </row>
    <row r="54" spans="2:28" ht="12.5" x14ac:dyDescent="0.25">
      <c r="B54" s="624" t="s">
        <v>1362</v>
      </c>
      <c r="C54" s="622">
        <v>0</v>
      </c>
      <c r="D54" s="622">
        <v>0</v>
      </c>
      <c r="E54" s="622">
        <v>0</v>
      </c>
      <c r="F54" s="622">
        <v>0</v>
      </c>
      <c r="G54" s="622">
        <v>0</v>
      </c>
      <c r="H54" s="622">
        <v>0</v>
      </c>
      <c r="I54" s="622">
        <v>0</v>
      </c>
      <c r="J54" s="622">
        <v>0</v>
      </c>
      <c r="K54" s="622">
        <v>0</v>
      </c>
      <c r="L54" s="622">
        <v>0</v>
      </c>
      <c r="M54" s="622">
        <v>0</v>
      </c>
      <c r="N54" s="622">
        <v>0</v>
      </c>
      <c r="O54" s="622">
        <v>0</v>
      </c>
      <c r="P54" s="622">
        <v>0</v>
      </c>
      <c r="Q54" s="622">
        <v>0</v>
      </c>
      <c r="R54" s="622">
        <v>0</v>
      </c>
      <c r="S54" s="622">
        <v>14.792657852172852</v>
      </c>
      <c r="T54" s="622">
        <v>9.1896343231201172</v>
      </c>
      <c r="U54" s="622">
        <v>10.240513801574707</v>
      </c>
      <c r="V54" s="622">
        <v>5.7978448867797852</v>
      </c>
      <c r="W54" s="622">
        <v>33.546779632568359</v>
      </c>
      <c r="X54" s="622">
        <v>11.468505859375</v>
      </c>
      <c r="Y54" s="622">
        <v>7.6758022308349609</v>
      </c>
      <c r="Z54" s="622">
        <v>31.962493896484375</v>
      </c>
      <c r="AA54" s="622">
        <v>0.71668201684951782</v>
      </c>
      <c r="AB54" s="622">
        <v>0</v>
      </c>
    </row>
    <row r="55" spans="2:28" ht="12.5" x14ac:dyDescent="0.25">
      <c r="B55" s="624" t="s">
        <v>154</v>
      </c>
      <c r="C55" s="622">
        <v>0</v>
      </c>
      <c r="D55" s="622">
        <v>0</v>
      </c>
      <c r="E55" s="622">
        <v>0</v>
      </c>
      <c r="F55" s="622">
        <v>0</v>
      </c>
      <c r="G55" s="622">
        <v>0</v>
      </c>
      <c r="H55" s="622">
        <v>0</v>
      </c>
      <c r="I55" s="622">
        <v>0</v>
      </c>
      <c r="J55" s="622">
        <v>0</v>
      </c>
      <c r="K55" s="622">
        <v>0</v>
      </c>
      <c r="L55" s="622">
        <v>0</v>
      </c>
      <c r="M55" s="622">
        <v>0</v>
      </c>
      <c r="N55" s="622">
        <v>0</v>
      </c>
      <c r="O55" s="622">
        <v>0</v>
      </c>
      <c r="P55" s="622">
        <v>0</v>
      </c>
      <c r="Q55" s="622">
        <v>0</v>
      </c>
      <c r="R55" s="622">
        <v>0</v>
      </c>
      <c r="S55" s="622">
        <v>1.9999999494757503E-5</v>
      </c>
      <c r="T55" s="622">
        <v>0.17682701349258423</v>
      </c>
      <c r="U55" s="622">
        <v>0.49182528257369995</v>
      </c>
      <c r="V55" s="622">
        <v>1.4751983880996704</v>
      </c>
      <c r="W55" s="622">
        <v>2.0696566104888916</v>
      </c>
      <c r="X55" s="622">
        <v>2.8138697147369385</v>
      </c>
      <c r="Y55" s="622">
        <v>5.5495495796203613</v>
      </c>
      <c r="Z55" s="622">
        <v>9.9708366394042969</v>
      </c>
      <c r="AA55" s="622">
        <v>12.924530029296875</v>
      </c>
      <c r="AB55" s="622">
        <v>11.519789695739746</v>
      </c>
    </row>
    <row r="56" spans="2:28" ht="12.5" x14ac:dyDescent="0.25">
      <c r="B56" s="624" t="s">
        <v>1363</v>
      </c>
      <c r="C56" s="622">
        <v>0</v>
      </c>
      <c r="D56" s="622">
        <v>0</v>
      </c>
      <c r="E56" s="622">
        <v>0</v>
      </c>
      <c r="F56" s="622">
        <v>0</v>
      </c>
      <c r="G56" s="622">
        <v>0</v>
      </c>
      <c r="H56" s="622">
        <v>0</v>
      </c>
      <c r="I56" s="622">
        <v>0</v>
      </c>
      <c r="J56" s="622">
        <v>0</v>
      </c>
      <c r="K56" s="622">
        <v>0</v>
      </c>
      <c r="L56" s="622">
        <v>0</v>
      </c>
      <c r="M56" s="622">
        <v>0</v>
      </c>
      <c r="N56" s="622">
        <v>0</v>
      </c>
      <c r="O56" s="622">
        <v>0</v>
      </c>
      <c r="P56" s="622">
        <v>0</v>
      </c>
      <c r="Q56" s="622">
        <v>0</v>
      </c>
      <c r="R56" s="622">
        <v>0</v>
      </c>
      <c r="S56" s="622">
        <v>0</v>
      </c>
      <c r="T56" s="622">
        <v>0</v>
      </c>
      <c r="U56" s="622">
        <v>0</v>
      </c>
      <c r="V56" s="622">
        <v>0.42857098579406738</v>
      </c>
      <c r="W56" s="622">
        <v>1.2439279556274414</v>
      </c>
      <c r="X56" s="622">
        <v>2.3281779289245605</v>
      </c>
      <c r="Y56" s="622">
        <v>3.1684579849243164</v>
      </c>
      <c r="Z56" s="622">
        <v>5.0984148979187012</v>
      </c>
      <c r="AA56" s="622">
        <v>6.3830652236938477</v>
      </c>
      <c r="AB56" s="622">
        <v>6.3830652236938477</v>
      </c>
    </row>
    <row r="57" spans="2:28" ht="12.5" x14ac:dyDescent="0.25">
      <c r="B57" s="624" t="s">
        <v>1364</v>
      </c>
      <c r="C57" s="622">
        <v>0</v>
      </c>
      <c r="D57" s="622">
        <v>0</v>
      </c>
      <c r="E57" s="622">
        <v>0</v>
      </c>
      <c r="F57" s="622">
        <v>0</v>
      </c>
      <c r="G57" s="622">
        <v>0</v>
      </c>
      <c r="H57" s="622">
        <v>0</v>
      </c>
      <c r="I57" s="622">
        <v>0</v>
      </c>
      <c r="J57" s="622">
        <v>0</v>
      </c>
      <c r="K57" s="622">
        <v>0</v>
      </c>
      <c r="L57" s="622">
        <v>0</v>
      </c>
      <c r="M57" s="622">
        <v>0</v>
      </c>
      <c r="N57" s="622">
        <v>0</v>
      </c>
      <c r="O57" s="622">
        <v>0</v>
      </c>
      <c r="P57" s="622">
        <v>0</v>
      </c>
      <c r="Q57" s="622">
        <v>0</v>
      </c>
      <c r="R57" s="622">
        <v>0</v>
      </c>
      <c r="S57" s="622">
        <v>1.9999999494757503E-5</v>
      </c>
      <c r="T57" s="622">
        <v>0.17682701349258423</v>
      </c>
      <c r="U57" s="622">
        <v>0.49182528257369995</v>
      </c>
      <c r="V57" s="622">
        <v>1.046627402305603</v>
      </c>
      <c r="W57" s="622">
        <v>0.82572871446609497</v>
      </c>
      <c r="X57" s="622">
        <v>0.4856916069984436</v>
      </c>
      <c r="Y57" s="622">
        <v>2.3810915946960449</v>
      </c>
      <c r="Z57" s="622">
        <v>4.8724222183227539</v>
      </c>
      <c r="AA57" s="622">
        <v>6.5414652824401855</v>
      </c>
      <c r="AB57" s="622">
        <v>5.1367249488830566</v>
      </c>
    </row>
    <row r="58" spans="2:28" ht="20.25" customHeight="1" x14ac:dyDescent="0.25">
      <c r="B58" s="897" t="s">
        <v>1365</v>
      </c>
      <c r="C58" s="899">
        <v>0</v>
      </c>
      <c r="D58" s="899">
        <v>0</v>
      </c>
      <c r="E58" s="899">
        <v>0</v>
      </c>
      <c r="F58" s="899">
        <v>0</v>
      </c>
      <c r="G58" s="899">
        <v>0</v>
      </c>
      <c r="H58" s="899">
        <v>0</v>
      </c>
      <c r="I58" s="899">
        <v>0</v>
      </c>
      <c r="J58" s="899">
        <v>0</v>
      </c>
      <c r="K58" s="899">
        <v>0</v>
      </c>
      <c r="L58" s="899">
        <v>0</v>
      </c>
      <c r="M58" s="899">
        <v>0</v>
      </c>
      <c r="N58" s="899">
        <v>0</v>
      </c>
      <c r="O58" s="899">
        <v>0</v>
      </c>
      <c r="P58" s="899">
        <v>0</v>
      </c>
      <c r="Q58" s="899">
        <v>0</v>
      </c>
      <c r="R58" s="899">
        <v>0</v>
      </c>
      <c r="S58" s="899">
        <v>14.792657852172852</v>
      </c>
      <c r="T58" s="899">
        <v>23.982292175292969</v>
      </c>
      <c r="U58" s="899">
        <v>34.222805023193359</v>
      </c>
      <c r="V58" s="899">
        <v>39.592079162597656</v>
      </c>
      <c r="W58" s="899">
        <v>71.894927978515625</v>
      </c>
      <c r="X58" s="899">
        <v>81.035255432128906</v>
      </c>
      <c r="Y58" s="899">
        <v>85.5426025390625</v>
      </c>
      <c r="Z58" s="899">
        <v>112.40667724609375</v>
      </c>
      <c r="AA58" s="899">
        <v>106.74029541015625</v>
      </c>
      <c r="AB58" s="899">
        <v>100.35723114013672</v>
      </c>
    </row>
    <row r="59" spans="2:28" ht="12.5" x14ac:dyDescent="0.25">
      <c r="B59" s="636" t="s">
        <v>1380</v>
      </c>
      <c r="C59" s="635">
        <f t="shared" ref="C59" si="10">C58/C8</f>
        <v>0</v>
      </c>
      <c r="D59" s="635">
        <f t="shared" ref="D59:Y59" si="11">D58/D8</f>
        <v>0</v>
      </c>
      <c r="E59" s="635">
        <f t="shared" si="11"/>
        <v>0</v>
      </c>
      <c r="F59" s="635">
        <f t="shared" si="11"/>
        <v>0</v>
      </c>
      <c r="G59" s="635">
        <f t="shared" si="11"/>
        <v>0</v>
      </c>
      <c r="H59" s="635">
        <f t="shared" si="11"/>
        <v>0</v>
      </c>
      <c r="I59" s="635">
        <f t="shared" si="11"/>
        <v>0</v>
      </c>
      <c r="J59" s="635">
        <f t="shared" si="11"/>
        <v>0</v>
      </c>
      <c r="K59" s="635">
        <f t="shared" si="11"/>
        <v>0</v>
      </c>
      <c r="L59" s="635">
        <f t="shared" si="11"/>
        <v>0</v>
      </c>
      <c r="M59" s="635">
        <f t="shared" si="11"/>
        <v>0</v>
      </c>
      <c r="N59" s="635">
        <f t="shared" si="11"/>
        <v>0</v>
      </c>
      <c r="O59" s="635">
        <f t="shared" si="11"/>
        <v>0</v>
      </c>
      <c r="P59" s="635">
        <f t="shared" si="11"/>
        <v>0</v>
      </c>
      <c r="Q59" s="635">
        <f t="shared" si="11"/>
        <v>0</v>
      </c>
      <c r="R59" s="635">
        <f t="shared" si="11"/>
        <v>0</v>
      </c>
      <c r="S59" s="635">
        <f t="shared" si="11"/>
        <v>0.20542232339049565</v>
      </c>
      <c r="T59" s="635">
        <f t="shared" si="11"/>
        <v>0.30731667018622366</v>
      </c>
      <c r="U59" s="635">
        <f t="shared" si="11"/>
        <v>0.40193329163153063</v>
      </c>
      <c r="V59" s="635">
        <f t="shared" si="11"/>
        <v>0.46056598868832033</v>
      </c>
      <c r="W59" s="635">
        <f t="shared" si="11"/>
        <v>0.53779820442720461</v>
      </c>
      <c r="X59" s="635">
        <f t="shared" si="11"/>
        <v>0.49103489245634108</v>
      </c>
      <c r="Y59" s="635">
        <f t="shared" si="11"/>
        <v>0.48302965985048801</v>
      </c>
      <c r="Z59" s="635">
        <f t="shared" ref="Z59:AB59" si="12">Z58/Z8</f>
        <v>0.56011844880604189</v>
      </c>
      <c r="AA59" s="635">
        <f t="shared" si="12"/>
        <v>0.52423322632588554</v>
      </c>
      <c r="AB59" s="635">
        <f t="shared" si="12"/>
        <v>0.51891262392991722</v>
      </c>
    </row>
    <row r="60" spans="2:28" x14ac:dyDescent="0.35">
      <c r="B60" s="903"/>
      <c r="C60" s="901"/>
      <c r="D60" s="901"/>
      <c r="E60" s="901"/>
      <c r="F60" s="901"/>
      <c r="G60" s="901"/>
      <c r="H60" s="901"/>
      <c r="I60" s="901"/>
      <c r="J60" s="901"/>
      <c r="K60" s="901"/>
      <c r="L60" s="901"/>
      <c r="M60" s="901"/>
      <c r="N60" s="901"/>
      <c r="O60" s="901"/>
      <c r="P60" s="901"/>
      <c r="Q60" s="901"/>
      <c r="R60" s="901"/>
      <c r="S60" s="901"/>
      <c r="T60" s="901"/>
      <c r="U60" s="901"/>
      <c r="V60" s="901"/>
      <c r="W60" s="901"/>
      <c r="X60" s="901"/>
      <c r="Y60" s="901"/>
      <c r="Z60" s="901"/>
      <c r="AA60" s="901"/>
      <c r="AB60" s="901"/>
    </row>
    <row r="61" spans="2:28" s="380" customFormat="1" x14ac:dyDescent="0.35">
      <c r="B61" s="633" t="s">
        <v>1381</v>
      </c>
      <c r="C61" s="630"/>
      <c r="D61" s="630"/>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row>
    <row r="62" spans="2:28" ht="12.5" x14ac:dyDescent="0.25">
      <c r="B62" s="624" t="s">
        <v>1382</v>
      </c>
      <c r="C62" s="622">
        <v>20</v>
      </c>
      <c r="D62" s="622">
        <v>20</v>
      </c>
      <c r="E62" s="622">
        <v>20</v>
      </c>
      <c r="F62" s="622">
        <v>19.429000854492188</v>
      </c>
      <c r="G62" s="622">
        <v>23.285713195800781</v>
      </c>
      <c r="H62" s="622">
        <v>23.64271354675293</v>
      </c>
      <c r="I62" s="622">
        <v>22.499713897705078</v>
      </c>
      <c r="J62" s="622">
        <v>34.714309692382813</v>
      </c>
      <c r="K62" s="622">
        <v>33.4000244140625</v>
      </c>
      <c r="L62" s="622">
        <v>30.942409515380859</v>
      </c>
      <c r="M62" s="622">
        <v>28.656696319580078</v>
      </c>
      <c r="N62" s="622">
        <v>26.370981216430664</v>
      </c>
      <c r="O62" s="622">
        <v>24.085268020629883</v>
      </c>
      <c r="P62" s="622">
        <v>21.799554824829102</v>
      </c>
      <c r="Q62" s="622">
        <v>19.514261245727539</v>
      </c>
      <c r="R62" s="622">
        <v>17.228569030761719</v>
      </c>
      <c r="S62" s="622">
        <v>24.942855834960938</v>
      </c>
      <c r="T62" s="622">
        <v>22.658140182495117</v>
      </c>
      <c r="U62" s="622">
        <v>20.371427536010742</v>
      </c>
      <c r="V62" s="622">
        <v>17.657142639160156</v>
      </c>
      <c r="W62" s="622">
        <v>29.799997329711914</v>
      </c>
      <c r="X62" s="622">
        <v>31.085729598999023</v>
      </c>
      <c r="Y62" s="622">
        <v>30.942913055419922</v>
      </c>
      <c r="Z62" s="622">
        <v>28.346275329589844</v>
      </c>
      <c r="AA62" s="622">
        <v>25.455520629882813</v>
      </c>
      <c r="AB62" s="622">
        <v>23.079036712646484</v>
      </c>
    </row>
    <row r="63" spans="2:28" ht="12.5" x14ac:dyDescent="0.25">
      <c r="B63" s="624" t="s">
        <v>1383</v>
      </c>
      <c r="C63" s="622">
        <v>0</v>
      </c>
      <c r="D63" s="622">
        <v>0</v>
      </c>
      <c r="E63" s="622">
        <v>0</v>
      </c>
      <c r="F63" s="622">
        <v>0</v>
      </c>
      <c r="G63" s="622">
        <v>0</v>
      </c>
      <c r="H63" s="622">
        <v>0</v>
      </c>
      <c r="I63" s="622">
        <v>0</v>
      </c>
      <c r="J63" s="622">
        <v>0</v>
      </c>
      <c r="K63" s="622">
        <v>0</v>
      </c>
      <c r="L63" s="622">
        <v>0</v>
      </c>
      <c r="M63" s="622">
        <v>0</v>
      </c>
      <c r="N63" s="622">
        <v>0</v>
      </c>
      <c r="O63" s="622">
        <v>9.8727340698242188</v>
      </c>
      <c r="P63" s="622">
        <v>9.8727340698242188</v>
      </c>
      <c r="Q63" s="622">
        <v>15.78960132598877</v>
      </c>
      <c r="R63" s="622">
        <v>15.180155754089355</v>
      </c>
      <c r="S63" s="622">
        <v>22.094436645507813</v>
      </c>
      <c r="T63" s="622">
        <v>33.466781616210938</v>
      </c>
      <c r="U63" s="622">
        <v>44.683368682861328</v>
      </c>
      <c r="V63" s="622">
        <v>50.082832336425781</v>
      </c>
      <c r="W63" s="622">
        <v>86.854949951171875</v>
      </c>
      <c r="X63" s="622">
        <v>117.37293243408203</v>
      </c>
      <c r="Y63" s="622">
        <v>120.57167053222656</v>
      </c>
      <c r="Z63" s="622">
        <v>147.57760620117188</v>
      </c>
      <c r="AA63" s="622">
        <v>154.98915100097656</v>
      </c>
      <c r="AB63" s="622">
        <v>148.76858520507813</v>
      </c>
    </row>
    <row r="64" spans="2:28" ht="12.5" x14ac:dyDescent="0.25">
      <c r="B64" s="624" t="s">
        <v>1384</v>
      </c>
      <c r="C64" s="622">
        <v>0</v>
      </c>
      <c r="D64" s="622">
        <v>0</v>
      </c>
      <c r="E64" s="622">
        <v>0</v>
      </c>
      <c r="F64" s="622">
        <v>0</v>
      </c>
      <c r="G64" s="622">
        <v>0</v>
      </c>
      <c r="H64" s="622">
        <v>0</v>
      </c>
      <c r="I64" s="622">
        <v>0</v>
      </c>
      <c r="J64" s="622">
        <v>0</v>
      </c>
      <c r="K64" s="622">
        <v>0</v>
      </c>
      <c r="L64" s="622">
        <v>0</v>
      </c>
      <c r="M64" s="622">
        <v>0</v>
      </c>
      <c r="N64" s="622">
        <v>0</v>
      </c>
      <c r="O64" s="622">
        <v>0</v>
      </c>
      <c r="P64" s="622">
        <v>0</v>
      </c>
      <c r="Q64" s="622">
        <v>0</v>
      </c>
      <c r="R64" s="622">
        <v>0</v>
      </c>
      <c r="S64" s="622">
        <v>0</v>
      </c>
      <c r="T64" s="622">
        <v>0</v>
      </c>
      <c r="U64" s="622">
        <v>0</v>
      </c>
      <c r="V64" s="622">
        <v>0</v>
      </c>
      <c r="W64" s="622">
        <v>0</v>
      </c>
      <c r="X64" s="622">
        <v>0</v>
      </c>
      <c r="Y64" s="622">
        <v>0</v>
      </c>
      <c r="Z64" s="622">
        <v>0</v>
      </c>
      <c r="AA64" s="622">
        <v>0</v>
      </c>
      <c r="AB64" s="622">
        <v>0</v>
      </c>
    </row>
    <row r="65" spans="2:28" ht="12.5" x14ac:dyDescent="0.25">
      <c r="B65" s="624" t="s">
        <v>1385</v>
      </c>
      <c r="C65" s="622">
        <v>0</v>
      </c>
      <c r="D65" s="622">
        <v>0</v>
      </c>
      <c r="E65" s="622">
        <v>0</v>
      </c>
      <c r="F65" s="622">
        <v>0</v>
      </c>
      <c r="G65" s="622">
        <v>0</v>
      </c>
      <c r="H65" s="622">
        <v>0</v>
      </c>
      <c r="I65" s="622">
        <v>0</v>
      </c>
      <c r="J65" s="622">
        <v>0</v>
      </c>
      <c r="K65" s="622">
        <v>0</v>
      </c>
      <c r="L65" s="622">
        <v>0</v>
      </c>
      <c r="M65" s="622">
        <v>0</v>
      </c>
      <c r="N65" s="622">
        <v>0</v>
      </c>
      <c r="O65" s="622">
        <v>0</v>
      </c>
      <c r="P65" s="622">
        <v>0</v>
      </c>
      <c r="Q65" s="622">
        <v>0</v>
      </c>
      <c r="R65" s="622">
        <v>0</v>
      </c>
      <c r="S65" s="622">
        <v>0</v>
      </c>
      <c r="T65" s="622">
        <v>0</v>
      </c>
      <c r="U65" s="622">
        <v>0</v>
      </c>
      <c r="V65" s="622">
        <v>0</v>
      </c>
      <c r="W65" s="622">
        <v>0</v>
      </c>
      <c r="X65" s="622">
        <v>0</v>
      </c>
      <c r="Y65" s="622">
        <v>3.593235969543457</v>
      </c>
      <c r="Z65" s="622">
        <v>3.7671020030975342</v>
      </c>
      <c r="AA65" s="622">
        <v>3.7671020030975342</v>
      </c>
      <c r="AB65" s="622">
        <v>3.7671020030975342</v>
      </c>
    </row>
    <row r="66" spans="2:28" ht="12.5" x14ac:dyDescent="0.25">
      <c r="B66" s="624" t="s">
        <v>1386</v>
      </c>
      <c r="C66" s="622">
        <v>0</v>
      </c>
      <c r="D66" s="622">
        <v>0</v>
      </c>
      <c r="E66" s="622">
        <v>0</v>
      </c>
      <c r="F66" s="622">
        <v>0</v>
      </c>
      <c r="G66" s="622">
        <v>0</v>
      </c>
      <c r="H66" s="622">
        <v>0</v>
      </c>
      <c r="I66" s="622">
        <v>0</v>
      </c>
      <c r="J66" s="622">
        <v>0</v>
      </c>
      <c r="K66" s="622">
        <v>0</v>
      </c>
      <c r="L66" s="622">
        <v>4.407750129699707</v>
      </c>
      <c r="M66" s="622">
        <v>4.1174769401550293</v>
      </c>
      <c r="N66" s="622">
        <v>3.8151090145111084</v>
      </c>
      <c r="O66" s="622">
        <v>3.3395769596099854</v>
      </c>
      <c r="P66" s="622">
        <v>3.0252599716186523</v>
      </c>
      <c r="Q66" s="622">
        <v>2.7045960426330566</v>
      </c>
      <c r="R66" s="622">
        <v>2.3637359142303467</v>
      </c>
      <c r="S66" s="622">
        <v>2.0087530612945557</v>
      </c>
      <c r="T66" s="622">
        <v>1.6390459537506104</v>
      </c>
      <c r="U66" s="622">
        <v>1.2539869546890259</v>
      </c>
      <c r="V66" s="622">
        <v>0.8529210090637207</v>
      </c>
      <c r="W66" s="622">
        <v>0.4351629912853241</v>
      </c>
      <c r="X66" s="622">
        <v>0</v>
      </c>
      <c r="Y66" s="622">
        <v>0</v>
      </c>
      <c r="Z66" s="622">
        <v>0</v>
      </c>
      <c r="AA66" s="622">
        <v>0</v>
      </c>
      <c r="AB66" s="622">
        <v>0</v>
      </c>
    </row>
    <row r="67" spans="2:28" x14ac:dyDescent="0.35">
      <c r="B67" s="634" t="s">
        <v>1387</v>
      </c>
      <c r="C67" s="622">
        <v>0</v>
      </c>
      <c r="D67" s="622">
        <v>0</v>
      </c>
      <c r="E67" s="622">
        <v>0</v>
      </c>
      <c r="F67" s="622">
        <v>0</v>
      </c>
      <c r="G67" s="622">
        <v>0</v>
      </c>
      <c r="H67" s="622">
        <v>0</v>
      </c>
      <c r="I67" s="622">
        <v>0</v>
      </c>
      <c r="J67" s="622">
        <v>0</v>
      </c>
      <c r="K67" s="622">
        <v>0</v>
      </c>
      <c r="L67" s="622">
        <v>2.562938928604126</v>
      </c>
      <c r="M67" s="622">
        <v>2.2730259895324707</v>
      </c>
      <c r="N67" s="622">
        <v>1.8924230337142944</v>
      </c>
      <c r="O67" s="622">
        <v>2.4131801128387451</v>
      </c>
      <c r="P67" s="622">
        <v>1.9049710035324097</v>
      </c>
      <c r="Q67" s="622">
        <v>5.3201999664306641</v>
      </c>
      <c r="R67" s="622">
        <v>3.8166289329528809</v>
      </c>
      <c r="S67" s="622">
        <v>1.3873269557952881</v>
      </c>
      <c r="T67" s="622">
        <v>4.5281998813152313E-2</v>
      </c>
      <c r="U67" s="622">
        <v>0</v>
      </c>
      <c r="V67" s="622">
        <v>0</v>
      </c>
      <c r="W67" s="622">
        <v>0</v>
      </c>
      <c r="X67" s="622">
        <v>0</v>
      </c>
      <c r="Y67" s="622">
        <v>2.2300000190734863</v>
      </c>
      <c r="Z67" s="622">
        <v>2.2300000190734863</v>
      </c>
      <c r="AA67" s="622">
        <v>2.2300000190734863</v>
      </c>
      <c r="AB67" s="622">
        <v>2.2300000190734863</v>
      </c>
    </row>
    <row r="68" spans="2:28" ht="12.5" x14ac:dyDescent="0.25">
      <c r="B68" s="624" t="s">
        <v>1388</v>
      </c>
      <c r="C68" s="622">
        <v>36.114871978759766</v>
      </c>
      <c r="D68" s="622">
        <v>35.182178497314453</v>
      </c>
      <c r="E68" s="622">
        <v>35.133808135986328</v>
      </c>
      <c r="F68" s="622">
        <v>34.425144195556641</v>
      </c>
      <c r="G68" s="622">
        <v>33.678497314453125</v>
      </c>
      <c r="H68" s="622">
        <v>32.923686981201172</v>
      </c>
      <c r="I68" s="622">
        <v>32.117996215820313</v>
      </c>
      <c r="J68" s="622">
        <v>31.268949508666992</v>
      </c>
      <c r="K68" s="622">
        <v>30.380586624145508</v>
      </c>
      <c r="L68" s="622">
        <v>29.446868896484375</v>
      </c>
      <c r="M68" s="622">
        <v>28.450859069824219</v>
      </c>
      <c r="N68" s="622">
        <v>27.622579574584961</v>
      </c>
      <c r="O68" s="622">
        <v>26.391326904296875</v>
      </c>
      <c r="P68" s="622">
        <v>25.438348770141602</v>
      </c>
      <c r="Q68" s="622">
        <v>24.257785797119141</v>
      </c>
      <c r="R68" s="622">
        <v>22.841699600219727</v>
      </c>
      <c r="S68" s="622">
        <v>21.577579498291016</v>
      </c>
      <c r="T68" s="622">
        <v>20.228471755981445</v>
      </c>
      <c r="U68" s="622">
        <v>18.836698532104492</v>
      </c>
      <c r="V68" s="622">
        <v>17.371068954467773</v>
      </c>
      <c r="W68" s="622">
        <v>16.593734741210938</v>
      </c>
      <c r="X68" s="622">
        <v>16.570858001708984</v>
      </c>
      <c r="Y68" s="622">
        <v>16.16490364074707</v>
      </c>
      <c r="Z68" s="622">
        <v>15.395666122436523</v>
      </c>
      <c r="AA68" s="622">
        <v>14.603351593017578</v>
      </c>
      <c r="AB68" s="622">
        <v>13.787267684936523</v>
      </c>
    </row>
    <row r="69" spans="2:28" ht="20.25" customHeight="1" x14ac:dyDescent="0.25">
      <c r="B69" s="904" t="s">
        <v>201</v>
      </c>
      <c r="C69" s="899">
        <f t="shared" ref="C69" si="13">SUM(C62:C68)</f>
        <v>56.114871978759766</v>
      </c>
      <c r="D69" s="899">
        <f t="shared" ref="D69:Y69" si="14">SUM(D62:D68)</f>
        <v>55.182178497314453</v>
      </c>
      <c r="E69" s="899">
        <f t="shared" si="14"/>
        <v>55.133808135986328</v>
      </c>
      <c r="F69" s="899">
        <f t="shared" si="14"/>
        <v>53.854145050048828</v>
      </c>
      <c r="G69" s="899">
        <f t="shared" si="14"/>
        <v>56.964210510253906</v>
      </c>
      <c r="H69" s="899">
        <f t="shared" si="14"/>
        <v>56.566400527954102</v>
      </c>
      <c r="I69" s="899">
        <f t="shared" si="14"/>
        <v>54.617710113525391</v>
      </c>
      <c r="J69" s="899">
        <f t="shared" si="14"/>
        <v>65.983259201049805</v>
      </c>
      <c r="K69" s="899">
        <f t="shared" si="14"/>
        <v>63.780611038208008</v>
      </c>
      <c r="L69" s="899">
        <f t="shared" si="14"/>
        <v>67.359967470169067</v>
      </c>
      <c r="M69" s="899">
        <f t="shared" si="14"/>
        <v>63.498058319091797</v>
      </c>
      <c r="N69" s="899">
        <f t="shared" si="14"/>
        <v>59.701092839241028</v>
      </c>
      <c r="O69" s="899">
        <f t="shared" si="14"/>
        <v>66.102086067199707</v>
      </c>
      <c r="P69" s="899">
        <f t="shared" si="14"/>
        <v>62.040868639945984</v>
      </c>
      <c r="Q69" s="899">
        <f t="shared" si="14"/>
        <v>67.58644437789917</v>
      </c>
      <c r="R69" s="899">
        <f t="shared" si="14"/>
        <v>61.430789232254028</v>
      </c>
      <c r="S69" s="899">
        <f t="shared" si="14"/>
        <v>72.010951995849609</v>
      </c>
      <c r="T69" s="899">
        <f t="shared" si="14"/>
        <v>78.037721507251263</v>
      </c>
      <c r="U69" s="899">
        <f t="shared" si="14"/>
        <v>85.145481705665588</v>
      </c>
      <c r="V69" s="899">
        <f t="shared" si="14"/>
        <v>85.963964939117432</v>
      </c>
      <c r="W69" s="899">
        <f t="shared" si="14"/>
        <v>133.68384501338005</v>
      </c>
      <c r="X69" s="899">
        <f t="shared" si="14"/>
        <v>165.02952003479004</v>
      </c>
      <c r="Y69" s="899">
        <f t="shared" si="14"/>
        <v>173.5027232170105</v>
      </c>
      <c r="Z69" s="899">
        <f t="shared" ref="Z69:AB69" si="15">SUM(Z62:Z68)</f>
        <v>197.31664967536926</v>
      </c>
      <c r="AA69" s="899">
        <f t="shared" si="15"/>
        <v>201.04512524604797</v>
      </c>
      <c r="AB69" s="899">
        <f t="shared" si="15"/>
        <v>191.63199162483215</v>
      </c>
    </row>
    <row r="70" spans="2:28" ht="12.5" x14ac:dyDescent="0.25">
      <c r="B70" s="624"/>
      <c r="C70" s="632"/>
      <c r="D70" s="632"/>
      <c r="E70" s="632"/>
      <c r="F70" s="632"/>
      <c r="G70" s="632"/>
      <c r="H70" s="632"/>
      <c r="I70" s="632"/>
      <c r="J70" s="632"/>
      <c r="K70" s="632"/>
      <c r="L70" s="632"/>
      <c r="M70" s="632"/>
      <c r="N70" s="632"/>
      <c r="O70" s="632"/>
      <c r="P70" s="632"/>
      <c r="Q70" s="632"/>
      <c r="R70" s="632"/>
      <c r="S70" s="632"/>
      <c r="T70" s="632"/>
      <c r="U70" s="632"/>
      <c r="V70" s="632"/>
      <c r="W70" s="632"/>
      <c r="X70" s="632"/>
      <c r="Y70" s="632"/>
      <c r="Z70" s="632"/>
      <c r="AA70" s="632"/>
      <c r="AB70" s="632"/>
    </row>
    <row r="71" spans="2:28" s="380" customFormat="1" x14ac:dyDescent="0.35">
      <c r="B71" s="633" t="s">
        <v>1389</v>
      </c>
      <c r="C71" s="630"/>
      <c r="D71" s="630"/>
      <c r="E71" s="630"/>
      <c r="F71" s="630"/>
      <c r="G71" s="630"/>
      <c r="H71" s="630"/>
      <c r="I71" s="630"/>
      <c r="J71" s="630"/>
      <c r="K71" s="630"/>
      <c r="L71" s="630"/>
      <c r="M71" s="630"/>
      <c r="N71" s="630"/>
      <c r="O71" s="630"/>
      <c r="P71" s="630"/>
      <c r="Q71" s="630"/>
      <c r="R71" s="630"/>
      <c r="S71" s="630"/>
      <c r="T71" s="630"/>
      <c r="U71" s="630"/>
      <c r="V71" s="630"/>
      <c r="W71" s="630"/>
      <c r="X71" s="630"/>
      <c r="Y71" s="630"/>
      <c r="Z71" s="630"/>
      <c r="AA71" s="630"/>
      <c r="AB71" s="630"/>
    </row>
    <row r="72" spans="2:28" ht="12.5" x14ac:dyDescent="0.25">
      <c r="B72" s="624" t="s">
        <v>1390</v>
      </c>
      <c r="C72" s="622">
        <v>20</v>
      </c>
      <c r="D72" s="622">
        <v>20</v>
      </c>
      <c r="E72" s="622">
        <v>20</v>
      </c>
      <c r="F72" s="622">
        <v>19.429000854492188</v>
      </c>
      <c r="G72" s="622">
        <v>23.285713195800781</v>
      </c>
      <c r="H72" s="622">
        <v>23.64271354675293</v>
      </c>
      <c r="I72" s="622">
        <v>22.499713897705078</v>
      </c>
      <c r="J72" s="622">
        <v>34.714309692382813</v>
      </c>
      <c r="K72" s="622">
        <v>33.4000244140625</v>
      </c>
      <c r="L72" s="622">
        <v>30.942409515380859</v>
      </c>
      <c r="M72" s="622">
        <v>28.656696319580078</v>
      </c>
      <c r="N72" s="622">
        <v>26.370981216430664</v>
      </c>
      <c r="O72" s="622">
        <v>33.958000183105469</v>
      </c>
      <c r="P72" s="622">
        <v>31.67228889465332</v>
      </c>
      <c r="Q72" s="622">
        <v>35.303863525390625</v>
      </c>
      <c r="R72" s="622">
        <v>32.408725738525391</v>
      </c>
      <c r="S72" s="622">
        <v>47.03729248046875</v>
      </c>
      <c r="T72" s="622">
        <v>56.124923706054688</v>
      </c>
      <c r="U72" s="622">
        <v>65.054794311523438</v>
      </c>
      <c r="V72" s="622">
        <v>67.739974975585938</v>
      </c>
      <c r="W72" s="622">
        <v>116.65494537353516</v>
      </c>
      <c r="X72" s="622">
        <v>148.45866394042969</v>
      </c>
      <c r="Y72" s="622">
        <v>160.93106079101563</v>
      </c>
      <c r="Z72" s="622">
        <v>185.2880859375</v>
      </c>
      <c r="AA72" s="622">
        <v>189.00886535644531</v>
      </c>
      <c r="AB72" s="622">
        <v>179.61183166503906</v>
      </c>
    </row>
    <row r="73" spans="2:28" ht="12.5" x14ac:dyDescent="0.25">
      <c r="B73" s="637" t="s">
        <v>1391</v>
      </c>
      <c r="C73" s="622">
        <v>0</v>
      </c>
      <c r="D73" s="622">
        <v>0</v>
      </c>
      <c r="E73" s="622">
        <v>0</v>
      </c>
      <c r="F73" s="622">
        <v>0</v>
      </c>
      <c r="G73" s="622">
        <v>0</v>
      </c>
      <c r="H73" s="622">
        <v>0</v>
      </c>
      <c r="I73" s="622">
        <v>0</v>
      </c>
      <c r="J73" s="622">
        <v>0</v>
      </c>
      <c r="K73" s="622">
        <v>0</v>
      </c>
      <c r="L73" s="622">
        <v>4.407750129699707</v>
      </c>
      <c r="M73" s="622">
        <v>4.1174769401550293</v>
      </c>
      <c r="N73" s="622">
        <v>3.8151090145111084</v>
      </c>
      <c r="O73" s="622">
        <v>3.3395769596099854</v>
      </c>
      <c r="P73" s="622">
        <v>3.0252599716186523</v>
      </c>
      <c r="Q73" s="622">
        <v>2.7045960426330566</v>
      </c>
      <c r="R73" s="622">
        <v>2.3637359142303467</v>
      </c>
      <c r="S73" s="622">
        <v>2.0087530612945557</v>
      </c>
      <c r="T73" s="622">
        <v>1.6390459537506104</v>
      </c>
      <c r="U73" s="622">
        <v>1.2539869546890259</v>
      </c>
      <c r="V73" s="622">
        <v>0.8529210090637207</v>
      </c>
      <c r="W73" s="622">
        <v>0.4351629912853241</v>
      </c>
      <c r="X73" s="622">
        <v>0</v>
      </c>
      <c r="Y73" s="622">
        <v>0</v>
      </c>
      <c r="Z73" s="622">
        <v>0</v>
      </c>
      <c r="AA73" s="622">
        <v>0</v>
      </c>
      <c r="AB73" s="622">
        <v>0</v>
      </c>
    </row>
    <row r="74" spans="2:28" ht="12.5" x14ac:dyDescent="0.25">
      <c r="B74" s="637" t="s">
        <v>1340</v>
      </c>
      <c r="C74" s="622"/>
      <c r="D74" s="622"/>
      <c r="E74" s="622"/>
      <c r="F74" s="622"/>
      <c r="G74" s="622"/>
      <c r="H74" s="622"/>
      <c r="I74" s="622"/>
      <c r="J74" s="622"/>
      <c r="K74" s="622"/>
      <c r="L74" s="622"/>
      <c r="M74" s="622"/>
      <c r="N74" s="622"/>
      <c r="O74" s="622"/>
      <c r="P74" s="622"/>
      <c r="Q74" s="622"/>
      <c r="R74" s="622"/>
      <c r="S74" s="622"/>
      <c r="T74" s="622"/>
      <c r="U74" s="622"/>
      <c r="V74" s="622"/>
      <c r="W74" s="622"/>
      <c r="X74" s="622"/>
      <c r="Y74" s="622"/>
      <c r="Z74" s="622"/>
      <c r="AA74" s="622"/>
      <c r="AB74" s="622"/>
    </row>
    <row r="75" spans="2:28" ht="12.5" x14ac:dyDescent="0.25">
      <c r="B75" s="637" t="s">
        <v>1342</v>
      </c>
      <c r="C75" s="622">
        <v>36.114871978759766</v>
      </c>
      <c r="D75" s="622">
        <v>35.182178497314453</v>
      </c>
      <c r="E75" s="622">
        <v>35.133808135986328</v>
      </c>
      <c r="F75" s="622">
        <v>34.425144195556641</v>
      </c>
      <c r="G75" s="622">
        <v>33.678497314453125</v>
      </c>
      <c r="H75" s="622">
        <v>32.923686981201172</v>
      </c>
      <c r="I75" s="622">
        <v>32.117996215820313</v>
      </c>
      <c r="J75" s="622">
        <v>31.268949508666992</v>
      </c>
      <c r="K75" s="622">
        <v>30.380586624145508</v>
      </c>
      <c r="L75" s="622">
        <v>32.009807586669922</v>
      </c>
      <c r="M75" s="622">
        <v>30.723886489868164</v>
      </c>
      <c r="N75" s="622">
        <v>29.51500129699707</v>
      </c>
      <c r="O75" s="622">
        <v>28.804506301879883</v>
      </c>
      <c r="P75" s="622">
        <v>27.343320846557617</v>
      </c>
      <c r="Q75" s="622">
        <v>29.577985763549805</v>
      </c>
      <c r="R75" s="622">
        <v>26.658329010009766</v>
      </c>
      <c r="S75" s="622">
        <v>22.964906692504883</v>
      </c>
      <c r="T75" s="622">
        <v>20.273752212524414</v>
      </c>
      <c r="U75" s="622">
        <v>18.836698532104492</v>
      </c>
      <c r="V75" s="622">
        <v>17.371068954467773</v>
      </c>
      <c r="W75" s="622">
        <v>16.593734741210938</v>
      </c>
      <c r="X75" s="622">
        <v>16.570858001708984</v>
      </c>
      <c r="Y75" s="622">
        <v>16.16490364074707</v>
      </c>
      <c r="Z75" s="622">
        <v>15.395666122436523</v>
      </c>
      <c r="AA75" s="622">
        <v>14.603351593017578</v>
      </c>
      <c r="AB75" s="622">
        <v>13.787267684936523</v>
      </c>
    </row>
    <row r="76" spans="2:28" ht="20.25" customHeight="1" x14ac:dyDescent="0.25">
      <c r="B76" s="904" t="s">
        <v>201</v>
      </c>
      <c r="C76" s="899">
        <f t="shared" ref="C76" si="16">SUM(C72:C75)</f>
        <v>56.114871978759766</v>
      </c>
      <c r="D76" s="899">
        <f t="shared" ref="D76:Y76" si="17">SUM(D72:D75)</f>
        <v>55.182178497314453</v>
      </c>
      <c r="E76" s="899">
        <f t="shared" si="17"/>
        <v>55.133808135986328</v>
      </c>
      <c r="F76" s="899">
        <f t="shared" si="17"/>
        <v>53.854145050048828</v>
      </c>
      <c r="G76" s="899">
        <f t="shared" si="17"/>
        <v>56.964210510253906</v>
      </c>
      <c r="H76" s="899">
        <f t="shared" si="17"/>
        <v>56.566400527954102</v>
      </c>
      <c r="I76" s="899">
        <f t="shared" si="17"/>
        <v>54.617710113525391</v>
      </c>
      <c r="J76" s="899">
        <f t="shared" si="17"/>
        <v>65.983259201049805</v>
      </c>
      <c r="K76" s="899">
        <f t="shared" si="17"/>
        <v>63.780611038208008</v>
      </c>
      <c r="L76" s="899">
        <f t="shared" si="17"/>
        <v>67.359967231750488</v>
      </c>
      <c r="M76" s="899">
        <f t="shared" si="17"/>
        <v>63.498059749603271</v>
      </c>
      <c r="N76" s="899">
        <f t="shared" si="17"/>
        <v>59.701091527938843</v>
      </c>
      <c r="O76" s="899">
        <f t="shared" si="17"/>
        <v>66.102083444595337</v>
      </c>
      <c r="P76" s="899">
        <f t="shared" si="17"/>
        <v>62.04086971282959</v>
      </c>
      <c r="Q76" s="899">
        <f t="shared" si="17"/>
        <v>67.586445331573486</v>
      </c>
      <c r="R76" s="899">
        <f t="shared" si="17"/>
        <v>61.430790662765503</v>
      </c>
      <c r="S76" s="899">
        <f t="shared" si="17"/>
        <v>72.010952234268188</v>
      </c>
      <c r="T76" s="899">
        <f t="shared" si="17"/>
        <v>78.037721872329712</v>
      </c>
      <c r="U76" s="899">
        <f t="shared" si="17"/>
        <v>85.145479798316956</v>
      </c>
      <c r="V76" s="899">
        <f t="shared" si="17"/>
        <v>85.963964939117432</v>
      </c>
      <c r="W76" s="899">
        <f t="shared" si="17"/>
        <v>133.68384310603142</v>
      </c>
      <c r="X76" s="899">
        <f t="shared" si="17"/>
        <v>165.02952194213867</v>
      </c>
      <c r="Y76" s="899">
        <f t="shared" si="17"/>
        <v>177.0959644317627</v>
      </c>
      <c r="Z76" s="899">
        <f t="shared" ref="Z76:AB76" si="18">SUM(Z72:Z75)</f>
        <v>200.68375205993652</v>
      </c>
      <c r="AA76" s="899">
        <f t="shared" si="18"/>
        <v>203.61221694946289</v>
      </c>
      <c r="AB76" s="899">
        <f t="shared" si="18"/>
        <v>193.39909934997559</v>
      </c>
    </row>
    <row r="77" spans="2:28" ht="12.5" x14ac:dyDescent="0.25">
      <c r="B77" s="624"/>
      <c r="C77" s="632"/>
      <c r="D77" s="632"/>
      <c r="E77" s="632"/>
      <c r="F77" s="632"/>
      <c r="G77" s="632"/>
      <c r="H77" s="632"/>
      <c r="I77" s="632"/>
      <c r="J77" s="632"/>
      <c r="K77" s="632"/>
      <c r="L77" s="632"/>
      <c r="M77" s="632"/>
      <c r="N77" s="632"/>
      <c r="O77" s="632"/>
      <c r="P77" s="632"/>
      <c r="Q77" s="632"/>
      <c r="R77" s="632"/>
      <c r="S77" s="632"/>
      <c r="T77" s="632"/>
      <c r="U77" s="632"/>
      <c r="V77" s="632"/>
      <c r="W77" s="632"/>
      <c r="X77" s="632"/>
      <c r="Y77" s="632"/>
      <c r="Z77" s="632"/>
      <c r="AA77" s="632"/>
      <c r="AB77" s="632"/>
    </row>
    <row r="78" spans="2:28" s="380" customFormat="1" x14ac:dyDescent="0.35">
      <c r="B78" s="633" t="s">
        <v>1392</v>
      </c>
      <c r="C78" s="630"/>
      <c r="D78" s="630"/>
      <c r="E78" s="630"/>
      <c r="F78" s="630"/>
      <c r="G78" s="630"/>
      <c r="H78" s="630"/>
      <c r="I78" s="630"/>
      <c r="J78" s="630"/>
      <c r="K78" s="630"/>
      <c r="L78" s="630"/>
      <c r="M78" s="630"/>
      <c r="N78" s="630"/>
      <c r="O78" s="630"/>
      <c r="P78" s="630"/>
      <c r="Q78" s="630"/>
      <c r="R78" s="630"/>
      <c r="S78" s="630"/>
      <c r="T78" s="630"/>
      <c r="U78" s="630"/>
      <c r="V78" s="630"/>
      <c r="W78" s="630"/>
      <c r="X78" s="630"/>
      <c r="Y78" s="630"/>
      <c r="Z78" s="630"/>
      <c r="AA78" s="630"/>
      <c r="AB78" s="630"/>
    </row>
    <row r="79" spans="2:28" ht="12.5" x14ac:dyDescent="0.25">
      <c r="B79" s="624" t="s">
        <v>1390</v>
      </c>
      <c r="C79" s="622">
        <v>20</v>
      </c>
      <c r="D79" s="622">
        <v>20</v>
      </c>
      <c r="E79" s="622">
        <v>20</v>
      </c>
      <c r="F79" s="622">
        <v>19.429000854492188</v>
      </c>
      <c r="G79" s="622">
        <v>18.285713195800781</v>
      </c>
      <c r="H79" s="622">
        <v>18.64271354675293</v>
      </c>
      <c r="I79" s="622">
        <v>17.499713897705078</v>
      </c>
      <c r="J79" s="622">
        <v>22.857139587402344</v>
      </c>
      <c r="K79" s="622">
        <v>21.828569412231445</v>
      </c>
      <c r="L79" s="622">
        <v>19.657140731811523</v>
      </c>
      <c r="M79" s="622">
        <v>18.05714225769043</v>
      </c>
      <c r="N79" s="622">
        <v>16.457145690917969</v>
      </c>
      <c r="O79" s="622">
        <v>24.729881286621094</v>
      </c>
      <c r="P79" s="622">
        <v>23.1298828125</v>
      </c>
      <c r="Q79" s="622">
        <v>27.446731567382813</v>
      </c>
      <c r="R79" s="622">
        <v>25.237310409545898</v>
      </c>
      <c r="S79" s="622">
        <v>22.965400695800781</v>
      </c>
      <c r="T79" s="622">
        <v>20.625619888305664</v>
      </c>
      <c r="U79" s="622">
        <v>18.207906723022461</v>
      </c>
      <c r="V79" s="622">
        <v>15.610920906066895</v>
      </c>
      <c r="W79" s="622">
        <v>62.398101806640625</v>
      </c>
      <c r="X79" s="622">
        <v>85.647201538085938</v>
      </c>
      <c r="Y79" s="622">
        <v>85.450912475585938</v>
      </c>
      <c r="Z79" s="622">
        <v>111.31403350830078</v>
      </c>
      <c r="AA79" s="622">
        <v>119.12413024902344</v>
      </c>
      <c r="AB79" s="622">
        <v>114.51241302490234</v>
      </c>
    </row>
    <row r="80" spans="2:28" ht="12.5" x14ac:dyDescent="0.25">
      <c r="B80" s="637" t="s">
        <v>1391</v>
      </c>
      <c r="C80" s="622">
        <v>0</v>
      </c>
      <c r="D80" s="622">
        <v>0</v>
      </c>
      <c r="E80" s="622">
        <v>0</v>
      </c>
      <c r="F80" s="622">
        <v>0</v>
      </c>
      <c r="G80" s="622">
        <v>5</v>
      </c>
      <c r="H80" s="622">
        <v>5</v>
      </c>
      <c r="I80" s="622">
        <v>5</v>
      </c>
      <c r="J80" s="622">
        <v>4.8571720123291016</v>
      </c>
      <c r="K80" s="622">
        <v>4.5714559555053711</v>
      </c>
      <c r="L80" s="622">
        <v>8.693018913269043</v>
      </c>
      <c r="M80" s="622">
        <v>8.117030143737793</v>
      </c>
      <c r="N80" s="622">
        <v>7.5289459228515625</v>
      </c>
      <c r="O80" s="622">
        <v>6.767697811126709</v>
      </c>
      <c r="P80" s="622">
        <v>6.1676650047302246</v>
      </c>
      <c r="Q80" s="622">
        <v>5.5617260932922363</v>
      </c>
      <c r="R80" s="622">
        <v>4.935150146484375</v>
      </c>
      <c r="S80" s="622">
        <v>9.2944507598876953</v>
      </c>
      <c r="T80" s="622">
        <v>8.6390275955200195</v>
      </c>
      <c r="U80" s="622">
        <v>7.9682531356811523</v>
      </c>
      <c r="V80" s="622">
        <v>6.9957571029663086</v>
      </c>
      <c r="W80" s="622">
        <v>6.0065689086914063</v>
      </c>
      <c r="X80" s="622">
        <v>7.9999761581420898</v>
      </c>
      <c r="Y80" s="622">
        <v>9.4285449981689453</v>
      </c>
      <c r="Z80" s="622">
        <v>8.8571147918701172</v>
      </c>
      <c r="AA80" s="622">
        <v>7.9915671348571777</v>
      </c>
      <c r="AB80" s="622">
        <v>7.4117655754089355</v>
      </c>
    </row>
    <row r="81" spans="2:28" ht="12.5" x14ac:dyDescent="0.25">
      <c r="B81" s="637" t="s">
        <v>1340</v>
      </c>
      <c r="C81" s="622">
        <v>0</v>
      </c>
      <c r="D81" s="622">
        <v>0</v>
      </c>
      <c r="E81" s="622">
        <v>0</v>
      </c>
      <c r="F81" s="622">
        <v>0</v>
      </c>
      <c r="G81" s="622">
        <v>0</v>
      </c>
      <c r="H81" s="622">
        <v>0</v>
      </c>
      <c r="I81" s="622">
        <v>0</v>
      </c>
      <c r="J81" s="622">
        <v>7</v>
      </c>
      <c r="K81" s="622">
        <v>7</v>
      </c>
      <c r="L81" s="622">
        <v>7</v>
      </c>
      <c r="M81" s="622">
        <v>6.5999999046325684</v>
      </c>
      <c r="N81" s="622">
        <v>6.1999998092651367</v>
      </c>
      <c r="O81" s="622">
        <v>5.8000001907348633</v>
      </c>
      <c r="P81" s="622">
        <v>5.4000000953674316</v>
      </c>
      <c r="Q81" s="622">
        <v>5</v>
      </c>
      <c r="R81" s="622">
        <v>4.5999999046325684</v>
      </c>
      <c r="S81" s="622">
        <v>6.0313558578491211</v>
      </c>
      <c r="T81" s="622">
        <v>9.8094558715820313</v>
      </c>
      <c r="U81" s="622">
        <v>16.887752532958984</v>
      </c>
      <c r="V81" s="622">
        <v>21.879030227661133</v>
      </c>
      <c r="W81" s="622">
        <v>23.869861602783203</v>
      </c>
      <c r="X81" s="622">
        <v>29.701168060302734</v>
      </c>
      <c r="Y81" s="622">
        <v>34.054664611816406</v>
      </c>
      <c r="Z81" s="622">
        <v>33.192440032958984</v>
      </c>
      <c r="AA81" s="622">
        <v>31.365814208984375</v>
      </c>
      <c r="AB81" s="622">
        <v>29.539186477661133</v>
      </c>
    </row>
    <row r="82" spans="2:28" ht="12.5" x14ac:dyDescent="0.25">
      <c r="B82" s="624" t="s">
        <v>1393</v>
      </c>
      <c r="C82" s="622">
        <v>0</v>
      </c>
      <c r="D82" s="622">
        <v>0</v>
      </c>
      <c r="E82" s="622">
        <v>0</v>
      </c>
      <c r="F82" s="622">
        <v>0</v>
      </c>
      <c r="G82" s="622">
        <v>0</v>
      </c>
      <c r="H82" s="622">
        <v>0</v>
      </c>
      <c r="I82" s="622">
        <v>0</v>
      </c>
      <c r="J82" s="622">
        <v>0</v>
      </c>
      <c r="K82" s="622">
        <v>0</v>
      </c>
      <c r="L82" s="622">
        <v>0</v>
      </c>
      <c r="M82" s="622">
        <v>0</v>
      </c>
      <c r="N82" s="622">
        <v>0</v>
      </c>
      <c r="O82" s="622">
        <v>0</v>
      </c>
      <c r="P82" s="622">
        <v>0</v>
      </c>
      <c r="Q82" s="622">
        <v>0</v>
      </c>
      <c r="R82" s="622">
        <v>0</v>
      </c>
      <c r="S82" s="622">
        <v>5.7548370361328125</v>
      </c>
      <c r="T82" s="622">
        <v>13.689866065979004</v>
      </c>
      <c r="U82" s="622">
        <v>18.244871139526367</v>
      </c>
      <c r="V82" s="622">
        <v>19.250045776367188</v>
      </c>
      <c r="W82" s="622">
        <v>20.244148254394531</v>
      </c>
      <c r="X82" s="622">
        <v>20.824600219726563</v>
      </c>
      <c r="Y82" s="622">
        <v>27.996929168701172</v>
      </c>
      <c r="Z82" s="622">
        <v>28.210212707519531</v>
      </c>
      <c r="AA82" s="622">
        <v>27.098787307739258</v>
      </c>
      <c r="AB82" s="622">
        <v>25.005611419677734</v>
      </c>
    </row>
    <row r="83" spans="2:28" ht="12.5" x14ac:dyDescent="0.25">
      <c r="B83" s="637" t="s">
        <v>1342</v>
      </c>
      <c r="C83" s="622">
        <v>36.114871978759766</v>
      </c>
      <c r="D83" s="622">
        <v>35.182178497314453</v>
      </c>
      <c r="E83" s="622">
        <v>35.133808135986328</v>
      </c>
      <c r="F83" s="622">
        <v>34.425144195556641</v>
      </c>
      <c r="G83" s="622">
        <v>33.678497314453125</v>
      </c>
      <c r="H83" s="622">
        <v>32.923686981201172</v>
      </c>
      <c r="I83" s="622">
        <v>32.117996215820313</v>
      </c>
      <c r="J83" s="622">
        <v>31.268949508666992</v>
      </c>
      <c r="K83" s="622">
        <v>30.380586624145508</v>
      </c>
      <c r="L83" s="622">
        <v>32.009807586669922</v>
      </c>
      <c r="M83" s="622">
        <v>30.723886489868164</v>
      </c>
      <c r="N83" s="622">
        <v>29.51500129699707</v>
      </c>
      <c r="O83" s="622">
        <v>28.804506301879883</v>
      </c>
      <c r="P83" s="622">
        <v>27.343320846557617</v>
      </c>
      <c r="Q83" s="622">
        <v>29.577985763549805</v>
      </c>
      <c r="R83" s="622">
        <v>26.658329010009766</v>
      </c>
      <c r="S83" s="622">
        <v>22.964906692504883</v>
      </c>
      <c r="T83" s="622">
        <v>20.273752212524414</v>
      </c>
      <c r="U83" s="622">
        <v>18.836698532104492</v>
      </c>
      <c r="V83" s="622">
        <v>17.371068954467773</v>
      </c>
      <c r="W83" s="622">
        <v>16.593734741210938</v>
      </c>
      <c r="X83" s="622">
        <v>16.570858001708984</v>
      </c>
      <c r="Y83" s="622">
        <v>16.16490364074707</v>
      </c>
      <c r="Z83" s="622">
        <v>15.395666122436523</v>
      </c>
      <c r="AA83" s="622">
        <v>14.603351593017578</v>
      </c>
      <c r="AB83" s="622">
        <v>13.787267684936523</v>
      </c>
    </row>
    <row r="84" spans="2:28" ht="20.25" customHeight="1" x14ac:dyDescent="0.25">
      <c r="B84" s="904" t="s">
        <v>201</v>
      </c>
      <c r="C84" s="899">
        <f>SUM(C79:C83)</f>
        <v>56.114871978759766</v>
      </c>
      <c r="D84" s="899">
        <f t="shared" ref="D84:Y84" si="19">SUM(D79:D83)</f>
        <v>55.182178497314453</v>
      </c>
      <c r="E84" s="899">
        <f t="shared" si="19"/>
        <v>55.133808135986328</v>
      </c>
      <c r="F84" s="899">
        <f t="shared" si="19"/>
        <v>53.854145050048828</v>
      </c>
      <c r="G84" s="899">
        <f t="shared" si="19"/>
        <v>56.964210510253906</v>
      </c>
      <c r="H84" s="899">
        <f t="shared" si="19"/>
        <v>56.566400527954102</v>
      </c>
      <c r="I84" s="899">
        <f t="shared" si="19"/>
        <v>54.617710113525391</v>
      </c>
      <c r="J84" s="899">
        <f t="shared" si="19"/>
        <v>65.983261108398438</v>
      </c>
      <c r="K84" s="899">
        <f t="shared" si="19"/>
        <v>63.780611991882324</v>
      </c>
      <c r="L84" s="899">
        <f t="shared" si="19"/>
        <v>67.359967231750488</v>
      </c>
      <c r="M84" s="899">
        <f t="shared" si="19"/>
        <v>63.498058795928955</v>
      </c>
      <c r="N84" s="899">
        <f t="shared" si="19"/>
        <v>59.701092720031738</v>
      </c>
      <c r="O84" s="899">
        <f t="shared" si="19"/>
        <v>66.102085590362549</v>
      </c>
      <c r="P84" s="899">
        <f t="shared" si="19"/>
        <v>62.040868759155273</v>
      </c>
      <c r="Q84" s="899">
        <f t="shared" si="19"/>
        <v>67.586443424224854</v>
      </c>
      <c r="R84" s="899">
        <f t="shared" si="19"/>
        <v>61.430789470672607</v>
      </c>
      <c r="S84" s="899">
        <f t="shared" si="19"/>
        <v>67.010951042175293</v>
      </c>
      <c r="T84" s="899">
        <f t="shared" si="19"/>
        <v>73.037721633911133</v>
      </c>
      <c r="U84" s="899">
        <f t="shared" si="19"/>
        <v>80.145482063293457</v>
      </c>
      <c r="V84" s="899">
        <f t="shared" si="19"/>
        <v>81.106822967529297</v>
      </c>
      <c r="W84" s="899">
        <f t="shared" si="19"/>
        <v>129.1124153137207</v>
      </c>
      <c r="X84" s="899">
        <f t="shared" si="19"/>
        <v>160.74380397796631</v>
      </c>
      <c r="Y84" s="899">
        <f t="shared" si="19"/>
        <v>173.09595489501953</v>
      </c>
      <c r="Z84" s="899">
        <f t="shared" ref="Z84" si="20">SUM(Z79:Z83)</f>
        <v>196.96946716308594</v>
      </c>
      <c r="AA84" s="899">
        <f t="shared" ref="AA84" si="21">SUM(AA79:AA83)</f>
        <v>200.18365049362183</v>
      </c>
      <c r="AB84" s="899">
        <f t="shared" ref="AB84" si="22">SUM(AB79:AB83)</f>
        <v>190.25624418258667</v>
      </c>
    </row>
    <row r="85" spans="2:28" x14ac:dyDescent="0.35">
      <c r="B85" s="634"/>
      <c r="C85" s="632"/>
      <c r="D85" s="632"/>
      <c r="E85" s="632"/>
      <c r="F85" s="632"/>
      <c r="G85" s="632"/>
      <c r="H85" s="632"/>
      <c r="I85" s="632"/>
      <c r="J85" s="632"/>
      <c r="K85" s="632"/>
      <c r="L85" s="632"/>
      <c r="M85" s="632"/>
      <c r="N85" s="632"/>
      <c r="O85" s="632"/>
      <c r="P85" s="632"/>
      <c r="Q85" s="632"/>
      <c r="R85" s="632"/>
      <c r="S85" s="632"/>
      <c r="T85" s="632"/>
      <c r="U85" s="632"/>
      <c r="V85" s="632"/>
      <c r="W85" s="632"/>
      <c r="X85" s="632"/>
      <c r="Y85" s="632"/>
      <c r="Z85" s="632"/>
      <c r="AA85" s="632"/>
      <c r="AB85" s="632"/>
    </row>
    <row r="86" spans="2:28" x14ac:dyDescent="0.35">
      <c r="B86" s="634"/>
      <c r="C86" s="632"/>
      <c r="D86" s="632"/>
      <c r="E86" s="632"/>
      <c r="F86" s="632"/>
      <c r="G86" s="624"/>
      <c r="H86" s="624"/>
      <c r="I86" s="624"/>
      <c r="J86" s="624"/>
      <c r="K86" s="624"/>
      <c r="L86" s="624"/>
      <c r="M86" s="624"/>
      <c r="N86" s="624"/>
      <c r="O86" s="624"/>
      <c r="P86" s="624"/>
      <c r="Q86" s="624"/>
      <c r="R86" s="624"/>
      <c r="S86" s="624"/>
      <c r="T86" s="624"/>
      <c r="U86" s="624"/>
      <c r="V86" s="624"/>
      <c r="W86" s="624"/>
      <c r="X86" s="624"/>
      <c r="Y86" s="624"/>
      <c r="Z86" s="624"/>
      <c r="AA86" s="624"/>
      <c r="AB86" s="624"/>
    </row>
  </sheetData>
  <phoneticPr fontId="16" type="noConversion"/>
  <pageMargins left="0.7" right="0.7" top="0.75" bottom="0.75" header="0.3" footer="0.3"/>
  <pageSetup paperSize="9" scale="2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theme="5" tint="0.59999389629810485"/>
    <pageSetUpPr fitToPage="1"/>
  </sheetPr>
  <dimension ref="A1:X37"/>
  <sheetViews>
    <sheetView view="pageBreakPreview" zoomScale="90" zoomScaleNormal="90" zoomScaleSheetLayoutView="90" workbookViewId="0">
      <selection activeCell="A2" sqref="A2"/>
    </sheetView>
  </sheetViews>
  <sheetFormatPr defaultColWidth="9.1796875" defaultRowHeight="12.5" x14ac:dyDescent="0.25"/>
  <cols>
    <col min="1" max="1" width="41.453125" style="121" customWidth="1"/>
    <col min="2" max="2" width="43.453125" style="121" bestFit="1" customWidth="1"/>
    <col min="3" max="3" width="69.453125" style="121" bestFit="1" customWidth="1"/>
    <col min="4" max="4" width="10.1796875" style="121" customWidth="1"/>
    <col min="5" max="5" width="16.81640625" style="121" bestFit="1" customWidth="1"/>
    <col min="6" max="8" width="12.453125" style="121" customWidth="1"/>
    <col min="9" max="9" width="19.81640625" style="121" bestFit="1" customWidth="1"/>
    <col min="10" max="10" width="43.453125" style="121" bestFit="1" customWidth="1"/>
    <col min="11" max="11" width="34.1796875" style="121" bestFit="1" customWidth="1"/>
    <col min="12" max="12" width="9.1796875" style="121"/>
    <col min="13" max="13" width="12.1796875" style="121" bestFit="1" customWidth="1"/>
    <col min="14" max="16384" width="9.1796875" style="121"/>
  </cols>
  <sheetData>
    <row r="1" spans="1:7" s="122" customFormat="1" ht="25.4" customHeight="1" x14ac:dyDescent="0.25">
      <c r="A1" s="125" t="str">
        <f>Index!A102</f>
        <v>Table 8h    Palau external debt by loan by borrower, lender, original value, and outstanding principle by loan</v>
      </c>
      <c r="B1" s="125"/>
    </row>
    <row r="2" spans="1:7" ht="69.75" customHeight="1" x14ac:dyDescent="0.25">
      <c r="A2" s="126" t="s">
        <v>1394</v>
      </c>
      <c r="B2" s="639" t="s">
        <v>1395</v>
      </c>
      <c r="C2" s="126" t="s">
        <v>1396</v>
      </c>
      <c r="D2" s="127" t="s">
        <v>1397</v>
      </c>
      <c r="E2" s="127" t="s">
        <v>1398</v>
      </c>
      <c r="F2" s="127" t="s">
        <v>1399</v>
      </c>
      <c r="G2" s="159" t="s">
        <v>4292</v>
      </c>
    </row>
    <row r="3" spans="1:7" ht="18.75" customHeight="1" x14ac:dyDescent="0.25">
      <c r="A3" s="128" t="s">
        <v>1390</v>
      </c>
      <c r="B3" s="128" t="s">
        <v>1382</v>
      </c>
      <c r="C3" s="128" t="s">
        <v>1400</v>
      </c>
      <c r="D3" s="128">
        <v>2000</v>
      </c>
      <c r="E3" s="905">
        <v>3.5000000000000003E-2</v>
      </c>
      <c r="F3" s="129">
        <v>20000</v>
      </c>
      <c r="G3" s="129">
        <v>0</v>
      </c>
    </row>
    <row r="4" spans="1:7" x14ac:dyDescent="0.25">
      <c r="A4" s="128" t="s">
        <v>1390</v>
      </c>
      <c r="B4" s="128" t="s">
        <v>1382</v>
      </c>
      <c r="C4" s="128" t="s">
        <v>1401</v>
      </c>
      <c r="D4" s="128">
        <v>2005</v>
      </c>
      <c r="E4" s="905">
        <v>3.5000000000000003E-2</v>
      </c>
      <c r="F4" s="129">
        <v>8000</v>
      </c>
      <c r="G4" s="129">
        <v>228.61850000000027</v>
      </c>
    </row>
    <row r="5" spans="1:7" x14ac:dyDescent="0.25">
      <c r="A5" s="128" t="s">
        <v>1390</v>
      </c>
      <c r="B5" s="128" t="s">
        <v>1382</v>
      </c>
      <c r="C5" s="128" t="s">
        <v>1402</v>
      </c>
      <c r="D5" s="128">
        <v>2016</v>
      </c>
      <c r="E5" s="905">
        <v>0.01</v>
      </c>
      <c r="F5" s="129">
        <v>10000</v>
      </c>
      <c r="G5" s="129">
        <v>6714.2890000000007</v>
      </c>
    </row>
    <row r="6" spans="1:7" x14ac:dyDescent="0.25">
      <c r="A6" s="128" t="s">
        <v>1390</v>
      </c>
      <c r="B6" s="128" t="s">
        <v>1382</v>
      </c>
      <c r="C6" s="128" t="s">
        <v>1403</v>
      </c>
      <c r="D6" s="128">
        <v>2020</v>
      </c>
      <c r="E6" s="905">
        <v>0.01</v>
      </c>
      <c r="F6" s="129">
        <v>15000</v>
      </c>
      <c r="G6" s="129">
        <v>13235.294117647059</v>
      </c>
    </row>
    <row r="7" spans="1:7" x14ac:dyDescent="0.25">
      <c r="A7" s="128" t="s">
        <v>1390</v>
      </c>
      <c r="B7" s="128" t="s">
        <v>1382</v>
      </c>
      <c r="C7" s="128" t="s">
        <v>4285</v>
      </c>
      <c r="D7" s="128">
        <v>2021</v>
      </c>
      <c r="E7" s="905">
        <v>0.01</v>
      </c>
      <c r="F7" s="129">
        <v>5000</v>
      </c>
      <c r="G7" s="129">
        <v>4705.8823529411766</v>
      </c>
    </row>
    <row r="8" spans="1:7" x14ac:dyDescent="0.25">
      <c r="A8" s="128" t="s">
        <v>1390</v>
      </c>
      <c r="B8" s="128" t="s">
        <v>1383</v>
      </c>
      <c r="C8" s="128" t="s">
        <v>1404</v>
      </c>
      <c r="D8" s="128">
        <v>2012</v>
      </c>
      <c r="E8" s="905">
        <v>3.0000000000000001E-3</v>
      </c>
      <c r="F8" s="129">
        <v>12600</v>
      </c>
      <c r="G8" s="129">
        <v>2486.688714427818</v>
      </c>
    </row>
    <row r="9" spans="1:7" x14ac:dyDescent="0.25">
      <c r="A9" s="128" t="s">
        <v>1390</v>
      </c>
      <c r="B9" s="128" t="s">
        <v>1383</v>
      </c>
      <c r="C9" s="128" t="s">
        <v>1404</v>
      </c>
      <c r="D9" s="128">
        <v>2012</v>
      </c>
      <c r="E9" s="905">
        <v>0.01</v>
      </c>
      <c r="F9" s="129">
        <v>3472.7339999999999</v>
      </c>
      <c r="G9" s="129">
        <v>1905.6373750000005</v>
      </c>
    </row>
    <row r="10" spans="1:7" x14ac:dyDescent="0.25">
      <c r="A10" s="128" t="s">
        <v>1390</v>
      </c>
      <c r="B10" s="128" t="s">
        <v>1383</v>
      </c>
      <c r="C10" s="128" t="s">
        <v>1405</v>
      </c>
      <c r="D10" s="128">
        <v>2016</v>
      </c>
      <c r="E10" s="905" t="s">
        <v>1406</v>
      </c>
      <c r="F10" s="129">
        <v>26900</v>
      </c>
      <c r="G10" s="129">
        <v>19718.003799999999</v>
      </c>
    </row>
    <row r="11" spans="1:7" x14ac:dyDescent="0.25">
      <c r="A11" s="128" t="s">
        <v>1390</v>
      </c>
      <c r="B11" s="128" t="s">
        <v>1383</v>
      </c>
      <c r="C11" s="128" t="s">
        <v>1407</v>
      </c>
      <c r="D11" s="128">
        <v>2016</v>
      </c>
      <c r="E11" s="905" t="s">
        <v>1408</v>
      </c>
      <c r="F11" s="129">
        <v>1959.0580143497757</v>
      </c>
      <c r="G11" s="129">
        <v>1396.495748206278</v>
      </c>
    </row>
    <row r="12" spans="1:7" x14ac:dyDescent="0.25">
      <c r="A12" s="128" t="s">
        <v>1390</v>
      </c>
      <c r="B12" s="128" t="s">
        <v>1383</v>
      </c>
      <c r="C12" s="128" t="s">
        <v>1409</v>
      </c>
      <c r="D12" s="128">
        <v>2016</v>
      </c>
      <c r="E12" s="905" t="s">
        <v>1410</v>
      </c>
      <c r="F12" s="129">
        <v>16470</v>
      </c>
      <c r="G12" s="129">
        <v>14240.6374</v>
      </c>
    </row>
    <row r="13" spans="1:7" x14ac:dyDescent="0.25">
      <c r="A13" s="128" t="s">
        <v>1390</v>
      </c>
      <c r="B13" s="128" t="s">
        <v>1383</v>
      </c>
      <c r="C13" s="128" t="s">
        <v>1411</v>
      </c>
      <c r="D13" s="128">
        <v>2016</v>
      </c>
      <c r="E13" s="905">
        <v>0.02</v>
      </c>
      <c r="F13" s="129">
        <v>9393.5118780269058</v>
      </c>
      <c r="G13" s="129">
        <v>7991.4275207174869</v>
      </c>
    </row>
    <row r="14" spans="1:7" x14ac:dyDescent="0.25">
      <c r="A14" s="128" t="s">
        <v>1390</v>
      </c>
      <c r="B14" s="128" t="s">
        <v>1383</v>
      </c>
      <c r="C14" s="128" t="s">
        <v>1412</v>
      </c>
      <c r="D14" s="128">
        <v>2020</v>
      </c>
      <c r="E14" s="905" t="s">
        <v>1410</v>
      </c>
      <c r="F14" s="129">
        <v>15000</v>
      </c>
      <c r="G14" s="129">
        <v>12500</v>
      </c>
    </row>
    <row r="15" spans="1:7" x14ac:dyDescent="0.25">
      <c r="A15" s="128" t="s">
        <v>1390</v>
      </c>
      <c r="B15" s="128" t="s">
        <v>1383</v>
      </c>
      <c r="C15" s="128" t="s">
        <v>1413</v>
      </c>
      <c r="D15" s="128">
        <v>2020</v>
      </c>
      <c r="E15" s="905">
        <v>0.02</v>
      </c>
      <c r="F15" s="129">
        <v>20000</v>
      </c>
      <c r="G15" s="129">
        <v>20000</v>
      </c>
    </row>
    <row r="16" spans="1:7" x14ac:dyDescent="0.25">
      <c r="A16" s="128" t="s">
        <v>1390</v>
      </c>
      <c r="B16" s="128" t="s">
        <v>1383</v>
      </c>
      <c r="C16" s="128" t="s">
        <v>1414</v>
      </c>
      <c r="D16" s="128">
        <v>2021</v>
      </c>
      <c r="E16" s="905" t="s">
        <v>1410</v>
      </c>
      <c r="F16" s="129">
        <v>5000</v>
      </c>
      <c r="G16" s="129">
        <v>4583.333333333333</v>
      </c>
    </row>
    <row r="17" spans="1:24" x14ac:dyDescent="0.25">
      <c r="A17" s="128" t="s">
        <v>1390</v>
      </c>
      <c r="B17" s="128" t="s">
        <v>1383</v>
      </c>
      <c r="C17" s="128" t="s">
        <v>1414</v>
      </c>
      <c r="D17" s="128">
        <v>2021</v>
      </c>
      <c r="E17" s="905">
        <v>0.02</v>
      </c>
      <c r="F17" s="129">
        <v>20000</v>
      </c>
      <c r="G17" s="129">
        <v>20000</v>
      </c>
      <c r="U17" s="122"/>
      <c r="V17" s="122"/>
      <c r="W17" s="122"/>
      <c r="X17" s="122"/>
    </row>
    <row r="18" spans="1:24" x14ac:dyDescent="0.25">
      <c r="A18" s="128" t="s">
        <v>1390</v>
      </c>
      <c r="B18" s="128" t="s">
        <v>1383</v>
      </c>
      <c r="C18" s="128" t="s">
        <v>1415</v>
      </c>
      <c r="D18" s="128">
        <v>2021</v>
      </c>
      <c r="E18" s="905">
        <v>0.02</v>
      </c>
      <c r="F18" s="129">
        <v>5000</v>
      </c>
      <c r="G18" s="129">
        <v>5000</v>
      </c>
      <c r="U18" s="122"/>
      <c r="V18" s="122"/>
      <c r="W18" s="122"/>
      <c r="X18" s="122"/>
    </row>
    <row r="19" spans="1:24" x14ac:dyDescent="0.25">
      <c r="A19" s="128" t="s">
        <v>1390</v>
      </c>
      <c r="B19" s="128" t="s">
        <v>1383</v>
      </c>
      <c r="C19" s="128" t="s">
        <v>1416</v>
      </c>
      <c r="D19" s="128">
        <v>2022</v>
      </c>
      <c r="E19" s="905">
        <v>0.02</v>
      </c>
      <c r="F19" s="129">
        <v>5000</v>
      </c>
      <c r="G19" s="129">
        <v>5000</v>
      </c>
    </row>
    <row r="20" spans="1:24" x14ac:dyDescent="0.25">
      <c r="A20" s="128" t="s">
        <v>1390</v>
      </c>
      <c r="B20" s="128" t="s">
        <v>1383</v>
      </c>
      <c r="C20" s="128" t="s">
        <v>1417</v>
      </c>
      <c r="D20" s="128">
        <v>2023</v>
      </c>
      <c r="E20" s="905" t="s">
        <v>4286</v>
      </c>
      <c r="F20" s="129">
        <v>30000</v>
      </c>
      <c r="G20" s="129">
        <v>30000</v>
      </c>
    </row>
    <row r="21" spans="1:24" x14ac:dyDescent="0.25">
      <c r="A21" s="128" t="s">
        <v>1390</v>
      </c>
      <c r="B21" s="128" t="s">
        <v>1383</v>
      </c>
      <c r="C21" s="128" t="s">
        <v>4287</v>
      </c>
      <c r="D21" s="128">
        <v>2024</v>
      </c>
      <c r="E21" s="905">
        <v>0.01</v>
      </c>
      <c r="F21" s="129">
        <v>12500</v>
      </c>
      <c r="G21" s="129">
        <v>12500</v>
      </c>
    </row>
    <row r="22" spans="1:24" x14ac:dyDescent="0.25">
      <c r="A22" s="128" t="s">
        <v>1390</v>
      </c>
      <c r="B22" s="128" t="s">
        <v>1383</v>
      </c>
      <c r="C22" s="128" t="s">
        <v>4288</v>
      </c>
      <c r="D22" s="128">
        <v>2026</v>
      </c>
      <c r="E22" s="905">
        <v>0.01</v>
      </c>
      <c r="F22" s="129">
        <v>25000</v>
      </c>
      <c r="G22" s="129">
        <v>0</v>
      </c>
    </row>
    <row r="23" spans="1:24" x14ac:dyDescent="0.25">
      <c r="A23" s="128" t="s">
        <v>1390</v>
      </c>
      <c r="B23" s="128" t="s">
        <v>1418</v>
      </c>
      <c r="C23" s="128" t="s">
        <v>1419</v>
      </c>
      <c r="D23" s="128">
        <v>2023</v>
      </c>
      <c r="E23" s="905" t="s">
        <v>1410</v>
      </c>
      <c r="F23" s="129">
        <v>7753</v>
      </c>
      <c r="G23" s="129">
        <v>7753</v>
      </c>
    </row>
    <row r="24" spans="1:24" x14ac:dyDescent="0.25">
      <c r="A24" s="128" t="s">
        <v>1390</v>
      </c>
      <c r="B24" s="128" t="s">
        <v>1385</v>
      </c>
      <c r="C24" s="128" t="s">
        <v>1419</v>
      </c>
      <c r="D24" s="128">
        <v>2023</v>
      </c>
      <c r="E24" s="905" t="s">
        <v>1410</v>
      </c>
      <c r="F24" s="129">
        <v>7753</v>
      </c>
      <c r="G24" s="129">
        <v>7200</v>
      </c>
    </row>
    <row r="25" spans="1:24" x14ac:dyDescent="0.25">
      <c r="A25" s="938" t="s">
        <v>1390</v>
      </c>
      <c r="B25" s="938" t="s">
        <v>4284</v>
      </c>
      <c r="C25" s="128" t="s">
        <v>4289</v>
      </c>
      <c r="D25" s="128">
        <v>2025</v>
      </c>
      <c r="E25" s="905">
        <v>2.5000000000000001E-2</v>
      </c>
      <c r="F25" s="129">
        <v>15000</v>
      </c>
      <c r="G25" s="129">
        <v>0</v>
      </c>
    </row>
    <row r="26" spans="1:24" ht="18.75" customHeight="1" x14ac:dyDescent="0.25">
      <c r="A26" s="128" t="s">
        <v>1391</v>
      </c>
      <c r="B26" s="128" t="s">
        <v>1382</v>
      </c>
      <c r="C26" s="128" t="s">
        <v>1420</v>
      </c>
      <c r="D26" s="128">
        <v>2004</v>
      </c>
      <c r="E26" s="905">
        <v>3.5000000000000003E-2</v>
      </c>
      <c r="F26" s="129">
        <v>5000</v>
      </c>
      <c r="G26" s="129">
        <v>-2.9999999999972715E-2</v>
      </c>
    </row>
    <row r="27" spans="1:24" x14ac:dyDescent="0.25">
      <c r="A27" s="128" t="s">
        <v>1391</v>
      </c>
      <c r="B27" s="128" t="s">
        <v>1386</v>
      </c>
      <c r="C27" s="128" t="s">
        <v>1420</v>
      </c>
      <c r="D27" s="128">
        <v>2009</v>
      </c>
      <c r="E27" s="905">
        <v>4.2770000000000002E-2</v>
      </c>
      <c r="F27" s="129">
        <v>4407.75</v>
      </c>
      <c r="G27" s="129">
        <v>0</v>
      </c>
    </row>
    <row r="28" spans="1:24" ht="18.75" customHeight="1" x14ac:dyDescent="0.25">
      <c r="A28" s="128" t="s">
        <v>1340</v>
      </c>
      <c r="B28" s="128" t="s">
        <v>1382</v>
      </c>
      <c r="C28" s="128" t="s">
        <v>1421</v>
      </c>
      <c r="D28" s="128">
        <v>2007</v>
      </c>
      <c r="E28" s="905">
        <v>3.5000000000000003E-2</v>
      </c>
      <c r="F28" s="129">
        <v>7000</v>
      </c>
      <c r="G28" s="129">
        <v>1000</v>
      </c>
    </row>
    <row r="29" spans="1:24" ht="18.75" customHeight="1" x14ac:dyDescent="0.25">
      <c r="A29" s="128" t="s">
        <v>1342</v>
      </c>
      <c r="B29" s="128" t="s">
        <v>1422</v>
      </c>
      <c r="C29" s="128" t="s">
        <v>1423</v>
      </c>
      <c r="D29" s="128">
        <v>2009</v>
      </c>
      <c r="E29" s="905">
        <v>4.9000000000000002E-2</v>
      </c>
      <c r="F29" s="129">
        <v>2562.9389999999999</v>
      </c>
      <c r="G29" s="129">
        <v>0</v>
      </c>
    </row>
    <row r="30" spans="1:24" x14ac:dyDescent="0.25">
      <c r="A30" s="128" t="s">
        <v>1342</v>
      </c>
      <c r="B30" s="128" t="s">
        <v>1424</v>
      </c>
      <c r="C30" s="128" t="s">
        <v>1425</v>
      </c>
      <c r="D30" s="128">
        <v>2009</v>
      </c>
      <c r="E30" s="905">
        <v>4.5900000000000003E-2</v>
      </c>
      <c r="F30" s="129">
        <v>39143</v>
      </c>
      <c r="G30" s="129">
        <v>14874.898019353001</v>
      </c>
    </row>
    <row r="31" spans="1:24" x14ac:dyDescent="0.25">
      <c r="A31" s="128" t="s">
        <v>1342</v>
      </c>
      <c r="B31" s="128" t="s">
        <v>1426</v>
      </c>
      <c r="C31" s="128" t="s">
        <v>1426</v>
      </c>
      <c r="D31" s="128">
        <v>2012</v>
      </c>
      <c r="E31" s="905" t="s">
        <v>1427</v>
      </c>
      <c r="F31" s="129">
        <v>764.298</v>
      </c>
      <c r="G31" s="129">
        <v>0</v>
      </c>
    </row>
    <row r="32" spans="1:24" ht="19.5" customHeight="1" x14ac:dyDescent="0.25">
      <c r="A32" s="605" t="s">
        <v>1342</v>
      </c>
      <c r="B32" s="605" t="s">
        <v>4290</v>
      </c>
      <c r="C32" s="605" t="s">
        <v>4291</v>
      </c>
      <c r="D32" s="605">
        <v>2014</v>
      </c>
      <c r="E32" s="906" t="s">
        <v>1427</v>
      </c>
      <c r="F32" s="640">
        <v>4360</v>
      </c>
      <c r="G32" s="640">
        <v>0</v>
      </c>
    </row>
    <row r="33" spans="1:7" ht="19.5" customHeight="1" thickBot="1" x14ac:dyDescent="0.3">
      <c r="A33" s="130" t="s">
        <v>201</v>
      </c>
      <c r="B33" s="130"/>
      <c r="C33" s="130"/>
      <c r="D33" s="207"/>
      <c r="E33" s="207"/>
      <c r="F33" s="208"/>
      <c r="G33" s="208">
        <f>SUM(G3:G32)</f>
        <v>213034.17588162614</v>
      </c>
    </row>
    <row r="34" spans="1:7" ht="13" x14ac:dyDescent="0.3">
      <c r="A34" s="604"/>
      <c r="B34" s="604"/>
      <c r="C34" s="604"/>
      <c r="D34" s="605"/>
      <c r="E34" s="605"/>
      <c r="F34" s="606" t="s">
        <v>4400</v>
      </c>
      <c r="G34" s="607">
        <f>G33/NAgni!AB4/1000</f>
        <v>0.60576647811894679</v>
      </c>
    </row>
    <row r="35" spans="1:7" x14ac:dyDescent="0.25">
      <c r="A35" s="121" t="s">
        <v>1428</v>
      </c>
    </row>
    <row r="36" spans="1:7" x14ac:dyDescent="0.25">
      <c r="A36" s="609" t="s">
        <v>1429</v>
      </c>
    </row>
    <row r="37" spans="1:7" x14ac:dyDescent="0.25">
      <c r="A37" s="276" t="s">
        <v>1430</v>
      </c>
    </row>
  </sheetData>
  <pageMargins left="0.74803149606299202" right="0.74803149606299202" top="0.98425196850393704" bottom="0.98425196850393704" header="0.511811023622047" footer="0.511811023622047"/>
  <pageSetup scale="6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47880-4754-4C63-B142-4A19084AA76F}">
  <sheetPr codeName="Sheet1">
    <tabColor rgb="FF00B0F0"/>
    <pageSetUpPr fitToPage="1"/>
  </sheetPr>
  <dimension ref="A1:AS86"/>
  <sheetViews>
    <sheetView view="pageBreakPreview" zoomScale="90" zoomScaleNormal="80" zoomScaleSheetLayoutView="90" workbookViewId="0">
      <pane xSplit="1" ySplit="2" topLeftCell="B3" activePane="bottomRight" state="frozen"/>
      <selection pane="topRight" activeCell="A53" sqref="A53:XFD53"/>
      <selection pane="bottomLeft" activeCell="A53" sqref="A53:XFD53"/>
      <selection pane="bottomRight" activeCell="A2" sqref="A2"/>
    </sheetView>
  </sheetViews>
  <sheetFormatPr defaultColWidth="9.1796875" defaultRowHeight="13" x14ac:dyDescent="0.3"/>
  <cols>
    <col min="1" max="1" width="29.1796875" style="527" bestFit="1" customWidth="1"/>
    <col min="2" max="15" width="9.1796875" style="527"/>
    <col min="16" max="27" width="9.1796875" style="527" customWidth="1"/>
    <col min="28" max="16384" width="9.1796875" style="527"/>
  </cols>
  <sheetData>
    <row r="1" spans="1:45" ht="25.5" customHeight="1" x14ac:dyDescent="0.3">
      <c r="A1" s="93" t="str">
        <f>Index!A104</f>
        <v>Table 9a    National government finances (GFS 2014 format, summary), FY2000-FY2025</v>
      </c>
    </row>
    <row r="2" spans="1:45" s="578" customFormat="1" ht="25.5" customHeight="1" x14ac:dyDescent="0.25">
      <c r="A2" s="521"/>
      <c r="B2" s="522" t="s">
        <v>232</v>
      </c>
      <c r="C2" s="522" t="s">
        <v>233</v>
      </c>
      <c r="D2" s="522" t="s">
        <v>234</v>
      </c>
      <c r="E2" s="522" t="s">
        <v>235</v>
      </c>
      <c r="F2" s="522" t="s">
        <v>236</v>
      </c>
      <c r="G2" s="522" t="s">
        <v>237</v>
      </c>
      <c r="H2" s="522" t="s">
        <v>238</v>
      </c>
      <c r="I2" s="522" t="s">
        <v>239</v>
      </c>
      <c r="J2" s="522" t="s">
        <v>240</v>
      </c>
      <c r="K2" s="522" t="s">
        <v>241</v>
      </c>
      <c r="L2" s="522" t="s">
        <v>242</v>
      </c>
      <c r="M2" s="522" t="s">
        <v>243</v>
      </c>
      <c r="N2" s="522" t="s">
        <v>244</v>
      </c>
      <c r="O2" s="522" t="s">
        <v>245</v>
      </c>
      <c r="P2" s="522" t="s">
        <v>246</v>
      </c>
      <c r="Q2" s="522" t="s">
        <v>247</v>
      </c>
      <c r="R2" s="522" t="s">
        <v>248</v>
      </c>
      <c r="S2" s="522" t="s">
        <v>249</v>
      </c>
      <c r="T2" s="522" t="s">
        <v>250</v>
      </c>
      <c r="U2" s="522" t="s">
        <v>251</v>
      </c>
      <c r="V2" s="522" t="s">
        <v>1431</v>
      </c>
      <c r="W2" s="522" t="s">
        <v>1432</v>
      </c>
      <c r="X2" s="522" t="s">
        <v>1433</v>
      </c>
      <c r="Y2" s="522" t="s">
        <v>1434</v>
      </c>
      <c r="Z2" s="522" t="s">
        <v>1435</v>
      </c>
      <c r="AA2" s="522" t="s">
        <v>1436</v>
      </c>
      <c r="AB2" s="576"/>
      <c r="AC2" s="576"/>
      <c r="AD2" s="576"/>
      <c r="AE2" s="576"/>
      <c r="AF2" s="576"/>
      <c r="AG2" s="576"/>
      <c r="AH2" s="576"/>
      <c r="AI2" s="576"/>
      <c r="AJ2" s="576"/>
      <c r="AK2" s="576"/>
      <c r="AL2" s="576"/>
      <c r="AM2" s="576"/>
      <c r="AN2" s="576"/>
      <c r="AO2" s="576"/>
      <c r="AP2" s="576"/>
      <c r="AQ2" s="576"/>
      <c r="AR2" s="576"/>
      <c r="AS2" s="577"/>
    </row>
    <row r="3" spans="1:45" ht="20.25" customHeight="1" x14ac:dyDescent="0.3">
      <c r="A3" s="525" t="s">
        <v>99</v>
      </c>
      <c r="B3" s="526">
        <f t="shared" ref="B3:V3" si="0">SUM(B4:B7)</f>
        <v>64.545855522155762</v>
      </c>
      <c r="C3" s="526">
        <f t="shared" si="0"/>
        <v>52.406909942626953</v>
      </c>
      <c r="D3" s="526">
        <f t="shared" si="0"/>
        <v>58.325808525085449</v>
      </c>
      <c r="E3" s="526">
        <f t="shared" si="0"/>
        <v>69.630992889404297</v>
      </c>
      <c r="F3" s="526">
        <f t="shared" si="0"/>
        <v>72.742154598236084</v>
      </c>
      <c r="G3" s="526">
        <f t="shared" si="0"/>
        <v>77.380530834197998</v>
      </c>
      <c r="H3" s="526">
        <f t="shared" si="0"/>
        <v>87.139379978179932</v>
      </c>
      <c r="I3" s="526">
        <f t="shared" si="0"/>
        <v>92.096800327301025</v>
      </c>
      <c r="J3" s="526">
        <f t="shared" si="0"/>
        <v>84.83992338180542</v>
      </c>
      <c r="K3" s="526">
        <f t="shared" si="0"/>
        <v>76.296056270599365</v>
      </c>
      <c r="L3" s="526">
        <f t="shared" si="0"/>
        <v>85.708721160888672</v>
      </c>
      <c r="M3" s="526">
        <f t="shared" si="0"/>
        <v>87.235591411590576</v>
      </c>
      <c r="N3" s="526">
        <f t="shared" si="0"/>
        <v>95.035250186920166</v>
      </c>
      <c r="O3" s="526">
        <f t="shared" si="0"/>
        <v>92.017569541931152</v>
      </c>
      <c r="P3" s="526">
        <f t="shared" si="0"/>
        <v>106.60631656646729</v>
      </c>
      <c r="Q3" s="526">
        <f t="shared" si="0"/>
        <v>114.86372852325439</v>
      </c>
      <c r="R3" s="526">
        <f t="shared" si="0"/>
        <v>124.95341300964355</v>
      </c>
      <c r="S3" s="526">
        <f t="shared" si="0"/>
        <v>114.96192359924316</v>
      </c>
      <c r="T3" s="526">
        <f t="shared" si="0"/>
        <v>126.73304557800293</v>
      </c>
      <c r="U3" s="526">
        <f t="shared" si="0"/>
        <v>119.42132949829102</v>
      </c>
      <c r="V3" s="526">
        <f t="shared" si="0"/>
        <v>117.04505062103271</v>
      </c>
      <c r="W3" s="526">
        <f t="shared" ref="W3:X3" si="1">SUM(W4:W7)</f>
        <v>132.06436157226563</v>
      </c>
      <c r="X3" s="526">
        <f t="shared" si="1"/>
        <v>147.12384414672852</v>
      </c>
      <c r="Y3" s="526">
        <f t="shared" ref="Y3:Z3" si="2">SUM(Y4:Y7)</f>
        <v>132.96999931335449</v>
      </c>
      <c r="Z3" s="526">
        <f t="shared" si="2"/>
        <v>179.89199733734131</v>
      </c>
      <c r="AA3" s="526">
        <f t="shared" ref="AA3" si="3">SUM(AA4:AA7)</f>
        <v>193.79999542236328</v>
      </c>
      <c r="AB3" s="526"/>
      <c r="AC3" s="526"/>
      <c r="AD3" s="526"/>
      <c r="AE3" s="526"/>
      <c r="AF3" s="526"/>
      <c r="AG3" s="526"/>
      <c r="AH3" s="526"/>
      <c r="AI3" s="526"/>
      <c r="AJ3" s="526"/>
      <c r="AK3" s="526"/>
      <c r="AL3" s="526"/>
      <c r="AM3" s="526"/>
      <c r="AN3" s="526"/>
      <c r="AO3" s="526"/>
      <c r="AP3" s="526"/>
      <c r="AQ3" s="526"/>
      <c r="AR3" s="526"/>
      <c r="AS3" s="526"/>
    </row>
    <row r="4" spans="1:45" x14ac:dyDescent="0.3">
      <c r="A4" s="528" t="s">
        <v>1437</v>
      </c>
      <c r="B4" s="526">
        <f>NG_GFSdet!D4</f>
        <v>23.792585372924805</v>
      </c>
      <c r="C4" s="526">
        <f>NG_GFSdet!E4</f>
        <v>24.836740493774414</v>
      </c>
      <c r="D4" s="526">
        <f>NG_GFSdet!F4</f>
        <v>23.583259582519531</v>
      </c>
      <c r="E4" s="526">
        <f>NG_GFSdet!G4</f>
        <v>24.346830368041992</v>
      </c>
      <c r="F4" s="526">
        <f>NG_GFSdet!H4</f>
        <v>27.951417922973633</v>
      </c>
      <c r="G4" s="526">
        <f>NG_GFSdet!I4</f>
        <v>31.90900993347168</v>
      </c>
      <c r="H4" s="526">
        <f>NG_GFSdet!J4</f>
        <v>31.336498260498047</v>
      </c>
      <c r="I4" s="526">
        <f>NG_GFSdet!K4</f>
        <v>30.827644348144531</v>
      </c>
      <c r="J4" s="526">
        <f>NG_GFSdet!L4</f>
        <v>32.904468536376953</v>
      </c>
      <c r="K4" s="526">
        <f>NG_GFSdet!M4</f>
        <v>29.29925537109375</v>
      </c>
      <c r="L4" s="526">
        <f>NG_GFSdet!N4</f>
        <v>31.233390808105469</v>
      </c>
      <c r="M4" s="526">
        <f>NG_GFSdet!O4</f>
        <v>34.705303192138672</v>
      </c>
      <c r="N4" s="526">
        <f>NG_GFSdet!P4</f>
        <v>38.986495971679688</v>
      </c>
      <c r="O4" s="526">
        <f>NG_GFSdet!Q4</f>
        <v>41.441249847412109</v>
      </c>
      <c r="P4" s="526">
        <f>NG_GFSdet!R4</f>
        <v>47.019981384277344</v>
      </c>
      <c r="Q4" s="526">
        <f>NG_GFSdet!S4</f>
        <v>56.553775787353516</v>
      </c>
      <c r="R4" s="526">
        <f>NG_GFSdet!T4</f>
        <v>59.113941192626953</v>
      </c>
      <c r="S4" s="526">
        <f>NG_GFSdet!U4</f>
        <v>56.918537139892578</v>
      </c>
      <c r="T4" s="526">
        <f>NG_GFSdet!V4</f>
        <v>60.462627410888672</v>
      </c>
      <c r="U4" s="526">
        <f>NG_GFSdet!W4</f>
        <v>51.784511566162109</v>
      </c>
      <c r="V4" s="526">
        <f>NG_GFSdet!X4</f>
        <v>47.274307250976563</v>
      </c>
      <c r="W4" s="526">
        <f>NG_GFSdet!Y4</f>
        <v>40.979000091552734</v>
      </c>
      <c r="X4" s="526">
        <f>NG_GFSdet!Z4</f>
        <v>43.055999755859375</v>
      </c>
      <c r="Y4" s="526">
        <f>NG_GFSdet!AA4</f>
        <v>60.257999420166016</v>
      </c>
      <c r="Z4" s="526">
        <f>NG_GFSdet!AB4</f>
        <v>69.838996887207031</v>
      </c>
      <c r="AA4" s="526">
        <f>NG_GFSdet!AC4</f>
        <v>79.990997314453125</v>
      </c>
      <c r="AB4" s="526"/>
      <c r="AC4" s="526"/>
      <c r="AF4" s="526"/>
      <c r="AG4" s="526"/>
      <c r="AH4" s="526"/>
      <c r="AI4" s="526"/>
      <c r="AJ4" s="526"/>
      <c r="AK4" s="526"/>
      <c r="AL4" s="526"/>
      <c r="AM4" s="526"/>
      <c r="AN4" s="526"/>
      <c r="AO4" s="526"/>
      <c r="AP4" s="526"/>
      <c r="AQ4" s="526"/>
      <c r="AR4" s="526"/>
      <c r="AS4" s="526"/>
    </row>
    <row r="5" spans="1:45" x14ac:dyDescent="0.3">
      <c r="A5" s="528" t="s">
        <v>1438</v>
      </c>
      <c r="B5" s="526">
        <f>NG_GFSdet!D60</f>
        <v>0</v>
      </c>
      <c r="C5" s="526">
        <f>NG_GFSdet!E60</f>
        <v>0</v>
      </c>
      <c r="D5" s="526">
        <f>NG_GFSdet!F60</f>
        <v>0</v>
      </c>
      <c r="E5" s="526">
        <f>NG_GFSdet!G60</f>
        <v>0</v>
      </c>
      <c r="F5" s="526">
        <f>NG_GFSdet!H60</f>
        <v>0</v>
      </c>
      <c r="G5" s="526">
        <f>NG_GFSdet!I60</f>
        <v>0</v>
      </c>
      <c r="H5" s="526">
        <f>NG_GFSdet!J60</f>
        <v>0</v>
      </c>
      <c r="I5" s="526">
        <f>NG_GFSdet!K60</f>
        <v>0</v>
      </c>
      <c r="J5" s="526">
        <f>NG_GFSdet!L60</f>
        <v>0</v>
      </c>
      <c r="K5" s="526">
        <f>NG_GFSdet!M60</f>
        <v>0</v>
      </c>
      <c r="L5" s="526">
        <f>NG_GFSdet!N60</f>
        <v>0</v>
      </c>
      <c r="M5" s="526">
        <f>NG_GFSdet!O60</f>
        <v>0</v>
      </c>
      <c r="N5" s="526">
        <f>NG_GFSdet!P60</f>
        <v>0</v>
      </c>
      <c r="O5" s="526">
        <f>NG_GFSdet!Q60</f>
        <v>0</v>
      </c>
      <c r="P5" s="526">
        <f>NG_GFSdet!R60</f>
        <v>0</v>
      </c>
      <c r="Q5" s="526">
        <f>NG_GFSdet!S60</f>
        <v>0</v>
      </c>
      <c r="R5" s="526">
        <f>NG_GFSdet!T60</f>
        <v>0</v>
      </c>
      <c r="S5" s="526">
        <f>NG_GFSdet!U60</f>
        <v>0</v>
      </c>
      <c r="T5" s="526">
        <f>NG_GFSdet!V60</f>
        <v>0</v>
      </c>
      <c r="U5" s="526">
        <f>NG_GFSdet!W60</f>
        <v>0</v>
      </c>
      <c r="V5" s="526">
        <f>NG_GFSdet!X60</f>
        <v>0</v>
      </c>
      <c r="W5" s="526">
        <f>NG_GFSdet!Y60</f>
        <v>0</v>
      </c>
      <c r="X5" s="526">
        <f>NG_GFSdet!Z60</f>
        <v>0</v>
      </c>
      <c r="Y5" s="526">
        <f>NG_GFSdet!AA60</f>
        <v>0</v>
      </c>
      <c r="Z5" s="526">
        <f>NG_GFSdet!AB60</f>
        <v>0</v>
      </c>
      <c r="AA5" s="526">
        <f>NG_GFSdet!AC60</f>
        <v>0</v>
      </c>
      <c r="AB5" s="526"/>
      <c r="AC5" s="526"/>
      <c r="AF5" s="526"/>
      <c r="AG5" s="526"/>
      <c r="AH5" s="526"/>
      <c r="AI5" s="526"/>
      <c r="AJ5" s="526"/>
      <c r="AK5" s="526"/>
      <c r="AL5" s="526"/>
      <c r="AM5" s="526"/>
      <c r="AN5" s="526"/>
      <c r="AO5" s="526"/>
      <c r="AP5" s="526"/>
      <c r="AQ5" s="526"/>
      <c r="AR5" s="526"/>
      <c r="AS5" s="526"/>
    </row>
    <row r="6" spans="1:45" x14ac:dyDescent="0.3">
      <c r="A6" s="528" t="s">
        <v>1439</v>
      </c>
      <c r="B6" s="526">
        <f>NG_GFSdet!D70</f>
        <v>31.450241088867188</v>
      </c>
      <c r="C6" s="526">
        <f>NG_GFSdet!E70</f>
        <v>21.683942794799805</v>
      </c>
      <c r="D6" s="526">
        <f>NG_GFSdet!F70</f>
        <v>29.393697738647461</v>
      </c>
      <c r="E6" s="526">
        <f>NG_GFSdet!G70</f>
        <v>39.208137512207031</v>
      </c>
      <c r="F6" s="526">
        <f>NG_GFSdet!H70</f>
        <v>41.053302764892578</v>
      </c>
      <c r="G6" s="526">
        <f>NG_GFSdet!I70</f>
        <v>40.778511047363281</v>
      </c>
      <c r="H6" s="526">
        <f>NG_GFSdet!J70</f>
        <v>50.501895904541016</v>
      </c>
      <c r="I6" s="526">
        <f>NG_GFSdet!K70</f>
        <v>56.010208129882813</v>
      </c>
      <c r="J6" s="526">
        <f>NG_GFSdet!L70</f>
        <v>46.255596160888672</v>
      </c>
      <c r="K6" s="526">
        <f>NG_GFSdet!M70</f>
        <v>41.795051574707031</v>
      </c>
      <c r="L6" s="526">
        <f>NG_GFSdet!N70</f>
        <v>49.631572723388672</v>
      </c>
      <c r="M6" s="526">
        <f>NG_GFSdet!O70</f>
        <v>45.9505615234375</v>
      </c>
      <c r="N6" s="526">
        <f>NG_GFSdet!P70</f>
        <v>48.171779632568359</v>
      </c>
      <c r="O6" s="526">
        <f>NG_GFSdet!Q70</f>
        <v>41.927101135253906</v>
      </c>
      <c r="P6" s="526">
        <f>NG_GFSdet!R70</f>
        <v>47.118198394775391</v>
      </c>
      <c r="Q6" s="526">
        <f>NG_GFSdet!S70</f>
        <v>43.691055297851563</v>
      </c>
      <c r="R6" s="526">
        <f>NG_GFSdet!T70</f>
        <v>49.503604888916016</v>
      </c>
      <c r="S6" s="526">
        <f>NG_GFSdet!U70</f>
        <v>37.315204620361328</v>
      </c>
      <c r="T6" s="526">
        <f>NG_GFSdet!V70</f>
        <v>49.388568878173828</v>
      </c>
      <c r="U6" s="526">
        <f>NG_GFSdet!W70</f>
        <v>50.300212860107422</v>
      </c>
      <c r="V6" s="526">
        <f>NG_GFSdet!X70</f>
        <v>55.886928558349609</v>
      </c>
      <c r="W6" s="526">
        <f>NG_GFSdet!Y70</f>
        <v>73.144371032714844</v>
      </c>
      <c r="X6" s="526">
        <f>NG_GFSdet!Z70</f>
        <v>84.408378601074219</v>
      </c>
      <c r="Y6" s="526">
        <f>NG_GFSdet!AA70</f>
        <v>58.416000366210938</v>
      </c>
      <c r="Z6" s="526">
        <f>NG_GFSdet!AB70</f>
        <v>95.13800048828125</v>
      </c>
      <c r="AA6" s="526">
        <f>NG_GFSdet!AC70</f>
        <v>93.946998596191406</v>
      </c>
      <c r="AB6" s="526"/>
      <c r="AC6" s="526"/>
      <c r="AF6" s="526"/>
      <c r="AG6" s="526"/>
      <c r="AH6" s="526"/>
      <c r="AI6" s="526"/>
      <c r="AJ6" s="526"/>
      <c r="AK6" s="526"/>
      <c r="AL6" s="526"/>
      <c r="AM6" s="526"/>
      <c r="AN6" s="526"/>
      <c r="AO6" s="526"/>
      <c r="AP6" s="526"/>
      <c r="AQ6" s="526"/>
      <c r="AR6" s="526"/>
      <c r="AS6" s="526"/>
    </row>
    <row r="7" spans="1:45" x14ac:dyDescent="0.3">
      <c r="A7" s="528" t="s">
        <v>1440</v>
      </c>
      <c r="B7" s="526">
        <f>NG_GFSdet!D97</f>
        <v>9.3030290603637695</v>
      </c>
      <c r="C7" s="526">
        <f>NG_GFSdet!E97</f>
        <v>5.8862266540527344</v>
      </c>
      <c r="D7" s="526">
        <f>NG_GFSdet!F97</f>
        <v>5.348851203918457</v>
      </c>
      <c r="E7" s="526">
        <f>NG_GFSdet!G97</f>
        <v>6.0760250091552734</v>
      </c>
      <c r="F7" s="526">
        <f>NG_GFSdet!H97</f>
        <v>3.737433910369873</v>
      </c>
      <c r="G7" s="526">
        <f>NG_GFSdet!I97</f>
        <v>4.6930098533630371</v>
      </c>
      <c r="H7" s="526">
        <f>NG_GFSdet!J97</f>
        <v>5.3009858131408691</v>
      </c>
      <c r="I7" s="526">
        <f>NG_GFSdet!K97</f>
        <v>5.2589478492736816</v>
      </c>
      <c r="J7" s="526">
        <f>NG_GFSdet!L97</f>
        <v>5.6798586845397949</v>
      </c>
      <c r="K7" s="526">
        <f>NG_GFSdet!M97</f>
        <v>5.201749324798584</v>
      </c>
      <c r="L7" s="526">
        <f>NG_GFSdet!N97</f>
        <v>4.8437576293945313</v>
      </c>
      <c r="M7" s="526">
        <f>NG_GFSdet!O97</f>
        <v>6.5797266960144043</v>
      </c>
      <c r="N7" s="526">
        <f>NG_GFSdet!P97</f>
        <v>7.8769745826721191</v>
      </c>
      <c r="O7" s="526">
        <f>NG_GFSdet!Q97</f>
        <v>8.6492185592651367</v>
      </c>
      <c r="P7" s="526">
        <f>NG_GFSdet!R97</f>
        <v>12.468136787414551</v>
      </c>
      <c r="Q7" s="526">
        <f>NG_GFSdet!S97</f>
        <v>14.618897438049316</v>
      </c>
      <c r="R7" s="526">
        <f>NG_GFSdet!T97</f>
        <v>16.335866928100586</v>
      </c>
      <c r="S7" s="526">
        <f>NG_GFSdet!U97</f>
        <v>20.728181838989258</v>
      </c>
      <c r="T7" s="526">
        <f>NG_GFSdet!V97</f>
        <v>16.88184928894043</v>
      </c>
      <c r="U7" s="526">
        <f>NG_GFSdet!W97</f>
        <v>17.336605072021484</v>
      </c>
      <c r="V7" s="526">
        <f>NG_GFSdet!X97</f>
        <v>13.883814811706543</v>
      </c>
      <c r="W7" s="526">
        <f>NG_GFSdet!Y97</f>
        <v>17.940990447998047</v>
      </c>
      <c r="X7" s="526">
        <f>NG_GFSdet!Z97</f>
        <v>19.659465789794922</v>
      </c>
      <c r="Y7" s="526">
        <f>NG_GFSdet!AA97</f>
        <v>14.295999526977539</v>
      </c>
      <c r="Z7" s="526">
        <f>NG_GFSdet!AB97</f>
        <v>14.914999961853027</v>
      </c>
      <c r="AA7" s="526">
        <f>NG_GFSdet!AC97</f>
        <v>19.86199951171875</v>
      </c>
      <c r="AB7" s="526"/>
      <c r="AC7" s="526"/>
      <c r="AF7" s="526"/>
      <c r="AG7" s="526"/>
      <c r="AH7" s="526"/>
      <c r="AI7" s="526"/>
      <c r="AJ7" s="526"/>
      <c r="AK7" s="526"/>
      <c r="AL7" s="526"/>
      <c r="AM7" s="526"/>
      <c r="AN7" s="526"/>
      <c r="AO7" s="526"/>
      <c r="AP7" s="526"/>
      <c r="AQ7" s="526"/>
      <c r="AR7" s="526"/>
      <c r="AS7" s="526"/>
    </row>
    <row r="8" spans="1:45" x14ac:dyDescent="0.3">
      <c r="A8" s="529"/>
      <c r="AB8" s="526"/>
      <c r="AC8" s="526"/>
      <c r="AF8" s="526"/>
      <c r="AG8" s="526"/>
      <c r="AH8" s="526"/>
      <c r="AI8" s="526"/>
      <c r="AJ8" s="526"/>
      <c r="AK8" s="526"/>
      <c r="AL8" s="526"/>
      <c r="AM8" s="526"/>
      <c r="AN8" s="526"/>
      <c r="AO8" s="526"/>
      <c r="AP8" s="526"/>
      <c r="AQ8" s="526"/>
      <c r="AR8" s="526"/>
      <c r="AS8" s="526"/>
    </row>
    <row r="9" spans="1:45" x14ac:dyDescent="0.3">
      <c r="A9" s="525" t="s">
        <v>103</v>
      </c>
      <c r="B9" s="526">
        <f t="shared" ref="B9:V9" si="4">SUM(B10:B17)</f>
        <v>-71.156538859009743</v>
      </c>
      <c r="C9" s="526">
        <f t="shared" si="4"/>
        <v>-64.414465010166168</v>
      </c>
      <c r="D9" s="526">
        <f t="shared" si="4"/>
        <v>-58.979438960552216</v>
      </c>
      <c r="E9" s="526">
        <f t="shared" si="4"/>
        <v>-60.417384505271912</v>
      </c>
      <c r="F9" s="526">
        <f t="shared" si="4"/>
        <v>-62.73783016204834</v>
      </c>
      <c r="G9" s="526">
        <f t="shared" si="4"/>
        <v>-61.373442411422729</v>
      </c>
      <c r="H9" s="526">
        <f t="shared" si="4"/>
        <v>-66.637782990932465</v>
      </c>
      <c r="I9" s="526">
        <f t="shared" si="4"/>
        <v>-71.766705930233002</v>
      </c>
      <c r="J9" s="526">
        <f t="shared" si="4"/>
        <v>-73.291365087032318</v>
      </c>
      <c r="K9" s="526">
        <f t="shared" si="4"/>
        <v>-67.163263559341431</v>
      </c>
      <c r="L9" s="526">
        <f t="shared" si="4"/>
        <v>-67.960905611515045</v>
      </c>
      <c r="M9" s="526">
        <f t="shared" si="4"/>
        <v>-70.190316200256348</v>
      </c>
      <c r="N9" s="526">
        <f t="shared" si="4"/>
        <v>-75.484139204025269</v>
      </c>
      <c r="O9" s="526">
        <f t="shared" si="4"/>
        <v>-81.052314281463623</v>
      </c>
      <c r="P9" s="526">
        <f t="shared" si="4"/>
        <v>-86.791069447994232</v>
      </c>
      <c r="Q9" s="526">
        <f t="shared" si="4"/>
        <v>-86.953140616416931</v>
      </c>
      <c r="R9" s="526">
        <f t="shared" si="4"/>
        <v>-97.222760558128357</v>
      </c>
      <c r="S9" s="526">
        <f t="shared" si="4"/>
        <v>-92.750136703252792</v>
      </c>
      <c r="T9" s="526">
        <f t="shared" si="4"/>
        <v>-102.29367998242378</v>
      </c>
      <c r="U9" s="526">
        <f t="shared" si="4"/>
        <v>-103.57906365394592</v>
      </c>
      <c r="V9" s="526">
        <f t="shared" si="4"/>
        <v>-134.26629495620728</v>
      </c>
      <c r="W9" s="526">
        <f t="shared" ref="W9:X9" si="5">SUM(W10:W17)</f>
        <v>-136.0165148973465</v>
      </c>
      <c r="X9" s="526">
        <f t="shared" si="5"/>
        <v>-135.78906118869781</v>
      </c>
      <c r="Y9" s="526">
        <f t="shared" ref="Y9:Z9" si="6">SUM(Y10:Y17)</f>
        <v>-125.31400394439697</v>
      </c>
      <c r="Z9" s="526">
        <f t="shared" si="6"/>
        <v>-145.7819995880127</v>
      </c>
      <c r="AA9" s="526">
        <f t="shared" ref="AA9" si="7">SUM(AA10:AA17)</f>
        <v>-157.34875059127808</v>
      </c>
      <c r="AB9" s="526"/>
      <c r="AC9" s="526"/>
      <c r="AF9" s="526"/>
      <c r="AG9" s="526"/>
      <c r="AH9" s="526"/>
      <c r="AI9" s="526"/>
      <c r="AJ9" s="526"/>
      <c r="AK9" s="526"/>
      <c r="AL9" s="526"/>
      <c r="AM9" s="526"/>
      <c r="AN9" s="526"/>
      <c r="AO9" s="526"/>
      <c r="AP9" s="526"/>
      <c r="AQ9" s="526"/>
      <c r="AR9" s="526"/>
      <c r="AS9" s="526"/>
    </row>
    <row r="10" spans="1:45" x14ac:dyDescent="0.3">
      <c r="A10" s="528" t="s">
        <v>1441</v>
      </c>
      <c r="B10" s="526">
        <f>NG_GFSdet!D145</f>
        <v>-29.652217864990234</v>
      </c>
      <c r="C10" s="526">
        <f>NG_GFSdet!E145</f>
        <v>-30.128410339355469</v>
      </c>
      <c r="D10" s="526">
        <f>NG_GFSdet!F145</f>
        <v>-30.844417572021484</v>
      </c>
      <c r="E10" s="526">
        <f>NG_GFSdet!G145</f>
        <v>-32.006458282470703</v>
      </c>
      <c r="F10" s="526">
        <f>NG_GFSdet!H145</f>
        <v>-31.481176376342773</v>
      </c>
      <c r="G10" s="526">
        <f>NG_GFSdet!I145</f>
        <v>-31.625574111938477</v>
      </c>
      <c r="H10" s="526">
        <f>NG_GFSdet!J145</f>
        <v>-32.655269622802734</v>
      </c>
      <c r="I10" s="526">
        <f>NG_GFSdet!K145</f>
        <v>-33.786006927490234</v>
      </c>
      <c r="J10" s="526">
        <f>NG_GFSdet!L145</f>
        <v>-34.819297790527344</v>
      </c>
      <c r="K10" s="526">
        <f>NG_GFSdet!M145</f>
        <v>-34.217464447021484</v>
      </c>
      <c r="L10" s="526">
        <f>NG_GFSdet!N145</f>
        <v>-33.386486053466797</v>
      </c>
      <c r="M10" s="526">
        <f>NG_GFSdet!O145</f>
        <v>-34.338253021240234</v>
      </c>
      <c r="N10" s="526">
        <f>NG_GFSdet!P145</f>
        <v>-34.772171020507813</v>
      </c>
      <c r="O10" s="526">
        <f>NG_GFSdet!Q145</f>
        <v>-35.919692993164063</v>
      </c>
      <c r="P10" s="526">
        <f>NG_GFSdet!R145</f>
        <v>-36.148105621337891</v>
      </c>
      <c r="Q10" s="526">
        <f>NG_GFSdet!S145</f>
        <v>-37.582847595214844</v>
      </c>
      <c r="R10" s="526">
        <f>NG_GFSdet!T145</f>
        <v>-40.967243194580078</v>
      </c>
      <c r="S10" s="526">
        <f>NG_GFSdet!U145</f>
        <v>-42.857566833496094</v>
      </c>
      <c r="T10" s="526">
        <f>NG_GFSdet!V145</f>
        <v>-44.574729919433594</v>
      </c>
      <c r="U10" s="526">
        <f>NG_GFSdet!W145</f>
        <v>-45.540962219238281</v>
      </c>
      <c r="V10" s="526">
        <f>NG_GFSdet!X145</f>
        <v>-48.404029846191406</v>
      </c>
      <c r="W10" s="526">
        <f>NG_GFSdet!Y145</f>
        <v>-48.467998504638672</v>
      </c>
      <c r="X10" s="526">
        <f>NG_GFSdet!Z145</f>
        <v>-47.272998809814453</v>
      </c>
      <c r="Y10" s="526">
        <f>NG_GFSdet!AA145</f>
        <v>-50.455001831054688</v>
      </c>
      <c r="Z10" s="526">
        <f>NG_GFSdet!AB145</f>
        <v>-51.722999572753906</v>
      </c>
      <c r="AA10" s="526">
        <f>NG_GFSdet!AC145</f>
        <v>-54.819000244140625</v>
      </c>
      <c r="AB10" s="526"/>
      <c r="AC10" s="526"/>
      <c r="AF10" s="526"/>
      <c r="AG10" s="526"/>
      <c r="AH10" s="526"/>
      <c r="AI10" s="526"/>
      <c r="AJ10" s="526"/>
      <c r="AK10" s="526"/>
      <c r="AL10" s="526"/>
      <c r="AM10" s="526"/>
      <c r="AN10" s="526"/>
      <c r="AO10" s="526"/>
      <c r="AP10" s="526"/>
      <c r="AQ10" s="526"/>
      <c r="AR10" s="526"/>
      <c r="AS10" s="526"/>
    </row>
    <row r="11" spans="1:45" x14ac:dyDescent="0.3">
      <c r="A11" s="528" t="s">
        <v>1442</v>
      </c>
      <c r="B11" s="526">
        <f>NG_GFSdet!D152</f>
        <v>-15.49851131439209</v>
      </c>
      <c r="C11" s="526">
        <f>NG_GFSdet!E152</f>
        <v>-15.461820602416992</v>
      </c>
      <c r="D11" s="526">
        <f>NG_GFSdet!F152</f>
        <v>-14.124922752380371</v>
      </c>
      <c r="E11" s="526">
        <f>NG_GFSdet!G152</f>
        <v>-15.984689712524414</v>
      </c>
      <c r="F11" s="526">
        <f>NG_GFSdet!H152</f>
        <v>-16.133378982543945</v>
      </c>
      <c r="G11" s="526">
        <f>NG_GFSdet!I152</f>
        <v>-14.617353439331055</v>
      </c>
      <c r="H11" s="526">
        <f>NG_GFSdet!J152</f>
        <v>-18.934820175170898</v>
      </c>
      <c r="I11" s="526">
        <f>NG_GFSdet!K152</f>
        <v>-18.254705429077148</v>
      </c>
      <c r="J11" s="526">
        <f>NG_GFSdet!L152</f>
        <v>-20.393379211425781</v>
      </c>
      <c r="K11" s="526">
        <f>NG_GFSdet!M152</f>
        <v>-19.041826248168945</v>
      </c>
      <c r="L11" s="526">
        <f>NG_GFSdet!N152</f>
        <v>-19.043954849243164</v>
      </c>
      <c r="M11" s="526">
        <f>NG_GFSdet!O152</f>
        <v>-20.158468246459961</v>
      </c>
      <c r="N11" s="526">
        <f>NG_GFSdet!P152</f>
        <v>-21.938774108886719</v>
      </c>
      <c r="O11" s="526">
        <f>NG_GFSdet!Q152</f>
        <v>-22.573873519897461</v>
      </c>
      <c r="P11" s="526">
        <f>NG_GFSdet!R152</f>
        <v>-24.636985778808594</v>
      </c>
      <c r="Q11" s="526">
        <f>NG_GFSdet!S152</f>
        <v>-24.44639778137207</v>
      </c>
      <c r="R11" s="526">
        <f>NG_GFSdet!T152</f>
        <v>-25.865066528320313</v>
      </c>
      <c r="S11" s="526">
        <f>NG_GFSdet!U152</f>
        <v>-25.096368789672852</v>
      </c>
      <c r="T11" s="526">
        <f>NG_GFSdet!V152</f>
        <v>-26.582307815551758</v>
      </c>
      <c r="U11" s="526">
        <f>NG_GFSdet!W152</f>
        <v>-27.132867813110352</v>
      </c>
      <c r="V11" s="526">
        <f>NG_GFSdet!X152</f>
        <v>-26.833028793334961</v>
      </c>
      <c r="W11" s="526">
        <f>NG_GFSdet!Y152</f>
        <v>-26.846000671386719</v>
      </c>
      <c r="X11" s="526">
        <f>NG_GFSdet!Z152</f>
        <v>-28.333999633789063</v>
      </c>
      <c r="Y11" s="526">
        <f>NG_GFSdet!AA152</f>
        <v>-35.393001556396484</v>
      </c>
      <c r="Z11" s="526">
        <f>NG_GFSdet!AB152</f>
        <v>-42.965999603271484</v>
      </c>
      <c r="AA11" s="526">
        <f>NG_GFSdet!AC152</f>
        <v>-45.768749237060547</v>
      </c>
      <c r="AB11" s="526"/>
      <c r="AC11" s="526"/>
      <c r="AF11" s="526"/>
      <c r="AG11" s="526"/>
      <c r="AH11" s="526"/>
      <c r="AI11" s="526"/>
      <c r="AJ11" s="526"/>
      <c r="AK11" s="526"/>
      <c r="AL11" s="526"/>
      <c r="AM11" s="526"/>
      <c r="AN11" s="526"/>
      <c r="AO11" s="526"/>
      <c r="AP11" s="526"/>
      <c r="AQ11" s="526"/>
      <c r="AR11" s="526"/>
      <c r="AS11" s="526"/>
    </row>
    <row r="12" spans="1:45" x14ac:dyDescent="0.3">
      <c r="A12" s="528" t="s">
        <v>1443</v>
      </c>
      <c r="B12" s="526"/>
      <c r="C12" s="526"/>
      <c r="D12" s="526"/>
      <c r="E12" s="526"/>
      <c r="F12" s="526"/>
      <c r="G12" s="526"/>
      <c r="H12" s="526"/>
      <c r="I12" s="526"/>
      <c r="J12" s="526"/>
      <c r="K12" s="526"/>
      <c r="L12" s="526"/>
      <c r="M12" s="526"/>
      <c r="N12" s="526"/>
      <c r="O12" s="526"/>
      <c r="P12" s="526"/>
      <c r="Q12" s="526"/>
      <c r="R12" s="526"/>
      <c r="S12" s="526"/>
      <c r="T12" s="526"/>
      <c r="U12" s="526"/>
      <c r="V12" s="526"/>
      <c r="W12" s="526"/>
      <c r="X12" s="526"/>
      <c r="Y12" s="526"/>
      <c r="Z12" s="526"/>
      <c r="AA12" s="526"/>
      <c r="AB12" s="526"/>
      <c r="AC12" s="526"/>
      <c r="AF12" s="526"/>
      <c r="AG12" s="526"/>
      <c r="AH12" s="526"/>
      <c r="AI12" s="526"/>
      <c r="AJ12" s="526"/>
      <c r="AK12" s="526"/>
      <c r="AL12" s="526"/>
      <c r="AM12" s="526"/>
      <c r="AN12" s="526"/>
      <c r="AO12" s="526"/>
      <c r="AP12" s="526"/>
      <c r="AQ12" s="526"/>
      <c r="AR12" s="526"/>
      <c r="AS12" s="526"/>
    </row>
    <row r="13" spans="1:45" x14ac:dyDescent="0.3">
      <c r="A13" s="528" t="s">
        <v>1444</v>
      </c>
      <c r="B13" s="526">
        <f>NG_GFSdet!D180</f>
        <v>-0.17111100256443024</v>
      </c>
      <c r="C13" s="526">
        <f>NG_GFSdet!E180</f>
        <v>-0.69999998807907104</v>
      </c>
      <c r="D13" s="526">
        <f>NG_GFSdet!F180</f>
        <v>-0.71166700124740601</v>
      </c>
      <c r="E13" s="526">
        <f>NG_GFSdet!G180</f>
        <v>-0.71193897724151611</v>
      </c>
      <c r="F13" s="526">
        <f>NG_GFSdet!H180</f>
        <v>-0.68710899353027344</v>
      </c>
      <c r="G13" s="526">
        <f>NG_GFSdet!I180</f>
        <v>-0.6653749942779541</v>
      </c>
      <c r="H13" s="526">
        <f>NG_GFSdet!J180</f>
        <v>-0.65659397840499878</v>
      </c>
      <c r="I13" s="526">
        <f>NG_GFSdet!K180</f>
        <v>-0.63442701101303101</v>
      </c>
      <c r="J13" s="526">
        <f>NG_GFSdet!L180</f>
        <v>-0.81026500463485718</v>
      </c>
      <c r="K13" s="526">
        <f>NG_GFSdet!M180</f>
        <v>-0.57196998596191406</v>
      </c>
      <c r="L13" s="526">
        <f>NG_GFSdet!N180</f>
        <v>-0.68345600366592407</v>
      </c>
      <c r="M13" s="526">
        <f>NG_GFSdet!O180</f>
        <v>-0.63748598098754883</v>
      </c>
      <c r="N13" s="526">
        <f>NG_GFSdet!P180</f>
        <v>-0.57914900779724121</v>
      </c>
      <c r="O13" s="526">
        <f>NG_GFSdet!Q180</f>
        <v>-0.58869600296020508</v>
      </c>
      <c r="P13" s="526">
        <f>NG_GFSdet!R180</f>
        <v>-0.5419430136680603</v>
      </c>
      <c r="Q13" s="526">
        <f>NG_GFSdet!S180</f>
        <v>-0.7482990026473999</v>
      </c>
      <c r="R13" s="526">
        <f>NG_GFSdet!T180</f>
        <v>-0.44860398769378662</v>
      </c>
      <c r="S13" s="526">
        <f>NG_GFSdet!U180</f>
        <v>-0.45656999945640564</v>
      </c>
      <c r="T13" s="526">
        <f>NG_GFSdet!V180</f>
        <v>-0.43817499279975891</v>
      </c>
      <c r="U13" s="526">
        <f>NG_GFSdet!W180</f>
        <v>-0.57224297523498535</v>
      </c>
      <c r="V13" s="526">
        <f>NG_GFSdet!X180</f>
        <v>-0.57375597953796387</v>
      </c>
      <c r="W13" s="526">
        <f>NG_GFSdet!Y180</f>
        <v>-0.82880699634552002</v>
      </c>
      <c r="X13" s="526">
        <f>NG_GFSdet!Z180</f>
        <v>-0.79329097270965576</v>
      </c>
      <c r="Y13" s="526">
        <f>NG_GFSdet!AA180</f>
        <v>-6.2410001754760742</v>
      </c>
      <c r="Z13" s="526">
        <f>NG_GFSdet!AB180</f>
        <v>-4.2760000228881836</v>
      </c>
      <c r="AA13" s="526">
        <f>NG_GFSdet!AC180</f>
        <v>-4.8860001564025879</v>
      </c>
      <c r="AB13" s="526"/>
      <c r="AC13" s="526"/>
      <c r="AF13" s="526"/>
      <c r="AG13" s="526"/>
      <c r="AH13" s="526"/>
      <c r="AI13" s="526"/>
      <c r="AJ13" s="526"/>
      <c r="AK13" s="526"/>
      <c r="AL13" s="526"/>
      <c r="AM13" s="526"/>
      <c r="AN13" s="526"/>
      <c r="AO13" s="526"/>
      <c r="AP13" s="526"/>
      <c r="AQ13" s="526"/>
      <c r="AR13" s="526"/>
      <c r="AS13" s="526"/>
    </row>
    <row r="14" spans="1:45" x14ac:dyDescent="0.3">
      <c r="A14" s="528" t="s">
        <v>1445</v>
      </c>
      <c r="B14" s="526">
        <f>NG_GFSdet!D184</f>
        <v>-1.364954948425293</v>
      </c>
      <c r="C14" s="526">
        <f>NG_GFSdet!E184</f>
        <v>-0.64999997615814209</v>
      </c>
      <c r="D14" s="526">
        <f>NG_GFSdet!F184</f>
        <v>0</v>
      </c>
      <c r="E14" s="526">
        <f>NG_GFSdet!G184</f>
        <v>0</v>
      </c>
      <c r="F14" s="526">
        <f>NG_GFSdet!H184</f>
        <v>0</v>
      </c>
      <c r="G14" s="526">
        <f>NG_GFSdet!I184</f>
        <v>0</v>
      </c>
      <c r="H14" s="526">
        <f>NG_GFSdet!J184</f>
        <v>0</v>
      </c>
      <c r="I14" s="526">
        <f>NG_GFSdet!K184</f>
        <v>0</v>
      </c>
      <c r="J14" s="526">
        <f>NG_GFSdet!L184</f>
        <v>0</v>
      </c>
      <c r="K14" s="526">
        <f>NG_GFSdet!M184</f>
        <v>0</v>
      </c>
      <c r="L14" s="526">
        <f>NG_GFSdet!N184</f>
        <v>0</v>
      </c>
      <c r="M14" s="526">
        <f>NG_GFSdet!O184</f>
        <v>0</v>
      </c>
      <c r="N14" s="526">
        <f>NG_GFSdet!P184</f>
        <v>0</v>
      </c>
      <c r="O14" s="526">
        <f>NG_GFSdet!Q184</f>
        <v>0</v>
      </c>
      <c r="P14" s="526">
        <f>NG_GFSdet!R184</f>
        <v>0</v>
      </c>
      <c r="Q14" s="526">
        <f>NG_GFSdet!S184</f>
        <v>0</v>
      </c>
      <c r="R14" s="526">
        <f>NG_GFSdet!T184</f>
        <v>0</v>
      </c>
      <c r="S14" s="526">
        <f>NG_GFSdet!U184</f>
        <v>0</v>
      </c>
      <c r="T14" s="526">
        <f>NG_GFSdet!V184</f>
        <v>0</v>
      </c>
      <c r="U14" s="526">
        <f>NG_GFSdet!W184</f>
        <v>-0.5</v>
      </c>
      <c r="V14" s="526">
        <f>NG_GFSdet!X184</f>
        <v>-2.2999999523162842</v>
      </c>
      <c r="W14" s="526">
        <f>NG_GFSdet!Y184</f>
        <v>0</v>
      </c>
      <c r="X14" s="526">
        <f>NG_GFSdet!Z184</f>
        <v>-1.7999999523162842</v>
      </c>
      <c r="Y14" s="526">
        <f>NG_GFSdet!AA184</f>
        <v>0</v>
      </c>
      <c r="Z14" s="526">
        <f>NG_GFSdet!AB184</f>
        <v>0</v>
      </c>
      <c r="AA14" s="526">
        <f>NG_GFSdet!AC184</f>
        <v>0</v>
      </c>
      <c r="AB14" s="526"/>
      <c r="AC14" s="526"/>
      <c r="AF14" s="526"/>
      <c r="AG14" s="526"/>
      <c r="AH14" s="526"/>
      <c r="AI14" s="526"/>
      <c r="AJ14" s="526"/>
      <c r="AK14" s="526"/>
      <c r="AL14" s="526"/>
      <c r="AM14" s="526"/>
      <c r="AN14" s="526"/>
      <c r="AO14" s="526"/>
      <c r="AP14" s="526"/>
      <c r="AQ14" s="526"/>
      <c r="AR14" s="526"/>
      <c r="AS14" s="526"/>
    </row>
    <row r="15" spans="1:45" x14ac:dyDescent="0.3">
      <c r="A15" s="528" t="s">
        <v>1446</v>
      </c>
      <c r="B15" s="526">
        <f>NG_GFSdet!D195</f>
        <v>-9.6283912658691406</v>
      </c>
      <c r="C15" s="526">
        <f>NG_GFSdet!E195</f>
        <v>-10.58277416229248</v>
      </c>
      <c r="D15" s="526">
        <f>NG_GFSdet!F195</f>
        <v>-9.6504735946655273</v>
      </c>
      <c r="E15" s="526">
        <f>NG_GFSdet!G195</f>
        <v>-12.479093551635742</v>
      </c>
      <c r="F15" s="526">
        <f>NG_GFSdet!H195</f>
        <v>-9.7112197875976563</v>
      </c>
      <c r="G15" s="526">
        <f>NG_GFSdet!I195</f>
        <v>-9.7772989273071289</v>
      </c>
      <c r="H15" s="526">
        <f>NG_GFSdet!J195</f>
        <v>-10.798496246337891</v>
      </c>
      <c r="I15" s="526">
        <f>NG_GFSdet!K195</f>
        <v>-11.191912651062012</v>
      </c>
      <c r="J15" s="526">
        <f>NG_GFSdet!L195</f>
        <v>-10.406516075134277</v>
      </c>
      <c r="K15" s="526">
        <f>NG_GFSdet!M195</f>
        <v>-9.6869869232177734</v>
      </c>
      <c r="L15" s="526">
        <f>NG_GFSdet!N195</f>
        <v>-9.6671018600463867</v>
      </c>
      <c r="M15" s="526">
        <f>NG_GFSdet!O195</f>
        <v>-9.4060487747192383</v>
      </c>
      <c r="N15" s="526">
        <f>NG_GFSdet!P195</f>
        <v>-9.6957130432128906</v>
      </c>
      <c r="O15" s="526">
        <f>NG_GFSdet!Q195</f>
        <v>-11.257566452026367</v>
      </c>
      <c r="P15" s="526">
        <f>NG_GFSdet!R195</f>
        <v>-11.725377082824707</v>
      </c>
      <c r="Q15" s="526">
        <f>NG_GFSdet!S195</f>
        <v>-14.953693389892578</v>
      </c>
      <c r="R15" s="526">
        <f>NG_GFSdet!T195</f>
        <v>-17.50822639465332</v>
      </c>
      <c r="S15" s="526">
        <f>NG_GFSdet!U195</f>
        <v>-14.454029083251953</v>
      </c>
      <c r="T15" s="526">
        <f>NG_GFSdet!V195</f>
        <v>-18.456394195556641</v>
      </c>
      <c r="U15" s="526">
        <f>NG_GFSdet!W195</f>
        <v>-18.538312911987305</v>
      </c>
      <c r="V15" s="526">
        <f>NG_GFSdet!X195</f>
        <v>-25.512117385864258</v>
      </c>
      <c r="W15" s="526">
        <f>NG_GFSdet!Y195</f>
        <v>-24.336467742919922</v>
      </c>
      <c r="X15" s="526">
        <f>NG_GFSdet!Z195</f>
        <v>-23.073423385620117</v>
      </c>
      <c r="Y15" s="526">
        <f>NG_GFSdet!AA195</f>
        <v>-19.391000747680664</v>
      </c>
      <c r="Z15" s="526">
        <f>NG_GFSdet!AB195</f>
        <v>-30.277999877929688</v>
      </c>
      <c r="AA15" s="526">
        <f>NG_GFSdet!AC195</f>
        <v>-32.242000579833984</v>
      </c>
      <c r="AB15" s="526"/>
      <c r="AC15" s="526"/>
      <c r="AF15" s="526"/>
      <c r="AG15" s="526"/>
      <c r="AH15" s="526"/>
      <c r="AI15" s="526"/>
      <c r="AJ15" s="526"/>
      <c r="AK15" s="526"/>
      <c r="AL15" s="526"/>
      <c r="AM15" s="526"/>
      <c r="AN15" s="526"/>
      <c r="AO15" s="526"/>
      <c r="AP15" s="526"/>
      <c r="AQ15" s="526"/>
      <c r="AR15" s="526"/>
      <c r="AS15" s="526"/>
    </row>
    <row r="16" spans="1:45" x14ac:dyDescent="0.3">
      <c r="A16" s="528" t="s">
        <v>1447</v>
      </c>
      <c r="B16" s="526">
        <f>NG_GFSdet!D230</f>
        <v>0</v>
      </c>
      <c r="C16" s="526">
        <f>NG_GFSdet!E230</f>
        <v>0</v>
      </c>
      <c r="D16" s="526">
        <f>NG_GFSdet!F230</f>
        <v>0</v>
      </c>
      <c r="E16" s="526">
        <f>NG_GFSdet!G230</f>
        <v>0</v>
      </c>
      <c r="F16" s="526">
        <f>NG_GFSdet!H230</f>
        <v>0</v>
      </c>
      <c r="G16" s="526">
        <f>NG_GFSdet!I230</f>
        <v>0</v>
      </c>
      <c r="H16" s="526">
        <f>NG_GFSdet!J230</f>
        <v>0</v>
      </c>
      <c r="I16" s="526">
        <f>NG_GFSdet!K230</f>
        <v>0</v>
      </c>
      <c r="J16" s="526">
        <f>NG_GFSdet!L230</f>
        <v>0</v>
      </c>
      <c r="K16" s="526">
        <f>NG_GFSdet!M230</f>
        <v>0</v>
      </c>
      <c r="L16" s="526">
        <f>NG_GFSdet!N230</f>
        <v>0</v>
      </c>
      <c r="M16" s="526">
        <f>NG_GFSdet!O230</f>
        <v>0</v>
      </c>
      <c r="N16" s="526">
        <f>NG_GFSdet!P230</f>
        <v>0</v>
      </c>
      <c r="O16" s="526">
        <f>NG_GFSdet!Q230</f>
        <v>0</v>
      </c>
      <c r="P16" s="526">
        <f>NG_GFSdet!R230</f>
        <v>0</v>
      </c>
      <c r="Q16" s="526">
        <f>NG_GFSdet!S230</f>
        <v>0</v>
      </c>
      <c r="R16" s="526">
        <f>NG_GFSdet!T230</f>
        <v>0</v>
      </c>
      <c r="S16" s="526">
        <f>NG_GFSdet!U230</f>
        <v>0</v>
      </c>
      <c r="T16" s="526">
        <f>NG_GFSdet!V230</f>
        <v>0</v>
      </c>
      <c r="U16" s="526">
        <f>NG_GFSdet!W230</f>
        <v>0</v>
      </c>
      <c r="V16" s="526">
        <f>NG_GFSdet!X230</f>
        <v>-14.520628929138184</v>
      </c>
      <c r="W16" s="526">
        <f>NG_GFSdet!Y230</f>
        <v>-22.319000244140625</v>
      </c>
      <c r="X16" s="526">
        <f>NG_GFSdet!Z230</f>
        <v>-22.400999069213867</v>
      </c>
      <c r="Y16" s="526">
        <f>NG_GFSdet!AA230</f>
        <v>-2.0380001068115234</v>
      </c>
      <c r="Z16" s="526">
        <f>NG_GFSdet!AB230</f>
        <v>-4.5830001831054688</v>
      </c>
      <c r="AA16" s="526">
        <f>NG_GFSdet!AC230</f>
        <v>-9.2060003280639648</v>
      </c>
      <c r="AB16" s="526"/>
      <c r="AC16" s="526"/>
      <c r="AF16" s="526"/>
      <c r="AG16" s="526"/>
      <c r="AH16" s="526"/>
      <c r="AI16" s="526"/>
      <c r="AJ16" s="526"/>
      <c r="AK16" s="526"/>
      <c r="AL16" s="526"/>
      <c r="AM16" s="526"/>
      <c r="AN16" s="526"/>
      <c r="AO16" s="526"/>
      <c r="AP16" s="526"/>
      <c r="AQ16" s="526"/>
      <c r="AR16" s="526"/>
      <c r="AS16" s="526"/>
    </row>
    <row r="17" spans="1:45" x14ac:dyDescent="0.3">
      <c r="A17" s="528" t="s">
        <v>1448</v>
      </c>
      <c r="B17" s="526">
        <f>NG_GFSdet!D240</f>
        <v>-14.841352462768555</v>
      </c>
      <c r="C17" s="526">
        <f>NG_GFSdet!E240</f>
        <v>-6.8914599418640137</v>
      </c>
      <c r="D17" s="526">
        <f>NG_GFSdet!F240</f>
        <v>-3.6479580402374268</v>
      </c>
      <c r="E17" s="526">
        <f>NG_GFSdet!G240</f>
        <v>0.76479601860046387</v>
      </c>
      <c r="F17" s="526">
        <f>NG_GFSdet!H240</f>
        <v>-4.7249460220336914</v>
      </c>
      <c r="G17" s="526">
        <f>NG_GFSdet!I240</f>
        <v>-4.6878409385681152</v>
      </c>
      <c r="H17" s="526">
        <f>NG_GFSdet!J240</f>
        <v>-3.5926029682159424</v>
      </c>
      <c r="I17" s="526">
        <f>NG_GFSdet!K240</f>
        <v>-7.8996539115905762</v>
      </c>
      <c r="J17" s="526">
        <f>NG_GFSdet!L240</f>
        <v>-6.8619070053100586</v>
      </c>
      <c r="K17" s="526">
        <f>NG_GFSdet!M240</f>
        <v>-3.6450159549713135</v>
      </c>
      <c r="L17" s="526">
        <f>NG_GFSdet!N240</f>
        <v>-5.1799068450927734</v>
      </c>
      <c r="M17" s="526">
        <f>NG_GFSdet!O240</f>
        <v>-5.6500601768493652</v>
      </c>
      <c r="N17" s="526">
        <f>NG_GFSdet!P240</f>
        <v>-8.4983320236206055</v>
      </c>
      <c r="O17" s="526">
        <f>NG_GFSdet!Q240</f>
        <v>-10.712485313415527</v>
      </c>
      <c r="P17" s="526">
        <f>NG_GFSdet!R240</f>
        <v>-13.73865795135498</v>
      </c>
      <c r="Q17" s="526">
        <f>NG_GFSdet!S240</f>
        <v>-9.2219028472900391</v>
      </c>
      <c r="R17" s="526">
        <f>NG_GFSdet!T240</f>
        <v>-12.433620452880859</v>
      </c>
      <c r="S17" s="526">
        <f>NG_GFSdet!U240</f>
        <v>-9.8856019973754883</v>
      </c>
      <c r="T17" s="526">
        <f>NG_GFSdet!V240</f>
        <v>-12.242073059082031</v>
      </c>
      <c r="U17" s="526">
        <f>NG_GFSdet!W240</f>
        <v>-11.294677734375</v>
      </c>
      <c r="V17" s="526">
        <f>NG_GFSdet!X240</f>
        <v>-16.122734069824219</v>
      </c>
      <c r="W17" s="526">
        <f>NG_GFSdet!Y240</f>
        <v>-13.218240737915039</v>
      </c>
      <c r="X17" s="526">
        <f>NG_GFSdet!Z240</f>
        <v>-12.114349365234375</v>
      </c>
      <c r="Y17" s="526">
        <f>NG_GFSdet!AA240</f>
        <v>-11.795999526977539</v>
      </c>
      <c r="Z17" s="526">
        <f>NG_GFSdet!AB240</f>
        <v>-11.956000328063965</v>
      </c>
      <c r="AA17" s="526">
        <f>NG_GFSdet!AC240</f>
        <v>-10.427000045776367</v>
      </c>
      <c r="AB17" s="526"/>
      <c r="AC17" s="526"/>
      <c r="AD17" s="526"/>
      <c r="AE17" s="526"/>
      <c r="AF17" s="526"/>
      <c r="AG17" s="526"/>
      <c r="AH17" s="526"/>
      <c r="AI17" s="526"/>
      <c r="AJ17" s="526"/>
      <c r="AK17" s="526"/>
      <c r="AL17" s="526"/>
      <c r="AM17" s="526"/>
      <c r="AN17" s="526"/>
      <c r="AO17" s="526"/>
      <c r="AP17" s="526"/>
      <c r="AQ17" s="526"/>
      <c r="AR17" s="526"/>
      <c r="AS17" s="526"/>
    </row>
    <row r="18" spans="1:45" x14ac:dyDescent="0.3">
      <c r="A18" s="530"/>
      <c r="AB18" s="526"/>
      <c r="AC18" s="526"/>
      <c r="AD18" s="526"/>
      <c r="AE18" s="526"/>
      <c r="AF18" s="526"/>
      <c r="AG18" s="526"/>
      <c r="AH18" s="526"/>
      <c r="AI18" s="526"/>
      <c r="AJ18" s="526"/>
      <c r="AK18" s="526"/>
      <c r="AL18" s="526"/>
      <c r="AM18" s="526"/>
      <c r="AN18" s="526"/>
      <c r="AO18" s="526"/>
      <c r="AP18" s="526"/>
      <c r="AQ18" s="526"/>
      <c r="AR18" s="526"/>
      <c r="AS18" s="526"/>
    </row>
    <row r="19" spans="1:45" x14ac:dyDescent="0.3">
      <c r="A19" s="531" t="s">
        <v>106</v>
      </c>
      <c r="B19" s="526">
        <f t="shared" ref="B19:U19" si="8">SUM(B20:B22)</f>
        <v>6.6106820106506348</v>
      </c>
      <c r="C19" s="526">
        <f t="shared" si="8"/>
        <v>12.007557392120361</v>
      </c>
      <c r="D19" s="526">
        <f t="shared" si="8"/>
        <v>0.65336099080741405</v>
      </c>
      <c r="E19" s="526">
        <f t="shared" si="8"/>
        <v>-8.5446728467941284</v>
      </c>
      <c r="F19" s="526">
        <f t="shared" si="8"/>
        <v>-10.004321813583374</v>
      </c>
      <c r="G19" s="526">
        <f t="shared" si="8"/>
        <v>-15.99408745765686</v>
      </c>
      <c r="H19" s="526">
        <f t="shared" si="8"/>
        <v>-20.501595020294189</v>
      </c>
      <c r="I19" s="526">
        <f t="shared" si="8"/>
        <v>-20.502999544143677</v>
      </c>
      <c r="J19" s="526">
        <f t="shared" si="8"/>
        <v>-11.548560857772827</v>
      </c>
      <c r="K19" s="526">
        <f t="shared" si="8"/>
        <v>-9.1327939033508301</v>
      </c>
      <c r="L19" s="526">
        <f t="shared" si="8"/>
        <v>-17.747813701629639</v>
      </c>
      <c r="M19" s="526">
        <f t="shared" si="8"/>
        <v>-17.045270442962646</v>
      </c>
      <c r="N19" s="526">
        <f t="shared" si="8"/>
        <v>-19.550108909606934</v>
      </c>
      <c r="O19" s="526">
        <f t="shared" si="8"/>
        <v>-10.96625804901123</v>
      </c>
      <c r="P19" s="526">
        <f t="shared" si="8"/>
        <v>-19.815249979496002</v>
      </c>
      <c r="Q19" s="526">
        <f t="shared" si="8"/>
        <v>-27.909587860107422</v>
      </c>
      <c r="R19" s="526">
        <f t="shared" si="8"/>
        <v>-27.47636604309082</v>
      </c>
      <c r="S19" s="526">
        <f t="shared" si="8"/>
        <v>-22.21078634262085</v>
      </c>
      <c r="T19" s="526">
        <f t="shared" si="8"/>
        <v>-24.440367221832275</v>
      </c>
      <c r="U19" s="526">
        <f t="shared" si="8"/>
        <v>-15.842265129089355</v>
      </c>
      <c r="V19" s="526">
        <f t="shared" ref="V19:X19" si="9">SUM(V20:V22)</f>
        <v>17.222244262695313</v>
      </c>
      <c r="W19" s="526">
        <f t="shared" si="9"/>
        <v>3.9521521329879761</v>
      </c>
      <c r="X19" s="526">
        <f t="shared" si="9"/>
        <v>-11.334778308868408</v>
      </c>
      <c r="Y19" s="526">
        <f t="shared" ref="Y19:Z19" si="10">SUM(Y20:Y22)</f>
        <v>-10.293000221252441</v>
      </c>
      <c r="Z19" s="526">
        <f t="shared" si="10"/>
        <v>-34.11199951171875</v>
      </c>
      <c r="AA19" s="526">
        <f t="shared" ref="AA19" si="11">SUM(AA20:AA22)</f>
        <v>-36.446250438690186</v>
      </c>
      <c r="AB19" s="526"/>
      <c r="AC19" s="526"/>
      <c r="AD19" s="526"/>
      <c r="AE19" s="526"/>
      <c r="AF19" s="526"/>
      <c r="AG19" s="526"/>
      <c r="AH19" s="526"/>
      <c r="AI19" s="526"/>
      <c r="AJ19" s="526"/>
      <c r="AK19" s="526"/>
      <c r="AL19" s="526"/>
      <c r="AM19" s="526"/>
      <c r="AN19" s="526"/>
      <c r="AO19" s="526"/>
      <c r="AP19" s="526"/>
      <c r="AQ19" s="526"/>
      <c r="AR19" s="526"/>
      <c r="AS19" s="526"/>
    </row>
    <row r="20" spans="1:45" x14ac:dyDescent="0.3">
      <c r="A20" s="532" t="s">
        <v>1449</v>
      </c>
      <c r="B20" s="526">
        <f>NG_GFSdet!D269</f>
        <v>-13.841276168823242</v>
      </c>
      <c r="C20" s="526">
        <f>NG_GFSdet!E269</f>
        <v>-14.706521034240723</v>
      </c>
      <c r="D20" s="526">
        <f>NG_GFSdet!F269</f>
        <v>-20.092342376708984</v>
      </c>
      <c r="E20" s="526">
        <f>NG_GFSdet!G269</f>
        <v>-14.10247802734375</v>
      </c>
      <c r="F20" s="526">
        <f>NG_GFSdet!H269</f>
        <v>-18.079599380493164</v>
      </c>
      <c r="G20" s="526">
        <f>NG_GFSdet!I269</f>
        <v>-13.573952674865723</v>
      </c>
      <c r="H20" s="526">
        <f>NG_GFSdet!J269</f>
        <v>-20.233194351196289</v>
      </c>
      <c r="I20" s="526">
        <f>NG_GFSdet!K269</f>
        <v>-24.404012680053711</v>
      </c>
      <c r="J20" s="526">
        <f>NG_GFSdet!L269</f>
        <v>-14.943779945373535</v>
      </c>
      <c r="K20" s="526">
        <f>NG_GFSdet!M269</f>
        <v>-10.740663528442383</v>
      </c>
      <c r="L20" s="526">
        <f>NG_GFSdet!N269</f>
        <v>-20.095430374145508</v>
      </c>
      <c r="M20" s="526">
        <f>NG_GFSdet!O269</f>
        <v>-14.53447151184082</v>
      </c>
      <c r="N20" s="526">
        <f>NG_GFSdet!P269</f>
        <v>-17.438604354858398</v>
      </c>
      <c r="O20" s="526">
        <f>NG_GFSdet!Q269</f>
        <v>-9.7332372665405273</v>
      </c>
      <c r="P20" s="526">
        <f>NG_GFSdet!R269</f>
        <v>-10.996606826782227</v>
      </c>
      <c r="Q20" s="526">
        <f>NG_GFSdet!S269</f>
        <v>-13.479606628417969</v>
      </c>
      <c r="R20" s="526">
        <f>NG_GFSdet!T269</f>
        <v>-16.815061569213867</v>
      </c>
      <c r="S20" s="526">
        <f>NG_GFSdet!U269</f>
        <v>-8.4212617874145508</v>
      </c>
      <c r="T20" s="526">
        <f>NG_GFSdet!V269</f>
        <v>-6.6131510734558105</v>
      </c>
      <c r="U20" s="526">
        <f>NG_GFSdet!W269</f>
        <v>-16.856752395629883</v>
      </c>
      <c r="V20" s="526">
        <f>NG_GFSdet!X269</f>
        <v>-16.50306510925293</v>
      </c>
      <c r="W20" s="526">
        <f>NG_GFSdet!Y269</f>
        <v>-19.5</v>
      </c>
      <c r="X20" s="526">
        <f>NG_GFSdet!Z269</f>
        <v>-21.867000579833984</v>
      </c>
      <c r="Y20" s="526">
        <f>NG_GFSdet!AA269</f>
        <v>-13.939000129699707</v>
      </c>
      <c r="Z20" s="526">
        <f>NG_GFSdet!AB269</f>
        <v>-23.274999618530273</v>
      </c>
      <c r="AA20" s="526">
        <f>NG_GFSdet!AC269</f>
        <v>-27.982000350952148</v>
      </c>
      <c r="AB20" s="526"/>
      <c r="AC20" s="526"/>
      <c r="AD20" s="526"/>
      <c r="AE20" s="526"/>
      <c r="AF20" s="526"/>
      <c r="AG20" s="526"/>
      <c r="AH20" s="526"/>
      <c r="AI20" s="526"/>
      <c r="AJ20" s="526"/>
      <c r="AK20" s="526"/>
      <c r="AL20" s="526"/>
      <c r="AM20" s="526"/>
      <c r="AN20" s="526"/>
      <c r="AO20" s="526"/>
      <c r="AP20" s="526"/>
      <c r="AQ20" s="526"/>
      <c r="AR20" s="526"/>
      <c r="AS20" s="526"/>
    </row>
    <row r="21" spans="1:45" x14ac:dyDescent="0.3">
      <c r="A21" s="532" t="s">
        <v>1450</v>
      </c>
      <c r="B21" s="526">
        <f>NG_GFSdet!D296</f>
        <v>-3.5810065269470215</v>
      </c>
      <c r="C21" s="526">
        <f>NG_GFSdet!E296</f>
        <v>28.258329391479492</v>
      </c>
      <c r="D21" s="526">
        <f>NG_GFSdet!F296</f>
        <v>20.762735366821289</v>
      </c>
      <c r="E21" s="526">
        <f>NG_GFSdet!G296</f>
        <v>3.8586862087249756</v>
      </c>
      <c r="F21" s="526">
        <f>NG_GFSdet!H296</f>
        <v>3.2858555316925049</v>
      </c>
      <c r="G21" s="526">
        <f>NG_GFSdet!I296</f>
        <v>3.0257952213287354</v>
      </c>
      <c r="H21" s="526">
        <f>NG_GFSdet!J296</f>
        <v>-2.6912596225738525</v>
      </c>
      <c r="I21" s="526">
        <f>NG_GFSdet!K296</f>
        <v>-3.4000790119171143</v>
      </c>
      <c r="J21" s="526">
        <f>NG_GFSdet!L296</f>
        <v>4.8706440925598145</v>
      </c>
      <c r="K21" s="526">
        <f>NG_GFSdet!M296</f>
        <v>2.9755926132202148</v>
      </c>
      <c r="L21" s="526">
        <f>NG_GFSdet!N296</f>
        <v>-6.5224785804748535</v>
      </c>
      <c r="M21" s="526">
        <f>NG_GFSdet!O296</f>
        <v>3.7958469390869141</v>
      </c>
      <c r="N21" s="526">
        <f>NG_GFSdet!P296</f>
        <v>-13.607491493225098</v>
      </c>
      <c r="O21" s="526">
        <f>NG_GFSdet!Q296</f>
        <v>6.5550270080566406</v>
      </c>
      <c r="P21" s="526">
        <f>NG_GFSdet!R296</f>
        <v>-9.7128591537475586</v>
      </c>
      <c r="Q21" s="526">
        <f>NG_GFSdet!S296</f>
        <v>-9.4053401947021484</v>
      </c>
      <c r="R21" s="526">
        <f>NG_GFSdet!T296</f>
        <v>-27.848194122314453</v>
      </c>
      <c r="S21" s="526">
        <f>NG_GFSdet!U296</f>
        <v>-18.435268402099609</v>
      </c>
      <c r="T21" s="526">
        <f>NG_GFSdet!V296</f>
        <v>-29.269563674926758</v>
      </c>
      <c r="U21" s="526">
        <f>NG_GFSdet!W296</f>
        <v>-3.3457989692687988</v>
      </c>
      <c r="V21" s="526">
        <f>NG_GFSdet!X296</f>
        <v>-28.823087692260742</v>
      </c>
      <c r="W21" s="526">
        <f>NG_GFSdet!Y296</f>
        <v>1.0220869779586792</v>
      </c>
      <c r="X21" s="526">
        <f>NG_GFSdet!Z296</f>
        <v>5.6829080581665039</v>
      </c>
      <c r="Y21" s="526">
        <f>NG_GFSdet!AA296</f>
        <v>-21.197000503540039</v>
      </c>
      <c r="Z21" s="526">
        <f>NG_GFSdet!AB296</f>
        <v>-19.409999847412109</v>
      </c>
      <c r="AA21" s="526">
        <f>NG_GFSdet!AC296</f>
        <v>5.4237494468688965</v>
      </c>
      <c r="AB21" s="526"/>
      <c r="AC21" s="526"/>
      <c r="AD21" s="526"/>
      <c r="AE21" s="526"/>
      <c r="AF21" s="526"/>
      <c r="AG21" s="526"/>
      <c r="AH21" s="526"/>
      <c r="AI21" s="526"/>
      <c r="AJ21" s="526"/>
      <c r="AK21" s="526"/>
      <c r="AL21" s="526"/>
      <c r="AM21" s="526"/>
      <c r="AN21" s="526"/>
      <c r="AO21" s="526"/>
      <c r="AP21" s="526"/>
      <c r="AQ21" s="526"/>
      <c r="AR21" s="526"/>
      <c r="AS21" s="526"/>
    </row>
    <row r="22" spans="1:45" s="544" customFormat="1" ht="20.25" customHeight="1" x14ac:dyDescent="0.25">
      <c r="A22" s="907" t="s">
        <v>1451</v>
      </c>
      <c r="B22" s="908">
        <f>NG_GFSdet!D341</f>
        <v>24.032964706420898</v>
      </c>
      <c r="C22" s="908">
        <f>NG_GFSdet!E341</f>
        <v>-1.5442509651184082</v>
      </c>
      <c r="D22" s="908">
        <f>NG_GFSdet!F341</f>
        <v>-1.7031999304890633E-2</v>
      </c>
      <c r="E22" s="908">
        <f>NG_GFSdet!G341</f>
        <v>1.699118971824646</v>
      </c>
      <c r="F22" s="908">
        <f>NG_GFSdet!H341</f>
        <v>4.7894220352172852</v>
      </c>
      <c r="G22" s="908">
        <f>NG_GFSdet!I341</f>
        <v>-5.445930004119873</v>
      </c>
      <c r="H22" s="908">
        <f>NG_GFSdet!J341</f>
        <v>2.4228589534759521</v>
      </c>
      <c r="I22" s="908">
        <f>NG_GFSdet!K341</f>
        <v>7.3010921478271484</v>
      </c>
      <c r="J22" s="908">
        <f>NG_GFSdet!L341</f>
        <v>-1.4754250049591064</v>
      </c>
      <c r="K22" s="908">
        <f>NG_GFSdet!M341</f>
        <v>-1.3677229881286621</v>
      </c>
      <c r="L22" s="908">
        <f>NG_GFSdet!N341</f>
        <v>8.8700952529907227</v>
      </c>
      <c r="M22" s="908">
        <f>NG_GFSdet!O341</f>
        <v>-6.3066458702087402</v>
      </c>
      <c r="N22" s="908">
        <f>NG_GFSdet!P341</f>
        <v>11.495986938476563</v>
      </c>
      <c r="O22" s="908">
        <f>NG_GFSdet!Q341</f>
        <v>-7.7880477905273438</v>
      </c>
      <c r="P22" s="908">
        <f>NG_GFSdet!R341</f>
        <v>0.89421600103378296</v>
      </c>
      <c r="Q22" s="908">
        <f>NG_GFSdet!S341</f>
        <v>-5.0246410369873047</v>
      </c>
      <c r="R22" s="908">
        <f>NG_GFSdet!T341</f>
        <v>17.1868896484375</v>
      </c>
      <c r="S22" s="908">
        <f>NG_GFSdet!U341</f>
        <v>4.6457438468933105</v>
      </c>
      <c r="T22" s="908">
        <f>NG_GFSdet!V341</f>
        <v>11.442347526550293</v>
      </c>
      <c r="U22" s="908">
        <f>NG_GFSdet!W341</f>
        <v>4.3602862358093262</v>
      </c>
      <c r="V22" s="908">
        <f>NG_GFSdet!X341</f>
        <v>62.548397064208984</v>
      </c>
      <c r="W22" s="908">
        <f>NG_GFSdet!Y341</f>
        <v>22.430065155029297</v>
      </c>
      <c r="X22" s="908">
        <f>NG_GFSdet!Z341</f>
        <v>4.8493142127990723</v>
      </c>
      <c r="Y22" s="908">
        <f>NG_GFSdet!AA341</f>
        <v>24.843000411987305</v>
      </c>
      <c r="Z22" s="908">
        <f>NG_GFSdet!AB341</f>
        <v>8.5729999542236328</v>
      </c>
      <c r="AA22" s="908">
        <f>NG_GFSdet!AC341</f>
        <v>-13.887999534606934</v>
      </c>
      <c r="AB22" s="543"/>
      <c r="AC22" s="543"/>
      <c r="AD22" s="543"/>
      <c r="AE22" s="543"/>
      <c r="AF22" s="543"/>
      <c r="AG22" s="543"/>
      <c r="AH22" s="543"/>
      <c r="AI22" s="543"/>
      <c r="AJ22" s="543"/>
      <c r="AK22" s="543"/>
      <c r="AL22" s="543"/>
      <c r="AM22" s="543"/>
      <c r="AN22" s="543"/>
      <c r="AO22" s="543"/>
      <c r="AP22" s="543"/>
      <c r="AQ22" s="543"/>
      <c r="AR22" s="543"/>
      <c r="AS22" s="543"/>
    </row>
    <row r="23" spans="1:45" x14ac:dyDescent="0.3">
      <c r="AB23" s="526"/>
      <c r="AC23" s="526"/>
      <c r="AD23" s="526"/>
      <c r="AE23" s="526"/>
      <c r="AF23" s="526"/>
      <c r="AG23" s="526"/>
      <c r="AH23" s="526"/>
      <c r="AI23" s="526"/>
      <c r="AJ23" s="526"/>
      <c r="AK23" s="526"/>
      <c r="AL23" s="526"/>
      <c r="AM23" s="526"/>
      <c r="AN23" s="526"/>
      <c r="AO23" s="526"/>
      <c r="AP23" s="526"/>
      <c r="AQ23" s="526"/>
      <c r="AR23" s="526"/>
      <c r="AS23" s="526"/>
    </row>
    <row r="24" spans="1:45" x14ac:dyDescent="0.3">
      <c r="A24" s="525" t="s">
        <v>1452</v>
      </c>
      <c r="AB24" s="526"/>
      <c r="AC24" s="526"/>
      <c r="AD24" s="526"/>
      <c r="AE24" s="526"/>
      <c r="AF24" s="526"/>
      <c r="AG24" s="526"/>
      <c r="AH24" s="526"/>
      <c r="AI24" s="526"/>
      <c r="AJ24" s="526"/>
      <c r="AK24" s="526"/>
      <c r="AL24" s="526"/>
      <c r="AM24" s="526"/>
      <c r="AN24" s="526"/>
      <c r="AO24" s="526"/>
      <c r="AP24" s="526"/>
      <c r="AQ24" s="526"/>
      <c r="AR24" s="526"/>
      <c r="AS24" s="526"/>
    </row>
    <row r="25" spans="1:45" x14ac:dyDescent="0.3">
      <c r="A25" s="534" t="s">
        <v>1453</v>
      </c>
      <c r="B25" s="526">
        <f>NG_GFSdet!D383</f>
        <v>-6.610682487487793</v>
      </c>
      <c r="C25" s="526">
        <f>NG_GFSdet!E383</f>
        <v>-12.00755786895752</v>
      </c>
      <c r="D25" s="526">
        <f>NG_GFSdet!F383</f>
        <v>-0.65363025665283203</v>
      </c>
      <c r="E25" s="526">
        <f>NG_GFSdet!G383</f>
        <v>9.2136096954345703</v>
      </c>
      <c r="F25" s="526">
        <f>NG_GFSdet!H383</f>
        <v>10.004321098327637</v>
      </c>
      <c r="G25" s="526">
        <f>NG_GFSdet!I383</f>
        <v>16.007087707519531</v>
      </c>
      <c r="H25" s="526">
        <f>NG_GFSdet!J383</f>
        <v>20.501596450805664</v>
      </c>
      <c r="I25" s="526">
        <f>NG_GFSdet!K383</f>
        <v>20.330095291137695</v>
      </c>
      <c r="J25" s="526">
        <f>NG_GFSdet!L383</f>
        <v>11.548561096191406</v>
      </c>
      <c r="K25" s="526">
        <f>NG_GFSdet!M383</f>
        <v>9.1327943801879883</v>
      </c>
      <c r="L25" s="526">
        <f>NG_GFSdet!N383</f>
        <v>17.747814178466797</v>
      </c>
      <c r="M25" s="526">
        <f>NG_GFSdet!O383</f>
        <v>17.045272827148438</v>
      </c>
      <c r="N25" s="526">
        <f>NG_GFSdet!P383</f>
        <v>19.551111221313477</v>
      </c>
      <c r="O25" s="526">
        <f>NG_GFSdet!Q383</f>
        <v>10.965255737304688</v>
      </c>
      <c r="P25" s="526">
        <f>NG_GFSdet!R383</f>
        <v>19.815250396728516</v>
      </c>
      <c r="Q25" s="526">
        <f>NG_GFSdet!S383</f>
        <v>27.910587310791016</v>
      </c>
      <c r="R25" s="526">
        <f>NG_GFSdet!T383</f>
        <v>27.73065185546875</v>
      </c>
      <c r="S25" s="526">
        <f>NG_GFSdet!U383</f>
        <v>22.211786270141602</v>
      </c>
      <c r="T25" s="526">
        <f>NG_GFSdet!V383</f>
        <v>24.439365386962891</v>
      </c>
      <c r="U25" s="526">
        <f>NG_GFSdet!W383</f>
        <v>15.842265129089355</v>
      </c>
      <c r="V25" s="526">
        <f>NG_GFSdet!X383</f>
        <v>-17.221242904663086</v>
      </c>
      <c r="W25" s="526">
        <f>NG_GFSdet!Y383</f>
        <v>-3.9521529674530029</v>
      </c>
      <c r="X25" s="526">
        <f>NG_GFSdet!Z383</f>
        <v>11.33477783203125</v>
      </c>
      <c r="Y25" s="526">
        <f>NG_GFSdet!AA383</f>
        <v>7.6560001373291016</v>
      </c>
      <c r="Z25" s="526">
        <f>NG_GFSdet!AB383</f>
        <v>34.110000610351563</v>
      </c>
      <c r="AA25" s="526">
        <f>NG_GFSdet!AC383</f>
        <v>36.451251983642578</v>
      </c>
      <c r="AB25" s="526"/>
      <c r="AC25" s="526"/>
      <c r="AD25" s="526"/>
      <c r="AE25" s="526"/>
      <c r="AF25" s="526"/>
      <c r="AG25" s="526"/>
      <c r="AH25" s="526"/>
      <c r="AI25" s="526"/>
      <c r="AJ25" s="526"/>
      <c r="AK25" s="526"/>
      <c r="AL25" s="526"/>
      <c r="AM25" s="526"/>
      <c r="AN25" s="526"/>
      <c r="AO25" s="526"/>
      <c r="AP25" s="526"/>
      <c r="AQ25" s="526"/>
      <c r="AR25" s="526"/>
      <c r="AS25" s="526"/>
    </row>
    <row r="26" spans="1:45" x14ac:dyDescent="0.3">
      <c r="A26" s="534" t="s">
        <v>1454</v>
      </c>
      <c r="B26" s="526">
        <f>NG_GFSdet!D384</f>
        <v>-8.7167263031005859</v>
      </c>
      <c r="C26" s="526">
        <f>NG_GFSdet!E384</f>
        <v>-12.112277984619141</v>
      </c>
      <c r="D26" s="526">
        <f>NG_GFSdet!F384</f>
        <v>-5.8176979422569275E-2</v>
      </c>
      <c r="E26" s="526">
        <f>NG_GFSdet!G384</f>
        <v>9.8770599365234375</v>
      </c>
      <c r="F26" s="526">
        <f>NG_GFSdet!H384</f>
        <v>10.661582946777344</v>
      </c>
      <c r="G26" s="526">
        <f>NG_GFSdet!I384</f>
        <v>16.637550354003906</v>
      </c>
      <c r="H26" s="526">
        <f>NG_GFSdet!J384</f>
        <v>21.109405517578125</v>
      </c>
      <c r="I26" s="526">
        <f>NG_GFSdet!K384</f>
        <v>20.898954391479492</v>
      </c>
      <c r="J26" s="526">
        <f>NG_GFSdet!L384</f>
        <v>12.242698669433594</v>
      </c>
      <c r="K26" s="526">
        <f>NG_GFSdet!M384</f>
        <v>9.5886373519897461</v>
      </c>
      <c r="L26" s="526">
        <f>NG_GFSdet!N384</f>
        <v>18.366464614868164</v>
      </c>
      <c r="M26" s="526">
        <f>NG_GFSdet!O384</f>
        <v>17.642726898193359</v>
      </c>
      <c r="N26" s="526">
        <f>NG_GFSdet!P384</f>
        <v>20.130258560180664</v>
      </c>
      <c r="O26" s="526">
        <f>NG_GFSdet!Q384</f>
        <v>11.553952217102051</v>
      </c>
      <c r="P26" s="526">
        <f>NG_GFSdet!R384</f>
        <v>20.357194900512695</v>
      </c>
      <c r="Q26" s="526">
        <f>NG_GFSdet!S384</f>
        <v>28.65888786315918</v>
      </c>
      <c r="R26" s="526">
        <f>NG_GFSdet!T384</f>
        <v>28.179256439208984</v>
      </c>
      <c r="S26" s="526">
        <f>NG_GFSdet!U384</f>
        <v>22.668357849121094</v>
      </c>
      <c r="T26" s="526">
        <f>NG_GFSdet!V384</f>
        <v>24.877540588378906</v>
      </c>
      <c r="U26" s="526">
        <f>NG_GFSdet!W384</f>
        <v>16.414508819580078</v>
      </c>
      <c r="V26" s="526">
        <f>NG_GFSdet!X384</f>
        <v>-16.647485733032227</v>
      </c>
      <c r="W26" s="526">
        <f>NG_GFSdet!Y384</f>
        <v>-3.1393458843231201</v>
      </c>
      <c r="X26" s="526">
        <f>NG_GFSdet!Z384</f>
        <v>12.057068824768066</v>
      </c>
      <c r="Y26" s="526">
        <f>NG_GFSdet!AA384</f>
        <v>11.72700023651123</v>
      </c>
      <c r="Z26" s="526">
        <f>NG_GFSdet!AB384</f>
        <v>37.502998352050781</v>
      </c>
      <c r="AA26" s="526">
        <f>NG_GFSdet!AC384</f>
        <v>40.472251892089844</v>
      </c>
      <c r="AB26" s="526"/>
      <c r="AC26" s="526"/>
      <c r="AD26" s="526"/>
      <c r="AE26" s="526"/>
      <c r="AF26" s="526"/>
      <c r="AG26" s="526"/>
      <c r="AH26" s="526"/>
      <c r="AI26" s="526"/>
      <c r="AJ26" s="526"/>
      <c r="AK26" s="526"/>
      <c r="AL26" s="526"/>
      <c r="AM26" s="526"/>
      <c r="AN26" s="526"/>
      <c r="AO26" s="526"/>
      <c r="AP26" s="526"/>
      <c r="AQ26" s="526"/>
      <c r="AR26" s="526"/>
      <c r="AS26" s="526"/>
    </row>
    <row r="27" spans="1:45" x14ac:dyDescent="0.3">
      <c r="A27" s="534" t="s">
        <v>110</v>
      </c>
      <c r="B27" s="526">
        <f>NG_GFSdet!D386</f>
        <v>-20.451957702636719</v>
      </c>
      <c r="C27" s="526">
        <f>NG_GFSdet!E386</f>
        <v>-26.714078903198242</v>
      </c>
      <c r="D27" s="526">
        <f>NG_GFSdet!F386</f>
        <v>-20.745973587036133</v>
      </c>
      <c r="E27" s="526">
        <f>NG_GFSdet!G386</f>
        <v>-4.8888683319091797</v>
      </c>
      <c r="F27" s="526">
        <f>NG_GFSdet!H386</f>
        <v>-8.0752773284912109</v>
      </c>
      <c r="G27" s="526">
        <f>NG_GFSdet!I386</f>
        <v>2.4331347942352295</v>
      </c>
      <c r="H27" s="526">
        <f>NG_GFSdet!J386</f>
        <v>0.26840066909790039</v>
      </c>
      <c r="I27" s="526">
        <f>NG_GFSdet!K386</f>
        <v>-4.0739178657531738</v>
      </c>
      <c r="J27" s="526">
        <f>NG_GFSdet!L386</f>
        <v>-3.3952188491821289</v>
      </c>
      <c r="K27" s="526">
        <f>NG_GFSdet!M386</f>
        <v>-1.6078695058822632</v>
      </c>
      <c r="L27" s="526">
        <f>NG_GFSdet!N386</f>
        <v>-2.3476161956787109</v>
      </c>
      <c r="M27" s="526">
        <f>NG_GFSdet!O386</f>
        <v>2.5108015537261963</v>
      </c>
      <c r="N27" s="526">
        <f>NG_GFSdet!P386</f>
        <v>2.1125054359436035</v>
      </c>
      <c r="O27" s="526">
        <f>NG_GFSdet!Q386</f>
        <v>1.2320190668106079</v>
      </c>
      <c r="P27" s="526">
        <f>NG_GFSdet!R386</f>
        <v>8.8186435699462891</v>
      </c>
      <c r="Q27" s="526">
        <f>NG_GFSdet!S386</f>
        <v>14.430980682373047</v>
      </c>
      <c r="R27" s="526">
        <f>NG_GFSdet!T386</f>
        <v>10.915590286254883</v>
      </c>
      <c r="S27" s="526">
        <f>NG_GFSdet!U386</f>
        <v>13.790525436401367</v>
      </c>
      <c r="T27" s="526">
        <f>NG_GFSdet!V386</f>
        <v>17.826215744018555</v>
      </c>
      <c r="U27" s="526">
        <f>NG_GFSdet!W386</f>
        <v>-1.0144870281219482</v>
      </c>
      <c r="V27" s="526">
        <f>NG_GFSdet!X386</f>
        <v>-33.724308013916016</v>
      </c>
      <c r="W27" s="526">
        <f>NG_GFSdet!Y386</f>
        <v>-23.452152252197266</v>
      </c>
      <c r="X27" s="526">
        <f>NG_GFSdet!Z386</f>
        <v>-10.532221794128418</v>
      </c>
      <c r="Y27" s="526">
        <f>NG_GFSdet!AA386</f>
        <v>-6.2829999923706055</v>
      </c>
      <c r="Z27" s="526">
        <f>NG_GFSdet!AB386</f>
        <v>10.835000038146973</v>
      </c>
      <c r="AA27" s="526">
        <f>NG_GFSdet!AC386</f>
        <v>8.4692506790161133</v>
      </c>
      <c r="AB27" s="526"/>
      <c r="AC27" s="526"/>
      <c r="AD27" s="526"/>
      <c r="AE27" s="526"/>
      <c r="AF27" s="526"/>
      <c r="AG27" s="526"/>
      <c r="AH27" s="526"/>
      <c r="AI27" s="526"/>
      <c r="AJ27" s="526"/>
      <c r="AK27" s="526"/>
      <c r="AL27" s="526"/>
      <c r="AM27" s="526"/>
      <c r="AN27" s="526"/>
      <c r="AO27" s="526"/>
      <c r="AP27" s="526"/>
      <c r="AQ27" s="526"/>
      <c r="AR27" s="526"/>
      <c r="AS27" s="526"/>
    </row>
    <row r="28" spans="1:45" s="544" customFormat="1" ht="20.25" customHeight="1" x14ac:dyDescent="0.25">
      <c r="A28" s="535" t="s">
        <v>1455</v>
      </c>
      <c r="B28" s="908">
        <f>NG_GFSdet!D387</f>
        <v>-22.558002471923828</v>
      </c>
      <c r="C28" s="908">
        <f>NG_GFSdet!E387</f>
        <v>-26.818798065185547</v>
      </c>
      <c r="D28" s="908">
        <f>NG_GFSdet!F387</f>
        <v>-20.150520324707031</v>
      </c>
      <c r="E28" s="908">
        <f>NG_GFSdet!G387</f>
        <v>-4.2254180908203125</v>
      </c>
      <c r="F28" s="908">
        <f>NG_GFSdet!H387</f>
        <v>-7.4180159568786621</v>
      </c>
      <c r="G28" s="908">
        <f>NG_GFSdet!I387</f>
        <v>3.0635974407196045</v>
      </c>
      <c r="H28" s="908">
        <f>NG_GFSdet!J387</f>
        <v>0.87621140480041504</v>
      </c>
      <c r="I28" s="908">
        <f>NG_GFSdet!K387</f>
        <v>-3.5050590038299561</v>
      </c>
      <c r="J28" s="908">
        <f>NG_GFSdet!L387</f>
        <v>-2.7010810375213623</v>
      </c>
      <c r="K28" s="908">
        <f>NG_GFSdet!M387</f>
        <v>-1.1520266532897949</v>
      </c>
      <c r="L28" s="908">
        <f>NG_GFSdet!N387</f>
        <v>-1.7289658784866333</v>
      </c>
      <c r="M28" s="908">
        <f>NG_GFSdet!O387</f>
        <v>3.1082553863525391</v>
      </c>
      <c r="N28" s="908">
        <f>NG_GFSdet!P387</f>
        <v>2.6916544437408447</v>
      </c>
      <c r="O28" s="908">
        <f>NG_GFSdet!Q387</f>
        <v>1.820715069770813</v>
      </c>
      <c r="P28" s="908">
        <f>NG_GFSdet!R387</f>
        <v>9.3605871200561523</v>
      </c>
      <c r="Q28" s="908">
        <f>NG_GFSdet!S387</f>
        <v>15.179280281066895</v>
      </c>
      <c r="R28" s="908">
        <f>NG_GFSdet!T387</f>
        <v>11.364193916320801</v>
      </c>
      <c r="S28" s="908">
        <f>NG_GFSdet!U387</f>
        <v>14.247095108032227</v>
      </c>
      <c r="T28" s="908">
        <f>NG_GFSdet!V387</f>
        <v>18.26439094543457</v>
      </c>
      <c r="U28" s="908">
        <f>NG_GFSdet!W387</f>
        <v>-0.44224399328231812</v>
      </c>
      <c r="V28" s="908">
        <f>NG_GFSdet!X387</f>
        <v>-33.150550842285156</v>
      </c>
      <c r="W28" s="908">
        <f>NG_GFSdet!Y387</f>
        <v>-22.639345169067383</v>
      </c>
      <c r="X28" s="908">
        <f>NG_GFSdet!Z387</f>
        <v>-9.8099308013916016</v>
      </c>
      <c r="Y28" s="908">
        <f>NG_GFSdet!AA387</f>
        <v>-2.2119998931884766</v>
      </c>
      <c r="Z28" s="908">
        <f>NG_GFSdet!AB387</f>
        <v>14.227999687194824</v>
      </c>
      <c r="AA28" s="908">
        <f>NG_GFSdet!AC387</f>
        <v>12.490250587463379</v>
      </c>
      <c r="AB28" s="543"/>
      <c r="AC28" s="543"/>
      <c r="AD28" s="543"/>
      <c r="AE28" s="543"/>
      <c r="AF28" s="543"/>
      <c r="AG28" s="543"/>
      <c r="AH28" s="543"/>
      <c r="AI28" s="543"/>
      <c r="AJ28" s="543"/>
      <c r="AK28" s="543"/>
      <c r="AL28" s="543"/>
      <c r="AM28" s="543"/>
      <c r="AN28" s="543"/>
      <c r="AO28" s="543"/>
      <c r="AP28" s="543"/>
      <c r="AQ28" s="543"/>
      <c r="AR28" s="543"/>
      <c r="AS28" s="543"/>
    </row>
    <row r="29" spans="1:45" ht="20.25" customHeight="1" x14ac:dyDescent="0.3">
      <c r="A29" s="536" t="s">
        <v>111</v>
      </c>
      <c r="B29" s="526"/>
      <c r="C29" s="526"/>
      <c r="D29" s="526"/>
      <c r="E29" s="526"/>
      <c r="F29" s="526"/>
      <c r="G29" s="526"/>
      <c r="H29" s="526"/>
      <c r="I29" s="526"/>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6"/>
      <c r="AO29" s="526"/>
      <c r="AP29" s="526"/>
      <c r="AQ29" s="526"/>
      <c r="AR29" s="526"/>
      <c r="AS29" s="526"/>
    </row>
    <row r="30" spans="1:45" x14ac:dyDescent="0.3">
      <c r="A30" s="537" t="s">
        <v>99</v>
      </c>
      <c r="B30" s="538">
        <f t="shared" ref="B30:Z30" si="12">B3/B44</f>
        <v>0.43159314217132894</v>
      </c>
      <c r="C30" s="538">
        <f t="shared" si="12"/>
        <v>0.32867822812257258</v>
      </c>
      <c r="D30" s="538">
        <f t="shared" si="12"/>
        <v>0.3585747504735653</v>
      </c>
      <c r="E30" s="538">
        <f t="shared" si="12"/>
        <v>0.45048782958186501</v>
      </c>
      <c r="F30" s="538">
        <f t="shared" si="12"/>
        <v>0.43724657121478705</v>
      </c>
      <c r="G30" s="538">
        <f t="shared" si="12"/>
        <v>0.40521424354450825</v>
      </c>
      <c r="H30" s="538">
        <f t="shared" si="12"/>
        <v>0.45007320047289961</v>
      </c>
      <c r="I30" s="538">
        <f t="shared" si="12"/>
        <v>0.45867226160050634</v>
      </c>
      <c r="J30" s="538">
        <f t="shared" si="12"/>
        <v>0.42194509247919554</v>
      </c>
      <c r="K30" s="538">
        <f t="shared" si="12"/>
        <v>0.40186440182290295</v>
      </c>
      <c r="L30" s="538">
        <f t="shared" si="12"/>
        <v>0.45579423978042705</v>
      </c>
      <c r="M30" s="538">
        <f t="shared" si="12"/>
        <v>0.43893786191573514</v>
      </c>
      <c r="N30" s="538">
        <f t="shared" si="12"/>
        <v>0.44075940834057525</v>
      </c>
      <c r="O30" s="538">
        <f t="shared" si="12"/>
        <v>0.41058882610850123</v>
      </c>
      <c r="P30" s="538">
        <f t="shared" si="12"/>
        <v>0.43407989859883905</v>
      </c>
      <c r="Q30" s="538">
        <f t="shared" si="12"/>
        <v>0.40014061342202539</v>
      </c>
      <c r="R30" s="538">
        <f t="shared" si="12"/>
        <v>0.40937791325591177</v>
      </c>
      <c r="S30" s="538">
        <f t="shared" si="12"/>
        <v>0.39350349508380772</v>
      </c>
      <c r="T30" s="538">
        <f t="shared" si="12"/>
        <v>0.4400509859424469</v>
      </c>
      <c r="U30" s="538">
        <f t="shared" si="12"/>
        <v>0.4234188115247618</v>
      </c>
      <c r="V30" s="538">
        <f t="shared" si="12"/>
        <v>0.4473097516450476</v>
      </c>
      <c r="W30" s="538">
        <f t="shared" si="12"/>
        <v>0.57088085935709287</v>
      </c>
      <c r="X30" s="538">
        <f t="shared" si="12"/>
        <v>0.60349161275123187</v>
      </c>
      <c r="Y30" s="538">
        <f t="shared" si="12"/>
        <v>0.48306078464045399</v>
      </c>
      <c r="Z30" s="538">
        <f t="shared" si="12"/>
        <v>0.55765161124082119</v>
      </c>
      <c r="AA30" s="538">
        <f t="shared" ref="AA30" si="13">AA3/AA44</f>
        <v>0.54876050901067386</v>
      </c>
      <c r="AB30" s="526"/>
      <c r="AC30" s="526"/>
      <c r="AD30" s="526"/>
      <c r="AE30" s="526"/>
      <c r="AF30" s="526"/>
      <c r="AG30" s="526"/>
      <c r="AH30" s="526"/>
      <c r="AI30" s="526"/>
      <c r="AJ30" s="526"/>
      <c r="AK30" s="526"/>
      <c r="AL30" s="526"/>
      <c r="AM30" s="526"/>
      <c r="AN30" s="526"/>
      <c r="AO30" s="526"/>
      <c r="AP30" s="526"/>
      <c r="AQ30" s="526"/>
      <c r="AR30" s="526"/>
      <c r="AS30" s="526"/>
    </row>
    <row r="31" spans="1:45" x14ac:dyDescent="0.3">
      <c r="A31" s="539" t="s">
        <v>188</v>
      </c>
      <c r="B31" s="538">
        <f t="shared" ref="B31:Z31" si="14">B4/B44</f>
        <v>0.15909180532831294</v>
      </c>
      <c r="C31" s="538">
        <f t="shared" si="14"/>
        <v>0.15576754795828987</v>
      </c>
      <c r="D31" s="538">
        <f t="shared" si="14"/>
        <v>0.14498489834938588</v>
      </c>
      <c r="E31" s="538">
        <f t="shared" si="14"/>
        <v>0.15751535795443272</v>
      </c>
      <c r="F31" s="538">
        <f t="shared" si="14"/>
        <v>0.16801346777413337</v>
      </c>
      <c r="G31" s="538">
        <f t="shared" si="14"/>
        <v>0.16709610522252419</v>
      </c>
      <c r="H31" s="538">
        <f t="shared" si="14"/>
        <v>0.16185240321020689</v>
      </c>
      <c r="I31" s="538">
        <f t="shared" si="14"/>
        <v>0.15353177637798937</v>
      </c>
      <c r="J31" s="538">
        <f t="shared" si="14"/>
        <v>0.1636479438704663</v>
      </c>
      <c r="K31" s="538">
        <f t="shared" si="14"/>
        <v>0.15432419851166404</v>
      </c>
      <c r="L31" s="538">
        <f t="shared" si="14"/>
        <v>0.16609744523456618</v>
      </c>
      <c r="M31" s="538">
        <f t="shared" si="14"/>
        <v>0.17462450054841591</v>
      </c>
      <c r="N31" s="538">
        <f t="shared" si="14"/>
        <v>0.18081359141952122</v>
      </c>
      <c r="O31" s="538">
        <f t="shared" si="14"/>
        <v>0.1849137530150087</v>
      </c>
      <c r="P31" s="538">
        <f t="shared" si="14"/>
        <v>0.19145609199133001</v>
      </c>
      <c r="Q31" s="538">
        <f t="shared" si="14"/>
        <v>0.19701138754434513</v>
      </c>
      <c r="R31" s="538">
        <f t="shared" si="14"/>
        <v>0.19367171577700423</v>
      </c>
      <c r="S31" s="538">
        <f t="shared" si="14"/>
        <v>0.19482662257534372</v>
      </c>
      <c r="T31" s="538">
        <f t="shared" si="14"/>
        <v>0.20994239255819236</v>
      </c>
      <c r="U31" s="538">
        <f t="shared" si="14"/>
        <v>0.18360653356357437</v>
      </c>
      <c r="V31" s="538">
        <f t="shared" si="14"/>
        <v>0.18066768755641913</v>
      </c>
      <c r="W31" s="538">
        <f t="shared" si="14"/>
        <v>0.17714186105430682</v>
      </c>
      <c r="X31" s="538">
        <f t="shared" si="14"/>
        <v>0.17661266861247935</v>
      </c>
      <c r="Y31" s="538">
        <f t="shared" si="14"/>
        <v>0.21890860066994075</v>
      </c>
      <c r="Z31" s="538">
        <f t="shared" si="14"/>
        <v>0.21649561802663619</v>
      </c>
      <c r="AA31" s="538">
        <f t="shared" ref="AA31" si="15">AA4/AA44</f>
        <v>0.22650103941893815</v>
      </c>
      <c r="AB31" s="526"/>
      <c r="AC31" s="526"/>
      <c r="AD31" s="526"/>
      <c r="AE31" s="526"/>
      <c r="AF31" s="526"/>
      <c r="AG31" s="526"/>
      <c r="AH31" s="526"/>
      <c r="AI31" s="526"/>
      <c r="AJ31" s="526"/>
      <c r="AK31" s="526"/>
      <c r="AL31" s="526"/>
      <c r="AM31" s="526"/>
      <c r="AN31" s="526"/>
      <c r="AO31" s="526"/>
      <c r="AP31" s="526"/>
      <c r="AQ31" s="526"/>
      <c r="AR31" s="526"/>
      <c r="AS31" s="526"/>
    </row>
    <row r="32" spans="1:45" x14ac:dyDescent="0.3">
      <c r="A32" s="539" t="s">
        <v>112</v>
      </c>
      <c r="B32" s="538">
        <f t="shared" ref="B32:Z32" si="16">(B4+B7)/B44</f>
        <v>0.22129755829870107</v>
      </c>
      <c r="C32" s="538">
        <f t="shared" si="16"/>
        <v>0.19268394980491502</v>
      </c>
      <c r="D32" s="538">
        <f t="shared" si="16"/>
        <v>0.17786850569690152</v>
      </c>
      <c r="E32" s="538">
        <f t="shared" si="16"/>
        <v>0.19682508492051198</v>
      </c>
      <c r="F32" s="538">
        <f t="shared" si="16"/>
        <v>0.19047884801310044</v>
      </c>
      <c r="G32" s="538">
        <f t="shared" si="16"/>
        <v>0.19167172414341416</v>
      </c>
      <c r="H32" s="538">
        <f t="shared" si="16"/>
        <v>0.18923189169381979</v>
      </c>
      <c r="I32" s="538">
        <f t="shared" si="16"/>
        <v>0.17972306092960294</v>
      </c>
      <c r="J32" s="538">
        <f t="shared" si="16"/>
        <v>0.1918963015113794</v>
      </c>
      <c r="K32" s="538">
        <f t="shared" si="16"/>
        <v>0.18172270353306191</v>
      </c>
      <c r="L32" s="538">
        <f t="shared" si="16"/>
        <v>0.19185628046705341</v>
      </c>
      <c r="M32" s="538">
        <f t="shared" si="16"/>
        <v>0.2077312992896774</v>
      </c>
      <c r="N32" s="538">
        <f t="shared" si="16"/>
        <v>0.21734583234847862</v>
      </c>
      <c r="O32" s="538">
        <f t="shared" si="16"/>
        <v>0.22350717069255632</v>
      </c>
      <c r="P32" s="538">
        <f t="shared" si="16"/>
        <v>0.24222388630887373</v>
      </c>
      <c r="Q32" s="538">
        <f t="shared" si="16"/>
        <v>0.24793794777027811</v>
      </c>
      <c r="R32" s="538">
        <f t="shared" si="16"/>
        <v>0.24719200748553044</v>
      </c>
      <c r="S32" s="538">
        <f t="shared" si="16"/>
        <v>0.2657771751148863</v>
      </c>
      <c r="T32" s="538">
        <f t="shared" si="16"/>
        <v>0.26856068260439531</v>
      </c>
      <c r="U32" s="538">
        <f t="shared" si="16"/>
        <v>0.24507498937719469</v>
      </c>
      <c r="V32" s="538">
        <f t="shared" si="16"/>
        <v>0.23372730624476629</v>
      </c>
      <c r="W32" s="538">
        <f t="shared" si="16"/>
        <v>0.25469622865760611</v>
      </c>
      <c r="X32" s="538">
        <f t="shared" si="16"/>
        <v>0.25725440812194028</v>
      </c>
      <c r="Y32" s="538">
        <f t="shared" si="16"/>
        <v>0.27084390024414901</v>
      </c>
      <c r="Z32" s="538">
        <f t="shared" si="16"/>
        <v>0.26273099193705551</v>
      </c>
      <c r="AA32" s="538">
        <f t="shared" ref="AA32" si="17">(AA4+AA7)/AA44</f>
        <v>0.28274191258442227</v>
      </c>
      <c r="AB32" s="526"/>
      <c r="AC32" s="526"/>
      <c r="AD32" s="526"/>
      <c r="AE32" s="526"/>
      <c r="AF32" s="526"/>
      <c r="AG32" s="526"/>
      <c r="AH32" s="526"/>
      <c r="AI32" s="526"/>
      <c r="AJ32" s="526"/>
      <c r="AK32" s="526"/>
      <c r="AL32" s="526"/>
      <c r="AM32" s="526"/>
      <c r="AN32" s="526"/>
      <c r="AO32" s="526"/>
      <c r="AP32" s="526"/>
      <c r="AQ32" s="526"/>
      <c r="AR32" s="526"/>
      <c r="AS32" s="526"/>
    </row>
    <row r="33" spans="1:45" x14ac:dyDescent="0.3">
      <c r="A33" s="539" t="s">
        <v>101</v>
      </c>
      <c r="B33" s="538">
        <f t="shared" ref="B33:Z33" si="18">B6/B44</f>
        <v>0.21029558387262787</v>
      </c>
      <c r="C33" s="538">
        <f t="shared" si="18"/>
        <v>0.13599427831765754</v>
      </c>
      <c r="D33" s="538">
        <f t="shared" si="18"/>
        <v>0.18070624477666378</v>
      </c>
      <c r="E33" s="538">
        <f t="shared" si="18"/>
        <v>0.25366274466135302</v>
      </c>
      <c r="F33" s="538">
        <f t="shared" si="18"/>
        <v>0.24676772320168661</v>
      </c>
      <c r="G33" s="538">
        <f t="shared" si="18"/>
        <v>0.21354251940109406</v>
      </c>
      <c r="H33" s="538">
        <f t="shared" si="18"/>
        <v>0.26084130877907979</v>
      </c>
      <c r="I33" s="538">
        <f t="shared" si="18"/>
        <v>0.2789492006709034</v>
      </c>
      <c r="J33" s="538">
        <f t="shared" si="18"/>
        <v>0.23004879096781616</v>
      </c>
      <c r="K33" s="538">
        <f t="shared" si="18"/>
        <v>0.22014169828984101</v>
      </c>
      <c r="L33" s="538">
        <f t="shared" si="18"/>
        <v>0.2639379593133736</v>
      </c>
      <c r="M33" s="538">
        <f t="shared" si="18"/>
        <v>0.23120656262605774</v>
      </c>
      <c r="N33" s="538">
        <f t="shared" si="18"/>
        <v>0.22341357599209663</v>
      </c>
      <c r="O33" s="538">
        <f t="shared" si="18"/>
        <v>0.1870816554159449</v>
      </c>
      <c r="P33" s="538">
        <f t="shared" si="18"/>
        <v>0.19185601228996535</v>
      </c>
      <c r="Q33" s="538">
        <f t="shared" si="18"/>
        <v>0.15220266565174728</v>
      </c>
      <c r="R33" s="538">
        <f t="shared" si="18"/>
        <v>0.16218590577038133</v>
      </c>
      <c r="S33" s="538">
        <f t="shared" si="18"/>
        <v>0.12772631996892145</v>
      </c>
      <c r="T33" s="538">
        <f t="shared" si="18"/>
        <v>0.1714903033380516</v>
      </c>
      <c r="U33" s="538">
        <f t="shared" si="18"/>
        <v>0.17834382214756714</v>
      </c>
      <c r="V33" s="538">
        <f t="shared" si="18"/>
        <v>0.21358244540028132</v>
      </c>
      <c r="W33" s="538">
        <f t="shared" si="18"/>
        <v>0.31618463069948682</v>
      </c>
      <c r="X33" s="538">
        <f t="shared" si="18"/>
        <v>0.34623720462929164</v>
      </c>
      <c r="Y33" s="538">
        <f t="shared" si="18"/>
        <v>0.21221688439630498</v>
      </c>
      <c r="Z33" s="538">
        <f t="shared" si="18"/>
        <v>0.29492061930376573</v>
      </c>
      <c r="AA33" s="538">
        <f t="shared" ref="AA33" si="19">AA6/AA44</f>
        <v>0.26601859642625153</v>
      </c>
      <c r="AB33" s="526"/>
      <c r="AC33" s="526"/>
      <c r="AD33" s="526"/>
      <c r="AE33" s="526"/>
      <c r="AF33" s="526"/>
      <c r="AG33" s="526"/>
      <c r="AH33" s="526"/>
      <c r="AI33" s="526"/>
      <c r="AJ33" s="526"/>
      <c r="AK33" s="526"/>
      <c r="AL33" s="526"/>
      <c r="AM33" s="526"/>
      <c r="AN33" s="526"/>
      <c r="AO33" s="526"/>
      <c r="AP33" s="526"/>
      <c r="AQ33" s="526"/>
      <c r="AR33" s="526"/>
      <c r="AS33" s="526"/>
    </row>
    <row r="34" spans="1:45" x14ac:dyDescent="0.3">
      <c r="A34" s="537" t="s">
        <v>103</v>
      </c>
      <c r="B34" s="538">
        <f t="shared" ref="B34:Z34" si="20">B9/B44</f>
        <v>-0.47579622182952797</v>
      </c>
      <c r="C34" s="538">
        <f t="shared" si="20"/>
        <v>-0.40398550970058611</v>
      </c>
      <c r="D34" s="538">
        <f t="shared" si="20"/>
        <v>-0.36259313232246193</v>
      </c>
      <c r="E34" s="538">
        <f t="shared" si="20"/>
        <v>-0.39087905091375746</v>
      </c>
      <c r="F34" s="538">
        <f t="shared" si="20"/>
        <v>-0.3771114737434032</v>
      </c>
      <c r="G34" s="538">
        <f t="shared" si="20"/>
        <v>-0.32139083012695202</v>
      </c>
      <c r="H34" s="538">
        <f t="shared" si="20"/>
        <v>-0.34418285132000731</v>
      </c>
      <c r="I34" s="538">
        <f t="shared" si="20"/>
        <v>-0.35742172583253645</v>
      </c>
      <c r="J34" s="538">
        <f t="shared" si="20"/>
        <v>-0.3645091908016318</v>
      </c>
      <c r="K34" s="538">
        <f t="shared" si="20"/>
        <v>-0.35376041769474131</v>
      </c>
      <c r="L34" s="538">
        <f t="shared" si="20"/>
        <v>-0.36141233807283984</v>
      </c>
      <c r="M34" s="538">
        <f t="shared" si="20"/>
        <v>-0.3531722181462329</v>
      </c>
      <c r="N34" s="538">
        <f t="shared" si="20"/>
        <v>-0.35008425262443138</v>
      </c>
      <c r="O34" s="538">
        <f t="shared" si="20"/>
        <v>-0.36166109080982184</v>
      </c>
      <c r="P34" s="538">
        <f t="shared" si="20"/>
        <v>-0.35339611984230651</v>
      </c>
      <c r="Q34" s="538">
        <f t="shared" si="20"/>
        <v>-0.30291096652134786</v>
      </c>
      <c r="R34" s="538">
        <f t="shared" si="20"/>
        <v>-0.31852551986870525</v>
      </c>
      <c r="S34" s="538">
        <f t="shared" si="20"/>
        <v>-0.31747470657729326</v>
      </c>
      <c r="T34" s="538">
        <f t="shared" si="20"/>
        <v>-0.35519098058951637</v>
      </c>
      <c r="U34" s="538">
        <f t="shared" si="20"/>
        <v>-0.36724866667833456</v>
      </c>
      <c r="V34" s="538">
        <f t="shared" si="20"/>
        <v>-0.5131239871527673</v>
      </c>
      <c r="W34" s="538">
        <f t="shared" si="20"/>
        <v>-0.58796501938082923</v>
      </c>
      <c r="X34" s="538">
        <f t="shared" si="20"/>
        <v>-0.55699713398608308</v>
      </c>
      <c r="Y34" s="538">
        <f t="shared" si="20"/>
        <v>-0.45524766025728441</v>
      </c>
      <c r="Z34" s="538">
        <f t="shared" si="20"/>
        <v>-0.45191319326848667</v>
      </c>
      <c r="AA34" s="538">
        <f t="shared" ref="AA34" si="21">AA9/AA44</f>
        <v>-0.44554583336537817</v>
      </c>
      <c r="AB34" s="526"/>
      <c r="AC34" s="526"/>
      <c r="AD34" s="526"/>
      <c r="AE34" s="526"/>
      <c r="AF34" s="526"/>
      <c r="AG34" s="526"/>
      <c r="AH34" s="526"/>
      <c r="AI34" s="526"/>
      <c r="AJ34" s="526"/>
      <c r="AK34" s="526"/>
      <c r="AL34" s="526"/>
      <c r="AM34" s="526"/>
      <c r="AN34" s="526"/>
      <c r="AO34" s="526"/>
      <c r="AP34" s="526"/>
      <c r="AQ34" s="526"/>
      <c r="AR34" s="526"/>
      <c r="AS34" s="526"/>
    </row>
    <row r="35" spans="1:45" x14ac:dyDescent="0.3">
      <c r="A35" s="534" t="s">
        <v>418</v>
      </c>
      <c r="B35" s="538">
        <f t="shared" ref="B35:Z35" si="22">B10/B44</f>
        <v>-0.19827289881233448</v>
      </c>
      <c r="C35" s="538">
        <f t="shared" si="22"/>
        <v>-0.18895509270304392</v>
      </c>
      <c r="D35" s="538">
        <f t="shared" si="22"/>
        <v>-0.18962496387226641</v>
      </c>
      <c r="E35" s="538">
        <f t="shared" si="22"/>
        <v>-0.20707043409784254</v>
      </c>
      <c r="F35" s="538">
        <f t="shared" si="22"/>
        <v>-0.18923052945557953</v>
      </c>
      <c r="G35" s="538">
        <f t="shared" si="22"/>
        <v>-0.16561185290766109</v>
      </c>
      <c r="H35" s="538">
        <f t="shared" si="22"/>
        <v>-0.16866383161230364</v>
      </c>
      <c r="I35" s="538">
        <f t="shared" si="22"/>
        <v>-0.16826539198765739</v>
      </c>
      <c r="J35" s="538">
        <f t="shared" si="22"/>
        <v>-0.1731712057325536</v>
      </c>
      <c r="K35" s="538">
        <f t="shared" si="22"/>
        <v>-0.18022924845720487</v>
      </c>
      <c r="L35" s="538">
        <f t="shared" si="22"/>
        <v>-0.17754748669174925</v>
      </c>
      <c r="M35" s="538">
        <f t="shared" si="22"/>
        <v>-0.1727776371911216</v>
      </c>
      <c r="N35" s="538">
        <f t="shared" si="22"/>
        <v>-0.16126817676148636</v>
      </c>
      <c r="O35" s="538">
        <f t="shared" si="22"/>
        <v>-0.16027618044747882</v>
      </c>
      <c r="P35" s="538">
        <f t="shared" si="22"/>
        <v>-0.14718795778735391</v>
      </c>
      <c r="Q35" s="538">
        <f t="shared" si="22"/>
        <v>-0.13092404263937157</v>
      </c>
      <c r="R35" s="538">
        <f t="shared" si="22"/>
        <v>-0.13421869900864813</v>
      </c>
      <c r="S35" s="538">
        <f t="shared" si="22"/>
        <v>-0.14669728734322968</v>
      </c>
      <c r="T35" s="538">
        <f t="shared" si="22"/>
        <v>-0.15477536864757274</v>
      </c>
      <c r="U35" s="538">
        <f t="shared" si="22"/>
        <v>-0.16146948103470832</v>
      </c>
      <c r="V35" s="538">
        <f t="shared" si="22"/>
        <v>-0.18498513567414879</v>
      </c>
      <c r="W35" s="538">
        <f t="shared" si="22"/>
        <v>-0.20951490855090149</v>
      </c>
      <c r="X35" s="538">
        <f t="shared" si="22"/>
        <v>-0.19391050075383967</v>
      </c>
      <c r="Y35" s="538">
        <f t="shared" si="22"/>
        <v>-0.18329572760324891</v>
      </c>
      <c r="Z35" s="538">
        <f t="shared" si="22"/>
        <v>-0.16033739397459743</v>
      </c>
      <c r="AA35" s="538">
        <f t="shared" ref="AA35" si="23">AA10/AA44</f>
        <v>-0.15522447465424208</v>
      </c>
      <c r="AB35" s="526"/>
      <c r="AC35" s="526"/>
      <c r="AD35" s="526"/>
      <c r="AE35" s="526"/>
      <c r="AF35" s="526"/>
      <c r="AG35" s="526"/>
      <c r="AH35" s="526"/>
      <c r="AI35" s="526"/>
      <c r="AJ35" s="526"/>
      <c r="AK35" s="526"/>
      <c r="AL35" s="526"/>
      <c r="AM35" s="526"/>
      <c r="AN35" s="526"/>
      <c r="AO35" s="526"/>
      <c r="AP35" s="526"/>
      <c r="AQ35" s="526"/>
      <c r="AR35" s="526"/>
      <c r="AS35" s="526"/>
    </row>
    <row r="36" spans="1:45" x14ac:dyDescent="0.3">
      <c r="A36" s="534" t="s">
        <v>104</v>
      </c>
      <c r="B36" s="538">
        <f t="shared" ref="B36:Z36" si="24">B11/B44</f>
        <v>-0.10363254376356229</v>
      </c>
      <c r="C36" s="538">
        <f t="shared" si="24"/>
        <v>-9.6971254453182623E-2</v>
      </c>
      <c r="D36" s="538">
        <f t="shared" si="24"/>
        <v>-8.6837041431064438E-2</v>
      </c>
      <c r="E36" s="538">
        <f t="shared" si="24"/>
        <v>-0.10341527352011157</v>
      </c>
      <c r="F36" s="538">
        <f t="shared" si="24"/>
        <v>-9.6976294985866532E-2</v>
      </c>
      <c r="G36" s="538">
        <f t="shared" si="24"/>
        <v>-7.6545866934315906E-2</v>
      </c>
      <c r="H36" s="538">
        <f t="shared" si="24"/>
        <v>-9.7797977432843269E-2</v>
      </c>
      <c r="I36" s="538">
        <f t="shared" si="24"/>
        <v>-9.0914418245253634E-2</v>
      </c>
      <c r="J36" s="538">
        <f t="shared" si="24"/>
        <v>-0.10142496520893535</v>
      </c>
      <c r="K36" s="538">
        <f t="shared" si="24"/>
        <v>-0.10029656169508787</v>
      </c>
      <c r="L36" s="538">
        <f t="shared" si="24"/>
        <v>-0.10127469883291822</v>
      </c>
      <c r="M36" s="538">
        <f t="shared" si="24"/>
        <v>-0.10143010219131432</v>
      </c>
      <c r="N36" s="538">
        <f t="shared" si="24"/>
        <v>-0.10174878349803407</v>
      </c>
      <c r="O36" s="538">
        <f t="shared" si="24"/>
        <v>-0.10072620126130274</v>
      </c>
      <c r="P36" s="538">
        <f t="shared" si="24"/>
        <v>-0.10031694774838674</v>
      </c>
      <c r="Q36" s="538">
        <f t="shared" si="24"/>
        <v>-8.5161754106011595E-2</v>
      </c>
      <c r="R36" s="538">
        <f t="shared" si="24"/>
        <v>-8.4740278048842918E-2</v>
      </c>
      <c r="S36" s="538">
        <f t="shared" si="24"/>
        <v>-8.5902432070243048E-2</v>
      </c>
      <c r="T36" s="538">
        <f t="shared" si="24"/>
        <v>-9.2300873142509815E-2</v>
      </c>
      <c r="U36" s="538">
        <f t="shared" si="24"/>
        <v>-9.6201965686959268E-2</v>
      </c>
      <c r="V36" s="538">
        <f t="shared" si="24"/>
        <v>-0.10254748391107296</v>
      </c>
      <c r="W36" s="538">
        <f t="shared" si="24"/>
        <v>-0.11604847629688519</v>
      </c>
      <c r="X36" s="538">
        <f t="shared" si="24"/>
        <v>-0.11622406438506862</v>
      </c>
      <c r="Y36" s="538">
        <f t="shared" si="24"/>
        <v>-0.12857765804994334</v>
      </c>
      <c r="Z36" s="538">
        <f t="shared" si="24"/>
        <v>-0.1331913551574275</v>
      </c>
      <c r="AA36" s="538">
        <f t="shared" ref="AA36" si="25">AA11/AA44</f>
        <v>-0.12959795005863556</v>
      </c>
      <c r="AB36" s="526"/>
      <c r="AC36" s="526"/>
      <c r="AD36" s="526"/>
      <c r="AE36" s="526"/>
      <c r="AF36" s="526"/>
      <c r="AG36" s="526"/>
      <c r="AH36" s="526"/>
      <c r="AI36" s="526"/>
      <c r="AJ36" s="526"/>
      <c r="AK36" s="526"/>
      <c r="AL36" s="526"/>
      <c r="AM36" s="526"/>
      <c r="AN36" s="526"/>
      <c r="AO36" s="526"/>
      <c r="AP36" s="526"/>
      <c r="AQ36" s="526"/>
      <c r="AR36" s="526"/>
      <c r="AS36" s="526"/>
    </row>
    <row r="37" spans="1:45" x14ac:dyDescent="0.3">
      <c r="A37" s="540" t="s">
        <v>1453</v>
      </c>
      <c r="B37" s="538">
        <f>B25/B44</f>
        <v>-4.4203073978816204E-2</v>
      </c>
      <c r="C37" s="538">
        <f t="shared" ref="C37:V37" si="26">C25/C44</f>
        <v>-7.5307299147551729E-2</v>
      </c>
      <c r="D37" s="538">
        <f t="shared" si="26"/>
        <v>-4.0183807495863307E-3</v>
      </c>
      <c r="E37" s="538">
        <f t="shared" si="26"/>
        <v>5.9608787151767657E-2</v>
      </c>
      <c r="F37" s="538">
        <f t="shared" si="26"/>
        <v>6.0135077407805909E-2</v>
      </c>
      <c r="G37" s="538">
        <f t="shared" si="26"/>
        <v>8.3823409672017013E-2</v>
      </c>
      <c r="H37" s="538">
        <f t="shared" si="26"/>
        <v>0.10589034638218081</v>
      </c>
      <c r="I37" s="538">
        <f t="shared" si="26"/>
        <v>0.10125054022072999</v>
      </c>
      <c r="J37" s="538">
        <f t="shared" si="26"/>
        <v>5.7435915610210761E-2</v>
      </c>
      <c r="K37" s="538">
        <f t="shared" si="26"/>
        <v>4.8103992918702189E-2</v>
      </c>
      <c r="L37" s="538">
        <f t="shared" si="26"/>
        <v>9.4381894417180492E-2</v>
      </c>
      <c r="M37" s="538">
        <f t="shared" si="26"/>
        <v>8.5765631773143919E-2</v>
      </c>
      <c r="N37" s="538">
        <f t="shared" si="26"/>
        <v>9.0675156821893921E-2</v>
      </c>
      <c r="O37" s="538">
        <f t="shared" si="26"/>
        <v>4.892773742636012E-2</v>
      </c>
      <c r="P37" s="538">
        <f t="shared" si="26"/>
        <v>8.0683792104942365E-2</v>
      </c>
      <c r="Q37" s="538">
        <f t="shared" si="26"/>
        <v>9.7229644824283229E-2</v>
      </c>
      <c r="R37" s="538">
        <f t="shared" si="26"/>
        <v>9.0852391434412719E-2</v>
      </c>
      <c r="S37" s="538">
        <f t="shared" si="26"/>
        <v>7.6028786364294929E-2</v>
      </c>
      <c r="T37" s="538">
        <f t="shared" si="26"/>
        <v>8.486000462855918E-2</v>
      </c>
      <c r="U37" s="538">
        <f t="shared" si="26"/>
        <v>5.6170142310425261E-2</v>
      </c>
      <c r="V37" s="538">
        <f t="shared" si="26"/>
        <v>-6.5814230040750057E-2</v>
      </c>
      <c r="W37" s="538">
        <f t="shared" ref="W37:X37" si="27">W25/W44</f>
        <v>-1.7084158477801429E-2</v>
      </c>
      <c r="X37" s="538">
        <f t="shared" si="27"/>
        <v>4.6494457738661232E-2</v>
      </c>
      <c r="Y37" s="538">
        <f t="shared" ref="Y37:Z37" si="28">Y25/Y44</f>
        <v>2.7813141705974188E-2</v>
      </c>
      <c r="Z37" s="538">
        <f t="shared" si="28"/>
        <v>0.10573842684128969</v>
      </c>
      <c r="AA37" s="538">
        <f t="shared" ref="AA37" si="29">AA25/AA44</f>
        <v>0.10321469589834581</v>
      </c>
      <c r="AB37" s="526"/>
      <c r="AC37" s="526"/>
      <c r="AD37" s="526"/>
      <c r="AE37" s="526"/>
      <c r="AF37" s="526"/>
      <c r="AG37" s="526"/>
      <c r="AH37" s="526"/>
      <c r="AI37" s="526"/>
      <c r="AJ37" s="526"/>
      <c r="AK37" s="526"/>
      <c r="AL37" s="526"/>
      <c r="AM37" s="526"/>
      <c r="AN37" s="526"/>
      <c r="AO37" s="526"/>
      <c r="AP37" s="526"/>
      <c r="AQ37" s="526"/>
      <c r="AR37" s="526"/>
      <c r="AS37" s="526"/>
    </row>
    <row r="38" spans="1:45" x14ac:dyDescent="0.3">
      <c r="A38" s="541" t="s">
        <v>113</v>
      </c>
      <c r="B38" s="538">
        <f t="shared" ref="B38:Z38" si="30">B20/B44</f>
        <v>-9.2551254066390268E-2</v>
      </c>
      <c r="C38" s="538">
        <f t="shared" si="30"/>
        <v>-9.2234273699276406E-2</v>
      </c>
      <c r="D38" s="538">
        <f t="shared" si="30"/>
        <v>-0.12352347676516519</v>
      </c>
      <c r="E38" s="538">
        <f t="shared" si="30"/>
        <v>-9.1238031437445702E-2</v>
      </c>
      <c r="F38" s="538">
        <f t="shared" si="30"/>
        <v>-0.10867485135296387</v>
      </c>
      <c r="G38" s="538">
        <f t="shared" si="30"/>
        <v>-7.1081949241731071E-2</v>
      </c>
      <c r="H38" s="538">
        <f t="shared" si="30"/>
        <v>-0.10450405476506022</v>
      </c>
      <c r="I38" s="538">
        <f t="shared" si="30"/>
        <v>-0.1215399845413468</v>
      </c>
      <c r="J38" s="538">
        <f t="shared" si="30"/>
        <v>-7.4321785778411462E-2</v>
      </c>
      <c r="K38" s="538">
        <f t="shared" si="30"/>
        <v>-5.6572915233389955E-2</v>
      </c>
      <c r="L38" s="538">
        <f t="shared" si="30"/>
        <v>-0.10686638753191245</v>
      </c>
      <c r="M38" s="538">
        <f t="shared" si="30"/>
        <v>-7.3132190041356529E-2</v>
      </c>
      <c r="N38" s="538">
        <f t="shared" si="30"/>
        <v>-8.087766299994055E-2</v>
      </c>
      <c r="O38" s="538">
        <f t="shared" si="30"/>
        <v>-4.3430384907996361E-2</v>
      </c>
      <c r="P38" s="538">
        <f t="shared" si="30"/>
        <v>-4.4776014499335881E-2</v>
      </c>
      <c r="Q38" s="538">
        <f t="shared" si="30"/>
        <v>-4.6957713582236646E-2</v>
      </c>
      <c r="R38" s="538">
        <f t="shared" si="30"/>
        <v>-5.509025044352478E-2</v>
      </c>
      <c r="S38" s="538">
        <f t="shared" si="30"/>
        <v>-2.8825160910800517E-2</v>
      </c>
      <c r="T38" s="538">
        <f t="shared" si="30"/>
        <v>-2.2962626967482039E-2</v>
      </c>
      <c r="U38" s="538">
        <f t="shared" si="30"/>
        <v>-5.9767096007978436E-2</v>
      </c>
      <c r="V38" s="538">
        <f t="shared" si="30"/>
        <v>-6.3069578049082017E-2</v>
      </c>
      <c r="W38" s="538">
        <f t="shared" si="30"/>
        <v>-8.4293571898818323E-2</v>
      </c>
      <c r="X38" s="538">
        <f t="shared" si="30"/>
        <v>-8.9696891231274806E-2</v>
      </c>
      <c r="Y38" s="538">
        <f t="shared" si="30"/>
        <v>-5.0638372373668805E-2</v>
      </c>
      <c r="Z38" s="538">
        <f t="shared" si="30"/>
        <v>-7.215074172845766E-2</v>
      </c>
      <c r="AA38" s="538">
        <f t="shared" ref="AA38" si="31">AA20/AA44</f>
        <v>-7.9233318464534075E-2</v>
      </c>
      <c r="AB38" s="526"/>
      <c r="AC38" s="526"/>
      <c r="AD38" s="526"/>
      <c r="AE38" s="526"/>
      <c r="AF38" s="526"/>
      <c r="AG38" s="526"/>
      <c r="AH38" s="526"/>
      <c r="AI38" s="526"/>
      <c r="AJ38" s="526"/>
      <c r="AK38" s="526"/>
      <c r="AL38" s="526"/>
      <c r="AM38" s="526"/>
      <c r="AN38" s="526"/>
      <c r="AO38" s="526"/>
      <c r="AP38" s="526"/>
      <c r="AQ38" s="526"/>
      <c r="AR38" s="526"/>
      <c r="AS38" s="526"/>
    </row>
    <row r="39" spans="1:45" s="544" customFormat="1" ht="20.25" customHeight="1" x14ac:dyDescent="0.25">
      <c r="A39" s="909" t="s">
        <v>1456</v>
      </c>
      <c r="B39" s="910">
        <f t="shared" ref="B39:V39" si="32">B27/B44</f>
        <v>-0.13675432166835561</v>
      </c>
      <c r="C39" s="910">
        <f t="shared" si="32"/>
        <v>-0.16754157284682814</v>
      </c>
      <c r="D39" s="910">
        <f t="shared" si="32"/>
        <v>-0.12754186337773976</v>
      </c>
      <c r="E39" s="910">
        <f t="shared" si="32"/>
        <v>-3.1629244285678045E-2</v>
      </c>
      <c r="F39" s="910">
        <f t="shared" si="32"/>
        <v>-4.8539768212707127E-2</v>
      </c>
      <c r="G39" s="910">
        <f t="shared" si="32"/>
        <v>1.2741459181772876E-2</v>
      </c>
      <c r="H39" s="910">
        <f t="shared" si="32"/>
        <v>1.3862842285566931E-3</v>
      </c>
      <c r="I39" s="910">
        <f t="shared" si="32"/>
        <v>-2.0289446695422205E-2</v>
      </c>
      <c r="J39" s="910">
        <f t="shared" si="32"/>
        <v>-1.6885870168200701E-2</v>
      </c>
      <c r="K39" s="910">
        <f t="shared" si="32"/>
        <v>-8.4689241983750344E-3</v>
      </c>
      <c r="L39" s="910">
        <f t="shared" si="32"/>
        <v>-1.2484493114731963E-2</v>
      </c>
      <c r="M39" s="910">
        <f t="shared" si="32"/>
        <v>1.2633442931423211E-2</v>
      </c>
      <c r="N39" s="910">
        <f t="shared" si="32"/>
        <v>9.7974871874531161E-3</v>
      </c>
      <c r="O39" s="910">
        <f t="shared" si="32"/>
        <v>5.4973551779646627E-3</v>
      </c>
      <c r="P39" s="910">
        <f t="shared" si="32"/>
        <v>3.5907777605606483E-2</v>
      </c>
      <c r="Q39" s="910">
        <f t="shared" si="32"/>
        <v>5.0271931242046576E-2</v>
      </c>
      <c r="R39" s="910">
        <f t="shared" si="32"/>
        <v>3.5762140990887946E-2</v>
      </c>
      <c r="S39" s="910">
        <f t="shared" si="32"/>
        <v>4.720362871782894E-2</v>
      </c>
      <c r="T39" s="910">
        <f t="shared" si="32"/>
        <v>6.1897382628195087E-2</v>
      </c>
      <c r="U39" s="910">
        <f t="shared" si="32"/>
        <v>-3.5969528522191681E-3</v>
      </c>
      <c r="V39" s="910">
        <f t="shared" si="32"/>
        <v>-0.12888380808983207</v>
      </c>
      <c r="W39" s="910">
        <f t="shared" ref="W39:X39" si="33">W27/W44</f>
        <v>-0.10137772728474996</v>
      </c>
      <c r="X39" s="910">
        <f t="shared" si="33"/>
        <v>-4.3202429580708912E-2</v>
      </c>
      <c r="Y39" s="910">
        <f t="shared" ref="Y39:Z39" si="34">Y27/Y44</f>
        <v>-2.2825230667694617E-2</v>
      </c>
      <c r="Z39" s="910">
        <f t="shared" si="34"/>
        <v>3.3587682156513643E-2</v>
      </c>
      <c r="AA39" s="910">
        <f t="shared" ref="AA39" si="35">AA27/AA44</f>
        <v>2.3981374733405052E-2</v>
      </c>
      <c r="AB39" s="579"/>
      <c r="AC39" s="543"/>
      <c r="AD39" s="543"/>
      <c r="AE39" s="543"/>
      <c r="AF39" s="543"/>
      <c r="AG39" s="543"/>
      <c r="AH39" s="543"/>
      <c r="AI39" s="543"/>
      <c r="AJ39" s="543"/>
      <c r="AK39" s="543"/>
      <c r="AL39" s="543"/>
      <c r="AM39" s="543"/>
      <c r="AN39" s="543"/>
      <c r="AO39" s="543"/>
      <c r="AP39" s="543"/>
      <c r="AQ39" s="543"/>
      <c r="AR39" s="543"/>
      <c r="AS39" s="543"/>
    </row>
    <row r="40" spans="1:45" s="544" customFormat="1" ht="20.25" customHeight="1" x14ac:dyDescent="0.3">
      <c r="A40" s="542" t="s">
        <v>1368</v>
      </c>
      <c r="B40" s="543"/>
      <c r="C40" s="543"/>
      <c r="D40" s="543"/>
      <c r="E40" s="543"/>
      <c r="F40" s="543"/>
      <c r="G40" s="543"/>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row>
    <row r="41" spans="1:45" x14ac:dyDescent="0.3">
      <c r="A41" s="525" t="s">
        <v>1457</v>
      </c>
      <c r="B41" s="526">
        <f>NG_GFSdet!D393</f>
        <v>72.514961242675781</v>
      </c>
      <c r="C41" s="526">
        <f>NG_GFSdet!E393</f>
        <v>81.729400634765625</v>
      </c>
      <c r="D41" s="526">
        <f>NG_GFSdet!F393</f>
        <v>18.54893684387207</v>
      </c>
      <c r="E41" s="526">
        <f>NG_GFSdet!G393</f>
        <v>12.08315372467041</v>
      </c>
      <c r="F41" s="526">
        <f>NG_GFSdet!H393</f>
        <v>3.6768209934234619</v>
      </c>
      <c r="G41" s="526">
        <f>NG_GFSdet!I393</f>
        <v>8.1842174530029297</v>
      </c>
      <c r="H41" s="526">
        <f>NG_GFSdet!J393</f>
        <v>7.5755658149719238</v>
      </c>
      <c r="I41" s="526">
        <f>NG_GFSdet!K393</f>
        <v>9.9198493957519531</v>
      </c>
      <c r="J41" s="526">
        <f>NG_GFSdet!L393</f>
        <v>4.5118579864501953</v>
      </c>
      <c r="K41" s="526">
        <f>NG_GFSdet!M393</f>
        <v>0.87213897705078125</v>
      </c>
      <c r="L41" s="526">
        <f>NG_GFSdet!N393</f>
        <v>-3.0764040946960449</v>
      </c>
      <c r="M41" s="526">
        <f>NG_GFSdet!O393</f>
        <v>-3.4245090484619141</v>
      </c>
      <c r="N41" s="526">
        <f>NG_GFSdet!P393</f>
        <v>3.693587064743042</v>
      </c>
      <c r="O41" s="526">
        <f>NG_GFSdet!Q393</f>
        <v>3.3266079425811768</v>
      </c>
      <c r="P41" s="526">
        <f>NG_GFSdet!R393</f>
        <v>16.462120056152344</v>
      </c>
      <c r="Q41" s="526">
        <f>NG_GFSdet!S393</f>
        <v>28.636192321777344</v>
      </c>
      <c r="R41" s="526">
        <f>NG_GFSdet!T393</f>
        <v>54.611778259277344</v>
      </c>
      <c r="S41" s="526">
        <f>NG_GFSdet!U393</f>
        <v>78.173652648925781</v>
      </c>
      <c r="T41" s="526">
        <f>NG_GFSdet!V393</f>
        <v>105.61782073974609</v>
      </c>
      <c r="U41" s="526">
        <f>NG_GFSdet!W393</f>
        <v>108.07042694091797</v>
      </c>
      <c r="V41" s="526">
        <f>NG_GFSdet!X393</f>
        <v>127.37478637695313</v>
      </c>
      <c r="W41" s="526">
        <f>NG_GFSdet!Y393</f>
        <v>133.40826416015625</v>
      </c>
      <c r="X41" s="526">
        <f>NG_GFSdet!Z393</f>
        <v>126.6199951171875</v>
      </c>
      <c r="Y41" s="526">
        <f>NG_GFSdet!AA393</f>
        <v>0</v>
      </c>
      <c r="Z41" s="526">
        <f>NG_GFSdet!AB393</f>
        <v>0</v>
      </c>
      <c r="AA41" s="526">
        <f>NG_GFSdet!AC393</f>
        <v>0</v>
      </c>
      <c r="AB41" s="526"/>
      <c r="AC41" s="526"/>
      <c r="AD41" s="526"/>
      <c r="AE41" s="526"/>
      <c r="AF41" s="526"/>
      <c r="AG41" s="526"/>
      <c r="AH41" s="526"/>
      <c r="AI41" s="526"/>
      <c r="AJ41" s="526"/>
      <c r="AK41" s="526"/>
      <c r="AL41" s="526"/>
      <c r="AM41" s="526"/>
      <c r="AN41" s="526"/>
      <c r="AO41" s="526"/>
      <c r="AP41" s="526"/>
      <c r="AQ41" s="526"/>
      <c r="AR41" s="526"/>
      <c r="AS41" s="526"/>
    </row>
    <row r="42" spans="1:45" x14ac:dyDescent="0.3">
      <c r="A42" s="534" t="s">
        <v>1458</v>
      </c>
      <c r="B42" s="526">
        <f>NG_GFSdet!D394</f>
        <v>21.946319580078125</v>
      </c>
      <c r="C42" s="526">
        <f>NG_GFSdet!E394</f>
        <v>39.881198883056641</v>
      </c>
      <c r="D42" s="526">
        <f>NG_GFSdet!F394</f>
        <v>-5.7900948524475098</v>
      </c>
      <c r="E42" s="526">
        <f>NG_GFSdet!G394</f>
        <v>-15.476149559020996</v>
      </c>
      <c r="F42" s="526">
        <f>NG_GFSdet!H394</f>
        <v>-18.055391311645508</v>
      </c>
      <c r="G42" s="526">
        <f>NG_GFSdet!I394</f>
        <v>-7.638117790222168</v>
      </c>
      <c r="H42" s="526">
        <f>NG_GFSdet!J394</f>
        <v>-11.280961990356445</v>
      </c>
      <c r="I42" s="526">
        <f>NG_GFSdet!K394</f>
        <v>-0.56717002391815186</v>
      </c>
      <c r="J42" s="526">
        <f>NG_GFSdet!L394</f>
        <v>-12.230093955993652</v>
      </c>
      <c r="K42" s="526">
        <f>NG_GFSdet!M394</f>
        <v>-25.495502471923828</v>
      </c>
      <c r="L42" s="526">
        <f>NG_GFSdet!N394</f>
        <v>-20.337471008300781</v>
      </c>
      <c r="M42" s="526">
        <f>NG_GFSdet!O394</f>
        <v>-12.378116607666016</v>
      </c>
      <c r="N42" s="526">
        <f>NG_GFSdet!P394</f>
        <v>-8.0465679168701172</v>
      </c>
      <c r="O42" s="526">
        <f>NG_GFSdet!Q394</f>
        <v>-4.980104923248291</v>
      </c>
      <c r="P42" s="526">
        <f>NG_GFSdet!R394</f>
        <v>8.682673454284668</v>
      </c>
      <c r="Q42" s="526">
        <f>NG_GFSdet!S394</f>
        <v>21.155429840087891</v>
      </c>
      <c r="R42" s="526">
        <f>NG_GFSdet!T394</f>
        <v>27.549007415771484</v>
      </c>
      <c r="S42" s="526">
        <f>NG_GFSdet!U394</f>
        <v>35.81915283203125</v>
      </c>
      <c r="T42" s="526">
        <f>NG_GFSdet!V394</f>
        <v>40.9183349609375</v>
      </c>
      <c r="U42" s="526">
        <f>NG_GFSdet!W394</f>
        <v>39.126205444335938</v>
      </c>
      <c r="V42" s="526">
        <f>NG_GFSdet!X394</f>
        <v>48.874240875244141</v>
      </c>
      <c r="W42" s="526">
        <f>NG_GFSdet!Y394</f>
        <v>26.897619247436523</v>
      </c>
      <c r="X42" s="526">
        <f>NG_GFSdet!Z394</f>
        <v>21.389652252197266</v>
      </c>
      <c r="Y42" s="526">
        <f>NG_GFSdet!AA394</f>
        <v>0</v>
      </c>
      <c r="Z42" s="526">
        <f>NG_GFSdet!AB394</f>
        <v>0</v>
      </c>
      <c r="AA42" s="526">
        <f>NG_GFSdet!AC394</f>
        <v>0</v>
      </c>
      <c r="AB42" s="526"/>
      <c r="AC42" s="526"/>
      <c r="AD42" s="526"/>
      <c r="AE42" s="526"/>
      <c r="AF42" s="526"/>
      <c r="AG42" s="526"/>
      <c r="AH42" s="526"/>
      <c r="AI42" s="526"/>
      <c r="AJ42" s="526"/>
      <c r="AK42" s="526"/>
      <c r="AL42" s="526"/>
      <c r="AM42" s="526"/>
      <c r="AN42" s="526"/>
      <c r="AO42" s="526"/>
      <c r="AP42" s="526"/>
      <c r="AQ42" s="526"/>
      <c r="AR42" s="526"/>
      <c r="AS42" s="526"/>
    </row>
    <row r="43" spans="1:45" x14ac:dyDescent="0.3">
      <c r="A43" s="534" t="s">
        <v>1459</v>
      </c>
      <c r="B43" s="526">
        <f>NG_GFSdet!D395</f>
        <v>-2.6371109485626221</v>
      </c>
      <c r="C43" s="526">
        <f>NG_GFSdet!E395</f>
        <v>0.34310001134872437</v>
      </c>
      <c r="D43" s="526">
        <f>NG_GFSdet!F395</f>
        <v>-1.5172929763793945</v>
      </c>
      <c r="E43" s="526">
        <f>NG_GFSdet!G395</f>
        <v>-6.8243589401245117</v>
      </c>
      <c r="F43" s="526">
        <f>NG_GFSdet!H395</f>
        <v>-6.2959427833557129</v>
      </c>
      <c r="G43" s="526">
        <f>NG_GFSdet!I395</f>
        <v>-2.7732288837432861</v>
      </c>
      <c r="H43" s="526">
        <f>NG_GFSdet!J395</f>
        <v>-2.1551880836486816</v>
      </c>
      <c r="I43" s="526">
        <f>NG_GFSdet!K395</f>
        <v>-6.8272390365600586</v>
      </c>
      <c r="J43" s="526">
        <f>NG_GFSdet!L395</f>
        <v>-9.1160030364990234</v>
      </c>
      <c r="K43" s="526">
        <f>NG_GFSdet!M395</f>
        <v>-12.868435859680176</v>
      </c>
      <c r="L43" s="526">
        <f>NG_GFSdet!N395</f>
        <v>-15.045947074890137</v>
      </c>
      <c r="M43" s="526">
        <f>NG_GFSdet!O395</f>
        <v>-10.725021362304688</v>
      </c>
      <c r="N43" s="526">
        <f>NG_GFSdet!P395</f>
        <v>-10.424797058105469</v>
      </c>
      <c r="O43" s="526">
        <f>NG_GFSdet!Q395</f>
        <v>-9.4233722686767578</v>
      </c>
      <c r="P43" s="526">
        <f>NG_GFSdet!R395</f>
        <v>3.8499839305877686</v>
      </c>
      <c r="Q43" s="526">
        <f>NG_GFSdet!S395</f>
        <v>16.780593872070313</v>
      </c>
      <c r="R43" s="526">
        <f>NG_GFSdet!T395</f>
        <v>27.700662612915039</v>
      </c>
      <c r="S43" s="526">
        <f>NG_GFSdet!U395</f>
        <v>35.756694793701172</v>
      </c>
      <c r="T43" s="526">
        <f>NG_GFSdet!V395</f>
        <v>40.959194183349609</v>
      </c>
      <c r="U43" s="526">
        <f>NG_GFSdet!W395</f>
        <v>39.126487731933594</v>
      </c>
      <c r="V43" s="526">
        <f>NG_GFSdet!X395</f>
        <v>49.1845703125</v>
      </c>
      <c r="W43" s="526">
        <f>NG_GFSdet!Y395</f>
        <v>27.057836532592773</v>
      </c>
      <c r="X43" s="526">
        <f>NG_GFSdet!Z395</f>
        <v>21.405391693115234</v>
      </c>
      <c r="Y43" s="526">
        <f>NG_GFSdet!AA395</f>
        <v>0</v>
      </c>
      <c r="Z43" s="526">
        <f>NG_GFSdet!AB395</f>
        <v>0</v>
      </c>
      <c r="AA43" s="526">
        <f>NG_GFSdet!AC395</f>
        <v>0</v>
      </c>
      <c r="AB43" s="526"/>
      <c r="AC43" s="526"/>
      <c r="AD43" s="526"/>
      <c r="AE43" s="526"/>
      <c r="AF43" s="526"/>
      <c r="AG43" s="526"/>
      <c r="AH43" s="526"/>
      <c r="AI43" s="526"/>
      <c r="AJ43" s="526"/>
      <c r="AK43" s="526"/>
      <c r="AL43" s="526"/>
      <c r="AM43" s="526"/>
      <c r="AN43" s="526"/>
      <c r="AO43" s="526"/>
      <c r="AP43" s="526"/>
      <c r="AQ43" s="526"/>
      <c r="AR43" s="526"/>
      <c r="AS43" s="526"/>
    </row>
    <row r="44" spans="1:45" s="544" customFormat="1" ht="20.25" customHeight="1" x14ac:dyDescent="0.25">
      <c r="A44" s="909" t="s">
        <v>1460</v>
      </c>
      <c r="B44" s="911">
        <f>NAgni!C6</f>
        <v>149.55255126953125</v>
      </c>
      <c r="C44" s="911">
        <f>NAgni!D6</f>
        <v>159.44746398925781</v>
      </c>
      <c r="D44" s="911">
        <f>NAgni!E6</f>
        <v>162.66011047363281</v>
      </c>
      <c r="E44" s="911">
        <f>NAgni!F6</f>
        <v>154.56797790527344</v>
      </c>
      <c r="F44" s="911">
        <f>NAgni!G6</f>
        <v>166.36415100097656</v>
      </c>
      <c r="G44" s="911">
        <f>NAgni!H6</f>
        <v>190.96202087402344</v>
      </c>
      <c r="H44" s="911">
        <f>NAgni!I6</f>
        <v>193.611572265625</v>
      </c>
      <c r="I44" s="911">
        <f>NAgni!J6</f>
        <v>200.78999328613281</v>
      </c>
      <c r="J44" s="911">
        <f>NAgni!K6</f>
        <v>201.06863403320313</v>
      </c>
      <c r="K44" s="911">
        <f>NAgni!L6</f>
        <v>189.855224609375</v>
      </c>
      <c r="L44" s="911">
        <f>NAgni!M6</f>
        <v>188.04257202148438</v>
      </c>
      <c r="M44" s="911">
        <f>NAgni!N6</f>
        <v>198.74246215820313</v>
      </c>
      <c r="N44" s="911">
        <f>NAgni!O6</f>
        <v>215.6170654296875</v>
      </c>
      <c r="O44" s="911">
        <f>NAgni!P6</f>
        <v>224.11123657226563</v>
      </c>
      <c r="P44" s="911">
        <f>NAgni!Q6</f>
        <v>245.59146118164063</v>
      </c>
      <c r="Q44" s="911">
        <f>NAgni!R6</f>
        <v>287.05841064453125</v>
      </c>
      <c r="R44" s="911">
        <f>NAgni!S6</f>
        <v>305.2275390625</v>
      </c>
      <c r="S44" s="911">
        <f>NAgni!T6</f>
        <v>292.14968872070313</v>
      </c>
      <c r="T44" s="911">
        <f>NAgni!U6</f>
        <v>287.99627685546875</v>
      </c>
      <c r="U44" s="911">
        <f>NAgni!V6</f>
        <v>282.04067993164063</v>
      </c>
      <c r="V44" s="911">
        <f>NAgni!W6</f>
        <v>261.6644287109375</v>
      </c>
      <c r="W44" s="911">
        <f>NAgni!X6</f>
        <v>231.33436584472656</v>
      </c>
      <c r="X44" s="911">
        <f>NAgni!Y6</f>
        <v>243.7877197265625</v>
      </c>
      <c r="Y44" s="911">
        <f>NAgni!Z6</f>
        <v>275.26556396484375</v>
      </c>
      <c r="Z44" s="911">
        <f>NAgni!AA6</f>
        <v>322.5885009765625</v>
      </c>
      <c r="AA44" s="911">
        <f>NAgni!AB6</f>
        <v>353.15951538085938</v>
      </c>
      <c r="AB44" s="543"/>
      <c r="AC44" s="543"/>
      <c r="AD44" s="543"/>
      <c r="AE44" s="543"/>
      <c r="AF44" s="543"/>
      <c r="AG44" s="543"/>
      <c r="AH44" s="543"/>
      <c r="AI44" s="543"/>
      <c r="AJ44" s="543"/>
      <c r="AK44" s="543"/>
      <c r="AL44" s="543"/>
      <c r="AM44" s="543"/>
      <c r="AN44" s="543"/>
      <c r="AO44" s="543"/>
      <c r="AP44" s="543"/>
      <c r="AQ44" s="543"/>
      <c r="AR44" s="543"/>
      <c r="AS44" s="543"/>
    </row>
    <row r="45" spans="1:45" x14ac:dyDescent="0.3">
      <c r="A45" s="939" t="s">
        <v>4297</v>
      </c>
      <c r="B45" s="526"/>
      <c r="C45" s="526"/>
      <c r="D45" s="526"/>
      <c r="E45" s="526"/>
      <c r="F45" s="526"/>
      <c r="G45" s="526"/>
      <c r="H45" s="526"/>
      <c r="I45" s="526"/>
      <c r="J45" s="526"/>
      <c r="K45" s="526"/>
      <c r="L45" s="526"/>
      <c r="M45" s="526"/>
      <c r="AB45" s="526"/>
      <c r="AC45" s="526"/>
      <c r="AD45" s="526"/>
      <c r="AE45" s="526"/>
      <c r="AF45" s="526"/>
      <c r="AG45" s="526"/>
      <c r="AH45" s="526"/>
      <c r="AI45" s="526"/>
      <c r="AJ45" s="526"/>
      <c r="AK45" s="526"/>
      <c r="AL45" s="526"/>
      <c r="AM45" s="526"/>
      <c r="AN45" s="526"/>
      <c r="AO45" s="526"/>
      <c r="AP45" s="526"/>
      <c r="AQ45" s="526"/>
      <c r="AR45" s="526"/>
      <c r="AS45" s="526"/>
    </row>
    <row r="46" spans="1:45" x14ac:dyDescent="0.3">
      <c r="A46" s="545"/>
      <c r="B46" s="526"/>
      <c r="C46" s="526"/>
      <c r="D46" s="526"/>
      <c r="E46" s="526"/>
      <c r="F46" s="526"/>
      <c r="G46" s="526"/>
      <c r="H46" s="526"/>
      <c r="I46" s="526"/>
      <c r="J46" s="526"/>
      <c r="K46" s="526"/>
      <c r="L46" s="526"/>
      <c r="M46" s="526"/>
      <c r="N46" s="526"/>
      <c r="O46" s="526"/>
    </row>
    <row r="47" spans="1:45" ht="16.5" x14ac:dyDescent="0.3">
      <c r="A47" s="93" t="str">
        <f>Index!A105</f>
        <v>Table 9b    General government finances (GFS 2014 format, summary), FY2000-FY2022</v>
      </c>
    </row>
    <row r="48" spans="1:45" x14ac:dyDescent="0.3">
      <c r="A48" s="521"/>
      <c r="B48" s="522" t="s">
        <v>232</v>
      </c>
      <c r="C48" s="522" t="s">
        <v>233</v>
      </c>
      <c r="D48" s="522" t="s">
        <v>234</v>
      </c>
      <c r="E48" s="522" t="s">
        <v>235</v>
      </c>
      <c r="F48" s="522" t="s">
        <v>236</v>
      </c>
      <c r="G48" s="522" t="s">
        <v>237</v>
      </c>
      <c r="H48" s="522" t="s">
        <v>238</v>
      </c>
      <c r="I48" s="522" t="s">
        <v>239</v>
      </c>
      <c r="J48" s="522" t="s">
        <v>240</v>
      </c>
      <c r="K48" s="522" t="s">
        <v>241</v>
      </c>
      <c r="L48" s="522" t="s">
        <v>242</v>
      </c>
      <c r="M48" s="522" t="s">
        <v>243</v>
      </c>
      <c r="N48" s="522" t="s">
        <v>244</v>
      </c>
      <c r="O48" s="522" t="s">
        <v>245</v>
      </c>
      <c r="P48" s="522" t="s">
        <v>246</v>
      </c>
      <c r="Q48" s="522" t="s">
        <v>247</v>
      </c>
      <c r="R48" s="522" t="s">
        <v>248</v>
      </c>
      <c r="S48" s="522" t="s">
        <v>249</v>
      </c>
      <c r="T48" s="522" t="s">
        <v>250</v>
      </c>
      <c r="U48" s="522" t="s">
        <v>251</v>
      </c>
      <c r="V48" s="522" t="s">
        <v>1431</v>
      </c>
      <c r="W48" s="522" t="s">
        <v>1432</v>
      </c>
      <c r="X48" s="522" t="s">
        <v>1433</v>
      </c>
    </row>
    <row r="49" spans="1:30" x14ac:dyDescent="0.3">
      <c r="A49" s="525" t="s">
        <v>99</v>
      </c>
      <c r="B49" s="526">
        <f>SUM(B50:B53)</f>
        <v>97.238705635070801</v>
      </c>
      <c r="C49" s="526">
        <f t="shared" ref="C49:X49" si="36">SUM(C50:C53)</f>
        <v>90.917233467102051</v>
      </c>
      <c r="D49" s="526">
        <f t="shared" si="36"/>
        <v>96.520992279052734</v>
      </c>
      <c r="E49" s="526">
        <f t="shared" si="36"/>
        <v>107.45011711120605</v>
      </c>
      <c r="F49" s="526">
        <f t="shared" si="36"/>
        <v>111.2891263961792</v>
      </c>
      <c r="G49" s="526">
        <f t="shared" si="36"/>
        <v>119.13874912261963</v>
      </c>
      <c r="H49" s="526">
        <f t="shared" si="36"/>
        <v>128.15905666351318</v>
      </c>
      <c r="I49" s="526">
        <f t="shared" si="36"/>
        <v>136.71470069885254</v>
      </c>
      <c r="J49" s="526">
        <f t="shared" si="36"/>
        <v>132.18204879760742</v>
      </c>
      <c r="K49" s="526">
        <f t="shared" si="36"/>
        <v>123.39817428588867</v>
      </c>
      <c r="L49" s="526">
        <f t="shared" si="36"/>
        <v>136.11225318908691</v>
      </c>
      <c r="M49" s="526">
        <f t="shared" si="36"/>
        <v>147.55415344238281</v>
      </c>
      <c r="N49" s="526">
        <f t="shared" si="36"/>
        <v>157.38796806335449</v>
      </c>
      <c r="O49" s="526">
        <f t="shared" si="36"/>
        <v>157.65954971313477</v>
      </c>
      <c r="P49" s="526">
        <f t="shared" si="36"/>
        <v>171.40824508666992</v>
      </c>
      <c r="Q49" s="526">
        <f t="shared" si="36"/>
        <v>185.82402801513672</v>
      </c>
      <c r="R49" s="526">
        <f t="shared" si="36"/>
        <v>199.32601928710938</v>
      </c>
      <c r="S49" s="526">
        <f t="shared" si="36"/>
        <v>186.19167900085449</v>
      </c>
      <c r="T49" s="526">
        <f t="shared" si="36"/>
        <v>265.35746002197266</v>
      </c>
      <c r="U49" s="526">
        <f t="shared" si="36"/>
        <v>198.64889526367188</v>
      </c>
      <c r="V49" s="526">
        <f t="shared" si="36"/>
        <v>196.97956085205078</v>
      </c>
      <c r="W49" s="526">
        <f t="shared" si="36"/>
        <v>211.64217185974121</v>
      </c>
      <c r="X49" s="526">
        <f t="shared" si="36"/>
        <v>226.84009170532227</v>
      </c>
      <c r="Y49" s="526"/>
      <c r="Z49" s="526"/>
      <c r="AA49" s="526"/>
      <c r="AD49" s="579"/>
    </row>
    <row r="50" spans="1:30" x14ac:dyDescent="0.3">
      <c r="A50" s="528" t="s">
        <v>1437</v>
      </c>
      <c r="B50" s="526">
        <f>GG_GFSdet!D4</f>
        <v>23.792585372924805</v>
      </c>
      <c r="C50" s="526">
        <f>GG_GFSdet!E4</f>
        <v>25.171869277954102</v>
      </c>
      <c r="D50" s="526">
        <f>GG_GFSdet!F4</f>
        <v>23.941583633422852</v>
      </c>
      <c r="E50" s="526">
        <f>GG_GFSdet!G4</f>
        <v>24.756107330322266</v>
      </c>
      <c r="F50" s="526">
        <f>GG_GFSdet!H4</f>
        <v>28.428125381469727</v>
      </c>
      <c r="G50" s="526">
        <f>GG_GFSdet!I4</f>
        <v>32.487171173095703</v>
      </c>
      <c r="H50" s="526">
        <f>GG_GFSdet!J4</f>
        <v>31.637907028198242</v>
      </c>
      <c r="I50" s="526">
        <f>GG_GFSdet!K4</f>
        <v>31.132278442382813</v>
      </c>
      <c r="J50" s="526">
        <f>GG_GFSdet!L4</f>
        <v>33.284988403320313</v>
      </c>
      <c r="K50" s="526">
        <f>GG_GFSdet!M4</f>
        <v>29.648881912231445</v>
      </c>
      <c r="L50" s="526">
        <f>GG_GFSdet!N4</f>
        <v>31.486057281494141</v>
      </c>
      <c r="M50" s="526">
        <f>GG_GFSdet!O4</f>
        <v>35.081405639648438</v>
      </c>
      <c r="N50" s="526">
        <f>GG_GFSdet!P4</f>
        <v>39.401069641113281</v>
      </c>
      <c r="O50" s="526">
        <f>GG_GFSdet!Q4</f>
        <v>41.903724670410156</v>
      </c>
      <c r="P50" s="526">
        <f>GG_GFSdet!R4</f>
        <v>47.526588439941406</v>
      </c>
      <c r="Q50" s="526">
        <f>GG_GFSdet!S4</f>
        <v>57.050758361816406</v>
      </c>
      <c r="R50" s="526">
        <f>GG_GFSdet!T4</f>
        <v>59.746646881103516</v>
      </c>
      <c r="S50" s="526">
        <f>GG_GFSdet!U4</f>
        <v>57.486431121826172</v>
      </c>
      <c r="T50" s="526">
        <f>GG_GFSdet!V4</f>
        <v>60.915557861328125</v>
      </c>
      <c r="U50" s="526">
        <f>GG_GFSdet!W4</f>
        <v>52.239719390869141</v>
      </c>
      <c r="V50" s="526">
        <f>GG_GFSdet!X4</f>
        <v>48.015388488769531</v>
      </c>
      <c r="W50" s="526">
        <f>GG_GFSdet!Y4</f>
        <v>41.794868469238281</v>
      </c>
      <c r="X50" s="526">
        <f>GG_GFSdet!Z4</f>
        <v>43.907482147216797</v>
      </c>
    </row>
    <row r="51" spans="1:30" x14ac:dyDescent="0.3">
      <c r="A51" s="528" t="s">
        <v>1438</v>
      </c>
      <c r="B51" s="526">
        <f>GG_GFSdet!D60</f>
        <v>9.7797079086303711</v>
      </c>
      <c r="C51" s="526">
        <f>GG_GFSdet!E60</f>
        <v>10.736098289489746</v>
      </c>
      <c r="D51" s="526">
        <f>GG_GFSdet!F60</f>
        <v>11.998098373413086</v>
      </c>
      <c r="E51" s="526">
        <f>GG_GFSdet!G60</f>
        <v>12.078845977783203</v>
      </c>
      <c r="F51" s="526">
        <f>GG_GFSdet!H60</f>
        <v>12.075974464416504</v>
      </c>
      <c r="G51" s="526">
        <f>GG_GFSdet!I60</f>
        <v>13.486742973327637</v>
      </c>
      <c r="H51" s="526">
        <f>GG_GFSdet!J60</f>
        <v>13.009507179260254</v>
      </c>
      <c r="I51" s="526">
        <f>GG_GFSdet!K60</f>
        <v>13.587451934814453</v>
      </c>
      <c r="J51" s="526">
        <f>GG_GFSdet!L60</f>
        <v>14.095678329467773</v>
      </c>
      <c r="K51" s="526">
        <f>GG_GFSdet!M60</f>
        <v>14.775922775268555</v>
      </c>
      <c r="L51" s="526">
        <f>GG_GFSdet!N60</f>
        <v>14.802169799804688</v>
      </c>
      <c r="M51" s="526">
        <f>GG_GFSdet!O60</f>
        <v>20.091079711914063</v>
      </c>
      <c r="N51" s="526">
        <f>GG_GFSdet!P60</f>
        <v>19.867040634155273</v>
      </c>
      <c r="O51" s="526">
        <f>GG_GFSdet!Q60</f>
        <v>20.372585296630859</v>
      </c>
      <c r="P51" s="526">
        <f>GG_GFSdet!R60</f>
        <v>22.664859771728516</v>
      </c>
      <c r="Q51" s="526">
        <f>GG_GFSdet!S60</f>
        <v>24.133144378662109</v>
      </c>
      <c r="R51" s="526">
        <f>GG_GFSdet!T60</f>
        <v>28.367355346679688</v>
      </c>
      <c r="S51" s="526">
        <f>GG_GFSdet!U60</f>
        <v>30.150899887084961</v>
      </c>
      <c r="T51" s="526">
        <f>GG_GFSdet!V60</f>
        <v>34.484905242919922</v>
      </c>
      <c r="U51" s="526">
        <f>GG_GFSdet!W60</f>
        <v>34.684932708740234</v>
      </c>
      <c r="V51" s="526">
        <f>GG_GFSdet!X60</f>
        <v>34.153598785400391</v>
      </c>
      <c r="W51" s="526">
        <f>GG_GFSdet!Y60</f>
        <v>30.902307510375977</v>
      </c>
      <c r="X51" s="526">
        <f>GG_GFSdet!Z60</f>
        <v>31.648277282714844</v>
      </c>
      <c r="AC51" s="526"/>
      <c r="AD51" s="526"/>
    </row>
    <row r="52" spans="1:30" x14ac:dyDescent="0.3">
      <c r="A52" s="528" t="s">
        <v>1439</v>
      </c>
      <c r="B52" s="526">
        <f>GG_GFSdet!D70</f>
        <v>41.246952056884766</v>
      </c>
      <c r="C52" s="526">
        <f>GG_GFSdet!E70</f>
        <v>34.135932922363281</v>
      </c>
      <c r="D52" s="526">
        <f>GG_GFSdet!F70</f>
        <v>42.200595855712891</v>
      </c>
      <c r="E52" s="526">
        <f>GG_GFSdet!G70</f>
        <v>52.642246246337891</v>
      </c>
      <c r="F52" s="526">
        <f>GG_GFSdet!H70</f>
        <v>55.118202209472656</v>
      </c>
      <c r="G52" s="526">
        <f>GG_GFSdet!I70</f>
        <v>53.664390563964844</v>
      </c>
      <c r="H52" s="526">
        <f>GG_GFSdet!J70</f>
        <v>63.521224975585938</v>
      </c>
      <c r="I52" s="526">
        <f>GG_GFSdet!K70</f>
        <v>68.80902099609375</v>
      </c>
      <c r="J52" s="526">
        <f>GG_GFSdet!L70</f>
        <v>59.077186584472656</v>
      </c>
      <c r="K52" s="526">
        <f>GG_GFSdet!M70</f>
        <v>54.981281280517578</v>
      </c>
      <c r="L52" s="526">
        <f>GG_GFSdet!N70</f>
        <v>64.466217041015625</v>
      </c>
      <c r="M52" s="526">
        <f>GG_GFSdet!O70</f>
        <v>60.816280364990234</v>
      </c>
      <c r="N52" s="526">
        <f>GG_GFSdet!P70</f>
        <v>63.156761169433594</v>
      </c>
      <c r="O52" s="526">
        <f>GG_GFSdet!Q70</f>
        <v>56.273300170898438</v>
      </c>
      <c r="P52" s="526">
        <f>GG_GFSdet!R70</f>
        <v>61.757644653320313</v>
      </c>
      <c r="Q52" s="526">
        <f>GG_GFSdet!S70</f>
        <v>59.702590942382813</v>
      </c>
      <c r="R52" s="526">
        <f>GG_GFSdet!T70</f>
        <v>65.807342529296875</v>
      </c>
      <c r="S52" s="526">
        <f>GG_GFSdet!U70</f>
        <v>55.608333587646484</v>
      </c>
      <c r="T52" s="526">
        <f>GG_GFSdet!V70</f>
        <v>131.27259826660156</v>
      </c>
      <c r="U52" s="526">
        <f>GG_GFSdet!W70</f>
        <v>69.162315368652344</v>
      </c>
      <c r="V52" s="526">
        <f>GG_GFSdet!X70</f>
        <v>77.574668884277344</v>
      </c>
      <c r="W52" s="526">
        <f>GG_GFSdet!Y70</f>
        <v>99.483131408691406</v>
      </c>
      <c r="X52" s="526">
        <f>GG_GFSdet!Z70</f>
        <v>113.81497192382813</v>
      </c>
      <c r="Y52" s="546"/>
      <c r="Z52" s="546"/>
      <c r="AA52" s="546"/>
    </row>
    <row r="53" spans="1:30" x14ac:dyDescent="0.3">
      <c r="A53" s="528" t="s">
        <v>1440</v>
      </c>
      <c r="B53" s="526">
        <f>GG_GFSdet!D97</f>
        <v>22.419460296630859</v>
      </c>
      <c r="C53" s="526">
        <f>GG_GFSdet!E97</f>
        <v>20.873332977294922</v>
      </c>
      <c r="D53" s="526">
        <f>GG_GFSdet!F97</f>
        <v>18.380714416503906</v>
      </c>
      <c r="E53" s="526">
        <f>GG_GFSdet!G97</f>
        <v>17.972917556762695</v>
      </c>
      <c r="F53" s="526">
        <f>GG_GFSdet!H97</f>
        <v>15.666824340820313</v>
      </c>
      <c r="G53" s="526">
        <f>GG_GFSdet!I97</f>
        <v>19.500444412231445</v>
      </c>
      <c r="H53" s="526">
        <f>GG_GFSdet!J97</f>
        <v>19.99041748046875</v>
      </c>
      <c r="I53" s="526">
        <f>GG_GFSdet!K97</f>
        <v>23.185949325561523</v>
      </c>
      <c r="J53" s="526">
        <f>GG_GFSdet!L97</f>
        <v>25.72419548034668</v>
      </c>
      <c r="K53" s="526">
        <f>GG_GFSdet!M97</f>
        <v>23.992088317871094</v>
      </c>
      <c r="L53" s="526">
        <f>GG_GFSdet!N97</f>
        <v>25.357809066772461</v>
      </c>
      <c r="M53" s="526">
        <f>GG_GFSdet!O97</f>
        <v>31.565387725830078</v>
      </c>
      <c r="N53" s="526">
        <f>GG_GFSdet!P97</f>
        <v>34.963096618652344</v>
      </c>
      <c r="O53" s="526">
        <f>GG_GFSdet!Q97</f>
        <v>39.109939575195313</v>
      </c>
      <c r="P53" s="526">
        <f>GG_GFSdet!R97</f>
        <v>39.459152221679688</v>
      </c>
      <c r="Q53" s="526">
        <f>GG_GFSdet!S97</f>
        <v>44.937534332275391</v>
      </c>
      <c r="R53" s="526">
        <f>GG_GFSdet!T97</f>
        <v>45.404674530029297</v>
      </c>
      <c r="S53" s="526">
        <f>GG_GFSdet!U97</f>
        <v>42.946014404296875</v>
      </c>
      <c r="T53" s="526">
        <f>GG_GFSdet!V97</f>
        <v>38.684398651123047</v>
      </c>
      <c r="U53" s="526">
        <f>GG_GFSdet!W97</f>
        <v>42.561927795410156</v>
      </c>
      <c r="V53" s="526">
        <f>GG_GFSdet!X97</f>
        <v>37.235904693603516</v>
      </c>
      <c r="W53" s="526">
        <f>GG_GFSdet!Y97</f>
        <v>39.461864471435547</v>
      </c>
      <c r="X53" s="526">
        <f>GG_GFSdet!Z97</f>
        <v>37.4693603515625</v>
      </c>
    </row>
    <row r="54" spans="1:30" x14ac:dyDescent="0.3">
      <c r="A54" s="529"/>
    </row>
    <row r="55" spans="1:30" x14ac:dyDescent="0.3">
      <c r="A55" s="525" t="s">
        <v>103</v>
      </c>
      <c r="B55" s="526">
        <f>SUM(B56:B63)</f>
        <v>-93.890200212597847</v>
      </c>
      <c r="C55" s="526">
        <f t="shared" ref="C55:X55" si="37">SUM(C56:C63)</f>
        <v>-93.556178033351898</v>
      </c>
      <c r="D55" s="526">
        <f t="shared" si="37"/>
        <v>-93.802847683429718</v>
      </c>
      <c r="E55" s="526">
        <f t="shared" si="37"/>
        <v>-97.955170028842986</v>
      </c>
      <c r="F55" s="526">
        <f t="shared" si="37"/>
        <v>-99.321195363998413</v>
      </c>
      <c r="G55" s="526">
        <f t="shared" si="37"/>
        <v>-98.8025141954422</v>
      </c>
      <c r="H55" s="526">
        <f t="shared" si="37"/>
        <v>-105.70324546098709</v>
      </c>
      <c r="I55" s="526">
        <f t="shared" si="37"/>
        <v>-112.42572230100632</v>
      </c>
      <c r="J55" s="526">
        <f t="shared" si="37"/>
        <v>-116.11754459142685</v>
      </c>
      <c r="K55" s="526">
        <f t="shared" si="37"/>
        <v>-112.7095764875412</v>
      </c>
      <c r="L55" s="526">
        <f t="shared" si="37"/>
        <v>-116.03898882865906</v>
      </c>
      <c r="M55" s="526">
        <f t="shared" si="37"/>
        <v>-120.38833743333817</v>
      </c>
      <c r="N55" s="526">
        <f t="shared" si="37"/>
        <v>-131.7189092040062</v>
      </c>
      <c r="O55" s="526">
        <f t="shared" si="37"/>
        <v>-138.88436663150787</v>
      </c>
      <c r="P55" s="526">
        <f t="shared" si="37"/>
        <v>-150.46131962537766</v>
      </c>
      <c r="Q55" s="526">
        <f t="shared" si="37"/>
        <v>-154.94566744565964</v>
      </c>
      <c r="R55" s="526">
        <f t="shared" si="37"/>
        <v>-169.98403829336166</v>
      </c>
      <c r="S55" s="526">
        <f t="shared" si="37"/>
        <v>-167.1196600496769</v>
      </c>
      <c r="T55" s="526">
        <f t="shared" si="37"/>
        <v>-179.24461814761162</v>
      </c>
      <c r="U55" s="526">
        <f t="shared" si="37"/>
        <v>-195.89217901229858</v>
      </c>
      <c r="V55" s="526">
        <f t="shared" si="37"/>
        <v>-230.08656269311905</v>
      </c>
      <c r="W55" s="526">
        <f t="shared" si="37"/>
        <v>-231.10681110620499</v>
      </c>
      <c r="X55" s="526">
        <f t="shared" si="37"/>
        <v>-239.98368239402771</v>
      </c>
    </row>
    <row r="56" spans="1:30" x14ac:dyDescent="0.3">
      <c r="A56" s="528" t="s">
        <v>1441</v>
      </c>
      <c r="B56" s="526">
        <f>GG_GFSdet!D145</f>
        <v>-33.321273803710938</v>
      </c>
      <c r="C56" s="526">
        <f>GG_GFSdet!E145</f>
        <v>-35.655479431152344</v>
      </c>
      <c r="D56" s="526">
        <f>GG_GFSdet!F145</f>
        <v>-36.388542175292969</v>
      </c>
      <c r="E56" s="526">
        <f>GG_GFSdet!G145</f>
        <v>-37.580131530761719</v>
      </c>
      <c r="F56" s="526">
        <f>GG_GFSdet!H145</f>
        <v>-36.875541687011719</v>
      </c>
      <c r="G56" s="526">
        <f>GG_GFSdet!I145</f>
        <v>-37.038593292236328</v>
      </c>
      <c r="H56" s="526">
        <f>GG_GFSdet!J145</f>
        <v>-38.663654327392578</v>
      </c>
      <c r="I56" s="526">
        <f>GG_GFSdet!K145</f>
        <v>-40.170658111572266</v>
      </c>
      <c r="J56" s="526">
        <f>GG_GFSdet!L145</f>
        <v>-42.156368255615234</v>
      </c>
      <c r="K56" s="526">
        <f>GG_GFSdet!M145</f>
        <v>-41.874866485595703</v>
      </c>
      <c r="L56" s="526">
        <f>GG_GFSdet!N145</f>
        <v>-41.667884826660156</v>
      </c>
      <c r="M56" s="526">
        <f>GG_GFSdet!O145</f>
        <v>-42.573886871337891</v>
      </c>
      <c r="N56" s="526">
        <f>GG_GFSdet!P145</f>
        <v>-43.430156707763672</v>
      </c>
      <c r="O56" s="526">
        <f>GG_GFSdet!Q145</f>
        <v>-45.154834747314453</v>
      </c>
      <c r="P56" s="526">
        <f>GG_GFSdet!R145</f>
        <v>-46.562633514404297</v>
      </c>
      <c r="Q56" s="526">
        <f>GG_GFSdet!S145</f>
        <v>-50.149070739746094</v>
      </c>
      <c r="R56" s="526">
        <f>GG_GFSdet!T145</f>
        <v>-55.403461456298828</v>
      </c>
      <c r="S56" s="526">
        <f>GG_GFSdet!U145</f>
        <v>-57.355491638183594</v>
      </c>
      <c r="T56" s="526">
        <f>GG_GFSdet!V145</f>
        <v>-59.789390563964844</v>
      </c>
      <c r="U56" s="526">
        <f>GG_GFSdet!W145</f>
        <v>-61.387332916259766</v>
      </c>
      <c r="V56" s="526">
        <f>GG_GFSdet!X145</f>
        <v>-64.882087707519531</v>
      </c>
      <c r="W56" s="526">
        <f>GG_GFSdet!Y145</f>
        <v>-64.692466735839844</v>
      </c>
      <c r="X56" s="526">
        <f>GG_GFSdet!Z145</f>
        <v>-63.215785980224609</v>
      </c>
    </row>
    <row r="57" spans="1:30" x14ac:dyDescent="0.3">
      <c r="A57" s="528" t="s">
        <v>1442</v>
      </c>
      <c r="B57" s="526">
        <f>GG_GFSdet!D152</f>
        <v>-25.671075820922852</v>
      </c>
      <c r="C57" s="526">
        <f>GG_GFSdet!E152</f>
        <v>-27.70829963684082</v>
      </c>
      <c r="D57" s="526">
        <f>GG_GFSdet!F152</f>
        <v>-27.10243034362793</v>
      </c>
      <c r="E57" s="526">
        <f>GG_GFSdet!G152</f>
        <v>-31.041465759277344</v>
      </c>
      <c r="F57" s="526">
        <f>GG_GFSdet!H152</f>
        <v>-30.011480331420898</v>
      </c>
      <c r="G57" s="526">
        <f>GG_GFSdet!I152</f>
        <v>-28.283958435058594</v>
      </c>
      <c r="H57" s="526">
        <f>GG_GFSdet!J152</f>
        <v>-33.2264404296875</v>
      </c>
      <c r="I57" s="526">
        <f>GG_GFSdet!K152</f>
        <v>-32.768257141113281</v>
      </c>
      <c r="J57" s="526">
        <f>GG_GFSdet!L152</f>
        <v>-35.166347503662109</v>
      </c>
      <c r="K57" s="526">
        <f>GG_GFSdet!M152</f>
        <v>-34.427951812744141</v>
      </c>
      <c r="L57" s="526">
        <f>GG_GFSdet!N152</f>
        <v>-35.72406005859375</v>
      </c>
      <c r="M57" s="526">
        <f>GG_GFSdet!O152</f>
        <v>-37.082805633544922</v>
      </c>
      <c r="N57" s="526">
        <f>GG_GFSdet!P152</f>
        <v>-39.178779602050781</v>
      </c>
      <c r="O57" s="526">
        <f>GG_GFSdet!Q152</f>
        <v>-39.293922424316406</v>
      </c>
      <c r="P57" s="526">
        <f>GG_GFSdet!R152</f>
        <v>-40.210887908935547</v>
      </c>
      <c r="Q57" s="526">
        <f>GG_GFSdet!S152</f>
        <v>-39.998374938964844</v>
      </c>
      <c r="R57" s="526">
        <f>GG_GFSdet!T152</f>
        <v>-41.917705535888672</v>
      </c>
      <c r="S57" s="526">
        <f>GG_GFSdet!U152</f>
        <v>-41.274440765380859</v>
      </c>
      <c r="T57" s="526">
        <f>GG_GFSdet!V152</f>
        <v>-43.117755889892578</v>
      </c>
      <c r="U57" s="526">
        <f>GG_GFSdet!W152</f>
        <v>-44.050155639648438</v>
      </c>
      <c r="V57" s="526">
        <f>GG_GFSdet!X152</f>
        <v>-45.194271087646484</v>
      </c>
      <c r="W57" s="526">
        <f>GG_GFSdet!Y152</f>
        <v>-42.608325958251953</v>
      </c>
      <c r="X57" s="526">
        <f>GG_GFSdet!Z152</f>
        <v>-48.615692138671875</v>
      </c>
    </row>
    <row r="58" spans="1:30" x14ac:dyDescent="0.3">
      <c r="A58" s="528" t="s">
        <v>1443</v>
      </c>
      <c r="B58" s="526">
        <f>GG_GFSdet!D179</f>
        <v>-0.94851797819137573</v>
      </c>
      <c r="C58" s="526">
        <f>GG_GFSdet!E179</f>
        <v>-1.662896990776062</v>
      </c>
      <c r="D58" s="526">
        <f>GG_GFSdet!F179</f>
        <v>-1.4654029607772827</v>
      </c>
      <c r="E58" s="526">
        <f>GG_GFSdet!G179</f>
        <v>-1.5198320150375366</v>
      </c>
      <c r="F58" s="526">
        <f>GG_GFSdet!H179</f>
        <v>-1.2700159549713135</v>
      </c>
      <c r="G58" s="526">
        <f>GG_GFSdet!I179</f>
        <v>-1.3683799505233765</v>
      </c>
      <c r="H58" s="526">
        <f>GG_GFSdet!J179</f>
        <v>-1.2632399797439575</v>
      </c>
      <c r="I58" s="526">
        <f>GG_GFSdet!K179</f>
        <v>-1.307852029800415</v>
      </c>
      <c r="J58" s="526">
        <f>GG_GFSdet!L179</f>
        <v>-1.0497169494628906</v>
      </c>
      <c r="K58" s="526">
        <f>GG_GFSdet!M179</f>
        <v>-0.78171098232269287</v>
      </c>
      <c r="L58" s="526">
        <f>GG_GFSdet!N179</f>
        <v>-0.75535601377487183</v>
      </c>
      <c r="M58" s="526">
        <f>GG_GFSdet!O179</f>
        <v>-0.65342801809310913</v>
      </c>
      <c r="N58" s="526">
        <f>GG_GFSdet!P179</f>
        <v>-0.61382597684860229</v>
      </c>
      <c r="O58" s="526">
        <f>GG_GFSdet!Q179</f>
        <v>-0.6080399751663208</v>
      </c>
      <c r="P58" s="526">
        <f>GG_GFSdet!R179</f>
        <v>-0.70459198951721191</v>
      </c>
      <c r="Q58" s="526">
        <f>GG_GFSdet!S179</f>
        <v>-0.68444901704788208</v>
      </c>
      <c r="R58" s="526">
        <f>GG_GFSdet!T179</f>
        <v>-0.72392898797988892</v>
      </c>
      <c r="S58" s="526">
        <f>GG_GFSdet!U179</f>
        <v>-0.72293597459793091</v>
      </c>
      <c r="T58" s="526">
        <f>GG_GFSdet!V179</f>
        <v>-0.67109197378158569</v>
      </c>
      <c r="U58" s="526">
        <f>GG_GFSdet!W179</f>
        <v>-0.50922799110412598</v>
      </c>
      <c r="V58" s="526">
        <f>GG_GFSdet!X179</f>
        <v>-0.89126402139663696</v>
      </c>
      <c r="W58" s="526">
        <f>GG_GFSdet!Y179</f>
        <v>-0.61194461584091187</v>
      </c>
      <c r="X58" s="526">
        <f>GG_GFSdet!Z179</f>
        <v>-0.66647064685821533</v>
      </c>
    </row>
    <row r="59" spans="1:30" x14ac:dyDescent="0.3">
      <c r="A59" s="528" t="s">
        <v>1444</v>
      </c>
      <c r="B59" s="526">
        <f>GG_GFSdet!D180</f>
        <v>-0.17111100256443024</v>
      </c>
      <c r="C59" s="526">
        <f>GG_GFSdet!E180</f>
        <v>-0.69999998807907104</v>
      </c>
      <c r="D59" s="526">
        <f>GG_GFSdet!F180</f>
        <v>-0.71166700124740601</v>
      </c>
      <c r="E59" s="526">
        <f>GG_GFSdet!G180</f>
        <v>-0.71193897724151611</v>
      </c>
      <c r="F59" s="526">
        <f>GG_GFSdet!H180</f>
        <v>-0.68710899353027344</v>
      </c>
      <c r="G59" s="526">
        <f>GG_GFSdet!I180</f>
        <v>-0.6653749942779541</v>
      </c>
      <c r="H59" s="526">
        <f>GG_GFSdet!J180</f>
        <v>-0.65659397840499878</v>
      </c>
      <c r="I59" s="526">
        <f>GG_GFSdet!K180</f>
        <v>-0.63442701101303101</v>
      </c>
      <c r="J59" s="526">
        <f>GG_GFSdet!L180</f>
        <v>-0.81026500463485718</v>
      </c>
      <c r="K59" s="526">
        <f>GG_GFSdet!M180</f>
        <v>-0.57196998596191406</v>
      </c>
      <c r="L59" s="526">
        <f>GG_GFSdet!N180</f>
        <v>-0.68345600366592407</v>
      </c>
      <c r="M59" s="526">
        <f>GG_GFSdet!O180</f>
        <v>-0.63985097408294678</v>
      </c>
      <c r="N59" s="526">
        <f>GG_GFSdet!P180</f>
        <v>-0.57914900779724121</v>
      </c>
      <c r="O59" s="526">
        <f>GG_GFSdet!Q180</f>
        <v>-0.58869600296020508</v>
      </c>
      <c r="P59" s="526">
        <f>GG_GFSdet!R180</f>
        <v>-0.5419430136680603</v>
      </c>
      <c r="Q59" s="526">
        <f>GG_GFSdet!S180</f>
        <v>-0.7482990026473999</v>
      </c>
      <c r="R59" s="526">
        <f>GG_GFSdet!T180</f>
        <v>-0.44860398769378662</v>
      </c>
      <c r="S59" s="526">
        <f>GG_GFSdet!U180</f>
        <v>-0.45656999945640564</v>
      </c>
      <c r="T59" s="526">
        <f>GG_GFSdet!V180</f>
        <v>-0.43817499279975891</v>
      </c>
      <c r="U59" s="526">
        <f>GG_GFSdet!W180</f>
        <v>-0.57224297523498535</v>
      </c>
      <c r="V59" s="526">
        <f>GG_GFSdet!X180</f>
        <v>-0.57375597953796387</v>
      </c>
      <c r="W59" s="526">
        <f>GG_GFSdet!Y180</f>
        <v>-0.82880699634552002</v>
      </c>
      <c r="X59" s="526">
        <f>GG_GFSdet!Z180</f>
        <v>-0.79329097270965576</v>
      </c>
    </row>
    <row r="60" spans="1:30" x14ac:dyDescent="0.3">
      <c r="A60" s="528" t="s">
        <v>1445</v>
      </c>
      <c r="B60" s="526">
        <f>GG_GFSdet!D184</f>
        <v>-1.364954948425293</v>
      </c>
      <c r="C60" s="526">
        <f>GG_GFSdet!E184</f>
        <v>-0.64999997615814209</v>
      </c>
      <c r="D60" s="526">
        <f>GG_GFSdet!F184</f>
        <v>0</v>
      </c>
      <c r="E60" s="526">
        <f>GG_GFSdet!G184</f>
        <v>0</v>
      </c>
      <c r="F60" s="526">
        <f>GG_GFSdet!H184</f>
        <v>0</v>
      </c>
      <c r="G60" s="526">
        <f>GG_GFSdet!I184</f>
        <v>0</v>
      </c>
      <c r="H60" s="526">
        <f>GG_GFSdet!J184</f>
        <v>0</v>
      </c>
      <c r="I60" s="526">
        <f>GG_GFSdet!K184</f>
        <v>0</v>
      </c>
      <c r="J60" s="526">
        <f>GG_GFSdet!L184</f>
        <v>0</v>
      </c>
      <c r="K60" s="526">
        <f>GG_GFSdet!M184</f>
        <v>0</v>
      </c>
      <c r="L60" s="526">
        <f>GG_GFSdet!N184</f>
        <v>0</v>
      </c>
      <c r="M60" s="526">
        <f>GG_GFSdet!O184</f>
        <v>0</v>
      </c>
      <c r="N60" s="526">
        <f>GG_GFSdet!P184</f>
        <v>0</v>
      </c>
      <c r="O60" s="526">
        <f>GG_GFSdet!Q184</f>
        <v>0</v>
      </c>
      <c r="P60" s="526">
        <f>GG_GFSdet!R184</f>
        <v>0</v>
      </c>
      <c r="Q60" s="526">
        <f>GG_GFSdet!S184</f>
        <v>0</v>
      </c>
      <c r="R60" s="526">
        <f>GG_GFSdet!T184</f>
        <v>0</v>
      </c>
      <c r="S60" s="526">
        <f>GG_GFSdet!U184</f>
        <v>0</v>
      </c>
      <c r="T60" s="526">
        <f>GG_GFSdet!V184</f>
        <v>0</v>
      </c>
      <c r="U60" s="526">
        <f>GG_GFSdet!W184</f>
        <v>-0.5</v>
      </c>
      <c r="V60" s="526">
        <f>GG_GFSdet!X184</f>
        <v>-2.2999999523162842</v>
      </c>
      <c r="W60" s="526">
        <f>GG_GFSdet!Y184</f>
        <v>0</v>
      </c>
      <c r="X60" s="526">
        <f>GG_GFSdet!Z184</f>
        <v>-1.7999999523162842</v>
      </c>
    </row>
    <row r="61" spans="1:30" x14ac:dyDescent="0.3">
      <c r="A61" s="528" t="s">
        <v>1446</v>
      </c>
      <c r="B61" s="526">
        <f>GG_GFSdet!D195</f>
        <v>-9.6283912658691406</v>
      </c>
      <c r="C61" s="526">
        <f>GG_GFSdet!E195</f>
        <v>-10.582727432250977</v>
      </c>
      <c r="D61" s="526">
        <f>GG_GFSdet!F195</f>
        <v>-14.650423049926758</v>
      </c>
      <c r="E61" s="526">
        <f>GG_GFSdet!G195</f>
        <v>-17.479011535644531</v>
      </c>
      <c r="F61" s="526">
        <f>GG_GFSdet!H195</f>
        <v>-14.711102485656738</v>
      </c>
      <c r="G61" s="526">
        <f>GG_GFSdet!I195</f>
        <v>-14.777159690856934</v>
      </c>
      <c r="H61" s="526">
        <f>GG_GFSdet!J195</f>
        <v>-15.798496246337891</v>
      </c>
      <c r="I61" s="526">
        <f>GG_GFSdet!K195</f>
        <v>-16.190929412841797</v>
      </c>
      <c r="J61" s="526">
        <f>GG_GFSdet!L195</f>
        <v>-15.406503677368164</v>
      </c>
      <c r="K61" s="526">
        <f>GG_GFSdet!M195</f>
        <v>-14.686986923217773</v>
      </c>
      <c r="L61" s="526">
        <f>GG_GFSdet!N195</f>
        <v>-14.667101860046387</v>
      </c>
      <c r="M61" s="526">
        <f>GG_GFSdet!O195</f>
        <v>-14.7095947265625</v>
      </c>
      <c r="N61" s="526">
        <f>GG_GFSdet!P195</f>
        <v>-16.907474517822266</v>
      </c>
      <c r="O61" s="526">
        <f>GG_GFSdet!Q195</f>
        <v>-17.158891677856445</v>
      </c>
      <c r="P61" s="526">
        <f>GG_GFSdet!R195</f>
        <v>-18.066684722900391</v>
      </c>
      <c r="Q61" s="526">
        <f>GG_GFSdet!S195</f>
        <v>-21.208259582519531</v>
      </c>
      <c r="R61" s="526">
        <f>GG_GFSdet!T195</f>
        <v>-23.745573043823242</v>
      </c>
      <c r="S61" s="526">
        <f>GG_GFSdet!U195</f>
        <v>-20.713371276855469</v>
      </c>
      <c r="T61" s="526">
        <f>GG_GFSdet!V195</f>
        <v>-24.911626815795898</v>
      </c>
      <c r="U61" s="526">
        <f>GG_GFSdet!W195</f>
        <v>-34.879940032958984</v>
      </c>
      <c r="V61" s="526">
        <f>GG_GFSdet!X195</f>
        <v>-41.82720947265625</v>
      </c>
      <c r="W61" s="526">
        <f>GG_GFSdet!Y195</f>
        <v>-40.216896057128906</v>
      </c>
      <c r="X61" s="526">
        <f>GG_GFSdet!Z195</f>
        <v>-38.990165710449219</v>
      </c>
    </row>
    <row r="62" spans="1:30" x14ac:dyDescent="0.3">
      <c r="A62" s="528" t="s">
        <v>1447</v>
      </c>
      <c r="B62" s="526">
        <f>GG_GFSdet!D230</f>
        <v>-7.3696398735046387</v>
      </c>
      <c r="C62" s="526">
        <f>GG_GFSdet!E230</f>
        <v>-8.7197790145874023</v>
      </c>
      <c r="D62" s="526">
        <f>GG_GFSdet!F230</f>
        <v>-8.9928131103515625</v>
      </c>
      <c r="E62" s="526">
        <f>GG_GFSdet!G230</f>
        <v>-9.6350011825561523</v>
      </c>
      <c r="F62" s="526">
        <f>GG_GFSdet!H230</f>
        <v>-10.234416007995605</v>
      </c>
      <c r="G62" s="526">
        <f>GG_GFSdet!I230</f>
        <v>-11.177852630615234</v>
      </c>
      <c r="H62" s="526">
        <f>GG_GFSdet!J230</f>
        <v>-11.57935905456543</v>
      </c>
      <c r="I62" s="526">
        <f>GG_GFSdet!K230</f>
        <v>-12.298208236694336</v>
      </c>
      <c r="J62" s="526">
        <f>GG_GFSdet!L230</f>
        <v>-13.526697158813477</v>
      </c>
      <c r="K62" s="526">
        <f>GG_GFSdet!M230</f>
        <v>-15.587156295776367</v>
      </c>
      <c r="L62" s="526">
        <f>GG_GFSdet!N230</f>
        <v>-16.314050674438477</v>
      </c>
      <c r="M62" s="526">
        <f>GG_GFSdet!O230</f>
        <v>-17.876047134399414</v>
      </c>
      <c r="N62" s="526">
        <f>GG_GFSdet!P230</f>
        <v>-20.368776321411133</v>
      </c>
      <c r="O62" s="526">
        <f>GG_GFSdet!Q230</f>
        <v>-23.189664840698242</v>
      </c>
      <c r="P62" s="526">
        <f>GG_GFSdet!R230</f>
        <v>-28.189899444580078</v>
      </c>
      <c r="Q62" s="526">
        <f>GG_GFSdet!S230</f>
        <v>-29.629510879516602</v>
      </c>
      <c r="R62" s="526">
        <f>GG_GFSdet!T230</f>
        <v>-32.533878326416016</v>
      </c>
      <c r="S62" s="526">
        <f>GG_GFSdet!U230</f>
        <v>-34.314365386962891</v>
      </c>
      <c r="T62" s="526">
        <f>GG_GFSdet!V230</f>
        <v>-35.376785278320313</v>
      </c>
      <c r="U62" s="526">
        <f>GG_GFSdet!W230</f>
        <v>-40.948764801025391</v>
      </c>
      <c r="V62" s="526">
        <f>GG_GFSdet!X230</f>
        <v>-55.679466247558594</v>
      </c>
      <c r="W62" s="526">
        <f>GG_GFSdet!Y230</f>
        <v>-66.339302062988281</v>
      </c>
      <c r="X62" s="526">
        <f>GG_GFSdet!Z230</f>
        <v>-70.148941040039063</v>
      </c>
    </row>
    <row r="63" spans="1:30" x14ac:dyDescent="0.3">
      <c r="A63" s="528" t="s">
        <v>1448</v>
      </c>
      <c r="B63" s="526">
        <f>GG_GFSdet!D240</f>
        <v>-15.41523551940918</v>
      </c>
      <c r="C63" s="526">
        <f>GG_GFSdet!E240</f>
        <v>-7.8769955635070801</v>
      </c>
      <c r="D63" s="526">
        <f>GG_GFSdet!F240</f>
        <v>-4.4915690422058105</v>
      </c>
      <c r="E63" s="526">
        <f>GG_GFSdet!G240</f>
        <v>1.2210971675813198E-2</v>
      </c>
      <c r="F63" s="526">
        <f>GG_GFSdet!H240</f>
        <v>-5.5315299034118652</v>
      </c>
      <c r="G63" s="526">
        <f>GG_GFSdet!I240</f>
        <v>-5.4911952018737793</v>
      </c>
      <c r="H63" s="526">
        <f>GG_GFSdet!J240</f>
        <v>-4.5154614448547363</v>
      </c>
      <c r="I63" s="526">
        <f>GG_GFSdet!K240</f>
        <v>-9.0553903579711914</v>
      </c>
      <c r="J63" s="526">
        <f>GG_GFSdet!L240</f>
        <v>-8.0016460418701172</v>
      </c>
      <c r="K63" s="526">
        <f>GG_GFSdet!M240</f>
        <v>-4.7789340019226074</v>
      </c>
      <c r="L63" s="526">
        <f>GG_GFSdet!N240</f>
        <v>-6.2270793914794922</v>
      </c>
      <c r="M63" s="526">
        <f>GG_GFSdet!O240</f>
        <v>-6.8527240753173828</v>
      </c>
      <c r="N63" s="526">
        <f>GG_GFSdet!P240</f>
        <v>-10.6407470703125</v>
      </c>
      <c r="O63" s="526">
        <f>GG_GFSdet!Q240</f>
        <v>-12.890316963195801</v>
      </c>
      <c r="P63" s="526">
        <f>GG_GFSdet!R240</f>
        <v>-16.18467903137207</v>
      </c>
      <c r="Q63" s="526">
        <f>GG_GFSdet!S240</f>
        <v>-12.527703285217285</v>
      </c>
      <c r="R63" s="526">
        <f>GG_GFSdet!T240</f>
        <v>-15.21088695526123</v>
      </c>
      <c r="S63" s="526">
        <f>GG_GFSdet!U240</f>
        <v>-12.282485008239746</v>
      </c>
      <c r="T63" s="526">
        <f>GG_GFSdet!V240</f>
        <v>-14.939792633056641</v>
      </c>
      <c r="U63" s="526">
        <f>GG_GFSdet!W240</f>
        <v>-13.044514656066895</v>
      </c>
      <c r="V63" s="526">
        <f>GG_GFSdet!X240</f>
        <v>-18.738508224487305</v>
      </c>
      <c r="W63" s="526">
        <f>GG_GFSdet!Y240</f>
        <v>-15.80906867980957</v>
      </c>
      <c r="X63" s="526">
        <f>GG_GFSdet!Z240</f>
        <v>-15.753335952758789</v>
      </c>
    </row>
    <row r="64" spans="1:30" x14ac:dyDescent="0.3">
      <c r="A64" s="530"/>
      <c r="B64" s="526"/>
      <c r="C64" s="526"/>
      <c r="D64" s="526"/>
      <c r="E64" s="526"/>
      <c r="F64" s="526"/>
      <c r="G64" s="526"/>
      <c r="H64" s="526"/>
      <c r="I64" s="526"/>
      <c r="J64" s="526"/>
      <c r="K64" s="526"/>
      <c r="L64" s="526"/>
      <c r="M64" s="526"/>
      <c r="N64" s="526"/>
      <c r="O64" s="526"/>
      <c r="P64" s="526"/>
      <c r="Q64" s="526"/>
      <c r="R64" s="526"/>
      <c r="S64" s="526"/>
      <c r="T64" s="526"/>
      <c r="U64" s="526"/>
      <c r="V64" s="526"/>
      <c r="W64" s="526"/>
      <c r="X64" s="526"/>
    </row>
    <row r="65" spans="1:26" x14ac:dyDescent="0.3">
      <c r="A65" s="531" t="s">
        <v>106</v>
      </c>
      <c r="B65" s="526">
        <f t="shared" ref="B65:X65" si="38">SUM(B66:B68)</f>
        <v>-2.7037515640258789</v>
      </c>
      <c r="C65" s="526">
        <f t="shared" si="38"/>
        <v>3.0511367321014404</v>
      </c>
      <c r="D65" s="526">
        <f t="shared" si="38"/>
        <v>-1.2907515168190002</v>
      </c>
      <c r="E65" s="526">
        <f t="shared" si="38"/>
        <v>-8.8260111808776855</v>
      </c>
      <c r="F65" s="526">
        <f t="shared" si="38"/>
        <v>-11.967926502227783</v>
      </c>
      <c r="G65" s="526">
        <f t="shared" si="38"/>
        <v>-20.323232889175415</v>
      </c>
      <c r="H65" s="526">
        <f t="shared" si="38"/>
        <v>-22.455805659294128</v>
      </c>
      <c r="I65" s="526">
        <f t="shared" si="38"/>
        <v>-24.461891174316406</v>
      </c>
      <c r="J65" s="526">
        <f t="shared" si="38"/>
        <v>-16.064506709575653</v>
      </c>
      <c r="K65" s="526">
        <f t="shared" si="38"/>
        <v>-10.688599243760109</v>
      </c>
      <c r="L65" s="526">
        <f t="shared" si="38"/>
        <v>-20.073258399963379</v>
      </c>
      <c r="M65" s="526">
        <f t="shared" si="38"/>
        <v>-27.165812015533447</v>
      </c>
      <c r="N65" s="526">
        <f t="shared" si="38"/>
        <v>-25.668051719665527</v>
      </c>
      <c r="O65" s="526">
        <f t="shared" si="38"/>
        <v>-18.776188731193542</v>
      </c>
      <c r="P65" s="526">
        <f t="shared" si="38"/>
        <v>-20.946928977966309</v>
      </c>
      <c r="Q65" s="526">
        <f t="shared" si="38"/>
        <v>-30.877361297607422</v>
      </c>
      <c r="R65" s="526">
        <f t="shared" si="38"/>
        <v>-29.087696075439453</v>
      </c>
      <c r="S65" s="526">
        <f t="shared" si="38"/>
        <v>-19.071019172668457</v>
      </c>
      <c r="T65" s="526">
        <f t="shared" si="38"/>
        <v>-86.113840579986572</v>
      </c>
      <c r="U65" s="526">
        <f t="shared" si="38"/>
        <v>-2.7567141056060791</v>
      </c>
      <c r="V65" s="526">
        <f t="shared" si="38"/>
        <v>33.10700798034668</v>
      </c>
      <c r="W65" s="526">
        <f t="shared" si="38"/>
        <v>19.464649200439453</v>
      </c>
      <c r="X65" s="526">
        <f t="shared" si="38"/>
        <v>13.14360237121582</v>
      </c>
    </row>
    <row r="66" spans="1:26" x14ac:dyDescent="0.3">
      <c r="A66" s="532" t="s">
        <v>1449</v>
      </c>
      <c r="B66" s="526">
        <f>GG_GFSdet!D269</f>
        <v>-13.057038307189941</v>
      </c>
      <c r="C66" s="526">
        <f>GG_GFSdet!E269</f>
        <v>-17.171171188354492</v>
      </c>
      <c r="D66" s="526">
        <f>GG_GFSdet!F269</f>
        <v>-18.508291244506836</v>
      </c>
      <c r="E66" s="526">
        <f>GG_GFSdet!G269</f>
        <v>-13.556600570678711</v>
      </c>
      <c r="F66" s="526">
        <f>GG_GFSdet!H269</f>
        <v>-17.97923469543457</v>
      </c>
      <c r="G66" s="526">
        <f>GG_GFSdet!I269</f>
        <v>-12.940395355224609</v>
      </c>
      <c r="H66" s="526">
        <f>GG_GFSdet!J269</f>
        <v>-20.144811630249023</v>
      </c>
      <c r="I66" s="526">
        <f>GG_GFSdet!K269</f>
        <v>-24.145095825195313</v>
      </c>
      <c r="J66" s="526">
        <f>GG_GFSdet!L269</f>
        <v>-14.724672317504883</v>
      </c>
      <c r="K66" s="526">
        <f>GG_GFSdet!M269</f>
        <v>-11.817570686340332</v>
      </c>
      <c r="L66" s="526">
        <f>GG_GFSdet!N269</f>
        <v>-20.094490051269531</v>
      </c>
      <c r="M66" s="526">
        <f>GG_GFSdet!O269</f>
        <v>-14.471635818481445</v>
      </c>
      <c r="N66" s="526">
        <f>GG_GFSdet!P269</f>
        <v>-17.959505081176758</v>
      </c>
      <c r="O66" s="526">
        <f>GG_GFSdet!Q269</f>
        <v>-10.135973930358887</v>
      </c>
      <c r="P66" s="526">
        <f>GG_GFSdet!R269</f>
        <v>-12.683977127075195</v>
      </c>
      <c r="Q66" s="526">
        <f>GG_GFSdet!S269</f>
        <v>-16.382740020751953</v>
      </c>
      <c r="R66" s="526">
        <f>GG_GFSdet!T269</f>
        <v>-20.084770202636719</v>
      </c>
      <c r="S66" s="526">
        <f>GG_GFSdet!U269</f>
        <v>-7.2709922790527344</v>
      </c>
      <c r="T66" s="526">
        <f>GG_GFSdet!V269</f>
        <v>-7.3373751640319824</v>
      </c>
      <c r="U66" s="526">
        <f>GG_GFSdet!W269</f>
        <v>-17.022636413574219</v>
      </c>
      <c r="V66" s="526">
        <f>GG_GFSdet!X269</f>
        <v>-17.642866134643555</v>
      </c>
      <c r="W66" s="526">
        <f>GG_GFSdet!Y269</f>
        <v>-20.70244026184082</v>
      </c>
      <c r="X66" s="526">
        <f>GG_GFSdet!Z269</f>
        <v>-22.072023391723633</v>
      </c>
    </row>
    <row r="67" spans="1:26" x14ac:dyDescent="0.3">
      <c r="A67" s="532" t="s">
        <v>1450</v>
      </c>
      <c r="B67" s="526">
        <f>GG_GFSdet!D296</f>
        <v>-14.348484039306641</v>
      </c>
      <c r="C67" s="526">
        <f>GG_GFSdet!E296</f>
        <v>21.088626861572266</v>
      </c>
      <c r="D67" s="526">
        <f>GG_GFSdet!F296</f>
        <v>16.298547744750977</v>
      </c>
      <c r="E67" s="526">
        <f>GG_GFSdet!G296</f>
        <v>3.5521354675292969</v>
      </c>
      <c r="F67" s="526">
        <f>GG_GFSdet!H296</f>
        <v>-6.3747200965881348</v>
      </c>
      <c r="G67" s="526">
        <f>GG_GFSdet!I296</f>
        <v>2.2802340984344482</v>
      </c>
      <c r="H67" s="526">
        <f>GG_GFSdet!J296</f>
        <v>-3.5067570209503174</v>
      </c>
      <c r="I67" s="526">
        <f>GG_GFSdet!K296</f>
        <v>-4.3930954933166504</v>
      </c>
      <c r="J67" s="526">
        <f>GG_GFSdet!L296</f>
        <v>0.88260370492935181</v>
      </c>
      <c r="K67" s="526">
        <f>GG_GFSdet!M296</f>
        <v>1.2800524234771729</v>
      </c>
      <c r="L67" s="526">
        <f>GG_GFSdet!N296</f>
        <v>-10.335808753967285</v>
      </c>
      <c r="M67" s="526">
        <f>GG_GFSdet!O296</f>
        <v>-7.0360994338989258</v>
      </c>
      <c r="N67" s="526">
        <f>GG_GFSdet!P296</f>
        <v>-19.041563034057617</v>
      </c>
      <c r="O67" s="526">
        <f>GG_GFSdet!Q296</f>
        <v>-1.465596079826355</v>
      </c>
      <c r="P67" s="526">
        <f>GG_GFSdet!R296</f>
        <v>-10.682767868041992</v>
      </c>
      <c r="Q67" s="526">
        <f>GG_GFSdet!S296</f>
        <v>-51.548606872558594</v>
      </c>
      <c r="R67" s="526">
        <f>GG_GFSdet!T296</f>
        <v>-29.679576873779297</v>
      </c>
      <c r="S67" s="526">
        <f>GG_GFSdet!U296</f>
        <v>-19.187934875488281</v>
      </c>
      <c r="T67" s="526">
        <f>GG_GFSdet!V296</f>
        <v>-93.302993774414063</v>
      </c>
      <c r="U67" s="526">
        <f>GG_GFSdet!W296</f>
        <v>10.479575157165527</v>
      </c>
      <c r="V67" s="526">
        <f>GG_GFSdet!X296</f>
        <v>-17.088054656982422</v>
      </c>
      <c r="W67" s="526">
        <f>GG_GFSdet!Y296</f>
        <v>16.022670745849609</v>
      </c>
      <c r="X67" s="526">
        <f>GG_GFSdet!Z296</f>
        <v>27.805805206298828</v>
      </c>
    </row>
    <row r="68" spans="1:26" x14ac:dyDescent="0.3">
      <c r="A68" s="907" t="s">
        <v>1451</v>
      </c>
      <c r="B68" s="908">
        <f>GG_GFSdet!D341</f>
        <v>24.701770782470703</v>
      </c>
      <c r="C68" s="908">
        <f>GG_GFSdet!E341</f>
        <v>-0.86631894111633301</v>
      </c>
      <c r="D68" s="908">
        <f>GG_GFSdet!F341</f>
        <v>0.91899198293685913</v>
      </c>
      <c r="E68" s="908">
        <f>GG_GFSdet!G341</f>
        <v>1.1784539222717285</v>
      </c>
      <c r="F68" s="908">
        <f>GG_GFSdet!H341</f>
        <v>12.386028289794922</v>
      </c>
      <c r="G68" s="908">
        <f>GG_GFSdet!I341</f>
        <v>-9.6630716323852539</v>
      </c>
      <c r="H68" s="908">
        <f>GG_GFSdet!J341</f>
        <v>1.1957629919052124</v>
      </c>
      <c r="I68" s="908">
        <f>GG_GFSdet!K341</f>
        <v>4.0763001441955566</v>
      </c>
      <c r="J68" s="908">
        <f>GG_GFSdet!L341</f>
        <v>-2.2224380970001221</v>
      </c>
      <c r="K68" s="908">
        <f>GG_GFSdet!M341</f>
        <v>-0.15108098089694977</v>
      </c>
      <c r="L68" s="908">
        <f>GG_GFSdet!N341</f>
        <v>10.357040405273438</v>
      </c>
      <c r="M68" s="908">
        <f>GG_GFSdet!O341</f>
        <v>-5.6580767631530762</v>
      </c>
      <c r="N68" s="908">
        <f>GG_GFSdet!P341</f>
        <v>11.333016395568848</v>
      </c>
      <c r="O68" s="908">
        <f>GG_GFSdet!Q341</f>
        <v>-7.1746187210083008</v>
      </c>
      <c r="P68" s="908">
        <f>GG_GFSdet!R341</f>
        <v>2.4198160171508789</v>
      </c>
      <c r="Q68" s="908">
        <f>GG_GFSdet!S341</f>
        <v>37.053985595703125</v>
      </c>
      <c r="R68" s="908">
        <f>GG_GFSdet!T341</f>
        <v>20.676651000976563</v>
      </c>
      <c r="S68" s="908">
        <f>GG_GFSdet!U341</f>
        <v>7.3879079818725586</v>
      </c>
      <c r="T68" s="908">
        <f>GG_GFSdet!V341</f>
        <v>14.526528358459473</v>
      </c>
      <c r="U68" s="908">
        <f>GG_GFSdet!W341</f>
        <v>3.7863471508026123</v>
      </c>
      <c r="V68" s="908">
        <f>GG_GFSdet!X341</f>
        <v>67.837928771972656</v>
      </c>
      <c r="W68" s="908">
        <f>GG_GFSdet!Y341</f>
        <v>24.144418716430664</v>
      </c>
      <c r="X68" s="908">
        <f>GG_GFSdet!Z341</f>
        <v>7.409820556640625</v>
      </c>
    </row>
    <row r="70" spans="1:26" x14ac:dyDescent="0.3">
      <c r="A70" s="525" t="s">
        <v>1452</v>
      </c>
    </row>
    <row r="71" spans="1:26" x14ac:dyDescent="0.3">
      <c r="A71" s="534" t="s">
        <v>1453</v>
      </c>
      <c r="B71" s="526">
        <f>B49+B55</f>
        <v>3.3485054224729538</v>
      </c>
      <c r="C71" s="526">
        <f t="shared" ref="C71:X71" si="39">C49+C55</f>
        <v>-2.6389445662498474</v>
      </c>
      <c r="D71" s="526">
        <f t="shared" si="39"/>
        <v>2.7181445956230164</v>
      </c>
      <c r="E71" s="526">
        <f t="shared" si="39"/>
        <v>9.4949470823630691</v>
      </c>
      <c r="F71" s="526">
        <f t="shared" si="39"/>
        <v>11.967931032180786</v>
      </c>
      <c r="G71" s="526">
        <f t="shared" si="39"/>
        <v>20.336234927177429</v>
      </c>
      <c r="H71" s="526">
        <f t="shared" si="39"/>
        <v>22.455811202526093</v>
      </c>
      <c r="I71" s="526">
        <f t="shared" si="39"/>
        <v>24.288978397846222</v>
      </c>
      <c r="J71" s="526">
        <f t="shared" si="39"/>
        <v>16.064504206180573</v>
      </c>
      <c r="K71" s="526">
        <f t="shared" si="39"/>
        <v>10.688597798347473</v>
      </c>
      <c r="L71" s="526">
        <f t="shared" si="39"/>
        <v>20.073264360427856</v>
      </c>
      <c r="M71" s="526">
        <f t="shared" si="39"/>
        <v>27.165816009044647</v>
      </c>
      <c r="N71" s="526">
        <f t="shared" si="39"/>
        <v>25.669058859348297</v>
      </c>
      <c r="O71" s="526">
        <f t="shared" si="39"/>
        <v>18.775183081626892</v>
      </c>
      <c r="P71" s="526">
        <f t="shared" si="39"/>
        <v>20.946925461292267</v>
      </c>
      <c r="Q71" s="526">
        <f t="shared" si="39"/>
        <v>30.878360569477081</v>
      </c>
      <c r="R71" s="526">
        <f t="shared" si="39"/>
        <v>29.341980993747711</v>
      </c>
      <c r="S71" s="526">
        <f t="shared" si="39"/>
        <v>19.072018951177597</v>
      </c>
      <c r="T71" s="526">
        <f t="shared" si="39"/>
        <v>86.112841874361038</v>
      </c>
      <c r="U71" s="526">
        <f t="shared" si="39"/>
        <v>2.756716251373291</v>
      </c>
      <c r="V71" s="526">
        <f t="shared" si="39"/>
        <v>-33.107001841068268</v>
      </c>
      <c r="W71" s="526">
        <f t="shared" si="39"/>
        <v>-19.464639246463776</v>
      </c>
      <c r="X71" s="526">
        <f t="shared" si="39"/>
        <v>-13.143590688705444</v>
      </c>
    </row>
    <row r="72" spans="1:26" x14ac:dyDescent="0.3">
      <c r="A72" s="534" t="s">
        <v>1454</v>
      </c>
      <c r="B72" s="526">
        <f>B71-GG_GFSdet!D180-GG_GFSdet!D99</f>
        <v>-2.0531112551689148</v>
      </c>
      <c r="C72" s="526">
        <f>C71-GG_GFSdet!E180-GG_GFSdet!E99</f>
        <v>-8.2575156688690186</v>
      </c>
      <c r="D72" s="526">
        <f>D71-GG_GFSdet!F180-GG_GFSdet!F99</f>
        <v>-0.54202616214752197</v>
      </c>
      <c r="E72" s="526">
        <f>E71-GG_GFSdet!G180-GG_GFSdet!G99</f>
        <v>6.9152951305732131</v>
      </c>
      <c r="F72" s="526">
        <f>F71-GG_GFSdet!H180-GG_GFSdet!H99</f>
        <v>9.4280464649200439</v>
      </c>
      <c r="G72" s="526">
        <f>G71-GG_GFSdet!I180-GG_GFSdet!I99</f>
        <v>17.367224097251892</v>
      </c>
      <c r="H72" s="526">
        <f>H71-GG_GFSdet!J180-GG_GFSdet!J99</f>
        <v>18.45819079875946</v>
      </c>
      <c r="I72" s="526">
        <f>I71-GG_GFSdet!K180-GG_GFSdet!K99</f>
        <v>19.14923882484436</v>
      </c>
      <c r="J72" s="526">
        <f>J71-GG_GFSdet!L180-GG_GFSdet!L99</f>
        <v>8.3682613372802734</v>
      </c>
      <c r="K72" s="526">
        <f>K71-GG_GFSdet!M180-GG_GFSdet!M99</f>
        <v>3.3268862962722778</v>
      </c>
      <c r="L72" s="526">
        <f>L71-GG_GFSdet!N180-GG_GFSdet!N99</f>
        <v>12.438603222370148</v>
      </c>
      <c r="M72" s="526">
        <f>M71-GG_GFSdet!O180-GG_GFSdet!O99</f>
        <v>18.813833296298981</v>
      </c>
      <c r="N72" s="526">
        <f>N71-GG_GFSdet!P180-GG_GFSdet!P99</f>
        <v>20.273051083087921</v>
      </c>
      <c r="O72" s="526">
        <f>O71-GG_GFSdet!Q180-GG_GFSdet!Q99</f>
        <v>11.92909038066864</v>
      </c>
      <c r="P72" s="526">
        <f>P71-GG_GFSdet!R180-GG_GFSdet!R99</f>
        <v>17.800183296203613</v>
      </c>
      <c r="Q72" s="526">
        <f>Q71-GG_GFSdet!S180-GG_GFSdet!S99</f>
        <v>27.934326827526093</v>
      </c>
      <c r="R72" s="526">
        <f>R71-GG_GFSdet!T180-GG_GFSdet!T99</f>
        <v>26.515749633312225</v>
      </c>
      <c r="S72" s="526">
        <f>S71-GG_GFSdet!U180-GG_GFSdet!U99</f>
        <v>16.218057811260223</v>
      </c>
      <c r="T72" s="526">
        <f>T71-GG_GFSdet!V180-GG_GFSdet!V99</f>
        <v>83.417050898075104</v>
      </c>
      <c r="U72" s="526">
        <f>U71-GG_GFSdet!W180-GG_GFSdet!W99</f>
        <v>-9.8488330841064453E-2</v>
      </c>
      <c r="V72" s="526">
        <f>V71-GG_GFSdet!X180-GG_GFSdet!X99</f>
        <v>-36.414836466312408</v>
      </c>
      <c r="W72" s="526">
        <f>W71-GG_GFSdet!Y180-GG_GFSdet!Y99</f>
        <v>-21.896351993083954</v>
      </c>
      <c r="X72" s="526">
        <f>X71-GG_GFSdet!Z180-GG_GFSdet!Z99</f>
        <v>-14.948294997215271</v>
      </c>
    </row>
    <row r="73" spans="1:26" x14ac:dyDescent="0.3">
      <c r="A73" s="534" t="s">
        <v>110</v>
      </c>
      <c r="B73" s="526">
        <f>B71+B66</f>
        <v>-9.7085328847169876</v>
      </c>
      <c r="C73" s="526">
        <f t="shared" ref="C73:X73" si="40">C71+C66</f>
        <v>-19.81011575460434</v>
      </c>
      <c r="D73" s="526">
        <f t="shared" si="40"/>
        <v>-15.79014664888382</v>
      </c>
      <c r="E73" s="526">
        <f t="shared" si="40"/>
        <v>-4.0616534883156419</v>
      </c>
      <c r="F73" s="526">
        <f t="shared" si="40"/>
        <v>-6.0113036632537842</v>
      </c>
      <c r="G73" s="526">
        <f t="shared" si="40"/>
        <v>7.3958395719528198</v>
      </c>
      <c r="H73" s="526">
        <f t="shared" si="40"/>
        <v>2.3109995722770691</v>
      </c>
      <c r="I73" s="526">
        <f t="shared" si="40"/>
        <v>0.14388257265090942</v>
      </c>
      <c r="J73" s="526">
        <f t="shared" si="40"/>
        <v>1.3398318886756897</v>
      </c>
      <c r="K73" s="526">
        <f t="shared" si="40"/>
        <v>-1.1289728879928589</v>
      </c>
      <c r="L73" s="526">
        <f t="shared" si="40"/>
        <v>-2.1225690841674805E-2</v>
      </c>
      <c r="M73" s="526">
        <f t="shared" si="40"/>
        <v>12.694180190563202</v>
      </c>
      <c r="N73" s="526">
        <f t="shared" si="40"/>
        <v>7.7095537781715393</v>
      </c>
      <c r="O73" s="526">
        <f t="shared" si="40"/>
        <v>8.6392091512680054</v>
      </c>
      <c r="P73" s="526">
        <f t="shared" si="40"/>
        <v>8.2629483342170715</v>
      </c>
      <c r="Q73" s="526">
        <f t="shared" si="40"/>
        <v>14.495620548725128</v>
      </c>
      <c r="R73" s="526">
        <f t="shared" si="40"/>
        <v>9.2572107911109924</v>
      </c>
      <c r="S73" s="526">
        <f t="shared" si="40"/>
        <v>11.801026672124863</v>
      </c>
      <c r="T73" s="526">
        <f t="shared" si="40"/>
        <v>78.775466710329056</v>
      </c>
      <c r="U73" s="526">
        <f t="shared" si="40"/>
        <v>-14.265920162200928</v>
      </c>
      <c r="V73" s="526">
        <f t="shared" si="40"/>
        <v>-50.749867975711823</v>
      </c>
      <c r="W73" s="526">
        <f t="shared" si="40"/>
        <v>-40.167079508304596</v>
      </c>
      <c r="X73" s="526">
        <f t="shared" si="40"/>
        <v>-35.215614080429077</v>
      </c>
    </row>
    <row r="74" spans="1:26" x14ac:dyDescent="0.3">
      <c r="A74" s="535" t="s">
        <v>1455</v>
      </c>
      <c r="B74" s="908">
        <f>B73-GG_GFSdet!D180-GG_GFSdet!D99</f>
        <v>-15.110149562358856</v>
      </c>
      <c r="C74" s="908">
        <f>C73-GG_GFSdet!E180-GG_GFSdet!E99</f>
        <v>-25.428686857223511</v>
      </c>
      <c r="D74" s="908">
        <f>D73-GG_GFSdet!F180-GG_GFSdet!F99</f>
        <v>-19.050317406654358</v>
      </c>
      <c r="E74" s="908">
        <f>E73-GG_GFSdet!G180-GG_GFSdet!G99</f>
        <v>-6.6413054401054978</v>
      </c>
      <c r="F74" s="908">
        <f>F73-GG_GFSdet!H180-GG_GFSdet!H99</f>
        <v>-8.5511882305145264</v>
      </c>
      <c r="G74" s="908">
        <f>G73-GG_GFSdet!I180-GG_GFSdet!I99</f>
        <v>4.4268287420272827</v>
      </c>
      <c r="H74" s="908">
        <f>H73-GG_GFSdet!J180-GG_GFSdet!J99</f>
        <v>-1.686620831489563</v>
      </c>
      <c r="I74" s="908">
        <f>I73-GG_GFSdet!K180-GG_GFSdet!K99</f>
        <v>-4.9958570003509521</v>
      </c>
      <c r="J74" s="908">
        <f>J73-GG_GFSdet!L180-GG_GFSdet!L99</f>
        <v>-6.3564109802246094</v>
      </c>
      <c r="K74" s="908">
        <f>K73-GG_GFSdet!M180-GG_GFSdet!M99</f>
        <v>-8.4906843900680542</v>
      </c>
      <c r="L74" s="908">
        <f>L73-GG_GFSdet!N180-GG_GFSdet!N99</f>
        <v>-7.6558868288993835</v>
      </c>
      <c r="M74" s="908">
        <f>M73-GG_GFSdet!O180-GG_GFSdet!O99</f>
        <v>4.3421974778175354</v>
      </c>
      <c r="N74" s="908">
        <f>N73-GG_GFSdet!P180-GG_GFSdet!P99</f>
        <v>2.3135460019111633</v>
      </c>
      <c r="O74" s="908">
        <f>O73-GG_GFSdet!Q180-GG_GFSdet!Q99</f>
        <v>1.7931164503097534</v>
      </c>
      <c r="P74" s="908">
        <f>P73-GG_GFSdet!R180-GG_GFSdet!R99</f>
        <v>5.116206169128418</v>
      </c>
      <c r="Q74" s="908">
        <f>Q73-GG_GFSdet!S180-GG_GFSdet!S99</f>
        <v>11.551586806774139</v>
      </c>
      <c r="R74" s="908">
        <f>R73-GG_GFSdet!T180-GG_GFSdet!T99</f>
        <v>6.4309794306755066</v>
      </c>
      <c r="S74" s="908">
        <f>S73-GG_GFSdet!U180-GG_GFSdet!U99</f>
        <v>8.947065532207489</v>
      </c>
      <c r="T74" s="908">
        <f>T73-GG_GFSdet!V180-GG_GFSdet!V99</f>
        <v>76.079675734043121</v>
      </c>
      <c r="U74" s="908">
        <f>U73-GG_GFSdet!W180-GG_GFSdet!W99</f>
        <v>-17.121124744415283</v>
      </c>
      <c r="V74" s="908">
        <f>V73-GG_GFSdet!X180-GG_GFSdet!X99</f>
        <v>-54.057702600955963</v>
      </c>
      <c r="W74" s="908">
        <f>W73-GG_GFSdet!Y180-GG_GFSdet!Y99</f>
        <v>-42.598792254924774</v>
      </c>
      <c r="X74" s="908">
        <f>X73-GG_GFSdet!Z180-GG_GFSdet!Z99</f>
        <v>-37.020318388938904</v>
      </c>
    </row>
    <row r="75" spans="1:26" x14ac:dyDescent="0.3">
      <c r="A75" s="536" t="s">
        <v>111</v>
      </c>
      <c r="B75" s="526"/>
      <c r="C75" s="526"/>
      <c r="D75" s="526"/>
      <c r="E75" s="526"/>
      <c r="F75" s="526"/>
      <c r="G75" s="526"/>
      <c r="H75" s="526"/>
      <c r="I75" s="526"/>
      <c r="J75" s="526"/>
      <c r="K75" s="526"/>
      <c r="L75" s="526"/>
      <c r="M75" s="526"/>
      <c r="N75" s="526"/>
      <c r="O75" s="526"/>
      <c r="P75" s="526"/>
      <c r="Q75" s="526"/>
      <c r="R75" s="526"/>
      <c r="S75" s="526"/>
      <c r="T75" s="526"/>
      <c r="U75" s="526"/>
      <c r="V75" s="526"/>
      <c r="W75" s="526"/>
      <c r="X75" s="526"/>
    </row>
    <row r="76" spans="1:26" x14ac:dyDescent="0.3">
      <c r="A76" s="537" t="s">
        <v>99</v>
      </c>
      <c r="B76" s="538">
        <f t="shared" ref="B76:X76" si="41">B49/B$44</f>
        <v>0.65019757141970946</v>
      </c>
      <c r="C76" s="538">
        <f t="shared" si="41"/>
        <v>0.57020181564773753</v>
      </c>
      <c r="D76" s="538">
        <f t="shared" si="41"/>
        <v>0.59339067210764485</v>
      </c>
      <c r="E76" s="538">
        <f t="shared" si="41"/>
        <v>0.6951641508634897</v>
      </c>
      <c r="F76" s="538">
        <f t="shared" si="41"/>
        <v>0.66894896362333456</v>
      </c>
      <c r="G76" s="538">
        <f t="shared" si="41"/>
        <v>0.62388714037130344</v>
      </c>
      <c r="H76" s="538">
        <f t="shared" si="41"/>
        <v>0.66193903165914914</v>
      </c>
      <c r="I76" s="538">
        <f t="shared" si="41"/>
        <v>0.68088403441514778</v>
      </c>
      <c r="J76" s="538">
        <f t="shared" si="41"/>
        <v>0.6573976564429227</v>
      </c>
      <c r="K76" s="538">
        <f t="shared" si="41"/>
        <v>0.64995932842922299</v>
      </c>
      <c r="L76" s="538">
        <f t="shared" si="41"/>
        <v>0.72383743599048267</v>
      </c>
      <c r="M76" s="538">
        <f t="shared" si="41"/>
        <v>0.74243899285562154</v>
      </c>
      <c r="N76" s="538">
        <f t="shared" si="41"/>
        <v>0.72994207462061278</v>
      </c>
      <c r="O76" s="538">
        <f t="shared" si="41"/>
        <v>0.70348792913958502</v>
      </c>
      <c r="P76" s="538">
        <f t="shared" si="41"/>
        <v>0.69794057277869104</v>
      </c>
      <c r="Q76" s="538">
        <f t="shared" si="41"/>
        <v>0.64733873359748173</v>
      </c>
      <c r="R76" s="538">
        <f t="shared" si="41"/>
        <v>0.65304074428976844</v>
      </c>
      <c r="S76" s="538">
        <f t="shared" si="41"/>
        <v>0.63731602732890424</v>
      </c>
      <c r="T76" s="538">
        <f t="shared" si="41"/>
        <v>0.92139198089405372</v>
      </c>
      <c r="U76" s="538">
        <f t="shared" si="41"/>
        <v>0.70432710384834996</v>
      </c>
      <c r="V76" s="538">
        <f t="shared" si="41"/>
        <v>0.75279456906867326</v>
      </c>
      <c r="W76" s="538">
        <f t="shared" si="41"/>
        <v>0.91487562207595685</v>
      </c>
      <c r="X76" s="538">
        <f t="shared" si="41"/>
        <v>0.93048202739560038</v>
      </c>
      <c r="Y76" s="538"/>
      <c r="Z76" s="538"/>
    </row>
    <row r="77" spans="1:26" x14ac:dyDescent="0.3">
      <c r="A77" s="539" t="s">
        <v>188</v>
      </c>
      <c r="B77" s="538">
        <f t="shared" ref="B77:X77" si="42">B50/B$44</f>
        <v>0.15909180532831294</v>
      </c>
      <c r="C77" s="538">
        <f t="shared" si="42"/>
        <v>0.1578693611561609</v>
      </c>
      <c r="D77" s="538">
        <f t="shared" si="42"/>
        <v>0.14718779892445591</v>
      </c>
      <c r="E77" s="538">
        <f t="shared" si="42"/>
        <v>0.16016323475159894</v>
      </c>
      <c r="F77" s="538">
        <f t="shared" si="42"/>
        <v>0.17087891357858012</v>
      </c>
      <c r="G77" s="538">
        <f t="shared" si="42"/>
        <v>0.17012372944318235</v>
      </c>
      <c r="H77" s="538">
        <f t="shared" si="42"/>
        <v>0.16340917362518331</v>
      </c>
      <c r="I77" s="538">
        <f t="shared" si="42"/>
        <v>0.15504895404831365</v>
      </c>
      <c r="J77" s="538">
        <f t="shared" si="42"/>
        <v>0.16554043132268881</v>
      </c>
      <c r="K77" s="538">
        <f t="shared" si="42"/>
        <v>0.15616574141287756</v>
      </c>
      <c r="L77" s="538">
        <f t="shared" si="42"/>
        <v>0.16744111156859082</v>
      </c>
      <c r="M77" s="538">
        <f t="shared" si="42"/>
        <v>0.17651691167900954</v>
      </c>
      <c r="N77" s="538">
        <f t="shared" si="42"/>
        <v>0.18273632266812354</v>
      </c>
      <c r="O77" s="538">
        <f t="shared" si="42"/>
        <v>0.18697734799610605</v>
      </c>
      <c r="P77" s="538">
        <f t="shared" si="42"/>
        <v>0.19351889602053596</v>
      </c>
      <c r="Q77" s="538">
        <f t="shared" si="42"/>
        <v>0.19874268178981599</v>
      </c>
      <c r="R77" s="538">
        <f t="shared" si="42"/>
        <v>0.1957446142134294</v>
      </c>
      <c r="S77" s="538">
        <f t="shared" si="42"/>
        <v>0.19677046850042532</v>
      </c>
      <c r="T77" s="538">
        <f t="shared" si="42"/>
        <v>0.21151508806448446</v>
      </c>
      <c r="U77" s="538">
        <f t="shared" si="42"/>
        <v>0.18522051288321492</v>
      </c>
      <c r="V77" s="538">
        <f t="shared" si="42"/>
        <v>0.18349986937587326</v>
      </c>
      <c r="W77" s="538">
        <f t="shared" si="42"/>
        <v>0.18066865386222522</v>
      </c>
      <c r="X77" s="538">
        <f t="shared" si="42"/>
        <v>0.18010538921511043</v>
      </c>
      <c r="Y77" s="538"/>
      <c r="Z77" s="538"/>
    </row>
    <row r="78" spans="1:26" x14ac:dyDescent="0.3">
      <c r="A78" s="539" t="s">
        <v>112</v>
      </c>
      <c r="B78" s="538">
        <f>(B50+B53)/B$44</f>
        <v>0.3090020549784534</v>
      </c>
      <c r="C78" s="538">
        <f t="shared" ref="C78:X78" si="43">(C50+C53)/C$44</f>
        <v>0.28877977173943103</v>
      </c>
      <c r="D78" s="538">
        <f t="shared" si="43"/>
        <v>0.26018854854268159</v>
      </c>
      <c r="E78" s="538">
        <f t="shared" si="43"/>
        <v>0.27644163730518184</v>
      </c>
      <c r="F78" s="538">
        <f t="shared" si="43"/>
        <v>0.26505079043159485</v>
      </c>
      <c r="G78" s="538">
        <f t="shared" si="43"/>
        <v>0.2722406023322464</v>
      </c>
      <c r="H78" s="538">
        <f t="shared" si="43"/>
        <v>0.26665929058122423</v>
      </c>
      <c r="I78" s="538">
        <f t="shared" si="43"/>
        <v>0.27052258371530968</v>
      </c>
      <c r="J78" s="538">
        <f t="shared" si="43"/>
        <v>0.29347781749948432</v>
      </c>
      <c r="K78" s="538">
        <f t="shared" si="43"/>
        <v>0.28253618166404554</v>
      </c>
      <c r="L78" s="538">
        <f t="shared" si="43"/>
        <v>0.302292537999172</v>
      </c>
      <c r="M78" s="538">
        <f t="shared" si="43"/>
        <v>0.3353424962222028</v>
      </c>
      <c r="N78" s="538">
        <f t="shared" si="43"/>
        <v>0.34488998406304577</v>
      </c>
      <c r="O78" s="538">
        <f t="shared" si="43"/>
        <v>0.36148863164869588</v>
      </c>
      <c r="P78" s="538">
        <f t="shared" si="43"/>
        <v>0.35418878263559017</v>
      </c>
      <c r="Q78" s="538">
        <f t="shared" si="43"/>
        <v>0.3552875962250952</v>
      </c>
      <c r="R78" s="538">
        <f t="shared" si="43"/>
        <v>0.34450142255873406</v>
      </c>
      <c r="S78" s="538">
        <f t="shared" si="43"/>
        <v>0.34377050328517406</v>
      </c>
      <c r="T78" s="538">
        <f t="shared" si="43"/>
        <v>0.34583765318061915</v>
      </c>
      <c r="U78" s="538">
        <f t="shared" si="43"/>
        <v>0.33612756574426345</v>
      </c>
      <c r="V78" s="538">
        <f t="shared" si="43"/>
        <v>0.32580390694430511</v>
      </c>
      <c r="W78" s="538">
        <f t="shared" si="43"/>
        <v>0.35125232104603943</v>
      </c>
      <c r="X78" s="538">
        <f t="shared" si="43"/>
        <v>0.33380205774947685</v>
      </c>
      <c r="Y78" s="538"/>
      <c r="Z78" s="538"/>
    </row>
    <row r="79" spans="1:26" x14ac:dyDescent="0.3">
      <c r="A79" s="539" t="s">
        <v>101</v>
      </c>
      <c r="B79" s="538">
        <f t="shared" ref="B79:X79" si="44">B52/B$44</f>
        <v>0.27580239659400663</v>
      </c>
      <c r="C79" s="538">
        <f t="shared" si="44"/>
        <v>0.21408890469818362</v>
      </c>
      <c r="D79" s="538">
        <f t="shared" si="44"/>
        <v>0.25944034916018088</v>
      </c>
      <c r="E79" s="538">
        <f t="shared" si="44"/>
        <v>0.34057666380677859</v>
      </c>
      <c r="F79" s="538">
        <f t="shared" si="44"/>
        <v>0.33131057308824369</v>
      </c>
      <c r="G79" s="538">
        <f t="shared" si="44"/>
        <v>0.28102127490244216</v>
      </c>
      <c r="H79" s="538">
        <f t="shared" si="44"/>
        <v>0.32808588986839138</v>
      </c>
      <c r="I79" s="538">
        <f t="shared" si="44"/>
        <v>0.34269148511817754</v>
      </c>
      <c r="J79" s="538">
        <f t="shared" si="44"/>
        <v>0.29381602390911477</v>
      </c>
      <c r="K79" s="538">
        <f t="shared" si="44"/>
        <v>0.28959582963092506</v>
      </c>
      <c r="L79" s="538">
        <f t="shared" si="44"/>
        <v>0.34282777749737536</v>
      </c>
      <c r="M79" s="538">
        <f t="shared" si="44"/>
        <v>0.30600546911097043</v>
      </c>
      <c r="N79" s="538">
        <f t="shared" si="44"/>
        <v>0.29291169993234578</v>
      </c>
      <c r="O79" s="538">
        <f t="shared" si="44"/>
        <v>0.25109539812276604</v>
      </c>
      <c r="P79" s="538">
        <f t="shared" si="44"/>
        <v>0.25146495059795282</v>
      </c>
      <c r="Q79" s="538">
        <f t="shared" si="44"/>
        <v>0.2079806364437565</v>
      </c>
      <c r="R79" s="538">
        <f t="shared" si="44"/>
        <v>0.21560093408157976</v>
      </c>
      <c r="S79" s="538">
        <f t="shared" si="44"/>
        <v>0.19034192311191675</v>
      </c>
      <c r="T79" s="538">
        <f t="shared" si="44"/>
        <v>0.45581352543831966</v>
      </c>
      <c r="U79" s="538">
        <f t="shared" si="44"/>
        <v>0.24522106309421571</v>
      </c>
      <c r="V79" s="538">
        <f t="shared" si="44"/>
        <v>0.29646623832838437</v>
      </c>
      <c r="W79" s="538">
        <f t="shared" si="44"/>
        <v>0.43004043539067283</v>
      </c>
      <c r="X79" s="538">
        <f t="shared" si="44"/>
        <v>0.4668609725358005</v>
      </c>
      <c r="Y79" s="538"/>
      <c r="Z79" s="538"/>
    </row>
    <row r="80" spans="1:26" x14ac:dyDescent="0.3">
      <c r="A80" s="537" t="s">
        <v>103</v>
      </c>
      <c r="B80" s="538">
        <f t="shared" ref="B80:X80" si="45">B55/B$44</f>
        <v>-0.62780741228134673</v>
      </c>
      <c r="C80" s="538">
        <f t="shared" si="45"/>
        <v>-0.5867523740587991</v>
      </c>
      <c r="D80" s="538">
        <f t="shared" si="45"/>
        <v>-0.57668009329573855</v>
      </c>
      <c r="E80" s="538">
        <f t="shared" si="45"/>
        <v>-0.63373521059371396</v>
      </c>
      <c r="F80" s="538">
        <f t="shared" si="45"/>
        <v>-0.59701080290678366</v>
      </c>
      <c r="G80" s="538">
        <f t="shared" si="45"/>
        <v>-0.51739353062576598</v>
      </c>
      <c r="H80" s="538">
        <f t="shared" si="45"/>
        <v>-0.54595520414434595</v>
      </c>
      <c r="I80" s="538">
        <f t="shared" si="45"/>
        <v>-0.55991695831572497</v>
      </c>
      <c r="J80" s="538">
        <f t="shared" si="45"/>
        <v>-0.57750203133250499</v>
      </c>
      <c r="K80" s="538">
        <f t="shared" si="45"/>
        <v>-0.59366065231778531</v>
      </c>
      <c r="L80" s="538">
        <f t="shared" si="45"/>
        <v>-0.61708892609382782</v>
      </c>
      <c r="M80" s="538">
        <f t="shared" si="45"/>
        <v>-0.60575045778343306</v>
      </c>
      <c r="N80" s="538">
        <f t="shared" si="45"/>
        <v>-0.61089278319187401</v>
      </c>
      <c r="O80" s="538">
        <f t="shared" si="45"/>
        <v>-0.61971175009212009</v>
      </c>
      <c r="P80" s="538">
        <f t="shared" si="45"/>
        <v>-0.61264882297392143</v>
      </c>
      <c r="Q80" s="538">
        <f t="shared" si="45"/>
        <v>-0.5397705195181729</v>
      </c>
      <c r="R80" s="538">
        <f t="shared" si="45"/>
        <v>-0.5569092448717573</v>
      </c>
      <c r="S80" s="538">
        <f t="shared" si="45"/>
        <v>-0.57203435944593561</v>
      </c>
      <c r="T80" s="538">
        <f t="shared" si="45"/>
        <v>-0.62238519228346045</v>
      </c>
      <c r="U80" s="538">
        <f t="shared" si="45"/>
        <v>-0.69455292427949678</v>
      </c>
      <c r="V80" s="538">
        <f t="shared" si="45"/>
        <v>-0.87931922511063687</v>
      </c>
      <c r="W80" s="538">
        <f t="shared" si="45"/>
        <v>-0.99901633837371873</v>
      </c>
      <c r="X80" s="538">
        <f t="shared" si="45"/>
        <v>-0.98439610765955943</v>
      </c>
      <c r="Y80" s="538"/>
      <c r="Z80" s="538"/>
    </row>
    <row r="81" spans="1:26" x14ac:dyDescent="0.3">
      <c r="A81" s="534" t="s">
        <v>418</v>
      </c>
      <c r="B81" s="538">
        <f t="shared" ref="B81:X81" si="46">B56/B$44</f>
        <v>-0.222806455127988</v>
      </c>
      <c r="C81" s="538">
        <f t="shared" si="46"/>
        <v>-0.22361898106798675</v>
      </c>
      <c r="D81" s="538">
        <f t="shared" si="46"/>
        <v>-0.22370907083080796</v>
      </c>
      <c r="E81" s="538">
        <f t="shared" si="46"/>
        <v>-0.24313012332860173</v>
      </c>
      <c r="F81" s="538">
        <f t="shared" si="46"/>
        <v>-0.22165557582652082</v>
      </c>
      <c r="G81" s="538">
        <f t="shared" si="46"/>
        <v>-0.19395790389477749</v>
      </c>
      <c r="H81" s="538">
        <f t="shared" si="46"/>
        <v>-0.19969702159304847</v>
      </c>
      <c r="I81" s="538">
        <f t="shared" si="46"/>
        <v>-0.20006304823332338</v>
      </c>
      <c r="J81" s="538">
        <f t="shared" si="46"/>
        <v>-0.20966158375877669</v>
      </c>
      <c r="K81" s="538">
        <f t="shared" si="46"/>
        <v>-0.22056209710189842</v>
      </c>
      <c r="L81" s="538">
        <f t="shared" si="46"/>
        <v>-0.22158750743900421</v>
      </c>
      <c r="M81" s="538">
        <f t="shared" si="46"/>
        <v>-0.21421636025344293</v>
      </c>
      <c r="N81" s="538">
        <f t="shared" si="46"/>
        <v>-0.20142263146571857</v>
      </c>
      <c r="O81" s="538">
        <f t="shared" si="46"/>
        <v>-0.20148402836889476</v>
      </c>
      <c r="P81" s="538">
        <f t="shared" si="46"/>
        <v>-0.18959386165289496</v>
      </c>
      <c r="Q81" s="538">
        <f t="shared" si="46"/>
        <v>-0.17469988295116162</v>
      </c>
      <c r="R81" s="538">
        <f t="shared" si="46"/>
        <v>-0.18151527750893448</v>
      </c>
      <c r="S81" s="538">
        <f t="shared" si="46"/>
        <v>-0.19632227536965063</v>
      </c>
      <c r="T81" s="538">
        <f t="shared" si="46"/>
        <v>-0.20760473439720964</v>
      </c>
      <c r="U81" s="538">
        <f t="shared" si="46"/>
        <v>-0.21765417999679504</v>
      </c>
      <c r="V81" s="538">
        <f t="shared" si="46"/>
        <v>-0.24795914380550069</v>
      </c>
      <c r="W81" s="538">
        <f t="shared" si="46"/>
        <v>-0.27964918441586811</v>
      </c>
      <c r="X81" s="538">
        <f t="shared" si="46"/>
        <v>-0.25930668719133509</v>
      </c>
      <c r="Y81" s="538"/>
      <c r="Z81" s="538"/>
    </row>
    <row r="82" spans="1:26" x14ac:dyDescent="0.3">
      <c r="A82" s="534" t="s">
        <v>104</v>
      </c>
      <c r="B82" s="538">
        <f t="shared" ref="B82:X82" si="47">B57/B$44</f>
        <v>-0.17165254355746246</v>
      </c>
      <c r="C82" s="538">
        <f t="shared" si="47"/>
        <v>-0.17377698549478068</v>
      </c>
      <c r="D82" s="538">
        <f t="shared" si="47"/>
        <v>-0.16662001682349301</v>
      </c>
      <c r="E82" s="538">
        <f t="shared" si="47"/>
        <v>-0.20082727470434414</v>
      </c>
      <c r="F82" s="538">
        <f t="shared" si="47"/>
        <v>-0.18039631826236849</v>
      </c>
      <c r="G82" s="538">
        <f t="shared" si="47"/>
        <v>-0.14811300333754512</v>
      </c>
      <c r="H82" s="538">
        <f t="shared" si="47"/>
        <v>-0.17161391770582057</v>
      </c>
      <c r="I82" s="538">
        <f t="shared" si="47"/>
        <v>-0.16319666435974906</v>
      </c>
      <c r="J82" s="538">
        <f t="shared" si="47"/>
        <v>-0.17489723184698699</v>
      </c>
      <c r="K82" s="538">
        <f t="shared" si="47"/>
        <v>-0.18133792147979738</v>
      </c>
      <c r="L82" s="538">
        <f t="shared" si="47"/>
        <v>-0.18997857599242038</v>
      </c>
      <c r="M82" s="538">
        <f t="shared" si="47"/>
        <v>-0.18658723068463468</v>
      </c>
      <c r="N82" s="538">
        <f t="shared" si="47"/>
        <v>-0.18170537440519494</v>
      </c>
      <c r="O82" s="538">
        <f t="shared" si="47"/>
        <v>-0.17533222798333858</v>
      </c>
      <c r="P82" s="538">
        <f t="shared" si="47"/>
        <v>-0.16373080609343899</v>
      </c>
      <c r="Q82" s="538">
        <f t="shared" si="47"/>
        <v>-0.13933880163677012</v>
      </c>
      <c r="R82" s="538">
        <f t="shared" si="47"/>
        <v>-0.13733264588325819</v>
      </c>
      <c r="S82" s="538">
        <f t="shared" si="47"/>
        <v>-0.14127840062441235</v>
      </c>
      <c r="T82" s="538">
        <f t="shared" si="47"/>
        <v>-0.14971636564430751</v>
      </c>
      <c r="U82" s="538">
        <f t="shared" si="47"/>
        <v>-0.15618369538154941</v>
      </c>
      <c r="V82" s="538">
        <f t="shared" si="47"/>
        <v>-0.17271843677908894</v>
      </c>
      <c r="W82" s="538">
        <f t="shared" si="47"/>
        <v>-0.18418502500770248</v>
      </c>
      <c r="X82" s="538">
        <f t="shared" si="47"/>
        <v>-0.19941813391257063</v>
      </c>
      <c r="Y82" s="538"/>
      <c r="Z82" s="538"/>
    </row>
    <row r="83" spans="1:26" x14ac:dyDescent="0.3">
      <c r="A83" s="540" t="s">
        <v>1453</v>
      </c>
      <c r="B83" s="538">
        <f t="shared" ref="B83:X83" si="48">B71/B$44</f>
        <v>2.2390159138362717E-2</v>
      </c>
      <c r="C83" s="538">
        <f t="shared" si="48"/>
        <v>-1.6550558411061567E-2</v>
      </c>
      <c r="D83" s="538">
        <f t="shared" si="48"/>
        <v>1.6710578811906237E-2</v>
      </c>
      <c r="E83" s="538">
        <f t="shared" si="48"/>
        <v>6.1428940269775807E-2</v>
      </c>
      <c r="F83" s="538">
        <f t="shared" si="48"/>
        <v>7.1938160716550847E-2</v>
      </c>
      <c r="G83" s="538">
        <f t="shared" si="48"/>
        <v>0.10649360974553745</v>
      </c>
      <c r="H83" s="538">
        <f t="shared" si="48"/>
        <v>0.11598382751480314</v>
      </c>
      <c r="I83" s="538">
        <f t="shared" si="48"/>
        <v>0.12096707609942281</v>
      </c>
      <c r="J83" s="538">
        <f t="shared" si="48"/>
        <v>7.9895625110417715E-2</v>
      </c>
      <c r="K83" s="538">
        <f t="shared" si="48"/>
        <v>5.6298676111437775E-2</v>
      </c>
      <c r="L83" s="538">
        <f t="shared" si="48"/>
        <v>0.10674850989665484</v>
      </c>
      <c r="M83" s="538">
        <f t="shared" si="48"/>
        <v>0.13668853507218851</v>
      </c>
      <c r="N83" s="538">
        <f t="shared" si="48"/>
        <v>0.11904929142873874</v>
      </c>
      <c r="O83" s="538">
        <f t="shared" si="48"/>
        <v>8.3776179047464913E-2</v>
      </c>
      <c r="P83" s="538">
        <f t="shared" si="48"/>
        <v>8.5291749804769557E-2</v>
      </c>
      <c r="Q83" s="538">
        <f t="shared" si="48"/>
        <v>0.10756821407930883</v>
      </c>
      <c r="R83" s="538">
        <f t="shared" si="48"/>
        <v>9.6131499418011204E-2</v>
      </c>
      <c r="S83" s="538">
        <f t="shared" si="48"/>
        <v>6.5281667882968589E-2</v>
      </c>
      <c r="T83" s="538">
        <f t="shared" si="48"/>
        <v>0.29900678861059327</v>
      </c>
      <c r="U83" s="538">
        <f t="shared" si="48"/>
        <v>9.7741795688531443E-3</v>
      </c>
      <c r="V83" s="538">
        <f t="shared" si="48"/>
        <v>-0.12652465604196358</v>
      </c>
      <c r="W83" s="538">
        <f t="shared" si="48"/>
        <v>-8.4140716297761806E-2</v>
      </c>
      <c r="X83" s="538">
        <f t="shared" si="48"/>
        <v>-5.3914080263959052E-2</v>
      </c>
      <c r="Y83" s="538"/>
      <c r="Z83" s="538"/>
    </row>
    <row r="84" spans="1:26" x14ac:dyDescent="0.3">
      <c r="A84" s="541" t="s">
        <v>113</v>
      </c>
      <c r="B84" s="538">
        <f t="shared" ref="B84:X84" si="49">B66/B$44</f>
        <v>-8.7307359161381867E-2</v>
      </c>
      <c r="C84" s="538">
        <f t="shared" si="49"/>
        <v>-0.10769171712578217</v>
      </c>
      <c r="D84" s="538">
        <f t="shared" si="49"/>
        <v>-0.11378506500834468</v>
      </c>
      <c r="E84" s="538">
        <f t="shared" si="49"/>
        <v>-8.7706397886545662E-2</v>
      </c>
      <c r="F84" s="538">
        <f t="shared" si="49"/>
        <v>-0.10807156822703368</v>
      </c>
      <c r="G84" s="538">
        <f t="shared" si="49"/>
        <v>-6.7764235506081683E-2</v>
      </c>
      <c r="H84" s="538">
        <f t="shared" si="49"/>
        <v>-0.10404755973269712</v>
      </c>
      <c r="I84" s="538">
        <f t="shared" si="49"/>
        <v>-0.12025049371254125</v>
      </c>
      <c r="J84" s="538">
        <f t="shared" si="49"/>
        <v>-7.3232070174969952E-2</v>
      </c>
      <c r="K84" s="538">
        <f t="shared" si="49"/>
        <v>-6.2245169763723129E-2</v>
      </c>
      <c r="L84" s="538">
        <f t="shared" si="49"/>
        <v>-0.10686138694685415</v>
      </c>
      <c r="M84" s="538">
        <f t="shared" si="49"/>
        <v>-7.2816023618353501E-2</v>
      </c>
      <c r="N84" s="538">
        <f t="shared" si="49"/>
        <v>-8.329352338316344E-2</v>
      </c>
      <c r="O84" s="538">
        <f t="shared" si="49"/>
        <v>-4.5227424047925853E-2</v>
      </c>
      <c r="P84" s="538">
        <f t="shared" si="49"/>
        <v>-5.1646653617546029E-2</v>
      </c>
      <c r="Q84" s="538">
        <f t="shared" si="49"/>
        <v>-5.7071102651087086E-2</v>
      </c>
      <c r="R84" s="538">
        <f t="shared" si="49"/>
        <v>-6.5802614876516938E-2</v>
      </c>
      <c r="S84" s="538">
        <f t="shared" si="49"/>
        <v>-2.488790014082078E-2</v>
      </c>
      <c r="T84" s="538">
        <f t="shared" si="49"/>
        <v>-2.5477326457641159E-2</v>
      </c>
      <c r="U84" s="538">
        <f t="shared" si="49"/>
        <v>-6.0355252361822646E-2</v>
      </c>
      <c r="V84" s="538">
        <f t="shared" si="49"/>
        <v>-6.7425542789898096E-2</v>
      </c>
      <c r="W84" s="538">
        <f t="shared" si="49"/>
        <v>-8.9491417266280529E-2</v>
      </c>
      <c r="X84" s="538">
        <f t="shared" si="49"/>
        <v>-9.0537880318500394E-2</v>
      </c>
      <c r="Y84" s="538"/>
      <c r="Z84" s="538"/>
    </row>
    <row r="85" spans="1:26" x14ac:dyDescent="0.3">
      <c r="A85" s="909" t="s">
        <v>1456</v>
      </c>
      <c r="B85" s="910">
        <f t="shared" ref="B85:X85" si="50">B73/B$44</f>
        <v>-6.491720002301915E-2</v>
      </c>
      <c r="C85" s="910">
        <f t="shared" si="50"/>
        <v>-0.12424227553684375</v>
      </c>
      <c r="D85" s="910">
        <f t="shared" si="50"/>
        <v>-9.7074486196438436E-2</v>
      </c>
      <c r="E85" s="910">
        <f t="shared" si="50"/>
        <v>-2.6277457616769855E-2</v>
      </c>
      <c r="F85" s="910">
        <f t="shared" si="50"/>
        <v>-3.6133407510482815E-2</v>
      </c>
      <c r="G85" s="910">
        <f t="shared" si="50"/>
        <v>3.8729374239455779E-2</v>
      </c>
      <c r="H85" s="910">
        <f t="shared" si="50"/>
        <v>1.1936267782106009E-2</v>
      </c>
      <c r="I85" s="910">
        <f t="shared" si="50"/>
        <v>7.1658238688155978E-4</v>
      </c>
      <c r="J85" s="910">
        <f t="shared" si="50"/>
        <v>6.6635549354477578E-3</v>
      </c>
      <c r="K85" s="910">
        <f t="shared" si="50"/>
        <v>-5.9464936522853557E-3</v>
      </c>
      <c r="L85" s="910">
        <f t="shared" si="50"/>
        <v>-1.1287705019930122E-4</v>
      </c>
      <c r="M85" s="910">
        <f t="shared" si="50"/>
        <v>6.3872511453835018E-2</v>
      </c>
      <c r="N85" s="910">
        <f t="shared" si="50"/>
        <v>3.5755768045575301E-2</v>
      </c>
      <c r="O85" s="910">
        <f t="shared" si="50"/>
        <v>3.854875499953906E-2</v>
      </c>
      <c r="P85" s="910">
        <f t="shared" si="50"/>
        <v>3.3645096187223528E-2</v>
      </c>
      <c r="Q85" s="910">
        <f t="shared" si="50"/>
        <v>5.049711142822174E-2</v>
      </c>
      <c r="R85" s="910">
        <f t="shared" si="50"/>
        <v>3.0328884541494263E-2</v>
      </c>
      <c r="S85" s="910">
        <f t="shared" si="50"/>
        <v>4.0393767742147813E-2</v>
      </c>
      <c r="T85" s="910">
        <f t="shared" si="50"/>
        <v>0.2735294621529521</v>
      </c>
      <c r="U85" s="910">
        <f t="shared" si="50"/>
        <v>-5.0581072792969507E-2</v>
      </c>
      <c r="V85" s="910">
        <f t="shared" si="50"/>
        <v>-0.19395019883186168</v>
      </c>
      <c r="W85" s="910">
        <f t="shared" si="50"/>
        <v>-0.17363213356404233</v>
      </c>
      <c r="X85" s="910">
        <f t="shared" si="50"/>
        <v>-0.14445196058245943</v>
      </c>
    </row>
    <row r="86" spans="1:26" x14ac:dyDescent="0.3">
      <c r="A86" s="939" t="s">
        <v>4298</v>
      </c>
      <c r="B86" s="526"/>
      <c r="C86" s="526"/>
      <c r="D86" s="526"/>
      <c r="E86" s="526"/>
      <c r="F86" s="526"/>
      <c r="G86" s="526"/>
      <c r="H86" s="526"/>
      <c r="I86" s="526"/>
      <c r="J86" s="526"/>
      <c r="K86" s="526"/>
      <c r="L86" s="526"/>
      <c r="M86" s="526"/>
    </row>
  </sheetData>
  <pageMargins left="0.7" right="0.7" top="0.75" bottom="0.75" header="0.3" footer="0.3"/>
  <pageSetup scale="42" orientation="landscape" r:id="rId1"/>
  <headerFooter>
    <oddHeader>&amp;C&amp;14Republic of Palau:  Summary Government Finance Statistics</oddHeader>
    <oddFooter>&amp;L&amp;D</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445A-B000-410A-941A-554D2AB43749}">
  <sheetPr codeName="Sheet18">
    <tabColor rgb="FF00B0F0"/>
  </sheetPr>
  <dimension ref="A1:CK431"/>
  <sheetViews>
    <sheetView view="pageBreakPreview" zoomScale="90" zoomScaleNormal="90" zoomScaleSheetLayoutView="90" workbookViewId="0">
      <pane xSplit="3" ySplit="2" topLeftCell="D3" activePane="bottomRight" state="frozen"/>
      <selection pane="topRight" activeCell="A53" sqref="A53:XFD53"/>
      <selection pane="bottomLeft" activeCell="A53" sqref="A53:XFD53"/>
      <selection pane="bottomRight" activeCell="C2" sqref="C2"/>
    </sheetView>
  </sheetViews>
  <sheetFormatPr defaultColWidth="9.1796875" defaultRowHeight="13" outlineLevelCol="1" x14ac:dyDescent="0.3"/>
  <cols>
    <col min="1" max="1" width="11.1796875" style="561" hidden="1" customWidth="1" outlineLevel="1"/>
    <col min="2" max="2" width="3.453125" style="561" hidden="1" customWidth="1" outlineLevel="1"/>
    <col min="3" max="3" width="44" style="527" customWidth="1" collapsed="1"/>
    <col min="4" max="4" width="8.1796875" style="527" bestFit="1" customWidth="1"/>
    <col min="5" max="6" width="8" style="527" bestFit="1" customWidth="1"/>
    <col min="7" max="18" width="8.1796875" style="527" bestFit="1" customWidth="1"/>
    <col min="19" max="29" width="8.453125" style="527" bestFit="1" customWidth="1"/>
    <col min="30" max="32" width="9.1796875" style="527" customWidth="1"/>
    <col min="33" max="36" width="9.1796875" style="552" customWidth="1"/>
    <col min="37" max="37" width="9.1796875" style="527"/>
    <col min="38" max="39" width="9.1796875" style="526"/>
    <col min="40" max="16384" width="9.1796875" style="527"/>
  </cols>
  <sheetData>
    <row r="1" spans="1:39" ht="24.75" customHeight="1" x14ac:dyDescent="0.3">
      <c r="C1" s="93" t="str">
        <f>Index!A106</f>
        <v>Table 9c    National government finances (GFS 2014 format, detail), FY2000-FY2025</v>
      </c>
    </row>
    <row r="2" spans="1:39" s="524" customFormat="1" ht="25.5" customHeight="1" x14ac:dyDescent="0.3">
      <c r="A2" s="547" t="s">
        <v>1461</v>
      </c>
      <c r="B2" s="547"/>
      <c r="C2" s="548" t="s">
        <v>368</v>
      </c>
      <c r="D2" s="549" t="s">
        <v>232</v>
      </c>
      <c r="E2" s="549" t="s">
        <v>233</v>
      </c>
      <c r="F2" s="549" t="s">
        <v>234</v>
      </c>
      <c r="G2" s="549" t="s">
        <v>235</v>
      </c>
      <c r="H2" s="549" t="s">
        <v>236</v>
      </c>
      <c r="I2" s="549" t="s">
        <v>237</v>
      </c>
      <c r="J2" s="549" t="s">
        <v>238</v>
      </c>
      <c r="K2" s="549" t="s">
        <v>239</v>
      </c>
      <c r="L2" s="549" t="s">
        <v>240</v>
      </c>
      <c r="M2" s="549" t="s">
        <v>241</v>
      </c>
      <c r="N2" s="549" t="s">
        <v>242</v>
      </c>
      <c r="O2" s="549" t="s">
        <v>243</v>
      </c>
      <c r="P2" s="549" t="s">
        <v>244</v>
      </c>
      <c r="Q2" s="549" t="s">
        <v>245</v>
      </c>
      <c r="R2" s="549" t="s">
        <v>246</v>
      </c>
      <c r="S2" s="549" t="s">
        <v>247</v>
      </c>
      <c r="T2" s="549" t="s">
        <v>248</v>
      </c>
      <c r="U2" s="549" t="s">
        <v>249</v>
      </c>
      <c r="V2" s="549" t="s">
        <v>250</v>
      </c>
      <c r="W2" s="549" t="s">
        <v>251</v>
      </c>
      <c r="X2" s="549" t="s">
        <v>252</v>
      </c>
      <c r="Y2" s="549" t="s">
        <v>253</v>
      </c>
      <c r="Z2" s="549" t="s">
        <v>254</v>
      </c>
      <c r="AA2" s="549" t="s">
        <v>255</v>
      </c>
      <c r="AB2" s="549" t="s">
        <v>256</v>
      </c>
      <c r="AC2" s="549" t="s">
        <v>257</v>
      </c>
      <c r="AD2" s="523"/>
      <c r="AE2" s="523"/>
      <c r="AF2" s="523"/>
      <c r="AG2" s="523"/>
      <c r="AH2" s="523"/>
      <c r="AI2" s="523"/>
      <c r="AJ2" s="523"/>
      <c r="AL2" s="526"/>
      <c r="AM2" s="526"/>
    </row>
    <row r="3" spans="1:39" ht="20.25" customHeight="1" x14ac:dyDescent="0.3">
      <c r="A3" s="561">
        <v>1</v>
      </c>
      <c r="B3" s="550" t="str">
        <f t="shared" ref="B3:B34" si="0">IF(SUM(D3:AJ3)=0,"","X")</f>
        <v>X</v>
      </c>
      <c r="C3" s="527" t="s">
        <v>1462</v>
      </c>
      <c r="D3" s="551">
        <v>64.545852661132813</v>
      </c>
      <c r="E3" s="551">
        <v>52.406909942626953</v>
      </c>
      <c r="F3" s="551">
        <v>58.325809478759766</v>
      </c>
      <c r="G3" s="551">
        <v>69.630996704101563</v>
      </c>
      <c r="H3" s="551">
        <v>72.742149353027344</v>
      </c>
      <c r="I3" s="551">
        <v>77.380531311035156</v>
      </c>
      <c r="J3" s="551">
        <v>87.139381408691406</v>
      </c>
      <c r="K3" s="551">
        <v>92.0968017578125</v>
      </c>
      <c r="L3" s="551">
        <v>84.839927673339844</v>
      </c>
      <c r="M3" s="551">
        <v>76.296058654785156</v>
      </c>
      <c r="N3" s="551">
        <v>85.708717346191406</v>
      </c>
      <c r="O3" s="551">
        <v>87.235588073730469</v>
      </c>
      <c r="P3" s="551">
        <v>95.035247802734375</v>
      </c>
      <c r="Q3" s="551">
        <v>92.017570495605469</v>
      </c>
      <c r="R3" s="551">
        <v>106.60631561279297</v>
      </c>
      <c r="S3" s="551">
        <v>114.86373138427734</v>
      </c>
      <c r="T3" s="551">
        <v>124.95341491699219</v>
      </c>
      <c r="U3" s="551">
        <v>114.96192169189453</v>
      </c>
      <c r="V3" s="551">
        <v>126.73304748535156</v>
      </c>
      <c r="W3" s="551">
        <v>119.42132568359375</v>
      </c>
      <c r="X3" s="551">
        <v>117.04505157470703</v>
      </c>
      <c r="Y3" s="551">
        <v>132.06436157226563</v>
      </c>
      <c r="Z3" s="551">
        <v>147.12384033203125</v>
      </c>
      <c r="AA3" s="551">
        <v>132.97000122070313</v>
      </c>
      <c r="AB3" s="551">
        <v>179.89199829101563</v>
      </c>
      <c r="AC3" s="551">
        <v>193.80000305175781</v>
      </c>
      <c r="AE3" s="551"/>
    </row>
    <row r="4" spans="1:39" x14ac:dyDescent="0.3">
      <c r="A4" s="561">
        <v>1.1000000000000001</v>
      </c>
      <c r="B4" s="550" t="str">
        <f t="shared" si="0"/>
        <v>X</v>
      </c>
      <c r="C4" s="539" t="s">
        <v>1463</v>
      </c>
      <c r="D4" s="551">
        <v>23.792585372924805</v>
      </c>
      <c r="E4" s="551">
        <v>24.836740493774414</v>
      </c>
      <c r="F4" s="551">
        <v>23.583259582519531</v>
      </c>
      <c r="G4" s="551">
        <v>24.346830368041992</v>
      </c>
      <c r="H4" s="551">
        <v>27.951417922973633</v>
      </c>
      <c r="I4" s="551">
        <v>31.90900993347168</v>
      </c>
      <c r="J4" s="551">
        <v>31.336498260498047</v>
      </c>
      <c r="K4" s="551">
        <v>30.827644348144531</v>
      </c>
      <c r="L4" s="551">
        <v>32.904468536376953</v>
      </c>
      <c r="M4" s="551">
        <v>29.29925537109375</v>
      </c>
      <c r="N4" s="551">
        <v>31.233390808105469</v>
      </c>
      <c r="O4" s="551">
        <v>34.705303192138672</v>
      </c>
      <c r="P4" s="551">
        <v>38.986495971679688</v>
      </c>
      <c r="Q4" s="551">
        <v>41.441249847412109</v>
      </c>
      <c r="R4" s="551">
        <v>47.019981384277344</v>
      </c>
      <c r="S4" s="551">
        <v>56.553775787353516</v>
      </c>
      <c r="T4" s="551">
        <v>59.113941192626953</v>
      </c>
      <c r="U4" s="551">
        <v>56.918537139892578</v>
      </c>
      <c r="V4" s="551">
        <v>60.462627410888672</v>
      </c>
      <c r="W4" s="551">
        <v>51.784511566162109</v>
      </c>
      <c r="X4" s="551">
        <v>47.274307250976563</v>
      </c>
      <c r="Y4" s="551">
        <v>40.979000091552734</v>
      </c>
      <c r="Z4" s="551">
        <v>43.055999755859375</v>
      </c>
      <c r="AA4" s="551">
        <v>60.257999420166016</v>
      </c>
      <c r="AB4" s="551">
        <v>69.838996887207031</v>
      </c>
      <c r="AC4" s="551">
        <v>79.990997314453125</v>
      </c>
      <c r="AE4" s="551"/>
    </row>
    <row r="5" spans="1:39" x14ac:dyDescent="0.3">
      <c r="A5" s="561" t="s">
        <v>1464</v>
      </c>
      <c r="B5" s="550" t="str">
        <f t="shared" si="0"/>
        <v>X</v>
      </c>
      <c r="C5" s="553" t="s">
        <v>1465</v>
      </c>
      <c r="D5" s="551">
        <v>5.4798808097839355</v>
      </c>
      <c r="E5" s="551">
        <v>5.9586491584777832</v>
      </c>
      <c r="F5" s="551">
        <v>5.9010119438171387</v>
      </c>
      <c r="G5" s="551">
        <v>6.3255228996276855</v>
      </c>
      <c r="H5" s="551">
        <v>6.5075678825378418</v>
      </c>
      <c r="I5" s="551">
        <v>6.8989062309265137</v>
      </c>
      <c r="J5" s="551">
        <v>6.9780192375183105</v>
      </c>
      <c r="K5" s="551">
        <v>6.911829948425293</v>
      </c>
      <c r="L5" s="551">
        <v>6.9653630256652832</v>
      </c>
      <c r="M5" s="551">
        <v>6.6439619064331055</v>
      </c>
      <c r="N5" s="551">
        <v>6.6749730110168457</v>
      </c>
      <c r="O5" s="551">
        <v>7.1297469139099121</v>
      </c>
      <c r="P5" s="551">
        <v>7.1437168121337891</v>
      </c>
      <c r="Q5" s="551">
        <v>7.3568120002746582</v>
      </c>
      <c r="R5" s="551">
        <v>8.1507387161254883</v>
      </c>
      <c r="S5" s="551">
        <v>9.1428747177124023</v>
      </c>
      <c r="T5" s="551">
        <v>10.024467468261719</v>
      </c>
      <c r="U5" s="551">
        <v>10.933713912963867</v>
      </c>
      <c r="V5" s="551">
        <v>10.970115661621094</v>
      </c>
      <c r="W5" s="551">
        <v>10.90015697479248</v>
      </c>
      <c r="X5" s="551">
        <v>10.440800666809082</v>
      </c>
      <c r="Y5" s="551">
        <v>10.189999580383301</v>
      </c>
      <c r="Z5" s="551">
        <v>9.4049997329711914</v>
      </c>
      <c r="AA5" s="551">
        <v>13.071000099182129</v>
      </c>
      <c r="AB5" s="551">
        <v>14.61400032043457</v>
      </c>
      <c r="AC5" s="551">
        <v>15.043999671936035</v>
      </c>
      <c r="AE5" s="551"/>
    </row>
    <row r="6" spans="1:39" x14ac:dyDescent="0.3">
      <c r="A6" s="583" t="s">
        <v>1466</v>
      </c>
      <c r="B6" s="550" t="str">
        <f t="shared" si="0"/>
        <v>X</v>
      </c>
      <c r="C6" s="554" t="s">
        <v>1467</v>
      </c>
      <c r="D6" s="551">
        <v>5.4798808097839355</v>
      </c>
      <c r="E6" s="551">
        <v>5.9586491584777832</v>
      </c>
      <c r="F6" s="551">
        <v>5.9010119438171387</v>
      </c>
      <c r="G6" s="551">
        <v>6.3255228996276855</v>
      </c>
      <c r="H6" s="551">
        <v>6.5075678825378418</v>
      </c>
      <c r="I6" s="551">
        <v>6.8989062309265137</v>
      </c>
      <c r="J6" s="551">
        <v>6.9780192375183105</v>
      </c>
      <c r="K6" s="551">
        <v>6.911829948425293</v>
      </c>
      <c r="L6" s="551">
        <v>6.9653630256652832</v>
      </c>
      <c r="M6" s="551">
        <v>6.6439619064331055</v>
      </c>
      <c r="N6" s="551">
        <v>6.6749730110168457</v>
      </c>
      <c r="O6" s="551">
        <v>7.1297469139099121</v>
      </c>
      <c r="P6" s="551">
        <v>7.1437168121337891</v>
      </c>
      <c r="Q6" s="551">
        <v>7.3568120002746582</v>
      </c>
      <c r="R6" s="551">
        <v>8.1507387161254883</v>
      </c>
      <c r="S6" s="551">
        <v>9.1428747177124023</v>
      </c>
      <c r="T6" s="551">
        <v>10.024467468261719</v>
      </c>
      <c r="U6" s="551">
        <v>10.933713912963867</v>
      </c>
      <c r="V6" s="551">
        <v>10.970115661621094</v>
      </c>
      <c r="W6" s="551">
        <v>10.90015697479248</v>
      </c>
      <c r="X6" s="551">
        <v>10.440800666809082</v>
      </c>
      <c r="Y6" s="551">
        <v>10.189999580383301</v>
      </c>
      <c r="Z6" s="551">
        <v>9.4049997329711914</v>
      </c>
      <c r="AA6" s="551">
        <v>8.8470001220703125</v>
      </c>
      <c r="AB6" s="551">
        <v>11.446999549865723</v>
      </c>
      <c r="AC6" s="551">
        <v>10.03600025177002</v>
      </c>
      <c r="AE6" s="551"/>
      <c r="AG6" s="555"/>
      <c r="AH6" s="555"/>
      <c r="AI6" s="555"/>
      <c r="AJ6" s="555"/>
    </row>
    <row r="7" spans="1:39" x14ac:dyDescent="0.3">
      <c r="A7" s="583" t="s">
        <v>1468</v>
      </c>
      <c r="B7" s="550" t="str">
        <f t="shared" si="0"/>
        <v>X</v>
      </c>
      <c r="C7" s="554" t="s">
        <v>1469</v>
      </c>
      <c r="D7" s="551">
        <v>0</v>
      </c>
      <c r="E7" s="551">
        <v>0</v>
      </c>
      <c r="F7" s="551">
        <v>0</v>
      </c>
      <c r="G7" s="551">
        <v>0</v>
      </c>
      <c r="H7" s="551">
        <v>0</v>
      </c>
      <c r="I7" s="551">
        <v>0</v>
      </c>
      <c r="J7" s="551">
        <v>0</v>
      </c>
      <c r="K7" s="551">
        <v>0</v>
      </c>
      <c r="L7" s="551">
        <v>0</v>
      </c>
      <c r="M7" s="551">
        <v>0</v>
      </c>
      <c r="N7" s="551">
        <v>0</v>
      </c>
      <c r="O7" s="551">
        <v>0</v>
      </c>
      <c r="P7" s="551">
        <v>0</v>
      </c>
      <c r="Q7" s="551">
        <v>0</v>
      </c>
      <c r="R7" s="551">
        <v>0</v>
      </c>
      <c r="S7" s="551">
        <v>0</v>
      </c>
      <c r="T7" s="551">
        <v>0</v>
      </c>
      <c r="U7" s="551">
        <v>0</v>
      </c>
      <c r="V7" s="551">
        <v>0</v>
      </c>
      <c r="W7" s="551">
        <v>0</v>
      </c>
      <c r="X7" s="551">
        <v>0</v>
      </c>
      <c r="Y7" s="551">
        <v>0</v>
      </c>
      <c r="Z7" s="551">
        <v>0</v>
      </c>
      <c r="AA7" s="551">
        <v>4.1589999198913574</v>
      </c>
      <c r="AB7" s="551">
        <v>3.002000093460083</v>
      </c>
      <c r="AC7" s="551">
        <v>4.875</v>
      </c>
      <c r="AE7" s="551"/>
      <c r="AG7" s="555"/>
      <c r="AH7" s="555"/>
      <c r="AI7" s="555"/>
      <c r="AJ7" s="555"/>
    </row>
    <row r="8" spans="1:39" x14ac:dyDescent="0.3">
      <c r="A8" s="583" t="s">
        <v>1470</v>
      </c>
      <c r="B8" s="550" t="str">
        <f t="shared" si="0"/>
        <v>X</v>
      </c>
      <c r="C8" s="554" t="s">
        <v>1471</v>
      </c>
      <c r="D8" s="551">
        <v>0</v>
      </c>
      <c r="E8" s="551">
        <v>0</v>
      </c>
      <c r="F8" s="551">
        <v>0</v>
      </c>
      <c r="G8" s="551">
        <v>0</v>
      </c>
      <c r="H8" s="551">
        <v>0</v>
      </c>
      <c r="I8" s="551">
        <v>0</v>
      </c>
      <c r="J8" s="551">
        <v>0</v>
      </c>
      <c r="K8" s="551">
        <v>0</v>
      </c>
      <c r="L8" s="551">
        <v>0</v>
      </c>
      <c r="M8" s="551">
        <v>0</v>
      </c>
      <c r="N8" s="551">
        <v>0</v>
      </c>
      <c r="O8" s="551">
        <v>0</v>
      </c>
      <c r="P8" s="551">
        <v>0</v>
      </c>
      <c r="Q8" s="551">
        <v>0</v>
      </c>
      <c r="R8" s="551">
        <v>0</v>
      </c>
      <c r="S8" s="551">
        <v>0</v>
      </c>
      <c r="T8" s="551">
        <v>0</v>
      </c>
      <c r="U8" s="551">
        <v>0</v>
      </c>
      <c r="V8" s="551">
        <v>0</v>
      </c>
      <c r="W8" s="551">
        <v>0</v>
      </c>
      <c r="X8" s="551">
        <v>0</v>
      </c>
      <c r="Y8" s="551">
        <v>0</v>
      </c>
      <c r="Z8" s="551">
        <v>0</v>
      </c>
      <c r="AA8" s="551">
        <v>6.4999997615814209E-2</v>
      </c>
      <c r="AB8" s="551">
        <v>0.16500000655651093</v>
      </c>
      <c r="AC8" s="551">
        <v>0.13300000131130219</v>
      </c>
      <c r="AE8" s="551"/>
      <c r="AG8" s="555"/>
      <c r="AH8" s="555"/>
      <c r="AI8" s="555"/>
      <c r="AJ8" s="555"/>
    </row>
    <row r="9" spans="1:39" x14ac:dyDescent="0.3">
      <c r="A9" s="583" t="s">
        <v>1472</v>
      </c>
      <c r="B9" s="550" t="str">
        <f t="shared" si="0"/>
        <v>X</v>
      </c>
      <c r="C9" s="553" t="s">
        <v>1473</v>
      </c>
      <c r="D9" s="551">
        <v>0.84906500577926636</v>
      </c>
      <c r="E9" s="551">
        <v>0.82891297340393066</v>
      </c>
      <c r="F9" s="551">
        <v>1.0815260410308838</v>
      </c>
      <c r="G9" s="551">
        <v>1.3015910387039185</v>
      </c>
      <c r="H9" s="551">
        <v>1.4057140350341797</v>
      </c>
      <c r="I9" s="551">
        <v>1.1063439846038818</v>
      </c>
      <c r="J9" s="551">
        <v>1.0820950269699097</v>
      </c>
      <c r="K9" s="551">
        <v>0.97459101676940918</v>
      </c>
      <c r="L9" s="551">
        <v>1.1597199440002441</v>
      </c>
      <c r="M9" s="551">
        <v>0.93202102184295654</v>
      </c>
      <c r="N9" s="551">
        <v>1.1860330104827881</v>
      </c>
      <c r="O9" s="551">
        <v>0.91648298501968384</v>
      </c>
      <c r="P9" s="551">
        <v>1.0031499862670898</v>
      </c>
      <c r="Q9" s="551">
        <v>0.96697402000427246</v>
      </c>
      <c r="R9" s="551">
        <v>1.1468590497970581</v>
      </c>
      <c r="S9" s="551">
        <v>1.3870669603347778</v>
      </c>
      <c r="T9" s="551">
        <v>1.7023919820785522</v>
      </c>
      <c r="U9" s="551">
        <v>1.4857079982757568</v>
      </c>
      <c r="V9" s="551">
        <v>1.3856849670410156</v>
      </c>
      <c r="W9" s="551">
        <v>1.4425480365753174</v>
      </c>
      <c r="X9" s="551">
        <v>1.390315055847168</v>
      </c>
      <c r="Y9" s="551">
        <v>0.82400000095367432</v>
      </c>
      <c r="Z9" s="551">
        <v>1.0279999971389771</v>
      </c>
      <c r="AA9" s="551">
        <v>1.5039999485015869</v>
      </c>
      <c r="AB9" s="551">
        <v>1.375</v>
      </c>
      <c r="AC9" s="551">
        <v>1.3029999732971191</v>
      </c>
      <c r="AD9" s="530"/>
      <c r="AE9" s="551"/>
      <c r="AG9" s="555"/>
      <c r="AH9" s="555"/>
      <c r="AI9" s="555"/>
      <c r="AJ9" s="555"/>
    </row>
    <row r="10" spans="1:39" x14ac:dyDescent="0.3">
      <c r="A10" s="583" t="s">
        <v>1474</v>
      </c>
      <c r="B10" s="550" t="str">
        <f t="shared" si="0"/>
        <v>X</v>
      </c>
      <c r="C10" s="553" t="s">
        <v>1475</v>
      </c>
      <c r="D10" s="551">
        <v>0</v>
      </c>
      <c r="E10" s="551">
        <v>0</v>
      </c>
      <c r="F10" s="551">
        <v>0</v>
      </c>
      <c r="G10" s="551">
        <v>0</v>
      </c>
      <c r="H10" s="551">
        <v>0</v>
      </c>
      <c r="I10" s="551">
        <v>0</v>
      </c>
      <c r="J10" s="551">
        <v>0</v>
      </c>
      <c r="K10" s="551">
        <v>0</v>
      </c>
      <c r="L10" s="551">
        <v>0</v>
      </c>
      <c r="M10" s="551">
        <v>0</v>
      </c>
      <c r="N10" s="551">
        <v>0</v>
      </c>
      <c r="O10" s="551">
        <v>0</v>
      </c>
      <c r="P10" s="551">
        <v>0</v>
      </c>
      <c r="Q10" s="551">
        <v>0</v>
      </c>
      <c r="R10" s="551">
        <v>0</v>
      </c>
      <c r="S10" s="551">
        <v>0</v>
      </c>
      <c r="T10" s="551">
        <v>0</v>
      </c>
      <c r="U10" s="551">
        <v>0</v>
      </c>
      <c r="V10" s="551">
        <v>0</v>
      </c>
      <c r="W10" s="551">
        <v>0</v>
      </c>
      <c r="X10" s="551">
        <v>0</v>
      </c>
      <c r="Y10" s="551">
        <v>0</v>
      </c>
      <c r="Z10" s="551">
        <v>0</v>
      </c>
      <c r="AA10" s="551">
        <v>2.0999999716877937E-2</v>
      </c>
      <c r="AB10" s="551">
        <v>0.10999999940395355</v>
      </c>
      <c r="AC10" s="551">
        <v>7.8000001609325409E-2</v>
      </c>
      <c r="AE10" s="551"/>
      <c r="AG10" s="555"/>
      <c r="AH10" s="555"/>
      <c r="AI10" s="555"/>
      <c r="AJ10" s="555"/>
    </row>
    <row r="11" spans="1:39" x14ac:dyDescent="0.3">
      <c r="A11" s="583" t="s">
        <v>1476</v>
      </c>
      <c r="B11" s="550" t="str">
        <f t="shared" si="0"/>
        <v>X</v>
      </c>
      <c r="C11" s="554" t="s">
        <v>1477</v>
      </c>
      <c r="D11" s="551">
        <v>0</v>
      </c>
      <c r="E11" s="551">
        <v>0</v>
      </c>
      <c r="F11" s="551">
        <v>0</v>
      </c>
      <c r="G11" s="551">
        <v>0</v>
      </c>
      <c r="H11" s="551">
        <v>0</v>
      </c>
      <c r="I11" s="551">
        <v>0</v>
      </c>
      <c r="J11" s="551">
        <v>0</v>
      </c>
      <c r="K11" s="551">
        <v>0</v>
      </c>
      <c r="L11" s="551">
        <v>0</v>
      </c>
      <c r="M11" s="551">
        <v>0</v>
      </c>
      <c r="N11" s="551">
        <v>0</v>
      </c>
      <c r="O11" s="551">
        <v>0</v>
      </c>
      <c r="P11" s="551">
        <v>0</v>
      </c>
      <c r="Q11" s="551">
        <v>0</v>
      </c>
      <c r="R11" s="551">
        <v>0</v>
      </c>
      <c r="S11" s="551">
        <v>0</v>
      </c>
      <c r="T11" s="551">
        <v>0</v>
      </c>
      <c r="U11" s="551">
        <v>0</v>
      </c>
      <c r="V11" s="551">
        <v>0</v>
      </c>
      <c r="W11" s="551">
        <v>0</v>
      </c>
      <c r="X11" s="551">
        <v>0</v>
      </c>
      <c r="Y11" s="551">
        <v>0</v>
      </c>
      <c r="Z11" s="551">
        <v>0</v>
      </c>
      <c r="AA11" s="551">
        <v>2.0999999716877937E-2</v>
      </c>
      <c r="AB11" s="551">
        <v>0.10999999940395355</v>
      </c>
      <c r="AC11" s="551">
        <v>7.8000001609325409E-2</v>
      </c>
      <c r="AE11" s="551"/>
      <c r="AG11" s="555"/>
      <c r="AH11" s="555"/>
      <c r="AI11" s="555"/>
      <c r="AJ11" s="555"/>
    </row>
    <row r="12" spans="1:39" x14ac:dyDescent="0.3">
      <c r="A12" s="583" t="s">
        <v>1478</v>
      </c>
      <c r="B12" s="550" t="str">
        <f t="shared" si="0"/>
        <v/>
      </c>
      <c r="C12" s="554" t="s">
        <v>1479</v>
      </c>
      <c r="D12" s="551">
        <v>0</v>
      </c>
      <c r="E12" s="551">
        <v>0</v>
      </c>
      <c r="F12" s="551">
        <v>0</v>
      </c>
      <c r="G12" s="551">
        <v>0</v>
      </c>
      <c r="H12" s="551">
        <v>0</v>
      </c>
      <c r="I12" s="551">
        <v>0</v>
      </c>
      <c r="J12" s="551">
        <v>0</v>
      </c>
      <c r="K12" s="551">
        <v>0</v>
      </c>
      <c r="L12" s="551">
        <v>0</v>
      </c>
      <c r="M12" s="551">
        <v>0</v>
      </c>
      <c r="N12" s="551">
        <v>0</v>
      </c>
      <c r="O12" s="551">
        <v>0</v>
      </c>
      <c r="P12" s="551">
        <v>0</v>
      </c>
      <c r="Q12" s="551">
        <v>0</v>
      </c>
      <c r="R12" s="551">
        <v>0</v>
      </c>
      <c r="S12" s="551">
        <v>0</v>
      </c>
      <c r="T12" s="551">
        <v>0</v>
      </c>
      <c r="U12" s="551">
        <v>0</v>
      </c>
      <c r="V12" s="551">
        <v>0</v>
      </c>
      <c r="W12" s="551">
        <v>0</v>
      </c>
      <c r="X12" s="551">
        <v>0</v>
      </c>
      <c r="Y12" s="551">
        <v>0</v>
      </c>
      <c r="Z12" s="551">
        <v>0</v>
      </c>
      <c r="AA12" s="551"/>
      <c r="AB12" s="551"/>
      <c r="AC12" s="551"/>
      <c r="AE12" s="551"/>
      <c r="AG12" s="555"/>
      <c r="AH12" s="555"/>
      <c r="AI12" s="555"/>
      <c r="AJ12" s="555"/>
    </row>
    <row r="13" spans="1:39" x14ac:dyDescent="0.3">
      <c r="A13" s="583" t="s">
        <v>1480</v>
      </c>
      <c r="B13" s="550" t="str">
        <f t="shared" si="0"/>
        <v/>
      </c>
      <c r="C13" s="554" t="s">
        <v>1481</v>
      </c>
      <c r="D13" s="551">
        <v>0</v>
      </c>
      <c r="E13" s="551">
        <v>0</v>
      </c>
      <c r="F13" s="551">
        <v>0</v>
      </c>
      <c r="G13" s="551">
        <v>0</v>
      </c>
      <c r="H13" s="551">
        <v>0</v>
      </c>
      <c r="I13" s="551">
        <v>0</v>
      </c>
      <c r="J13" s="551">
        <v>0</v>
      </c>
      <c r="K13" s="551">
        <v>0</v>
      </c>
      <c r="L13" s="551">
        <v>0</v>
      </c>
      <c r="M13" s="551">
        <v>0</v>
      </c>
      <c r="N13" s="551">
        <v>0</v>
      </c>
      <c r="O13" s="551">
        <v>0</v>
      </c>
      <c r="P13" s="551">
        <v>0</v>
      </c>
      <c r="Q13" s="551">
        <v>0</v>
      </c>
      <c r="R13" s="551">
        <v>0</v>
      </c>
      <c r="S13" s="551">
        <v>0</v>
      </c>
      <c r="T13" s="551">
        <v>0</v>
      </c>
      <c r="U13" s="551">
        <v>0</v>
      </c>
      <c r="V13" s="551">
        <v>0</v>
      </c>
      <c r="W13" s="551">
        <v>0</v>
      </c>
      <c r="X13" s="551">
        <v>0</v>
      </c>
      <c r="Y13" s="551">
        <v>0</v>
      </c>
      <c r="Z13" s="551">
        <v>0</v>
      </c>
      <c r="AA13" s="551"/>
      <c r="AB13" s="551"/>
      <c r="AC13" s="551"/>
      <c r="AE13" s="551"/>
      <c r="AG13" s="555"/>
      <c r="AH13" s="555"/>
      <c r="AI13" s="555"/>
      <c r="AJ13" s="555"/>
    </row>
    <row r="14" spans="1:39" x14ac:dyDescent="0.3">
      <c r="A14" s="583" t="s">
        <v>1482</v>
      </c>
      <c r="B14" s="550" t="str">
        <f t="shared" si="0"/>
        <v/>
      </c>
      <c r="C14" s="554" t="s">
        <v>1483</v>
      </c>
      <c r="D14" s="551">
        <v>0</v>
      </c>
      <c r="E14" s="551">
        <v>0</v>
      </c>
      <c r="F14" s="551">
        <v>0</v>
      </c>
      <c r="G14" s="551">
        <v>0</v>
      </c>
      <c r="H14" s="551">
        <v>0</v>
      </c>
      <c r="I14" s="551">
        <v>0</v>
      </c>
      <c r="J14" s="551">
        <v>0</v>
      </c>
      <c r="K14" s="551">
        <v>0</v>
      </c>
      <c r="L14" s="551">
        <v>0</v>
      </c>
      <c r="M14" s="551">
        <v>0</v>
      </c>
      <c r="N14" s="551">
        <v>0</v>
      </c>
      <c r="O14" s="551">
        <v>0</v>
      </c>
      <c r="P14" s="551">
        <v>0</v>
      </c>
      <c r="Q14" s="551">
        <v>0</v>
      </c>
      <c r="R14" s="551">
        <v>0</v>
      </c>
      <c r="S14" s="551">
        <v>0</v>
      </c>
      <c r="T14" s="551">
        <v>0</v>
      </c>
      <c r="U14" s="551">
        <v>0</v>
      </c>
      <c r="V14" s="551">
        <v>0</v>
      </c>
      <c r="W14" s="551">
        <v>0</v>
      </c>
      <c r="X14" s="551">
        <v>0</v>
      </c>
      <c r="Y14" s="551">
        <v>0</v>
      </c>
      <c r="Z14" s="551">
        <v>0</v>
      </c>
      <c r="AA14" s="551"/>
      <c r="AB14" s="551"/>
      <c r="AC14" s="551"/>
      <c r="AE14" s="551"/>
      <c r="AG14" s="555"/>
      <c r="AH14" s="555"/>
      <c r="AI14" s="555"/>
      <c r="AJ14" s="555"/>
    </row>
    <row r="15" spans="1:39" x14ac:dyDescent="0.3">
      <c r="A15" s="583" t="s">
        <v>1484</v>
      </c>
      <c r="B15" s="550" t="str">
        <f t="shared" si="0"/>
        <v/>
      </c>
      <c r="C15" s="554" t="s">
        <v>1485</v>
      </c>
      <c r="D15" s="551">
        <v>0</v>
      </c>
      <c r="E15" s="551">
        <v>0</v>
      </c>
      <c r="F15" s="551">
        <v>0</v>
      </c>
      <c r="G15" s="551">
        <v>0</v>
      </c>
      <c r="H15" s="551">
        <v>0</v>
      </c>
      <c r="I15" s="551">
        <v>0</v>
      </c>
      <c r="J15" s="551">
        <v>0</v>
      </c>
      <c r="K15" s="551">
        <v>0</v>
      </c>
      <c r="L15" s="551">
        <v>0</v>
      </c>
      <c r="M15" s="551">
        <v>0</v>
      </c>
      <c r="N15" s="551">
        <v>0</v>
      </c>
      <c r="O15" s="551">
        <v>0</v>
      </c>
      <c r="P15" s="551">
        <v>0</v>
      </c>
      <c r="Q15" s="551">
        <v>0</v>
      </c>
      <c r="R15" s="551">
        <v>0</v>
      </c>
      <c r="S15" s="551">
        <v>0</v>
      </c>
      <c r="T15" s="551">
        <v>0</v>
      </c>
      <c r="U15" s="551">
        <v>0</v>
      </c>
      <c r="V15" s="551">
        <v>0</v>
      </c>
      <c r="W15" s="551">
        <v>0</v>
      </c>
      <c r="X15" s="551">
        <v>0</v>
      </c>
      <c r="Y15" s="551">
        <v>0</v>
      </c>
      <c r="Z15" s="551">
        <v>0</v>
      </c>
      <c r="AA15" s="551"/>
      <c r="AB15" s="551"/>
      <c r="AC15" s="551"/>
      <c r="AE15" s="551"/>
      <c r="AG15" s="555"/>
      <c r="AH15" s="555"/>
      <c r="AI15" s="555"/>
      <c r="AJ15" s="555"/>
    </row>
    <row r="16" spans="1:39" x14ac:dyDescent="0.3">
      <c r="A16" s="583" t="s">
        <v>1486</v>
      </c>
      <c r="B16" s="550" t="str">
        <f t="shared" si="0"/>
        <v/>
      </c>
      <c r="C16" s="554" t="s">
        <v>1487</v>
      </c>
      <c r="D16" s="551">
        <v>0</v>
      </c>
      <c r="E16" s="551">
        <v>0</v>
      </c>
      <c r="F16" s="551">
        <v>0</v>
      </c>
      <c r="G16" s="551">
        <v>0</v>
      </c>
      <c r="H16" s="551">
        <v>0</v>
      </c>
      <c r="I16" s="551">
        <v>0</v>
      </c>
      <c r="J16" s="551">
        <v>0</v>
      </c>
      <c r="K16" s="551">
        <v>0</v>
      </c>
      <c r="L16" s="551">
        <v>0</v>
      </c>
      <c r="M16" s="551">
        <v>0</v>
      </c>
      <c r="N16" s="551">
        <v>0</v>
      </c>
      <c r="O16" s="551">
        <v>0</v>
      </c>
      <c r="P16" s="551">
        <v>0</v>
      </c>
      <c r="Q16" s="551">
        <v>0</v>
      </c>
      <c r="R16" s="551">
        <v>0</v>
      </c>
      <c r="S16" s="551">
        <v>0</v>
      </c>
      <c r="T16" s="551">
        <v>0</v>
      </c>
      <c r="U16" s="551">
        <v>0</v>
      </c>
      <c r="V16" s="551">
        <v>0</v>
      </c>
      <c r="W16" s="551">
        <v>0</v>
      </c>
      <c r="X16" s="551">
        <v>0</v>
      </c>
      <c r="Y16" s="551">
        <v>0</v>
      </c>
      <c r="Z16" s="551">
        <v>0</v>
      </c>
      <c r="AA16" s="551"/>
      <c r="AB16" s="551"/>
      <c r="AC16" s="551"/>
      <c r="AE16" s="551"/>
      <c r="AG16" s="555"/>
      <c r="AH16" s="555"/>
      <c r="AI16" s="555"/>
      <c r="AJ16" s="555"/>
    </row>
    <row r="17" spans="1:36" x14ac:dyDescent="0.3">
      <c r="A17" s="561" t="s">
        <v>1488</v>
      </c>
      <c r="B17" s="550" t="str">
        <f t="shared" si="0"/>
        <v>X</v>
      </c>
      <c r="C17" s="553" t="s">
        <v>1489</v>
      </c>
      <c r="D17" s="551">
        <v>8.8591012954711914</v>
      </c>
      <c r="E17" s="551">
        <v>9.9044818878173828</v>
      </c>
      <c r="F17" s="551">
        <v>9.3118572235107422</v>
      </c>
      <c r="G17" s="551">
        <v>9.0658416748046875</v>
      </c>
      <c r="H17" s="551">
        <v>9.7267313003540039</v>
      </c>
      <c r="I17" s="551">
        <v>11.661293983459473</v>
      </c>
      <c r="J17" s="551">
        <v>12.245414733886719</v>
      </c>
      <c r="K17" s="551">
        <v>12.366283416748047</v>
      </c>
      <c r="L17" s="551">
        <v>13.602149963378906</v>
      </c>
      <c r="M17" s="551">
        <v>12.364681243896484</v>
      </c>
      <c r="N17" s="551">
        <v>12.33332633972168</v>
      </c>
      <c r="O17" s="551">
        <v>15.111930847167969</v>
      </c>
      <c r="P17" s="551">
        <v>16.396385192871094</v>
      </c>
      <c r="Q17" s="551">
        <v>17.393085479736328</v>
      </c>
      <c r="R17" s="551">
        <v>19.361789703369141</v>
      </c>
      <c r="S17" s="551">
        <v>22.166082382202148</v>
      </c>
      <c r="T17" s="551">
        <v>22.933069229125977</v>
      </c>
      <c r="U17" s="551">
        <v>21.073223114013672</v>
      </c>
      <c r="V17" s="551">
        <v>21.447076797485352</v>
      </c>
      <c r="W17" s="551">
        <v>21.515094757080078</v>
      </c>
      <c r="X17" s="551">
        <v>15.380098342895508</v>
      </c>
      <c r="Y17" s="551">
        <v>14.451999664306641</v>
      </c>
      <c r="Z17" s="551">
        <v>16.538000106811523</v>
      </c>
      <c r="AA17" s="551">
        <v>28.481000900268555</v>
      </c>
      <c r="AB17" s="551">
        <v>33.970001220703125</v>
      </c>
      <c r="AC17" s="551">
        <v>42.9010009765625</v>
      </c>
      <c r="AE17" s="551"/>
    </row>
    <row r="18" spans="1:36" x14ac:dyDescent="0.3">
      <c r="A18" s="583" t="s">
        <v>1490</v>
      </c>
      <c r="B18" s="550" t="str">
        <f t="shared" si="0"/>
        <v>X</v>
      </c>
      <c r="C18" s="554" t="s">
        <v>1491</v>
      </c>
      <c r="D18" s="551">
        <v>6.1843700408935547</v>
      </c>
      <c r="E18" s="551">
        <v>6.8556098937988281</v>
      </c>
      <c r="F18" s="551">
        <v>7.3801379203796387</v>
      </c>
      <c r="G18" s="551">
        <v>7.1204748153686523</v>
      </c>
      <c r="H18" s="551">
        <v>7.5358028411865234</v>
      </c>
      <c r="I18" s="551">
        <v>9.0145044326782227</v>
      </c>
      <c r="J18" s="551">
        <v>9.5407247543334961</v>
      </c>
      <c r="K18" s="551">
        <v>9.572148323059082</v>
      </c>
      <c r="L18" s="551">
        <v>10.406664848327637</v>
      </c>
      <c r="M18" s="551">
        <v>9.3121242523193359</v>
      </c>
      <c r="N18" s="551">
        <v>9.1876688003540039</v>
      </c>
      <c r="O18" s="551">
        <v>10.731061935424805</v>
      </c>
      <c r="P18" s="551">
        <v>12.066498756408691</v>
      </c>
      <c r="Q18" s="551">
        <v>12.196018218994141</v>
      </c>
      <c r="R18" s="551">
        <v>13.019842147827148</v>
      </c>
      <c r="S18" s="551">
        <v>14.524587631225586</v>
      </c>
      <c r="T18" s="551">
        <v>14.909894943237305</v>
      </c>
      <c r="U18" s="551">
        <v>13.955595016479492</v>
      </c>
      <c r="V18" s="551">
        <v>14.494422912597656</v>
      </c>
      <c r="W18" s="551">
        <v>14.110933303833008</v>
      </c>
      <c r="X18" s="551">
        <v>11.847390174865723</v>
      </c>
      <c r="Y18" s="551">
        <v>11.196000099182129</v>
      </c>
      <c r="Z18" s="551">
        <v>12.48799991607666</v>
      </c>
      <c r="AA18" s="551">
        <v>22.438999176025391</v>
      </c>
      <c r="AB18" s="551">
        <v>27.261999130249023</v>
      </c>
      <c r="AC18" s="551">
        <v>36.028999328613281</v>
      </c>
      <c r="AE18" s="551"/>
      <c r="AG18" s="555"/>
      <c r="AH18" s="555"/>
      <c r="AI18" s="555"/>
      <c r="AJ18" s="555"/>
    </row>
    <row r="19" spans="1:36" ht="12.75" customHeight="1" x14ac:dyDescent="0.3">
      <c r="A19" s="583" t="s">
        <v>1492</v>
      </c>
      <c r="B19" s="550" t="str">
        <f t="shared" si="0"/>
        <v>X</v>
      </c>
      <c r="C19" s="556" t="s">
        <v>1493</v>
      </c>
      <c r="D19" s="551">
        <v>0</v>
      </c>
      <c r="E19" s="551">
        <v>0</v>
      </c>
      <c r="F19" s="551">
        <v>0</v>
      </c>
      <c r="G19" s="551">
        <v>0</v>
      </c>
      <c r="H19" s="551">
        <v>0</v>
      </c>
      <c r="I19" s="551">
        <v>0</v>
      </c>
      <c r="J19" s="551">
        <v>0</v>
      </c>
      <c r="K19" s="551">
        <v>0</v>
      </c>
      <c r="L19" s="551">
        <v>0</v>
      </c>
      <c r="M19" s="551">
        <v>0</v>
      </c>
      <c r="N19" s="551">
        <v>0</v>
      </c>
      <c r="O19" s="551">
        <v>0</v>
      </c>
      <c r="P19" s="551">
        <v>0</v>
      </c>
      <c r="Q19" s="551">
        <v>0</v>
      </c>
      <c r="R19" s="551">
        <v>0</v>
      </c>
      <c r="S19" s="551">
        <v>0</v>
      </c>
      <c r="T19" s="551">
        <v>0</v>
      </c>
      <c r="U19" s="551">
        <v>0</v>
      </c>
      <c r="V19" s="551">
        <v>0</v>
      </c>
      <c r="W19" s="551">
        <v>0</v>
      </c>
      <c r="X19" s="551">
        <v>0</v>
      </c>
      <c r="Y19" s="551">
        <v>0</v>
      </c>
      <c r="Z19" s="551">
        <v>0</v>
      </c>
      <c r="AA19" s="551">
        <v>18.233999252319336</v>
      </c>
      <c r="AB19" s="551">
        <v>26.211999893188477</v>
      </c>
      <c r="AC19" s="551">
        <v>34.817001342773438</v>
      </c>
      <c r="AE19" s="551"/>
      <c r="AG19" s="555"/>
      <c r="AH19" s="555"/>
      <c r="AI19" s="555"/>
      <c r="AJ19" s="555"/>
    </row>
    <row r="20" spans="1:36" ht="12.75" customHeight="1" x14ac:dyDescent="0.3">
      <c r="A20" s="583" t="s">
        <v>1494</v>
      </c>
      <c r="B20" s="550" t="str">
        <f t="shared" si="0"/>
        <v/>
      </c>
      <c r="C20" s="556" t="s">
        <v>1495</v>
      </c>
      <c r="D20" s="551">
        <v>0</v>
      </c>
      <c r="E20" s="551">
        <v>0</v>
      </c>
      <c r="F20" s="551">
        <v>0</v>
      </c>
      <c r="G20" s="551">
        <v>0</v>
      </c>
      <c r="H20" s="551">
        <v>0</v>
      </c>
      <c r="I20" s="551">
        <v>0</v>
      </c>
      <c r="J20" s="551">
        <v>0</v>
      </c>
      <c r="K20" s="551">
        <v>0</v>
      </c>
      <c r="L20" s="551">
        <v>0</v>
      </c>
      <c r="M20" s="551">
        <v>0</v>
      </c>
      <c r="N20" s="551">
        <v>0</v>
      </c>
      <c r="O20" s="551">
        <v>0</v>
      </c>
      <c r="P20" s="551">
        <v>0</v>
      </c>
      <c r="Q20" s="551">
        <v>0</v>
      </c>
      <c r="R20" s="551">
        <v>0</v>
      </c>
      <c r="S20" s="551">
        <v>0</v>
      </c>
      <c r="T20" s="551">
        <v>0</v>
      </c>
      <c r="U20" s="551">
        <v>0</v>
      </c>
      <c r="V20" s="551">
        <v>0</v>
      </c>
      <c r="W20" s="551">
        <v>0</v>
      </c>
      <c r="X20" s="551">
        <v>0</v>
      </c>
      <c r="Y20" s="551">
        <v>0</v>
      </c>
      <c r="Z20" s="551">
        <v>0</v>
      </c>
      <c r="AA20" s="551"/>
      <c r="AB20" s="551"/>
      <c r="AC20" s="551"/>
      <c r="AE20" s="551"/>
      <c r="AG20" s="555"/>
      <c r="AH20" s="555"/>
      <c r="AI20" s="555"/>
      <c r="AJ20" s="555"/>
    </row>
    <row r="21" spans="1:36" x14ac:dyDescent="0.3">
      <c r="A21" s="583" t="s">
        <v>1496</v>
      </c>
      <c r="B21" s="550" t="str">
        <f t="shared" si="0"/>
        <v>X</v>
      </c>
      <c r="C21" s="556" t="s">
        <v>1497</v>
      </c>
      <c r="D21" s="551">
        <v>6.1843700408935547</v>
      </c>
      <c r="E21" s="551">
        <v>6.8556098937988281</v>
      </c>
      <c r="F21" s="551">
        <v>7.3801379203796387</v>
      </c>
      <c r="G21" s="551">
        <v>7.1204748153686523</v>
      </c>
      <c r="H21" s="551">
        <v>7.5358028411865234</v>
      </c>
      <c r="I21" s="551">
        <v>9.0145044326782227</v>
      </c>
      <c r="J21" s="551">
        <v>9.5407247543334961</v>
      </c>
      <c r="K21" s="551">
        <v>9.572148323059082</v>
      </c>
      <c r="L21" s="551">
        <v>10.406664848327637</v>
      </c>
      <c r="M21" s="551">
        <v>9.3121242523193359</v>
      </c>
      <c r="N21" s="551">
        <v>9.1876688003540039</v>
      </c>
      <c r="O21" s="551">
        <v>10.731061935424805</v>
      </c>
      <c r="P21" s="551">
        <v>12.066498756408691</v>
      </c>
      <c r="Q21" s="551">
        <v>12.196018218994141</v>
      </c>
      <c r="R21" s="551">
        <v>13.019842147827148</v>
      </c>
      <c r="S21" s="551">
        <v>14.524587631225586</v>
      </c>
      <c r="T21" s="551">
        <v>14.909894943237305</v>
      </c>
      <c r="U21" s="551">
        <v>13.955595016479492</v>
      </c>
      <c r="V21" s="551">
        <v>14.494422912597656</v>
      </c>
      <c r="W21" s="551">
        <v>14.110933303833008</v>
      </c>
      <c r="X21" s="551">
        <v>11.847390174865723</v>
      </c>
      <c r="Y21" s="551">
        <v>11.196000099182129</v>
      </c>
      <c r="Z21" s="551">
        <v>12.48799991607666</v>
      </c>
      <c r="AA21" s="551">
        <v>4.2049999237060547</v>
      </c>
      <c r="AB21" s="551">
        <v>1.0499999523162842</v>
      </c>
      <c r="AC21" s="551">
        <v>1.2120000123977661</v>
      </c>
      <c r="AE21" s="551"/>
      <c r="AG21" s="555"/>
      <c r="AH21" s="555"/>
      <c r="AI21" s="555"/>
      <c r="AJ21" s="555"/>
    </row>
    <row r="22" spans="1:36" x14ac:dyDescent="0.3">
      <c r="A22" s="561" t="s">
        <v>1498</v>
      </c>
      <c r="B22" s="550" t="str">
        <f t="shared" si="0"/>
        <v/>
      </c>
      <c r="C22" s="556" t="s">
        <v>1499</v>
      </c>
      <c r="D22" s="551">
        <v>0</v>
      </c>
      <c r="E22" s="551">
        <v>0</v>
      </c>
      <c r="F22" s="551">
        <v>0</v>
      </c>
      <c r="G22" s="551">
        <v>0</v>
      </c>
      <c r="H22" s="551">
        <v>0</v>
      </c>
      <c r="I22" s="551">
        <v>0</v>
      </c>
      <c r="J22" s="551">
        <v>0</v>
      </c>
      <c r="K22" s="551">
        <v>0</v>
      </c>
      <c r="L22" s="551">
        <v>0</v>
      </c>
      <c r="M22" s="551">
        <v>0</v>
      </c>
      <c r="N22" s="551">
        <v>0</v>
      </c>
      <c r="O22" s="551">
        <v>0</v>
      </c>
      <c r="P22" s="551">
        <v>0</v>
      </c>
      <c r="Q22" s="551">
        <v>0</v>
      </c>
      <c r="R22" s="551">
        <v>0</v>
      </c>
      <c r="S22" s="551">
        <v>0</v>
      </c>
      <c r="T22" s="551">
        <v>0</v>
      </c>
      <c r="U22" s="551">
        <v>0</v>
      </c>
      <c r="V22" s="551">
        <v>0</v>
      </c>
      <c r="W22" s="551">
        <v>0</v>
      </c>
      <c r="X22" s="551">
        <v>0</v>
      </c>
      <c r="Y22" s="551">
        <v>0</v>
      </c>
      <c r="Z22" s="551">
        <v>0</v>
      </c>
      <c r="AA22" s="551"/>
      <c r="AB22" s="551"/>
      <c r="AC22" s="551"/>
      <c r="AE22" s="551"/>
    </row>
    <row r="23" spans="1:36" x14ac:dyDescent="0.3">
      <c r="A23" s="583" t="s">
        <v>1500</v>
      </c>
      <c r="B23" s="550" t="str">
        <f t="shared" si="0"/>
        <v/>
      </c>
      <c r="C23" s="554" t="s">
        <v>1501</v>
      </c>
      <c r="D23" s="551">
        <v>0</v>
      </c>
      <c r="E23" s="551">
        <v>0</v>
      </c>
      <c r="F23" s="551">
        <v>0</v>
      </c>
      <c r="G23" s="551">
        <v>0</v>
      </c>
      <c r="H23" s="551">
        <v>0</v>
      </c>
      <c r="I23" s="551">
        <v>0</v>
      </c>
      <c r="J23" s="551">
        <v>0</v>
      </c>
      <c r="K23" s="551">
        <v>0</v>
      </c>
      <c r="L23" s="551">
        <v>0</v>
      </c>
      <c r="M23" s="551">
        <v>0</v>
      </c>
      <c r="N23" s="551">
        <v>0</v>
      </c>
      <c r="O23" s="551">
        <v>0</v>
      </c>
      <c r="P23" s="551">
        <v>0</v>
      </c>
      <c r="Q23" s="551">
        <v>0</v>
      </c>
      <c r="R23" s="551">
        <v>0</v>
      </c>
      <c r="S23" s="551">
        <v>0</v>
      </c>
      <c r="T23" s="551">
        <v>0</v>
      </c>
      <c r="U23" s="551">
        <v>0</v>
      </c>
      <c r="V23" s="551">
        <v>0</v>
      </c>
      <c r="W23" s="551">
        <v>0</v>
      </c>
      <c r="X23" s="551">
        <v>0</v>
      </c>
      <c r="Y23" s="551">
        <v>0</v>
      </c>
      <c r="Z23" s="551">
        <v>0</v>
      </c>
      <c r="AA23" s="551"/>
      <c r="AB23" s="551"/>
      <c r="AC23" s="551"/>
      <c r="AE23" s="551"/>
      <c r="AG23" s="555"/>
      <c r="AH23" s="555"/>
      <c r="AI23" s="555"/>
      <c r="AJ23" s="555"/>
    </row>
    <row r="24" spans="1:36" x14ac:dyDescent="0.3">
      <c r="A24" s="583" t="s">
        <v>1502</v>
      </c>
      <c r="B24" s="550" t="str">
        <f t="shared" si="0"/>
        <v/>
      </c>
      <c r="C24" s="554" t="s">
        <v>1503</v>
      </c>
      <c r="D24" s="551">
        <v>0</v>
      </c>
      <c r="E24" s="551">
        <v>0</v>
      </c>
      <c r="F24" s="551">
        <v>0</v>
      </c>
      <c r="G24" s="551">
        <v>0</v>
      </c>
      <c r="H24" s="551">
        <v>0</v>
      </c>
      <c r="I24" s="551">
        <v>0</v>
      </c>
      <c r="J24" s="551">
        <v>0</v>
      </c>
      <c r="K24" s="551">
        <v>0</v>
      </c>
      <c r="L24" s="551">
        <v>0</v>
      </c>
      <c r="M24" s="551">
        <v>0</v>
      </c>
      <c r="N24" s="551">
        <v>0</v>
      </c>
      <c r="O24" s="551">
        <v>0</v>
      </c>
      <c r="P24" s="551">
        <v>0</v>
      </c>
      <c r="Q24" s="551">
        <v>0</v>
      </c>
      <c r="R24" s="551">
        <v>0</v>
      </c>
      <c r="S24" s="551">
        <v>0</v>
      </c>
      <c r="T24" s="551">
        <v>0</v>
      </c>
      <c r="U24" s="551">
        <v>0</v>
      </c>
      <c r="V24" s="551">
        <v>0</v>
      </c>
      <c r="W24" s="551">
        <v>0</v>
      </c>
      <c r="X24" s="551">
        <v>0</v>
      </c>
      <c r="Y24" s="551">
        <v>0</v>
      </c>
      <c r="Z24" s="551">
        <v>0</v>
      </c>
      <c r="AA24" s="551"/>
      <c r="AB24" s="551"/>
      <c r="AC24" s="551"/>
      <c r="AE24" s="551"/>
      <c r="AG24" s="555"/>
      <c r="AH24" s="555"/>
      <c r="AI24" s="555"/>
      <c r="AJ24" s="555"/>
    </row>
    <row r="25" spans="1:36" x14ac:dyDescent="0.3">
      <c r="A25" s="583" t="s">
        <v>1504</v>
      </c>
      <c r="B25" s="550" t="str">
        <f t="shared" si="0"/>
        <v>X</v>
      </c>
      <c r="C25" s="554" t="s">
        <v>1505</v>
      </c>
      <c r="D25" s="551">
        <v>1.9256050586700439</v>
      </c>
      <c r="E25" s="551">
        <v>1.6887940168380737</v>
      </c>
      <c r="F25" s="551">
        <v>1.014570951461792</v>
      </c>
      <c r="G25" s="551">
        <v>1.0757639408111572</v>
      </c>
      <c r="H25" s="551">
        <v>1.2713099718093872</v>
      </c>
      <c r="I25" s="551">
        <v>1.5543639659881592</v>
      </c>
      <c r="J25" s="551">
        <v>1.3493119478225708</v>
      </c>
      <c r="K25" s="551">
        <v>1.8137270212173462</v>
      </c>
      <c r="L25" s="551">
        <v>2.2637450695037842</v>
      </c>
      <c r="M25" s="551">
        <v>2.2029209136962891</v>
      </c>
      <c r="N25" s="551">
        <v>2.3025069236755371</v>
      </c>
      <c r="O25" s="551">
        <v>2.9114770889282227</v>
      </c>
      <c r="P25" s="551">
        <v>3.4414269924163818</v>
      </c>
      <c r="Q25" s="551">
        <v>4.2651958465576172</v>
      </c>
      <c r="R25" s="551">
        <v>4.971768856048584</v>
      </c>
      <c r="S25" s="551">
        <v>5.882929801940918</v>
      </c>
      <c r="T25" s="551">
        <v>5.7707891464233398</v>
      </c>
      <c r="U25" s="551">
        <v>4.959691047668457</v>
      </c>
      <c r="V25" s="551">
        <v>4.5453839302062988</v>
      </c>
      <c r="W25" s="551">
        <v>3.5950748920440674</v>
      </c>
      <c r="X25" s="551">
        <v>0.10489299893379211</v>
      </c>
      <c r="Y25" s="551">
        <v>0.53700000047683716</v>
      </c>
      <c r="Z25" s="551">
        <v>1.2879999876022339</v>
      </c>
      <c r="AA25" s="551">
        <v>1.8799999952316284</v>
      </c>
      <c r="AB25" s="551">
        <v>2.3540000915527344</v>
      </c>
      <c r="AC25" s="551">
        <v>2.8039999008178711</v>
      </c>
      <c r="AE25" s="551"/>
      <c r="AG25" s="555"/>
      <c r="AH25" s="555"/>
      <c r="AI25" s="555"/>
      <c r="AJ25" s="555"/>
    </row>
    <row r="26" spans="1:36" x14ac:dyDescent="0.3">
      <c r="A26" s="583" t="s">
        <v>1506</v>
      </c>
      <c r="B26" s="550" t="str">
        <f t="shared" si="0"/>
        <v>X</v>
      </c>
      <c r="C26" s="556" t="s">
        <v>1507</v>
      </c>
      <c r="D26" s="551">
        <v>1.0814729928970337</v>
      </c>
      <c r="E26" s="551">
        <v>1.0710330009460449</v>
      </c>
      <c r="F26" s="551">
        <v>0.95016998052597046</v>
      </c>
      <c r="G26" s="551">
        <v>1.0259100198745728</v>
      </c>
      <c r="H26" s="551">
        <v>1.2227489948272705</v>
      </c>
      <c r="I26" s="551">
        <v>1.4869110584259033</v>
      </c>
      <c r="J26" s="551">
        <v>1.2553960084915161</v>
      </c>
      <c r="K26" s="551">
        <v>1.7362060546875</v>
      </c>
      <c r="L26" s="551">
        <v>2.1348350048065186</v>
      </c>
      <c r="M26" s="551">
        <v>2.0867040157318115</v>
      </c>
      <c r="N26" s="551">
        <v>2.2050309181213379</v>
      </c>
      <c r="O26" s="551">
        <v>2.7765109539031982</v>
      </c>
      <c r="P26" s="551">
        <v>3.3078351020812988</v>
      </c>
      <c r="Q26" s="551">
        <v>4.1218228340148926</v>
      </c>
      <c r="R26" s="551">
        <v>4.7938132286071777</v>
      </c>
      <c r="S26" s="551">
        <v>5.6765179634094238</v>
      </c>
      <c r="T26" s="551">
        <v>5.6187858581542969</v>
      </c>
      <c r="U26" s="551">
        <v>4.8087668418884277</v>
      </c>
      <c r="V26" s="551">
        <v>4.405299186706543</v>
      </c>
      <c r="W26" s="551">
        <v>3.4589080810546875</v>
      </c>
      <c r="X26" s="551">
        <v>0</v>
      </c>
      <c r="Y26" s="551">
        <v>0.52600002288818359</v>
      </c>
      <c r="Z26" s="551">
        <v>1.2239999771118164</v>
      </c>
      <c r="AA26" s="551">
        <v>1.7890000343322754</v>
      </c>
      <c r="AB26" s="551">
        <v>2.2090001106262207</v>
      </c>
      <c r="AC26" s="551">
        <v>2.5980000495910645</v>
      </c>
      <c r="AE26" s="551"/>
      <c r="AG26" s="555"/>
      <c r="AH26" s="555"/>
      <c r="AI26" s="555"/>
      <c r="AJ26" s="555"/>
    </row>
    <row r="27" spans="1:36" x14ac:dyDescent="0.3">
      <c r="A27" s="583" t="s">
        <v>1508</v>
      </c>
      <c r="B27" s="550" t="str">
        <f t="shared" si="0"/>
        <v>X</v>
      </c>
      <c r="C27" s="556" t="s">
        <v>1509</v>
      </c>
      <c r="D27" s="551">
        <v>0.84413200616836548</v>
      </c>
      <c r="E27" s="551">
        <v>0.61776101589202881</v>
      </c>
      <c r="F27" s="551">
        <v>6.4401000738143921E-2</v>
      </c>
      <c r="G27" s="551">
        <v>4.985399916768074E-2</v>
      </c>
      <c r="H27" s="551">
        <v>4.856099933385849E-2</v>
      </c>
      <c r="I27" s="551">
        <v>6.7452996969223022E-2</v>
      </c>
      <c r="J27" s="551">
        <v>9.3915998935699463E-2</v>
      </c>
      <c r="K27" s="551">
        <v>7.7520996332168579E-2</v>
      </c>
      <c r="L27" s="551">
        <v>0.12891000509262085</v>
      </c>
      <c r="M27" s="551">
        <v>0.1162170022726059</v>
      </c>
      <c r="N27" s="551">
        <v>9.7475998103618622E-2</v>
      </c>
      <c r="O27" s="551">
        <v>0.13496600091457367</v>
      </c>
      <c r="P27" s="551">
        <v>0.13359199464321136</v>
      </c>
      <c r="Q27" s="551">
        <v>0.14337299764156342</v>
      </c>
      <c r="R27" s="551">
        <v>0.1779559999704361</v>
      </c>
      <c r="S27" s="551">
        <v>0.20641200244426727</v>
      </c>
      <c r="T27" s="551">
        <v>0.15200300514698029</v>
      </c>
      <c r="U27" s="551">
        <v>0.15092399716377258</v>
      </c>
      <c r="V27" s="551">
        <v>0.14008499681949615</v>
      </c>
      <c r="W27" s="551">
        <v>0.1361670047044754</v>
      </c>
      <c r="X27" s="551">
        <v>0.10489299893379211</v>
      </c>
      <c r="Y27" s="551">
        <v>1.0999999940395355E-2</v>
      </c>
      <c r="Z27" s="551">
        <v>6.4000003039836884E-2</v>
      </c>
      <c r="AA27" s="551">
        <v>9.0999998152256012E-2</v>
      </c>
      <c r="AB27" s="551">
        <v>0.14499999582767487</v>
      </c>
      <c r="AC27" s="551">
        <v>0.20600000023841858</v>
      </c>
      <c r="AE27" s="551"/>
      <c r="AG27" s="555"/>
      <c r="AH27" s="555"/>
      <c r="AI27" s="555"/>
      <c r="AJ27" s="555"/>
    </row>
    <row r="28" spans="1:36" x14ac:dyDescent="0.3">
      <c r="A28" s="583" t="s">
        <v>1510</v>
      </c>
      <c r="B28" s="550" t="str">
        <f t="shared" si="0"/>
        <v>X</v>
      </c>
      <c r="C28" s="554" t="s">
        <v>1511</v>
      </c>
      <c r="D28" s="551">
        <v>0.74912601709365845</v>
      </c>
      <c r="E28" s="551">
        <v>1.360077977180481</v>
      </c>
      <c r="F28" s="551">
        <v>0.91714799404144287</v>
      </c>
      <c r="G28" s="551">
        <v>0.86960297822952271</v>
      </c>
      <c r="H28" s="551">
        <v>0.91961801052093506</v>
      </c>
      <c r="I28" s="551">
        <v>1.0924259424209595</v>
      </c>
      <c r="J28" s="551">
        <v>1.3553780317306519</v>
      </c>
      <c r="K28" s="551">
        <v>0.98040801286697388</v>
      </c>
      <c r="L28" s="551">
        <v>0.93173998594284058</v>
      </c>
      <c r="M28" s="551">
        <v>0.8496360182762146</v>
      </c>
      <c r="N28" s="551">
        <v>0.84315001964569092</v>
      </c>
      <c r="O28" s="551">
        <v>1.469391942024231</v>
      </c>
      <c r="P28" s="551">
        <v>0.88845902681350708</v>
      </c>
      <c r="Q28" s="551">
        <v>0.93187099695205688</v>
      </c>
      <c r="R28" s="551">
        <v>1.3701790571212769</v>
      </c>
      <c r="S28" s="551">
        <v>1.7585649490356445</v>
      </c>
      <c r="T28" s="551">
        <v>2.2523860931396484</v>
      </c>
      <c r="U28" s="551">
        <v>2.1579370498657227</v>
      </c>
      <c r="V28" s="551">
        <v>2.4072690010070801</v>
      </c>
      <c r="W28" s="551">
        <v>3.8090870380401611</v>
      </c>
      <c r="X28" s="551">
        <v>3.4278149604797363</v>
      </c>
      <c r="Y28" s="551">
        <v>2.7190001010894775</v>
      </c>
      <c r="Z28" s="551">
        <v>2.7620000839233398</v>
      </c>
      <c r="AA28" s="551">
        <v>4.1620001792907715</v>
      </c>
      <c r="AB28" s="551">
        <v>4.3540000915527344</v>
      </c>
      <c r="AC28" s="551">
        <v>4.0679998397827148</v>
      </c>
      <c r="AE28" s="551"/>
      <c r="AG28" s="555"/>
      <c r="AH28" s="555"/>
      <c r="AI28" s="555"/>
      <c r="AJ28" s="555"/>
    </row>
    <row r="29" spans="1:36" x14ac:dyDescent="0.3">
      <c r="A29" s="583" t="s">
        <v>1512</v>
      </c>
      <c r="B29" s="550" t="str">
        <f t="shared" si="0"/>
        <v>X</v>
      </c>
      <c r="C29" s="556" t="s">
        <v>1513</v>
      </c>
      <c r="D29" s="551">
        <v>0.5820239782333374</v>
      </c>
      <c r="E29" s="551">
        <v>1.1809600591659546</v>
      </c>
      <c r="F29" s="551">
        <v>0.47170400619506836</v>
      </c>
      <c r="G29" s="551">
        <v>0.45542201399803162</v>
      </c>
      <c r="H29" s="551">
        <v>0.47533801198005676</v>
      </c>
      <c r="I29" s="551">
        <v>0.51072502136230469</v>
      </c>
      <c r="J29" s="551">
        <v>0.48266398906707764</v>
      </c>
      <c r="K29" s="551">
        <v>0.45329999923706055</v>
      </c>
      <c r="L29" s="551">
        <v>0.45931598544120789</v>
      </c>
      <c r="M29" s="551">
        <v>0.42893201112747192</v>
      </c>
      <c r="N29" s="551">
        <v>0.42991998791694641</v>
      </c>
      <c r="O29" s="551">
        <v>0.4192039966583252</v>
      </c>
      <c r="P29" s="551">
        <v>0.4566589891910553</v>
      </c>
      <c r="Q29" s="551">
        <v>0.5089070200920105</v>
      </c>
      <c r="R29" s="551">
        <v>0.72550702095031738</v>
      </c>
      <c r="S29" s="551">
        <v>0.7506679892539978</v>
      </c>
      <c r="T29" s="551">
        <v>0.82644897699356079</v>
      </c>
      <c r="U29" s="551">
        <v>0.84403800964355469</v>
      </c>
      <c r="V29" s="551">
        <v>0.8251500129699707</v>
      </c>
      <c r="W29" s="551">
        <v>1.9043020009994507</v>
      </c>
      <c r="X29" s="551">
        <v>1.6335409879684448</v>
      </c>
      <c r="Y29" s="551">
        <v>0.78299999237060547</v>
      </c>
      <c r="Z29" s="551">
        <v>0.79900002479553223</v>
      </c>
      <c r="AA29" s="551">
        <v>0.80800002813339233</v>
      </c>
      <c r="AB29" s="551">
        <v>0.82700002193450928</v>
      </c>
      <c r="AC29" s="551">
        <v>0.84500002861022949</v>
      </c>
      <c r="AE29" s="551"/>
      <c r="AG29" s="555"/>
      <c r="AH29" s="555"/>
      <c r="AI29" s="555"/>
      <c r="AJ29" s="555"/>
    </row>
    <row r="30" spans="1:36" x14ac:dyDescent="0.3">
      <c r="A30" s="583" t="s">
        <v>1514</v>
      </c>
      <c r="B30" s="550" t="str">
        <f t="shared" si="0"/>
        <v>X</v>
      </c>
      <c r="C30" s="556" t="s">
        <v>1515</v>
      </c>
      <c r="D30" s="551">
        <v>0.16710199415683746</v>
      </c>
      <c r="E30" s="551">
        <v>0.17911800742149353</v>
      </c>
      <c r="F30" s="551">
        <v>0.44544398784637451</v>
      </c>
      <c r="G30" s="551">
        <v>0.41418099403381348</v>
      </c>
      <c r="H30" s="551">
        <v>0.4442799985408783</v>
      </c>
      <c r="I30" s="551">
        <v>0.58170098066329956</v>
      </c>
      <c r="J30" s="551">
        <v>0.87271398305892944</v>
      </c>
      <c r="K30" s="551">
        <v>0.52710801362991333</v>
      </c>
      <c r="L30" s="551">
        <v>0.47242400050163269</v>
      </c>
      <c r="M30" s="551">
        <v>0.42070400714874268</v>
      </c>
      <c r="N30" s="551">
        <v>0.41323000192642212</v>
      </c>
      <c r="O30" s="551">
        <v>1.0501879453659058</v>
      </c>
      <c r="P30" s="551">
        <v>0.43180000782012939</v>
      </c>
      <c r="Q30" s="551">
        <v>0.42296400666236877</v>
      </c>
      <c r="R30" s="551">
        <v>0.6446719765663147</v>
      </c>
      <c r="S30" s="551">
        <v>1.0078970193862915</v>
      </c>
      <c r="T30" s="551">
        <v>1.4259370565414429</v>
      </c>
      <c r="U30" s="551">
        <v>1.313899040222168</v>
      </c>
      <c r="V30" s="551">
        <v>1.5821189880371094</v>
      </c>
      <c r="W30" s="551">
        <v>1.9047850370407104</v>
      </c>
      <c r="X30" s="551">
        <v>1.7942739725112915</v>
      </c>
      <c r="Y30" s="551">
        <v>1.9359999895095825</v>
      </c>
      <c r="Z30" s="551">
        <v>1.9630000591278076</v>
      </c>
      <c r="AA30" s="551">
        <v>3.3540000915527344</v>
      </c>
      <c r="AB30" s="551">
        <v>3.5269999504089355</v>
      </c>
      <c r="AC30" s="551">
        <v>3.2230000495910645</v>
      </c>
      <c r="AE30" s="551"/>
      <c r="AG30" s="555"/>
      <c r="AH30" s="555"/>
      <c r="AI30" s="555"/>
      <c r="AJ30" s="555"/>
    </row>
    <row r="31" spans="1:36" x14ac:dyDescent="0.3">
      <c r="A31" s="583" t="s">
        <v>1516</v>
      </c>
      <c r="B31" s="550" t="str">
        <f t="shared" si="0"/>
        <v>X</v>
      </c>
      <c r="C31" s="557" t="s">
        <v>1517</v>
      </c>
      <c r="D31" s="551">
        <v>0.16710199415683746</v>
      </c>
      <c r="E31" s="551">
        <v>0.17911800742149353</v>
      </c>
      <c r="F31" s="551">
        <v>0.44544398784637451</v>
      </c>
      <c r="G31" s="551">
        <v>0.41418099403381348</v>
      </c>
      <c r="H31" s="551">
        <v>0.4442799985408783</v>
      </c>
      <c r="I31" s="551">
        <v>0.58170098066329956</v>
      </c>
      <c r="J31" s="551">
        <v>0.87271398305892944</v>
      </c>
      <c r="K31" s="551">
        <v>0.52710801362991333</v>
      </c>
      <c r="L31" s="551">
        <v>0.47242400050163269</v>
      </c>
      <c r="M31" s="551">
        <v>0.42070400714874268</v>
      </c>
      <c r="N31" s="551">
        <v>0.41323000192642212</v>
      </c>
      <c r="O31" s="551">
        <v>1.0501879453659058</v>
      </c>
      <c r="P31" s="551">
        <v>0.43180000782012939</v>
      </c>
      <c r="Q31" s="551">
        <v>0.42296400666236877</v>
      </c>
      <c r="R31" s="551">
        <v>0.6446719765663147</v>
      </c>
      <c r="S31" s="551">
        <v>0.68350899219512939</v>
      </c>
      <c r="T31" s="551">
        <v>0.7986069917678833</v>
      </c>
      <c r="U31" s="551">
        <v>0.68102097511291504</v>
      </c>
      <c r="V31" s="551">
        <v>0.70971399545669556</v>
      </c>
      <c r="W31" s="551">
        <v>0.7065269947052002</v>
      </c>
      <c r="X31" s="551">
        <v>1.0152629613876343</v>
      </c>
      <c r="Y31" s="551">
        <v>0.90200001001358032</v>
      </c>
      <c r="Z31" s="551">
        <v>0.83899998664855957</v>
      </c>
      <c r="AA31" s="551">
        <v>0.90100002288818359</v>
      </c>
      <c r="AB31" s="551">
        <v>1.0440000295639038</v>
      </c>
      <c r="AC31" s="551">
        <v>1.0110000371932983</v>
      </c>
      <c r="AD31" s="530"/>
      <c r="AE31" s="551"/>
      <c r="AG31" s="555"/>
      <c r="AH31" s="555"/>
      <c r="AI31" s="555"/>
      <c r="AJ31" s="555"/>
    </row>
    <row r="32" spans="1:36" x14ac:dyDescent="0.3">
      <c r="A32" s="583" t="s">
        <v>1518</v>
      </c>
      <c r="B32" s="550" t="str">
        <f t="shared" si="0"/>
        <v/>
      </c>
      <c r="C32" s="557" t="s">
        <v>1519</v>
      </c>
      <c r="D32" s="551">
        <v>0</v>
      </c>
      <c r="E32" s="551">
        <v>0</v>
      </c>
      <c r="F32" s="551">
        <v>0</v>
      </c>
      <c r="G32" s="551">
        <v>0</v>
      </c>
      <c r="H32" s="551">
        <v>0</v>
      </c>
      <c r="I32" s="551">
        <v>0</v>
      </c>
      <c r="J32" s="551">
        <v>0</v>
      </c>
      <c r="K32" s="551">
        <v>0</v>
      </c>
      <c r="L32" s="551">
        <v>0</v>
      </c>
      <c r="M32" s="551">
        <v>0</v>
      </c>
      <c r="N32" s="551">
        <v>0</v>
      </c>
      <c r="O32" s="551">
        <v>0</v>
      </c>
      <c r="P32" s="551">
        <v>0</v>
      </c>
      <c r="Q32" s="551">
        <v>0</v>
      </c>
      <c r="R32" s="551">
        <v>0</v>
      </c>
      <c r="S32" s="551">
        <v>0</v>
      </c>
      <c r="T32" s="551">
        <v>0</v>
      </c>
      <c r="U32" s="551">
        <v>0</v>
      </c>
      <c r="V32" s="551">
        <v>0</v>
      </c>
      <c r="W32" s="551">
        <v>0</v>
      </c>
      <c r="X32" s="551">
        <v>0</v>
      </c>
      <c r="Y32" s="551">
        <v>0</v>
      </c>
      <c r="Z32" s="551">
        <v>0</v>
      </c>
      <c r="AA32" s="551">
        <v>0</v>
      </c>
      <c r="AB32" s="551">
        <v>0</v>
      </c>
      <c r="AC32" s="551"/>
      <c r="AD32" s="530"/>
      <c r="AE32" s="551"/>
      <c r="AG32" s="555"/>
      <c r="AH32" s="555"/>
      <c r="AI32" s="555"/>
      <c r="AJ32" s="555"/>
    </row>
    <row r="33" spans="1:36" x14ac:dyDescent="0.3">
      <c r="A33" s="583" t="s">
        <v>1520</v>
      </c>
      <c r="B33" s="550" t="str">
        <f t="shared" si="0"/>
        <v>X</v>
      </c>
      <c r="C33" s="557" t="s">
        <v>1521</v>
      </c>
      <c r="D33" s="551">
        <v>0</v>
      </c>
      <c r="E33" s="551">
        <v>0</v>
      </c>
      <c r="F33" s="551">
        <v>0</v>
      </c>
      <c r="G33" s="551">
        <v>0</v>
      </c>
      <c r="H33" s="551">
        <v>0</v>
      </c>
      <c r="I33" s="551">
        <v>0</v>
      </c>
      <c r="J33" s="551">
        <v>0</v>
      </c>
      <c r="K33" s="551">
        <v>0</v>
      </c>
      <c r="L33" s="551">
        <v>0</v>
      </c>
      <c r="M33" s="551">
        <v>0</v>
      </c>
      <c r="N33" s="551">
        <v>0</v>
      </c>
      <c r="O33" s="551">
        <v>0</v>
      </c>
      <c r="P33" s="551">
        <v>0</v>
      </c>
      <c r="Q33" s="551">
        <v>0</v>
      </c>
      <c r="R33" s="551">
        <v>0</v>
      </c>
      <c r="S33" s="551">
        <v>0.32438799738883972</v>
      </c>
      <c r="T33" s="551">
        <v>0.62733000516891479</v>
      </c>
      <c r="U33" s="551">
        <v>0.63287800550460815</v>
      </c>
      <c r="V33" s="551">
        <v>0.87240499258041382</v>
      </c>
      <c r="W33" s="551">
        <v>1.1982580423355103</v>
      </c>
      <c r="X33" s="551">
        <v>0.77901101112365723</v>
      </c>
      <c r="Y33" s="551">
        <v>1.034000039100647</v>
      </c>
      <c r="Z33" s="551">
        <v>1.1239999532699585</v>
      </c>
      <c r="AA33" s="551">
        <v>2.4530000686645508</v>
      </c>
      <c r="AB33" s="551">
        <v>2.4830000400543213</v>
      </c>
      <c r="AC33" s="551">
        <v>2.2119998931884766</v>
      </c>
      <c r="AE33" s="551"/>
      <c r="AG33" s="555"/>
      <c r="AH33" s="555"/>
      <c r="AI33" s="555"/>
      <c r="AJ33" s="555"/>
    </row>
    <row r="34" spans="1:36" x14ac:dyDescent="0.3">
      <c r="A34" s="583" t="s">
        <v>1522</v>
      </c>
      <c r="B34" s="550" t="str">
        <f t="shared" si="0"/>
        <v/>
      </c>
      <c r="C34" s="554" t="s">
        <v>1523</v>
      </c>
      <c r="D34" s="551">
        <v>0</v>
      </c>
      <c r="E34" s="551">
        <v>0</v>
      </c>
      <c r="F34" s="551">
        <v>0</v>
      </c>
      <c r="G34" s="551">
        <v>0</v>
      </c>
      <c r="H34" s="551">
        <v>0</v>
      </c>
      <c r="I34" s="551">
        <v>0</v>
      </c>
      <c r="J34" s="551">
        <v>0</v>
      </c>
      <c r="K34" s="551">
        <v>0</v>
      </c>
      <c r="L34" s="551">
        <v>0</v>
      </c>
      <c r="M34" s="551">
        <v>0</v>
      </c>
      <c r="N34" s="551">
        <v>0</v>
      </c>
      <c r="O34" s="551">
        <v>0</v>
      </c>
      <c r="P34" s="551">
        <v>0</v>
      </c>
      <c r="Q34" s="551">
        <v>0</v>
      </c>
      <c r="R34" s="551">
        <v>0</v>
      </c>
      <c r="S34" s="551">
        <v>0</v>
      </c>
      <c r="T34" s="551">
        <v>0</v>
      </c>
      <c r="U34" s="551">
        <v>0</v>
      </c>
      <c r="V34" s="551">
        <v>0</v>
      </c>
      <c r="W34" s="551">
        <v>0</v>
      </c>
      <c r="X34" s="551">
        <v>0</v>
      </c>
      <c r="Y34" s="551">
        <v>0</v>
      </c>
      <c r="Z34" s="551">
        <v>0</v>
      </c>
      <c r="AA34" s="551"/>
      <c r="AB34" s="551"/>
      <c r="AC34" s="551"/>
      <c r="AE34" s="551"/>
      <c r="AG34" s="555"/>
      <c r="AH34" s="555"/>
      <c r="AI34" s="555"/>
      <c r="AJ34" s="555"/>
    </row>
    <row r="35" spans="1:36" x14ac:dyDescent="0.3">
      <c r="A35" s="561" t="s">
        <v>1524</v>
      </c>
      <c r="B35" s="550" t="str">
        <f t="shared" ref="B35:B66" si="1">IF(SUM(D35:AJ35)=0,"","X")</f>
        <v>X</v>
      </c>
      <c r="C35" s="553" t="s">
        <v>1525</v>
      </c>
      <c r="D35" s="551">
        <v>7.2021341323852539</v>
      </c>
      <c r="E35" s="551">
        <v>6.7517843246459961</v>
      </c>
      <c r="F35" s="551">
        <v>5.8678240776062012</v>
      </c>
      <c r="G35" s="551">
        <v>6.0729389190673828</v>
      </c>
      <c r="H35" s="551">
        <v>8.2693519592285156</v>
      </c>
      <c r="I35" s="551">
        <v>10.136866569519043</v>
      </c>
      <c r="J35" s="551">
        <v>8.9574365615844727</v>
      </c>
      <c r="K35" s="551">
        <v>8.3729429244995117</v>
      </c>
      <c r="L35" s="551">
        <v>9.0437612533569336</v>
      </c>
      <c r="M35" s="551">
        <v>7.5115389823913574</v>
      </c>
      <c r="N35" s="551">
        <v>7.7561469078063965</v>
      </c>
      <c r="O35" s="551">
        <v>7.3689899444580078</v>
      </c>
      <c r="P35" s="551">
        <v>9.4551973342895508</v>
      </c>
      <c r="Q35" s="551">
        <v>9.6405906677246094</v>
      </c>
      <c r="R35" s="551">
        <v>11.55524730682373</v>
      </c>
      <c r="S35" s="551">
        <v>14.426521301269531</v>
      </c>
      <c r="T35" s="551">
        <v>15.864960670471191</v>
      </c>
      <c r="U35" s="551">
        <v>15.994400024414063</v>
      </c>
      <c r="V35" s="551">
        <v>15.681936264038086</v>
      </c>
      <c r="W35" s="551">
        <v>13.473136901855469</v>
      </c>
      <c r="X35" s="551">
        <v>16.737615585327148</v>
      </c>
      <c r="Y35" s="551">
        <v>15.031000137329102</v>
      </c>
      <c r="Z35" s="551">
        <v>14.894000053405762</v>
      </c>
      <c r="AA35" s="551">
        <v>13.050000190734863</v>
      </c>
      <c r="AB35" s="551">
        <v>13.914999961853027</v>
      </c>
      <c r="AC35" s="551">
        <v>13.572999954223633</v>
      </c>
      <c r="AE35" s="551"/>
    </row>
    <row r="36" spans="1:36" x14ac:dyDescent="0.3">
      <c r="A36" s="583" t="s">
        <v>1526</v>
      </c>
      <c r="B36" s="550" t="str">
        <f t="shared" si="1"/>
        <v>X</v>
      </c>
      <c r="C36" s="554" t="s">
        <v>1527</v>
      </c>
      <c r="D36" s="551">
        <v>7.1055397987365723</v>
      </c>
      <c r="E36" s="551">
        <v>6.6685371398925781</v>
      </c>
      <c r="F36" s="551">
        <v>5.4545502662658691</v>
      </c>
      <c r="G36" s="551">
        <v>5.6934971809387207</v>
      </c>
      <c r="H36" s="551">
        <v>7.885441780090332</v>
      </c>
      <c r="I36" s="551">
        <v>9.254979133605957</v>
      </c>
      <c r="J36" s="551">
        <v>7.4864068031311035</v>
      </c>
      <c r="K36" s="551">
        <v>7.3705019950866699</v>
      </c>
      <c r="L36" s="551">
        <v>7.9150938987731934</v>
      </c>
      <c r="M36" s="551">
        <v>6.7374649047851563</v>
      </c>
      <c r="N36" s="551">
        <v>7.054318904876709</v>
      </c>
      <c r="O36" s="551">
        <v>6.7875962257385254</v>
      </c>
      <c r="P36" s="551">
        <v>8.8316717147827148</v>
      </c>
      <c r="Q36" s="551">
        <v>8.8947439193725586</v>
      </c>
      <c r="R36" s="551">
        <v>11.041242599487305</v>
      </c>
      <c r="S36" s="551">
        <v>14.133486747741699</v>
      </c>
      <c r="T36" s="551">
        <v>15.416426658630371</v>
      </c>
      <c r="U36" s="551">
        <v>15.175247192382813</v>
      </c>
      <c r="V36" s="551">
        <v>14.916519165039063</v>
      </c>
      <c r="W36" s="551">
        <v>12.888592720031738</v>
      </c>
      <c r="X36" s="551">
        <v>13.920802116394043</v>
      </c>
      <c r="Y36" s="551">
        <v>14.595000267028809</v>
      </c>
      <c r="Z36" s="551">
        <v>14.550000190734863</v>
      </c>
      <c r="AA36" s="551">
        <v>12.510000228881836</v>
      </c>
      <c r="AB36" s="551">
        <v>13.310000419616699</v>
      </c>
      <c r="AC36" s="551">
        <v>12.942999839782715</v>
      </c>
      <c r="AE36" s="551"/>
      <c r="AG36" s="555"/>
      <c r="AH36" s="555"/>
      <c r="AI36" s="555"/>
      <c r="AJ36" s="555"/>
    </row>
    <row r="37" spans="1:36" x14ac:dyDescent="0.3">
      <c r="A37" s="561" t="s">
        <v>1528</v>
      </c>
      <c r="B37" s="550" t="str">
        <f t="shared" si="1"/>
        <v>X</v>
      </c>
      <c r="C37" s="556" t="s">
        <v>1529</v>
      </c>
      <c r="D37" s="551">
        <v>2.6078181266784668</v>
      </c>
      <c r="E37" s="551">
        <v>2.5279169082641602</v>
      </c>
      <c r="F37" s="551">
        <v>1.7061077356338501</v>
      </c>
      <c r="G37" s="551">
        <v>1.4986139535903931</v>
      </c>
      <c r="H37" s="551">
        <v>1.463532567024231</v>
      </c>
      <c r="I37" s="551">
        <v>1.8431318998336792</v>
      </c>
      <c r="J37" s="551">
        <v>1.5343598127365112</v>
      </c>
      <c r="K37" s="551">
        <v>1.4577934741973877</v>
      </c>
      <c r="L37" s="551">
        <v>1.3880971670150757</v>
      </c>
      <c r="M37" s="551">
        <v>1.2100660800933838</v>
      </c>
      <c r="N37" s="551">
        <v>1.163243293762207</v>
      </c>
      <c r="O37" s="551">
        <v>0.83387172222137451</v>
      </c>
      <c r="P37" s="551">
        <v>1.1279580593109131</v>
      </c>
      <c r="Q37" s="551">
        <v>1.2239648103713989</v>
      </c>
      <c r="R37" s="551">
        <v>1.7608792781829834</v>
      </c>
      <c r="S37" s="551">
        <v>1.861064076423645</v>
      </c>
      <c r="T37" s="551">
        <v>1.6380454301834106</v>
      </c>
      <c r="U37" s="551">
        <v>1.5840257406234741</v>
      </c>
      <c r="V37" s="551">
        <v>1.5679494142532349</v>
      </c>
      <c r="W37" s="551">
        <v>1.3894283771514893</v>
      </c>
      <c r="X37" s="551">
        <v>1.4101090431213379</v>
      </c>
      <c r="Y37" s="551">
        <v>1.3639999628067017</v>
      </c>
      <c r="Z37" s="551">
        <v>1.7009999752044678</v>
      </c>
      <c r="AA37" s="551">
        <v>0.49900001287460327</v>
      </c>
      <c r="AB37" s="551">
        <v>0</v>
      </c>
      <c r="AC37" s="551"/>
      <c r="AE37" s="551"/>
    </row>
    <row r="38" spans="1:36" x14ac:dyDescent="0.3">
      <c r="A38" s="561" t="s">
        <v>1530</v>
      </c>
      <c r="B38" s="550" t="str">
        <f t="shared" si="1"/>
        <v>X</v>
      </c>
      <c r="C38" s="556" t="s">
        <v>1531</v>
      </c>
      <c r="D38" s="551">
        <v>0.67285299301147461</v>
      </c>
      <c r="E38" s="551">
        <v>0.52644097805023193</v>
      </c>
      <c r="F38" s="551">
        <v>0.82844299077987671</v>
      </c>
      <c r="G38" s="551">
        <v>0.4242590069770813</v>
      </c>
      <c r="H38" s="551">
        <v>0.99831199645996094</v>
      </c>
      <c r="I38" s="551">
        <v>0.90025597810745239</v>
      </c>
      <c r="J38" s="551">
        <v>0.84242302179336548</v>
      </c>
      <c r="K38" s="551">
        <v>0.77237397432327271</v>
      </c>
      <c r="L38" s="551">
        <v>0.91181600093841553</v>
      </c>
      <c r="M38" s="551">
        <v>0.57496500015258789</v>
      </c>
      <c r="N38" s="551">
        <v>0.72617799043655396</v>
      </c>
      <c r="O38" s="551">
        <v>0.70427101850509644</v>
      </c>
      <c r="P38" s="551">
        <v>0.69697409868240356</v>
      </c>
      <c r="Q38" s="551">
        <v>0.74497854709625244</v>
      </c>
      <c r="R38" s="551">
        <v>0.40297237038612366</v>
      </c>
      <c r="S38" s="551">
        <v>0.73002517223358154</v>
      </c>
      <c r="T38" s="551">
        <v>0.8670240044593811</v>
      </c>
      <c r="U38" s="551">
        <v>0.73101192712783813</v>
      </c>
      <c r="V38" s="551">
        <v>0.88697141408920288</v>
      </c>
      <c r="W38" s="551">
        <v>0.69795835018157959</v>
      </c>
      <c r="X38" s="551">
        <v>0.60249274969100952</v>
      </c>
      <c r="Y38" s="551">
        <v>0.45500001311302185</v>
      </c>
      <c r="Z38" s="551">
        <v>0.40900000929832458</v>
      </c>
      <c r="AA38" s="551">
        <v>0.39500001072883606</v>
      </c>
      <c r="AB38" s="551">
        <v>0.25299999117851257</v>
      </c>
      <c r="AC38" s="551">
        <v>0.34299999475479126</v>
      </c>
      <c r="AE38" s="551"/>
    </row>
    <row r="39" spans="1:36" x14ac:dyDescent="0.3">
      <c r="A39" s="561" t="s">
        <v>1532</v>
      </c>
      <c r="B39" s="550" t="str">
        <f t="shared" si="1"/>
        <v>X</v>
      </c>
      <c r="C39" s="556" t="s">
        <v>1533</v>
      </c>
      <c r="D39" s="551">
        <v>1.5883826017379761</v>
      </c>
      <c r="E39" s="551">
        <v>1.4861423969268799</v>
      </c>
      <c r="F39" s="551">
        <v>1.2784780263900757</v>
      </c>
      <c r="G39" s="551">
        <v>1.8138656616210938</v>
      </c>
      <c r="H39" s="551">
        <v>2.7691051959991455</v>
      </c>
      <c r="I39" s="551">
        <v>3.3047037124633789</v>
      </c>
      <c r="J39" s="551">
        <v>2.5728213787078857</v>
      </c>
      <c r="K39" s="551">
        <v>2.6081280708312988</v>
      </c>
      <c r="L39" s="551">
        <v>2.2383162975311279</v>
      </c>
      <c r="M39" s="551">
        <v>2.2582051753997803</v>
      </c>
      <c r="N39" s="551">
        <v>2.2042446136474609</v>
      </c>
      <c r="O39" s="551">
        <v>2.3964838981628418</v>
      </c>
      <c r="P39" s="551">
        <v>2.9898889064788818</v>
      </c>
      <c r="Q39" s="551">
        <v>2.8589177131652832</v>
      </c>
      <c r="R39" s="551">
        <v>3.1257855892181396</v>
      </c>
      <c r="S39" s="551">
        <v>2.9651021957397461</v>
      </c>
      <c r="T39" s="551">
        <v>3.3490927219390869</v>
      </c>
      <c r="U39" s="551">
        <v>3.2910535335540771</v>
      </c>
      <c r="V39" s="551">
        <v>3.2998936176300049</v>
      </c>
      <c r="W39" s="551">
        <v>2.8520820140838623</v>
      </c>
      <c r="X39" s="551">
        <v>2.9986662864685059</v>
      </c>
      <c r="Y39" s="551">
        <v>2.9960000514984131</v>
      </c>
      <c r="Z39" s="551">
        <v>3.1659998893737793</v>
      </c>
      <c r="AA39" s="551">
        <v>2.6059999465942383</v>
      </c>
      <c r="AB39" s="551">
        <v>3.0320000648498535</v>
      </c>
      <c r="AC39" s="551">
        <v>2.8039999008178711</v>
      </c>
      <c r="AE39" s="551"/>
    </row>
    <row r="40" spans="1:36" x14ac:dyDescent="0.3">
      <c r="A40" s="561" t="s">
        <v>1534</v>
      </c>
      <c r="B40" s="550" t="str">
        <f t="shared" si="1"/>
        <v>X</v>
      </c>
      <c r="C40" s="556" t="s">
        <v>1535</v>
      </c>
      <c r="D40" s="551">
        <v>0.1726502925157547</v>
      </c>
      <c r="E40" s="551">
        <v>0.16153723001480103</v>
      </c>
      <c r="F40" s="551">
        <v>0.13896501064300537</v>
      </c>
      <c r="G40" s="551">
        <v>0.19715932011604309</v>
      </c>
      <c r="H40" s="551">
        <v>0.30098971724510193</v>
      </c>
      <c r="I40" s="551">
        <v>0.35920694470405579</v>
      </c>
      <c r="J40" s="551">
        <v>0.27965450286865234</v>
      </c>
      <c r="K40" s="551">
        <v>0.28349217772483826</v>
      </c>
      <c r="L40" s="551">
        <v>0.24329525232315063</v>
      </c>
      <c r="M40" s="551">
        <v>0.24545709788799286</v>
      </c>
      <c r="N40" s="551">
        <v>0.2395918071269989</v>
      </c>
      <c r="O40" s="551">
        <v>0.26048740744590759</v>
      </c>
      <c r="P40" s="551">
        <v>0.32498791813850403</v>
      </c>
      <c r="Q40" s="551">
        <v>0.35198986530303955</v>
      </c>
      <c r="R40" s="551">
        <v>0.33797681331634521</v>
      </c>
      <c r="S40" s="551">
        <v>0.41301423311233521</v>
      </c>
      <c r="T40" s="551">
        <v>0.44001218676567078</v>
      </c>
      <c r="U40" s="551">
        <v>0.39000633358955383</v>
      </c>
      <c r="V40" s="551">
        <v>0.36898809671401978</v>
      </c>
      <c r="W40" s="551">
        <v>0.31143957376480103</v>
      </c>
      <c r="X40" s="551">
        <v>0.3467782735824585</v>
      </c>
      <c r="Y40" s="551">
        <v>0.33799999952316284</v>
      </c>
      <c r="Z40" s="551">
        <v>0.35400000214576721</v>
      </c>
      <c r="AA40" s="551">
        <v>0.49500000476837158</v>
      </c>
      <c r="AB40" s="551">
        <v>0.52300000190734863</v>
      </c>
      <c r="AC40" s="551">
        <v>0.3970000147819519</v>
      </c>
      <c r="AE40" s="551"/>
    </row>
    <row r="41" spans="1:36" x14ac:dyDescent="0.3">
      <c r="A41" s="561" t="s">
        <v>1536</v>
      </c>
      <c r="B41" s="550" t="str">
        <f t="shared" si="1"/>
        <v>X</v>
      </c>
      <c r="C41" s="556" t="s">
        <v>1537</v>
      </c>
      <c r="D41" s="551">
        <v>0</v>
      </c>
      <c r="E41" s="551">
        <v>0</v>
      </c>
      <c r="F41" s="551">
        <v>0</v>
      </c>
      <c r="G41" s="551">
        <v>0</v>
      </c>
      <c r="H41" s="551">
        <v>0</v>
      </c>
      <c r="I41" s="551">
        <v>0</v>
      </c>
      <c r="J41" s="551">
        <v>0</v>
      </c>
      <c r="K41" s="551">
        <v>0</v>
      </c>
      <c r="L41" s="551">
        <v>0</v>
      </c>
      <c r="M41" s="551">
        <v>0</v>
      </c>
      <c r="N41" s="551">
        <v>0</v>
      </c>
      <c r="O41" s="551">
        <v>0</v>
      </c>
      <c r="P41" s="551">
        <v>0.36298650503158569</v>
      </c>
      <c r="Q41" s="551">
        <v>0.41398808360099792</v>
      </c>
      <c r="R41" s="551">
        <v>0.45496881008148193</v>
      </c>
      <c r="S41" s="551">
        <v>0.49301698803901672</v>
      </c>
      <c r="T41" s="551">
        <v>0.5020139217376709</v>
      </c>
      <c r="U41" s="551">
        <v>0.46300753951072693</v>
      </c>
      <c r="V41" s="551">
        <v>0.4599851667881012</v>
      </c>
      <c r="W41" s="551">
        <v>0.41803348064422607</v>
      </c>
      <c r="X41" s="551">
        <v>0.39277008175849915</v>
      </c>
      <c r="Y41" s="551">
        <v>0.41299998760223389</v>
      </c>
      <c r="Z41" s="551">
        <v>0.46200001239776611</v>
      </c>
      <c r="AA41" s="551">
        <v>1.559999942779541</v>
      </c>
      <c r="AB41" s="551">
        <v>1.684999942779541</v>
      </c>
      <c r="AC41" s="551">
        <v>1.7000000476837158</v>
      </c>
      <c r="AE41" s="551"/>
    </row>
    <row r="42" spans="1:36" x14ac:dyDescent="0.3">
      <c r="A42" s="561" t="s">
        <v>1538</v>
      </c>
      <c r="B42" s="550" t="str">
        <f t="shared" si="1"/>
        <v>X</v>
      </c>
      <c r="C42" s="556" t="s">
        <v>1539</v>
      </c>
      <c r="D42" s="551">
        <v>0.36780714988708496</v>
      </c>
      <c r="E42" s="551">
        <v>0.35653790831565857</v>
      </c>
      <c r="F42" s="551">
        <v>0.24062974750995636</v>
      </c>
      <c r="G42" s="551">
        <v>0.21136480569839478</v>
      </c>
      <c r="H42" s="551">
        <v>0.20641691982746124</v>
      </c>
      <c r="I42" s="551">
        <v>0.25995567440986633</v>
      </c>
      <c r="J42" s="551">
        <v>0.21640640497207642</v>
      </c>
      <c r="K42" s="551">
        <v>0.20560747385025024</v>
      </c>
      <c r="L42" s="551">
        <v>0.19729599356651306</v>
      </c>
      <c r="M42" s="551">
        <v>0.16692619025707245</v>
      </c>
      <c r="N42" s="551">
        <v>0.16148597002029419</v>
      </c>
      <c r="O42" s="551">
        <v>0.12750214338302612</v>
      </c>
      <c r="P42" s="551">
        <v>0.12599532306194305</v>
      </c>
      <c r="Q42" s="551">
        <v>0.1369960606098175</v>
      </c>
      <c r="R42" s="551">
        <v>0.12599135935306549</v>
      </c>
      <c r="S42" s="551">
        <v>0.23300802707672119</v>
      </c>
      <c r="T42" s="551">
        <v>0.13800382614135742</v>
      </c>
      <c r="U42" s="551">
        <v>0.1640026718378067</v>
      </c>
      <c r="V42" s="551">
        <v>0.14999516308307648</v>
      </c>
      <c r="W42" s="551">
        <v>0.1214243546128273</v>
      </c>
      <c r="X42" s="551">
        <v>0.10670100897550583</v>
      </c>
      <c r="Y42" s="551">
        <v>0.125</v>
      </c>
      <c r="Z42" s="551">
        <v>0.12300000339746475</v>
      </c>
      <c r="AA42" s="551">
        <v>5.0999999046325684E-2</v>
      </c>
      <c r="AB42" s="551">
        <v>0</v>
      </c>
      <c r="AC42" s="551"/>
      <c r="AE42" s="551"/>
    </row>
    <row r="43" spans="1:36" x14ac:dyDescent="0.3">
      <c r="A43" s="561" t="s">
        <v>1540</v>
      </c>
      <c r="B43" s="550" t="str">
        <f t="shared" si="1"/>
        <v>X</v>
      </c>
      <c r="C43" s="556" t="s">
        <v>1541</v>
      </c>
      <c r="D43" s="551">
        <v>1.0110970735549927</v>
      </c>
      <c r="E43" s="551">
        <v>0.94601535797119141</v>
      </c>
      <c r="F43" s="551">
        <v>0.81382495164871216</v>
      </c>
      <c r="G43" s="551">
        <v>1.1546300649642944</v>
      </c>
      <c r="H43" s="551">
        <v>1.7626950740814209</v>
      </c>
      <c r="I43" s="551">
        <v>2.1036343574523926</v>
      </c>
      <c r="J43" s="551">
        <v>1.6377490758895874</v>
      </c>
      <c r="K43" s="551">
        <v>1.6602238416671753</v>
      </c>
      <c r="L43" s="551">
        <v>2.5581014156341553</v>
      </c>
      <c r="M43" s="551">
        <v>1.9975247383117676</v>
      </c>
      <c r="N43" s="551">
        <v>2.2771346569061279</v>
      </c>
      <c r="O43" s="551">
        <v>2.1574037075042725</v>
      </c>
      <c r="P43" s="551">
        <v>2.6739006042480469</v>
      </c>
      <c r="Q43" s="551">
        <v>2.7019221782684326</v>
      </c>
      <c r="R43" s="551">
        <v>4.2857060432434082</v>
      </c>
      <c r="S43" s="551">
        <v>6.6762299537658691</v>
      </c>
      <c r="T43" s="551">
        <v>7.6972131729125977</v>
      </c>
      <c r="U43" s="551">
        <v>7.7381258010864258</v>
      </c>
      <c r="V43" s="551">
        <v>7.4827585220336914</v>
      </c>
      <c r="W43" s="551">
        <v>6.5198392868041992</v>
      </c>
      <c r="X43" s="551">
        <v>7.4801082611083984</v>
      </c>
      <c r="Y43" s="551">
        <v>8.3439998626708984</v>
      </c>
      <c r="Z43" s="551">
        <v>7.7280001640319824</v>
      </c>
      <c r="AA43" s="551">
        <v>6.5910000801086426</v>
      </c>
      <c r="AB43" s="551">
        <v>7.5910000801086426</v>
      </c>
      <c r="AC43" s="551">
        <v>7.434999942779541</v>
      </c>
      <c r="AE43" s="551"/>
    </row>
    <row r="44" spans="1:36" x14ac:dyDescent="0.3">
      <c r="A44" s="561" t="s">
        <v>1542</v>
      </c>
      <c r="B44" s="550" t="str">
        <f t="shared" si="1"/>
        <v>X</v>
      </c>
      <c r="C44" s="556" t="s">
        <v>1543</v>
      </c>
      <c r="D44" s="551">
        <v>0.68493187427520752</v>
      </c>
      <c r="E44" s="551">
        <v>0.66394621133804321</v>
      </c>
      <c r="F44" s="551">
        <v>0.44810160994529724</v>
      </c>
      <c r="G44" s="551">
        <v>0.39360430836677551</v>
      </c>
      <c r="H44" s="551">
        <v>0.38439035415649414</v>
      </c>
      <c r="I44" s="551">
        <v>0.4840904176235199</v>
      </c>
      <c r="J44" s="551">
        <v>0.40299281477928162</v>
      </c>
      <c r="K44" s="551">
        <v>0.38288301229476929</v>
      </c>
      <c r="L44" s="551">
        <v>0.3781718909740448</v>
      </c>
      <c r="M44" s="551">
        <v>0.28432083129882813</v>
      </c>
      <c r="N44" s="551">
        <v>0.28244072198867798</v>
      </c>
      <c r="O44" s="551">
        <v>0.30757611989974976</v>
      </c>
      <c r="P44" s="551">
        <v>0.52898037433624268</v>
      </c>
      <c r="Q44" s="551">
        <v>0.46198669075965881</v>
      </c>
      <c r="R44" s="551">
        <v>0.54696249961853027</v>
      </c>
      <c r="S44" s="551">
        <v>0.76202625036239624</v>
      </c>
      <c r="T44" s="551">
        <v>0.78502172231674194</v>
      </c>
      <c r="U44" s="551">
        <v>0.81401324272155762</v>
      </c>
      <c r="V44" s="551">
        <v>0.69997745752334595</v>
      </c>
      <c r="W44" s="551">
        <v>0.5783877968788147</v>
      </c>
      <c r="X44" s="551">
        <v>0.58317619562149048</v>
      </c>
      <c r="Y44" s="551">
        <v>0.56000000238418579</v>
      </c>
      <c r="Z44" s="551">
        <v>0.60699999332427979</v>
      </c>
      <c r="AA44" s="551">
        <v>0.31299999356269836</v>
      </c>
      <c r="AB44" s="551">
        <v>0.22599999606609344</v>
      </c>
      <c r="AC44" s="551">
        <v>0.26399999856948853</v>
      </c>
      <c r="AE44" s="551"/>
    </row>
    <row r="45" spans="1:36" x14ac:dyDescent="0.3">
      <c r="A45" s="583" t="s">
        <v>1544</v>
      </c>
      <c r="B45" s="550" t="str">
        <f t="shared" si="1"/>
        <v/>
      </c>
      <c r="C45" s="554" t="s">
        <v>1545</v>
      </c>
      <c r="D45" s="551">
        <v>0</v>
      </c>
      <c r="E45" s="551">
        <v>0</v>
      </c>
      <c r="F45" s="551">
        <v>0</v>
      </c>
      <c r="G45" s="551">
        <v>0</v>
      </c>
      <c r="H45" s="551">
        <v>0</v>
      </c>
      <c r="I45" s="551">
        <v>0</v>
      </c>
      <c r="J45" s="551">
        <v>0</v>
      </c>
      <c r="K45" s="551">
        <v>0</v>
      </c>
      <c r="L45" s="551">
        <v>0</v>
      </c>
      <c r="M45" s="551">
        <v>0</v>
      </c>
      <c r="N45" s="551">
        <v>0</v>
      </c>
      <c r="O45" s="551">
        <v>0</v>
      </c>
      <c r="P45" s="551">
        <v>0</v>
      </c>
      <c r="Q45" s="551">
        <v>0</v>
      </c>
      <c r="R45" s="551">
        <v>0</v>
      </c>
      <c r="S45" s="551">
        <v>0</v>
      </c>
      <c r="T45" s="551">
        <v>0</v>
      </c>
      <c r="U45" s="551">
        <v>0</v>
      </c>
      <c r="V45" s="551">
        <v>0</v>
      </c>
      <c r="W45" s="551">
        <v>0</v>
      </c>
      <c r="X45" s="551">
        <v>0</v>
      </c>
      <c r="Y45" s="551">
        <v>0</v>
      </c>
      <c r="Z45" s="551">
        <v>0</v>
      </c>
      <c r="AA45" s="551"/>
      <c r="AB45" s="551"/>
      <c r="AC45" s="551"/>
      <c r="AE45" s="551"/>
      <c r="AG45" s="555"/>
      <c r="AH45" s="555"/>
      <c r="AI45" s="555"/>
      <c r="AJ45" s="555"/>
    </row>
    <row r="46" spans="1:36" x14ac:dyDescent="0.3">
      <c r="A46" s="583" t="s">
        <v>1546</v>
      </c>
      <c r="B46" s="550" t="str">
        <f t="shared" si="1"/>
        <v/>
      </c>
      <c r="C46" s="554" t="s">
        <v>1547</v>
      </c>
      <c r="D46" s="551">
        <v>0</v>
      </c>
      <c r="E46" s="551">
        <v>0</v>
      </c>
      <c r="F46" s="551">
        <v>0</v>
      </c>
      <c r="G46" s="551">
        <v>0</v>
      </c>
      <c r="H46" s="551">
        <v>0</v>
      </c>
      <c r="I46" s="551">
        <v>0</v>
      </c>
      <c r="J46" s="551">
        <v>0</v>
      </c>
      <c r="K46" s="551">
        <v>0</v>
      </c>
      <c r="L46" s="551">
        <v>0</v>
      </c>
      <c r="M46" s="551">
        <v>0</v>
      </c>
      <c r="N46" s="551">
        <v>0</v>
      </c>
      <c r="O46" s="551">
        <v>0</v>
      </c>
      <c r="P46" s="551">
        <v>0</v>
      </c>
      <c r="Q46" s="551">
        <v>0</v>
      </c>
      <c r="R46" s="551">
        <v>0</v>
      </c>
      <c r="S46" s="551">
        <v>0</v>
      </c>
      <c r="T46" s="551">
        <v>0</v>
      </c>
      <c r="U46" s="551">
        <v>0</v>
      </c>
      <c r="V46" s="551">
        <v>0</v>
      </c>
      <c r="W46" s="551">
        <v>0</v>
      </c>
      <c r="X46" s="551">
        <v>0</v>
      </c>
      <c r="Y46" s="551">
        <v>0</v>
      </c>
      <c r="Z46" s="551">
        <v>0</v>
      </c>
      <c r="AA46" s="551"/>
      <c r="AB46" s="551"/>
      <c r="AC46" s="551"/>
      <c r="AE46" s="551"/>
      <c r="AG46" s="555"/>
      <c r="AH46" s="555"/>
      <c r="AI46" s="555"/>
      <c r="AJ46" s="555"/>
    </row>
    <row r="47" spans="1:36" x14ac:dyDescent="0.3">
      <c r="A47" s="583" t="s">
        <v>1548</v>
      </c>
      <c r="B47" s="550" t="str">
        <f t="shared" si="1"/>
        <v/>
      </c>
      <c r="C47" s="554" t="s">
        <v>1549</v>
      </c>
      <c r="D47" s="551">
        <v>0</v>
      </c>
      <c r="E47" s="551">
        <v>0</v>
      </c>
      <c r="F47" s="551">
        <v>0</v>
      </c>
      <c r="G47" s="551">
        <v>0</v>
      </c>
      <c r="H47" s="551">
        <v>0</v>
      </c>
      <c r="I47" s="551">
        <v>0</v>
      </c>
      <c r="J47" s="551">
        <v>0</v>
      </c>
      <c r="K47" s="551">
        <v>0</v>
      </c>
      <c r="L47" s="551">
        <v>0</v>
      </c>
      <c r="M47" s="551">
        <v>0</v>
      </c>
      <c r="N47" s="551">
        <v>0</v>
      </c>
      <c r="O47" s="551">
        <v>0</v>
      </c>
      <c r="P47" s="551">
        <v>0</v>
      </c>
      <c r="Q47" s="551">
        <v>0</v>
      </c>
      <c r="R47" s="551">
        <v>0</v>
      </c>
      <c r="S47" s="551">
        <v>0</v>
      </c>
      <c r="T47" s="551">
        <v>0</v>
      </c>
      <c r="U47" s="551">
        <v>0</v>
      </c>
      <c r="V47" s="551">
        <v>0</v>
      </c>
      <c r="W47" s="551">
        <v>0</v>
      </c>
      <c r="X47" s="551">
        <v>0</v>
      </c>
      <c r="Y47" s="551">
        <v>0</v>
      </c>
      <c r="Z47" s="551">
        <v>0</v>
      </c>
      <c r="AA47" s="551"/>
      <c r="AB47" s="551"/>
      <c r="AC47" s="551"/>
      <c r="AE47" s="551"/>
      <c r="AG47" s="555"/>
      <c r="AH47" s="555"/>
      <c r="AI47" s="555"/>
      <c r="AJ47" s="555"/>
    </row>
    <row r="48" spans="1:36" x14ac:dyDescent="0.3">
      <c r="A48" s="583" t="s">
        <v>1550</v>
      </c>
      <c r="B48" s="550" t="str">
        <f t="shared" si="1"/>
        <v/>
      </c>
      <c r="C48" s="554" t="s">
        <v>1551</v>
      </c>
      <c r="D48" s="551">
        <v>0</v>
      </c>
      <c r="E48" s="551">
        <v>0</v>
      </c>
      <c r="F48" s="551">
        <v>0</v>
      </c>
      <c r="G48" s="551">
        <v>0</v>
      </c>
      <c r="H48" s="551">
        <v>0</v>
      </c>
      <c r="I48" s="551">
        <v>0</v>
      </c>
      <c r="J48" s="551">
        <v>0</v>
      </c>
      <c r="K48" s="551">
        <v>0</v>
      </c>
      <c r="L48" s="551">
        <v>0</v>
      </c>
      <c r="M48" s="551">
        <v>0</v>
      </c>
      <c r="N48" s="551">
        <v>0</v>
      </c>
      <c r="O48" s="551">
        <v>0</v>
      </c>
      <c r="P48" s="551">
        <v>0</v>
      </c>
      <c r="Q48" s="551">
        <v>0</v>
      </c>
      <c r="R48" s="551">
        <v>0</v>
      </c>
      <c r="S48" s="551">
        <v>0</v>
      </c>
      <c r="T48" s="551">
        <v>0</v>
      </c>
      <c r="U48" s="551">
        <v>0</v>
      </c>
      <c r="V48" s="551">
        <v>0</v>
      </c>
      <c r="W48" s="551">
        <v>0</v>
      </c>
      <c r="X48" s="551">
        <v>0</v>
      </c>
      <c r="Y48" s="551">
        <v>0</v>
      </c>
      <c r="Z48" s="551">
        <v>0</v>
      </c>
      <c r="AA48" s="551"/>
      <c r="AB48" s="551"/>
      <c r="AC48" s="551"/>
      <c r="AE48" s="551"/>
      <c r="AG48" s="555"/>
      <c r="AH48" s="555"/>
      <c r="AI48" s="555"/>
      <c r="AJ48" s="555"/>
    </row>
    <row r="49" spans="1:41" x14ac:dyDescent="0.3">
      <c r="A49" s="583" t="s">
        <v>1552</v>
      </c>
      <c r="B49" s="550" t="str">
        <f t="shared" si="1"/>
        <v>X</v>
      </c>
      <c r="C49" s="554" t="s">
        <v>1553</v>
      </c>
      <c r="D49" s="551">
        <v>9.6593998372554779E-2</v>
      </c>
      <c r="E49" s="551">
        <v>8.3246998488903046E-2</v>
      </c>
      <c r="F49" s="551">
        <v>0.41327399015426636</v>
      </c>
      <c r="G49" s="551">
        <v>0.3794420063495636</v>
      </c>
      <c r="H49" s="551">
        <v>0.38391000032424927</v>
      </c>
      <c r="I49" s="551">
        <v>0.88188797235488892</v>
      </c>
      <c r="J49" s="551">
        <v>1.4710299968719482</v>
      </c>
      <c r="K49" s="551">
        <v>1.0024410486221313</v>
      </c>
      <c r="L49" s="551">
        <v>1.1286669969558716</v>
      </c>
      <c r="M49" s="551">
        <v>0.7740740180015564</v>
      </c>
      <c r="N49" s="551">
        <v>0.7018280029296875</v>
      </c>
      <c r="O49" s="551">
        <v>0.5813940167427063</v>
      </c>
      <c r="P49" s="551">
        <v>0.62352502346038818</v>
      </c>
      <c r="Q49" s="551">
        <v>0.74584698677062988</v>
      </c>
      <c r="R49" s="551">
        <v>0.51400399208068848</v>
      </c>
      <c r="S49" s="551">
        <v>0.29303398728370667</v>
      </c>
      <c r="T49" s="551">
        <v>0.44853401184082031</v>
      </c>
      <c r="U49" s="551">
        <v>0.81915301084518433</v>
      </c>
      <c r="V49" s="551">
        <v>0.76541697978973389</v>
      </c>
      <c r="W49" s="551">
        <v>0.58454400300979614</v>
      </c>
      <c r="X49" s="551">
        <v>2.8168139457702637</v>
      </c>
      <c r="Y49" s="551">
        <v>0.43599998950958252</v>
      </c>
      <c r="Z49" s="551">
        <v>0.34400001168251038</v>
      </c>
      <c r="AA49" s="551">
        <v>0.54000002145767212</v>
      </c>
      <c r="AB49" s="551">
        <v>0.60500001907348633</v>
      </c>
      <c r="AC49" s="551">
        <v>0.62999999523162842</v>
      </c>
      <c r="AE49" s="551"/>
      <c r="AG49" s="555"/>
      <c r="AH49" s="555"/>
      <c r="AI49" s="555"/>
      <c r="AJ49" s="555"/>
      <c r="AN49" s="526"/>
      <c r="AO49" s="526"/>
    </row>
    <row r="50" spans="1:41" x14ac:dyDescent="0.3">
      <c r="A50" s="583" t="s">
        <v>1554</v>
      </c>
      <c r="B50" s="550" t="str">
        <f t="shared" si="1"/>
        <v>X</v>
      </c>
      <c r="C50" s="556" t="s">
        <v>1555</v>
      </c>
      <c r="D50" s="551">
        <v>0</v>
      </c>
      <c r="E50" s="551">
        <v>0</v>
      </c>
      <c r="F50" s="551">
        <v>0</v>
      </c>
      <c r="G50" s="551">
        <v>0</v>
      </c>
      <c r="H50" s="551">
        <v>0</v>
      </c>
      <c r="I50" s="551">
        <v>0</v>
      </c>
      <c r="J50" s="551">
        <v>0</v>
      </c>
      <c r="K50" s="551">
        <v>0</v>
      </c>
      <c r="L50" s="551">
        <v>0</v>
      </c>
      <c r="M50" s="551">
        <v>0</v>
      </c>
      <c r="N50" s="551">
        <v>0</v>
      </c>
      <c r="O50" s="551">
        <v>0</v>
      </c>
      <c r="P50" s="551">
        <v>0</v>
      </c>
      <c r="Q50" s="551">
        <v>0</v>
      </c>
      <c r="R50" s="551">
        <v>0</v>
      </c>
      <c r="S50" s="551">
        <v>0</v>
      </c>
      <c r="T50" s="551">
        <v>0</v>
      </c>
      <c r="U50" s="551">
        <v>0</v>
      </c>
      <c r="V50" s="551">
        <v>0</v>
      </c>
      <c r="W50" s="551">
        <v>0</v>
      </c>
      <c r="X50" s="551">
        <v>2.659351110458374</v>
      </c>
      <c r="Y50" s="551">
        <v>0.43599998950958252</v>
      </c>
      <c r="Z50" s="551">
        <v>0.34400001168251038</v>
      </c>
      <c r="AA50" s="551">
        <v>0.28799998760223389</v>
      </c>
      <c r="AB50" s="551">
        <v>0.30700001120567322</v>
      </c>
      <c r="AC50" s="551">
        <v>0.35499998927116394</v>
      </c>
      <c r="AE50" s="551"/>
      <c r="AG50" s="555"/>
      <c r="AH50" s="555"/>
      <c r="AI50" s="555"/>
      <c r="AJ50" s="555"/>
    </row>
    <row r="51" spans="1:41" x14ac:dyDescent="0.3">
      <c r="A51" s="583" t="s">
        <v>1556</v>
      </c>
      <c r="B51" s="550" t="str">
        <f t="shared" si="1"/>
        <v>X</v>
      </c>
      <c r="C51" s="556" t="s">
        <v>1557</v>
      </c>
      <c r="D51" s="551">
        <v>9.6593998372554779E-2</v>
      </c>
      <c r="E51" s="551">
        <v>8.3246998488903046E-2</v>
      </c>
      <c r="F51" s="551">
        <v>0.41327399015426636</v>
      </c>
      <c r="G51" s="551">
        <v>0.3794420063495636</v>
      </c>
      <c r="H51" s="551">
        <v>0.38391000032424927</v>
      </c>
      <c r="I51" s="551">
        <v>0.88188797235488892</v>
      </c>
      <c r="J51" s="551">
        <v>1.4710299968719482</v>
      </c>
      <c r="K51" s="551">
        <v>1.0024410486221313</v>
      </c>
      <c r="L51" s="551">
        <v>1.1286669969558716</v>
      </c>
      <c r="M51" s="551">
        <v>0.7740740180015564</v>
      </c>
      <c r="N51" s="551">
        <v>0.7018280029296875</v>
      </c>
      <c r="O51" s="551">
        <v>0.5813940167427063</v>
      </c>
      <c r="P51" s="551">
        <v>0.62352502346038818</v>
      </c>
      <c r="Q51" s="551">
        <v>0.74584698677062988</v>
      </c>
      <c r="R51" s="551">
        <v>0.51400399208068848</v>
      </c>
      <c r="S51" s="551">
        <v>0.29303398728370667</v>
      </c>
      <c r="T51" s="551">
        <v>0.44853401184082031</v>
      </c>
      <c r="U51" s="551">
        <v>0.81915301084518433</v>
      </c>
      <c r="V51" s="551">
        <v>0.76541697978973389</v>
      </c>
      <c r="W51" s="551">
        <v>0.58454400300979614</v>
      </c>
      <c r="X51" s="551">
        <v>0.15746299922466278</v>
      </c>
      <c r="Y51" s="551">
        <v>0</v>
      </c>
      <c r="Z51" s="551">
        <v>0</v>
      </c>
      <c r="AA51" s="551">
        <v>0.25200000405311584</v>
      </c>
      <c r="AB51" s="551">
        <v>0.29800000786781311</v>
      </c>
      <c r="AC51" s="551">
        <v>0.27500000596046448</v>
      </c>
      <c r="AE51" s="551"/>
      <c r="AG51" s="555"/>
      <c r="AH51" s="555"/>
      <c r="AI51" s="555"/>
      <c r="AJ51" s="555"/>
    </row>
    <row r="52" spans="1:41" x14ac:dyDescent="0.3">
      <c r="A52" s="561" t="s">
        <v>1558</v>
      </c>
      <c r="B52" s="550" t="str">
        <f t="shared" si="1"/>
        <v>X</v>
      </c>
      <c r="C52" s="553" t="s">
        <v>1559</v>
      </c>
      <c r="D52" s="551">
        <v>1.4024049043655396</v>
      </c>
      <c r="E52" s="551">
        <v>1.3929115533828735</v>
      </c>
      <c r="F52" s="551">
        <v>1.4210412502288818</v>
      </c>
      <c r="G52" s="551">
        <v>1.5809361934661865</v>
      </c>
      <c r="H52" s="551">
        <v>2.0420529842376709</v>
      </c>
      <c r="I52" s="551">
        <v>2.1055984497070313</v>
      </c>
      <c r="J52" s="551">
        <v>2.0735313892364502</v>
      </c>
      <c r="K52" s="551">
        <v>2.2019972801208496</v>
      </c>
      <c r="L52" s="551">
        <v>2.1334762573242188</v>
      </c>
      <c r="M52" s="551">
        <v>1.8470529317855835</v>
      </c>
      <c r="N52" s="551">
        <v>3.2829110622406006</v>
      </c>
      <c r="O52" s="551">
        <v>4.1781506538391113</v>
      </c>
      <c r="P52" s="551">
        <v>4.9880480766296387</v>
      </c>
      <c r="Q52" s="551">
        <v>6.0837879180908203</v>
      </c>
      <c r="R52" s="551">
        <v>6.8053479194641113</v>
      </c>
      <c r="S52" s="551">
        <v>9.4312295913696289</v>
      </c>
      <c r="T52" s="551">
        <v>8.58905029296875</v>
      </c>
      <c r="U52" s="551">
        <v>7.4314908981323242</v>
      </c>
      <c r="V52" s="551">
        <v>10.977815628051758</v>
      </c>
      <c r="W52" s="551">
        <v>4.4535741806030273</v>
      </c>
      <c r="X52" s="551">
        <v>3.3254790306091309</v>
      </c>
      <c r="Y52" s="551">
        <v>0.48199999332427979</v>
      </c>
      <c r="Z52" s="551">
        <v>1.1909999847412109</v>
      </c>
      <c r="AA52" s="551">
        <v>4.1310000419616699</v>
      </c>
      <c r="AB52" s="551">
        <v>5.8550000190734863</v>
      </c>
      <c r="AC52" s="551">
        <v>7.0920000076293945</v>
      </c>
      <c r="AE52" s="551"/>
      <c r="AN52" s="526"/>
      <c r="AO52" s="526"/>
    </row>
    <row r="53" spans="1:41" x14ac:dyDescent="0.3">
      <c r="A53" s="583" t="s">
        <v>1560</v>
      </c>
      <c r="B53" s="550" t="str">
        <f t="shared" si="1"/>
        <v>X</v>
      </c>
      <c r="C53" s="554" t="s">
        <v>1561</v>
      </c>
      <c r="D53" s="551">
        <v>0.26573994755744934</v>
      </c>
      <c r="E53" s="551">
        <v>0.27583456039428711</v>
      </c>
      <c r="F53" s="551">
        <v>0.26525726914405823</v>
      </c>
      <c r="G53" s="551">
        <v>0.27097415924072266</v>
      </c>
      <c r="H53" s="551">
        <v>0.31046488881111145</v>
      </c>
      <c r="I53" s="551">
        <v>0.35633033514022827</v>
      </c>
      <c r="J53" s="551">
        <v>0.33986139297485352</v>
      </c>
      <c r="K53" s="551">
        <v>0.33772820234298706</v>
      </c>
      <c r="L53" s="551">
        <v>0.35801133513450623</v>
      </c>
      <c r="M53" s="551">
        <v>0.32129195332527161</v>
      </c>
      <c r="N53" s="551">
        <v>0.32445496320724487</v>
      </c>
      <c r="O53" s="551">
        <v>0.34896847605705261</v>
      </c>
      <c r="P53" s="551">
        <v>0.5820000171661377</v>
      </c>
      <c r="Q53" s="551">
        <v>0.29300001263618469</v>
      </c>
      <c r="R53" s="551">
        <v>0.40099999308586121</v>
      </c>
      <c r="S53" s="551">
        <v>0.63999998569488525</v>
      </c>
      <c r="T53" s="551">
        <v>0.78299999237060547</v>
      </c>
      <c r="U53" s="551">
        <v>0.80900001525878906</v>
      </c>
      <c r="V53" s="551">
        <v>1.1019999980926514</v>
      </c>
      <c r="W53" s="551">
        <v>0.73100000619888306</v>
      </c>
      <c r="X53" s="551">
        <v>3.9000000804662704E-2</v>
      </c>
      <c r="Y53" s="551">
        <v>2.6000000536441803E-2</v>
      </c>
      <c r="Z53" s="551">
        <v>2.7000000700354576E-2</v>
      </c>
      <c r="AA53" s="551">
        <v>2.8999999165534973E-2</v>
      </c>
      <c r="AB53" s="551">
        <v>2.0000000949949026E-3</v>
      </c>
      <c r="AC53" s="551">
        <v>1.6000000759959221E-2</v>
      </c>
      <c r="AE53" s="551"/>
      <c r="AG53" s="555"/>
      <c r="AH53" s="555"/>
      <c r="AI53" s="555"/>
      <c r="AJ53" s="555"/>
    </row>
    <row r="54" spans="1:41" x14ac:dyDescent="0.3">
      <c r="A54" s="561" t="s">
        <v>1562</v>
      </c>
      <c r="B54" s="550" t="str">
        <f t="shared" si="1"/>
        <v>X</v>
      </c>
      <c r="C54" s="556" t="s">
        <v>1563</v>
      </c>
      <c r="D54" s="551">
        <v>0.26573994755744934</v>
      </c>
      <c r="E54" s="551">
        <v>0.27583456039428711</v>
      </c>
      <c r="F54" s="551">
        <v>0.26525726914405823</v>
      </c>
      <c r="G54" s="551">
        <v>0.27097415924072266</v>
      </c>
      <c r="H54" s="551">
        <v>0.31046488881111145</v>
      </c>
      <c r="I54" s="551">
        <v>0.35633033514022827</v>
      </c>
      <c r="J54" s="551">
        <v>0.33986139297485352</v>
      </c>
      <c r="K54" s="551">
        <v>0.33772820234298706</v>
      </c>
      <c r="L54" s="551">
        <v>0.35801133513450623</v>
      </c>
      <c r="M54" s="551">
        <v>0.32129195332527161</v>
      </c>
      <c r="N54" s="551">
        <v>0.32445496320724487</v>
      </c>
      <c r="O54" s="551">
        <v>0.34896847605705261</v>
      </c>
      <c r="P54" s="551">
        <v>0.5820000171661377</v>
      </c>
      <c r="Q54" s="551">
        <v>0.29300001263618469</v>
      </c>
      <c r="R54" s="551">
        <v>0.32699999213218689</v>
      </c>
      <c r="S54" s="551">
        <v>0.58899998664855957</v>
      </c>
      <c r="T54" s="551">
        <v>0.72699999809265137</v>
      </c>
      <c r="U54" s="551">
        <v>0.75900000333786011</v>
      </c>
      <c r="V54" s="551">
        <v>1.0529999732971191</v>
      </c>
      <c r="W54" s="551">
        <v>0.50499999523162842</v>
      </c>
      <c r="X54" s="551">
        <v>0</v>
      </c>
      <c r="Y54" s="551">
        <v>0</v>
      </c>
      <c r="Z54" s="551">
        <v>0</v>
      </c>
      <c r="AA54" s="551">
        <v>0</v>
      </c>
      <c r="AB54" s="551">
        <v>0</v>
      </c>
      <c r="AC54" s="551"/>
      <c r="AE54" s="551"/>
    </row>
    <row r="55" spans="1:41" x14ac:dyDescent="0.3">
      <c r="A55" s="561" t="s">
        <v>1564</v>
      </c>
      <c r="B55" s="550" t="str">
        <f t="shared" si="1"/>
        <v>X</v>
      </c>
      <c r="C55" s="556" t="s">
        <v>1565</v>
      </c>
      <c r="D55" s="551">
        <v>0</v>
      </c>
      <c r="E55" s="551">
        <v>0</v>
      </c>
      <c r="F55" s="551">
        <v>0</v>
      </c>
      <c r="G55" s="551">
        <v>0</v>
      </c>
      <c r="H55" s="551">
        <v>0</v>
      </c>
      <c r="I55" s="551">
        <v>0</v>
      </c>
      <c r="J55" s="551">
        <v>0</v>
      </c>
      <c r="K55" s="551">
        <v>0</v>
      </c>
      <c r="L55" s="551">
        <v>0</v>
      </c>
      <c r="M55" s="551">
        <v>0</v>
      </c>
      <c r="N55" s="551">
        <v>0</v>
      </c>
      <c r="O55" s="551">
        <v>0</v>
      </c>
      <c r="P55" s="551">
        <v>0</v>
      </c>
      <c r="Q55" s="551">
        <v>0</v>
      </c>
      <c r="R55" s="551">
        <v>7.4000000953674316E-2</v>
      </c>
      <c r="S55" s="551">
        <v>5.0999999046325684E-2</v>
      </c>
      <c r="T55" s="551">
        <v>5.6000001728534698E-2</v>
      </c>
      <c r="U55" s="551">
        <v>5.000000074505806E-2</v>
      </c>
      <c r="V55" s="551">
        <v>4.8999998718500137E-2</v>
      </c>
      <c r="W55" s="551">
        <v>0.22599999606609344</v>
      </c>
      <c r="X55" s="551">
        <v>3.9000000804662704E-2</v>
      </c>
      <c r="Y55" s="551">
        <v>2.6000000536441803E-2</v>
      </c>
      <c r="Z55" s="551">
        <v>2.7000000700354576E-2</v>
      </c>
      <c r="AA55" s="551">
        <v>2.8999999165534973E-2</v>
      </c>
      <c r="AB55" s="551">
        <v>2.0000000949949026E-3</v>
      </c>
      <c r="AC55" s="551">
        <v>1.6000000759959221E-2</v>
      </c>
      <c r="AE55" s="551"/>
    </row>
    <row r="56" spans="1:41" x14ac:dyDescent="0.3">
      <c r="A56" s="583" t="s">
        <v>1566</v>
      </c>
      <c r="B56" s="550" t="str">
        <f t="shared" si="1"/>
        <v>X</v>
      </c>
      <c r="C56" s="554" t="s">
        <v>1567</v>
      </c>
      <c r="D56" s="551">
        <v>1.1366649866104126</v>
      </c>
      <c r="E56" s="551">
        <v>1.1170769929885864</v>
      </c>
      <c r="F56" s="551">
        <v>1.155784010887146</v>
      </c>
      <c r="G56" s="551">
        <v>1.3099620342254639</v>
      </c>
      <c r="H56" s="551">
        <v>1.7315880060195923</v>
      </c>
      <c r="I56" s="551">
        <v>1.7492680549621582</v>
      </c>
      <c r="J56" s="551">
        <v>1.7336699962615967</v>
      </c>
      <c r="K56" s="551">
        <v>1.8642690181732178</v>
      </c>
      <c r="L56" s="551">
        <v>1.7754650115966797</v>
      </c>
      <c r="M56" s="551">
        <v>1.5257610082626343</v>
      </c>
      <c r="N56" s="551">
        <v>2.9584560394287109</v>
      </c>
      <c r="O56" s="551">
        <v>3.8291819095611572</v>
      </c>
      <c r="P56" s="551">
        <v>4.4060478210449219</v>
      </c>
      <c r="Q56" s="551">
        <v>5.7907881736755371</v>
      </c>
      <c r="R56" s="551">
        <v>6.4043478965759277</v>
      </c>
      <c r="S56" s="551">
        <v>8.7912302017211914</v>
      </c>
      <c r="T56" s="551">
        <v>7.8060498237609863</v>
      </c>
      <c r="U56" s="551">
        <v>6.6224908828735352</v>
      </c>
      <c r="V56" s="551">
        <v>9.8758163452148438</v>
      </c>
      <c r="W56" s="551">
        <v>3.72257399559021</v>
      </c>
      <c r="X56" s="551">
        <v>3.2864789962768555</v>
      </c>
      <c r="Y56" s="551">
        <v>0.45600000023841858</v>
      </c>
      <c r="Z56" s="551">
        <v>1.1640000343322754</v>
      </c>
      <c r="AA56" s="551">
        <v>4.1020002365112305</v>
      </c>
      <c r="AB56" s="551">
        <v>5.8530001640319824</v>
      </c>
      <c r="AC56" s="551">
        <v>7.0760002136230469</v>
      </c>
      <c r="AE56" s="551"/>
      <c r="AG56" s="555"/>
      <c r="AH56" s="555"/>
      <c r="AI56" s="555"/>
      <c r="AJ56" s="555"/>
    </row>
    <row r="57" spans="1:41" x14ac:dyDescent="0.3">
      <c r="A57" s="561" t="s">
        <v>1568</v>
      </c>
      <c r="B57" s="550" t="str">
        <f t="shared" si="1"/>
        <v>X</v>
      </c>
      <c r="C57" s="556" t="s">
        <v>1569</v>
      </c>
      <c r="D57" s="551">
        <v>1.1366649866104126</v>
      </c>
      <c r="E57" s="551">
        <v>1.1170769929885864</v>
      </c>
      <c r="F57" s="551">
        <v>1.155784010887146</v>
      </c>
      <c r="G57" s="551">
        <v>1.3099620342254639</v>
      </c>
      <c r="H57" s="551">
        <v>1.7315880060195923</v>
      </c>
      <c r="I57" s="551">
        <v>1.7492680549621582</v>
      </c>
      <c r="J57" s="551">
        <v>1.7336699962615967</v>
      </c>
      <c r="K57" s="551">
        <v>1.8642690181732178</v>
      </c>
      <c r="L57" s="551">
        <v>1.7754650115966797</v>
      </c>
      <c r="M57" s="551">
        <v>1.5257610082626343</v>
      </c>
      <c r="N57" s="551">
        <v>2.9584560394287109</v>
      </c>
      <c r="O57" s="551">
        <v>3.8291819095611572</v>
      </c>
      <c r="P57" s="551">
        <v>4.3940482139587402</v>
      </c>
      <c r="Q57" s="551">
        <v>5.7827877998352051</v>
      </c>
      <c r="R57" s="551">
        <v>6.3923478126525879</v>
      </c>
      <c r="S57" s="551">
        <v>8.7852296829223633</v>
      </c>
      <c r="T57" s="551">
        <v>7.7960500717163086</v>
      </c>
      <c r="U57" s="551">
        <v>6.6134910583496094</v>
      </c>
      <c r="V57" s="551">
        <v>9.8688163757324219</v>
      </c>
      <c r="W57" s="551">
        <v>3.7155740261077881</v>
      </c>
      <c r="X57" s="551">
        <v>3.2734789848327637</v>
      </c>
      <c r="Y57" s="551">
        <v>0.42399999499320984</v>
      </c>
      <c r="Z57" s="551">
        <v>1.1419999599456787</v>
      </c>
      <c r="AA57" s="551">
        <v>4.064000129699707</v>
      </c>
      <c r="AB57" s="551">
        <v>5.8020000457763672</v>
      </c>
      <c r="AC57" s="551">
        <v>7.0300002098083496</v>
      </c>
      <c r="AE57" s="551"/>
    </row>
    <row r="58" spans="1:41" x14ac:dyDescent="0.3">
      <c r="A58" s="561" t="s">
        <v>1570</v>
      </c>
      <c r="B58" s="550" t="str">
        <f t="shared" si="1"/>
        <v/>
      </c>
      <c r="C58" s="556" t="s">
        <v>1571</v>
      </c>
      <c r="D58" s="551">
        <v>0</v>
      </c>
      <c r="E58" s="551">
        <v>0</v>
      </c>
      <c r="F58" s="551">
        <v>0</v>
      </c>
      <c r="G58" s="551">
        <v>0</v>
      </c>
      <c r="H58" s="551">
        <v>0</v>
      </c>
      <c r="I58" s="551">
        <v>0</v>
      </c>
      <c r="J58" s="551">
        <v>0</v>
      </c>
      <c r="K58" s="551">
        <v>0</v>
      </c>
      <c r="L58" s="551">
        <v>0</v>
      </c>
      <c r="M58" s="551">
        <v>0</v>
      </c>
      <c r="N58" s="551">
        <v>0</v>
      </c>
      <c r="O58" s="551">
        <v>0</v>
      </c>
      <c r="P58" s="551">
        <v>0</v>
      </c>
      <c r="Q58" s="551">
        <v>0</v>
      </c>
      <c r="R58" s="551">
        <v>0</v>
      </c>
      <c r="S58" s="551">
        <v>0</v>
      </c>
      <c r="T58" s="551">
        <v>0</v>
      </c>
      <c r="U58" s="551">
        <v>0</v>
      </c>
      <c r="V58" s="551">
        <v>0</v>
      </c>
      <c r="W58" s="551">
        <v>0</v>
      </c>
      <c r="X58" s="551">
        <v>0</v>
      </c>
      <c r="Y58" s="551">
        <v>0</v>
      </c>
      <c r="Z58" s="551">
        <v>0</v>
      </c>
      <c r="AA58" s="551"/>
      <c r="AB58" s="551"/>
      <c r="AC58" s="551"/>
      <c r="AE58" s="551"/>
    </row>
    <row r="59" spans="1:41" x14ac:dyDescent="0.3">
      <c r="A59" s="561" t="s">
        <v>1572</v>
      </c>
      <c r="B59" s="550" t="str">
        <f t="shared" si="1"/>
        <v>X</v>
      </c>
      <c r="C59" s="556" t="s">
        <v>1573</v>
      </c>
      <c r="D59" s="551">
        <v>0</v>
      </c>
      <c r="E59" s="551">
        <v>0</v>
      </c>
      <c r="F59" s="551">
        <v>0</v>
      </c>
      <c r="G59" s="551">
        <v>0</v>
      </c>
      <c r="H59" s="551">
        <v>0</v>
      </c>
      <c r="I59" s="551">
        <v>0</v>
      </c>
      <c r="J59" s="551">
        <v>0</v>
      </c>
      <c r="K59" s="551">
        <v>0</v>
      </c>
      <c r="L59" s="551">
        <v>0</v>
      </c>
      <c r="M59" s="551">
        <v>0</v>
      </c>
      <c r="N59" s="551">
        <v>0</v>
      </c>
      <c r="O59" s="551">
        <v>0</v>
      </c>
      <c r="P59" s="551">
        <v>1.2000000104308128E-2</v>
      </c>
      <c r="Q59" s="551">
        <v>8.0000003799796104E-3</v>
      </c>
      <c r="R59" s="551">
        <v>1.2000000104308128E-2</v>
      </c>
      <c r="S59" s="551">
        <v>6.0000000521540642E-3</v>
      </c>
      <c r="T59" s="551">
        <v>9.9999997764825821E-3</v>
      </c>
      <c r="U59" s="551">
        <v>8.999999612569809E-3</v>
      </c>
      <c r="V59" s="551">
        <v>7.0000002160668373E-3</v>
      </c>
      <c r="W59" s="551">
        <v>7.0000002160668373E-3</v>
      </c>
      <c r="X59" s="551">
        <v>1.3000000268220901E-2</v>
      </c>
      <c r="Y59" s="551">
        <v>3.2000001519918442E-2</v>
      </c>
      <c r="Z59" s="551">
        <v>2.199999988079071E-2</v>
      </c>
      <c r="AA59" s="551">
        <v>3.7999998778104782E-2</v>
      </c>
      <c r="AB59" s="551">
        <v>5.0999999046325684E-2</v>
      </c>
      <c r="AC59" s="551">
        <v>4.6000000089406967E-2</v>
      </c>
      <c r="AE59" s="551"/>
    </row>
    <row r="60" spans="1:41" x14ac:dyDescent="0.3">
      <c r="A60" s="561">
        <v>1.2</v>
      </c>
      <c r="B60" s="550" t="str">
        <f t="shared" si="1"/>
        <v/>
      </c>
      <c r="C60" s="539" t="s">
        <v>1574</v>
      </c>
      <c r="D60" s="551">
        <v>0</v>
      </c>
      <c r="E60" s="551">
        <v>0</v>
      </c>
      <c r="F60" s="551">
        <v>0</v>
      </c>
      <c r="G60" s="551">
        <v>0</v>
      </c>
      <c r="H60" s="551">
        <v>0</v>
      </c>
      <c r="I60" s="551">
        <v>0</v>
      </c>
      <c r="J60" s="551">
        <v>0</v>
      </c>
      <c r="K60" s="551">
        <v>0</v>
      </c>
      <c r="L60" s="551">
        <v>0</v>
      </c>
      <c r="M60" s="551">
        <v>0</v>
      </c>
      <c r="N60" s="551">
        <v>0</v>
      </c>
      <c r="O60" s="551">
        <v>0</v>
      </c>
      <c r="P60" s="551">
        <v>0</v>
      </c>
      <c r="Q60" s="551">
        <v>0</v>
      </c>
      <c r="R60" s="551">
        <v>0</v>
      </c>
      <c r="S60" s="551">
        <v>0</v>
      </c>
      <c r="T60" s="551">
        <v>0</v>
      </c>
      <c r="U60" s="551">
        <v>0</v>
      </c>
      <c r="V60" s="551">
        <v>0</v>
      </c>
      <c r="W60" s="551">
        <v>0</v>
      </c>
      <c r="X60" s="551">
        <v>0</v>
      </c>
      <c r="Y60" s="551">
        <v>0</v>
      </c>
      <c r="Z60" s="551">
        <v>0</v>
      </c>
      <c r="AA60" s="551"/>
      <c r="AB60" s="551"/>
      <c r="AC60" s="551"/>
      <c r="AE60" s="551"/>
    </row>
    <row r="61" spans="1:41" x14ac:dyDescent="0.3">
      <c r="A61" s="561" t="s">
        <v>1575</v>
      </c>
      <c r="B61" s="550" t="str">
        <f t="shared" si="1"/>
        <v/>
      </c>
      <c r="C61" s="553" t="s">
        <v>1576</v>
      </c>
      <c r="D61" s="551">
        <v>0</v>
      </c>
      <c r="E61" s="551">
        <v>0</v>
      </c>
      <c r="F61" s="551">
        <v>0</v>
      </c>
      <c r="G61" s="551">
        <v>0</v>
      </c>
      <c r="H61" s="551">
        <v>0</v>
      </c>
      <c r="I61" s="551">
        <v>0</v>
      </c>
      <c r="J61" s="551">
        <v>0</v>
      </c>
      <c r="K61" s="551">
        <v>0</v>
      </c>
      <c r="L61" s="551">
        <v>0</v>
      </c>
      <c r="M61" s="551">
        <v>0</v>
      </c>
      <c r="N61" s="551">
        <v>0</v>
      </c>
      <c r="O61" s="551">
        <v>0</v>
      </c>
      <c r="P61" s="551">
        <v>0</v>
      </c>
      <c r="Q61" s="551">
        <v>0</v>
      </c>
      <c r="R61" s="551">
        <v>0</v>
      </c>
      <c r="S61" s="551">
        <v>0</v>
      </c>
      <c r="T61" s="551">
        <v>0</v>
      </c>
      <c r="U61" s="551">
        <v>0</v>
      </c>
      <c r="V61" s="551">
        <v>0</v>
      </c>
      <c r="W61" s="551">
        <v>0</v>
      </c>
      <c r="X61" s="551">
        <v>0</v>
      </c>
      <c r="Y61" s="551">
        <v>0</v>
      </c>
      <c r="Z61" s="551">
        <v>0</v>
      </c>
      <c r="AA61" s="551"/>
      <c r="AB61" s="551"/>
      <c r="AC61" s="551"/>
      <c r="AE61" s="551"/>
    </row>
    <row r="62" spans="1:41" x14ac:dyDescent="0.3">
      <c r="A62" s="583" t="s">
        <v>1577</v>
      </c>
      <c r="B62" s="550" t="str">
        <f t="shared" si="1"/>
        <v/>
      </c>
      <c r="C62" s="554" t="s">
        <v>1578</v>
      </c>
      <c r="D62" s="551">
        <v>0</v>
      </c>
      <c r="E62" s="551">
        <v>0</v>
      </c>
      <c r="F62" s="551">
        <v>0</v>
      </c>
      <c r="G62" s="551">
        <v>0</v>
      </c>
      <c r="H62" s="551">
        <v>0</v>
      </c>
      <c r="I62" s="551">
        <v>0</v>
      </c>
      <c r="J62" s="551">
        <v>0</v>
      </c>
      <c r="K62" s="551">
        <v>0</v>
      </c>
      <c r="L62" s="551">
        <v>0</v>
      </c>
      <c r="M62" s="551">
        <v>0</v>
      </c>
      <c r="N62" s="551">
        <v>0</v>
      </c>
      <c r="O62" s="551">
        <v>0</v>
      </c>
      <c r="P62" s="551">
        <v>0</v>
      </c>
      <c r="Q62" s="551">
        <v>0</v>
      </c>
      <c r="R62" s="551">
        <v>0</v>
      </c>
      <c r="S62" s="551">
        <v>0</v>
      </c>
      <c r="T62" s="551">
        <v>0</v>
      </c>
      <c r="U62" s="551">
        <v>0</v>
      </c>
      <c r="V62" s="551">
        <v>0</v>
      </c>
      <c r="W62" s="551">
        <v>0</v>
      </c>
      <c r="X62" s="551">
        <v>0</v>
      </c>
      <c r="Y62" s="551">
        <v>0</v>
      </c>
      <c r="Z62" s="551">
        <v>0</v>
      </c>
      <c r="AA62" s="551"/>
      <c r="AB62" s="551"/>
      <c r="AC62" s="551"/>
      <c r="AE62" s="551"/>
      <c r="AG62" s="555"/>
      <c r="AH62" s="555"/>
      <c r="AI62" s="555"/>
      <c r="AJ62" s="555"/>
    </row>
    <row r="63" spans="1:41" x14ac:dyDescent="0.3">
      <c r="A63" s="583" t="s">
        <v>1579</v>
      </c>
      <c r="B63" s="550" t="str">
        <f t="shared" si="1"/>
        <v/>
      </c>
      <c r="C63" s="554" t="s">
        <v>1580</v>
      </c>
      <c r="D63" s="551">
        <v>0</v>
      </c>
      <c r="E63" s="551">
        <v>0</v>
      </c>
      <c r="F63" s="551">
        <v>0</v>
      </c>
      <c r="G63" s="551">
        <v>0</v>
      </c>
      <c r="H63" s="551">
        <v>0</v>
      </c>
      <c r="I63" s="551">
        <v>0</v>
      </c>
      <c r="J63" s="551">
        <v>0</v>
      </c>
      <c r="K63" s="551">
        <v>0</v>
      </c>
      <c r="L63" s="551">
        <v>0</v>
      </c>
      <c r="M63" s="551">
        <v>0</v>
      </c>
      <c r="N63" s="551">
        <v>0</v>
      </c>
      <c r="O63" s="551">
        <v>0</v>
      </c>
      <c r="P63" s="551">
        <v>0</v>
      </c>
      <c r="Q63" s="551">
        <v>0</v>
      </c>
      <c r="R63" s="551">
        <v>0</v>
      </c>
      <c r="S63" s="551">
        <v>0</v>
      </c>
      <c r="T63" s="551">
        <v>0</v>
      </c>
      <c r="U63" s="551">
        <v>0</v>
      </c>
      <c r="V63" s="551">
        <v>0</v>
      </c>
      <c r="W63" s="551">
        <v>0</v>
      </c>
      <c r="X63" s="551">
        <v>0</v>
      </c>
      <c r="Y63" s="551">
        <v>0</v>
      </c>
      <c r="Z63" s="551">
        <v>0</v>
      </c>
      <c r="AA63" s="551"/>
      <c r="AB63" s="551"/>
      <c r="AC63" s="551"/>
      <c r="AE63" s="551"/>
      <c r="AG63" s="555"/>
      <c r="AH63" s="555"/>
      <c r="AI63" s="555"/>
      <c r="AJ63" s="555"/>
    </row>
    <row r="64" spans="1:41" x14ac:dyDescent="0.3">
      <c r="A64" s="583" t="s">
        <v>1581</v>
      </c>
      <c r="B64" s="550" t="str">
        <f t="shared" si="1"/>
        <v/>
      </c>
      <c r="C64" s="554" t="s">
        <v>1582</v>
      </c>
      <c r="D64" s="551">
        <v>0</v>
      </c>
      <c r="E64" s="551">
        <v>0</v>
      </c>
      <c r="F64" s="551">
        <v>0</v>
      </c>
      <c r="G64" s="551">
        <v>0</v>
      </c>
      <c r="H64" s="551">
        <v>0</v>
      </c>
      <c r="I64" s="551">
        <v>0</v>
      </c>
      <c r="J64" s="551">
        <v>0</v>
      </c>
      <c r="K64" s="551">
        <v>0</v>
      </c>
      <c r="L64" s="551">
        <v>0</v>
      </c>
      <c r="M64" s="551">
        <v>0</v>
      </c>
      <c r="N64" s="551">
        <v>0</v>
      </c>
      <c r="O64" s="551">
        <v>0</v>
      </c>
      <c r="P64" s="551">
        <v>0</v>
      </c>
      <c r="Q64" s="551">
        <v>0</v>
      </c>
      <c r="R64" s="551">
        <v>0</v>
      </c>
      <c r="S64" s="551">
        <v>0</v>
      </c>
      <c r="T64" s="551">
        <v>0</v>
      </c>
      <c r="U64" s="551">
        <v>0</v>
      </c>
      <c r="V64" s="551">
        <v>0</v>
      </c>
      <c r="W64" s="551">
        <v>0</v>
      </c>
      <c r="X64" s="551">
        <v>0</v>
      </c>
      <c r="Y64" s="551">
        <v>0</v>
      </c>
      <c r="Z64" s="551">
        <v>0</v>
      </c>
      <c r="AA64" s="551"/>
      <c r="AB64" s="551"/>
      <c r="AC64" s="551"/>
      <c r="AE64" s="551"/>
      <c r="AG64" s="555"/>
      <c r="AH64" s="555"/>
      <c r="AI64" s="555"/>
      <c r="AJ64" s="555"/>
    </row>
    <row r="65" spans="1:36" x14ac:dyDescent="0.3">
      <c r="A65" s="583" t="s">
        <v>1583</v>
      </c>
      <c r="B65" s="550" t="str">
        <f t="shared" si="1"/>
        <v/>
      </c>
      <c r="C65" s="554" t="s">
        <v>1584</v>
      </c>
      <c r="D65" s="551">
        <v>0</v>
      </c>
      <c r="E65" s="551">
        <v>0</v>
      </c>
      <c r="F65" s="551">
        <v>0</v>
      </c>
      <c r="G65" s="551">
        <v>0</v>
      </c>
      <c r="H65" s="551">
        <v>0</v>
      </c>
      <c r="I65" s="551">
        <v>0</v>
      </c>
      <c r="J65" s="551">
        <v>0</v>
      </c>
      <c r="K65" s="551">
        <v>0</v>
      </c>
      <c r="L65" s="551">
        <v>0</v>
      </c>
      <c r="M65" s="551">
        <v>0</v>
      </c>
      <c r="N65" s="551">
        <v>0</v>
      </c>
      <c r="O65" s="551">
        <v>0</v>
      </c>
      <c r="P65" s="551">
        <v>0</v>
      </c>
      <c r="Q65" s="551">
        <v>0</v>
      </c>
      <c r="R65" s="551">
        <v>0</v>
      </c>
      <c r="S65" s="551">
        <v>0</v>
      </c>
      <c r="T65" s="551">
        <v>0</v>
      </c>
      <c r="U65" s="551">
        <v>0</v>
      </c>
      <c r="V65" s="551">
        <v>0</v>
      </c>
      <c r="W65" s="551">
        <v>0</v>
      </c>
      <c r="X65" s="551">
        <v>0</v>
      </c>
      <c r="Y65" s="551">
        <v>0</v>
      </c>
      <c r="Z65" s="551">
        <v>0</v>
      </c>
      <c r="AA65" s="551"/>
      <c r="AB65" s="551"/>
      <c r="AC65" s="551"/>
      <c r="AE65" s="551"/>
      <c r="AG65" s="555"/>
      <c r="AH65" s="555"/>
      <c r="AI65" s="555"/>
      <c r="AJ65" s="555"/>
    </row>
    <row r="66" spans="1:36" x14ac:dyDescent="0.3">
      <c r="A66" s="561" t="s">
        <v>1585</v>
      </c>
      <c r="B66" s="550" t="str">
        <f t="shared" si="1"/>
        <v/>
      </c>
      <c r="C66" s="553" t="s">
        <v>1586</v>
      </c>
      <c r="D66" s="551">
        <v>0</v>
      </c>
      <c r="E66" s="551">
        <v>0</v>
      </c>
      <c r="F66" s="551">
        <v>0</v>
      </c>
      <c r="G66" s="551">
        <v>0</v>
      </c>
      <c r="H66" s="551">
        <v>0</v>
      </c>
      <c r="I66" s="551">
        <v>0</v>
      </c>
      <c r="J66" s="551">
        <v>0</v>
      </c>
      <c r="K66" s="551">
        <v>0</v>
      </c>
      <c r="L66" s="551">
        <v>0</v>
      </c>
      <c r="M66" s="551">
        <v>0</v>
      </c>
      <c r="N66" s="551">
        <v>0</v>
      </c>
      <c r="O66" s="551">
        <v>0</v>
      </c>
      <c r="P66" s="551">
        <v>0</v>
      </c>
      <c r="Q66" s="551">
        <v>0</v>
      </c>
      <c r="R66" s="551">
        <v>0</v>
      </c>
      <c r="S66" s="551">
        <v>0</v>
      </c>
      <c r="T66" s="551">
        <v>0</v>
      </c>
      <c r="U66" s="551">
        <v>0</v>
      </c>
      <c r="V66" s="551">
        <v>0</v>
      </c>
      <c r="W66" s="551">
        <v>0</v>
      </c>
      <c r="X66" s="551">
        <v>0</v>
      </c>
      <c r="Y66" s="551">
        <v>0</v>
      </c>
      <c r="Z66" s="551">
        <v>0</v>
      </c>
      <c r="AA66" s="551"/>
      <c r="AB66" s="551"/>
      <c r="AC66" s="551"/>
      <c r="AE66" s="551"/>
    </row>
    <row r="67" spans="1:36" x14ac:dyDescent="0.3">
      <c r="A67" s="583" t="s">
        <v>1587</v>
      </c>
      <c r="B67" s="550" t="str">
        <f t="shared" ref="B67:B73" si="2">IF(SUM(D67:AJ67)=0,"","X")</f>
        <v/>
      </c>
      <c r="C67" s="554" t="s">
        <v>1588</v>
      </c>
      <c r="D67" s="551">
        <v>0</v>
      </c>
      <c r="E67" s="551">
        <v>0</v>
      </c>
      <c r="F67" s="551">
        <v>0</v>
      </c>
      <c r="G67" s="551">
        <v>0</v>
      </c>
      <c r="H67" s="551">
        <v>0</v>
      </c>
      <c r="I67" s="551">
        <v>0</v>
      </c>
      <c r="J67" s="551">
        <v>0</v>
      </c>
      <c r="K67" s="551">
        <v>0</v>
      </c>
      <c r="L67" s="551">
        <v>0</v>
      </c>
      <c r="M67" s="551">
        <v>0</v>
      </c>
      <c r="N67" s="551">
        <v>0</v>
      </c>
      <c r="O67" s="551">
        <v>0</v>
      </c>
      <c r="P67" s="551">
        <v>0</v>
      </c>
      <c r="Q67" s="551">
        <v>0</v>
      </c>
      <c r="R67" s="551">
        <v>0</v>
      </c>
      <c r="S67" s="551">
        <v>0</v>
      </c>
      <c r="T67" s="551">
        <v>0</v>
      </c>
      <c r="U67" s="551">
        <v>0</v>
      </c>
      <c r="V67" s="551">
        <v>0</v>
      </c>
      <c r="W67" s="551">
        <v>0</v>
      </c>
      <c r="X67" s="551">
        <v>0</v>
      </c>
      <c r="Y67" s="551">
        <v>0</v>
      </c>
      <c r="Z67" s="551">
        <v>0</v>
      </c>
      <c r="AA67" s="551"/>
      <c r="AB67" s="551"/>
      <c r="AC67" s="551"/>
      <c r="AE67" s="551"/>
      <c r="AG67" s="555"/>
      <c r="AH67" s="555"/>
      <c r="AI67" s="555"/>
      <c r="AJ67" s="555"/>
    </row>
    <row r="68" spans="1:36" x14ac:dyDescent="0.3">
      <c r="A68" s="583" t="s">
        <v>1589</v>
      </c>
      <c r="B68" s="550" t="str">
        <f t="shared" si="2"/>
        <v/>
      </c>
      <c r="C68" s="554" t="s">
        <v>1590</v>
      </c>
      <c r="D68" s="551">
        <v>0</v>
      </c>
      <c r="E68" s="551">
        <v>0</v>
      </c>
      <c r="F68" s="551">
        <v>0</v>
      </c>
      <c r="G68" s="551">
        <v>0</v>
      </c>
      <c r="H68" s="551">
        <v>0</v>
      </c>
      <c r="I68" s="551">
        <v>0</v>
      </c>
      <c r="J68" s="551">
        <v>0</v>
      </c>
      <c r="K68" s="551">
        <v>0</v>
      </c>
      <c r="L68" s="551">
        <v>0</v>
      </c>
      <c r="M68" s="551">
        <v>0</v>
      </c>
      <c r="N68" s="551">
        <v>0</v>
      </c>
      <c r="O68" s="551">
        <v>0</v>
      </c>
      <c r="P68" s="551">
        <v>0</v>
      </c>
      <c r="Q68" s="551">
        <v>0</v>
      </c>
      <c r="R68" s="551">
        <v>0</v>
      </c>
      <c r="S68" s="551">
        <v>0</v>
      </c>
      <c r="T68" s="551">
        <v>0</v>
      </c>
      <c r="U68" s="551">
        <v>0</v>
      </c>
      <c r="V68" s="551">
        <v>0</v>
      </c>
      <c r="W68" s="551">
        <v>0</v>
      </c>
      <c r="X68" s="551">
        <v>0</v>
      </c>
      <c r="Y68" s="551">
        <v>0</v>
      </c>
      <c r="Z68" s="551">
        <v>0</v>
      </c>
      <c r="AA68" s="551"/>
      <c r="AB68" s="551"/>
      <c r="AC68" s="551"/>
      <c r="AE68" s="551"/>
      <c r="AG68" s="555"/>
      <c r="AH68" s="555"/>
      <c r="AI68" s="555"/>
      <c r="AJ68" s="555"/>
    </row>
    <row r="69" spans="1:36" x14ac:dyDescent="0.3">
      <c r="A69" s="583" t="s">
        <v>1591</v>
      </c>
      <c r="B69" s="550" t="str">
        <f t="shared" si="2"/>
        <v/>
      </c>
      <c r="C69" s="554" t="s">
        <v>1592</v>
      </c>
      <c r="D69" s="551">
        <v>0</v>
      </c>
      <c r="E69" s="551">
        <v>0</v>
      </c>
      <c r="F69" s="551">
        <v>0</v>
      </c>
      <c r="G69" s="551">
        <v>0</v>
      </c>
      <c r="H69" s="551">
        <v>0</v>
      </c>
      <c r="I69" s="551">
        <v>0</v>
      </c>
      <c r="J69" s="551">
        <v>0</v>
      </c>
      <c r="K69" s="551">
        <v>0</v>
      </c>
      <c r="L69" s="551">
        <v>0</v>
      </c>
      <c r="M69" s="551">
        <v>0</v>
      </c>
      <c r="N69" s="551">
        <v>0</v>
      </c>
      <c r="O69" s="551">
        <v>0</v>
      </c>
      <c r="P69" s="551">
        <v>0</v>
      </c>
      <c r="Q69" s="551">
        <v>0</v>
      </c>
      <c r="R69" s="551">
        <v>0</v>
      </c>
      <c r="S69" s="551">
        <v>0</v>
      </c>
      <c r="T69" s="551">
        <v>0</v>
      </c>
      <c r="U69" s="551">
        <v>0</v>
      </c>
      <c r="V69" s="551">
        <v>0</v>
      </c>
      <c r="W69" s="551">
        <v>0</v>
      </c>
      <c r="X69" s="551">
        <v>0</v>
      </c>
      <c r="Y69" s="551">
        <v>0</v>
      </c>
      <c r="Z69" s="551">
        <v>0</v>
      </c>
      <c r="AA69" s="551"/>
      <c r="AB69" s="551"/>
      <c r="AC69" s="551"/>
      <c r="AE69" s="551"/>
      <c r="AG69" s="555"/>
      <c r="AH69" s="555"/>
      <c r="AI69" s="555"/>
      <c r="AJ69" s="555"/>
    </row>
    <row r="70" spans="1:36" x14ac:dyDescent="0.3">
      <c r="A70" s="561">
        <v>1.3</v>
      </c>
      <c r="B70" s="550" t="str">
        <f t="shared" si="2"/>
        <v>X</v>
      </c>
      <c r="C70" s="539" t="s">
        <v>1593</v>
      </c>
      <c r="D70" s="551">
        <v>31.450241088867188</v>
      </c>
      <c r="E70" s="551">
        <v>21.683942794799805</v>
      </c>
      <c r="F70" s="551">
        <v>29.393697738647461</v>
      </c>
      <c r="G70" s="551">
        <v>39.208137512207031</v>
      </c>
      <c r="H70" s="551">
        <v>41.053302764892578</v>
      </c>
      <c r="I70" s="551">
        <v>40.778511047363281</v>
      </c>
      <c r="J70" s="551">
        <v>50.501895904541016</v>
      </c>
      <c r="K70" s="551">
        <v>56.010208129882813</v>
      </c>
      <c r="L70" s="551">
        <v>46.255596160888672</v>
      </c>
      <c r="M70" s="551">
        <v>41.795051574707031</v>
      </c>
      <c r="N70" s="551">
        <v>49.631572723388672</v>
      </c>
      <c r="O70" s="551">
        <v>45.9505615234375</v>
      </c>
      <c r="P70" s="551">
        <v>48.171779632568359</v>
      </c>
      <c r="Q70" s="551">
        <v>41.927101135253906</v>
      </c>
      <c r="R70" s="551">
        <v>47.118198394775391</v>
      </c>
      <c r="S70" s="551">
        <v>43.691055297851563</v>
      </c>
      <c r="T70" s="551">
        <v>49.503604888916016</v>
      </c>
      <c r="U70" s="551">
        <v>37.315204620361328</v>
      </c>
      <c r="V70" s="551">
        <v>49.388568878173828</v>
      </c>
      <c r="W70" s="551">
        <v>50.300212860107422</v>
      </c>
      <c r="X70" s="551">
        <v>55.886928558349609</v>
      </c>
      <c r="Y70" s="551">
        <v>73.144371032714844</v>
      </c>
      <c r="Z70" s="551">
        <v>84.408378601074219</v>
      </c>
      <c r="AA70" s="551">
        <v>58.416000366210938</v>
      </c>
      <c r="AB70" s="551">
        <v>95.13800048828125</v>
      </c>
      <c r="AC70" s="551">
        <v>93.946998596191406</v>
      </c>
      <c r="AE70" s="551"/>
    </row>
    <row r="71" spans="1:36" x14ac:dyDescent="0.3">
      <c r="A71" s="561" t="s">
        <v>1594</v>
      </c>
      <c r="B71" s="550" t="str">
        <f t="shared" si="2"/>
        <v>X</v>
      </c>
      <c r="C71" s="553" t="s">
        <v>1595</v>
      </c>
      <c r="D71" s="551">
        <v>31.450241088867188</v>
      </c>
      <c r="E71" s="551">
        <v>21.683942794799805</v>
      </c>
      <c r="F71" s="551">
        <v>24.393697738647461</v>
      </c>
      <c r="G71" s="551">
        <v>34.208137512207031</v>
      </c>
      <c r="H71" s="551">
        <v>36.053302764892578</v>
      </c>
      <c r="I71" s="551">
        <v>35.778511047363281</v>
      </c>
      <c r="J71" s="551">
        <v>45.501895904541016</v>
      </c>
      <c r="K71" s="551">
        <v>51.010208129882813</v>
      </c>
      <c r="L71" s="551">
        <v>41.255596160888672</v>
      </c>
      <c r="M71" s="551">
        <v>34.471179962158203</v>
      </c>
      <c r="N71" s="551">
        <v>44.631572723388672</v>
      </c>
      <c r="O71" s="551">
        <v>40.9505615234375</v>
      </c>
      <c r="P71" s="551">
        <v>43.171779632568359</v>
      </c>
      <c r="Q71" s="551">
        <v>36.927101135253906</v>
      </c>
      <c r="R71" s="551">
        <v>42.118198394775391</v>
      </c>
      <c r="S71" s="551">
        <v>38.691055297851563</v>
      </c>
      <c r="T71" s="551">
        <v>44.503604888916016</v>
      </c>
      <c r="U71" s="551">
        <v>32.315204620361328</v>
      </c>
      <c r="V71" s="551">
        <v>44.388568878173828</v>
      </c>
      <c r="W71" s="551">
        <v>35.300212860107422</v>
      </c>
      <c r="X71" s="551">
        <v>40.886928558349609</v>
      </c>
      <c r="Y71" s="551">
        <v>58.144374847412109</v>
      </c>
      <c r="Z71" s="551">
        <v>69.408378601074219</v>
      </c>
      <c r="AA71" s="551">
        <v>43.416000366210938</v>
      </c>
      <c r="AB71" s="551">
        <v>80.13800048828125</v>
      </c>
      <c r="AC71" s="551">
        <v>78.948997497558594</v>
      </c>
      <c r="AE71" s="551"/>
    </row>
    <row r="72" spans="1:36" x14ac:dyDescent="0.3">
      <c r="A72" s="583" t="s">
        <v>1596</v>
      </c>
      <c r="B72" s="550" t="str">
        <f t="shared" si="2"/>
        <v>X</v>
      </c>
      <c r="C72" s="554" t="s">
        <v>1597</v>
      </c>
      <c r="D72" s="551">
        <v>30.893266677856445</v>
      </c>
      <c r="E72" s="551">
        <v>21.382101058959961</v>
      </c>
      <c r="F72" s="551">
        <v>23.36973762512207</v>
      </c>
      <c r="G72" s="551">
        <v>21.966421127319336</v>
      </c>
      <c r="H72" s="551">
        <v>23.38398551940918</v>
      </c>
      <c r="I72" s="551">
        <v>22.674074172973633</v>
      </c>
      <c r="J72" s="551">
        <v>23.276956558227539</v>
      </c>
      <c r="K72" s="551">
        <v>26.078126907348633</v>
      </c>
      <c r="L72" s="551">
        <v>25.51544189453125</v>
      </c>
      <c r="M72" s="551">
        <v>23.488256454467773</v>
      </c>
      <c r="N72" s="551">
        <v>24.518722534179688</v>
      </c>
      <c r="O72" s="551">
        <v>25.257978439331055</v>
      </c>
      <c r="P72" s="551">
        <v>25.559261322021484</v>
      </c>
      <c r="Q72" s="551">
        <v>24.744882583618164</v>
      </c>
      <c r="R72" s="551">
        <v>28.599472045898438</v>
      </c>
      <c r="S72" s="551">
        <v>24.61332893371582</v>
      </c>
      <c r="T72" s="551">
        <v>25.340904235839844</v>
      </c>
      <c r="U72" s="551">
        <v>25.97734260559082</v>
      </c>
      <c r="V72" s="551">
        <v>38.748603820800781</v>
      </c>
      <c r="W72" s="551">
        <v>14.675414085388184</v>
      </c>
      <c r="X72" s="551">
        <v>25.850677490234375</v>
      </c>
      <c r="Y72" s="551">
        <v>41.230991363525391</v>
      </c>
      <c r="Z72" s="551">
        <v>48.958709716796875</v>
      </c>
      <c r="AA72" s="551">
        <v>30.71299934387207</v>
      </c>
      <c r="AB72" s="551">
        <v>74.831001281738281</v>
      </c>
      <c r="AC72" s="551">
        <v>74.294998168945313</v>
      </c>
      <c r="AE72" s="551"/>
      <c r="AG72" s="555"/>
      <c r="AH72" s="555"/>
      <c r="AI72" s="555"/>
      <c r="AJ72" s="555"/>
    </row>
    <row r="73" spans="1:36" x14ac:dyDescent="0.3">
      <c r="A73" s="583" t="s">
        <v>1598</v>
      </c>
      <c r="B73" s="550" t="str">
        <f t="shared" si="2"/>
        <v>X</v>
      </c>
      <c r="C73" s="556" t="s">
        <v>4239</v>
      </c>
      <c r="D73" s="551"/>
      <c r="E73" s="551"/>
      <c r="F73" s="551"/>
      <c r="G73" s="551"/>
      <c r="H73" s="551"/>
      <c r="I73" s="551"/>
      <c r="J73" s="551"/>
      <c r="K73" s="551"/>
      <c r="L73" s="551"/>
      <c r="M73" s="551"/>
      <c r="N73" s="551"/>
      <c r="O73" s="551"/>
      <c r="P73" s="551"/>
      <c r="Q73" s="551"/>
      <c r="R73" s="551"/>
      <c r="S73" s="551"/>
      <c r="T73" s="551"/>
      <c r="U73" s="551"/>
      <c r="V73" s="551"/>
      <c r="W73" s="551"/>
      <c r="X73" s="551"/>
      <c r="Y73" s="551">
        <v>31.64198112487793</v>
      </c>
      <c r="Z73" s="551">
        <v>37.151657104492188</v>
      </c>
      <c r="AA73" s="551">
        <v>22.757999420166016</v>
      </c>
      <c r="AB73" s="551">
        <v>55.597000122070313</v>
      </c>
      <c r="AC73" s="551">
        <v>57.639999389648438</v>
      </c>
      <c r="AE73" s="551"/>
      <c r="AG73" s="555"/>
      <c r="AH73" s="555"/>
      <c r="AI73" s="555"/>
      <c r="AJ73" s="555"/>
    </row>
    <row r="74" spans="1:36" x14ac:dyDescent="0.3">
      <c r="A74" s="583" t="s">
        <v>4222</v>
      </c>
      <c r="B74" s="550"/>
      <c r="C74" s="557" t="s">
        <v>4230</v>
      </c>
      <c r="D74" s="551">
        <v>13.642000198364258</v>
      </c>
      <c r="E74" s="551">
        <v>13.784999847412109</v>
      </c>
      <c r="F74" s="551">
        <v>13.928000450134277</v>
      </c>
      <c r="G74" s="551">
        <v>13.928000450134277</v>
      </c>
      <c r="H74" s="551">
        <v>14.071000099182129</v>
      </c>
      <c r="I74" s="551">
        <v>12.470999717712402</v>
      </c>
      <c r="J74" s="551">
        <v>12.717000007629395</v>
      </c>
      <c r="K74" s="551">
        <v>12.717000007629395</v>
      </c>
      <c r="L74" s="551">
        <v>13.232695579528809</v>
      </c>
      <c r="M74" s="551">
        <v>13.147500038146973</v>
      </c>
      <c r="N74" s="551">
        <v>13.147500038146973</v>
      </c>
      <c r="O74" s="551">
        <v>13.147000312805176</v>
      </c>
      <c r="P74" s="551">
        <v>13.128231048583984</v>
      </c>
      <c r="Q74" s="551">
        <v>13.147000312805176</v>
      </c>
      <c r="R74" s="551">
        <v>13.147000312805176</v>
      </c>
      <c r="S74" s="551">
        <v>13.147000312805176</v>
      </c>
      <c r="T74" s="551">
        <v>13.147000312805176</v>
      </c>
      <c r="U74" s="551">
        <v>13.147000312805176</v>
      </c>
      <c r="V74" s="551">
        <v>24.573909759521484</v>
      </c>
      <c r="W74" s="551">
        <v>0</v>
      </c>
      <c r="X74" s="551">
        <v>0</v>
      </c>
      <c r="Y74" s="551"/>
      <c r="Z74" s="551"/>
      <c r="AA74" s="551">
        <v>0</v>
      </c>
      <c r="AB74" s="551">
        <v>20</v>
      </c>
      <c r="AC74" s="551">
        <v>20.399999618530273</v>
      </c>
      <c r="AE74" s="551"/>
      <c r="AG74" s="555"/>
      <c r="AH74" s="555"/>
      <c r="AI74" s="555"/>
      <c r="AJ74" s="555"/>
    </row>
    <row r="75" spans="1:36" x14ac:dyDescent="0.3">
      <c r="A75" s="583" t="s">
        <v>4223</v>
      </c>
      <c r="B75" s="550"/>
      <c r="C75" s="557" t="s">
        <v>4231</v>
      </c>
      <c r="D75" s="551"/>
      <c r="E75" s="551"/>
      <c r="F75" s="551"/>
      <c r="G75" s="551"/>
      <c r="H75" s="551"/>
      <c r="I75" s="551"/>
      <c r="J75" s="551"/>
      <c r="K75" s="551"/>
      <c r="L75" s="551"/>
      <c r="M75" s="551"/>
      <c r="N75" s="551"/>
      <c r="O75" s="551"/>
      <c r="P75" s="551"/>
      <c r="Q75" s="551"/>
      <c r="R75" s="551"/>
      <c r="S75" s="551"/>
      <c r="T75" s="551"/>
      <c r="U75" s="551"/>
      <c r="V75" s="551"/>
      <c r="W75" s="551"/>
      <c r="X75" s="551"/>
      <c r="Y75" s="551"/>
      <c r="Z75" s="551"/>
      <c r="AA75" s="551">
        <v>0</v>
      </c>
      <c r="AB75" s="551">
        <v>10</v>
      </c>
      <c r="AC75" s="551">
        <v>10</v>
      </c>
      <c r="AE75" s="551"/>
      <c r="AG75" s="555"/>
      <c r="AH75" s="555"/>
      <c r="AI75" s="555"/>
      <c r="AJ75" s="555"/>
    </row>
    <row r="76" spans="1:36" x14ac:dyDescent="0.3">
      <c r="A76" s="583" t="s">
        <v>4224</v>
      </c>
      <c r="B76" s="550"/>
      <c r="C76" s="557" t="s">
        <v>4232</v>
      </c>
      <c r="D76" s="551"/>
      <c r="E76" s="551"/>
      <c r="F76" s="551"/>
      <c r="G76" s="551"/>
      <c r="H76" s="551"/>
      <c r="I76" s="551"/>
      <c r="J76" s="551"/>
      <c r="K76" s="551"/>
      <c r="L76" s="551"/>
      <c r="M76" s="551"/>
      <c r="N76" s="551"/>
      <c r="O76" s="551"/>
      <c r="P76" s="551"/>
      <c r="Q76" s="551"/>
      <c r="R76" s="551"/>
      <c r="S76" s="551"/>
      <c r="T76" s="551"/>
      <c r="U76" s="551"/>
      <c r="V76" s="551"/>
      <c r="W76" s="551"/>
      <c r="X76" s="551"/>
      <c r="Y76" s="551"/>
      <c r="Z76" s="551"/>
      <c r="AA76" s="551">
        <v>4.560999870300293</v>
      </c>
      <c r="AB76" s="551">
        <v>4.0900001525878906</v>
      </c>
      <c r="AC76" s="551">
        <v>5.0999999046325684</v>
      </c>
      <c r="AE76" s="551"/>
      <c r="AG76" s="555"/>
      <c r="AH76" s="555"/>
      <c r="AI76" s="555"/>
      <c r="AJ76" s="555"/>
    </row>
    <row r="77" spans="1:36" x14ac:dyDescent="0.3">
      <c r="A77" s="583" t="s">
        <v>4225</v>
      </c>
      <c r="B77" s="550"/>
      <c r="C77" s="557" t="s">
        <v>4233</v>
      </c>
      <c r="D77" s="551">
        <v>6.7087831497192383</v>
      </c>
      <c r="E77" s="551">
        <v>7.0037941932678223</v>
      </c>
      <c r="F77" s="551">
        <v>5.6654891967773438</v>
      </c>
      <c r="G77" s="551">
        <v>6.9478740692138672</v>
      </c>
      <c r="H77" s="551">
        <v>8.4855461120605469</v>
      </c>
      <c r="I77" s="551">
        <v>9.2130918502807617</v>
      </c>
      <c r="J77" s="551">
        <v>9.4072723388671875</v>
      </c>
      <c r="K77" s="551">
        <v>8.89154052734375</v>
      </c>
      <c r="L77" s="551">
        <v>9.3326740264892578</v>
      </c>
      <c r="M77" s="551">
        <v>8.7040891647338867</v>
      </c>
      <c r="N77" s="551">
        <v>10.735448837280273</v>
      </c>
      <c r="O77" s="551">
        <v>10.343138694763184</v>
      </c>
      <c r="P77" s="551">
        <v>10.480127334594727</v>
      </c>
      <c r="Q77" s="551">
        <v>9.7167339324951172</v>
      </c>
      <c r="R77" s="551">
        <v>9.9457292556762695</v>
      </c>
      <c r="S77" s="551">
        <v>10.222122192382813</v>
      </c>
      <c r="T77" s="551">
        <v>10.018420219421387</v>
      </c>
      <c r="U77" s="551">
        <v>9.6902284622192383</v>
      </c>
      <c r="V77" s="551">
        <v>9.5392665863037109</v>
      </c>
      <c r="W77" s="551">
        <v>9.5741357803344727</v>
      </c>
      <c r="X77" s="551">
        <v>20.764247894287109</v>
      </c>
      <c r="Y77" s="551">
        <v>31.64198112487793</v>
      </c>
      <c r="Z77" s="551">
        <v>37.151657104492188</v>
      </c>
      <c r="AA77" s="551">
        <v>18.197000503540039</v>
      </c>
      <c r="AB77" s="551">
        <v>21.506999969482422</v>
      </c>
      <c r="AC77" s="551">
        <v>22.139999389648438</v>
      </c>
      <c r="AE77" s="551"/>
      <c r="AG77" s="555"/>
      <c r="AH77" s="555"/>
      <c r="AI77" s="555"/>
      <c r="AJ77" s="555"/>
    </row>
    <row r="78" spans="1:36" x14ac:dyDescent="0.3">
      <c r="A78" s="583" t="s">
        <v>4226</v>
      </c>
      <c r="B78" s="550"/>
      <c r="C78" s="557" t="s">
        <v>4234</v>
      </c>
      <c r="D78" s="551">
        <v>0</v>
      </c>
      <c r="E78" s="551">
        <v>0</v>
      </c>
      <c r="F78" s="551">
        <v>0</v>
      </c>
      <c r="G78" s="551">
        <v>0</v>
      </c>
      <c r="H78" s="551">
        <v>0</v>
      </c>
      <c r="I78" s="551">
        <v>0</v>
      </c>
      <c r="J78" s="551">
        <v>0</v>
      </c>
      <c r="K78" s="551">
        <v>0</v>
      </c>
      <c r="L78" s="551">
        <v>0</v>
      </c>
      <c r="M78" s="551">
        <v>0</v>
      </c>
      <c r="N78" s="551">
        <v>0</v>
      </c>
      <c r="O78" s="551">
        <v>0</v>
      </c>
      <c r="P78" s="551">
        <v>0</v>
      </c>
      <c r="Q78" s="551">
        <v>0</v>
      </c>
      <c r="R78" s="551">
        <v>0</v>
      </c>
      <c r="S78" s="551">
        <v>0</v>
      </c>
      <c r="T78" s="551">
        <v>0</v>
      </c>
      <c r="U78" s="551">
        <v>0</v>
      </c>
      <c r="V78" s="551">
        <v>0</v>
      </c>
      <c r="W78" s="551">
        <v>0</v>
      </c>
      <c r="X78" s="551">
        <v>0</v>
      </c>
      <c r="Y78" s="551"/>
      <c r="Z78" s="551"/>
      <c r="AA78" s="551"/>
      <c r="AB78" s="551"/>
      <c r="AC78" s="551"/>
      <c r="AE78" s="551"/>
      <c r="AG78" s="555"/>
      <c r="AH78" s="555"/>
      <c r="AI78" s="555"/>
      <c r="AJ78" s="555"/>
    </row>
    <row r="79" spans="1:36" x14ac:dyDescent="0.3">
      <c r="A79" s="583" t="s">
        <v>1599</v>
      </c>
      <c r="B79" s="550" t="str">
        <f>IF(SUM(D79:AJ79)=0,"","X")</f>
        <v>X</v>
      </c>
      <c r="C79" s="556" t="s">
        <v>4240</v>
      </c>
      <c r="D79" s="551">
        <v>10.542483329772949</v>
      </c>
      <c r="E79" s="551">
        <v>0.5933079719543457</v>
      </c>
      <c r="F79" s="551">
        <v>3.7762479782104492</v>
      </c>
      <c r="G79" s="551">
        <v>1.090548038482666</v>
      </c>
      <c r="H79" s="551">
        <v>0.82743901014328003</v>
      </c>
      <c r="I79" s="551">
        <v>0.989982008934021</v>
      </c>
      <c r="J79" s="551">
        <v>1.1526850461959839</v>
      </c>
      <c r="K79" s="551">
        <v>4.4695858955383301</v>
      </c>
      <c r="L79" s="551">
        <v>2.9500710964202881</v>
      </c>
      <c r="M79" s="551">
        <v>1.636667013168335</v>
      </c>
      <c r="N79" s="551">
        <v>0.63577401638031006</v>
      </c>
      <c r="O79" s="551">
        <v>1.7678389549255371</v>
      </c>
      <c r="P79" s="551">
        <v>1.950903058052063</v>
      </c>
      <c r="Q79" s="551">
        <v>1.8811490535736084</v>
      </c>
      <c r="R79" s="551">
        <v>5.5067429542541504</v>
      </c>
      <c r="S79" s="551">
        <v>1.2442070245742798</v>
      </c>
      <c r="T79" s="551">
        <v>2.1754839420318604</v>
      </c>
      <c r="U79" s="551">
        <v>3.1401150226593018</v>
      </c>
      <c r="V79" s="551">
        <v>4.6354260444641113</v>
      </c>
      <c r="W79" s="551">
        <v>5.1012778282165527</v>
      </c>
      <c r="X79" s="551">
        <v>5.0864300727844238</v>
      </c>
      <c r="Y79" s="551">
        <v>9.5890092849731445</v>
      </c>
      <c r="Z79" s="551">
        <v>11.807052612304688</v>
      </c>
      <c r="AA79" s="551">
        <v>1.9390000104904175</v>
      </c>
      <c r="AB79" s="551">
        <v>8.0579996109008789</v>
      </c>
      <c r="AC79" s="551">
        <v>8.7480001449584961</v>
      </c>
      <c r="AE79" s="551"/>
      <c r="AG79" s="555"/>
      <c r="AH79" s="555"/>
      <c r="AI79" s="555"/>
      <c r="AJ79" s="555"/>
    </row>
    <row r="80" spans="1:36" x14ac:dyDescent="0.3">
      <c r="A80" s="583" t="s">
        <v>1600</v>
      </c>
      <c r="B80" s="550" t="str">
        <f>IF(SUM(D80:AJ80)=0,"","X")</f>
        <v>X</v>
      </c>
      <c r="C80" s="556" t="s">
        <v>4235</v>
      </c>
      <c r="D80" s="551">
        <v>0</v>
      </c>
      <c r="E80" s="551">
        <v>0</v>
      </c>
      <c r="F80" s="551">
        <v>0</v>
      </c>
      <c r="G80" s="551">
        <v>0</v>
      </c>
      <c r="H80" s="551">
        <v>0</v>
      </c>
      <c r="I80" s="551">
        <v>0</v>
      </c>
      <c r="J80" s="551">
        <v>0</v>
      </c>
      <c r="K80" s="551">
        <v>0</v>
      </c>
      <c r="L80" s="551">
        <v>0</v>
      </c>
      <c r="M80" s="551">
        <v>0</v>
      </c>
      <c r="N80" s="551">
        <v>0</v>
      </c>
      <c r="O80" s="551">
        <v>0</v>
      </c>
      <c r="P80" s="551">
        <v>0</v>
      </c>
      <c r="Q80" s="551">
        <v>0</v>
      </c>
      <c r="R80" s="551">
        <v>0</v>
      </c>
      <c r="S80" s="551">
        <v>0</v>
      </c>
      <c r="T80" s="551">
        <v>0</v>
      </c>
      <c r="U80" s="551">
        <v>0</v>
      </c>
      <c r="V80" s="551">
        <v>0</v>
      </c>
      <c r="W80" s="551">
        <v>0</v>
      </c>
      <c r="X80" s="551">
        <v>0</v>
      </c>
      <c r="Y80" s="551"/>
      <c r="Z80" s="551"/>
      <c r="AA80" s="551">
        <v>6.0159997940063477</v>
      </c>
      <c r="AB80" s="551">
        <v>11.175999641418457</v>
      </c>
      <c r="AC80" s="551">
        <v>7.9070000648498535</v>
      </c>
      <c r="AE80" s="551"/>
      <c r="AG80" s="555"/>
      <c r="AH80" s="555"/>
      <c r="AI80" s="555"/>
      <c r="AJ80" s="555"/>
    </row>
    <row r="81" spans="1:36" x14ac:dyDescent="0.3">
      <c r="A81" s="583" t="s">
        <v>1601</v>
      </c>
      <c r="B81" s="550" t="str">
        <f>IF(SUM(D81:AJ81)=0,"","X")</f>
        <v>X</v>
      </c>
      <c r="C81" s="554" t="s">
        <v>1602</v>
      </c>
      <c r="D81" s="551">
        <v>0.55697500705718994</v>
      </c>
      <c r="E81" s="551">
        <v>0.30184000730514526</v>
      </c>
      <c r="F81" s="551">
        <v>1.0239599943161011</v>
      </c>
      <c r="G81" s="551">
        <v>12.241715431213379</v>
      </c>
      <c r="H81" s="551">
        <v>12.669316291809082</v>
      </c>
      <c r="I81" s="551">
        <v>13.104436874389648</v>
      </c>
      <c r="J81" s="551">
        <v>22.224939346313477</v>
      </c>
      <c r="K81" s="551">
        <v>24.93208122253418</v>
      </c>
      <c r="L81" s="551">
        <v>15.740156173706055</v>
      </c>
      <c r="M81" s="551">
        <v>10.982924461364746</v>
      </c>
      <c r="N81" s="551">
        <v>20.112848281860352</v>
      </c>
      <c r="O81" s="551">
        <v>15.692583084106445</v>
      </c>
      <c r="P81" s="551">
        <v>17.612518310546875</v>
      </c>
      <c r="Q81" s="551">
        <v>12.182216644287109</v>
      </c>
      <c r="R81" s="551">
        <v>13.51872730255127</v>
      </c>
      <c r="S81" s="551">
        <v>14.077726364135742</v>
      </c>
      <c r="T81" s="551">
        <v>19.162702560424805</v>
      </c>
      <c r="U81" s="551">
        <v>6.3378620147705078</v>
      </c>
      <c r="V81" s="551">
        <v>5.6399650573730469</v>
      </c>
      <c r="W81" s="551">
        <v>20.624797821044922</v>
      </c>
      <c r="X81" s="551">
        <v>15.036251068115234</v>
      </c>
      <c r="Y81" s="551">
        <v>16.913381576538086</v>
      </c>
      <c r="Z81" s="551">
        <v>20.449665069580078</v>
      </c>
      <c r="AA81" s="551">
        <v>12.703000068664551</v>
      </c>
      <c r="AB81" s="551">
        <v>5.3070001602172852</v>
      </c>
      <c r="AC81" s="551">
        <v>4.6539998054504395</v>
      </c>
      <c r="AE81" s="551"/>
      <c r="AG81" s="555"/>
      <c r="AH81" s="555"/>
      <c r="AI81" s="555"/>
      <c r="AJ81" s="555"/>
    </row>
    <row r="82" spans="1:36" x14ac:dyDescent="0.3">
      <c r="A82" s="583" t="s">
        <v>1603</v>
      </c>
      <c r="B82" s="550" t="str">
        <f>IF(SUM(D82:AJ82)=0,"","X")</f>
        <v>X</v>
      </c>
      <c r="C82" s="556" t="s">
        <v>4241</v>
      </c>
      <c r="D82" s="551"/>
      <c r="E82" s="551"/>
      <c r="F82" s="551"/>
      <c r="G82" s="551"/>
      <c r="H82" s="551"/>
      <c r="I82" s="551"/>
      <c r="J82" s="551"/>
      <c r="K82" s="551"/>
      <c r="L82" s="551"/>
      <c r="M82" s="551"/>
      <c r="N82" s="551"/>
      <c r="O82" s="551"/>
      <c r="P82" s="551"/>
      <c r="Q82" s="551"/>
      <c r="R82" s="551"/>
      <c r="S82" s="551"/>
      <c r="T82" s="551"/>
      <c r="U82" s="551"/>
      <c r="V82" s="551"/>
      <c r="W82" s="551"/>
      <c r="X82" s="551"/>
      <c r="Y82" s="551">
        <v>5.3933987617492676</v>
      </c>
      <c r="Z82" s="551">
        <v>7.2000398635864258</v>
      </c>
      <c r="AA82" s="551">
        <v>2.9779999256134033</v>
      </c>
      <c r="AB82" s="551">
        <v>4.8470001220703125</v>
      </c>
      <c r="AC82" s="551">
        <v>0.60399997234344482</v>
      </c>
      <c r="AE82" s="551"/>
      <c r="AG82" s="555"/>
      <c r="AH82" s="555"/>
      <c r="AI82" s="555"/>
      <c r="AJ82" s="555"/>
    </row>
    <row r="83" spans="1:36" x14ac:dyDescent="0.3">
      <c r="A83" s="583" t="s">
        <v>4227</v>
      </c>
      <c r="B83" s="550"/>
      <c r="C83" s="557" t="s">
        <v>4236</v>
      </c>
      <c r="D83" s="551">
        <v>0</v>
      </c>
      <c r="E83" s="551">
        <v>0</v>
      </c>
      <c r="F83" s="551">
        <v>0</v>
      </c>
      <c r="G83" s="551">
        <v>0</v>
      </c>
      <c r="H83" s="551">
        <v>0</v>
      </c>
      <c r="I83" s="551">
        <v>0</v>
      </c>
      <c r="J83" s="551">
        <v>0</v>
      </c>
      <c r="K83" s="551">
        <v>0</v>
      </c>
      <c r="L83" s="551">
        <v>0</v>
      </c>
      <c r="M83" s="551">
        <v>0</v>
      </c>
      <c r="N83" s="551">
        <v>0</v>
      </c>
      <c r="O83" s="551">
        <v>0</v>
      </c>
      <c r="P83" s="551">
        <v>0</v>
      </c>
      <c r="Q83" s="551">
        <v>0</v>
      </c>
      <c r="R83" s="551">
        <v>0</v>
      </c>
      <c r="S83" s="551">
        <v>0</v>
      </c>
      <c r="T83" s="551">
        <v>0</v>
      </c>
      <c r="U83" s="551">
        <v>0</v>
      </c>
      <c r="V83" s="551">
        <v>0</v>
      </c>
      <c r="W83" s="551">
        <v>0</v>
      </c>
      <c r="X83" s="551">
        <v>0</v>
      </c>
      <c r="Y83" s="551"/>
      <c r="Z83" s="551"/>
      <c r="AA83" s="551">
        <v>0</v>
      </c>
      <c r="AB83" s="551">
        <v>0</v>
      </c>
      <c r="AC83" s="551"/>
      <c r="AE83" s="551"/>
      <c r="AG83" s="555"/>
      <c r="AH83" s="555"/>
      <c r="AI83" s="555"/>
      <c r="AJ83" s="555"/>
    </row>
    <row r="84" spans="1:36" x14ac:dyDescent="0.3">
      <c r="A84" s="583" t="s">
        <v>4228</v>
      </c>
      <c r="B84" s="550"/>
      <c r="C84" s="557" t="s">
        <v>4237</v>
      </c>
      <c r="D84" s="551"/>
      <c r="E84" s="551"/>
      <c r="F84" s="551"/>
      <c r="G84" s="551"/>
      <c r="H84" s="551"/>
      <c r="I84" s="551"/>
      <c r="J84" s="551"/>
      <c r="K84" s="551"/>
      <c r="L84" s="551"/>
      <c r="M84" s="551"/>
      <c r="N84" s="551"/>
      <c r="O84" s="551"/>
      <c r="P84" s="551"/>
      <c r="Q84" s="551"/>
      <c r="R84" s="551"/>
      <c r="S84" s="551"/>
      <c r="T84" s="551"/>
      <c r="U84" s="551"/>
      <c r="V84" s="551"/>
      <c r="W84" s="551"/>
      <c r="X84" s="551"/>
      <c r="Y84" s="551">
        <v>5.3933987617492676</v>
      </c>
      <c r="Z84" s="551">
        <v>7.2000398635864258</v>
      </c>
      <c r="AA84" s="551">
        <v>2.9779999256134033</v>
      </c>
      <c r="AB84" s="551">
        <v>4.8470001220703125</v>
      </c>
      <c r="AC84" s="551">
        <v>0.60399997234344482</v>
      </c>
      <c r="AE84" s="551"/>
      <c r="AG84" s="555"/>
      <c r="AH84" s="555"/>
      <c r="AI84" s="555"/>
      <c r="AJ84" s="555"/>
    </row>
    <row r="85" spans="1:36" x14ac:dyDescent="0.3">
      <c r="A85" s="583" t="s">
        <v>1604</v>
      </c>
      <c r="B85" s="550" t="str">
        <f t="shared" ref="B85:B121" si="3">IF(SUM(D85:AJ85)=0,"","X")</f>
        <v>X</v>
      </c>
      <c r="C85" s="556" t="s">
        <v>4238</v>
      </c>
      <c r="D85" s="551">
        <v>0</v>
      </c>
      <c r="E85" s="551">
        <v>0</v>
      </c>
      <c r="F85" s="551">
        <v>0</v>
      </c>
      <c r="G85" s="551">
        <v>11.15582275390625</v>
      </c>
      <c r="H85" s="551">
        <v>8.9057493209838867</v>
      </c>
      <c r="I85" s="551">
        <v>11.563729286193848</v>
      </c>
      <c r="J85" s="551">
        <v>14.117162704467773</v>
      </c>
      <c r="K85" s="551">
        <v>16.670597076416016</v>
      </c>
      <c r="L85" s="551">
        <v>8.8275279998779297</v>
      </c>
      <c r="M85" s="551">
        <v>6.6729640960693359</v>
      </c>
      <c r="N85" s="551">
        <v>13.548086166381836</v>
      </c>
      <c r="O85" s="551">
        <v>12.183822631835938</v>
      </c>
      <c r="P85" s="551">
        <v>13.209766387939453</v>
      </c>
      <c r="Q85" s="551">
        <v>8.6653299331665039</v>
      </c>
      <c r="R85" s="551">
        <v>9.5068769454956055</v>
      </c>
      <c r="S85" s="551">
        <v>7.3566389083862305</v>
      </c>
      <c r="T85" s="551">
        <v>12.107441902160645</v>
      </c>
      <c r="U85" s="551">
        <v>5.1133441925048828</v>
      </c>
      <c r="V85" s="551">
        <v>5.2534670829772949</v>
      </c>
      <c r="W85" s="551">
        <v>9.7626590728759766</v>
      </c>
      <c r="X85" s="551">
        <v>6.381864070892334</v>
      </c>
      <c r="Y85" s="551">
        <v>11.519983291625977</v>
      </c>
      <c r="Z85" s="551">
        <v>13.249625205993652</v>
      </c>
      <c r="AA85" s="551">
        <v>9.7250003814697266</v>
      </c>
      <c r="AB85" s="551">
        <v>0.46000000834465027</v>
      </c>
      <c r="AC85" s="551">
        <v>4.0500001907348633</v>
      </c>
      <c r="AE85" s="551"/>
      <c r="AG85" s="555"/>
      <c r="AH85" s="555"/>
      <c r="AI85" s="555"/>
      <c r="AJ85" s="555"/>
    </row>
    <row r="86" spans="1:36" x14ac:dyDescent="0.3">
      <c r="A86" s="561" t="s">
        <v>1605</v>
      </c>
      <c r="B86" s="550" t="str">
        <f t="shared" si="3"/>
        <v>X</v>
      </c>
      <c r="C86" s="553" t="s">
        <v>1606</v>
      </c>
      <c r="D86" s="551">
        <v>0</v>
      </c>
      <c r="E86" s="551">
        <v>0</v>
      </c>
      <c r="F86" s="551">
        <v>0</v>
      </c>
      <c r="G86" s="551">
        <v>0</v>
      </c>
      <c r="H86" s="551">
        <v>0</v>
      </c>
      <c r="I86" s="551">
        <v>0</v>
      </c>
      <c r="J86" s="551">
        <v>0</v>
      </c>
      <c r="K86" s="551">
        <v>0</v>
      </c>
      <c r="L86" s="551">
        <v>0</v>
      </c>
      <c r="M86" s="551">
        <v>0</v>
      </c>
      <c r="N86" s="551">
        <v>0</v>
      </c>
      <c r="O86" s="551">
        <v>0</v>
      </c>
      <c r="P86" s="551">
        <v>0</v>
      </c>
      <c r="Q86" s="551">
        <v>0</v>
      </c>
      <c r="R86" s="551">
        <v>0</v>
      </c>
      <c r="S86" s="551">
        <v>0</v>
      </c>
      <c r="T86" s="551">
        <v>0</v>
      </c>
      <c r="U86" s="551">
        <v>0</v>
      </c>
      <c r="V86" s="551">
        <v>0</v>
      </c>
      <c r="W86" s="551">
        <v>0</v>
      </c>
      <c r="X86" s="551">
        <v>0</v>
      </c>
      <c r="Y86" s="551">
        <v>0</v>
      </c>
      <c r="Z86" s="551">
        <v>0</v>
      </c>
      <c r="AA86" s="551">
        <v>0</v>
      </c>
      <c r="AB86" s="551">
        <v>0</v>
      </c>
      <c r="AC86" s="551">
        <v>-2.0000000949949026E-3</v>
      </c>
      <c r="AE86" s="551"/>
    </row>
    <row r="87" spans="1:36" x14ac:dyDescent="0.3">
      <c r="A87" s="583" t="s">
        <v>1607</v>
      </c>
      <c r="B87" s="550" t="str">
        <f t="shared" si="3"/>
        <v>X</v>
      </c>
      <c r="C87" s="554" t="s">
        <v>1608</v>
      </c>
      <c r="D87" s="551">
        <v>0</v>
      </c>
      <c r="E87" s="551">
        <v>0</v>
      </c>
      <c r="F87" s="551">
        <v>0</v>
      </c>
      <c r="G87" s="551">
        <v>0</v>
      </c>
      <c r="H87" s="551">
        <v>0</v>
      </c>
      <c r="I87" s="551">
        <v>0</v>
      </c>
      <c r="J87" s="551">
        <v>0</v>
      </c>
      <c r="K87" s="551">
        <v>0</v>
      </c>
      <c r="L87" s="551">
        <v>0</v>
      </c>
      <c r="M87" s="551">
        <v>0</v>
      </c>
      <c r="N87" s="551">
        <v>0</v>
      </c>
      <c r="O87" s="551">
        <v>0</v>
      </c>
      <c r="P87" s="551">
        <v>0</v>
      </c>
      <c r="Q87" s="551">
        <v>0</v>
      </c>
      <c r="R87" s="551">
        <v>0</v>
      </c>
      <c r="S87" s="551">
        <v>0</v>
      </c>
      <c r="T87" s="551">
        <v>0</v>
      </c>
      <c r="U87" s="551">
        <v>0</v>
      </c>
      <c r="V87" s="551">
        <v>0</v>
      </c>
      <c r="W87" s="551">
        <v>0</v>
      </c>
      <c r="X87" s="551">
        <v>0</v>
      </c>
      <c r="Y87" s="551">
        <v>0</v>
      </c>
      <c r="Z87" s="551">
        <v>0</v>
      </c>
      <c r="AA87" s="551">
        <v>0</v>
      </c>
      <c r="AB87" s="551">
        <v>0</v>
      </c>
      <c r="AC87" s="551">
        <v>-2.0000000949949026E-3</v>
      </c>
      <c r="AE87" s="551"/>
      <c r="AG87" s="555"/>
      <c r="AH87" s="555"/>
      <c r="AI87" s="555"/>
      <c r="AJ87" s="555"/>
    </row>
    <row r="88" spans="1:36" x14ac:dyDescent="0.3">
      <c r="A88" s="583" t="s">
        <v>1609</v>
      </c>
      <c r="B88" s="550" t="str">
        <f t="shared" si="3"/>
        <v/>
      </c>
      <c r="C88" s="554" t="s">
        <v>1610</v>
      </c>
      <c r="D88" s="551">
        <v>0</v>
      </c>
      <c r="E88" s="551">
        <v>0</v>
      </c>
      <c r="F88" s="551">
        <v>0</v>
      </c>
      <c r="G88" s="551">
        <v>0</v>
      </c>
      <c r="H88" s="551">
        <v>0</v>
      </c>
      <c r="I88" s="551">
        <v>0</v>
      </c>
      <c r="J88" s="551">
        <v>0</v>
      </c>
      <c r="K88" s="551">
        <v>0</v>
      </c>
      <c r="L88" s="551">
        <v>0</v>
      </c>
      <c r="M88" s="551">
        <v>0</v>
      </c>
      <c r="N88" s="551">
        <v>0</v>
      </c>
      <c r="O88" s="551">
        <v>0</v>
      </c>
      <c r="P88" s="551">
        <v>0</v>
      </c>
      <c r="Q88" s="551">
        <v>0</v>
      </c>
      <c r="R88" s="551">
        <v>0</v>
      </c>
      <c r="S88" s="551">
        <v>0</v>
      </c>
      <c r="T88" s="551">
        <v>0</v>
      </c>
      <c r="U88" s="551">
        <v>0</v>
      </c>
      <c r="V88" s="551">
        <v>0</v>
      </c>
      <c r="W88" s="551">
        <v>0</v>
      </c>
      <c r="X88" s="551">
        <v>0</v>
      </c>
      <c r="Y88" s="551"/>
      <c r="Z88" s="551"/>
      <c r="AA88" s="551"/>
      <c r="AB88" s="551"/>
      <c r="AC88" s="551"/>
      <c r="AE88" s="551"/>
      <c r="AG88" s="555"/>
      <c r="AH88" s="555"/>
      <c r="AI88" s="555"/>
      <c r="AJ88" s="555"/>
    </row>
    <row r="89" spans="1:36" x14ac:dyDescent="0.3">
      <c r="A89" s="561" t="s">
        <v>1611</v>
      </c>
      <c r="B89" s="550" t="str">
        <f t="shared" si="3"/>
        <v>X</v>
      </c>
      <c r="C89" s="553" t="s">
        <v>1612</v>
      </c>
      <c r="D89" s="551">
        <v>0</v>
      </c>
      <c r="E89" s="551">
        <v>0</v>
      </c>
      <c r="F89" s="551">
        <v>5</v>
      </c>
      <c r="G89" s="551">
        <v>5</v>
      </c>
      <c r="H89" s="551">
        <v>5</v>
      </c>
      <c r="I89" s="551">
        <v>5</v>
      </c>
      <c r="J89" s="551">
        <v>5</v>
      </c>
      <c r="K89" s="551">
        <v>5</v>
      </c>
      <c r="L89" s="551">
        <v>5</v>
      </c>
      <c r="M89" s="551">
        <v>7.3238711357116699</v>
      </c>
      <c r="N89" s="551">
        <v>5</v>
      </c>
      <c r="O89" s="551">
        <v>5</v>
      </c>
      <c r="P89" s="551">
        <v>5</v>
      </c>
      <c r="Q89" s="551">
        <v>5</v>
      </c>
      <c r="R89" s="551">
        <v>5</v>
      </c>
      <c r="S89" s="551">
        <v>5</v>
      </c>
      <c r="T89" s="551">
        <v>5</v>
      </c>
      <c r="U89" s="551">
        <v>5</v>
      </c>
      <c r="V89" s="551">
        <v>5</v>
      </c>
      <c r="W89" s="551">
        <v>15</v>
      </c>
      <c r="X89" s="551">
        <v>15</v>
      </c>
      <c r="Y89" s="551">
        <v>15</v>
      </c>
      <c r="Z89" s="551">
        <v>15</v>
      </c>
      <c r="AA89" s="551">
        <v>15</v>
      </c>
      <c r="AB89" s="551">
        <v>15</v>
      </c>
      <c r="AC89" s="551">
        <v>15</v>
      </c>
      <c r="AE89" s="551"/>
    </row>
    <row r="90" spans="1:36" x14ac:dyDescent="0.3">
      <c r="A90" s="583" t="s">
        <v>1613</v>
      </c>
      <c r="B90" s="550" t="str">
        <f t="shared" si="3"/>
        <v>X</v>
      </c>
      <c r="C90" s="554" t="s">
        <v>1614</v>
      </c>
      <c r="D90" s="551">
        <v>0</v>
      </c>
      <c r="E90" s="551">
        <v>0</v>
      </c>
      <c r="F90" s="551">
        <v>5</v>
      </c>
      <c r="G90" s="551">
        <v>5</v>
      </c>
      <c r="H90" s="551">
        <v>5</v>
      </c>
      <c r="I90" s="551">
        <v>5</v>
      </c>
      <c r="J90" s="551">
        <v>5</v>
      </c>
      <c r="K90" s="551">
        <v>5</v>
      </c>
      <c r="L90" s="551">
        <v>5</v>
      </c>
      <c r="M90" s="551">
        <v>7.3238711357116699</v>
      </c>
      <c r="N90" s="551">
        <v>5</v>
      </c>
      <c r="O90" s="551">
        <v>5</v>
      </c>
      <c r="P90" s="551">
        <v>5</v>
      </c>
      <c r="Q90" s="551">
        <v>5</v>
      </c>
      <c r="R90" s="551">
        <v>5</v>
      </c>
      <c r="S90" s="551">
        <v>5</v>
      </c>
      <c r="T90" s="551">
        <v>5</v>
      </c>
      <c r="U90" s="551">
        <v>5</v>
      </c>
      <c r="V90" s="551">
        <v>5</v>
      </c>
      <c r="W90" s="551">
        <v>15</v>
      </c>
      <c r="X90" s="551">
        <v>15</v>
      </c>
      <c r="Y90" s="551">
        <v>15</v>
      </c>
      <c r="Z90" s="551">
        <v>15</v>
      </c>
      <c r="AA90" s="551">
        <v>15</v>
      </c>
      <c r="AB90" s="551">
        <v>15</v>
      </c>
      <c r="AC90" s="551">
        <v>15</v>
      </c>
      <c r="AE90" s="551"/>
      <c r="AG90" s="555"/>
      <c r="AH90" s="555"/>
      <c r="AI90" s="555"/>
      <c r="AJ90" s="555"/>
    </row>
    <row r="91" spans="1:36" x14ac:dyDescent="0.3">
      <c r="A91" s="583" t="s">
        <v>1615</v>
      </c>
      <c r="B91" s="550" t="str">
        <f t="shared" si="3"/>
        <v>X</v>
      </c>
      <c r="C91" s="556" t="s">
        <v>1616</v>
      </c>
      <c r="D91" s="551">
        <v>0</v>
      </c>
      <c r="E91" s="551">
        <v>0</v>
      </c>
      <c r="F91" s="551">
        <v>5</v>
      </c>
      <c r="G91" s="551">
        <v>5</v>
      </c>
      <c r="H91" s="551">
        <v>5</v>
      </c>
      <c r="I91" s="551">
        <v>5</v>
      </c>
      <c r="J91" s="551">
        <v>5</v>
      </c>
      <c r="K91" s="551">
        <v>5</v>
      </c>
      <c r="L91" s="551">
        <v>5</v>
      </c>
      <c r="M91" s="551">
        <v>5</v>
      </c>
      <c r="N91" s="551">
        <v>5</v>
      </c>
      <c r="O91" s="551">
        <v>5</v>
      </c>
      <c r="P91" s="551">
        <v>5</v>
      </c>
      <c r="Q91" s="551">
        <v>5</v>
      </c>
      <c r="R91" s="551">
        <v>5</v>
      </c>
      <c r="S91" s="551">
        <v>5</v>
      </c>
      <c r="T91" s="551">
        <v>5</v>
      </c>
      <c r="U91" s="551">
        <v>5</v>
      </c>
      <c r="V91" s="551">
        <v>5</v>
      </c>
      <c r="W91" s="551">
        <v>15</v>
      </c>
      <c r="X91" s="551">
        <v>15</v>
      </c>
      <c r="Y91" s="551">
        <v>15</v>
      </c>
      <c r="Z91" s="551">
        <v>15</v>
      </c>
      <c r="AA91" s="551">
        <v>15</v>
      </c>
      <c r="AB91" s="551">
        <v>15</v>
      </c>
      <c r="AC91" s="551">
        <v>15</v>
      </c>
      <c r="AE91" s="551"/>
      <c r="AG91" s="555"/>
      <c r="AH91" s="555"/>
      <c r="AI91" s="555"/>
      <c r="AJ91" s="555"/>
    </row>
    <row r="92" spans="1:36" x14ac:dyDescent="0.3">
      <c r="A92" s="583" t="s">
        <v>1617</v>
      </c>
      <c r="B92" s="550" t="str">
        <f t="shared" si="3"/>
        <v/>
      </c>
      <c r="C92" s="556" t="s">
        <v>1618</v>
      </c>
      <c r="D92" s="551">
        <v>0</v>
      </c>
      <c r="E92" s="551">
        <v>0</v>
      </c>
      <c r="F92" s="551">
        <v>0</v>
      </c>
      <c r="G92" s="551">
        <v>0</v>
      </c>
      <c r="H92" s="551">
        <v>0</v>
      </c>
      <c r="I92" s="551">
        <v>0</v>
      </c>
      <c r="J92" s="551">
        <v>0</v>
      </c>
      <c r="K92" s="551">
        <v>0</v>
      </c>
      <c r="L92" s="551">
        <v>0</v>
      </c>
      <c r="M92" s="551">
        <v>0</v>
      </c>
      <c r="N92" s="551">
        <v>0</v>
      </c>
      <c r="O92" s="551">
        <v>0</v>
      </c>
      <c r="P92" s="551">
        <v>0</v>
      </c>
      <c r="Q92" s="551">
        <v>0</v>
      </c>
      <c r="R92" s="551">
        <v>0</v>
      </c>
      <c r="S92" s="551">
        <v>0</v>
      </c>
      <c r="T92" s="551">
        <v>0</v>
      </c>
      <c r="U92" s="551">
        <v>0</v>
      </c>
      <c r="V92" s="551">
        <v>0</v>
      </c>
      <c r="W92" s="551">
        <v>0</v>
      </c>
      <c r="X92" s="551">
        <v>0</v>
      </c>
      <c r="Y92" s="551"/>
      <c r="Z92" s="551"/>
      <c r="AA92" s="551"/>
      <c r="AB92" s="551"/>
      <c r="AC92" s="551"/>
      <c r="AE92" s="551"/>
      <c r="AG92" s="555"/>
      <c r="AH92" s="555"/>
      <c r="AI92" s="555"/>
      <c r="AJ92" s="555"/>
    </row>
    <row r="93" spans="1:36" x14ac:dyDescent="0.3">
      <c r="A93" s="583" t="s">
        <v>1619</v>
      </c>
      <c r="B93" s="550" t="str">
        <f t="shared" si="3"/>
        <v>X</v>
      </c>
      <c r="C93" s="556" t="s">
        <v>1620</v>
      </c>
      <c r="D93" s="551">
        <v>0</v>
      </c>
      <c r="E93" s="551">
        <v>0</v>
      </c>
      <c r="F93" s="551">
        <v>0</v>
      </c>
      <c r="G93" s="551">
        <v>0</v>
      </c>
      <c r="H93" s="551">
        <v>0</v>
      </c>
      <c r="I93" s="551">
        <v>0</v>
      </c>
      <c r="J93" s="551">
        <v>0</v>
      </c>
      <c r="K93" s="551">
        <v>0</v>
      </c>
      <c r="L93" s="551">
        <v>0</v>
      </c>
      <c r="M93" s="551">
        <v>2.3238708972930908</v>
      </c>
      <c r="N93" s="551">
        <v>0</v>
      </c>
      <c r="O93" s="551">
        <v>0</v>
      </c>
      <c r="P93" s="551">
        <v>0</v>
      </c>
      <c r="Q93" s="551">
        <v>0</v>
      </c>
      <c r="R93" s="551">
        <v>0</v>
      </c>
      <c r="S93" s="551">
        <v>0</v>
      </c>
      <c r="T93" s="551">
        <v>0</v>
      </c>
      <c r="U93" s="551">
        <v>0</v>
      </c>
      <c r="V93" s="551">
        <v>0</v>
      </c>
      <c r="W93" s="551">
        <v>0</v>
      </c>
      <c r="X93" s="551">
        <v>0</v>
      </c>
      <c r="Y93" s="551"/>
      <c r="Z93" s="551"/>
      <c r="AA93" s="551">
        <v>0</v>
      </c>
      <c r="AB93" s="551">
        <v>0</v>
      </c>
      <c r="AC93" s="551"/>
      <c r="AE93" s="551"/>
      <c r="AG93" s="555"/>
      <c r="AH93" s="555"/>
      <c r="AI93" s="555"/>
      <c r="AJ93" s="555"/>
    </row>
    <row r="94" spans="1:36" x14ac:dyDescent="0.3">
      <c r="A94" s="583" t="s">
        <v>1621</v>
      </c>
      <c r="B94" s="550" t="str">
        <f t="shared" si="3"/>
        <v/>
      </c>
      <c r="C94" s="556" t="s">
        <v>1622</v>
      </c>
      <c r="D94" s="551">
        <v>0</v>
      </c>
      <c r="E94" s="551">
        <v>0</v>
      </c>
      <c r="F94" s="551">
        <v>0</v>
      </c>
      <c r="G94" s="551">
        <v>0</v>
      </c>
      <c r="H94" s="551">
        <v>0</v>
      </c>
      <c r="I94" s="551">
        <v>0</v>
      </c>
      <c r="J94" s="551">
        <v>0</v>
      </c>
      <c r="K94" s="551">
        <v>0</v>
      </c>
      <c r="L94" s="551">
        <v>0</v>
      </c>
      <c r="M94" s="551">
        <v>0</v>
      </c>
      <c r="N94" s="551">
        <v>0</v>
      </c>
      <c r="O94" s="551">
        <v>0</v>
      </c>
      <c r="P94" s="551">
        <v>0</v>
      </c>
      <c r="Q94" s="551">
        <v>0</v>
      </c>
      <c r="R94" s="551">
        <v>0</v>
      </c>
      <c r="S94" s="551">
        <v>0</v>
      </c>
      <c r="T94" s="551">
        <v>0</v>
      </c>
      <c r="U94" s="551">
        <v>0</v>
      </c>
      <c r="V94" s="551">
        <v>0</v>
      </c>
      <c r="W94" s="551">
        <v>0</v>
      </c>
      <c r="X94" s="551">
        <v>0</v>
      </c>
      <c r="Y94" s="551"/>
      <c r="Z94" s="551"/>
      <c r="AA94" s="551"/>
      <c r="AB94" s="551"/>
      <c r="AC94" s="551"/>
      <c r="AE94" s="551"/>
      <c r="AG94" s="555"/>
      <c r="AH94" s="555"/>
      <c r="AI94" s="555"/>
      <c r="AJ94" s="555"/>
    </row>
    <row r="95" spans="1:36" x14ac:dyDescent="0.3">
      <c r="A95" s="583" t="s">
        <v>1623</v>
      </c>
      <c r="B95" s="550" t="str">
        <f t="shared" si="3"/>
        <v/>
      </c>
      <c r="C95" s="556" t="s">
        <v>1624</v>
      </c>
      <c r="D95" s="551">
        <v>0</v>
      </c>
      <c r="E95" s="551">
        <v>0</v>
      </c>
      <c r="F95" s="551">
        <v>0</v>
      </c>
      <c r="G95" s="551">
        <v>0</v>
      </c>
      <c r="H95" s="551">
        <v>0</v>
      </c>
      <c r="I95" s="551">
        <v>0</v>
      </c>
      <c r="J95" s="551">
        <v>0</v>
      </c>
      <c r="K95" s="551">
        <v>0</v>
      </c>
      <c r="L95" s="551">
        <v>0</v>
      </c>
      <c r="M95" s="551">
        <v>0</v>
      </c>
      <c r="N95" s="551">
        <v>0</v>
      </c>
      <c r="O95" s="551">
        <v>0</v>
      </c>
      <c r="P95" s="551">
        <v>0</v>
      </c>
      <c r="Q95" s="551">
        <v>0</v>
      </c>
      <c r="R95" s="551">
        <v>0</v>
      </c>
      <c r="S95" s="551">
        <v>0</v>
      </c>
      <c r="T95" s="551">
        <v>0</v>
      </c>
      <c r="U95" s="551">
        <v>0</v>
      </c>
      <c r="V95" s="551">
        <v>0</v>
      </c>
      <c r="W95" s="551">
        <v>0</v>
      </c>
      <c r="X95" s="551">
        <v>0</v>
      </c>
      <c r="Y95" s="551"/>
      <c r="Z95" s="551"/>
      <c r="AA95" s="551"/>
      <c r="AB95" s="551"/>
      <c r="AC95" s="551"/>
      <c r="AE95" s="551"/>
      <c r="AG95" s="555"/>
      <c r="AH95" s="555"/>
      <c r="AI95" s="555"/>
      <c r="AJ95" s="555"/>
    </row>
    <row r="96" spans="1:36" x14ac:dyDescent="0.3">
      <c r="A96" s="583" t="s">
        <v>1625</v>
      </c>
      <c r="B96" s="550" t="str">
        <f t="shared" si="3"/>
        <v/>
      </c>
      <c r="C96" s="554" t="s">
        <v>1626</v>
      </c>
      <c r="D96" s="551">
        <v>0</v>
      </c>
      <c r="E96" s="551">
        <v>0</v>
      </c>
      <c r="F96" s="551">
        <v>0</v>
      </c>
      <c r="G96" s="551">
        <v>0</v>
      </c>
      <c r="H96" s="551">
        <v>0</v>
      </c>
      <c r="I96" s="551">
        <v>0</v>
      </c>
      <c r="J96" s="551">
        <v>0</v>
      </c>
      <c r="K96" s="551">
        <v>0</v>
      </c>
      <c r="L96" s="551">
        <v>0</v>
      </c>
      <c r="M96" s="551">
        <v>0</v>
      </c>
      <c r="N96" s="551">
        <v>0</v>
      </c>
      <c r="O96" s="551">
        <v>0</v>
      </c>
      <c r="P96" s="551">
        <v>0</v>
      </c>
      <c r="Q96" s="551">
        <v>0</v>
      </c>
      <c r="R96" s="551">
        <v>0</v>
      </c>
      <c r="S96" s="551">
        <v>0</v>
      </c>
      <c r="T96" s="551">
        <v>0</v>
      </c>
      <c r="U96" s="551">
        <v>0</v>
      </c>
      <c r="V96" s="551">
        <v>0</v>
      </c>
      <c r="W96" s="551">
        <v>0</v>
      </c>
      <c r="X96" s="551">
        <v>0</v>
      </c>
      <c r="Y96" s="551"/>
      <c r="Z96" s="551"/>
      <c r="AA96" s="551"/>
      <c r="AB96" s="551"/>
      <c r="AC96" s="551"/>
      <c r="AE96" s="551"/>
      <c r="AG96" s="555"/>
      <c r="AH96" s="555"/>
      <c r="AI96" s="555"/>
      <c r="AJ96" s="555"/>
    </row>
    <row r="97" spans="1:89" x14ac:dyDescent="0.3">
      <c r="A97" s="583">
        <v>1.4</v>
      </c>
      <c r="B97" s="550" t="str">
        <f t="shared" si="3"/>
        <v>X</v>
      </c>
      <c r="C97" s="539" t="s">
        <v>1627</v>
      </c>
      <c r="D97" s="551">
        <v>9.3030290603637695</v>
      </c>
      <c r="E97" s="551">
        <v>5.8862266540527344</v>
      </c>
      <c r="F97" s="551">
        <v>5.348851203918457</v>
      </c>
      <c r="G97" s="551">
        <v>6.0760250091552734</v>
      </c>
      <c r="H97" s="551">
        <v>3.737433910369873</v>
      </c>
      <c r="I97" s="551">
        <v>4.6930098533630371</v>
      </c>
      <c r="J97" s="551">
        <v>5.3009858131408691</v>
      </c>
      <c r="K97" s="551">
        <v>5.2589478492736816</v>
      </c>
      <c r="L97" s="551">
        <v>5.6798586845397949</v>
      </c>
      <c r="M97" s="551">
        <v>5.201749324798584</v>
      </c>
      <c r="N97" s="551">
        <v>4.8437576293945313</v>
      </c>
      <c r="O97" s="551">
        <v>6.5797266960144043</v>
      </c>
      <c r="P97" s="551">
        <v>7.8769745826721191</v>
      </c>
      <c r="Q97" s="551">
        <v>8.6492185592651367</v>
      </c>
      <c r="R97" s="551">
        <v>12.468136787414551</v>
      </c>
      <c r="S97" s="551">
        <v>14.618897438049316</v>
      </c>
      <c r="T97" s="551">
        <v>16.335866928100586</v>
      </c>
      <c r="U97" s="551">
        <v>20.728181838989258</v>
      </c>
      <c r="V97" s="551">
        <v>16.88184928894043</v>
      </c>
      <c r="W97" s="551">
        <v>17.336605072021484</v>
      </c>
      <c r="X97" s="551">
        <v>13.883814811706543</v>
      </c>
      <c r="Y97" s="551">
        <v>17.940990447998047</v>
      </c>
      <c r="Z97" s="551">
        <v>19.659465789794922</v>
      </c>
      <c r="AA97" s="551">
        <v>14.295999526977539</v>
      </c>
      <c r="AB97" s="551">
        <v>14.914999961853027</v>
      </c>
      <c r="AC97" s="551">
        <v>19.86199951171875</v>
      </c>
      <c r="AE97" s="551"/>
    </row>
    <row r="98" spans="1:89" x14ac:dyDescent="0.3">
      <c r="A98" s="583" t="s">
        <v>1628</v>
      </c>
      <c r="B98" s="550" t="str">
        <f t="shared" si="3"/>
        <v>X</v>
      </c>
      <c r="C98" s="553" t="s">
        <v>1629</v>
      </c>
      <c r="D98" s="551">
        <v>4.9946928024291992</v>
      </c>
      <c r="E98" s="551">
        <v>1.9779297113418579</v>
      </c>
      <c r="F98" s="551">
        <v>0.57111048698425293</v>
      </c>
      <c r="G98" s="551">
        <v>0.43159443140029907</v>
      </c>
      <c r="H98" s="551">
        <v>0.9596027135848999</v>
      </c>
      <c r="I98" s="551">
        <v>1.1494442224502563</v>
      </c>
      <c r="J98" s="551">
        <v>1.1003950834274292</v>
      </c>
      <c r="K98" s="551">
        <v>0.95773518085479736</v>
      </c>
      <c r="L98" s="551">
        <v>1.2683830261230469</v>
      </c>
      <c r="M98" s="551">
        <v>1.064104437828064</v>
      </c>
      <c r="N98" s="551">
        <v>0.91499876976013184</v>
      </c>
      <c r="O98" s="551">
        <v>1.0121551752090454</v>
      </c>
      <c r="P98" s="551">
        <v>1.6081135272979736</v>
      </c>
      <c r="Q98" s="551">
        <v>2.1728019714355469</v>
      </c>
      <c r="R98" s="551">
        <v>5.241203784942627</v>
      </c>
      <c r="S98" s="551">
        <v>8.2368078231811523</v>
      </c>
      <c r="T98" s="551">
        <v>8.2159824371337891</v>
      </c>
      <c r="U98" s="551">
        <v>11.71558952331543</v>
      </c>
      <c r="V98" s="551">
        <v>9.3274402618408203</v>
      </c>
      <c r="W98" s="551">
        <v>9.9348840713500977</v>
      </c>
      <c r="X98" s="551">
        <v>7.1515169143676758</v>
      </c>
      <c r="Y98" s="551">
        <v>8.0399999618530273</v>
      </c>
      <c r="Z98" s="551">
        <v>7.6319999694824219</v>
      </c>
      <c r="AA98" s="551">
        <v>8.1949996948242188</v>
      </c>
      <c r="AB98" s="551">
        <v>4.8390002250671387</v>
      </c>
      <c r="AC98" s="551">
        <v>10.324000358581543</v>
      </c>
      <c r="AE98" s="551"/>
    </row>
    <row r="99" spans="1:89" x14ac:dyDescent="0.3">
      <c r="A99" s="583" t="s">
        <v>1630</v>
      </c>
      <c r="B99" s="550" t="str">
        <f t="shared" si="3"/>
        <v>X</v>
      </c>
      <c r="C99" s="554" t="s">
        <v>1631</v>
      </c>
      <c r="D99" s="551">
        <v>2.2771551609039307</v>
      </c>
      <c r="E99" s="551">
        <v>0.80472010374069214</v>
      </c>
      <c r="F99" s="551">
        <v>0.11621370166540146</v>
      </c>
      <c r="G99" s="551">
        <v>4.848911240696907E-2</v>
      </c>
      <c r="H99" s="551">
        <v>2.9847599565982819E-2</v>
      </c>
      <c r="I99" s="551">
        <v>3.4912228584289551E-2</v>
      </c>
      <c r="J99" s="551">
        <v>4.8783261328935623E-2</v>
      </c>
      <c r="K99" s="551">
        <v>6.5567933022975922E-2</v>
      </c>
      <c r="L99" s="551">
        <v>0.11612711101770401</v>
      </c>
      <c r="M99" s="551">
        <v>0.11612711101770401</v>
      </c>
      <c r="N99" s="551">
        <v>6.4805664122104645E-2</v>
      </c>
      <c r="O99" s="551">
        <v>4.0032196789979935E-2</v>
      </c>
      <c r="P99" s="551">
        <v>0</v>
      </c>
      <c r="Q99" s="551">
        <v>0</v>
      </c>
      <c r="R99" s="551">
        <v>0</v>
      </c>
      <c r="S99" s="551">
        <v>0</v>
      </c>
      <c r="T99" s="551">
        <v>0</v>
      </c>
      <c r="U99" s="551">
        <v>0</v>
      </c>
      <c r="V99" s="551">
        <v>0</v>
      </c>
      <c r="W99" s="551">
        <v>0</v>
      </c>
      <c r="X99" s="551">
        <v>0</v>
      </c>
      <c r="Y99" s="551">
        <v>1.6000000759959221E-2</v>
      </c>
      <c r="Z99" s="551">
        <v>7.1000002324581146E-2</v>
      </c>
      <c r="AA99" s="551">
        <v>2.1700000762939453</v>
      </c>
      <c r="AB99" s="551">
        <v>0.88300001621246338</v>
      </c>
      <c r="AC99" s="551">
        <v>0.86500000953674316</v>
      </c>
      <c r="AE99" s="551"/>
      <c r="AG99" s="555"/>
      <c r="AH99" s="555"/>
      <c r="AI99" s="555"/>
      <c r="AJ99" s="555"/>
    </row>
    <row r="100" spans="1:89" x14ac:dyDescent="0.3">
      <c r="A100" s="583" t="s">
        <v>1632</v>
      </c>
      <c r="B100" s="550" t="str">
        <f t="shared" si="3"/>
        <v>X</v>
      </c>
      <c r="C100" s="554" t="s">
        <v>1633</v>
      </c>
      <c r="D100" s="551">
        <v>2.4573662281036377</v>
      </c>
      <c r="E100" s="551">
        <v>0.72391027212142944</v>
      </c>
      <c r="F100" s="551">
        <v>0.15733902156352997</v>
      </c>
      <c r="G100" s="551">
        <v>8.8135741651058197E-2</v>
      </c>
      <c r="H100" s="551">
        <v>9.330381453037262E-2</v>
      </c>
      <c r="I100" s="551">
        <v>0.11437352746725082</v>
      </c>
      <c r="J100" s="551">
        <v>0.1171063706278801</v>
      </c>
      <c r="K100" s="551">
        <v>0.12701115012168884</v>
      </c>
      <c r="L100" s="551">
        <v>0.14073796570301056</v>
      </c>
      <c r="M100" s="551">
        <v>0.22897727787494659</v>
      </c>
      <c r="N100" s="551">
        <v>9.4631128013134003E-2</v>
      </c>
      <c r="O100" s="551">
        <v>0.12781697511672974</v>
      </c>
      <c r="P100" s="551">
        <v>0.59670346975326538</v>
      </c>
      <c r="Q100" s="551">
        <v>0.52246701717376709</v>
      </c>
      <c r="R100" s="551">
        <v>0.89243900775909424</v>
      </c>
      <c r="S100" s="551">
        <v>-2.4871999397873878E-2</v>
      </c>
      <c r="T100" s="551">
        <v>0.92239099740982056</v>
      </c>
      <c r="U100" s="551">
        <v>1.0115309953689575</v>
      </c>
      <c r="V100" s="551">
        <v>0.39559298753738403</v>
      </c>
      <c r="W100" s="551">
        <v>0.77166599035263062</v>
      </c>
      <c r="X100" s="551">
        <v>0.79464197158813477</v>
      </c>
      <c r="Y100" s="551">
        <v>0.17499999701976776</v>
      </c>
      <c r="Z100" s="551">
        <v>0.26899999380111694</v>
      </c>
      <c r="AA100" s="551">
        <v>0.29199999570846558</v>
      </c>
      <c r="AB100" s="551">
        <v>0.20000000298023224</v>
      </c>
      <c r="AC100" s="551">
        <v>0.45800000429153442</v>
      </c>
      <c r="AE100" s="551"/>
      <c r="AG100" s="555"/>
      <c r="AH100" s="555"/>
      <c r="AI100" s="555"/>
      <c r="AJ100" s="555"/>
    </row>
    <row r="101" spans="1:89" x14ac:dyDescent="0.3">
      <c r="A101" s="583" t="s">
        <v>1634</v>
      </c>
      <c r="B101" s="550" t="str">
        <f t="shared" si="3"/>
        <v>X</v>
      </c>
      <c r="C101" s="554" t="s">
        <v>1635</v>
      </c>
      <c r="D101" s="551">
        <v>0.2213614284992218</v>
      </c>
      <c r="E101" s="551">
        <v>0.33974134922027588</v>
      </c>
      <c r="F101" s="551">
        <v>0.21443979442119598</v>
      </c>
      <c r="G101" s="551">
        <v>0.19381058216094971</v>
      </c>
      <c r="H101" s="551">
        <v>0.73043930530548096</v>
      </c>
      <c r="I101" s="551">
        <v>0.84183245897293091</v>
      </c>
      <c r="J101" s="551">
        <v>0.77661746740341187</v>
      </c>
      <c r="K101" s="551">
        <v>0.61174410581588745</v>
      </c>
      <c r="L101" s="551">
        <v>0.85723698139190674</v>
      </c>
      <c r="M101" s="551">
        <v>0.51172399520874023</v>
      </c>
      <c r="N101" s="551">
        <v>0.59768998622894287</v>
      </c>
      <c r="O101" s="551">
        <v>6.6912002861499786E-2</v>
      </c>
      <c r="P101" s="551">
        <v>0.65026700496673584</v>
      </c>
      <c r="Q101" s="551">
        <v>0.75447601079940796</v>
      </c>
      <c r="R101" s="551">
        <v>1.1976909637451172</v>
      </c>
      <c r="S101" s="551">
        <v>2.0171000957489014</v>
      </c>
      <c r="T101" s="551">
        <v>1.7983100414276123</v>
      </c>
      <c r="U101" s="551">
        <v>1.415861964225769</v>
      </c>
      <c r="V101" s="551">
        <v>0.47937101125717163</v>
      </c>
      <c r="W101" s="551">
        <v>-0.35400000214576721</v>
      </c>
      <c r="X101" s="551">
        <v>-1.4859999418258667</v>
      </c>
      <c r="Y101" s="551">
        <v>-1.5950000286102295</v>
      </c>
      <c r="Z101" s="551">
        <v>-1.753000020980835</v>
      </c>
      <c r="AA101" s="551">
        <v>-2.0499999523162842</v>
      </c>
      <c r="AB101" s="551">
        <v>-1.7230000495910645</v>
      </c>
      <c r="AC101" s="551">
        <v>-1.6490000486373901</v>
      </c>
      <c r="AE101" s="551"/>
      <c r="AG101" s="555"/>
      <c r="AH101" s="555"/>
      <c r="AI101" s="555"/>
      <c r="AJ101" s="555"/>
    </row>
    <row r="102" spans="1:89" x14ac:dyDescent="0.3">
      <c r="A102" s="583" t="s">
        <v>1636</v>
      </c>
      <c r="B102" s="550" t="str">
        <f t="shared" si="3"/>
        <v>X</v>
      </c>
      <c r="C102" s="556" t="s">
        <v>1637</v>
      </c>
      <c r="D102" s="551">
        <v>0.10802499949932098</v>
      </c>
      <c r="E102" s="551">
        <v>0.13572099804878235</v>
      </c>
      <c r="F102" s="551">
        <v>0.11838400363922119</v>
      </c>
      <c r="G102" s="551">
        <v>0.15067499876022339</v>
      </c>
      <c r="H102" s="551">
        <v>0.17755399644374847</v>
      </c>
      <c r="I102" s="551">
        <v>0.18821999430656433</v>
      </c>
      <c r="J102" s="551">
        <v>0.11483000218868256</v>
      </c>
      <c r="K102" s="551">
        <v>9.4640001654624939E-2</v>
      </c>
      <c r="L102" s="551">
        <v>0.10292399674654007</v>
      </c>
      <c r="M102" s="551">
        <v>7.6085001230239868E-2</v>
      </c>
      <c r="N102" s="551">
        <v>8.5217997431755066E-2</v>
      </c>
      <c r="O102" s="551">
        <v>3.3886998891830444E-2</v>
      </c>
      <c r="P102" s="551">
        <v>6.7589998245239258E-2</v>
      </c>
      <c r="Q102" s="551">
        <v>1.737000048160553E-2</v>
      </c>
      <c r="R102" s="551">
        <v>2.9425999149680138E-2</v>
      </c>
      <c r="S102" s="551">
        <v>1.4128999784588814E-2</v>
      </c>
      <c r="T102" s="551">
        <v>2.3401999846100807E-2</v>
      </c>
      <c r="U102" s="551">
        <v>-0.1238970011472702</v>
      </c>
      <c r="V102" s="551">
        <v>-0.11469399929046631</v>
      </c>
      <c r="W102" s="551">
        <v>-9.8999999463558197E-2</v>
      </c>
      <c r="X102" s="551">
        <v>-6.8000003695487976E-2</v>
      </c>
      <c r="Y102" s="551">
        <v>-8.999999612569809E-3</v>
      </c>
      <c r="Z102" s="551">
        <v>-0.12999999523162842</v>
      </c>
      <c r="AA102" s="551">
        <v>-0.14300000667572021</v>
      </c>
      <c r="AB102" s="551">
        <v>-0.21400000154972076</v>
      </c>
      <c r="AC102" s="551">
        <v>-0.23299999535083771</v>
      </c>
      <c r="AE102" s="551"/>
      <c r="AG102" s="555"/>
      <c r="AH102" s="555"/>
      <c r="AI102" s="555"/>
      <c r="AJ102" s="555"/>
    </row>
    <row r="103" spans="1:89" x14ac:dyDescent="0.3">
      <c r="A103" s="583" t="s">
        <v>1638</v>
      </c>
      <c r="B103" s="550" t="str">
        <f t="shared" si="3"/>
        <v>X</v>
      </c>
      <c r="C103" s="556" t="s">
        <v>1639</v>
      </c>
      <c r="D103" s="551">
        <v>0.11333643645048141</v>
      </c>
      <c r="E103" s="551">
        <v>0.20402036607265472</v>
      </c>
      <c r="F103" s="551">
        <v>9.6055790781974792E-2</v>
      </c>
      <c r="G103" s="551">
        <v>4.3135583400726318E-2</v>
      </c>
      <c r="H103" s="551">
        <v>0.55288529396057129</v>
      </c>
      <c r="I103" s="551">
        <v>0.65361249446868896</v>
      </c>
      <c r="J103" s="551">
        <v>0.66178745031356812</v>
      </c>
      <c r="K103" s="551">
        <v>0.51710408926010132</v>
      </c>
      <c r="L103" s="551">
        <v>0.75431299209594727</v>
      </c>
      <c r="M103" s="551">
        <v>0.43563899397850037</v>
      </c>
      <c r="N103" s="551">
        <v>0.51247197389602661</v>
      </c>
      <c r="O103" s="551">
        <v>3.3025000244379044E-2</v>
      </c>
      <c r="P103" s="551">
        <v>0.58267700672149658</v>
      </c>
      <c r="Q103" s="551">
        <v>0.73710602521896362</v>
      </c>
      <c r="R103" s="551">
        <v>1.1682649850845337</v>
      </c>
      <c r="S103" s="551">
        <v>2.0029709339141846</v>
      </c>
      <c r="T103" s="551">
        <v>1.7749079465866089</v>
      </c>
      <c r="U103" s="551">
        <v>1.5397590398788452</v>
      </c>
      <c r="V103" s="551">
        <v>0.59406501054763794</v>
      </c>
      <c r="W103" s="551">
        <v>-0.25499999523162842</v>
      </c>
      <c r="X103" s="551">
        <v>-1.4179999828338623</v>
      </c>
      <c r="Y103" s="551">
        <v>-1.5859999656677246</v>
      </c>
      <c r="Z103" s="551">
        <v>-1.6230000257492065</v>
      </c>
      <c r="AA103" s="551">
        <v>-1.906999945640564</v>
      </c>
      <c r="AB103" s="551">
        <v>-1.5089999437332153</v>
      </c>
      <c r="AC103" s="551">
        <v>-1.4160000085830688</v>
      </c>
      <c r="AE103" s="551"/>
      <c r="AG103" s="555"/>
      <c r="AH103" s="555"/>
      <c r="AI103" s="555"/>
      <c r="AJ103" s="555"/>
    </row>
    <row r="104" spans="1:89" x14ac:dyDescent="0.3">
      <c r="A104" s="583" t="s">
        <v>1640</v>
      </c>
      <c r="B104" s="550" t="str">
        <f t="shared" si="3"/>
        <v>X</v>
      </c>
      <c r="C104" s="554" t="s">
        <v>1641</v>
      </c>
      <c r="D104" s="551">
        <v>0</v>
      </c>
      <c r="E104" s="551">
        <v>0</v>
      </c>
      <c r="F104" s="551">
        <v>0</v>
      </c>
      <c r="G104" s="551">
        <v>0</v>
      </c>
      <c r="H104" s="551">
        <v>0</v>
      </c>
      <c r="I104" s="551">
        <v>0</v>
      </c>
      <c r="J104" s="551">
        <v>0</v>
      </c>
      <c r="K104" s="551">
        <v>0</v>
      </c>
      <c r="L104" s="551">
        <v>0</v>
      </c>
      <c r="M104" s="551">
        <v>0</v>
      </c>
      <c r="N104" s="551">
        <v>0</v>
      </c>
      <c r="O104" s="551">
        <v>0</v>
      </c>
      <c r="P104" s="551">
        <v>0</v>
      </c>
      <c r="Q104" s="551">
        <v>0</v>
      </c>
      <c r="R104" s="551">
        <v>0</v>
      </c>
      <c r="S104" s="551">
        <v>0</v>
      </c>
      <c r="T104" s="551">
        <v>0</v>
      </c>
      <c r="U104" s="551">
        <v>0</v>
      </c>
      <c r="V104" s="551">
        <v>0</v>
      </c>
      <c r="W104" s="551">
        <v>0</v>
      </c>
      <c r="X104" s="551">
        <v>0</v>
      </c>
      <c r="Y104" s="551">
        <v>0.69300001859664917</v>
      </c>
      <c r="Z104" s="551">
        <v>-1.5759999752044678</v>
      </c>
      <c r="AA104" s="551">
        <v>0.50700002908706665</v>
      </c>
      <c r="AB104" s="551">
        <v>0</v>
      </c>
      <c r="AC104" s="551">
        <v>0</v>
      </c>
      <c r="AE104" s="551"/>
      <c r="AG104" s="555"/>
      <c r="AH104" s="555"/>
      <c r="AI104" s="555"/>
      <c r="AJ104" s="555"/>
    </row>
    <row r="105" spans="1:89" ht="12.75" customHeight="1" x14ac:dyDescent="0.3">
      <c r="A105" s="583" t="s">
        <v>1642</v>
      </c>
      <c r="B105" s="550" t="str">
        <f t="shared" si="3"/>
        <v>X</v>
      </c>
      <c r="C105" s="554" t="s">
        <v>1643</v>
      </c>
      <c r="D105" s="551">
        <v>3.8809999823570251E-2</v>
      </c>
      <c r="E105" s="551">
        <v>0.10955800116062164</v>
      </c>
      <c r="F105" s="551">
        <v>8.3117999136447906E-2</v>
      </c>
      <c r="G105" s="551">
        <v>0.1011589989066124</v>
      </c>
      <c r="H105" s="551">
        <v>0.1060120016336441</v>
      </c>
      <c r="I105" s="551">
        <v>0.15832599997520447</v>
      </c>
      <c r="J105" s="551">
        <v>0.15788799524307251</v>
      </c>
      <c r="K105" s="551">
        <v>0.15341199934482574</v>
      </c>
      <c r="L105" s="551">
        <v>0.15428100526332855</v>
      </c>
      <c r="M105" s="551">
        <v>0.20727600157260895</v>
      </c>
      <c r="N105" s="551">
        <v>0.15787200629711151</v>
      </c>
      <c r="O105" s="551">
        <v>0.77739399671554565</v>
      </c>
      <c r="P105" s="551">
        <v>0.36114299297332764</v>
      </c>
      <c r="Q105" s="551">
        <v>0.8958590030670166</v>
      </c>
      <c r="R105" s="551">
        <v>3.1510739326477051</v>
      </c>
      <c r="S105" s="551">
        <v>6.2445797920227051</v>
      </c>
      <c r="T105" s="551">
        <v>5.4952812194824219</v>
      </c>
      <c r="U105" s="551">
        <v>9.2881965637207031</v>
      </c>
      <c r="V105" s="551">
        <v>8.4524755477905273</v>
      </c>
      <c r="W105" s="551">
        <v>9.5172176361083984</v>
      </c>
      <c r="X105" s="551">
        <v>7.8428750038146973</v>
      </c>
      <c r="Y105" s="551">
        <v>8.7510004043579102</v>
      </c>
      <c r="Z105" s="551">
        <v>10.621000289916992</v>
      </c>
      <c r="AA105" s="551">
        <v>7.2760000228881836</v>
      </c>
      <c r="AB105" s="551">
        <v>5.4790000915527344</v>
      </c>
      <c r="AC105" s="551">
        <v>10.649999618530273</v>
      </c>
      <c r="AE105" s="551"/>
      <c r="AG105" s="555"/>
      <c r="AH105" s="555"/>
      <c r="AI105" s="555"/>
      <c r="AJ105" s="555"/>
      <c r="AN105" s="526"/>
      <c r="AW105" s="526"/>
      <c r="BE105" s="526"/>
      <c r="BM105" s="526"/>
      <c r="BU105" s="526"/>
      <c r="CC105" s="526"/>
      <c r="CK105" s="526"/>
    </row>
    <row r="106" spans="1:89" ht="12.75" customHeight="1" x14ac:dyDescent="0.3">
      <c r="A106" s="583" t="s">
        <v>1644</v>
      </c>
      <c r="B106" s="550" t="str">
        <f t="shared" si="3"/>
        <v>X</v>
      </c>
      <c r="C106" s="556" t="s">
        <v>1645</v>
      </c>
      <c r="D106" s="551">
        <v>0</v>
      </c>
      <c r="E106" s="551">
        <v>0</v>
      </c>
      <c r="F106" s="551">
        <v>0</v>
      </c>
      <c r="G106" s="551">
        <v>0</v>
      </c>
      <c r="H106" s="551">
        <v>0</v>
      </c>
      <c r="I106" s="551">
        <v>0</v>
      </c>
      <c r="J106" s="551">
        <v>0</v>
      </c>
      <c r="K106" s="551">
        <v>0</v>
      </c>
      <c r="L106" s="551">
        <v>0</v>
      </c>
      <c r="M106" s="551">
        <v>0</v>
      </c>
      <c r="N106" s="551">
        <v>0</v>
      </c>
      <c r="O106" s="551">
        <v>0</v>
      </c>
      <c r="P106" s="551">
        <v>0</v>
      </c>
      <c r="Q106" s="551">
        <v>0</v>
      </c>
      <c r="R106" s="551">
        <v>0</v>
      </c>
      <c r="S106" s="551">
        <v>0</v>
      </c>
      <c r="T106" s="551">
        <v>0</v>
      </c>
      <c r="U106" s="551">
        <v>0</v>
      </c>
      <c r="V106" s="551">
        <v>0</v>
      </c>
      <c r="W106" s="551">
        <v>0</v>
      </c>
      <c r="X106" s="551">
        <v>0</v>
      </c>
      <c r="Y106" s="551">
        <v>8.0000003799796104E-3</v>
      </c>
      <c r="Z106" s="551">
        <v>1.2000000104308128E-2</v>
      </c>
      <c r="AA106" s="551">
        <v>1.9999999552965164E-2</v>
      </c>
      <c r="AB106" s="551">
        <v>1.7000000923871994E-2</v>
      </c>
      <c r="AC106" s="551">
        <v>1.7000000923871994E-2</v>
      </c>
      <c r="AE106" s="551"/>
      <c r="AG106" s="555"/>
      <c r="AH106" s="555"/>
      <c r="AI106" s="555"/>
      <c r="AJ106" s="555"/>
      <c r="AN106" s="526"/>
      <c r="AW106" s="526"/>
      <c r="BE106" s="526"/>
      <c r="BM106" s="526"/>
      <c r="BU106" s="526"/>
      <c r="CC106" s="526"/>
      <c r="CK106" s="526"/>
    </row>
    <row r="107" spans="1:89" ht="12.75" customHeight="1" x14ac:dyDescent="0.3">
      <c r="A107" s="583" t="s">
        <v>1646</v>
      </c>
      <c r="B107" s="550" t="str">
        <f t="shared" si="3"/>
        <v/>
      </c>
      <c r="C107" s="556" t="s">
        <v>1647</v>
      </c>
      <c r="D107" s="551">
        <v>0</v>
      </c>
      <c r="E107" s="551">
        <v>0</v>
      </c>
      <c r="F107" s="551">
        <v>0</v>
      </c>
      <c r="G107" s="551">
        <v>0</v>
      </c>
      <c r="H107" s="551">
        <v>0</v>
      </c>
      <c r="I107" s="551">
        <v>0</v>
      </c>
      <c r="J107" s="551">
        <v>0</v>
      </c>
      <c r="K107" s="551">
        <v>0</v>
      </c>
      <c r="L107" s="551">
        <v>0</v>
      </c>
      <c r="M107" s="551">
        <v>0</v>
      </c>
      <c r="N107" s="551">
        <v>0</v>
      </c>
      <c r="O107" s="551">
        <v>0</v>
      </c>
      <c r="P107" s="551">
        <v>0</v>
      </c>
      <c r="Q107" s="551">
        <v>0</v>
      </c>
      <c r="R107" s="551">
        <v>0</v>
      </c>
      <c r="S107" s="551">
        <v>0</v>
      </c>
      <c r="T107" s="551">
        <v>0</v>
      </c>
      <c r="U107" s="551">
        <v>0</v>
      </c>
      <c r="V107" s="551">
        <v>0</v>
      </c>
      <c r="W107" s="551">
        <v>0</v>
      </c>
      <c r="X107" s="551">
        <v>0</v>
      </c>
      <c r="Y107" s="551">
        <v>0</v>
      </c>
      <c r="Z107" s="551">
        <v>0</v>
      </c>
      <c r="AA107" s="551"/>
      <c r="AB107" s="551"/>
      <c r="AC107" s="551"/>
      <c r="AE107" s="551"/>
      <c r="AG107" s="555"/>
      <c r="AH107" s="555"/>
      <c r="AI107" s="555"/>
      <c r="AJ107" s="555"/>
      <c r="AN107" s="526"/>
      <c r="AW107" s="526"/>
      <c r="BE107" s="526"/>
      <c r="BM107" s="526"/>
      <c r="BU107" s="526"/>
      <c r="CC107" s="526"/>
      <c r="CK107" s="526"/>
    </row>
    <row r="108" spans="1:89" ht="12.75" customHeight="1" x14ac:dyDescent="0.3">
      <c r="A108" s="583" t="s">
        <v>1648</v>
      </c>
      <c r="B108" s="550" t="str">
        <f t="shared" si="3"/>
        <v>X</v>
      </c>
      <c r="C108" s="556" t="s">
        <v>1649</v>
      </c>
      <c r="D108" s="551">
        <v>3.8809999823570251E-2</v>
      </c>
      <c r="E108" s="551">
        <v>0.10955800116062164</v>
      </c>
      <c r="F108" s="551">
        <v>8.3117999136447906E-2</v>
      </c>
      <c r="G108" s="551">
        <v>0.1011589989066124</v>
      </c>
      <c r="H108" s="551">
        <v>0.1060120016336441</v>
      </c>
      <c r="I108" s="551">
        <v>0.15832599997520447</v>
      </c>
      <c r="J108" s="551">
        <v>0.15788799524307251</v>
      </c>
      <c r="K108" s="551">
        <v>0.15341199934482574</v>
      </c>
      <c r="L108" s="551">
        <v>0.15428100526332855</v>
      </c>
      <c r="M108" s="551">
        <v>0.20727600157260895</v>
      </c>
      <c r="N108" s="551">
        <v>0.15787200629711151</v>
      </c>
      <c r="O108" s="551">
        <v>0.77739399671554565</v>
      </c>
      <c r="P108" s="551">
        <v>0.36114299297332764</v>
      </c>
      <c r="Q108" s="551">
        <v>0.8958590030670166</v>
      </c>
      <c r="R108" s="551">
        <v>0.283610999584198</v>
      </c>
      <c r="S108" s="551">
        <v>0.24765500426292419</v>
      </c>
      <c r="T108" s="551">
        <v>0.18869000673294067</v>
      </c>
      <c r="U108" s="551">
        <v>7.5718998908996582E-2</v>
      </c>
      <c r="V108" s="551">
        <v>0</v>
      </c>
      <c r="W108" s="551">
        <v>0</v>
      </c>
      <c r="X108" s="551">
        <v>0</v>
      </c>
      <c r="Y108" s="551">
        <v>0</v>
      </c>
      <c r="Z108" s="551">
        <v>0</v>
      </c>
      <c r="AA108" s="551">
        <v>0</v>
      </c>
      <c r="AB108" s="551">
        <v>0</v>
      </c>
      <c r="AC108" s="551">
        <v>0</v>
      </c>
      <c r="AE108" s="551"/>
      <c r="AG108" s="555"/>
      <c r="AH108" s="555"/>
      <c r="AI108" s="555"/>
      <c r="AJ108" s="555"/>
      <c r="AN108" s="526"/>
      <c r="AW108" s="526"/>
      <c r="BE108" s="526"/>
      <c r="BM108" s="526"/>
      <c r="BU108" s="526"/>
      <c r="CC108" s="526"/>
      <c r="CE108" s="526"/>
      <c r="CK108" s="526"/>
    </row>
    <row r="109" spans="1:89" ht="12.75" customHeight="1" x14ac:dyDescent="0.3">
      <c r="A109" s="583" t="s">
        <v>1650</v>
      </c>
      <c r="B109" s="550" t="str">
        <f t="shared" si="3"/>
        <v>X</v>
      </c>
      <c r="C109" s="556" t="s">
        <v>1651</v>
      </c>
      <c r="D109" s="551">
        <v>0</v>
      </c>
      <c r="E109" s="551">
        <v>0</v>
      </c>
      <c r="F109" s="551">
        <v>0</v>
      </c>
      <c r="G109" s="551">
        <v>0</v>
      </c>
      <c r="H109" s="551">
        <v>0</v>
      </c>
      <c r="I109" s="551">
        <v>0</v>
      </c>
      <c r="J109" s="551">
        <v>0</v>
      </c>
      <c r="K109" s="551">
        <v>0</v>
      </c>
      <c r="L109" s="551">
        <v>0</v>
      </c>
      <c r="M109" s="551">
        <v>0</v>
      </c>
      <c r="N109" s="551">
        <v>0</v>
      </c>
      <c r="O109" s="551">
        <v>0</v>
      </c>
      <c r="P109" s="551">
        <v>0</v>
      </c>
      <c r="Q109" s="551">
        <v>0</v>
      </c>
      <c r="R109" s="551">
        <v>2.8674631118774414</v>
      </c>
      <c r="S109" s="551">
        <v>5.996924877166748</v>
      </c>
      <c r="T109" s="551">
        <v>5.3065910339355469</v>
      </c>
      <c r="U109" s="551">
        <v>9.2124776840209961</v>
      </c>
      <c r="V109" s="551">
        <v>8.4524755477905273</v>
      </c>
      <c r="W109" s="551">
        <v>9.5172176361083984</v>
      </c>
      <c r="X109" s="551">
        <v>7.8428750038146973</v>
      </c>
      <c r="Y109" s="551">
        <v>8.7430000305175781</v>
      </c>
      <c r="Z109" s="551">
        <v>10.609000205993652</v>
      </c>
      <c r="AA109" s="551">
        <v>7.2560000419616699</v>
      </c>
      <c r="AB109" s="551">
        <v>5.4619998931884766</v>
      </c>
      <c r="AC109" s="551">
        <v>10.633000373840332</v>
      </c>
      <c r="AE109" s="551"/>
      <c r="AG109" s="555"/>
      <c r="AH109" s="555"/>
      <c r="AI109" s="555"/>
      <c r="AJ109" s="555"/>
      <c r="AN109" s="526"/>
      <c r="AW109" s="526"/>
      <c r="BE109" s="526"/>
      <c r="BM109" s="526"/>
      <c r="BU109" s="526"/>
      <c r="CC109" s="526"/>
      <c r="CE109" s="526"/>
      <c r="CK109" s="526"/>
    </row>
    <row r="110" spans="1:89" ht="12.75" customHeight="1" x14ac:dyDescent="0.3">
      <c r="A110" s="583" t="s">
        <v>1652</v>
      </c>
      <c r="B110" s="550" t="str">
        <f t="shared" si="3"/>
        <v/>
      </c>
      <c r="C110" s="554" t="s">
        <v>1653</v>
      </c>
      <c r="D110" s="551">
        <v>0</v>
      </c>
      <c r="E110" s="551">
        <v>0</v>
      </c>
      <c r="F110" s="551">
        <v>0</v>
      </c>
      <c r="G110" s="551">
        <v>0</v>
      </c>
      <c r="H110" s="551">
        <v>0</v>
      </c>
      <c r="I110" s="551">
        <v>0</v>
      </c>
      <c r="J110" s="551">
        <v>0</v>
      </c>
      <c r="K110" s="551">
        <v>0</v>
      </c>
      <c r="L110" s="551">
        <v>0</v>
      </c>
      <c r="M110" s="551">
        <v>0</v>
      </c>
      <c r="N110" s="551">
        <v>0</v>
      </c>
      <c r="O110" s="551">
        <v>0</v>
      </c>
      <c r="P110" s="551">
        <v>0</v>
      </c>
      <c r="Q110" s="551">
        <v>0</v>
      </c>
      <c r="R110" s="551">
        <v>0</v>
      </c>
      <c r="S110" s="551">
        <v>0</v>
      </c>
      <c r="T110" s="551">
        <v>0</v>
      </c>
      <c r="U110" s="551">
        <v>0</v>
      </c>
      <c r="V110" s="551">
        <v>0</v>
      </c>
      <c r="W110" s="551">
        <v>0</v>
      </c>
      <c r="X110" s="551">
        <v>0</v>
      </c>
      <c r="Y110" s="551">
        <v>0</v>
      </c>
      <c r="Z110" s="551">
        <v>0</v>
      </c>
      <c r="AA110" s="551"/>
      <c r="AB110" s="551"/>
      <c r="AC110" s="551"/>
      <c r="AE110" s="551"/>
      <c r="AG110" s="555"/>
      <c r="AH110" s="555"/>
      <c r="AI110" s="555"/>
      <c r="AJ110" s="555"/>
      <c r="AN110" s="526"/>
      <c r="AW110" s="526"/>
      <c r="BE110" s="526"/>
      <c r="BM110" s="526"/>
      <c r="BU110" s="526"/>
      <c r="CC110" s="526"/>
      <c r="CK110" s="526"/>
    </row>
    <row r="111" spans="1:89" ht="12.75" customHeight="1" x14ac:dyDescent="0.3">
      <c r="A111" s="561" t="s">
        <v>1654</v>
      </c>
      <c r="B111" s="550" t="str">
        <f t="shared" si="3"/>
        <v>X</v>
      </c>
      <c r="C111" s="553" t="s">
        <v>1655</v>
      </c>
      <c r="D111" s="551">
        <v>2.82462477684021</v>
      </c>
      <c r="E111" s="551">
        <v>2.8942060470581055</v>
      </c>
      <c r="F111" s="551">
        <v>2.7460701465606689</v>
      </c>
      <c r="G111" s="551">
        <v>2.8414087295532227</v>
      </c>
      <c r="H111" s="551">
        <v>2.5508170127868652</v>
      </c>
      <c r="I111" s="551">
        <v>3.1707043647766113</v>
      </c>
      <c r="J111" s="551">
        <v>3.3471860885620117</v>
      </c>
      <c r="K111" s="551">
        <v>3.151972770690918</v>
      </c>
      <c r="L111" s="551">
        <v>3.3320987224578857</v>
      </c>
      <c r="M111" s="551">
        <v>3.1864242553710938</v>
      </c>
      <c r="N111" s="551">
        <v>3.0687861442565918</v>
      </c>
      <c r="O111" s="551">
        <v>3.6088395118713379</v>
      </c>
      <c r="P111" s="551">
        <v>5.5068449974060059</v>
      </c>
      <c r="Q111" s="551">
        <v>5.3396148681640625</v>
      </c>
      <c r="R111" s="551">
        <v>5.6667890548706055</v>
      </c>
      <c r="S111" s="551">
        <v>5.3464651107788086</v>
      </c>
      <c r="T111" s="551">
        <v>6.0952258110046387</v>
      </c>
      <c r="U111" s="551">
        <v>7.7224578857421875</v>
      </c>
      <c r="V111" s="551">
        <v>5.7368249893188477</v>
      </c>
      <c r="W111" s="551">
        <v>5.2543931007385254</v>
      </c>
      <c r="X111" s="551">
        <v>3.6843070983886719</v>
      </c>
      <c r="Y111" s="551">
        <v>3.7460000514984131</v>
      </c>
      <c r="Z111" s="551">
        <v>3.434999942779541</v>
      </c>
      <c r="AA111" s="551">
        <v>5.2709999084472656</v>
      </c>
      <c r="AB111" s="551">
        <v>8.1639995574951172</v>
      </c>
      <c r="AC111" s="551">
        <v>7.6599998474121094</v>
      </c>
      <c r="AE111" s="551"/>
      <c r="AN111" s="526"/>
      <c r="AW111" s="526"/>
      <c r="BE111" s="526"/>
      <c r="BM111" s="526"/>
      <c r="BU111" s="526"/>
      <c r="CC111" s="526"/>
      <c r="CE111" s="526"/>
      <c r="CK111" s="526"/>
    </row>
    <row r="112" spans="1:89" ht="12.75" customHeight="1" x14ac:dyDescent="0.3">
      <c r="A112" s="583" t="s">
        <v>1656</v>
      </c>
      <c r="B112" s="550" t="str">
        <f t="shared" si="3"/>
        <v/>
      </c>
      <c r="C112" s="554" t="s">
        <v>1657</v>
      </c>
      <c r="D112" s="551">
        <v>0</v>
      </c>
      <c r="E112" s="551">
        <v>0</v>
      </c>
      <c r="F112" s="551">
        <v>0</v>
      </c>
      <c r="G112" s="551">
        <v>0</v>
      </c>
      <c r="H112" s="551">
        <v>0</v>
      </c>
      <c r="I112" s="551">
        <v>0</v>
      </c>
      <c r="J112" s="551">
        <v>0</v>
      </c>
      <c r="K112" s="551">
        <v>0</v>
      </c>
      <c r="L112" s="551">
        <v>0</v>
      </c>
      <c r="M112" s="551">
        <v>0</v>
      </c>
      <c r="N112" s="551">
        <v>0</v>
      </c>
      <c r="O112" s="551">
        <v>0</v>
      </c>
      <c r="P112" s="551">
        <v>0</v>
      </c>
      <c r="Q112" s="551">
        <v>0</v>
      </c>
      <c r="R112" s="551">
        <v>0</v>
      </c>
      <c r="S112" s="551">
        <v>0</v>
      </c>
      <c r="T112" s="551">
        <v>0</v>
      </c>
      <c r="U112" s="551">
        <v>0</v>
      </c>
      <c r="V112" s="551">
        <v>0</v>
      </c>
      <c r="W112" s="551">
        <v>0</v>
      </c>
      <c r="X112" s="551">
        <v>0</v>
      </c>
      <c r="Y112" s="551">
        <v>0</v>
      </c>
      <c r="Z112" s="551">
        <v>0</v>
      </c>
      <c r="AA112" s="551">
        <v>0</v>
      </c>
      <c r="AB112" s="551">
        <v>0</v>
      </c>
      <c r="AC112" s="551">
        <v>0</v>
      </c>
      <c r="AE112" s="551"/>
      <c r="AG112" s="555"/>
      <c r="AH112" s="555"/>
      <c r="AI112" s="555"/>
      <c r="AJ112" s="555"/>
      <c r="AN112" s="526"/>
      <c r="AW112" s="526"/>
      <c r="BE112" s="526"/>
      <c r="BM112" s="526"/>
      <c r="BU112" s="526"/>
      <c r="CC112" s="526"/>
      <c r="CE112" s="526"/>
      <c r="CK112" s="526"/>
    </row>
    <row r="113" spans="1:89" ht="12.75" customHeight="1" x14ac:dyDescent="0.3">
      <c r="A113" s="583" t="s">
        <v>1658</v>
      </c>
      <c r="B113" s="550" t="str">
        <f t="shared" si="3"/>
        <v/>
      </c>
      <c r="C113" s="556" t="s">
        <v>1659</v>
      </c>
      <c r="D113" s="551"/>
      <c r="E113" s="551"/>
      <c r="F113" s="551"/>
      <c r="G113" s="551"/>
      <c r="H113" s="551"/>
      <c r="I113" s="551"/>
      <c r="J113" s="551"/>
      <c r="K113" s="551"/>
      <c r="L113" s="551"/>
      <c r="M113" s="551"/>
      <c r="N113" s="551"/>
      <c r="O113" s="551"/>
      <c r="P113" s="551"/>
      <c r="Q113" s="551"/>
      <c r="R113" s="551"/>
      <c r="S113" s="551"/>
      <c r="T113" s="551"/>
      <c r="U113" s="551"/>
      <c r="V113" s="551"/>
      <c r="W113" s="551"/>
      <c r="X113" s="551"/>
      <c r="Y113" s="551"/>
      <c r="Z113" s="551"/>
      <c r="AA113" s="551"/>
      <c r="AB113" s="551"/>
      <c r="AC113" s="551"/>
      <c r="AE113" s="551"/>
      <c r="AG113" s="555"/>
      <c r="AH113" s="555"/>
      <c r="AI113" s="555"/>
      <c r="AJ113" s="555"/>
      <c r="AN113" s="526"/>
      <c r="AW113" s="526"/>
      <c r="BE113" s="526"/>
      <c r="BM113" s="526"/>
      <c r="BU113" s="526"/>
      <c r="CC113" s="526"/>
      <c r="CK113" s="526"/>
    </row>
    <row r="114" spans="1:89" ht="12.75" customHeight="1" x14ac:dyDescent="0.3">
      <c r="A114" s="583" t="s">
        <v>1660</v>
      </c>
      <c r="B114" s="550" t="str">
        <f t="shared" si="3"/>
        <v/>
      </c>
      <c r="C114" s="556" t="s">
        <v>1661</v>
      </c>
      <c r="D114" s="551"/>
      <c r="E114" s="551"/>
      <c r="F114" s="551"/>
      <c r="G114" s="551"/>
      <c r="H114" s="551"/>
      <c r="I114" s="551"/>
      <c r="J114" s="551"/>
      <c r="K114" s="551"/>
      <c r="L114" s="551"/>
      <c r="M114" s="551"/>
      <c r="N114" s="551"/>
      <c r="O114" s="551"/>
      <c r="P114" s="551"/>
      <c r="Q114" s="551"/>
      <c r="R114" s="551"/>
      <c r="S114" s="551"/>
      <c r="T114" s="551"/>
      <c r="U114" s="551"/>
      <c r="V114" s="551"/>
      <c r="W114" s="551"/>
      <c r="X114" s="551"/>
      <c r="Y114" s="551"/>
      <c r="Z114" s="551"/>
      <c r="AA114" s="551"/>
      <c r="AB114" s="551"/>
      <c r="AC114" s="551"/>
      <c r="AE114" s="551"/>
      <c r="AG114" s="555"/>
      <c r="AH114" s="555"/>
      <c r="AI114" s="555"/>
      <c r="AJ114" s="555"/>
      <c r="AN114" s="526"/>
      <c r="AW114" s="526"/>
      <c r="BE114" s="526"/>
      <c r="BM114" s="526"/>
      <c r="BU114" s="526"/>
      <c r="CC114" s="526"/>
      <c r="CE114" s="526"/>
      <c r="CK114" s="526"/>
    </row>
    <row r="115" spans="1:89" ht="12.75" customHeight="1" x14ac:dyDescent="0.3">
      <c r="A115" s="583" t="s">
        <v>1662</v>
      </c>
      <c r="B115" s="550" t="str">
        <f t="shared" si="3"/>
        <v/>
      </c>
      <c r="C115" s="556" t="s">
        <v>1663</v>
      </c>
      <c r="D115" s="551"/>
      <c r="E115" s="551"/>
      <c r="F115" s="551"/>
      <c r="G115" s="551"/>
      <c r="H115" s="551"/>
      <c r="I115" s="551"/>
      <c r="J115" s="551"/>
      <c r="K115" s="551"/>
      <c r="L115" s="551"/>
      <c r="M115" s="551"/>
      <c r="N115" s="551"/>
      <c r="O115" s="551"/>
      <c r="P115" s="551"/>
      <c r="Q115" s="551"/>
      <c r="R115" s="551"/>
      <c r="S115" s="551"/>
      <c r="T115" s="551"/>
      <c r="U115" s="551"/>
      <c r="V115" s="551"/>
      <c r="W115" s="551"/>
      <c r="X115" s="551"/>
      <c r="Y115" s="551"/>
      <c r="Z115" s="551"/>
      <c r="AA115" s="551"/>
      <c r="AB115" s="551"/>
      <c r="AC115" s="551"/>
      <c r="AD115" s="530"/>
      <c r="AE115" s="551"/>
      <c r="AG115" s="555"/>
      <c r="AH115" s="555"/>
      <c r="AI115" s="555"/>
      <c r="AJ115" s="555"/>
      <c r="AN115" s="526"/>
      <c r="AW115" s="526"/>
      <c r="BE115" s="526"/>
      <c r="BM115" s="526"/>
      <c r="BU115" s="526"/>
      <c r="CC115" s="526"/>
      <c r="CE115" s="526"/>
      <c r="CK115" s="526"/>
    </row>
    <row r="116" spans="1:89" ht="12.75" customHeight="1" x14ac:dyDescent="0.3">
      <c r="A116" s="583" t="s">
        <v>1664</v>
      </c>
      <c r="B116" s="550" t="str">
        <f t="shared" si="3"/>
        <v/>
      </c>
      <c r="C116" s="556" t="s">
        <v>1665</v>
      </c>
      <c r="D116" s="551"/>
      <c r="E116" s="551"/>
      <c r="F116" s="551"/>
      <c r="G116" s="551"/>
      <c r="H116" s="551"/>
      <c r="I116" s="551"/>
      <c r="J116" s="551"/>
      <c r="K116" s="551"/>
      <c r="L116" s="551"/>
      <c r="M116" s="551"/>
      <c r="N116" s="551"/>
      <c r="O116" s="551"/>
      <c r="P116" s="551"/>
      <c r="Q116" s="551"/>
      <c r="R116" s="551"/>
      <c r="S116" s="551"/>
      <c r="T116" s="551"/>
      <c r="U116" s="551"/>
      <c r="V116" s="551"/>
      <c r="W116" s="551"/>
      <c r="X116" s="551"/>
      <c r="Y116" s="551"/>
      <c r="Z116" s="551"/>
      <c r="AA116" s="551"/>
      <c r="AB116" s="551"/>
      <c r="AC116" s="551"/>
      <c r="AE116" s="551"/>
      <c r="AG116" s="555"/>
      <c r="AH116" s="555"/>
      <c r="AI116" s="555"/>
      <c r="AJ116" s="555"/>
      <c r="AN116" s="526"/>
      <c r="AW116" s="526"/>
      <c r="BE116" s="526"/>
      <c r="BM116" s="526"/>
      <c r="BU116" s="526"/>
      <c r="CC116" s="526"/>
      <c r="CE116" s="526"/>
      <c r="CK116" s="526"/>
    </row>
    <row r="117" spans="1:89" ht="12.75" customHeight="1" x14ac:dyDescent="0.3">
      <c r="A117" s="583" t="s">
        <v>1666</v>
      </c>
      <c r="B117" s="550" t="str">
        <f t="shared" si="3"/>
        <v>X</v>
      </c>
      <c r="C117" s="554" t="s">
        <v>1667</v>
      </c>
      <c r="D117" s="551">
        <v>1.0911071300506592</v>
      </c>
      <c r="E117" s="551">
        <v>1.0697522163391113</v>
      </c>
      <c r="F117" s="551">
        <v>1.0721629858016968</v>
      </c>
      <c r="G117" s="551">
        <v>0.82559490203857422</v>
      </c>
      <c r="H117" s="551">
        <v>0.79760068655014038</v>
      </c>
      <c r="I117" s="551">
        <v>0.895638108253479</v>
      </c>
      <c r="J117" s="551">
        <v>0.86039316654205322</v>
      </c>
      <c r="K117" s="551">
        <v>0.86765754222869873</v>
      </c>
      <c r="L117" s="551">
        <v>0.891731858253479</v>
      </c>
      <c r="M117" s="551">
        <v>0.9879118800163269</v>
      </c>
      <c r="N117" s="551">
        <v>0.92155647277832031</v>
      </c>
      <c r="O117" s="551">
        <v>0.9704740047454834</v>
      </c>
      <c r="P117" s="551">
        <v>0.99507802724838257</v>
      </c>
      <c r="Q117" s="551">
        <v>1.0989500284194946</v>
      </c>
      <c r="R117" s="551">
        <v>0.81578397750854492</v>
      </c>
      <c r="S117" s="551">
        <v>1.1994650363922119</v>
      </c>
      <c r="T117" s="551">
        <v>1.3162059783935547</v>
      </c>
      <c r="U117" s="551">
        <v>1.3703579902648926</v>
      </c>
      <c r="V117" s="551">
        <v>1.2317249774932861</v>
      </c>
      <c r="W117" s="551">
        <v>1.3643929958343506</v>
      </c>
      <c r="X117" s="551">
        <v>1.0323070287704468</v>
      </c>
      <c r="Y117" s="551">
        <v>0.67100000381469727</v>
      </c>
      <c r="Z117" s="551">
        <v>0.76999998092651367</v>
      </c>
      <c r="AA117" s="551">
        <v>2.0469999313354492</v>
      </c>
      <c r="AB117" s="551">
        <v>3.9019999504089355</v>
      </c>
      <c r="AC117" s="551">
        <v>3.8499999046325684</v>
      </c>
      <c r="AE117" s="551"/>
      <c r="AG117" s="555"/>
      <c r="AH117" s="555"/>
      <c r="AI117" s="555"/>
      <c r="AJ117" s="555"/>
      <c r="AN117" s="526"/>
      <c r="AW117" s="526"/>
      <c r="BE117" s="526"/>
      <c r="BM117" s="526"/>
      <c r="BU117" s="526"/>
      <c r="CC117" s="526"/>
      <c r="CE117" s="526"/>
      <c r="CK117" s="526"/>
    </row>
    <row r="118" spans="1:89" ht="12.75" customHeight="1" x14ac:dyDescent="0.3">
      <c r="A118" s="583" t="s">
        <v>1668</v>
      </c>
      <c r="B118" s="550" t="str">
        <f t="shared" si="3"/>
        <v>X</v>
      </c>
      <c r="C118" s="556" t="s">
        <v>1669</v>
      </c>
      <c r="D118" s="551">
        <v>0.43276000022888184</v>
      </c>
      <c r="E118" s="551">
        <v>0.4107779860496521</v>
      </c>
      <c r="F118" s="551">
        <v>0.41382899880409241</v>
      </c>
      <c r="G118" s="551">
        <v>0.16757400333881378</v>
      </c>
      <c r="H118" s="551">
        <v>0.13954100012779236</v>
      </c>
      <c r="I118" s="551">
        <v>0.23415599763393402</v>
      </c>
      <c r="J118" s="551">
        <v>0.20462000370025635</v>
      </c>
      <c r="K118" s="551">
        <v>0.20088900625705719</v>
      </c>
      <c r="L118" s="551">
        <v>0.23351700603961945</v>
      </c>
      <c r="M118" s="551">
        <v>0.22348000109195709</v>
      </c>
      <c r="N118" s="551">
        <v>0.21143299341201782</v>
      </c>
      <c r="O118" s="551">
        <v>0.20472399890422821</v>
      </c>
      <c r="P118" s="551">
        <v>0.20842699706554413</v>
      </c>
      <c r="Q118" s="551">
        <v>0.22370000183582306</v>
      </c>
      <c r="R118" s="551">
        <v>0.21903400123119354</v>
      </c>
      <c r="S118" s="551">
        <v>0.29269999265670776</v>
      </c>
      <c r="T118" s="551">
        <v>0.30965599417686462</v>
      </c>
      <c r="U118" s="551">
        <v>0.40552800893783569</v>
      </c>
      <c r="V118" s="551">
        <v>0.43606200814247131</v>
      </c>
      <c r="W118" s="551">
        <v>0.54687798023223877</v>
      </c>
      <c r="X118" s="551">
        <v>0.43873101472854614</v>
      </c>
      <c r="Y118" s="551">
        <v>0</v>
      </c>
      <c r="Z118" s="551">
        <v>0</v>
      </c>
      <c r="AA118" s="551">
        <v>0</v>
      </c>
      <c r="AB118" s="551">
        <v>0</v>
      </c>
      <c r="AC118" s="551">
        <v>0</v>
      </c>
      <c r="AE118" s="551"/>
      <c r="AG118" s="555"/>
      <c r="AH118" s="555"/>
      <c r="AI118" s="555"/>
      <c r="AJ118" s="555"/>
      <c r="AN118" s="526"/>
      <c r="AW118" s="526"/>
      <c r="BE118" s="526"/>
      <c r="BM118" s="526"/>
      <c r="BU118" s="526"/>
      <c r="CC118" s="526"/>
      <c r="CE118" s="526"/>
      <c r="CK118" s="526"/>
    </row>
    <row r="119" spans="1:89" ht="12.75" customHeight="1" x14ac:dyDescent="0.3">
      <c r="A119" s="583" t="s">
        <v>1670</v>
      </c>
      <c r="B119" s="550" t="str">
        <f t="shared" si="3"/>
        <v>X</v>
      </c>
      <c r="C119" s="556" t="s">
        <v>1671</v>
      </c>
      <c r="D119" s="551">
        <v>0</v>
      </c>
      <c r="E119" s="551">
        <v>0</v>
      </c>
      <c r="F119" s="551">
        <v>0</v>
      </c>
      <c r="G119" s="551">
        <v>0</v>
      </c>
      <c r="H119" s="551">
        <v>0</v>
      </c>
      <c r="I119" s="551">
        <v>0</v>
      </c>
      <c r="J119" s="551">
        <v>0</v>
      </c>
      <c r="K119" s="551">
        <v>9.9999997764825821E-3</v>
      </c>
      <c r="L119" s="551">
        <v>0</v>
      </c>
      <c r="M119" s="551">
        <v>8.9259997010231018E-2</v>
      </c>
      <c r="N119" s="551">
        <v>7.718600332736969E-2</v>
      </c>
      <c r="O119" s="551">
        <v>0.10499999672174454</v>
      </c>
      <c r="P119" s="551">
        <v>0.12265100330114365</v>
      </c>
      <c r="Q119" s="551">
        <v>0.13224999606609344</v>
      </c>
      <c r="R119" s="551">
        <v>0.132750004529953</v>
      </c>
      <c r="S119" s="551">
        <v>0.13476499915122986</v>
      </c>
      <c r="T119" s="551">
        <v>0.15254999697208405</v>
      </c>
      <c r="U119" s="551">
        <v>0.14483000338077545</v>
      </c>
      <c r="V119" s="551">
        <v>0.17066299915313721</v>
      </c>
      <c r="W119" s="551">
        <v>0.12151499837636948</v>
      </c>
      <c r="X119" s="551">
        <v>0.21357600390911102</v>
      </c>
      <c r="Y119" s="551">
        <v>0.15800000727176666</v>
      </c>
      <c r="Z119" s="551">
        <v>0.20399999618530273</v>
      </c>
      <c r="AA119" s="551">
        <v>0.22599999606609344</v>
      </c>
      <c r="AB119" s="551">
        <v>0.35400000214576721</v>
      </c>
      <c r="AC119" s="551">
        <v>0.14000000059604645</v>
      </c>
      <c r="AE119" s="551"/>
      <c r="AG119" s="555"/>
      <c r="AH119" s="555"/>
      <c r="AI119" s="555"/>
      <c r="AJ119" s="555"/>
      <c r="AN119" s="526"/>
      <c r="AW119" s="526"/>
      <c r="BE119" s="526"/>
      <c r="BM119" s="526"/>
      <c r="BU119" s="526"/>
      <c r="CC119" s="526"/>
      <c r="CE119" s="526"/>
      <c r="CK119" s="526"/>
    </row>
    <row r="120" spans="1:89" ht="12.75" customHeight="1" x14ac:dyDescent="0.3">
      <c r="A120" s="583" t="s">
        <v>1672</v>
      </c>
      <c r="B120" s="550" t="str">
        <f t="shared" si="3"/>
        <v>X</v>
      </c>
      <c r="C120" s="556" t="s">
        <v>1673</v>
      </c>
      <c r="D120" s="551">
        <v>8.1808023154735565E-2</v>
      </c>
      <c r="E120" s="551">
        <v>8.1792809069156647E-2</v>
      </c>
      <c r="F120" s="551">
        <v>8.1771351397037506E-2</v>
      </c>
      <c r="G120" s="551">
        <v>8.1846773624420166E-2</v>
      </c>
      <c r="H120" s="551">
        <v>8.1821165978908539E-2</v>
      </c>
      <c r="I120" s="551">
        <v>8.1731930375099182E-2</v>
      </c>
      <c r="J120" s="551">
        <v>8.1685550510883331E-2</v>
      </c>
      <c r="K120" s="551">
        <v>8.2148440182209015E-2</v>
      </c>
      <c r="L120" s="551">
        <v>8.1718750298023224E-2</v>
      </c>
      <c r="M120" s="551">
        <v>8.1375002861022949E-2</v>
      </c>
      <c r="N120" s="551">
        <v>8.150000125169754E-2</v>
      </c>
      <c r="O120" s="551">
        <v>8.3999998867511749E-2</v>
      </c>
      <c r="P120" s="551">
        <v>7.9999998211860657E-2</v>
      </c>
      <c r="Q120" s="551">
        <v>7.9999998211860657E-2</v>
      </c>
      <c r="R120" s="551">
        <v>8.2000002264976501E-2</v>
      </c>
      <c r="S120" s="551">
        <v>9.3999996781349182E-2</v>
      </c>
      <c r="T120" s="551">
        <v>7.9999998211860657E-2</v>
      </c>
      <c r="U120" s="551">
        <v>0.10199999809265137</v>
      </c>
      <c r="V120" s="551">
        <v>0.12300000339746475</v>
      </c>
      <c r="W120" s="551">
        <v>0.16300000250339508</v>
      </c>
      <c r="X120" s="551">
        <v>0.19599999487400055</v>
      </c>
      <c r="Y120" s="551">
        <v>0.34799998998641968</v>
      </c>
      <c r="Z120" s="551">
        <v>0.18299999833106995</v>
      </c>
      <c r="AA120" s="551">
        <v>0.29199999570846558</v>
      </c>
      <c r="AB120" s="551">
        <v>0.1809999942779541</v>
      </c>
      <c r="AC120" s="551">
        <v>0.16699999570846558</v>
      </c>
      <c r="AE120" s="551"/>
      <c r="AG120" s="555"/>
      <c r="AH120" s="555"/>
      <c r="AI120" s="555"/>
      <c r="AJ120" s="555"/>
      <c r="AN120" s="526"/>
      <c r="AW120" s="526"/>
      <c r="BE120" s="526"/>
      <c r="BM120" s="526"/>
      <c r="BU120" s="526"/>
      <c r="CC120" s="526"/>
      <c r="CE120" s="526"/>
      <c r="CK120" s="526"/>
    </row>
    <row r="121" spans="1:89" ht="12.75" customHeight="1" x14ac:dyDescent="0.3">
      <c r="A121" s="583" t="s">
        <v>1674</v>
      </c>
      <c r="B121" s="550" t="str">
        <f t="shared" si="3"/>
        <v>X</v>
      </c>
      <c r="C121" s="556" t="s">
        <v>1675</v>
      </c>
      <c r="D121" s="551">
        <v>0.57653915882110596</v>
      </c>
      <c r="E121" s="551">
        <v>0.57718133926391602</v>
      </c>
      <c r="F121" s="551">
        <v>0.57656264305114746</v>
      </c>
      <c r="G121" s="551">
        <v>0.57617413997650146</v>
      </c>
      <c r="H121" s="551">
        <v>0.57623851299285889</v>
      </c>
      <c r="I121" s="551">
        <v>0.5797501802444458</v>
      </c>
      <c r="J121" s="551">
        <v>0.57408761978149414</v>
      </c>
      <c r="K121" s="551">
        <v>0.57462012767791748</v>
      </c>
      <c r="L121" s="551">
        <v>0.57649606466293335</v>
      </c>
      <c r="M121" s="551">
        <v>0.59379684925079346</v>
      </c>
      <c r="N121" s="551">
        <v>0.55143749713897705</v>
      </c>
      <c r="O121" s="551">
        <v>0.57674998044967651</v>
      </c>
      <c r="P121" s="551">
        <v>0.58399999141693115</v>
      </c>
      <c r="Q121" s="551">
        <v>0.66299998760223389</v>
      </c>
      <c r="R121" s="551">
        <v>0.38199999928474426</v>
      </c>
      <c r="S121" s="551">
        <v>0.67799997329711914</v>
      </c>
      <c r="T121" s="551">
        <v>0.77399998903274536</v>
      </c>
      <c r="U121" s="551">
        <v>0.71799999475479126</v>
      </c>
      <c r="V121" s="551">
        <v>0.50199997425079346</v>
      </c>
      <c r="W121" s="551">
        <v>0.53299999237060547</v>
      </c>
      <c r="X121" s="551">
        <v>0.18400000035762787</v>
      </c>
      <c r="Y121" s="551">
        <v>0.16500000655651093</v>
      </c>
      <c r="Z121" s="551">
        <v>0.2370000034570694</v>
      </c>
      <c r="AA121" s="551">
        <v>0.24799999594688416</v>
      </c>
      <c r="AB121" s="551">
        <v>0.27700001001358032</v>
      </c>
      <c r="AC121" s="551">
        <v>0.80699998140335083</v>
      </c>
      <c r="AE121" s="551"/>
      <c r="AG121" s="555"/>
      <c r="AH121" s="555"/>
      <c r="AI121" s="555"/>
      <c r="AJ121" s="555"/>
      <c r="AN121" s="526"/>
      <c r="AW121" s="526"/>
      <c r="BE121" s="526"/>
      <c r="BM121" s="526"/>
      <c r="BU121" s="526"/>
      <c r="CC121" s="526"/>
      <c r="CE121" s="526"/>
      <c r="CK121" s="526"/>
    </row>
    <row r="122" spans="1:89" ht="12.75" customHeight="1" x14ac:dyDescent="0.3">
      <c r="A122" s="583" t="s">
        <v>4229</v>
      </c>
      <c r="B122" s="550"/>
      <c r="C122" s="556" t="s">
        <v>4306</v>
      </c>
      <c r="D122" s="551"/>
      <c r="E122" s="551"/>
      <c r="F122" s="551"/>
      <c r="G122" s="551"/>
      <c r="H122" s="551"/>
      <c r="I122" s="551"/>
      <c r="J122" s="551"/>
      <c r="K122" s="551"/>
      <c r="L122" s="551"/>
      <c r="M122" s="551"/>
      <c r="N122" s="551"/>
      <c r="O122" s="551"/>
      <c r="P122" s="551"/>
      <c r="Q122" s="551"/>
      <c r="R122" s="551"/>
      <c r="S122" s="551"/>
      <c r="T122" s="551"/>
      <c r="U122" s="551"/>
      <c r="V122" s="551"/>
      <c r="W122" s="551"/>
      <c r="X122" s="551"/>
      <c r="Y122" s="551">
        <v>0</v>
      </c>
      <c r="Z122" s="551">
        <v>0.14599999785423279</v>
      </c>
      <c r="AA122" s="551">
        <v>1.281000018119812</v>
      </c>
      <c r="AB122" s="551">
        <v>3.0899999141693115</v>
      </c>
      <c r="AC122" s="551">
        <v>2.7360000610351563</v>
      </c>
      <c r="AE122" s="551"/>
      <c r="AG122" s="555"/>
      <c r="AH122" s="555"/>
      <c r="AI122" s="555"/>
      <c r="AJ122" s="555"/>
      <c r="AN122" s="526"/>
      <c r="AW122" s="526"/>
      <c r="BE122" s="526"/>
      <c r="BM122" s="526"/>
      <c r="BU122" s="526"/>
      <c r="CC122" s="526"/>
      <c r="CE122" s="526"/>
      <c r="CK122" s="526"/>
    </row>
    <row r="123" spans="1:89" ht="12.75" customHeight="1" x14ac:dyDescent="0.3">
      <c r="A123" s="583" t="s">
        <v>1676</v>
      </c>
      <c r="B123" s="550" t="str">
        <f t="shared" ref="B123:B141" si="4">IF(SUM(D123:AJ123)=0,"","X")</f>
        <v>X</v>
      </c>
      <c r="C123" s="554" t="s">
        <v>1677</v>
      </c>
      <c r="D123" s="551">
        <v>1.7335177659988403</v>
      </c>
      <c r="E123" s="551">
        <v>1.8244538307189941</v>
      </c>
      <c r="F123" s="551">
        <v>1.6739071607589722</v>
      </c>
      <c r="G123" s="551">
        <v>2.0158138275146484</v>
      </c>
      <c r="H123" s="551">
        <v>1.7532163858413696</v>
      </c>
      <c r="I123" s="551">
        <v>2.2750663757324219</v>
      </c>
      <c r="J123" s="551">
        <v>2.486793041229248</v>
      </c>
      <c r="K123" s="551">
        <v>2.2843151092529297</v>
      </c>
      <c r="L123" s="551">
        <v>2.4403669834136963</v>
      </c>
      <c r="M123" s="551">
        <v>2.1985123157501221</v>
      </c>
      <c r="N123" s="551">
        <v>2.1472296714782715</v>
      </c>
      <c r="O123" s="551">
        <v>2.6383655071258545</v>
      </c>
      <c r="P123" s="551">
        <v>4.5117669105529785</v>
      </c>
      <c r="Q123" s="551">
        <v>4.2406649589538574</v>
      </c>
      <c r="R123" s="551">
        <v>4.8510050773620605</v>
      </c>
      <c r="S123" s="551">
        <v>4.1469998359680176</v>
      </c>
      <c r="T123" s="551">
        <v>4.779019832611084</v>
      </c>
      <c r="U123" s="551">
        <v>6.3520998954772949</v>
      </c>
      <c r="V123" s="551">
        <v>4.5050997734069824</v>
      </c>
      <c r="W123" s="551">
        <v>3.8900001049041748</v>
      </c>
      <c r="X123" s="551">
        <v>2.6519999504089355</v>
      </c>
      <c r="Y123" s="551">
        <v>3.0750000476837158</v>
      </c>
      <c r="Z123" s="551">
        <v>2.6649999618530273</v>
      </c>
      <c r="AA123" s="551">
        <v>3.2239999771118164</v>
      </c>
      <c r="AB123" s="551">
        <v>4.2620000839233398</v>
      </c>
      <c r="AC123" s="551">
        <v>3.809999942779541</v>
      </c>
      <c r="AE123" s="551"/>
      <c r="AG123" s="555"/>
      <c r="AH123" s="555"/>
      <c r="AI123" s="555"/>
      <c r="AJ123" s="555"/>
      <c r="AN123" s="526"/>
      <c r="AW123" s="526"/>
      <c r="BE123" s="526"/>
      <c r="BM123" s="526"/>
      <c r="BU123" s="526"/>
      <c r="CC123" s="526"/>
      <c r="CE123" s="526"/>
      <c r="CK123" s="526"/>
    </row>
    <row r="124" spans="1:89" ht="12.75" customHeight="1" x14ac:dyDescent="0.3">
      <c r="A124" s="561" t="s">
        <v>1678</v>
      </c>
      <c r="B124" s="550" t="str">
        <f t="shared" si="4"/>
        <v>X</v>
      </c>
      <c r="C124" s="556" t="s">
        <v>1679</v>
      </c>
      <c r="D124" s="551">
        <v>0.63268399238586426</v>
      </c>
      <c r="E124" s="551">
        <v>0.69244801998138428</v>
      </c>
      <c r="F124" s="551">
        <v>0.62157601118087769</v>
      </c>
      <c r="G124" s="551">
        <v>0.65159398317337036</v>
      </c>
      <c r="H124" s="551">
        <v>0.61579799652099609</v>
      </c>
      <c r="I124" s="551">
        <v>0.66715699434280396</v>
      </c>
      <c r="J124" s="551">
        <v>0.71024399995803833</v>
      </c>
      <c r="K124" s="551">
        <v>0.69719702005386353</v>
      </c>
      <c r="L124" s="551">
        <v>0.6694679856300354</v>
      </c>
      <c r="M124" s="551">
        <v>0.64917898178100586</v>
      </c>
      <c r="N124" s="551">
        <v>0.66500401496887207</v>
      </c>
      <c r="O124" s="551">
        <v>0.93610900640487671</v>
      </c>
      <c r="P124" s="551">
        <v>1.7007670402526855</v>
      </c>
      <c r="Q124" s="551">
        <v>1.2066650390625</v>
      </c>
      <c r="R124" s="551">
        <v>4.9999998736893758E-6</v>
      </c>
      <c r="S124" s="551">
        <v>0</v>
      </c>
      <c r="T124" s="551">
        <v>1.9999999494757503E-5</v>
      </c>
      <c r="U124" s="551">
        <v>9.9999997473787516E-5</v>
      </c>
      <c r="V124" s="551">
        <v>9.9999997473787516E-5</v>
      </c>
      <c r="W124" s="551">
        <v>0</v>
      </c>
      <c r="X124" s="551">
        <v>0</v>
      </c>
      <c r="Y124" s="551">
        <v>0</v>
      </c>
      <c r="Z124" s="551">
        <v>0</v>
      </c>
      <c r="AA124" s="551">
        <v>0</v>
      </c>
      <c r="AB124" s="551">
        <v>0</v>
      </c>
      <c r="AC124" s="551">
        <v>0</v>
      </c>
      <c r="AE124" s="551"/>
      <c r="AN124" s="526"/>
      <c r="AW124" s="526"/>
      <c r="BE124" s="526"/>
      <c r="BM124" s="526"/>
      <c r="BU124" s="526"/>
      <c r="CC124" s="526"/>
      <c r="CE124" s="526"/>
      <c r="CK124" s="526"/>
    </row>
    <row r="125" spans="1:89" ht="12.75" customHeight="1" x14ac:dyDescent="0.3">
      <c r="A125" s="561" t="s">
        <v>1680</v>
      </c>
      <c r="B125" s="550" t="str">
        <f t="shared" si="4"/>
        <v>X</v>
      </c>
      <c r="C125" s="556" t="s">
        <v>1681</v>
      </c>
      <c r="D125" s="551">
        <v>0.64248675107955933</v>
      </c>
      <c r="E125" s="551">
        <v>0.65732300281524658</v>
      </c>
      <c r="F125" s="551">
        <v>0.60975658893585205</v>
      </c>
      <c r="G125" s="551">
        <v>0.76116210222244263</v>
      </c>
      <c r="H125" s="551">
        <v>0.624725341796875</v>
      </c>
      <c r="I125" s="551">
        <v>0.9093891978263855</v>
      </c>
      <c r="J125" s="551">
        <v>1.0270223617553711</v>
      </c>
      <c r="K125" s="551">
        <v>0.93456214666366577</v>
      </c>
      <c r="L125" s="551">
        <v>1.0448077917098999</v>
      </c>
      <c r="M125" s="551">
        <v>0.91292721033096313</v>
      </c>
      <c r="N125" s="551">
        <v>0.87465745210647583</v>
      </c>
      <c r="O125" s="551">
        <v>1.0070973634719849</v>
      </c>
      <c r="P125" s="551">
        <v>1.6529999971389771</v>
      </c>
      <c r="Q125" s="551">
        <v>1.7949999570846558</v>
      </c>
      <c r="R125" s="551">
        <v>3.5169999599456787</v>
      </c>
      <c r="S125" s="551">
        <v>2.6449999809265137</v>
      </c>
      <c r="T125" s="551">
        <v>2.6010000705718994</v>
      </c>
      <c r="U125" s="551">
        <v>3.1889998912811279</v>
      </c>
      <c r="V125" s="551">
        <v>2.7260000705718994</v>
      </c>
      <c r="W125" s="551">
        <v>3.2730000019073486</v>
      </c>
      <c r="X125" s="551">
        <v>2.2809998989105225</v>
      </c>
      <c r="Y125" s="551">
        <v>2.7160000801086426</v>
      </c>
      <c r="Z125" s="551">
        <v>2.3269999027252197</v>
      </c>
      <c r="AA125" s="551">
        <v>2.1549999713897705</v>
      </c>
      <c r="AB125" s="551">
        <v>3.3399999141693115</v>
      </c>
      <c r="AC125" s="551">
        <v>2.9849998950958252</v>
      </c>
      <c r="AE125" s="551"/>
      <c r="AN125" s="526"/>
      <c r="AW125" s="526"/>
      <c r="BE125" s="526"/>
      <c r="BM125" s="526"/>
      <c r="BU125" s="526"/>
      <c r="CC125" s="526"/>
      <c r="CE125" s="526"/>
      <c r="CK125" s="526"/>
    </row>
    <row r="126" spans="1:89" ht="12.75" customHeight="1" x14ac:dyDescent="0.3">
      <c r="A126" s="561" t="s">
        <v>1682</v>
      </c>
      <c r="B126" s="550" t="str">
        <f t="shared" si="4"/>
        <v>X</v>
      </c>
      <c r="C126" s="556" t="s">
        <v>1683</v>
      </c>
      <c r="D126" s="551">
        <v>0.44348296523094177</v>
      </c>
      <c r="E126" s="551">
        <v>0.45372384786605835</v>
      </c>
      <c r="F126" s="551">
        <v>0.42089065909385681</v>
      </c>
      <c r="G126" s="551">
        <v>0.52539986371994019</v>
      </c>
      <c r="H126" s="551">
        <v>0.43122300505638123</v>
      </c>
      <c r="I126" s="551">
        <v>0.62771511077880859</v>
      </c>
      <c r="J126" s="551">
        <v>0.70891261100769043</v>
      </c>
      <c r="K126" s="551">
        <v>0.64509099721908569</v>
      </c>
      <c r="L126" s="551">
        <v>0.72118914127349854</v>
      </c>
      <c r="M126" s="551">
        <v>0.6301572322845459</v>
      </c>
      <c r="N126" s="551">
        <v>0.60374116897583008</v>
      </c>
      <c r="O126" s="551">
        <v>0.6951591968536377</v>
      </c>
      <c r="P126" s="551">
        <v>1.1410000324249268</v>
      </c>
      <c r="Q126" s="551">
        <v>1.2359999418258667</v>
      </c>
      <c r="R126" s="551">
        <v>1.3109999895095825</v>
      </c>
      <c r="S126" s="551">
        <v>1.4329999685287476</v>
      </c>
      <c r="T126" s="551">
        <v>2.0789999961853027</v>
      </c>
      <c r="U126" s="551">
        <v>3.0699999332427979</v>
      </c>
      <c r="V126" s="551">
        <v>1.7020000219345093</v>
      </c>
      <c r="W126" s="551">
        <v>0.49700000882148743</v>
      </c>
      <c r="X126" s="551">
        <v>4.3000001460313797E-2</v>
      </c>
      <c r="Y126" s="551">
        <v>3.2000001519918442E-2</v>
      </c>
      <c r="Z126" s="551">
        <v>3.2999999821186066E-2</v>
      </c>
      <c r="AA126" s="551">
        <v>1.4000000432133675E-2</v>
      </c>
      <c r="AB126" s="551">
        <v>1.0999999940395355E-2</v>
      </c>
      <c r="AC126" s="551">
        <v>2.6000000536441803E-2</v>
      </c>
      <c r="AE126" s="551"/>
      <c r="AN126" s="526"/>
      <c r="AW126" s="526"/>
      <c r="BE126" s="526"/>
      <c r="BM126" s="526"/>
      <c r="BU126" s="526"/>
      <c r="CC126" s="526"/>
      <c r="CE126" s="526"/>
      <c r="CK126" s="526"/>
    </row>
    <row r="127" spans="1:89" ht="12.75" customHeight="1" x14ac:dyDescent="0.3">
      <c r="A127" s="561" t="s">
        <v>1684</v>
      </c>
      <c r="B127" s="550" t="str">
        <f t="shared" si="4"/>
        <v>X</v>
      </c>
      <c r="C127" s="556" t="s">
        <v>1685</v>
      </c>
      <c r="D127" s="551">
        <v>1.4863999560475349E-2</v>
      </c>
      <c r="E127" s="551">
        <v>2.0958999171853065E-2</v>
      </c>
      <c r="F127" s="551">
        <v>2.1684000268578529E-2</v>
      </c>
      <c r="G127" s="551">
        <v>7.7657997608184814E-2</v>
      </c>
      <c r="H127" s="551">
        <v>8.1469997763633728E-2</v>
      </c>
      <c r="I127" s="551">
        <v>7.0804998278617859E-2</v>
      </c>
      <c r="J127" s="551">
        <v>4.0614001452922821E-2</v>
      </c>
      <c r="K127" s="551">
        <v>7.4649997986853123E-3</v>
      </c>
      <c r="L127" s="551">
        <v>4.9020000733435154E-3</v>
      </c>
      <c r="M127" s="551">
        <v>6.2489998526871204E-3</v>
      </c>
      <c r="N127" s="551">
        <v>3.8270000368356705E-3</v>
      </c>
      <c r="O127" s="551">
        <v>0</v>
      </c>
      <c r="P127" s="551">
        <v>1.7000000923871994E-2</v>
      </c>
      <c r="Q127" s="551">
        <v>3.0000000260770321E-3</v>
      </c>
      <c r="R127" s="551">
        <v>2.3000000044703484E-2</v>
      </c>
      <c r="S127" s="551">
        <v>6.8999998271465302E-2</v>
      </c>
      <c r="T127" s="551">
        <v>9.8999999463558197E-2</v>
      </c>
      <c r="U127" s="551">
        <v>9.3000002205371857E-2</v>
      </c>
      <c r="V127" s="551">
        <v>7.6999999582767487E-2</v>
      </c>
      <c r="W127" s="551">
        <v>0.11999999731779099</v>
      </c>
      <c r="X127" s="551">
        <v>0.32800000905990601</v>
      </c>
      <c r="Y127" s="551">
        <v>0.32699999213218689</v>
      </c>
      <c r="Z127" s="551">
        <v>0.30500000715255737</v>
      </c>
      <c r="AA127" s="551">
        <v>1.0549999475479126</v>
      </c>
      <c r="AB127" s="551">
        <v>0.91100001335144043</v>
      </c>
      <c r="AC127" s="551">
        <v>0.79900002479553223</v>
      </c>
      <c r="AE127" s="551"/>
      <c r="AN127" s="526"/>
      <c r="AW127" s="526"/>
      <c r="BE127" s="526"/>
      <c r="BM127" s="526"/>
      <c r="BU127" s="526"/>
      <c r="CC127" s="526"/>
      <c r="CE127" s="526"/>
      <c r="CK127" s="526"/>
    </row>
    <row r="128" spans="1:89" ht="12.75" customHeight="1" x14ac:dyDescent="0.3">
      <c r="A128" s="583" t="s">
        <v>1686</v>
      </c>
      <c r="B128" s="550" t="str">
        <f t="shared" si="4"/>
        <v/>
      </c>
      <c r="C128" s="554" t="s">
        <v>1687</v>
      </c>
      <c r="D128" s="551">
        <v>0</v>
      </c>
      <c r="E128" s="551">
        <v>0</v>
      </c>
      <c r="F128" s="551">
        <v>0</v>
      </c>
      <c r="G128" s="551">
        <v>0</v>
      </c>
      <c r="H128" s="551">
        <v>0</v>
      </c>
      <c r="I128" s="551">
        <v>0</v>
      </c>
      <c r="J128" s="551">
        <v>0</v>
      </c>
      <c r="K128" s="551">
        <v>0</v>
      </c>
      <c r="L128" s="551">
        <v>0</v>
      </c>
      <c r="M128" s="551">
        <v>0</v>
      </c>
      <c r="N128" s="551">
        <v>0</v>
      </c>
      <c r="O128" s="551">
        <v>0</v>
      </c>
      <c r="P128" s="551">
        <v>0</v>
      </c>
      <c r="Q128" s="551">
        <v>0</v>
      </c>
      <c r="R128" s="551">
        <v>0</v>
      </c>
      <c r="S128" s="551">
        <v>0</v>
      </c>
      <c r="T128" s="551">
        <v>0</v>
      </c>
      <c r="U128" s="551">
        <v>0</v>
      </c>
      <c r="V128" s="551">
        <v>0</v>
      </c>
      <c r="W128" s="551">
        <v>0</v>
      </c>
      <c r="X128" s="551">
        <v>0</v>
      </c>
      <c r="Y128" s="551">
        <v>0</v>
      </c>
      <c r="Z128" s="551">
        <v>0</v>
      </c>
      <c r="AA128" s="551"/>
      <c r="AB128" s="551"/>
      <c r="AC128" s="551"/>
      <c r="AE128" s="551"/>
      <c r="AG128" s="555"/>
      <c r="AH128" s="555"/>
      <c r="AI128" s="555"/>
      <c r="AJ128" s="555"/>
      <c r="AN128" s="526"/>
      <c r="AW128" s="526"/>
      <c r="BE128" s="526"/>
      <c r="BM128" s="526"/>
      <c r="BU128" s="526"/>
      <c r="CC128" s="526"/>
      <c r="CE128" s="526"/>
      <c r="CK128" s="526"/>
    </row>
    <row r="129" spans="1:89" ht="12.75" customHeight="1" x14ac:dyDescent="0.3">
      <c r="A129" s="583" t="s">
        <v>1688</v>
      </c>
      <c r="B129" s="550" t="str">
        <f t="shared" si="4"/>
        <v>X</v>
      </c>
      <c r="C129" s="553" t="s">
        <v>1689</v>
      </c>
      <c r="D129" s="551">
        <v>0.60065799951553345</v>
      </c>
      <c r="E129" s="551">
        <v>0.75298202037811279</v>
      </c>
      <c r="F129" s="551">
        <v>0.49441400170326233</v>
      </c>
      <c r="G129" s="551">
        <v>0.66448801755905151</v>
      </c>
      <c r="H129" s="551">
        <v>0.52756798267364502</v>
      </c>
      <c r="I129" s="551">
        <v>0.44556999206542969</v>
      </c>
      <c r="J129" s="551">
        <v>0.54269701242446899</v>
      </c>
      <c r="K129" s="551">
        <v>0.96673202514648438</v>
      </c>
      <c r="L129" s="551">
        <v>0.74797499179840088</v>
      </c>
      <c r="M129" s="551">
        <v>0.89079797267913818</v>
      </c>
      <c r="N129" s="551">
        <v>0.84353697299957275</v>
      </c>
      <c r="O129" s="551">
        <v>1.3568919897079468</v>
      </c>
      <c r="P129" s="551">
        <v>0.30000001192092896</v>
      </c>
      <c r="Q129" s="551">
        <v>0.36300000548362732</v>
      </c>
      <c r="R129" s="551">
        <v>0.33300000429153442</v>
      </c>
      <c r="S129" s="551">
        <v>0.3619999885559082</v>
      </c>
      <c r="T129" s="551">
        <v>0.59399998188018799</v>
      </c>
      <c r="U129" s="551">
        <v>0.40799999237060547</v>
      </c>
      <c r="V129" s="551">
        <v>0.64200001955032349</v>
      </c>
      <c r="W129" s="551">
        <v>0.37200000882148743</v>
      </c>
      <c r="X129" s="551">
        <v>1.1859999895095825</v>
      </c>
      <c r="Y129" s="551">
        <v>1.5230000019073486</v>
      </c>
      <c r="Z129" s="551">
        <v>0.72500002384185791</v>
      </c>
      <c r="AA129" s="551">
        <v>0.65700000524520874</v>
      </c>
      <c r="AB129" s="551">
        <v>0.61100000143051147</v>
      </c>
      <c r="AC129" s="551">
        <v>0.71399998664855957</v>
      </c>
      <c r="AE129" s="551"/>
      <c r="AG129" s="555"/>
      <c r="AH129" s="555"/>
      <c r="AI129" s="555"/>
      <c r="AJ129" s="555"/>
      <c r="AN129" s="526"/>
      <c r="AW129" s="526"/>
      <c r="BE129" s="526"/>
      <c r="BM129" s="526"/>
      <c r="BU129" s="526"/>
      <c r="CC129" s="526"/>
      <c r="CE129" s="526"/>
      <c r="CK129" s="526"/>
    </row>
    <row r="130" spans="1:89" ht="12.75" customHeight="1" x14ac:dyDescent="0.3">
      <c r="A130" s="561" t="s">
        <v>1690</v>
      </c>
      <c r="B130" s="550" t="str">
        <f t="shared" si="4"/>
        <v>X</v>
      </c>
      <c r="C130" s="554" t="s">
        <v>1691</v>
      </c>
      <c r="D130" s="551">
        <v>0.36637499928474426</v>
      </c>
      <c r="E130" s="551">
        <v>0.47962000966072083</v>
      </c>
      <c r="F130" s="551">
        <v>0.24891600012779236</v>
      </c>
      <c r="G130" s="551">
        <v>0.34606701135635376</v>
      </c>
      <c r="H130" s="551">
        <v>0.33842700719833374</v>
      </c>
      <c r="I130" s="551">
        <v>0.2205280065536499</v>
      </c>
      <c r="J130" s="551">
        <v>0.33334100246429443</v>
      </c>
      <c r="K130" s="551">
        <v>0.77485400438308716</v>
      </c>
      <c r="L130" s="551">
        <v>0.57348501682281494</v>
      </c>
      <c r="M130" s="551">
        <v>0.69347900152206421</v>
      </c>
      <c r="N130" s="551">
        <v>0.62661999464035034</v>
      </c>
      <c r="O130" s="551">
        <v>0.76555001735687256</v>
      </c>
      <c r="P130" s="551">
        <v>0.10700000077486038</v>
      </c>
      <c r="Q130" s="551">
        <v>0.1379999965429306</v>
      </c>
      <c r="R130" s="551">
        <v>0.20800000429153442</v>
      </c>
      <c r="S130" s="551">
        <v>0.17499999701976776</v>
      </c>
      <c r="T130" s="551">
        <v>0.27500000596046448</v>
      </c>
      <c r="U130" s="551">
        <v>0.18799999356269836</v>
      </c>
      <c r="V130" s="551">
        <v>0.1940000057220459</v>
      </c>
      <c r="W130" s="551">
        <v>0.17499999701976776</v>
      </c>
      <c r="X130" s="551">
        <v>1.0089999437332153</v>
      </c>
      <c r="Y130" s="551">
        <v>1.3760000467300415</v>
      </c>
      <c r="Z130" s="551">
        <v>0.59700000286102295</v>
      </c>
      <c r="AA130" s="551">
        <v>0.32699999213218689</v>
      </c>
      <c r="AB130" s="551">
        <v>0.38199999928474426</v>
      </c>
      <c r="AC130" s="551">
        <v>0.5220000147819519</v>
      </c>
      <c r="AE130" s="551"/>
      <c r="AN130" s="526"/>
      <c r="AW130" s="526"/>
      <c r="BE130" s="526"/>
      <c r="BM130" s="526"/>
      <c r="BU130" s="526"/>
      <c r="CC130" s="526"/>
      <c r="CE130" s="526"/>
      <c r="CK130" s="526"/>
    </row>
    <row r="131" spans="1:89" ht="12.75" customHeight="1" x14ac:dyDescent="0.3">
      <c r="A131" s="561" t="s">
        <v>1692</v>
      </c>
      <c r="B131" s="550" t="str">
        <f t="shared" si="4"/>
        <v>X</v>
      </c>
      <c r="C131" s="554" t="s">
        <v>1693</v>
      </c>
      <c r="D131" s="551">
        <v>0.23428300023078918</v>
      </c>
      <c r="E131" s="551">
        <v>0.27336201071739197</v>
      </c>
      <c r="F131" s="551">
        <v>0.24549800157546997</v>
      </c>
      <c r="G131" s="551">
        <v>0.31842100620269775</v>
      </c>
      <c r="H131" s="551">
        <v>0.18914100527763367</v>
      </c>
      <c r="I131" s="551">
        <v>0.22504200041294098</v>
      </c>
      <c r="J131" s="551">
        <v>0.20935599505901337</v>
      </c>
      <c r="K131" s="551">
        <v>0.19187800586223602</v>
      </c>
      <c r="L131" s="551">
        <v>0.17449000477790833</v>
      </c>
      <c r="M131" s="551">
        <v>0.19731900095939636</v>
      </c>
      <c r="N131" s="551">
        <v>0.21691699326038361</v>
      </c>
      <c r="O131" s="551">
        <v>0.59134197235107422</v>
      </c>
      <c r="P131" s="551">
        <v>0.19300000369548798</v>
      </c>
      <c r="Q131" s="551">
        <v>0.22499999403953552</v>
      </c>
      <c r="R131" s="551">
        <v>0.125</v>
      </c>
      <c r="S131" s="551">
        <v>0.18700000643730164</v>
      </c>
      <c r="T131" s="551">
        <v>0.3190000057220459</v>
      </c>
      <c r="U131" s="551">
        <v>0.2199999988079071</v>
      </c>
      <c r="V131" s="551">
        <v>0.44800001382827759</v>
      </c>
      <c r="W131" s="551">
        <v>0.19699999690055847</v>
      </c>
      <c r="X131" s="551">
        <v>0.17700000107288361</v>
      </c>
      <c r="Y131" s="551">
        <v>0.14699999988079071</v>
      </c>
      <c r="Z131" s="551">
        <v>0.12800000607967377</v>
      </c>
      <c r="AA131" s="551">
        <v>0.33000001311302185</v>
      </c>
      <c r="AB131" s="551">
        <v>0.22900000214576721</v>
      </c>
      <c r="AC131" s="551">
        <v>0.19200000166893005</v>
      </c>
      <c r="AE131" s="551"/>
      <c r="AN131" s="526"/>
      <c r="AW131" s="526"/>
      <c r="BE131" s="526"/>
      <c r="BM131" s="526"/>
      <c r="BU131" s="526"/>
      <c r="CC131" s="526"/>
      <c r="CE131" s="526"/>
      <c r="CK131" s="526"/>
    </row>
    <row r="132" spans="1:89" ht="12.75" customHeight="1" x14ac:dyDescent="0.3">
      <c r="A132" s="583" t="s">
        <v>1694</v>
      </c>
      <c r="B132" s="550" t="str">
        <f t="shared" si="4"/>
        <v>X</v>
      </c>
      <c r="C132" s="553" t="s">
        <v>1695</v>
      </c>
      <c r="D132" s="551">
        <v>0</v>
      </c>
      <c r="E132" s="551">
        <v>0</v>
      </c>
      <c r="F132" s="551">
        <v>0</v>
      </c>
      <c r="G132" s="551">
        <v>0</v>
      </c>
      <c r="H132" s="551">
        <v>0</v>
      </c>
      <c r="I132" s="551">
        <v>0</v>
      </c>
      <c r="J132" s="551">
        <v>0</v>
      </c>
      <c r="K132" s="551">
        <v>0</v>
      </c>
      <c r="L132" s="551">
        <v>0</v>
      </c>
      <c r="M132" s="551">
        <v>0</v>
      </c>
      <c r="N132" s="551">
        <v>0</v>
      </c>
      <c r="O132" s="551">
        <v>0</v>
      </c>
      <c r="P132" s="551">
        <v>0</v>
      </c>
      <c r="Q132" s="551">
        <v>0</v>
      </c>
      <c r="R132" s="551">
        <v>0</v>
      </c>
      <c r="S132" s="551">
        <v>0</v>
      </c>
      <c r="T132" s="551">
        <v>0</v>
      </c>
      <c r="U132" s="551">
        <v>0</v>
      </c>
      <c r="V132" s="551">
        <v>0</v>
      </c>
      <c r="W132" s="551">
        <v>0</v>
      </c>
      <c r="X132" s="551">
        <v>0</v>
      </c>
      <c r="Y132" s="551">
        <v>1.8999999389052391E-2</v>
      </c>
      <c r="Z132" s="551">
        <v>0</v>
      </c>
      <c r="AA132" s="551">
        <v>7.6999999582767487E-2</v>
      </c>
      <c r="AB132" s="551">
        <v>4.3000001460313797E-2</v>
      </c>
      <c r="AC132" s="551">
        <v>9.9999997764825821E-3</v>
      </c>
      <c r="AE132" s="551"/>
      <c r="AG132" s="555"/>
      <c r="AH132" s="555"/>
      <c r="AI132" s="555"/>
      <c r="AJ132" s="555"/>
      <c r="AN132" s="526"/>
      <c r="AW132" s="526"/>
      <c r="BE132" s="526"/>
      <c r="BM132" s="526"/>
      <c r="BU132" s="526"/>
      <c r="CC132" s="526"/>
      <c r="CE132" s="526"/>
      <c r="CK132" s="526"/>
    </row>
    <row r="133" spans="1:89" ht="12.75" customHeight="1" x14ac:dyDescent="0.3">
      <c r="A133" s="561" t="s">
        <v>1696</v>
      </c>
      <c r="B133" s="550" t="str">
        <f t="shared" si="4"/>
        <v>X</v>
      </c>
      <c r="C133" s="554" t="s">
        <v>1697</v>
      </c>
      <c r="D133" s="551">
        <v>0</v>
      </c>
      <c r="E133" s="551">
        <v>0</v>
      </c>
      <c r="F133" s="551">
        <v>0</v>
      </c>
      <c r="G133" s="551">
        <v>0</v>
      </c>
      <c r="H133" s="551">
        <v>0</v>
      </c>
      <c r="I133" s="551">
        <v>0</v>
      </c>
      <c r="J133" s="551">
        <v>0</v>
      </c>
      <c r="K133" s="551">
        <v>0</v>
      </c>
      <c r="L133" s="551">
        <v>0</v>
      </c>
      <c r="M133" s="551">
        <v>0</v>
      </c>
      <c r="N133" s="551">
        <v>0</v>
      </c>
      <c r="O133" s="551">
        <v>0</v>
      </c>
      <c r="P133" s="551">
        <v>0</v>
      </c>
      <c r="Q133" s="551">
        <v>0</v>
      </c>
      <c r="R133" s="551">
        <v>0</v>
      </c>
      <c r="S133" s="551">
        <v>0</v>
      </c>
      <c r="T133" s="551">
        <v>0</v>
      </c>
      <c r="U133" s="551">
        <v>0</v>
      </c>
      <c r="V133" s="551">
        <v>0</v>
      </c>
      <c r="W133" s="551">
        <v>0</v>
      </c>
      <c r="X133" s="551">
        <v>0</v>
      </c>
      <c r="Y133" s="551">
        <v>1.8999999389052391E-2</v>
      </c>
      <c r="Z133" s="551">
        <v>0</v>
      </c>
      <c r="AA133" s="551">
        <v>7.6999999582767487E-2</v>
      </c>
      <c r="AB133" s="551">
        <v>4.3000001460313797E-2</v>
      </c>
      <c r="AC133" s="551">
        <v>9.9999997764825821E-3</v>
      </c>
      <c r="AE133" s="551"/>
      <c r="AN133" s="526"/>
      <c r="AW133" s="526"/>
      <c r="BE133" s="526"/>
      <c r="BM133" s="526"/>
      <c r="BU133" s="526"/>
      <c r="CC133" s="526"/>
      <c r="CE133" s="526"/>
      <c r="CK133" s="526"/>
    </row>
    <row r="134" spans="1:89" ht="12.75" customHeight="1" x14ac:dyDescent="0.3">
      <c r="A134" s="583" t="s">
        <v>1698</v>
      </c>
      <c r="B134" s="550" t="str">
        <f t="shared" si="4"/>
        <v/>
      </c>
      <c r="C134" s="556" t="s">
        <v>1699</v>
      </c>
      <c r="D134" s="551">
        <v>0</v>
      </c>
      <c r="E134" s="551">
        <v>0</v>
      </c>
      <c r="F134" s="551">
        <v>0</v>
      </c>
      <c r="G134" s="551">
        <v>0</v>
      </c>
      <c r="H134" s="551">
        <v>0</v>
      </c>
      <c r="I134" s="551">
        <v>0</v>
      </c>
      <c r="J134" s="551">
        <v>0</v>
      </c>
      <c r="K134" s="551">
        <v>0</v>
      </c>
      <c r="L134" s="551">
        <v>0</v>
      </c>
      <c r="M134" s="551">
        <v>0</v>
      </c>
      <c r="N134" s="551">
        <v>0</v>
      </c>
      <c r="O134" s="551">
        <v>0</v>
      </c>
      <c r="P134" s="551">
        <v>0</v>
      </c>
      <c r="Q134" s="551">
        <v>0</v>
      </c>
      <c r="R134" s="551">
        <v>0</v>
      </c>
      <c r="S134" s="551">
        <v>0</v>
      </c>
      <c r="T134" s="551">
        <v>0</v>
      </c>
      <c r="U134" s="551">
        <v>0</v>
      </c>
      <c r="V134" s="551">
        <v>0</v>
      </c>
      <c r="W134" s="551">
        <v>0</v>
      </c>
      <c r="X134" s="551">
        <v>0</v>
      </c>
      <c r="Y134" s="551">
        <v>0</v>
      </c>
      <c r="Z134" s="551">
        <v>0</v>
      </c>
      <c r="AA134" s="551"/>
      <c r="AB134" s="551"/>
      <c r="AC134" s="551"/>
      <c r="AE134" s="551"/>
      <c r="AG134" s="555"/>
      <c r="AH134" s="555"/>
      <c r="AI134" s="555"/>
      <c r="AJ134" s="555"/>
      <c r="AN134" s="526"/>
      <c r="AW134" s="526"/>
      <c r="BE134" s="526"/>
      <c r="BM134" s="526"/>
      <c r="BU134" s="526"/>
      <c r="CC134" s="526"/>
      <c r="CE134" s="526"/>
      <c r="CK134" s="526"/>
    </row>
    <row r="135" spans="1:89" ht="12.75" customHeight="1" x14ac:dyDescent="0.3">
      <c r="A135" s="583" t="s">
        <v>1700</v>
      </c>
      <c r="B135" s="550" t="str">
        <f t="shared" si="4"/>
        <v/>
      </c>
      <c r="C135" s="556" t="s">
        <v>1701</v>
      </c>
      <c r="D135" s="551">
        <v>0</v>
      </c>
      <c r="E135" s="551">
        <v>0</v>
      </c>
      <c r="F135" s="551">
        <v>0</v>
      </c>
      <c r="G135" s="551">
        <v>0</v>
      </c>
      <c r="H135" s="551">
        <v>0</v>
      </c>
      <c r="I135" s="551">
        <v>0</v>
      </c>
      <c r="J135" s="551">
        <v>0</v>
      </c>
      <c r="K135" s="551">
        <v>0</v>
      </c>
      <c r="L135" s="551">
        <v>0</v>
      </c>
      <c r="M135" s="551">
        <v>0</v>
      </c>
      <c r="N135" s="551">
        <v>0</v>
      </c>
      <c r="O135" s="551">
        <v>0</v>
      </c>
      <c r="P135" s="551">
        <v>0</v>
      </c>
      <c r="Q135" s="551">
        <v>0</v>
      </c>
      <c r="R135" s="551">
        <v>0</v>
      </c>
      <c r="S135" s="551">
        <v>0</v>
      </c>
      <c r="T135" s="551">
        <v>0</v>
      </c>
      <c r="U135" s="551">
        <v>0</v>
      </c>
      <c r="V135" s="551">
        <v>0</v>
      </c>
      <c r="W135" s="551">
        <v>0</v>
      </c>
      <c r="X135" s="551">
        <v>0</v>
      </c>
      <c r="Y135" s="551">
        <v>0</v>
      </c>
      <c r="Z135" s="551">
        <v>0</v>
      </c>
      <c r="AA135" s="551"/>
      <c r="AB135" s="551"/>
      <c r="AC135" s="551"/>
      <c r="AE135" s="551"/>
      <c r="AG135" s="555"/>
      <c r="AH135" s="555"/>
      <c r="AI135" s="555"/>
      <c r="AJ135" s="555"/>
      <c r="AN135" s="526"/>
      <c r="AW135" s="526"/>
      <c r="BE135" s="526"/>
      <c r="BM135" s="526"/>
      <c r="BU135" s="526"/>
      <c r="CC135" s="526"/>
      <c r="CE135" s="526"/>
      <c r="CK135" s="526"/>
    </row>
    <row r="136" spans="1:89" ht="12.75" customHeight="1" x14ac:dyDescent="0.3">
      <c r="A136" s="583" t="s">
        <v>1702</v>
      </c>
      <c r="B136" s="550" t="str">
        <f t="shared" si="4"/>
        <v>X</v>
      </c>
      <c r="C136" s="556" t="s">
        <v>1703</v>
      </c>
      <c r="D136" s="551">
        <v>0</v>
      </c>
      <c r="E136" s="551">
        <v>0</v>
      </c>
      <c r="F136" s="551">
        <v>0</v>
      </c>
      <c r="G136" s="551">
        <v>0</v>
      </c>
      <c r="H136" s="551">
        <v>0</v>
      </c>
      <c r="I136" s="551">
        <v>0</v>
      </c>
      <c r="J136" s="551">
        <v>0</v>
      </c>
      <c r="K136" s="551">
        <v>0</v>
      </c>
      <c r="L136" s="551">
        <v>0</v>
      </c>
      <c r="M136" s="551">
        <v>0</v>
      </c>
      <c r="N136" s="551">
        <v>0</v>
      </c>
      <c r="O136" s="551">
        <v>0</v>
      </c>
      <c r="P136" s="551">
        <v>0</v>
      </c>
      <c r="Q136" s="551">
        <v>0</v>
      </c>
      <c r="R136" s="551">
        <v>0</v>
      </c>
      <c r="S136" s="551">
        <v>0</v>
      </c>
      <c r="T136" s="551">
        <v>0</v>
      </c>
      <c r="U136" s="551">
        <v>0</v>
      </c>
      <c r="V136" s="551">
        <v>0</v>
      </c>
      <c r="W136" s="551">
        <v>0</v>
      </c>
      <c r="X136" s="551">
        <v>0</v>
      </c>
      <c r="Y136" s="551">
        <v>1.8999999389052391E-2</v>
      </c>
      <c r="Z136" s="551">
        <v>0</v>
      </c>
      <c r="AA136" s="551">
        <v>7.6999999582767487E-2</v>
      </c>
      <c r="AB136" s="551">
        <v>4.3000001460313797E-2</v>
      </c>
      <c r="AC136" s="551">
        <v>9.9999997764825821E-3</v>
      </c>
      <c r="AE136" s="551"/>
      <c r="AG136" s="555"/>
      <c r="AH136" s="555"/>
      <c r="AI136" s="555"/>
      <c r="AJ136" s="555"/>
      <c r="AN136" s="526"/>
      <c r="AW136" s="526"/>
      <c r="BE136" s="526"/>
      <c r="BM136" s="526"/>
      <c r="BU136" s="526"/>
      <c r="CC136" s="526"/>
      <c r="CE136" s="526"/>
      <c r="CK136" s="526"/>
    </row>
    <row r="137" spans="1:89" ht="12.75" customHeight="1" x14ac:dyDescent="0.3">
      <c r="A137" s="583" t="s">
        <v>1704</v>
      </c>
      <c r="B137" s="550" t="str">
        <f t="shared" si="4"/>
        <v/>
      </c>
      <c r="C137" s="554" t="s">
        <v>1705</v>
      </c>
      <c r="D137" s="551">
        <v>0</v>
      </c>
      <c r="E137" s="551">
        <v>0</v>
      </c>
      <c r="F137" s="551">
        <v>0</v>
      </c>
      <c r="G137" s="551">
        <v>0</v>
      </c>
      <c r="H137" s="551">
        <v>0</v>
      </c>
      <c r="I137" s="551">
        <v>0</v>
      </c>
      <c r="J137" s="551">
        <v>0</v>
      </c>
      <c r="K137" s="551">
        <v>0</v>
      </c>
      <c r="L137" s="551">
        <v>0</v>
      </c>
      <c r="M137" s="551">
        <v>0</v>
      </c>
      <c r="N137" s="551">
        <v>0</v>
      </c>
      <c r="O137" s="551">
        <v>0</v>
      </c>
      <c r="P137" s="551">
        <v>0</v>
      </c>
      <c r="Q137" s="551">
        <v>0</v>
      </c>
      <c r="R137" s="551">
        <v>0</v>
      </c>
      <c r="S137" s="551">
        <v>0</v>
      </c>
      <c r="T137" s="551">
        <v>0</v>
      </c>
      <c r="U137" s="551">
        <v>0</v>
      </c>
      <c r="V137" s="551">
        <v>0</v>
      </c>
      <c r="W137" s="551">
        <v>0</v>
      </c>
      <c r="X137" s="551">
        <v>0</v>
      </c>
      <c r="Y137" s="551">
        <v>0</v>
      </c>
      <c r="Z137" s="551">
        <v>0</v>
      </c>
      <c r="AA137" s="551"/>
      <c r="AB137" s="551"/>
      <c r="AC137" s="551"/>
      <c r="AE137" s="551"/>
      <c r="AG137" s="555"/>
      <c r="AH137" s="555"/>
      <c r="AI137" s="555"/>
      <c r="AJ137" s="555"/>
      <c r="AN137" s="526"/>
      <c r="AW137" s="526"/>
      <c r="BE137" s="526"/>
      <c r="BM137" s="526"/>
      <c r="BU137" s="526"/>
      <c r="CC137" s="526"/>
      <c r="CE137" s="526"/>
      <c r="CK137" s="526"/>
    </row>
    <row r="138" spans="1:89" ht="12.75" customHeight="1" x14ac:dyDescent="0.3">
      <c r="A138" s="583" t="s">
        <v>1706</v>
      </c>
      <c r="B138" s="550" t="str">
        <f t="shared" si="4"/>
        <v/>
      </c>
      <c r="C138" s="553" t="s">
        <v>1707</v>
      </c>
      <c r="D138" s="551">
        <v>0</v>
      </c>
      <c r="E138" s="551">
        <v>0</v>
      </c>
      <c r="F138" s="551">
        <v>0</v>
      </c>
      <c r="G138" s="551">
        <v>0</v>
      </c>
      <c r="H138" s="551">
        <v>0</v>
      </c>
      <c r="I138" s="551">
        <v>0</v>
      </c>
      <c r="J138" s="551">
        <v>0</v>
      </c>
      <c r="K138" s="551">
        <v>0</v>
      </c>
      <c r="L138" s="551">
        <v>0</v>
      </c>
      <c r="M138" s="551">
        <v>0</v>
      </c>
      <c r="N138" s="551">
        <v>0</v>
      </c>
      <c r="O138" s="551">
        <v>0</v>
      </c>
      <c r="P138" s="551">
        <v>0</v>
      </c>
      <c r="Q138" s="551">
        <v>0</v>
      </c>
      <c r="R138" s="551">
        <v>0</v>
      </c>
      <c r="S138" s="551">
        <v>0</v>
      </c>
      <c r="T138" s="551">
        <v>0</v>
      </c>
      <c r="U138" s="551">
        <v>0</v>
      </c>
      <c r="V138" s="551">
        <v>0</v>
      </c>
      <c r="W138" s="551">
        <v>0</v>
      </c>
      <c r="X138" s="551">
        <v>0</v>
      </c>
      <c r="Y138" s="551">
        <v>0</v>
      </c>
      <c r="Z138" s="551">
        <v>0</v>
      </c>
      <c r="AA138" s="551"/>
      <c r="AB138" s="551"/>
      <c r="AC138" s="551"/>
      <c r="AE138" s="551"/>
      <c r="AG138" s="555"/>
      <c r="AH138" s="555"/>
      <c r="AI138" s="555"/>
      <c r="AJ138" s="555"/>
      <c r="AN138" s="526"/>
      <c r="AW138" s="526"/>
      <c r="BE138" s="526"/>
      <c r="BM138" s="526"/>
      <c r="BU138" s="526"/>
      <c r="CC138" s="526"/>
      <c r="CE138" s="526"/>
      <c r="CK138" s="526"/>
    </row>
    <row r="139" spans="1:89" ht="12.75" customHeight="1" x14ac:dyDescent="0.3">
      <c r="A139" s="583" t="s">
        <v>1708</v>
      </c>
      <c r="B139" s="550" t="str">
        <f t="shared" si="4"/>
        <v/>
      </c>
      <c r="C139" s="554" t="s">
        <v>1709</v>
      </c>
      <c r="D139" s="551">
        <v>0</v>
      </c>
      <c r="E139" s="551">
        <v>0</v>
      </c>
      <c r="F139" s="551">
        <v>0</v>
      </c>
      <c r="G139" s="551">
        <v>0</v>
      </c>
      <c r="H139" s="551">
        <v>0</v>
      </c>
      <c r="I139" s="551">
        <v>0</v>
      </c>
      <c r="J139" s="551">
        <v>0</v>
      </c>
      <c r="K139" s="551">
        <v>0</v>
      </c>
      <c r="L139" s="551">
        <v>0</v>
      </c>
      <c r="M139" s="551">
        <v>0</v>
      </c>
      <c r="N139" s="551">
        <v>0</v>
      </c>
      <c r="O139" s="551">
        <v>0</v>
      </c>
      <c r="P139" s="551">
        <v>0</v>
      </c>
      <c r="Q139" s="551">
        <v>0</v>
      </c>
      <c r="R139" s="551">
        <v>0</v>
      </c>
      <c r="S139" s="551">
        <v>0</v>
      </c>
      <c r="T139" s="551">
        <v>0</v>
      </c>
      <c r="U139" s="551">
        <v>0</v>
      </c>
      <c r="V139" s="551">
        <v>0</v>
      </c>
      <c r="W139" s="551">
        <v>0</v>
      </c>
      <c r="X139" s="551">
        <v>0</v>
      </c>
      <c r="Y139" s="551">
        <v>0</v>
      </c>
      <c r="Z139" s="551">
        <v>0</v>
      </c>
      <c r="AA139" s="551"/>
      <c r="AB139" s="551"/>
      <c r="AC139" s="551"/>
      <c r="AE139" s="551"/>
      <c r="AG139" s="555"/>
      <c r="AH139" s="555"/>
      <c r="AI139" s="555"/>
      <c r="AJ139" s="555"/>
      <c r="AN139" s="526"/>
      <c r="AW139" s="526"/>
      <c r="BE139" s="526"/>
      <c r="BM139" s="526"/>
      <c r="BU139" s="526"/>
      <c r="CC139" s="526"/>
      <c r="CE139" s="526"/>
      <c r="CK139" s="526"/>
    </row>
    <row r="140" spans="1:89" ht="12.75" customHeight="1" x14ac:dyDescent="0.3">
      <c r="A140" s="583" t="s">
        <v>1710</v>
      </c>
      <c r="B140" s="550" t="str">
        <f t="shared" si="4"/>
        <v/>
      </c>
      <c r="C140" s="554" t="s">
        <v>1711</v>
      </c>
      <c r="D140" s="551">
        <v>0</v>
      </c>
      <c r="E140" s="551">
        <v>0</v>
      </c>
      <c r="F140" s="551">
        <v>0</v>
      </c>
      <c r="G140" s="551">
        <v>0</v>
      </c>
      <c r="H140" s="551">
        <v>0</v>
      </c>
      <c r="I140" s="551">
        <v>0</v>
      </c>
      <c r="J140" s="551">
        <v>0</v>
      </c>
      <c r="K140" s="551">
        <v>0</v>
      </c>
      <c r="L140" s="551">
        <v>0</v>
      </c>
      <c r="M140" s="551">
        <v>0</v>
      </c>
      <c r="N140" s="551">
        <v>0</v>
      </c>
      <c r="O140" s="551">
        <v>0</v>
      </c>
      <c r="P140" s="551">
        <v>0</v>
      </c>
      <c r="Q140" s="551">
        <v>0</v>
      </c>
      <c r="R140" s="551">
        <v>0</v>
      </c>
      <c r="S140" s="551">
        <v>0</v>
      </c>
      <c r="T140" s="551">
        <v>0</v>
      </c>
      <c r="U140" s="551">
        <v>0</v>
      </c>
      <c r="V140" s="551">
        <v>0</v>
      </c>
      <c r="W140" s="551">
        <v>0</v>
      </c>
      <c r="X140" s="551">
        <v>0</v>
      </c>
      <c r="Y140" s="551">
        <v>0</v>
      </c>
      <c r="Z140" s="551">
        <v>0</v>
      </c>
      <c r="AA140" s="551"/>
      <c r="AB140" s="551"/>
      <c r="AC140" s="551"/>
      <c r="AE140" s="551"/>
      <c r="AG140" s="555"/>
      <c r="AH140" s="555"/>
      <c r="AI140" s="555"/>
      <c r="AJ140" s="555"/>
      <c r="AN140" s="526"/>
      <c r="AW140" s="526"/>
      <c r="BE140" s="526"/>
      <c r="BM140" s="526"/>
      <c r="BU140" s="526"/>
      <c r="CC140" s="526"/>
      <c r="CE140" s="526"/>
      <c r="CK140" s="526"/>
    </row>
    <row r="141" spans="1:89" s="544" customFormat="1" ht="20.25" customHeight="1" x14ac:dyDescent="0.3">
      <c r="A141" s="584" t="s">
        <v>1712</v>
      </c>
      <c r="B141" s="558" t="str">
        <f t="shared" si="4"/>
        <v>X</v>
      </c>
      <c r="C141" s="559" t="s">
        <v>1713</v>
      </c>
      <c r="D141" s="912">
        <v>0.88305354118347168</v>
      </c>
      <c r="E141" s="912">
        <v>0.2611088752746582</v>
      </c>
      <c r="F141" s="912">
        <v>1.5372565984725952</v>
      </c>
      <c r="G141" s="912">
        <v>2.1385335922241211</v>
      </c>
      <c r="H141" s="912">
        <v>-0.3005538284778595</v>
      </c>
      <c r="I141" s="912">
        <v>-7.2708718478679657E-2</v>
      </c>
      <c r="J141" s="912">
        <v>0.31070747971534729</v>
      </c>
      <c r="K141" s="912">
        <v>0.18250812590122223</v>
      </c>
      <c r="L141" s="912">
        <v>0.33140188455581665</v>
      </c>
      <c r="M141" s="912">
        <v>6.0422748327255249E-2</v>
      </c>
      <c r="N141" s="912">
        <v>1.6435902565717697E-2</v>
      </c>
      <c r="O141" s="912">
        <v>0.60183995962142944</v>
      </c>
      <c r="P141" s="912">
        <v>0.46201598644256592</v>
      </c>
      <c r="Q141" s="912">
        <v>0.77380198240280151</v>
      </c>
      <c r="R141" s="912">
        <v>1.2271440029144287</v>
      </c>
      <c r="S141" s="912">
        <v>0.67362397909164429</v>
      </c>
      <c r="T141" s="912">
        <v>1.4306590557098389</v>
      </c>
      <c r="U141" s="912">
        <v>0.88213300704956055</v>
      </c>
      <c r="V141" s="912">
        <v>1.1755839586257935</v>
      </c>
      <c r="W141" s="912">
        <v>1.7753289937973022</v>
      </c>
      <c r="X141" s="912">
        <v>1.8619910478591919</v>
      </c>
      <c r="Y141" s="912">
        <v>4.6129899024963379</v>
      </c>
      <c r="Z141" s="912">
        <v>7.8674659729003906</v>
      </c>
      <c r="AA141" s="912">
        <v>9.6000000834465027E-2</v>
      </c>
      <c r="AB141" s="912">
        <v>1.2580000162124634</v>
      </c>
      <c r="AC141" s="912">
        <v>1.1540000438690186</v>
      </c>
      <c r="AD141" s="527"/>
      <c r="AE141" s="551"/>
      <c r="AF141" s="527"/>
      <c r="AG141" s="560"/>
      <c r="AH141" s="560"/>
      <c r="AI141" s="560"/>
      <c r="AJ141" s="560"/>
      <c r="AL141" s="526"/>
      <c r="AM141" s="526"/>
      <c r="AN141" s="526"/>
      <c r="AO141" s="526"/>
      <c r="AW141" s="543"/>
      <c r="BE141" s="543"/>
      <c r="BM141" s="543"/>
      <c r="BU141" s="543"/>
      <c r="CC141" s="543"/>
      <c r="CE141" s="543"/>
      <c r="CK141" s="543"/>
    </row>
    <row r="142" spans="1:89" s="544" customFormat="1" ht="20.25" customHeight="1" x14ac:dyDescent="0.3">
      <c r="A142" s="584"/>
      <c r="B142" s="558" t="s">
        <v>509</v>
      </c>
      <c r="C142" s="93" t="s">
        <v>1714</v>
      </c>
      <c r="D142" s="309"/>
      <c r="E142" s="309"/>
      <c r="F142" s="309"/>
      <c r="G142" s="309"/>
      <c r="H142" s="309"/>
      <c r="I142" s="309"/>
      <c r="J142" s="309"/>
      <c r="K142" s="309"/>
      <c r="L142" s="309"/>
      <c r="M142" s="309"/>
      <c r="N142" s="309"/>
      <c r="O142" s="309"/>
      <c r="P142" s="309"/>
      <c r="Q142" s="309"/>
      <c r="R142" s="309"/>
      <c r="S142" s="309"/>
      <c r="T142" s="309"/>
      <c r="U142" s="238"/>
      <c r="V142" s="238"/>
      <c r="W142" s="238"/>
      <c r="X142" s="238"/>
      <c r="Y142" s="238"/>
      <c r="Z142" s="238"/>
      <c r="AA142" s="238"/>
      <c r="AB142" s="238"/>
      <c r="AC142" s="238"/>
      <c r="AD142" s="527"/>
      <c r="AE142" s="551"/>
      <c r="AF142" s="527"/>
      <c r="AG142" s="560"/>
      <c r="AH142" s="560"/>
      <c r="AI142" s="560"/>
      <c r="AJ142" s="560"/>
      <c r="AL142" s="526"/>
      <c r="AM142" s="526"/>
      <c r="AN142" s="526"/>
      <c r="AO142" s="526"/>
      <c r="AW142" s="543"/>
      <c r="BE142" s="543"/>
      <c r="BM142" s="543"/>
      <c r="BU142" s="543"/>
      <c r="CC142" s="543"/>
      <c r="CE142" s="543"/>
      <c r="CK142" s="543"/>
    </row>
    <row r="143" spans="1:89" s="544" customFormat="1" ht="20.25" customHeight="1" x14ac:dyDescent="0.3">
      <c r="A143" s="584"/>
      <c r="B143" s="558" t="s">
        <v>509</v>
      </c>
      <c r="C143" s="67" t="s">
        <v>368</v>
      </c>
      <c r="D143" s="274" t="str">
        <f t="shared" ref="D143:AB143" si="5">D2</f>
        <v>FY00</v>
      </c>
      <c r="E143" s="274" t="str">
        <f t="shared" si="5"/>
        <v>FY01</v>
      </c>
      <c r="F143" s="274" t="str">
        <f t="shared" si="5"/>
        <v>FY02</v>
      </c>
      <c r="G143" s="274" t="str">
        <f t="shared" si="5"/>
        <v>FY03</v>
      </c>
      <c r="H143" s="274" t="str">
        <f t="shared" si="5"/>
        <v>FY04</v>
      </c>
      <c r="I143" s="274" t="str">
        <f t="shared" si="5"/>
        <v>FY05</v>
      </c>
      <c r="J143" s="274" t="str">
        <f t="shared" si="5"/>
        <v>FY06</v>
      </c>
      <c r="K143" s="274" t="str">
        <f t="shared" si="5"/>
        <v>FY07</v>
      </c>
      <c r="L143" s="274" t="str">
        <f t="shared" si="5"/>
        <v>FY08</v>
      </c>
      <c r="M143" s="274" t="str">
        <f t="shared" si="5"/>
        <v>FY09</v>
      </c>
      <c r="N143" s="274" t="str">
        <f t="shared" si="5"/>
        <v>FY10</v>
      </c>
      <c r="O143" s="274" t="str">
        <f t="shared" si="5"/>
        <v>FY11</v>
      </c>
      <c r="P143" s="274" t="str">
        <f t="shared" si="5"/>
        <v>FY12</v>
      </c>
      <c r="Q143" s="274" t="str">
        <f t="shared" si="5"/>
        <v>FY13</v>
      </c>
      <c r="R143" s="274" t="str">
        <f t="shared" si="5"/>
        <v>FY14</v>
      </c>
      <c r="S143" s="274" t="str">
        <f t="shared" si="5"/>
        <v>FY15</v>
      </c>
      <c r="T143" s="274" t="str">
        <f t="shared" si="5"/>
        <v>FY16</v>
      </c>
      <c r="U143" s="274" t="str">
        <f t="shared" si="5"/>
        <v>FY17</v>
      </c>
      <c r="V143" s="274" t="str">
        <f t="shared" si="5"/>
        <v>FY18</v>
      </c>
      <c r="W143" s="274" t="str">
        <f t="shared" si="5"/>
        <v>FY19</v>
      </c>
      <c r="X143" s="274" t="str">
        <f t="shared" si="5"/>
        <v>FY20</v>
      </c>
      <c r="Y143" s="274" t="str">
        <f t="shared" si="5"/>
        <v>FY21</v>
      </c>
      <c r="Z143" s="274" t="str">
        <f t="shared" si="5"/>
        <v>FY22</v>
      </c>
      <c r="AA143" s="274" t="str">
        <f t="shared" si="5"/>
        <v>FY23</v>
      </c>
      <c r="AB143" s="274" t="str">
        <f t="shared" si="5"/>
        <v>FY24</v>
      </c>
      <c r="AC143" s="274"/>
      <c r="AD143" s="527"/>
      <c r="AE143" s="551"/>
      <c r="AF143" s="527"/>
      <c r="AG143" s="560"/>
      <c r="AH143" s="560"/>
      <c r="AI143" s="560"/>
      <c r="AJ143" s="560"/>
      <c r="AL143" s="526"/>
      <c r="AM143" s="526"/>
      <c r="AN143" s="526"/>
      <c r="AO143" s="526"/>
      <c r="AW143" s="543"/>
      <c r="BE143" s="543"/>
      <c r="BM143" s="543"/>
      <c r="BU143" s="543"/>
      <c r="CC143" s="543"/>
      <c r="CE143" s="543"/>
      <c r="CK143" s="543"/>
    </row>
    <row r="144" spans="1:89" ht="20.25" customHeight="1" x14ac:dyDescent="0.3">
      <c r="A144" s="583">
        <v>2</v>
      </c>
      <c r="B144" s="550" t="str">
        <f t="shared" ref="B144:B175" si="6">IF(SUM(D144:AJ144)=0,"","X")</f>
        <v>X</v>
      </c>
      <c r="C144" s="561" t="s">
        <v>1715</v>
      </c>
      <c r="D144" s="551">
        <v>-71.156539916992188</v>
      </c>
      <c r="E144" s="551">
        <v>-64.414466857910156</v>
      </c>
      <c r="F144" s="551">
        <v>-58.979438781738281</v>
      </c>
      <c r="G144" s="551">
        <v>-60.417385101318359</v>
      </c>
      <c r="H144" s="551">
        <v>-62.737831115722656</v>
      </c>
      <c r="I144" s="551">
        <v>-61.373443603515625</v>
      </c>
      <c r="J144" s="551">
        <v>-66.637786865234375</v>
      </c>
      <c r="K144" s="551">
        <v>-71.766708374023438</v>
      </c>
      <c r="L144" s="551">
        <v>-73.291366577148438</v>
      </c>
      <c r="M144" s="551">
        <v>-67.163261413574219</v>
      </c>
      <c r="N144" s="551">
        <v>-67.960906982421875</v>
      </c>
      <c r="O144" s="551">
        <v>-70.190315246582031</v>
      </c>
      <c r="P144" s="551">
        <v>-75.484138488769531</v>
      </c>
      <c r="Q144" s="551">
        <v>-81.052314758300781</v>
      </c>
      <c r="R144" s="551">
        <v>-86.791069030761719</v>
      </c>
      <c r="S144" s="551">
        <v>-86.953140258789063</v>
      </c>
      <c r="T144" s="551">
        <v>-97.222763061523438</v>
      </c>
      <c r="U144" s="551">
        <v>-92.750137329101563</v>
      </c>
      <c r="V144" s="551">
        <v>-102.29367828369141</v>
      </c>
      <c r="W144" s="551">
        <v>-103.57906341552734</v>
      </c>
      <c r="X144" s="551">
        <v>-134.26629638671875</v>
      </c>
      <c r="Y144" s="551">
        <v>-136.01651000976563</v>
      </c>
      <c r="Z144" s="551">
        <v>-135.7890625</v>
      </c>
      <c r="AA144" s="551">
        <v>-125.31400299072266</v>
      </c>
      <c r="AB144" s="551">
        <v>-145.78199768066406</v>
      </c>
      <c r="AC144" s="551">
        <v>-157.3487548828125</v>
      </c>
      <c r="AE144" s="551"/>
      <c r="AN144" s="526"/>
      <c r="AO144" s="526"/>
      <c r="AW144" s="526"/>
      <c r="BE144" s="526"/>
      <c r="BM144" s="526"/>
      <c r="BU144" s="526"/>
      <c r="CC144" s="526"/>
      <c r="CE144" s="530"/>
      <c r="CK144" s="526"/>
    </row>
    <row r="145" spans="1:89" ht="12.75" customHeight="1" x14ac:dyDescent="0.3">
      <c r="A145" s="561">
        <v>2.1</v>
      </c>
      <c r="B145" s="550" t="str">
        <f t="shared" si="6"/>
        <v>X</v>
      </c>
      <c r="C145" s="539" t="s">
        <v>1716</v>
      </c>
      <c r="D145" s="551">
        <v>-29.652217864990234</v>
      </c>
      <c r="E145" s="551">
        <v>-30.128410339355469</v>
      </c>
      <c r="F145" s="551">
        <v>-30.844417572021484</v>
      </c>
      <c r="G145" s="551">
        <v>-32.006458282470703</v>
      </c>
      <c r="H145" s="551">
        <v>-31.481176376342773</v>
      </c>
      <c r="I145" s="551">
        <v>-31.625574111938477</v>
      </c>
      <c r="J145" s="551">
        <v>-32.655269622802734</v>
      </c>
      <c r="K145" s="551">
        <v>-33.786006927490234</v>
      </c>
      <c r="L145" s="551">
        <v>-34.819297790527344</v>
      </c>
      <c r="M145" s="551">
        <v>-34.217464447021484</v>
      </c>
      <c r="N145" s="551">
        <v>-33.386486053466797</v>
      </c>
      <c r="O145" s="551">
        <v>-34.338253021240234</v>
      </c>
      <c r="P145" s="551">
        <v>-34.772171020507813</v>
      </c>
      <c r="Q145" s="551">
        <v>-35.919692993164063</v>
      </c>
      <c r="R145" s="551">
        <v>-36.148105621337891</v>
      </c>
      <c r="S145" s="551">
        <v>-37.582847595214844</v>
      </c>
      <c r="T145" s="551">
        <v>-40.967243194580078</v>
      </c>
      <c r="U145" s="551">
        <v>-42.857566833496094</v>
      </c>
      <c r="V145" s="551">
        <v>-44.574729919433594</v>
      </c>
      <c r="W145" s="551">
        <v>-45.540962219238281</v>
      </c>
      <c r="X145" s="551">
        <v>-48.404029846191406</v>
      </c>
      <c r="Y145" s="551">
        <v>-48.467998504638672</v>
      </c>
      <c r="Z145" s="551">
        <v>-47.272998809814453</v>
      </c>
      <c r="AA145" s="551">
        <v>-50.455001831054688</v>
      </c>
      <c r="AB145" s="551">
        <v>-51.722999572753906</v>
      </c>
      <c r="AC145" s="551">
        <v>-54.819000244140625</v>
      </c>
      <c r="AE145" s="551"/>
      <c r="AN145" s="526"/>
      <c r="AW145" s="526"/>
      <c r="BE145" s="526"/>
      <c r="BM145" s="526"/>
      <c r="BU145" s="526"/>
      <c r="CC145" s="526"/>
      <c r="CE145" s="526"/>
      <c r="CK145" s="526"/>
    </row>
    <row r="146" spans="1:89" ht="12.75" customHeight="1" x14ac:dyDescent="0.3">
      <c r="A146" s="561" t="s">
        <v>1717</v>
      </c>
      <c r="B146" s="550" t="str">
        <f t="shared" si="6"/>
        <v>X</v>
      </c>
      <c r="C146" s="553" t="s">
        <v>1718</v>
      </c>
      <c r="D146" s="551">
        <v>-26.457660675048828</v>
      </c>
      <c r="E146" s="551">
        <v>-26.87260627746582</v>
      </c>
      <c r="F146" s="551">
        <v>-27.505136489868164</v>
      </c>
      <c r="G146" s="551">
        <v>-28.496543884277344</v>
      </c>
      <c r="H146" s="551">
        <v>-28.062259674072266</v>
      </c>
      <c r="I146" s="551">
        <v>-28.1639404296875</v>
      </c>
      <c r="J146" s="551">
        <v>-29.093677520751953</v>
      </c>
      <c r="K146" s="551">
        <v>-30.109983444213867</v>
      </c>
      <c r="L146" s="551">
        <v>-31.022192001342773</v>
      </c>
      <c r="M146" s="551">
        <v>-30.493686676025391</v>
      </c>
      <c r="N146" s="551">
        <v>-29.777627944946289</v>
      </c>
      <c r="O146" s="551">
        <v>-30.592994689941406</v>
      </c>
      <c r="P146" s="551">
        <v>-31.097352981567383</v>
      </c>
      <c r="Q146" s="551">
        <v>-32.176479339599609</v>
      </c>
      <c r="R146" s="551">
        <v>-32.369964599609375</v>
      </c>
      <c r="S146" s="551">
        <v>-33.664691925048828</v>
      </c>
      <c r="T146" s="551">
        <v>-36.679916381835938</v>
      </c>
      <c r="U146" s="551">
        <v>-38.419689178466797</v>
      </c>
      <c r="V146" s="551">
        <v>-39.925437927246094</v>
      </c>
      <c r="W146" s="551">
        <v>-40.801040649414063</v>
      </c>
      <c r="X146" s="551">
        <v>-43.414596557617188</v>
      </c>
      <c r="Y146" s="551">
        <v>-41.902999877929688</v>
      </c>
      <c r="Z146" s="551">
        <v>-41.174999237060547</v>
      </c>
      <c r="AA146" s="551">
        <v>-44.685001373291016</v>
      </c>
      <c r="AB146" s="551">
        <v>-45.194999694824219</v>
      </c>
      <c r="AC146" s="551">
        <v>-48.048999786376953</v>
      </c>
      <c r="AE146" s="551"/>
      <c r="AN146" s="526"/>
      <c r="AW146" s="526"/>
      <c r="BE146" s="526"/>
      <c r="BM146" s="526"/>
      <c r="BU146" s="526"/>
      <c r="CC146" s="526"/>
      <c r="CE146" s="526"/>
      <c r="CK146" s="526"/>
    </row>
    <row r="147" spans="1:89" ht="12.75" customHeight="1" x14ac:dyDescent="0.3">
      <c r="A147" s="561" t="s">
        <v>1719</v>
      </c>
      <c r="B147" s="550" t="str">
        <f t="shared" si="6"/>
        <v>X</v>
      </c>
      <c r="C147" s="554" t="s">
        <v>1720</v>
      </c>
      <c r="D147" s="551">
        <v>-25.818220138549805</v>
      </c>
      <c r="E147" s="551">
        <v>-26.277626037597656</v>
      </c>
      <c r="F147" s="551">
        <v>-27.014560699462891</v>
      </c>
      <c r="G147" s="551">
        <v>-28.496543884277344</v>
      </c>
      <c r="H147" s="551">
        <v>-28.062259674072266</v>
      </c>
      <c r="I147" s="551">
        <v>-28.1639404296875</v>
      </c>
      <c r="J147" s="551">
        <v>-29.093677520751953</v>
      </c>
      <c r="K147" s="551">
        <v>-30.109983444213867</v>
      </c>
      <c r="L147" s="551">
        <v>-31.022192001342773</v>
      </c>
      <c r="M147" s="551">
        <v>-30.493686676025391</v>
      </c>
      <c r="N147" s="551">
        <v>-29.777627944946289</v>
      </c>
      <c r="O147" s="551">
        <v>-30.592994689941406</v>
      </c>
      <c r="P147" s="551">
        <v>-31.126352310180664</v>
      </c>
      <c r="Q147" s="551">
        <v>-32.205478668212891</v>
      </c>
      <c r="R147" s="551">
        <v>-32.369964599609375</v>
      </c>
      <c r="S147" s="551">
        <v>-33.664691925048828</v>
      </c>
      <c r="T147" s="551">
        <v>-36.679916381835938</v>
      </c>
      <c r="U147" s="551">
        <v>-38.419689178466797</v>
      </c>
      <c r="V147" s="551">
        <v>-39.925437927246094</v>
      </c>
      <c r="W147" s="551">
        <v>-40.801040649414063</v>
      </c>
      <c r="X147" s="551">
        <v>-43.414596557617188</v>
      </c>
      <c r="Y147" s="551">
        <v>-41.902999877929688</v>
      </c>
      <c r="Z147" s="551">
        <v>-41.174999237060547</v>
      </c>
      <c r="AA147" s="551">
        <v>-44.685001373291016</v>
      </c>
      <c r="AB147" s="551">
        <v>-45.194999694824219</v>
      </c>
      <c r="AC147" s="551">
        <v>-48.048999786376953</v>
      </c>
      <c r="AE147" s="551"/>
      <c r="AN147" s="526"/>
      <c r="AW147" s="526"/>
      <c r="BE147" s="526"/>
      <c r="BM147" s="526"/>
      <c r="BU147" s="526"/>
      <c r="CC147" s="526"/>
      <c r="CE147" s="526"/>
      <c r="CK147" s="526"/>
    </row>
    <row r="148" spans="1:89" ht="12.75" customHeight="1" x14ac:dyDescent="0.3">
      <c r="A148" s="561" t="s">
        <v>1721</v>
      </c>
      <c r="B148" s="550" t="str">
        <f t="shared" si="6"/>
        <v>X</v>
      </c>
      <c r="C148" s="554" t="s">
        <v>1722</v>
      </c>
      <c r="D148" s="551">
        <v>-0.63944000005722046</v>
      </c>
      <c r="E148" s="551">
        <v>-0.59498101472854614</v>
      </c>
      <c r="F148" s="551">
        <v>-0.49057599902153015</v>
      </c>
      <c r="G148" s="551">
        <v>0</v>
      </c>
      <c r="H148" s="551">
        <v>0</v>
      </c>
      <c r="I148" s="551">
        <v>0</v>
      </c>
      <c r="J148" s="551">
        <v>0</v>
      </c>
      <c r="K148" s="551">
        <v>0</v>
      </c>
      <c r="L148" s="551">
        <v>0</v>
      </c>
      <c r="M148" s="551">
        <v>0</v>
      </c>
      <c r="N148" s="551">
        <v>0</v>
      </c>
      <c r="O148" s="551">
        <v>0</v>
      </c>
      <c r="P148" s="551">
        <v>2.8999999165534973E-2</v>
      </c>
      <c r="Q148" s="551">
        <v>2.8999999165534973E-2</v>
      </c>
      <c r="R148" s="551">
        <v>0</v>
      </c>
      <c r="S148" s="551">
        <v>0</v>
      </c>
      <c r="T148" s="551">
        <v>0</v>
      </c>
      <c r="U148" s="551">
        <v>0</v>
      </c>
      <c r="V148" s="551">
        <v>0</v>
      </c>
      <c r="W148" s="551">
        <v>0</v>
      </c>
      <c r="X148" s="551">
        <v>0</v>
      </c>
      <c r="Y148" s="551"/>
      <c r="Z148" s="551"/>
      <c r="AA148" s="551">
        <v>0</v>
      </c>
      <c r="AB148" s="551">
        <v>0</v>
      </c>
      <c r="AC148" s="551">
        <v>0</v>
      </c>
      <c r="AE148" s="551"/>
      <c r="AN148" s="526"/>
      <c r="AW148" s="526"/>
      <c r="BE148" s="526"/>
      <c r="BM148" s="526"/>
      <c r="BU148" s="526"/>
      <c r="CC148" s="526"/>
      <c r="CK148" s="526"/>
    </row>
    <row r="149" spans="1:89" ht="12.75" customHeight="1" x14ac:dyDescent="0.3">
      <c r="A149" s="561" t="s">
        <v>1723</v>
      </c>
      <c r="B149" s="550" t="str">
        <f t="shared" si="6"/>
        <v>X</v>
      </c>
      <c r="C149" s="553" t="s">
        <v>1724</v>
      </c>
      <c r="D149" s="551">
        <v>-3.1945571899414063</v>
      </c>
      <c r="E149" s="551">
        <v>-3.2558043003082275</v>
      </c>
      <c r="F149" s="551">
        <v>-3.339280366897583</v>
      </c>
      <c r="G149" s="551">
        <v>-3.5099120140075684</v>
      </c>
      <c r="H149" s="551">
        <v>-3.4189169406890869</v>
      </c>
      <c r="I149" s="551">
        <v>-3.461634635925293</v>
      </c>
      <c r="J149" s="551">
        <v>-3.5615932941436768</v>
      </c>
      <c r="K149" s="551">
        <v>-3.6760227680206299</v>
      </c>
      <c r="L149" s="551">
        <v>-3.7971060276031494</v>
      </c>
      <c r="M149" s="551">
        <v>-3.7237768173217773</v>
      </c>
      <c r="N149" s="551">
        <v>-3.6088571548461914</v>
      </c>
      <c r="O149" s="551">
        <v>-3.745258092880249</v>
      </c>
      <c r="P149" s="551">
        <v>-3.6748189926147461</v>
      </c>
      <c r="Q149" s="551">
        <v>-3.7432131767272949</v>
      </c>
      <c r="R149" s="551">
        <v>-3.7781398296356201</v>
      </c>
      <c r="S149" s="551">
        <v>-3.9181537628173828</v>
      </c>
      <c r="T149" s="551">
        <v>-4.287327766418457</v>
      </c>
      <c r="U149" s="551">
        <v>-4.4378757476806641</v>
      </c>
      <c r="V149" s="551">
        <v>-4.6492938995361328</v>
      </c>
      <c r="W149" s="551">
        <v>-4.7399210929870605</v>
      </c>
      <c r="X149" s="551">
        <v>-4.9894294738769531</v>
      </c>
      <c r="Y149" s="551">
        <v>-6.565000057220459</v>
      </c>
      <c r="Z149" s="551">
        <v>-6.0980000495910645</v>
      </c>
      <c r="AA149" s="551">
        <v>-5.7699999809265137</v>
      </c>
      <c r="AB149" s="551">
        <v>-6.5279998779296875</v>
      </c>
      <c r="AC149" s="551">
        <v>-6.7699999809265137</v>
      </c>
      <c r="AE149" s="551"/>
      <c r="AN149" s="526"/>
      <c r="AW149" s="526"/>
      <c r="BE149" s="526"/>
      <c r="BM149" s="526"/>
      <c r="BU149" s="526"/>
      <c r="CC149" s="526"/>
      <c r="CK149" s="526"/>
    </row>
    <row r="150" spans="1:89" ht="12.75" customHeight="1" x14ac:dyDescent="0.3">
      <c r="A150" s="561" t="s">
        <v>1725</v>
      </c>
      <c r="B150" s="550" t="str">
        <f t="shared" si="6"/>
        <v>X</v>
      </c>
      <c r="C150" s="554" t="s">
        <v>1726</v>
      </c>
      <c r="D150" s="551">
        <v>-3.1945571899414063</v>
      </c>
      <c r="E150" s="551">
        <v>-3.2558043003082275</v>
      </c>
      <c r="F150" s="551">
        <v>-3.339280366897583</v>
      </c>
      <c r="G150" s="551">
        <v>-3.5099120140075684</v>
      </c>
      <c r="H150" s="551">
        <v>-3.4189169406890869</v>
      </c>
      <c r="I150" s="551">
        <v>-3.461634635925293</v>
      </c>
      <c r="J150" s="551">
        <v>-3.5615932941436768</v>
      </c>
      <c r="K150" s="551">
        <v>-3.6760227680206299</v>
      </c>
      <c r="L150" s="551">
        <v>-3.7971060276031494</v>
      </c>
      <c r="M150" s="551">
        <v>-3.7237768173217773</v>
      </c>
      <c r="N150" s="551">
        <v>-3.6088571548461914</v>
      </c>
      <c r="O150" s="551">
        <v>-3.745258092880249</v>
      </c>
      <c r="P150" s="551">
        <v>-3.6748189926147461</v>
      </c>
      <c r="Q150" s="551">
        <v>-3.7432131767272949</v>
      </c>
      <c r="R150" s="551">
        <v>-3.7781398296356201</v>
      </c>
      <c r="S150" s="551">
        <v>-3.9181537628173828</v>
      </c>
      <c r="T150" s="551">
        <v>-4.287327766418457</v>
      </c>
      <c r="U150" s="551">
        <v>-4.4378757476806641</v>
      </c>
      <c r="V150" s="551">
        <v>-4.6492938995361328</v>
      </c>
      <c r="W150" s="551">
        <v>-4.7399210929870605</v>
      </c>
      <c r="X150" s="551">
        <v>-4.9894294738769531</v>
      </c>
      <c r="Y150" s="551">
        <v>-6.565000057220459</v>
      </c>
      <c r="Z150" s="551">
        <v>-6.0980000495910645</v>
      </c>
      <c r="AA150" s="551">
        <v>-5.7699999809265137</v>
      </c>
      <c r="AB150" s="551">
        <v>-6.5279998779296875</v>
      </c>
      <c r="AC150" s="551">
        <v>-6.7699999809265137</v>
      </c>
      <c r="AE150" s="551"/>
      <c r="AN150" s="526"/>
      <c r="AW150" s="526"/>
      <c r="BE150" s="526"/>
      <c r="BM150" s="526"/>
      <c r="BU150" s="526"/>
      <c r="CC150" s="526"/>
      <c r="CE150" s="526"/>
      <c r="CK150" s="526"/>
    </row>
    <row r="151" spans="1:89" ht="12.75" customHeight="1" x14ac:dyDescent="0.3">
      <c r="A151" s="561" t="s">
        <v>1727</v>
      </c>
      <c r="B151" s="550" t="str">
        <f t="shared" si="6"/>
        <v/>
      </c>
      <c r="C151" s="554" t="s">
        <v>1728</v>
      </c>
      <c r="D151" s="551">
        <v>0</v>
      </c>
      <c r="E151" s="551">
        <v>0</v>
      </c>
      <c r="F151" s="551">
        <v>0</v>
      </c>
      <c r="G151" s="551">
        <v>0</v>
      </c>
      <c r="H151" s="551">
        <v>0</v>
      </c>
      <c r="I151" s="551">
        <v>0</v>
      </c>
      <c r="J151" s="551">
        <v>0</v>
      </c>
      <c r="K151" s="551">
        <v>0</v>
      </c>
      <c r="L151" s="551">
        <v>0</v>
      </c>
      <c r="M151" s="551">
        <v>0</v>
      </c>
      <c r="N151" s="551">
        <v>0</v>
      </c>
      <c r="O151" s="551">
        <v>0</v>
      </c>
      <c r="P151" s="551">
        <v>0</v>
      </c>
      <c r="Q151" s="551">
        <v>0</v>
      </c>
      <c r="R151" s="551">
        <v>0</v>
      </c>
      <c r="S151" s="551">
        <v>0</v>
      </c>
      <c r="T151" s="551">
        <v>0</v>
      </c>
      <c r="U151" s="551">
        <v>0</v>
      </c>
      <c r="V151" s="551">
        <v>0</v>
      </c>
      <c r="W151" s="551">
        <v>0</v>
      </c>
      <c r="X151" s="551">
        <v>0</v>
      </c>
      <c r="Y151" s="551"/>
      <c r="Z151" s="551"/>
      <c r="AA151" s="551"/>
      <c r="AB151" s="551"/>
      <c r="AC151" s="551"/>
      <c r="AE151" s="551"/>
      <c r="AN151" s="526"/>
      <c r="AW151" s="526"/>
      <c r="BE151" s="526"/>
      <c r="BM151" s="526"/>
      <c r="BU151" s="526"/>
      <c r="CC151" s="526"/>
      <c r="CE151" s="526"/>
      <c r="CK151" s="526"/>
    </row>
    <row r="152" spans="1:89" ht="12.75" customHeight="1" x14ac:dyDescent="0.3">
      <c r="A152" s="561">
        <v>2.2000000000000002</v>
      </c>
      <c r="B152" s="550" t="str">
        <f t="shared" si="6"/>
        <v>X</v>
      </c>
      <c r="C152" s="539" t="s">
        <v>1729</v>
      </c>
      <c r="D152" s="551">
        <v>-15.49851131439209</v>
      </c>
      <c r="E152" s="551">
        <v>-15.461820602416992</v>
      </c>
      <c r="F152" s="551">
        <v>-14.124922752380371</v>
      </c>
      <c r="G152" s="551">
        <v>-15.984689712524414</v>
      </c>
      <c r="H152" s="551">
        <v>-16.133378982543945</v>
      </c>
      <c r="I152" s="551">
        <v>-14.617353439331055</v>
      </c>
      <c r="J152" s="551">
        <v>-18.934820175170898</v>
      </c>
      <c r="K152" s="551">
        <v>-18.254705429077148</v>
      </c>
      <c r="L152" s="551">
        <v>-20.393379211425781</v>
      </c>
      <c r="M152" s="551">
        <v>-19.041826248168945</v>
      </c>
      <c r="N152" s="551">
        <v>-19.043954849243164</v>
      </c>
      <c r="O152" s="551">
        <v>-20.158468246459961</v>
      </c>
      <c r="P152" s="551">
        <v>-21.938774108886719</v>
      </c>
      <c r="Q152" s="551">
        <v>-22.573873519897461</v>
      </c>
      <c r="R152" s="551">
        <v>-24.636985778808594</v>
      </c>
      <c r="S152" s="551">
        <v>-24.44639778137207</v>
      </c>
      <c r="T152" s="551">
        <v>-25.865066528320313</v>
      </c>
      <c r="U152" s="551">
        <v>-25.096368789672852</v>
      </c>
      <c r="V152" s="551">
        <v>-26.582307815551758</v>
      </c>
      <c r="W152" s="551">
        <v>-27.132867813110352</v>
      </c>
      <c r="X152" s="551">
        <v>-26.833028793334961</v>
      </c>
      <c r="Y152" s="551">
        <v>-26.846000671386719</v>
      </c>
      <c r="Z152" s="551">
        <v>-28.333999633789063</v>
      </c>
      <c r="AA152" s="551">
        <v>-35.393001556396484</v>
      </c>
      <c r="AB152" s="551">
        <v>-42.965999603271484</v>
      </c>
      <c r="AC152" s="551">
        <v>-45.768749237060547</v>
      </c>
      <c r="AE152" s="551"/>
      <c r="AN152" s="526"/>
      <c r="AW152" s="526"/>
      <c r="BE152" s="526"/>
      <c r="BM152" s="526"/>
      <c r="BU152" s="526"/>
      <c r="CC152" s="526"/>
      <c r="CK152" s="526"/>
    </row>
    <row r="153" spans="1:89" ht="12.75" customHeight="1" x14ac:dyDescent="0.3">
      <c r="A153" s="561" t="s">
        <v>1730</v>
      </c>
      <c r="B153" s="550" t="str">
        <f t="shared" si="6"/>
        <v>X</v>
      </c>
      <c r="C153" s="553" t="s">
        <v>1731</v>
      </c>
      <c r="D153" s="551">
        <v>-0.97786808013916016</v>
      </c>
      <c r="E153" s="551">
        <v>-0.88478952646255493</v>
      </c>
      <c r="F153" s="551">
        <v>-0.82928186655044556</v>
      </c>
      <c r="G153" s="551">
        <v>-0.60609269142150879</v>
      </c>
      <c r="H153" s="551">
        <v>-0.76080954074859619</v>
      </c>
      <c r="I153" s="551">
        <v>-0.57282060384750366</v>
      </c>
      <c r="J153" s="551">
        <v>-0.80383998155593872</v>
      </c>
      <c r="K153" s="551">
        <v>-0.84987914562225342</v>
      </c>
      <c r="L153" s="551">
        <v>-0.73982143402099609</v>
      </c>
      <c r="M153" s="551">
        <v>-0.74922537803649902</v>
      </c>
      <c r="N153" s="551">
        <v>-0.67878013849258423</v>
      </c>
      <c r="O153" s="551">
        <v>-0.84828448295593262</v>
      </c>
      <c r="P153" s="551">
        <v>-0.75446182489395142</v>
      </c>
      <c r="Q153" s="551">
        <v>-0.85399597883224487</v>
      </c>
      <c r="R153" s="551">
        <v>-1.1539503335952759</v>
      </c>
      <c r="S153" s="551">
        <v>-1.3458008766174316</v>
      </c>
      <c r="T153" s="551">
        <v>-1.4770623445510864</v>
      </c>
      <c r="U153" s="551">
        <v>-1.323517918586731</v>
      </c>
      <c r="V153" s="551">
        <v>-1.4553043842315674</v>
      </c>
      <c r="W153" s="551">
        <v>-1.3894499540328979</v>
      </c>
      <c r="X153" s="551">
        <v>-1.5724829435348511</v>
      </c>
      <c r="Y153" s="551">
        <v>-1.4309999942779541</v>
      </c>
      <c r="Z153" s="551">
        <v>-1.3819999694824219</v>
      </c>
      <c r="AA153" s="551">
        <v>-1.7020000219345093</v>
      </c>
      <c r="AB153" s="551">
        <v>-2.0480000972747803</v>
      </c>
      <c r="AC153" s="551">
        <v>-2.1387662887573242</v>
      </c>
      <c r="AE153" s="551"/>
      <c r="AN153" s="526"/>
      <c r="AW153" s="526"/>
      <c r="BE153" s="526"/>
      <c r="BM153" s="526"/>
      <c r="BU153" s="526"/>
      <c r="CC153" s="526"/>
      <c r="CE153" s="526"/>
      <c r="CK153" s="526"/>
    </row>
    <row r="154" spans="1:89" ht="12.75" customHeight="1" x14ac:dyDescent="0.3">
      <c r="A154" s="561" t="s">
        <v>1732</v>
      </c>
      <c r="B154" s="550" t="str">
        <f t="shared" si="6"/>
        <v>X</v>
      </c>
      <c r="C154" s="553" t="s">
        <v>1733</v>
      </c>
      <c r="D154" s="551">
        <v>-0.22520400583744049</v>
      </c>
      <c r="E154" s="551">
        <v>0</v>
      </c>
      <c r="F154" s="551">
        <v>0</v>
      </c>
      <c r="G154" s="551">
        <v>-5.8903999626636505E-2</v>
      </c>
      <c r="H154" s="551">
        <v>-8.4489002823829651E-2</v>
      </c>
      <c r="I154" s="551">
        <v>-0.15247300267219543</v>
      </c>
      <c r="J154" s="551">
        <v>0</v>
      </c>
      <c r="K154" s="551">
        <v>0</v>
      </c>
      <c r="L154" s="551">
        <v>0</v>
      </c>
      <c r="M154" s="551">
        <v>0</v>
      </c>
      <c r="N154" s="551">
        <v>0</v>
      </c>
      <c r="O154" s="551">
        <v>0</v>
      </c>
      <c r="P154" s="551">
        <v>0</v>
      </c>
      <c r="Q154" s="551">
        <v>0</v>
      </c>
      <c r="R154" s="551">
        <v>0</v>
      </c>
      <c r="S154" s="551">
        <v>0</v>
      </c>
      <c r="T154" s="551">
        <v>0</v>
      </c>
      <c r="U154" s="551">
        <v>0</v>
      </c>
      <c r="V154" s="551">
        <v>0</v>
      </c>
      <c r="W154" s="551">
        <v>0</v>
      </c>
      <c r="X154" s="551">
        <v>0</v>
      </c>
      <c r="Y154" s="551">
        <v>0</v>
      </c>
      <c r="Z154" s="551">
        <v>0</v>
      </c>
      <c r="AA154" s="551">
        <v>0</v>
      </c>
      <c r="AB154" s="551">
        <v>0</v>
      </c>
      <c r="AC154" s="551">
        <v>0</v>
      </c>
      <c r="AE154" s="551"/>
      <c r="AN154" s="526"/>
      <c r="AW154" s="526"/>
      <c r="BE154" s="526"/>
      <c r="BM154" s="526"/>
      <c r="BU154" s="526"/>
      <c r="CC154" s="526"/>
      <c r="CE154" s="526"/>
      <c r="CK154" s="526"/>
    </row>
    <row r="155" spans="1:89" ht="12.75" customHeight="1" x14ac:dyDescent="0.3">
      <c r="A155" s="561" t="s">
        <v>1734</v>
      </c>
      <c r="B155" s="550" t="str">
        <f t="shared" si="6"/>
        <v>X</v>
      </c>
      <c r="C155" s="553" t="s">
        <v>1735</v>
      </c>
      <c r="D155" s="551">
        <v>-1.6367180347442627</v>
      </c>
      <c r="E155" s="551">
        <v>-0.44191399216651917</v>
      </c>
      <c r="F155" s="551">
        <v>-0.18387700617313385</v>
      </c>
      <c r="G155" s="551">
        <v>-0.61492997407913208</v>
      </c>
      <c r="H155" s="551">
        <v>-0.1855040043592453</v>
      </c>
      <c r="I155" s="551">
        <v>-0.27872699499130249</v>
      </c>
      <c r="J155" s="551">
        <v>-0.18106000125408173</v>
      </c>
      <c r="K155" s="551">
        <v>-0.32317900657653809</v>
      </c>
      <c r="L155" s="551">
        <v>-0.37533101439476013</v>
      </c>
      <c r="M155" s="551">
        <v>-0.69280797243118286</v>
      </c>
      <c r="N155" s="551">
        <v>-0.17061600089073181</v>
      </c>
      <c r="O155" s="551">
        <v>-0.35968399047851563</v>
      </c>
      <c r="P155" s="551">
        <v>-0.23639599978923798</v>
      </c>
      <c r="Q155" s="551">
        <v>-0.27426299452781677</v>
      </c>
      <c r="R155" s="551">
        <v>-9.9670000374317169E-2</v>
      </c>
      <c r="S155" s="551">
        <v>-0.26354700326919556</v>
      </c>
      <c r="T155" s="551">
        <v>-0.13914600014686584</v>
      </c>
      <c r="U155" s="551">
        <v>-9.750799834728241E-2</v>
      </c>
      <c r="V155" s="551">
        <v>-6.7351996898651123E-2</v>
      </c>
      <c r="W155" s="551">
        <v>-0.22321599721908569</v>
      </c>
      <c r="X155" s="551">
        <v>-4.7382000833749771E-2</v>
      </c>
      <c r="Y155" s="551">
        <v>-7.1999996900558472E-2</v>
      </c>
      <c r="Z155" s="551">
        <v>-0.1080000028014183</v>
      </c>
      <c r="AA155" s="551">
        <v>-0.28499999642372131</v>
      </c>
      <c r="AB155" s="551">
        <v>-0.19900000095367432</v>
      </c>
      <c r="AC155" s="551">
        <v>-0.38259649276733398</v>
      </c>
      <c r="AE155" s="551"/>
      <c r="AN155" s="526"/>
      <c r="AW155" s="526"/>
      <c r="BE155" s="526"/>
      <c r="BM155" s="526"/>
      <c r="BU155" s="526"/>
      <c r="CC155" s="526"/>
      <c r="CK155" s="526"/>
    </row>
    <row r="156" spans="1:89" ht="12.75" customHeight="1" x14ac:dyDescent="0.3">
      <c r="A156" s="561" t="s">
        <v>1736</v>
      </c>
      <c r="B156" s="550" t="str">
        <f t="shared" si="6"/>
        <v>X</v>
      </c>
      <c r="C156" s="553" t="s">
        <v>1737</v>
      </c>
      <c r="D156" s="551">
        <v>-2.0539605617523193</v>
      </c>
      <c r="E156" s="551">
        <v>-1.9284812211990356</v>
      </c>
      <c r="F156" s="551">
        <v>-1.8285611867904663</v>
      </c>
      <c r="G156" s="551">
        <v>-3.4414377212524414</v>
      </c>
      <c r="H156" s="551">
        <v>-2.7093760967254639</v>
      </c>
      <c r="I156" s="551">
        <v>-2.611013650894165</v>
      </c>
      <c r="J156" s="551">
        <v>-3.0114226341247559</v>
      </c>
      <c r="K156" s="551">
        <v>-2.5209145545959473</v>
      </c>
      <c r="L156" s="551">
        <v>-1.9405118227005005</v>
      </c>
      <c r="M156" s="551">
        <v>-2.0330624580383301</v>
      </c>
      <c r="N156" s="551">
        <v>-1.901847243309021</v>
      </c>
      <c r="O156" s="551">
        <v>-2.3414716720581055</v>
      </c>
      <c r="P156" s="551">
        <v>-2.2671902179718018</v>
      </c>
      <c r="Q156" s="551">
        <v>-2.4967896938323975</v>
      </c>
      <c r="R156" s="551">
        <v>-2.0657331943511963</v>
      </c>
      <c r="S156" s="551">
        <v>-2.3154506683349609</v>
      </c>
      <c r="T156" s="551">
        <v>-2.2216172218322754</v>
      </c>
      <c r="U156" s="551">
        <v>-3.5884270668029785</v>
      </c>
      <c r="V156" s="551">
        <v>-3.2906863689422607</v>
      </c>
      <c r="W156" s="551">
        <v>-3.6607329845428467</v>
      </c>
      <c r="X156" s="551">
        <v>-4.5370149612426758</v>
      </c>
      <c r="Y156" s="551">
        <v>-4.7740001678466797</v>
      </c>
      <c r="Z156" s="551">
        <v>-3.9590001106262207</v>
      </c>
      <c r="AA156" s="551">
        <v>-4.4600000381469727</v>
      </c>
      <c r="AB156" s="551">
        <v>-5.4489998817443848</v>
      </c>
      <c r="AC156" s="551">
        <v>-5.6718297004699707</v>
      </c>
      <c r="AE156" s="551"/>
      <c r="AN156" s="526"/>
      <c r="AW156" s="526"/>
      <c r="BE156" s="526"/>
      <c r="BM156" s="526"/>
      <c r="BU156" s="526"/>
      <c r="CC156" s="526"/>
      <c r="CK156" s="526"/>
    </row>
    <row r="157" spans="1:89" ht="12.75" customHeight="1" x14ac:dyDescent="0.3">
      <c r="A157" s="561" t="s">
        <v>1738</v>
      </c>
      <c r="B157" s="550" t="str">
        <f t="shared" si="6"/>
        <v>X</v>
      </c>
      <c r="C157" s="553" t="s">
        <v>1739</v>
      </c>
      <c r="D157" s="551">
        <v>-0.12022200226783752</v>
      </c>
      <c r="E157" s="551">
        <v>-0.11133699864149094</v>
      </c>
      <c r="F157" s="551">
        <v>-5.1793999969959259E-2</v>
      </c>
      <c r="G157" s="551">
        <v>0</v>
      </c>
      <c r="H157" s="551">
        <v>0</v>
      </c>
      <c r="I157" s="551">
        <v>0</v>
      </c>
      <c r="J157" s="551">
        <v>0</v>
      </c>
      <c r="K157" s="551">
        <v>0</v>
      </c>
      <c r="L157" s="551">
        <v>0</v>
      </c>
      <c r="M157" s="551">
        <v>0</v>
      </c>
      <c r="N157" s="551">
        <v>0</v>
      </c>
      <c r="O157" s="551">
        <v>0</v>
      </c>
      <c r="P157" s="551">
        <v>0</v>
      </c>
      <c r="Q157" s="551">
        <v>0</v>
      </c>
      <c r="R157" s="551">
        <v>0</v>
      </c>
      <c r="S157" s="551">
        <v>0</v>
      </c>
      <c r="T157" s="551">
        <v>0</v>
      </c>
      <c r="U157" s="551">
        <v>0</v>
      </c>
      <c r="V157" s="551">
        <v>0</v>
      </c>
      <c r="W157" s="551">
        <v>0</v>
      </c>
      <c r="X157" s="551">
        <v>0</v>
      </c>
      <c r="Y157" s="551">
        <v>0</v>
      </c>
      <c r="Z157" s="551">
        <v>0</v>
      </c>
      <c r="AA157" s="551">
        <v>0</v>
      </c>
      <c r="AB157" s="551">
        <v>0</v>
      </c>
      <c r="AC157" s="551">
        <v>0</v>
      </c>
      <c r="AE157" s="551"/>
      <c r="AN157" s="526"/>
      <c r="AW157" s="526"/>
      <c r="BE157" s="526"/>
      <c r="BM157" s="526"/>
      <c r="BU157" s="526"/>
      <c r="CC157" s="526"/>
      <c r="CK157" s="526"/>
    </row>
    <row r="158" spans="1:89" ht="12.75" customHeight="1" x14ac:dyDescent="0.3">
      <c r="A158" s="561" t="s">
        <v>1740</v>
      </c>
      <c r="B158" s="550" t="str">
        <f t="shared" si="6"/>
        <v>X</v>
      </c>
      <c r="C158" s="553" t="s">
        <v>1741</v>
      </c>
      <c r="D158" s="551">
        <v>-0.20498199760913849</v>
      </c>
      <c r="E158" s="551">
        <v>-1.3962299823760986</v>
      </c>
      <c r="F158" s="551">
        <v>-1.4474790096282959</v>
      </c>
      <c r="G158" s="551">
        <v>-1.6105070114135742</v>
      </c>
      <c r="H158" s="551">
        <v>-1.4456139802932739</v>
      </c>
      <c r="I158" s="551">
        <v>-1.6116739511489868</v>
      </c>
      <c r="J158" s="551">
        <v>-2.1916990280151367</v>
      </c>
      <c r="K158" s="551">
        <v>-2.1946210861206055</v>
      </c>
      <c r="L158" s="551">
        <v>-2.0694561004638672</v>
      </c>
      <c r="M158" s="551">
        <v>-2.0196731090545654</v>
      </c>
      <c r="N158" s="551">
        <v>-2.6269559860229492</v>
      </c>
      <c r="O158" s="551">
        <v>-3.2306621074676514</v>
      </c>
      <c r="P158" s="551">
        <v>-2.4444870948791504</v>
      </c>
      <c r="Q158" s="551">
        <v>-2.5236740112304688</v>
      </c>
      <c r="R158" s="551">
        <v>-1.7594350576400757</v>
      </c>
      <c r="S158" s="551">
        <v>-1.6312810182571411</v>
      </c>
      <c r="T158" s="551">
        <v>-1.6969699859619141</v>
      </c>
      <c r="U158" s="551">
        <v>-1.1519609689712524</v>
      </c>
      <c r="V158" s="551">
        <v>-1.6243380308151245</v>
      </c>
      <c r="W158" s="551">
        <v>-1.7249079942703247</v>
      </c>
      <c r="X158" s="551">
        <v>-1.6344239711761475</v>
      </c>
      <c r="Y158" s="551">
        <v>-1.9910000562667847</v>
      </c>
      <c r="Z158" s="551">
        <v>-2.0329999923706055</v>
      </c>
      <c r="AA158" s="551">
        <v>-2.3480000495910645</v>
      </c>
      <c r="AB158" s="551">
        <v>-3.0309998989105225</v>
      </c>
      <c r="AC158" s="551">
        <v>-3.2975587844848633</v>
      </c>
      <c r="AE158" s="551"/>
      <c r="AN158" s="526"/>
      <c r="AW158" s="526"/>
      <c r="BE158" s="526"/>
      <c r="BM158" s="526"/>
      <c r="BU158" s="526"/>
      <c r="CC158" s="526"/>
      <c r="CE158" s="526"/>
      <c r="CK158" s="526"/>
    </row>
    <row r="159" spans="1:89" ht="12.75" customHeight="1" x14ac:dyDescent="0.3">
      <c r="A159" s="561" t="s">
        <v>1742</v>
      </c>
      <c r="B159" s="550" t="str">
        <f t="shared" si="6"/>
        <v>X</v>
      </c>
      <c r="C159" s="553" t="s">
        <v>1743</v>
      </c>
      <c r="D159" s="551">
        <v>0</v>
      </c>
      <c r="E159" s="551">
        <v>0</v>
      </c>
      <c r="F159" s="551">
        <v>0</v>
      </c>
      <c r="G159" s="551">
        <v>0</v>
      </c>
      <c r="H159" s="551">
        <v>0</v>
      </c>
      <c r="I159" s="551">
        <v>0</v>
      </c>
      <c r="J159" s="551">
        <v>0</v>
      </c>
      <c r="K159" s="551">
        <v>0</v>
      </c>
      <c r="L159" s="551">
        <v>0</v>
      </c>
      <c r="M159" s="551">
        <v>0</v>
      </c>
      <c r="N159" s="551">
        <v>0</v>
      </c>
      <c r="O159" s="551">
        <v>0</v>
      </c>
      <c r="P159" s="551">
        <v>0</v>
      </c>
      <c r="Q159" s="551">
        <v>0</v>
      </c>
      <c r="R159" s="551">
        <v>-1.3285399675369263</v>
      </c>
      <c r="S159" s="551">
        <v>-0.88051402568817139</v>
      </c>
      <c r="T159" s="551">
        <v>-1.3326959609985352</v>
      </c>
      <c r="U159" s="551">
        <v>-0.96541100740432739</v>
      </c>
      <c r="V159" s="551">
        <v>-1.5676770210266113</v>
      </c>
      <c r="W159" s="551">
        <v>-1.465641975402832</v>
      </c>
      <c r="X159" s="551">
        <v>-1.1683919429779053</v>
      </c>
      <c r="Y159" s="551">
        <v>-1.4750000238418579</v>
      </c>
      <c r="Z159" s="551">
        <v>-0.89600002765655518</v>
      </c>
      <c r="AA159" s="551">
        <v>-1.3760000467300415</v>
      </c>
      <c r="AB159" s="551">
        <v>-1.2059999704360962</v>
      </c>
      <c r="AC159" s="551">
        <v>-0.63211828470230103</v>
      </c>
      <c r="AE159" s="551"/>
      <c r="AN159" s="526"/>
      <c r="AW159" s="526"/>
      <c r="BE159" s="526"/>
      <c r="BM159" s="526"/>
      <c r="BU159" s="526"/>
      <c r="CC159" s="526"/>
      <c r="CE159" s="526"/>
      <c r="CK159" s="526"/>
    </row>
    <row r="160" spans="1:89" ht="12.75" customHeight="1" x14ac:dyDescent="0.3">
      <c r="A160" s="561" t="s">
        <v>1744</v>
      </c>
      <c r="B160" s="550" t="str">
        <f t="shared" si="6"/>
        <v>X</v>
      </c>
      <c r="C160" s="553" t="s">
        <v>1745</v>
      </c>
      <c r="D160" s="551">
        <v>-0.78438502550125122</v>
      </c>
      <c r="E160" s="551">
        <v>-0.62684899568557739</v>
      </c>
      <c r="F160" s="551">
        <v>-0.61176109313964844</v>
      </c>
      <c r="G160" s="551">
        <v>-0.54460632801055908</v>
      </c>
      <c r="H160" s="551">
        <v>-0.6106799840927124</v>
      </c>
      <c r="I160" s="551">
        <v>-0.76155948638916016</v>
      </c>
      <c r="J160" s="551">
        <v>-0.82454633712768555</v>
      </c>
      <c r="K160" s="551">
        <v>-0.97788524627685547</v>
      </c>
      <c r="L160" s="551">
        <v>-1.0427290201187134</v>
      </c>
      <c r="M160" s="551">
        <v>-0.76490169763565063</v>
      </c>
      <c r="N160" s="551">
        <v>-0.88472551107406616</v>
      </c>
      <c r="O160" s="551">
        <v>-0.90296125411987305</v>
      </c>
      <c r="P160" s="551">
        <v>-1.1820697784423828</v>
      </c>
      <c r="Q160" s="551">
        <v>-1.0775241851806641</v>
      </c>
      <c r="R160" s="551">
        <v>-1.0432698726654053</v>
      </c>
      <c r="S160" s="551">
        <v>-0.94925326108932495</v>
      </c>
      <c r="T160" s="551">
        <v>-0.85680830478668213</v>
      </c>
      <c r="U160" s="551">
        <v>-0.95072191953659058</v>
      </c>
      <c r="V160" s="551">
        <v>-1.0779391527175903</v>
      </c>
      <c r="W160" s="551">
        <v>-1.144044041633606</v>
      </c>
      <c r="X160" s="551">
        <v>-1.2066620588302612</v>
      </c>
      <c r="Y160" s="551">
        <v>-1.2369999885559082</v>
      </c>
      <c r="Z160" s="551">
        <v>-1.4079999923706055</v>
      </c>
      <c r="AA160" s="551">
        <v>-1.5410000085830688</v>
      </c>
      <c r="AB160" s="551">
        <v>-1.6169999837875366</v>
      </c>
      <c r="AC160" s="551">
        <v>-1.5625536441802979</v>
      </c>
      <c r="AE160" s="551"/>
      <c r="AN160" s="526"/>
      <c r="AW160" s="526"/>
      <c r="BE160" s="526"/>
      <c r="BM160" s="526"/>
      <c r="BU160" s="526"/>
      <c r="CC160" s="526"/>
      <c r="CK160" s="526"/>
    </row>
    <row r="161" spans="1:89" ht="12.75" customHeight="1" x14ac:dyDescent="0.3">
      <c r="A161" s="561" t="s">
        <v>1746</v>
      </c>
      <c r="B161" s="550" t="str">
        <f t="shared" si="6"/>
        <v>X</v>
      </c>
      <c r="C161" s="553" t="s">
        <v>1747</v>
      </c>
      <c r="D161" s="551">
        <v>-1.5439502000808716</v>
      </c>
      <c r="E161" s="551">
        <v>-1.7888025045394897</v>
      </c>
      <c r="F161" s="551">
        <v>-1.5658918619155884</v>
      </c>
      <c r="G161" s="551">
        <v>-1.5800755023956299</v>
      </c>
      <c r="H161" s="551">
        <v>-1.5052498579025269</v>
      </c>
      <c r="I161" s="551">
        <v>-2.2932243347167969</v>
      </c>
      <c r="J161" s="551">
        <v>-2.89176344871521</v>
      </c>
      <c r="K161" s="551">
        <v>-3.412266731262207</v>
      </c>
      <c r="L161" s="551">
        <v>-4.1492714881896973</v>
      </c>
      <c r="M161" s="551">
        <v>-4.2511229515075684</v>
      </c>
      <c r="N161" s="551">
        <v>-4.2547421455383301</v>
      </c>
      <c r="O161" s="551">
        <v>-3.5518801212310791</v>
      </c>
      <c r="P161" s="551">
        <v>-5.749323844909668</v>
      </c>
      <c r="Q161" s="551">
        <v>-5.1493258476257324</v>
      </c>
      <c r="R161" s="551">
        <v>-3.7181391716003418</v>
      </c>
      <c r="S161" s="551">
        <v>-2.7336301803588867</v>
      </c>
      <c r="T161" s="551">
        <v>-2.4873156547546387</v>
      </c>
      <c r="U161" s="551">
        <v>-2.7330315113067627</v>
      </c>
      <c r="V161" s="551">
        <v>-2.9584147930145264</v>
      </c>
      <c r="W161" s="551">
        <v>-3.0946369171142578</v>
      </c>
      <c r="X161" s="551">
        <v>-3.3529410362243652</v>
      </c>
      <c r="Y161" s="551">
        <v>-2.6719999313354492</v>
      </c>
      <c r="Z161" s="551">
        <v>-4.815000057220459</v>
      </c>
      <c r="AA161" s="551">
        <v>-5.6690001487731934</v>
      </c>
      <c r="AB161" s="551">
        <v>-6.0130000114440918</v>
      </c>
      <c r="AC161" s="551">
        <v>-5.5211119651794434</v>
      </c>
      <c r="AE161" s="551"/>
      <c r="AN161" s="526"/>
      <c r="AW161" s="526"/>
      <c r="BE161" s="526"/>
      <c r="BM161" s="526"/>
      <c r="BU161" s="526"/>
      <c r="CC161" s="526"/>
      <c r="CE161" s="526"/>
      <c r="CK161" s="526"/>
    </row>
    <row r="162" spans="1:89" ht="12.75" customHeight="1" x14ac:dyDescent="0.3">
      <c r="A162" s="561" t="s">
        <v>1748</v>
      </c>
      <c r="B162" s="550" t="str">
        <f t="shared" si="6"/>
        <v>X</v>
      </c>
      <c r="C162" s="553" t="s">
        <v>1749</v>
      </c>
      <c r="D162" s="551">
        <v>-1.2031896114349365</v>
      </c>
      <c r="E162" s="551">
        <v>-1.2903759479522705</v>
      </c>
      <c r="F162" s="551">
        <v>-0.98091709613800049</v>
      </c>
      <c r="G162" s="551">
        <v>-0.70713514089584351</v>
      </c>
      <c r="H162" s="551">
        <v>-0.94316977262496948</v>
      </c>
      <c r="I162" s="551">
        <v>-0.47160401940345764</v>
      </c>
      <c r="J162" s="551">
        <v>-0.75124746561050415</v>
      </c>
      <c r="K162" s="551">
        <v>-0.60896551609039307</v>
      </c>
      <c r="L162" s="551">
        <v>-1.2886404991149902</v>
      </c>
      <c r="M162" s="551">
        <v>-0.93634498119354248</v>
      </c>
      <c r="N162" s="551">
        <v>-0.54741972684860229</v>
      </c>
      <c r="O162" s="551">
        <v>-0.12818735837936401</v>
      </c>
      <c r="P162" s="551">
        <v>-0.4316437840461731</v>
      </c>
      <c r="Q162" s="551">
        <v>-0.82271599769592285</v>
      </c>
      <c r="R162" s="551">
        <v>-2.3850729465484619</v>
      </c>
      <c r="S162" s="551">
        <v>-1.7487119436264038</v>
      </c>
      <c r="T162" s="551">
        <v>-2.2629797458648682</v>
      </c>
      <c r="U162" s="551">
        <v>-1.3505460023880005</v>
      </c>
      <c r="V162" s="551">
        <v>-1.1047166585922241</v>
      </c>
      <c r="W162" s="551">
        <v>-1.6207619905471802</v>
      </c>
      <c r="X162" s="551">
        <v>-0.8181920051574707</v>
      </c>
      <c r="Y162" s="551">
        <v>-0.80699998140335083</v>
      </c>
      <c r="Z162" s="551">
        <v>-1.0720000267028809</v>
      </c>
      <c r="AA162" s="551">
        <v>-1.0039999485015869</v>
      </c>
      <c r="AB162" s="551">
        <v>-1.5470000505447388</v>
      </c>
      <c r="AC162" s="551">
        <v>-1.2348231077194214</v>
      </c>
      <c r="AE162" s="551"/>
      <c r="AN162" s="526"/>
      <c r="AW162" s="526"/>
      <c r="BE162" s="526"/>
      <c r="BM162" s="526"/>
      <c r="BU162" s="526"/>
      <c r="CC162" s="526"/>
      <c r="CE162" s="526"/>
      <c r="CK162" s="526"/>
    </row>
    <row r="163" spans="1:89" ht="12.75" customHeight="1" x14ac:dyDescent="0.3">
      <c r="A163" s="561" t="s">
        <v>1750</v>
      </c>
      <c r="B163" s="550" t="str">
        <f t="shared" si="6"/>
        <v>X</v>
      </c>
      <c r="C163" s="553" t="s">
        <v>1751</v>
      </c>
      <c r="D163" s="551">
        <v>-2.8516000136733055E-2</v>
      </c>
      <c r="E163" s="551">
        <v>-3.0331000685691833E-2</v>
      </c>
      <c r="F163" s="551">
        <v>-1.0786999948322773E-2</v>
      </c>
      <c r="G163" s="551">
        <v>-2.2095000371336937E-2</v>
      </c>
      <c r="H163" s="551">
        <v>-2.2309999912977219E-2</v>
      </c>
      <c r="I163" s="551">
        <v>-2.6736000552773476E-2</v>
      </c>
      <c r="J163" s="551">
        <v>-3.2737001776695251E-2</v>
      </c>
      <c r="K163" s="551">
        <v>-2.894200012087822E-2</v>
      </c>
      <c r="L163" s="551">
        <v>-2.8704000636935234E-2</v>
      </c>
      <c r="M163" s="551">
        <v>-5.3100999444723129E-2</v>
      </c>
      <c r="N163" s="551">
        <v>-3.7957001477479935E-2</v>
      </c>
      <c r="O163" s="551">
        <v>-2.1468000486493111E-2</v>
      </c>
      <c r="P163" s="551">
        <v>-3.8183998316526413E-2</v>
      </c>
      <c r="Q163" s="551">
        <v>-5.1210001111030579E-2</v>
      </c>
      <c r="R163" s="551">
        <v>-0.12520800530910492</v>
      </c>
      <c r="S163" s="551">
        <v>-5.1810998469591141E-2</v>
      </c>
      <c r="T163" s="551">
        <v>-0.24447900056838989</v>
      </c>
      <c r="U163" s="551">
        <v>-4.6619001775979996E-2</v>
      </c>
      <c r="V163" s="551">
        <v>-1.877100020647049E-2</v>
      </c>
      <c r="W163" s="551">
        <v>-7.4654996395111084E-2</v>
      </c>
      <c r="X163" s="551">
        <v>-0.32012501358985901</v>
      </c>
      <c r="Y163" s="551">
        <v>-0.15299999713897705</v>
      </c>
      <c r="Z163" s="551">
        <v>-0.23000000417232513</v>
      </c>
      <c r="AA163" s="551">
        <v>-0.31499999761581421</v>
      </c>
      <c r="AB163" s="551">
        <v>-0.29899999499320984</v>
      </c>
      <c r="AC163" s="551">
        <v>-0.27600336074829102</v>
      </c>
      <c r="AE163" s="551"/>
      <c r="AN163" s="526"/>
      <c r="AW163" s="526"/>
      <c r="BE163" s="526"/>
      <c r="BM163" s="526"/>
      <c r="BU163" s="526"/>
      <c r="CC163" s="526"/>
      <c r="CK163" s="526"/>
    </row>
    <row r="164" spans="1:89" ht="12.75" customHeight="1" x14ac:dyDescent="0.3">
      <c r="A164" s="561" t="s">
        <v>1752</v>
      </c>
      <c r="B164" s="550" t="str">
        <f t="shared" si="6"/>
        <v>X</v>
      </c>
      <c r="C164" s="553" t="s">
        <v>1753</v>
      </c>
      <c r="D164" s="551">
        <v>-1.8141827583312988</v>
      </c>
      <c r="E164" s="551">
        <v>-1.7165005207061768</v>
      </c>
      <c r="F164" s="551">
        <v>-2.0713896751403809</v>
      </c>
      <c r="G164" s="551">
        <v>-2.075441837310791</v>
      </c>
      <c r="H164" s="551">
        <v>-1.9100468158721924</v>
      </c>
      <c r="I164" s="551">
        <v>-1.644719123840332</v>
      </c>
      <c r="J164" s="551">
        <v>-1.9618687629699707</v>
      </c>
      <c r="K164" s="551">
        <v>-2.1635844707489014</v>
      </c>
      <c r="L164" s="551">
        <v>-2.0711464881896973</v>
      </c>
      <c r="M164" s="551">
        <v>-2.0899975299835205</v>
      </c>
      <c r="N164" s="551">
        <v>-2.5513057708740234</v>
      </c>
      <c r="O164" s="551">
        <v>-1.9320446252822876</v>
      </c>
      <c r="P164" s="551">
        <v>-2.065579891204834</v>
      </c>
      <c r="Q164" s="551">
        <v>-1.922898530960083</v>
      </c>
      <c r="R164" s="551">
        <v>-2.2949061393737793</v>
      </c>
      <c r="S164" s="551">
        <v>-2.7429866790771484</v>
      </c>
      <c r="T164" s="551">
        <v>-2.9466254711151123</v>
      </c>
      <c r="U164" s="551">
        <v>-3.1957705020904541</v>
      </c>
      <c r="V164" s="551">
        <v>-3.8779213428497314</v>
      </c>
      <c r="W164" s="551">
        <v>-3.8133790493011475</v>
      </c>
      <c r="X164" s="551">
        <v>-1.8805910348892212</v>
      </c>
      <c r="Y164" s="551">
        <v>-0.30300000309944153</v>
      </c>
      <c r="Z164" s="551">
        <v>-1.7319999933242798</v>
      </c>
      <c r="AA164" s="551">
        <v>-3.6749999523162842</v>
      </c>
      <c r="AB164" s="551">
        <v>-4.0440001487731934</v>
      </c>
      <c r="AC164" s="551">
        <v>-4.2292289733886719</v>
      </c>
      <c r="AE164" s="551"/>
      <c r="AN164" s="526"/>
      <c r="AW164" s="526"/>
      <c r="BE164" s="526"/>
      <c r="BM164" s="526"/>
      <c r="BU164" s="526"/>
      <c r="CC164" s="526"/>
      <c r="CK164" s="526"/>
    </row>
    <row r="165" spans="1:89" ht="12.75" customHeight="1" x14ac:dyDescent="0.3">
      <c r="A165" s="561" t="s">
        <v>1754</v>
      </c>
      <c r="B165" s="550" t="str">
        <f t="shared" si="6"/>
        <v>X</v>
      </c>
      <c r="C165" s="553" t="s">
        <v>1755</v>
      </c>
      <c r="D165" s="551">
        <v>-0.35455000400543213</v>
      </c>
      <c r="E165" s="551">
        <v>-0.32594099640846252</v>
      </c>
      <c r="F165" s="551">
        <v>-0.28935199975967407</v>
      </c>
      <c r="G165" s="551">
        <v>-0.30558601021766663</v>
      </c>
      <c r="H165" s="551">
        <v>-0.38002100586891174</v>
      </c>
      <c r="I165" s="551">
        <v>-4.9630999565124512E-2</v>
      </c>
      <c r="J165" s="551">
        <v>-5.8720000088214874E-3</v>
      </c>
      <c r="K165" s="551">
        <v>-1.1096999980509281E-2</v>
      </c>
      <c r="L165" s="551">
        <v>-8.9589999988675117E-3</v>
      </c>
      <c r="M165" s="551">
        <v>-4.477899894118309E-2</v>
      </c>
      <c r="N165" s="551">
        <v>-1.7750000115483999E-3</v>
      </c>
      <c r="O165" s="551">
        <v>-4.3330001644790173E-3</v>
      </c>
      <c r="P165" s="551">
        <v>-1.0107999667525291E-2</v>
      </c>
      <c r="Q165" s="551">
        <v>-1.8343999981880188E-2</v>
      </c>
      <c r="R165" s="551">
        <v>-2.2456999868154526E-2</v>
      </c>
      <c r="S165" s="551">
        <v>-2.6503000408411026E-2</v>
      </c>
      <c r="T165" s="551">
        <v>-2.8587000444531441E-2</v>
      </c>
      <c r="U165" s="551">
        <v>-2.6414999738335609E-2</v>
      </c>
      <c r="V165" s="551">
        <v>-6.8400003015995026E-2</v>
      </c>
      <c r="W165" s="551">
        <v>-9.6013002097606659E-2</v>
      </c>
      <c r="X165" s="551">
        <v>-9.884999692440033E-2</v>
      </c>
      <c r="Y165" s="551">
        <v>-0.24699999392032623</v>
      </c>
      <c r="Z165" s="551">
        <v>-0.60199999809265137</v>
      </c>
      <c r="AA165" s="551">
        <v>-0.68500000238418579</v>
      </c>
      <c r="AB165" s="551">
        <v>-0.70099997520446777</v>
      </c>
      <c r="AC165" s="551">
        <v>-1.0074150562286377</v>
      </c>
      <c r="AE165" s="551"/>
      <c r="AN165" s="526"/>
      <c r="AW165" s="526"/>
      <c r="BE165" s="526"/>
      <c r="BM165" s="526"/>
      <c r="BU165" s="526"/>
      <c r="CC165" s="526"/>
      <c r="CE165" s="526"/>
      <c r="CK165" s="526"/>
    </row>
    <row r="166" spans="1:89" ht="12.75" customHeight="1" x14ac:dyDescent="0.3">
      <c r="A166" s="561" t="s">
        <v>1756</v>
      </c>
      <c r="B166" s="550" t="str">
        <f t="shared" si="6"/>
        <v>X</v>
      </c>
      <c r="C166" s="553" t="s">
        <v>1757</v>
      </c>
      <c r="D166" s="551">
        <v>-0.49463438987731934</v>
      </c>
      <c r="E166" s="551">
        <v>-0.47394314408302307</v>
      </c>
      <c r="F166" s="551">
        <v>-0.62674123048782349</v>
      </c>
      <c r="G166" s="551">
        <v>-0.57016634941101074</v>
      </c>
      <c r="H166" s="551">
        <v>-0.47404477000236511</v>
      </c>
      <c r="I166" s="551">
        <v>-0.64978486299514771</v>
      </c>
      <c r="J166" s="551">
        <v>-2.3266921043395996</v>
      </c>
      <c r="K166" s="551">
        <v>-0.66695958375930786</v>
      </c>
      <c r="L166" s="551">
        <v>-0.61856108903884888</v>
      </c>
      <c r="M166" s="551">
        <v>-0.61654937267303467</v>
      </c>
      <c r="N166" s="551">
        <v>-0.75520110130310059</v>
      </c>
      <c r="O166" s="551">
        <v>-0.85461604595184326</v>
      </c>
      <c r="P166" s="551">
        <v>-0.8933098316192627</v>
      </c>
      <c r="Q166" s="551">
        <v>-0.99618971347808838</v>
      </c>
      <c r="R166" s="551">
        <v>-1.0749715566635132</v>
      </c>
      <c r="S166" s="551">
        <v>-1.0845049619674683</v>
      </c>
      <c r="T166" s="551">
        <v>-1.23207688331604</v>
      </c>
      <c r="U166" s="551">
        <v>-1.3842858076095581</v>
      </c>
      <c r="V166" s="551">
        <v>-1.4754424095153809</v>
      </c>
      <c r="W166" s="551">
        <v>-1.2454910278320313</v>
      </c>
      <c r="X166" s="551">
        <v>-1.4363299608230591</v>
      </c>
      <c r="Y166" s="551">
        <v>-1.0349999666213989</v>
      </c>
      <c r="Z166" s="551">
        <v>-1.156999945640564</v>
      </c>
      <c r="AA166" s="551">
        <v>-1.1770000457763672</v>
      </c>
      <c r="AB166" s="551">
        <v>-1.3700000047683716</v>
      </c>
      <c r="AC166" s="551">
        <v>-1.6578353643417358</v>
      </c>
      <c r="AE166" s="551"/>
      <c r="AN166" s="526"/>
      <c r="AW166" s="526"/>
      <c r="BE166" s="526"/>
      <c r="BM166" s="526"/>
      <c r="BU166" s="526"/>
      <c r="CC166" s="526"/>
      <c r="CE166" s="526"/>
      <c r="CK166" s="526"/>
    </row>
    <row r="167" spans="1:89" ht="12.75" customHeight="1" x14ac:dyDescent="0.3">
      <c r="A167" s="561" t="s">
        <v>1758</v>
      </c>
      <c r="B167" s="550" t="str">
        <f t="shared" si="6"/>
        <v/>
      </c>
      <c r="C167" s="553" t="s">
        <v>1759</v>
      </c>
      <c r="D167" s="551">
        <v>0</v>
      </c>
      <c r="E167" s="551">
        <v>0</v>
      </c>
      <c r="F167" s="551">
        <v>0</v>
      </c>
      <c r="G167" s="551">
        <v>0</v>
      </c>
      <c r="H167" s="551">
        <v>0</v>
      </c>
      <c r="I167" s="551">
        <v>0</v>
      </c>
      <c r="J167" s="551">
        <v>0</v>
      </c>
      <c r="K167" s="551">
        <v>0</v>
      </c>
      <c r="L167" s="551">
        <v>0</v>
      </c>
      <c r="M167" s="551">
        <v>0</v>
      </c>
      <c r="N167" s="551">
        <v>0</v>
      </c>
      <c r="O167" s="551">
        <v>0</v>
      </c>
      <c r="P167" s="551">
        <v>0</v>
      </c>
      <c r="Q167" s="551">
        <v>0</v>
      </c>
      <c r="R167" s="551">
        <v>0</v>
      </c>
      <c r="S167" s="551">
        <v>0</v>
      </c>
      <c r="T167" s="551">
        <v>0</v>
      </c>
      <c r="U167" s="551">
        <v>0</v>
      </c>
      <c r="V167" s="551">
        <v>0</v>
      </c>
      <c r="W167" s="551">
        <v>0</v>
      </c>
      <c r="X167" s="551">
        <v>0</v>
      </c>
      <c r="Y167" s="551">
        <v>0</v>
      </c>
      <c r="Z167" s="551">
        <v>0</v>
      </c>
      <c r="AA167" s="551"/>
      <c r="AB167" s="551"/>
      <c r="AC167" s="551"/>
      <c r="AE167" s="551"/>
      <c r="AN167" s="526"/>
      <c r="AW167" s="526"/>
      <c r="BE167" s="526"/>
      <c r="BM167" s="526"/>
      <c r="BU167" s="526"/>
      <c r="CC167" s="526"/>
      <c r="CK167" s="526"/>
    </row>
    <row r="168" spans="1:89" ht="12.75" customHeight="1" x14ac:dyDescent="0.3">
      <c r="A168" s="561" t="s">
        <v>1760</v>
      </c>
      <c r="B168" s="550" t="str">
        <f t="shared" si="6"/>
        <v>X</v>
      </c>
      <c r="C168" s="553" t="s">
        <v>1761</v>
      </c>
      <c r="D168" s="551">
        <v>0</v>
      </c>
      <c r="E168" s="551">
        <v>0</v>
      </c>
      <c r="F168" s="551">
        <v>0</v>
      </c>
      <c r="G168" s="551">
        <v>0</v>
      </c>
      <c r="H168" s="551">
        <v>0</v>
      </c>
      <c r="I168" s="551">
        <v>0</v>
      </c>
      <c r="J168" s="551">
        <v>0</v>
      </c>
      <c r="K168" s="551">
        <v>0</v>
      </c>
      <c r="L168" s="551">
        <v>0</v>
      </c>
      <c r="M168" s="551">
        <v>0</v>
      </c>
      <c r="N168" s="551">
        <v>0</v>
      </c>
      <c r="O168" s="551">
        <v>0</v>
      </c>
      <c r="P168" s="551">
        <v>-1.1699999449774623E-3</v>
      </c>
      <c r="Q168" s="551">
        <v>-0.2489980012178421</v>
      </c>
      <c r="R168" s="551">
        <v>-0.76585197448730469</v>
      </c>
      <c r="S168" s="551">
        <v>-0.42579799890518188</v>
      </c>
      <c r="T168" s="551">
        <v>-2.7411999180912971E-2</v>
      </c>
      <c r="U168" s="551">
        <v>-8.7040001526474953E-3</v>
      </c>
      <c r="V168" s="551">
        <v>-8.7090004235506058E-3</v>
      </c>
      <c r="W168" s="551">
        <v>-9.8139997571706772E-3</v>
      </c>
      <c r="X168" s="551">
        <v>-2.6815999299287796E-2</v>
      </c>
      <c r="Y168" s="551">
        <v>-1.9999999552965164E-2</v>
      </c>
      <c r="Z168" s="551">
        <v>-0.55000001192092896</v>
      </c>
      <c r="AA168" s="551">
        <v>-6.0000000521540642E-3</v>
      </c>
      <c r="AB168" s="551">
        <v>-0.21799999475479126</v>
      </c>
      <c r="AC168" s="551">
        <v>-4.8000000417232513E-2</v>
      </c>
      <c r="AE168" s="551"/>
      <c r="AN168" s="526"/>
      <c r="AW168" s="526"/>
      <c r="BE168" s="526"/>
      <c r="BM168" s="526"/>
      <c r="BU168" s="526"/>
      <c r="CC168" s="526"/>
      <c r="CE168" s="526"/>
      <c r="CK168" s="526"/>
    </row>
    <row r="169" spans="1:89" ht="12.75" customHeight="1" x14ac:dyDescent="0.3">
      <c r="A169" s="561" t="s">
        <v>1762</v>
      </c>
      <c r="B169" s="550" t="str">
        <f t="shared" si="6"/>
        <v>X</v>
      </c>
      <c r="C169" s="553" t="s">
        <v>1763</v>
      </c>
      <c r="D169" s="551">
        <v>-4.2096998542547226E-2</v>
      </c>
      <c r="E169" s="551">
        <v>-6.625799834728241E-2</v>
      </c>
      <c r="F169" s="551">
        <v>-5.0622999668121338E-2</v>
      </c>
      <c r="G169" s="551">
        <v>-3.3188998699188232E-2</v>
      </c>
      <c r="H169" s="551">
        <v>-3.8970001041889191E-3</v>
      </c>
      <c r="I169" s="551">
        <v>-4.7915998846292496E-2</v>
      </c>
      <c r="J169" s="551">
        <v>-1.6914999112486839E-2</v>
      </c>
      <c r="K169" s="551">
        <v>-1.6956999897956848E-2</v>
      </c>
      <c r="L169" s="551">
        <v>-1.9089000299572945E-2</v>
      </c>
      <c r="M169" s="551">
        <v>-4.2231999337673187E-2</v>
      </c>
      <c r="N169" s="551">
        <v>-2.0024999976158142E-2</v>
      </c>
      <c r="O169" s="551">
        <v>-1.969200000166893E-2</v>
      </c>
      <c r="P169" s="551">
        <v>-1.5146000310778618E-2</v>
      </c>
      <c r="Q169" s="551">
        <v>-6.5475001931190491E-2</v>
      </c>
      <c r="R169" s="551">
        <v>-2.8381999582052231E-2</v>
      </c>
      <c r="S169" s="551">
        <v>-5.7654000818729401E-2</v>
      </c>
      <c r="T169" s="551">
        <v>-0.1052900031208992</v>
      </c>
      <c r="U169" s="551">
        <v>-8.7452001869678497E-2</v>
      </c>
      <c r="V169" s="551">
        <v>-0.11192599684000015</v>
      </c>
      <c r="W169" s="551">
        <v>-7.9315997660160065E-2</v>
      </c>
      <c r="X169" s="551">
        <v>-5.6428998708724976E-2</v>
      </c>
      <c r="Y169" s="551">
        <v>-5.9999998658895493E-2</v>
      </c>
      <c r="Z169" s="551">
        <v>-7.8000001609325409E-2</v>
      </c>
      <c r="AA169" s="551">
        <v>-8.1000000238418579E-2</v>
      </c>
      <c r="AB169" s="551">
        <v>-3.9999999105930328E-2</v>
      </c>
      <c r="AC169" s="551">
        <v>0</v>
      </c>
      <c r="AE169" s="551"/>
      <c r="AN169" s="526"/>
      <c r="AW169" s="526"/>
      <c r="BE169" s="526"/>
      <c r="BM169" s="526"/>
      <c r="BU169" s="526"/>
      <c r="CC169" s="526"/>
      <c r="CE169" s="526"/>
      <c r="CK169" s="526"/>
    </row>
    <row r="170" spans="1:89" ht="12.75" customHeight="1" x14ac:dyDescent="0.3">
      <c r="A170" s="561" t="s">
        <v>1764</v>
      </c>
      <c r="B170" s="550" t="str">
        <f t="shared" si="6"/>
        <v>X</v>
      </c>
      <c r="C170" s="553" t="s">
        <v>1765</v>
      </c>
      <c r="D170" s="551">
        <v>-0.35008800029754639</v>
      </c>
      <c r="E170" s="551">
        <v>-0.18554699420928955</v>
      </c>
      <c r="F170" s="551">
        <v>-8.2570001482963562E-2</v>
      </c>
      <c r="G170" s="551">
        <v>-7.7220998704433441E-2</v>
      </c>
      <c r="H170" s="551">
        <v>-4.5896999537944794E-2</v>
      </c>
      <c r="I170" s="551">
        <v>-3.9978001266717911E-2</v>
      </c>
      <c r="J170" s="551">
        <v>-2.1161999553442001E-2</v>
      </c>
      <c r="K170" s="551">
        <v>-1.9804999232292175E-2</v>
      </c>
      <c r="L170" s="551">
        <v>-1.4568000100553036E-2</v>
      </c>
      <c r="M170" s="551">
        <v>-1.1975999921560287E-2</v>
      </c>
      <c r="N170" s="551">
        <v>-1.356200035661459E-2</v>
      </c>
      <c r="O170" s="551">
        <v>0</v>
      </c>
      <c r="P170" s="551">
        <v>-1.4857999980449677E-2</v>
      </c>
      <c r="Q170" s="551">
        <v>-2.0990999415516853E-2</v>
      </c>
      <c r="R170" s="551">
        <v>-1.3398000039160252E-2</v>
      </c>
      <c r="S170" s="551">
        <v>-5.6609999388456345E-2</v>
      </c>
      <c r="T170" s="551">
        <v>-5.2604001015424728E-2</v>
      </c>
      <c r="U170" s="551">
        <v>-4.48869988322258E-2</v>
      </c>
      <c r="V170" s="551">
        <v>-2.7876999229192734E-2</v>
      </c>
      <c r="W170" s="551">
        <v>-2.6340000331401825E-2</v>
      </c>
      <c r="X170" s="551">
        <v>-2.8395999222993851E-2</v>
      </c>
      <c r="Y170" s="551">
        <v>-0.15700000524520874</v>
      </c>
      <c r="Z170" s="551">
        <v>-0.13400000333786011</v>
      </c>
      <c r="AA170" s="551">
        <v>-0.1120000034570694</v>
      </c>
      <c r="AB170" s="551">
        <v>0</v>
      </c>
      <c r="AC170" s="551">
        <v>0</v>
      </c>
      <c r="AE170" s="551"/>
      <c r="AN170" s="526"/>
      <c r="AW170" s="526"/>
      <c r="BE170" s="526"/>
      <c r="BM170" s="526"/>
      <c r="BU170" s="526"/>
      <c r="CC170" s="526"/>
      <c r="CK170" s="526"/>
    </row>
    <row r="171" spans="1:89" ht="12.75" customHeight="1" x14ac:dyDescent="0.3">
      <c r="A171" s="561" t="s">
        <v>1766</v>
      </c>
      <c r="B171" s="550" t="str">
        <f t="shared" si="6"/>
        <v>X</v>
      </c>
      <c r="C171" s="553" t="s">
        <v>1767</v>
      </c>
      <c r="D171" s="551">
        <v>-0.46329998970031738</v>
      </c>
      <c r="E171" s="551">
        <v>-0.2247299998998642</v>
      </c>
      <c r="F171" s="551">
        <v>-0.14182400703430176</v>
      </c>
      <c r="G171" s="551">
        <v>-0.86189001798629761</v>
      </c>
      <c r="H171" s="551">
        <v>-0.78010600805282593</v>
      </c>
      <c r="I171" s="551">
        <v>-0.81643998622894287</v>
      </c>
      <c r="J171" s="551">
        <v>-0.7231069803237915</v>
      </c>
      <c r="K171" s="551">
        <v>-0.86138802766799927</v>
      </c>
      <c r="L171" s="551">
        <v>-0.78508597612380981</v>
      </c>
      <c r="M171" s="551">
        <v>-0.72211599349975586</v>
      </c>
      <c r="N171" s="551">
        <v>-1.0740180015563965</v>
      </c>
      <c r="O171" s="551">
        <v>-0.9501500129699707</v>
      </c>
      <c r="P171" s="551">
        <v>-0.80678898096084595</v>
      </c>
      <c r="Q171" s="551">
        <v>-0.94442397356033325</v>
      </c>
      <c r="R171" s="551">
        <v>-0.94580233097076416</v>
      </c>
      <c r="S171" s="551">
        <v>-0.98461031913757324</v>
      </c>
      <c r="T171" s="551">
        <v>-1.0098512172698975</v>
      </c>
      <c r="U171" s="551">
        <v>-1.2700049877166748</v>
      </c>
      <c r="V171" s="551">
        <v>-1.3214579820632935</v>
      </c>
      <c r="W171" s="551">
        <v>-1.2414669990539551</v>
      </c>
      <c r="X171" s="551">
        <v>-2.0353429317474365</v>
      </c>
      <c r="Y171" s="551">
        <v>-1.6100000143051147</v>
      </c>
      <c r="Z171" s="551">
        <v>-1.909000039100647</v>
      </c>
      <c r="AA171" s="551">
        <v>-1.3760000467300415</v>
      </c>
      <c r="AB171" s="551">
        <v>-1.3079999685287476</v>
      </c>
      <c r="AC171" s="551">
        <v>-1.1680718660354614</v>
      </c>
      <c r="AE171" s="551"/>
      <c r="AN171" s="526"/>
      <c r="AW171" s="526"/>
      <c r="BE171" s="526"/>
      <c r="BM171" s="526"/>
      <c r="BU171" s="526"/>
      <c r="CC171" s="526"/>
      <c r="CK171" s="526"/>
    </row>
    <row r="172" spans="1:89" ht="12.75" customHeight="1" x14ac:dyDescent="0.3">
      <c r="A172" s="561" t="s">
        <v>1768</v>
      </c>
      <c r="B172" s="550" t="str">
        <f t="shared" si="6"/>
        <v>X</v>
      </c>
      <c r="C172" s="553" t="s">
        <v>1769</v>
      </c>
      <c r="D172" s="551">
        <v>0</v>
      </c>
      <c r="E172" s="551">
        <v>0</v>
      </c>
      <c r="F172" s="551">
        <v>0</v>
      </c>
      <c r="G172" s="551">
        <v>0</v>
      </c>
      <c r="H172" s="551">
        <v>0</v>
      </c>
      <c r="I172" s="551">
        <v>0</v>
      </c>
      <c r="J172" s="551">
        <v>0</v>
      </c>
      <c r="K172" s="551">
        <v>0</v>
      </c>
      <c r="L172" s="551">
        <v>0</v>
      </c>
      <c r="M172" s="551">
        <v>0</v>
      </c>
      <c r="N172" s="551">
        <v>0</v>
      </c>
      <c r="O172" s="551">
        <v>0</v>
      </c>
      <c r="P172" s="551">
        <v>0</v>
      </c>
      <c r="Q172" s="551">
        <v>0</v>
      </c>
      <c r="R172" s="551">
        <v>-9.0290002524852753E-2</v>
      </c>
      <c r="S172" s="551">
        <v>-0.1019577756524086</v>
      </c>
      <c r="T172" s="551">
        <v>-0.16734455525875092</v>
      </c>
      <c r="U172" s="551">
        <v>-9.9325001239776611E-2</v>
      </c>
      <c r="V172" s="551">
        <v>-0.20709100365638733</v>
      </c>
      <c r="W172" s="551">
        <v>-0.22445200383663177</v>
      </c>
      <c r="X172" s="551">
        <v>-0.28972700238227844</v>
      </c>
      <c r="Y172" s="551">
        <v>-0.27700001001358032</v>
      </c>
      <c r="Z172" s="551">
        <v>-0.31000000238418579</v>
      </c>
      <c r="AA172" s="551">
        <v>-1.4910000562667847</v>
      </c>
      <c r="AB172" s="551">
        <v>-2.125999927520752</v>
      </c>
      <c r="AC172" s="551">
        <v>-2.567882776260376</v>
      </c>
      <c r="AE172" s="551"/>
      <c r="AN172" s="526"/>
      <c r="AW172" s="526"/>
      <c r="BE172" s="526"/>
      <c r="BM172" s="526"/>
      <c r="BU172" s="526"/>
      <c r="CC172" s="526"/>
      <c r="CE172" s="526"/>
      <c r="CK172" s="526"/>
    </row>
    <row r="173" spans="1:89" ht="12.75" customHeight="1" x14ac:dyDescent="0.3">
      <c r="A173" s="561" t="s">
        <v>1770</v>
      </c>
      <c r="B173" s="550" t="str">
        <f t="shared" si="6"/>
        <v>X</v>
      </c>
      <c r="C173" s="553" t="s">
        <v>1771</v>
      </c>
      <c r="D173" s="551">
        <v>-2.5001000612974167E-2</v>
      </c>
      <c r="E173" s="551">
        <v>-5.3716998547315598E-2</v>
      </c>
      <c r="F173" s="551">
        <v>-6.2256000936031342E-2</v>
      </c>
      <c r="G173" s="551">
        <v>-6.794700026512146E-2</v>
      </c>
      <c r="H173" s="551">
        <v>-6.8981997668743134E-2</v>
      </c>
      <c r="I173" s="551">
        <v>-5.9395000338554382E-2</v>
      </c>
      <c r="J173" s="551">
        <v>-8.494199812412262E-2</v>
      </c>
      <c r="K173" s="551">
        <v>-0.12837399542331696</v>
      </c>
      <c r="L173" s="551">
        <v>-0.14146600663661957</v>
      </c>
      <c r="M173" s="551">
        <v>-0.12772899866104126</v>
      </c>
      <c r="N173" s="551">
        <v>-0.11358299851417542</v>
      </c>
      <c r="O173" s="551">
        <v>-0.10991200059652328</v>
      </c>
      <c r="P173" s="551">
        <v>-0.13899199664592743</v>
      </c>
      <c r="Q173" s="551">
        <v>-0.13260051608085632</v>
      </c>
      <c r="R173" s="551">
        <v>-0.1130678653717041</v>
      </c>
      <c r="S173" s="551">
        <v>-9.0296000242233276E-2</v>
      </c>
      <c r="T173" s="551">
        <v>-0.1096310019493103</v>
      </c>
      <c r="U173" s="551">
        <v>-0.13871201872825623</v>
      </c>
      <c r="V173" s="551">
        <v>-0.10303260385990143</v>
      </c>
      <c r="W173" s="551">
        <v>-0.13680799305438995</v>
      </c>
      <c r="X173" s="551">
        <v>-0.15587800741195679</v>
      </c>
      <c r="Y173" s="551">
        <v>-0.15600000321865082</v>
      </c>
      <c r="Z173" s="551">
        <v>-0.14699999988079071</v>
      </c>
      <c r="AA173" s="551">
        <v>-0.14900000393390656</v>
      </c>
      <c r="AB173" s="551">
        <v>-0.10199999809265137</v>
      </c>
      <c r="AC173" s="551">
        <v>-0.16721987724304199</v>
      </c>
      <c r="AE173" s="551"/>
      <c r="AN173" s="526"/>
      <c r="AW173" s="526"/>
      <c r="BE173" s="526"/>
      <c r="BM173" s="526"/>
      <c r="BU173" s="526"/>
      <c r="CC173" s="526"/>
      <c r="CE173" s="526"/>
      <c r="CK173" s="526"/>
    </row>
    <row r="174" spans="1:89" ht="12.75" customHeight="1" x14ac:dyDescent="0.3">
      <c r="A174" s="561" t="s">
        <v>1772</v>
      </c>
      <c r="B174" s="550" t="str">
        <f t="shared" si="6"/>
        <v>X</v>
      </c>
      <c r="C174" s="553" t="s">
        <v>1773</v>
      </c>
      <c r="D174" s="551">
        <v>-2.8732059001922607</v>
      </c>
      <c r="E174" s="551">
        <v>-2.9457271099090576</v>
      </c>
      <c r="F174" s="551">
        <v>-2.1963069438934326</v>
      </c>
      <c r="G174" s="551">
        <v>-1.9173099994659424</v>
      </c>
      <c r="H174" s="551">
        <v>-2.9631600379943848</v>
      </c>
      <c r="I174" s="551">
        <v>-1.5497610569000244</v>
      </c>
      <c r="J174" s="551">
        <v>-2.0496950149536133</v>
      </c>
      <c r="K174" s="551">
        <v>-2.379784107208252</v>
      </c>
      <c r="L174" s="551">
        <v>-4.2409458160400391</v>
      </c>
      <c r="M174" s="551">
        <v>-3.1261589527130127</v>
      </c>
      <c r="N174" s="551">
        <v>-2.7548050880432129</v>
      </c>
      <c r="O174" s="551">
        <v>-3.8209769725799561</v>
      </c>
      <c r="P174" s="551">
        <v>-3.2884390354156494</v>
      </c>
      <c r="Q174" s="551">
        <v>-3.3117594718933105</v>
      </c>
      <c r="R174" s="551">
        <v>-4.1689472198486328</v>
      </c>
      <c r="S174" s="551">
        <v>-4.7204561233520508</v>
      </c>
      <c r="T174" s="551">
        <v>-4.4709944725036621</v>
      </c>
      <c r="U174" s="551">
        <v>-3.5355372428894043</v>
      </c>
      <c r="V174" s="551">
        <v>-4.0416765213012695</v>
      </c>
      <c r="W174" s="551">
        <v>-5.1477499008178711</v>
      </c>
      <c r="X174" s="551">
        <v>-5.6575927734375</v>
      </c>
      <c r="Y174" s="551">
        <v>-6.0019998550415039</v>
      </c>
      <c r="Z174" s="551">
        <v>-3.5399999618530273</v>
      </c>
      <c r="AA174" s="551">
        <v>-5.5100002288818359</v>
      </c>
      <c r="AB174" s="551">
        <v>-8.1070003509521484</v>
      </c>
      <c r="AC174" s="551">
        <v>-5.6320858001708984</v>
      </c>
      <c r="AE174" s="551"/>
      <c r="AN174" s="526"/>
      <c r="AW174" s="526"/>
      <c r="BE174" s="526"/>
      <c r="BM174" s="526"/>
      <c r="BU174" s="526"/>
      <c r="CC174" s="526"/>
      <c r="CK174" s="526"/>
    </row>
    <row r="175" spans="1:89" ht="12.75" customHeight="1" x14ac:dyDescent="0.3">
      <c r="A175" s="561" t="s">
        <v>1774</v>
      </c>
      <c r="B175" s="550" t="str">
        <f t="shared" si="6"/>
        <v>X</v>
      </c>
      <c r="C175" s="553" t="s">
        <v>1775</v>
      </c>
      <c r="D175" s="551">
        <v>-5.3279999643564224E-2</v>
      </c>
      <c r="E175" s="551">
        <v>-7.7573999762535095E-2</v>
      </c>
      <c r="F175" s="551">
        <v>-8.1455998122692108E-2</v>
      </c>
      <c r="G175" s="551">
        <v>-6.116899847984314E-2</v>
      </c>
      <c r="H175" s="551">
        <v>-0.12815700471401215</v>
      </c>
      <c r="I175" s="551">
        <v>-0.2248380035161972</v>
      </c>
      <c r="J175" s="551">
        <v>-0.17864400148391724</v>
      </c>
      <c r="K175" s="551">
        <v>-7.3928996920585632E-2</v>
      </c>
      <c r="L175" s="551">
        <v>-5.7847999036312103E-2</v>
      </c>
      <c r="M175" s="551">
        <v>-3.466000035405159E-2</v>
      </c>
      <c r="N175" s="551">
        <v>-2.6040999218821526E-2</v>
      </c>
      <c r="O175" s="551">
        <v>-5.1261000335216522E-2</v>
      </c>
      <c r="P175" s="551">
        <v>-5.3693000227212906E-2</v>
      </c>
      <c r="Q175" s="551">
        <v>-6.9656997919082642E-2</v>
      </c>
      <c r="R175" s="551">
        <v>-6.1447322368621826E-2</v>
      </c>
      <c r="S175" s="551">
        <v>-0.12215899676084518</v>
      </c>
      <c r="T175" s="551">
        <v>-0.10412699729204178</v>
      </c>
      <c r="U175" s="551">
        <v>-0.1304749995470047</v>
      </c>
      <c r="V175" s="551">
        <v>-0.28209400177001953</v>
      </c>
      <c r="W175" s="551">
        <v>-0.31854099035263062</v>
      </c>
      <c r="X175" s="551">
        <v>-0.23979799449443817</v>
      </c>
      <c r="Y175" s="551">
        <v>-0.37000000476837158</v>
      </c>
      <c r="Z175" s="551">
        <v>-7.5000002980232239E-2</v>
      </c>
      <c r="AA175" s="551">
        <v>-7.9999998211860657E-2</v>
      </c>
      <c r="AB175" s="551">
        <v>-3.9000000804662704E-2</v>
      </c>
      <c r="AC175" s="551">
        <v>-3.0000000260770321E-3</v>
      </c>
      <c r="AE175" s="551"/>
      <c r="AN175" s="526"/>
      <c r="AW175" s="526"/>
      <c r="BE175" s="526"/>
      <c r="BM175" s="526"/>
      <c r="BU175" s="526"/>
      <c r="CC175" s="526"/>
      <c r="CE175" s="526"/>
      <c r="CK175" s="526"/>
    </row>
    <row r="176" spans="1:89" ht="12.75" customHeight="1" x14ac:dyDescent="0.3">
      <c r="A176" s="561" t="s">
        <v>1776</v>
      </c>
      <c r="B176" s="550" t="str">
        <f t="shared" ref="B176:B207" si="7">IF(SUM(D176:AJ176)=0,"","X")</f>
        <v>X</v>
      </c>
      <c r="C176" s="553" t="s">
        <v>1777</v>
      </c>
      <c r="D176" s="551">
        <v>0</v>
      </c>
      <c r="E176" s="551">
        <v>0</v>
      </c>
      <c r="F176" s="551">
        <v>0</v>
      </c>
      <c r="G176" s="551">
        <v>0</v>
      </c>
      <c r="H176" s="551">
        <v>0</v>
      </c>
      <c r="I176" s="551">
        <v>-8.8949002325534821E-2</v>
      </c>
      <c r="J176" s="551">
        <v>-1.5661999583244324E-2</v>
      </c>
      <c r="K176" s="551">
        <v>-3.2476998865604401E-2</v>
      </c>
      <c r="L176" s="551">
        <v>-8.14099982380867E-2</v>
      </c>
      <c r="M176" s="551">
        <v>-7.4623003602027893E-2</v>
      </c>
      <c r="N176" s="551">
        <v>0</v>
      </c>
      <c r="O176" s="551">
        <v>0</v>
      </c>
      <c r="P176" s="551">
        <v>0</v>
      </c>
      <c r="Q176" s="551">
        <v>0</v>
      </c>
      <c r="R176" s="551">
        <v>0</v>
      </c>
      <c r="S176" s="551">
        <v>0</v>
      </c>
      <c r="T176" s="551">
        <v>-6.750199943780899E-2</v>
      </c>
      <c r="U176" s="551">
        <v>-0.12648800015449524</v>
      </c>
      <c r="V176" s="551">
        <v>-2.6163000613451004E-2</v>
      </c>
      <c r="W176" s="551">
        <v>-0.10950800031423569</v>
      </c>
      <c r="X176" s="551">
        <v>-0.11299700289964676</v>
      </c>
      <c r="Y176" s="551">
        <v>-1.7029999494552612</v>
      </c>
      <c r="Z176" s="551">
        <v>-1.4509999752044678</v>
      </c>
      <c r="AA176" s="551">
        <v>-2.3510000705718994</v>
      </c>
      <c r="AB176" s="551">
        <v>-3.4769999980926514</v>
      </c>
      <c r="AC176" s="551">
        <v>-8.3646478652954102</v>
      </c>
      <c r="AE176" s="551"/>
      <c r="AN176" s="526"/>
      <c r="AW176" s="526"/>
      <c r="BE176" s="526"/>
      <c r="BM176" s="526"/>
      <c r="BU176" s="526"/>
      <c r="CC176" s="526"/>
      <c r="CE176" s="526"/>
      <c r="CK176" s="526"/>
    </row>
    <row r="177" spans="1:89" ht="12.75" customHeight="1" x14ac:dyDescent="0.3">
      <c r="A177" s="561" t="s">
        <v>1778</v>
      </c>
      <c r="B177" s="550" t="str">
        <f t="shared" si="7"/>
        <v>X</v>
      </c>
      <c r="C177" s="553" t="s">
        <v>1779</v>
      </c>
      <c r="D177" s="551">
        <v>-0.15971900522708893</v>
      </c>
      <c r="E177" s="551">
        <v>-0.19147899746894836</v>
      </c>
      <c r="F177" s="551">
        <v>-0.12515600025653839</v>
      </c>
      <c r="G177" s="551">
        <v>-6.5788000822067261E-2</v>
      </c>
      <c r="H177" s="551">
        <v>-0.2806130051612854</v>
      </c>
      <c r="I177" s="551">
        <v>-0.11059500277042389</v>
      </c>
      <c r="J177" s="551">
        <v>-0.17294499278068542</v>
      </c>
      <c r="K177" s="551">
        <v>-0.22268900275230408</v>
      </c>
      <c r="L177" s="551">
        <v>-0.16326799988746643</v>
      </c>
      <c r="M177" s="551">
        <v>-0.14445100724697113</v>
      </c>
      <c r="N177" s="551">
        <v>-0.14715300500392914</v>
      </c>
      <c r="O177" s="551">
        <v>-0.50807702541351318</v>
      </c>
      <c r="P177" s="551">
        <v>0</v>
      </c>
      <c r="Q177" s="551">
        <v>0</v>
      </c>
      <c r="R177" s="551">
        <v>0</v>
      </c>
      <c r="S177" s="551">
        <v>0</v>
      </c>
      <c r="T177" s="551">
        <v>-0.14490599930286407</v>
      </c>
      <c r="U177" s="551">
        <v>-0.13281999528408051</v>
      </c>
      <c r="V177" s="551">
        <v>-8.9948996901512146E-2</v>
      </c>
      <c r="W177" s="551">
        <v>-0.12799200415611267</v>
      </c>
      <c r="X177" s="551">
        <v>-0.15641599893569946</v>
      </c>
      <c r="Y177" s="551">
        <v>-0.1679999977350235</v>
      </c>
      <c r="Z177" s="551">
        <v>-0.74400001764297485</v>
      </c>
      <c r="AA177" s="551">
        <v>0</v>
      </c>
      <c r="AB177" s="551">
        <v>-2.500000037252903E-2</v>
      </c>
      <c r="AC177" s="551">
        <v>-0.20600000023841858</v>
      </c>
      <c r="AE177" s="551"/>
      <c r="AN177" s="526"/>
      <c r="AW177" s="526"/>
      <c r="BE177" s="526"/>
      <c r="BM177" s="526"/>
      <c r="BU177" s="526"/>
      <c r="CC177" s="526"/>
      <c r="CK177" s="526"/>
    </row>
    <row r="178" spans="1:89" ht="12.75" customHeight="1" x14ac:dyDescent="0.3">
      <c r="A178" s="561" t="s">
        <v>1780</v>
      </c>
      <c r="B178" s="550" t="str">
        <f t="shared" si="7"/>
        <v>X</v>
      </c>
      <c r="C178" s="553" t="s">
        <v>1781</v>
      </c>
      <c r="D178" s="551">
        <v>-8.9458003640174866E-2</v>
      </c>
      <c r="E178" s="551">
        <v>-0.70129400491714478</v>
      </c>
      <c r="F178" s="551">
        <v>-0.8868979811668396</v>
      </c>
      <c r="G178" s="551">
        <v>-0.76319801807403564</v>
      </c>
      <c r="H178" s="551">
        <v>-0.83125197887420654</v>
      </c>
      <c r="I178" s="551">
        <v>-0.55551397800445557</v>
      </c>
      <c r="J178" s="551">
        <v>-0.68900001049041748</v>
      </c>
      <c r="K178" s="551">
        <v>-0.76100802421569824</v>
      </c>
      <c r="L178" s="551">
        <v>-0.55656599998474121</v>
      </c>
      <c r="M178" s="551">
        <v>-0.5063139796257019</v>
      </c>
      <c r="N178" s="551">
        <v>-0.48344200849533081</v>
      </c>
      <c r="O178" s="551">
        <v>-0.52280700206756592</v>
      </c>
      <c r="P178" s="551">
        <v>-1.5469340085983276</v>
      </c>
      <c r="Q178" s="551">
        <v>-1.5930379629135132</v>
      </c>
      <c r="R178" s="551">
        <v>-1.3784459829330444</v>
      </c>
      <c r="S178" s="551">
        <v>-2.1128621101379395</v>
      </c>
      <c r="T178" s="551">
        <v>-2.6790399551391602</v>
      </c>
      <c r="U178" s="551">
        <v>-2.7077479362487793</v>
      </c>
      <c r="V178" s="551">
        <v>-1.7753679752349854</v>
      </c>
      <c r="W178" s="551">
        <v>-0.15794900059700012</v>
      </c>
      <c r="X178" s="551">
        <v>-2.4900000425986946E-4</v>
      </c>
      <c r="Y178" s="551">
        <v>-0.12600000202655792</v>
      </c>
      <c r="Z178" s="551">
        <v>-2.0000000949949026E-3</v>
      </c>
      <c r="AA178" s="551">
        <v>0</v>
      </c>
      <c r="AB178" s="551">
        <v>0</v>
      </c>
      <c r="AC178" s="551">
        <v>0</v>
      </c>
      <c r="AE178" s="551"/>
      <c r="AN178" s="526"/>
      <c r="AW178" s="526"/>
      <c r="BE178" s="526"/>
      <c r="BM178" s="526"/>
      <c r="BU178" s="526"/>
      <c r="CC178" s="526"/>
      <c r="CE178" s="526"/>
      <c r="CK178" s="526"/>
    </row>
    <row r="179" spans="1:89" ht="12.75" customHeight="1" x14ac:dyDescent="0.3">
      <c r="A179" s="561">
        <v>2.2999999999999998</v>
      </c>
      <c r="B179" s="550" t="str">
        <f t="shared" si="7"/>
        <v/>
      </c>
      <c r="C179" s="539" t="s">
        <v>1782</v>
      </c>
      <c r="D179" s="551">
        <v>0</v>
      </c>
      <c r="E179" s="551">
        <v>0</v>
      </c>
      <c r="F179" s="551">
        <v>0</v>
      </c>
      <c r="G179" s="551">
        <v>0</v>
      </c>
      <c r="H179" s="551">
        <v>0</v>
      </c>
      <c r="I179" s="551">
        <v>0</v>
      </c>
      <c r="J179" s="551">
        <v>0</v>
      </c>
      <c r="K179" s="551">
        <v>0</v>
      </c>
      <c r="L179" s="551">
        <v>0</v>
      </c>
      <c r="M179" s="551">
        <v>0</v>
      </c>
      <c r="N179" s="551">
        <v>0</v>
      </c>
      <c r="O179" s="551">
        <v>0</v>
      </c>
      <c r="P179" s="551">
        <v>0</v>
      </c>
      <c r="Q179" s="551">
        <v>0</v>
      </c>
      <c r="R179" s="551">
        <v>0</v>
      </c>
      <c r="S179" s="551">
        <v>0</v>
      </c>
      <c r="T179" s="551">
        <v>0</v>
      </c>
      <c r="U179" s="551">
        <v>0</v>
      </c>
      <c r="V179" s="551">
        <v>0</v>
      </c>
      <c r="W179" s="551">
        <v>0</v>
      </c>
      <c r="X179" s="551">
        <v>0</v>
      </c>
      <c r="Y179" s="551">
        <v>0</v>
      </c>
      <c r="Z179" s="551">
        <v>0</v>
      </c>
      <c r="AA179" s="551"/>
      <c r="AB179" s="551"/>
      <c r="AC179" s="551"/>
      <c r="AE179" s="551"/>
      <c r="AN179" s="526"/>
      <c r="AW179" s="526"/>
      <c r="BE179" s="526"/>
      <c r="BM179" s="526"/>
      <c r="BU179" s="526"/>
      <c r="CC179" s="526"/>
      <c r="CE179" s="526"/>
      <c r="CK179" s="526"/>
    </row>
    <row r="180" spans="1:89" ht="12.75" customHeight="1" x14ac:dyDescent="0.3">
      <c r="A180" s="561">
        <v>2.4</v>
      </c>
      <c r="B180" s="550" t="str">
        <f t="shared" si="7"/>
        <v>X</v>
      </c>
      <c r="C180" s="539" t="s">
        <v>1783</v>
      </c>
      <c r="D180" s="551">
        <v>-0.17111100256443024</v>
      </c>
      <c r="E180" s="551">
        <v>-0.69999998807907104</v>
      </c>
      <c r="F180" s="551">
        <v>-0.71166700124740601</v>
      </c>
      <c r="G180" s="551">
        <v>-0.71193897724151611</v>
      </c>
      <c r="H180" s="551">
        <v>-0.68710899353027344</v>
      </c>
      <c r="I180" s="551">
        <v>-0.6653749942779541</v>
      </c>
      <c r="J180" s="551">
        <v>-0.65659397840499878</v>
      </c>
      <c r="K180" s="551">
        <v>-0.63442701101303101</v>
      </c>
      <c r="L180" s="551">
        <v>-0.81026500463485718</v>
      </c>
      <c r="M180" s="551">
        <v>-0.57196998596191406</v>
      </c>
      <c r="N180" s="551">
        <v>-0.68345600366592407</v>
      </c>
      <c r="O180" s="551">
        <v>-0.63748598098754883</v>
      </c>
      <c r="P180" s="551">
        <v>-0.57914900779724121</v>
      </c>
      <c r="Q180" s="551">
        <v>-0.58869600296020508</v>
      </c>
      <c r="R180" s="551">
        <v>-0.5419430136680603</v>
      </c>
      <c r="S180" s="551">
        <v>-0.7482990026473999</v>
      </c>
      <c r="T180" s="551">
        <v>-0.44860398769378662</v>
      </c>
      <c r="U180" s="551">
        <v>-0.45656999945640564</v>
      </c>
      <c r="V180" s="551">
        <v>-0.43817499279975891</v>
      </c>
      <c r="W180" s="551">
        <v>-0.57224297523498535</v>
      </c>
      <c r="X180" s="551">
        <v>-0.57375597953796387</v>
      </c>
      <c r="Y180" s="551">
        <v>-0.82880699634552002</v>
      </c>
      <c r="Z180" s="551">
        <v>-0.79329097270965576</v>
      </c>
      <c r="AA180" s="551">
        <v>-6.2410001754760742</v>
      </c>
      <c r="AB180" s="551">
        <v>-4.2760000228881836</v>
      </c>
      <c r="AC180" s="551">
        <v>-4.8860001564025879</v>
      </c>
      <c r="AE180" s="551"/>
      <c r="AN180" s="526"/>
      <c r="AW180" s="526"/>
      <c r="BE180" s="526"/>
      <c r="BM180" s="526"/>
      <c r="BU180" s="526"/>
      <c r="CC180" s="526"/>
      <c r="CK180" s="526"/>
    </row>
    <row r="181" spans="1:89" ht="12.75" customHeight="1" x14ac:dyDescent="0.3">
      <c r="A181" s="561" t="s">
        <v>1784</v>
      </c>
      <c r="B181" s="550" t="str">
        <f t="shared" si="7"/>
        <v>X</v>
      </c>
      <c r="C181" s="553" t="s">
        <v>1785</v>
      </c>
      <c r="D181" s="551">
        <v>-0.17111100256443024</v>
      </c>
      <c r="E181" s="551">
        <v>-0.69999998807907104</v>
      </c>
      <c r="F181" s="551">
        <v>-0.71166700124740601</v>
      </c>
      <c r="G181" s="551">
        <v>-0.71193897724151611</v>
      </c>
      <c r="H181" s="551">
        <v>-0.68710899353027344</v>
      </c>
      <c r="I181" s="551">
        <v>-0.6653749942779541</v>
      </c>
      <c r="J181" s="551">
        <v>-0.65659397840499878</v>
      </c>
      <c r="K181" s="551">
        <v>-0.63442701101303101</v>
      </c>
      <c r="L181" s="551">
        <v>-0.81026500463485718</v>
      </c>
      <c r="M181" s="551">
        <v>-0.57196998596191406</v>
      </c>
      <c r="N181" s="551">
        <v>-0.68345600366592407</v>
      </c>
      <c r="O181" s="551">
        <v>-0.63748598098754883</v>
      </c>
      <c r="P181" s="551">
        <v>-0.57914900779724121</v>
      </c>
      <c r="Q181" s="551">
        <v>-0.58869600296020508</v>
      </c>
      <c r="R181" s="551">
        <v>-0.5419430136680603</v>
      </c>
      <c r="S181" s="551">
        <v>-0.7482990026473999</v>
      </c>
      <c r="T181" s="551">
        <v>-0.44860398769378662</v>
      </c>
      <c r="U181" s="551">
        <v>-0.45656999945640564</v>
      </c>
      <c r="V181" s="551">
        <v>-0.43817499279975891</v>
      </c>
      <c r="W181" s="551">
        <v>-0.57224297523498535</v>
      </c>
      <c r="X181" s="551">
        <v>-0.57375597953796387</v>
      </c>
      <c r="Y181" s="551">
        <v>-0.82880699634552002</v>
      </c>
      <c r="Z181" s="551">
        <v>-0.79329097270965576</v>
      </c>
      <c r="AA181" s="551">
        <v>-6.2410001754760742</v>
      </c>
      <c r="AB181" s="551">
        <v>-4.2760000228881836</v>
      </c>
      <c r="AC181" s="551">
        <v>-4.8860001564025879</v>
      </c>
      <c r="AE181" s="551"/>
      <c r="AN181" s="526"/>
      <c r="AW181" s="526"/>
      <c r="BE181" s="526"/>
      <c r="BM181" s="526"/>
      <c r="BU181" s="526"/>
      <c r="CC181" s="526"/>
      <c r="CK181" s="526"/>
    </row>
    <row r="182" spans="1:89" ht="12.75" customHeight="1" x14ac:dyDescent="0.3">
      <c r="A182" s="561" t="s">
        <v>1786</v>
      </c>
      <c r="B182" s="550" t="str">
        <f t="shared" si="7"/>
        <v/>
      </c>
      <c r="C182" s="553" t="s">
        <v>1787</v>
      </c>
      <c r="D182" s="551">
        <v>0</v>
      </c>
      <c r="E182" s="551">
        <v>0</v>
      </c>
      <c r="F182" s="551">
        <v>0</v>
      </c>
      <c r="G182" s="551">
        <v>0</v>
      </c>
      <c r="H182" s="551">
        <v>0</v>
      </c>
      <c r="I182" s="551">
        <v>0</v>
      </c>
      <c r="J182" s="551">
        <v>0</v>
      </c>
      <c r="K182" s="551">
        <v>0</v>
      </c>
      <c r="L182" s="551">
        <v>0</v>
      </c>
      <c r="M182" s="551">
        <v>0</v>
      </c>
      <c r="N182" s="551">
        <v>0</v>
      </c>
      <c r="O182" s="551">
        <v>0</v>
      </c>
      <c r="P182" s="551">
        <v>0</v>
      </c>
      <c r="Q182" s="551">
        <v>0</v>
      </c>
      <c r="R182" s="551">
        <v>0</v>
      </c>
      <c r="S182" s="551">
        <v>0</v>
      </c>
      <c r="T182" s="551">
        <v>0</v>
      </c>
      <c r="U182" s="551">
        <v>0</v>
      </c>
      <c r="V182" s="551">
        <v>0</v>
      </c>
      <c r="W182" s="551">
        <v>0</v>
      </c>
      <c r="X182" s="551">
        <v>0</v>
      </c>
      <c r="Y182" s="551">
        <v>0</v>
      </c>
      <c r="Z182" s="551">
        <v>0</v>
      </c>
      <c r="AA182" s="551"/>
      <c r="AB182" s="551"/>
      <c r="AC182" s="551"/>
      <c r="AE182" s="551"/>
      <c r="AN182" s="526"/>
      <c r="AW182" s="526"/>
      <c r="BE182" s="526"/>
      <c r="BM182" s="526"/>
      <c r="BU182" s="526"/>
      <c r="CC182" s="526"/>
      <c r="CE182" s="526"/>
      <c r="CK182" s="526"/>
    </row>
    <row r="183" spans="1:89" ht="12.75" customHeight="1" x14ac:dyDescent="0.3">
      <c r="A183" s="561" t="s">
        <v>1788</v>
      </c>
      <c r="B183" s="550" t="str">
        <f t="shared" si="7"/>
        <v/>
      </c>
      <c r="C183" s="553" t="s">
        <v>1789</v>
      </c>
      <c r="D183" s="551">
        <v>0</v>
      </c>
      <c r="E183" s="551">
        <v>0</v>
      </c>
      <c r="F183" s="551">
        <v>0</v>
      </c>
      <c r="G183" s="551">
        <v>0</v>
      </c>
      <c r="H183" s="551">
        <v>0</v>
      </c>
      <c r="I183" s="551">
        <v>0</v>
      </c>
      <c r="J183" s="551">
        <v>0</v>
      </c>
      <c r="K183" s="551">
        <v>0</v>
      </c>
      <c r="L183" s="551">
        <v>0</v>
      </c>
      <c r="M183" s="551">
        <v>0</v>
      </c>
      <c r="N183" s="551">
        <v>0</v>
      </c>
      <c r="O183" s="551">
        <v>0</v>
      </c>
      <c r="P183" s="551">
        <v>0</v>
      </c>
      <c r="Q183" s="551">
        <v>0</v>
      </c>
      <c r="R183" s="551">
        <v>0</v>
      </c>
      <c r="S183" s="551">
        <v>0</v>
      </c>
      <c r="T183" s="551">
        <v>0</v>
      </c>
      <c r="U183" s="551">
        <v>0</v>
      </c>
      <c r="V183" s="551">
        <v>0</v>
      </c>
      <c r="W183" s="551">
        <v>0</v>
      </c>
      <c r="X183" s="551">
        <v>0</v>
      </c>
      <c r="Y183" s="551">
        <v>0</v>
      </c>
      <c r="Z183" s="551">
        <v>0</v>
      </c>
      <c r="AA183" s="551">
        <v>0</v>
      </c>
      <c r="AB183" s="551">
        <v>0</v>
      </c>
      <c r="AC183" s="551">
        <v>0</v>
      </c>
      <c r="AE183" s="551"/>
      <c r="AN183" s="526"/>
      <c r="AW183" s="526"/>
      <c r="BE183" s="526"/>
      <c r="BM183" s="526"/>
      <c r="BU183" s="526"/>
      <c r="CC183" s="526"/>
      <c r="CE183" s="526"/>
      <c r="CK183" s="526"/>
    </row>
    <row r="184" spans="1:89" ht="12.75" customHeight="1" x14ac:dyDescent="0.3">
      <c r="A184" s="561">
        <v>2.5</v>
      </c>
      <c r="B184" s="550" t="str">
        <f t="shared" si="7"/>
        <v>X</v>
      </c>
      <c r="C184" s="539" t="s">
        <v>1790</v>
      </c>
      <c r="D184" s="551">
        <v>-1.364954948425293</v>
      </c>
      <c r="E184" s="551">
        <v>-0.64999997615814209</v>
      </c>
      <c r="F184" s="551">
        <v>0</v>
      </c>
      <c r="G184" s="551">
        <v>0</v>
      </c>
      <c r="H184" s="551">
        <v>0</v>
      </c>
      <c r="I184" s="551">
        <v>0</v>
      </c>
      <c r="J184" s="551">
        <v>0</v>
      </c>
      <c r="K184" s="551">
        <v>0</v>
      </c>
      <c r="L184" s="551">
        <v>0</v>
      </c>
      <c r="M184" s="551">
        <v>0</v>
      </c>
      <c r="N184" s="551">
        <v>0</v>
      </c>
      <c r="O184" s="551">
        <v>0</v>
      </c>
      <c r="P184" s="551">
        <v>0</v>
      </c>
      <c r="Q184" s="551">
        <v>0</v>
      </c>
      <c r="R184" s="551">
        <v>0</v>
      </c>
      <c r="S184" s="551">
        <v>0</v>
      </c>
      <c r="T184" s="551">
        <v>0</v>
      </c>
      <c r="U184" s="551">
        <v>0</v>
      </c>
      <c r="V184" s="551">
        <v>0</v>
      </c>
      <c r="W184" s="551">
        <v>-0.5</v>
      </c>
      <c r="X184" s="551">
        <v>-2.2999999523162842</v>
      </c>
      <c r="Y184" s="551">
        <v>0</v>
      </c>
      <c r="Z184" s="551">
        <v>-1.7999999523162842</v>
      </c>
      <c r="AA184" s="551">
        <v>0</v>
      </c>
      <c r="AB184" s="551">
        <v>0</v>
      </c>
      <c r="AC184" s="551">
        <v>0</v>
      </c>
      <c r="AE184" s="551"/>
      <c r="AN184" s="526"/>
      <c r="AW184" s="526"/>
      <c r="BE184" s="526"/>
      <c r="BM184" s="526"/>
      <c r="BU184" s="526"/>
      <c r="CC184" s="526"/>
      <c r="CE184" s="526"/>
      <c r="CK184" s="526"/>
    </row>
    <row r="185" spans="1:89" ht="12.75" customHeight="1" x14ac:dyDescent="0.3">
      <c r="A185" s="561" t="s">
        <v>1791</v>
      </c>
      <c r="B185" s="550" t="str">
        <f t="shared" si="7"/>
        <v>X</v>
      </c>
      <c r="C185" s="553" t="s">
        <v>1792</v>
      </c>
      <c r="D185" s="551">
        <v>-1.364954948425293</v>
      </c>
      <c r="E185" s="551">
        <v>-0.64999997615814209</v>
      </c>
      <c r="F185" s="551">
        <v>0</v>
      </c>
      <c r="G185" s="551">
        <v>0</v>
      </c>
      <c r="H185" s="551">
        <v>0</v>
      </c>
      <c r="I185" s="551">
        <v>0</v>
      </c>
      <c r="J185" s="551">
        <v>0</v>
      </c>
      <c r="K185" s="551">
        <v>0</v>
      </c>
      <c r="L185" s="551">
        <v>0</v>
      </c>
      <c r="M185" s="551">
        <v>0</v>
      </c>
      <c r="N185" s="551">
        <v>0</v>
      </c>
      <c r="O185" s="551">
        <v>0</v>
      </c>
      <c r="P185" s="551">
        <v>0</v>
      </c>
      <c r="Q185" s="551">
        <v>0</v>
      </c>
      <c r="R185" s="551">
        <v>0</v>
      </c>
      <c r="S185" s="551">
        <v>0</v>
      </c>
      <c r="T185" s="551">
        <v>0</v>
      </c>
      <c r="U185" s="551">
        <v>0</v>
      </c>
      <c r="V185" s="551">
        <v>0</v>
      </c>
      <c r="W185" s="551">
        <v>-0.5</v>
      </c>
      <c r="X185" s="551">
        <v>-2.2999999523162842</v>
      </c>
      <c r="Y185" s="551">
        <v>0</v>
      </c>
      <c r="Z185" s="551">
        <v>-1.7999999523162842</v>
      </c>
      <c r="AA185" s="551">
        <v>0</v>
      </c>
      <c r="AB185" s="551">
        <v>0</v>
      </c>
      <c r="AC185" s="551">
        <v>0</v>
      </c>
      <c r="AD185" s="544"/>
      <c r="AE185" s="551"/>
      <c r="AN185" s="526"/>
      <c r="AW185" s="526"/>
      <c r="BE185" s="526"/>
      <c r="BM185" s="526"/>
      <c r="BU185" s="526"/>
      <c r="CC185" s="526"/>
      <c r="CE185" s="526"/>
      <c r="CK185" s="526"/>
    </row>
    <row r="186" spans="1:89" ht="12.75" customHeight="1" x14ac:dyDescent="0.3">
      <c r="A186" s="561" t="s">
        <v>1793</v>
      </c>
      <c r="B186" s="550" t="str">
        <f t="shared" si="7"/>
        <v>X</v>
      </c>
      <c r="C186" s="554" t="s">
        <v>1794</v>
      </c>
      <c r="D186" s="551">
        <v>-1.364954948425293</v>
      </c>
      <c r="E186" s="551">
        <v>-0.64999997615814209</v>
      </c>
      <c r="F186" s="551">
        <v>0</v>
      </c>
      <c r="G186" s="551">
        <v>0</v>
      </c>
      <c r="H186" s="551">
        <v>0</v>
      </c>
      <c r="I186" s="551">
        <v>0</v>
      </c>
      <c r="J186" s="551">
        <v>0</v>
      </c>
      <c r="K186" s="551">
        <v>0</v>
      </c>
      <c r="L186" s="551">
        <v>0</v>
      </c>
      <c r="M186" s="551">
        <v>0</v>
      </c>
      <c r="N186" s="551">
        <v>0</v>
      </c>
      <c r="O186" s="551">
        <v>0</v>
      </c>
      <c r="P186" s="551">
        <v>0</v>
      </c>
      <c r="Q186" s="551">
        <v>0</v>
      </c>
      <c r="R186" s="551">
        <v>0</v>
      </c>
      <c r="S186" s="551">
        <v>0</v>
      </c>
      <c r="T186" s="551">
        <v>0</v>
      </c>
      <c r="U186" s="551">
        <v>0</v>
      </c>
      <c r="V186" s="551">
        <v>0</v>
      </c>
      <c r="W186" s="551">
        <v>-0.5</v>
      </c>
      <c r="X186" s="551">
        <v>-2.2999999523162842</v>
      </c>
      <c r="Y186" s="551">
        <v>0</v>
      </c>
      <c r="Z186" s="551">
        <v>-1.7999999523162842</v>
      </c>
      <c r="AA186" s="551">
        <v>0</v>
      </c>
      <c r="AB186" s="551">
        <v>0</v>
      </c>
      <c r="AC186" s="551">
        <v>0</v>
      </c>
      <c r="AE186" s="551"/>
      <c r="AN186" s="526"/>
      <c r="AW186" s="526"/>
      <c r="BE186" s="526"/>
      <c r="BM186" s="526"/>
      <c r="BU186" s="526"/>
      <c r="CC186" s="526"/>
      <c r="CK186" s="526"/>
    </row>
    <row r="187" spans="1:89" ht="12.75" customHeight="1" x14ac:dyDescent="0.35">
      <c r="A187" s="585" t="s">
        <v>1795</v>
      </c>
      <c r="B187" s="550" t="str">
        <f t="shared" si="7"/>
        <v>X</v>
      </c>
      <c r="C187" s="556" t="s">
        <v>1796</v>
      </c>
      <c r="D187" s="551">
        <v>-1.364954948425293</v>
      </c>
      <c r="E187" s="551">
        <v>-0.64999997615814209</v>
      </c>
      <c r="F187" s="551">
        <v>0</v>
      </c>
      <c r="G187" s="551">
        <v>0</v>
      </c>
      <c r="H187" s="551">
        <v>0</v>
      </c>
      <c r="I187" s="551">
        <v>0</v>
      </c>
      <c r="J187" s="551">
        <v>0</v>
      </c>
      <c r="K187" s="551">
        <v>0</v>
      </c>
      <c r="L187" s="551">
        <v>0</v>
      </c>
      <c r="M187" s="551">
        <v>0</v>
      </c>
      <c r="N187" s="551">
        <v>0</v>
      </c>
      <c r="O187" s="551">
        <v>0</v>
      </c>
      <c r="P187" s="551">
        <v>0</v>
      </c>
      <c r="Q187" s="551">
        <v>0</v>
      </c>
      <c r="R187" s="551">
        <v>0</v>
      </c>
      <c r="S187" s="551">
        <v>0</v>
      </c>
      <c r="T187" s="551">
        <v>0</v>
      </c>
      <c r="U187" s="551">
        <v>0</v>
      </c>
      <c r="V187" s="551">
        <v>0</v>
      </c>
      <c r="W187" s="551">
        <v>-0.5</v>
      </c>
      <c r="X187" s="551">
        <v>-2.2999999523162842</v>
      </c>
      <c r="Y187" s="551">
        <v>0</v>
      </c>
      <c r="Z187" s="551">
        <v>-1.7999999523162842</v>
      </c>
      <c r="AA187" s="551">
        <v>0</v>
      </c>
      <c r="AB187" s="551">
        <v>0</v>
      </c>
      <c r="AC187" s="551"/>
      <c r="AE187" s="551"/>
      <c r="AN187" s="526"/>
      <c r="AW187" s="526"/>
      <c r="BE187" s="526"/>
      <c r="BM187" s="526"/>
      <c r="BU187" s="526"/>
      <c r="CC187" s="526"/>
      <c r="CK187" s="526"/>
    </row>
    <row r="188" spans="1:89" ht="12.75" customHeight="1" x14ac:dyDescent="0.35">
      <c r="A188" s="585" t="s">
        <v>1797</v>
      </c>
      <c r="B188" s="550" t="str">
        <f t="shared" si="7"/>
        <v/>
      </c>
      <c r="C188" s="556" t="s">
        <v>1798</v>
      </c>
      <c r="D188" s="551">
        <v>0</v>
      </c>
      <c r="E188" s="551">
        <v>0</v>
      </c>
      <c r="F188" s="551">
        <v>0</v>
      </c>
      <c r="G188" s="551">
        <v>0</v>
      </c>
      <c r="H188" s="551">
        <v>0</v>
      </c>
      <c r="I188" s="551">
        <v>0</v>
      </c>
      <c r="J188" s="551">
        <v>0</v>
      </c>
      <c r="K188" s="551">
        <v>0</v>
      </c>
      <c r="L188" s="551">
        <v>0</v>
      </c>
      <c r="M188" s="551">
        <v>0</v>
      </c>
      <c r="N188" s="551">
        <v>0</v>
      </c>
      <c r="O188" s="551">
        <v>0</v>
      </c>
      <c r="P188" s="551">
        <v>0</v>
      </c>
      <c r="Q188" s="551">
        <v>0</v>
      </c>
      <c r="R188" s="551">
        <v>0</v>
      </c>
      <c r="S188" s="551">
        <v>0</v>
      </c>
      <c r="T188" s="551">
        <v>0</v>
      </c>
      <c r="U188" s="551">
        <v>0</v>
      </c>
      <c r="V188" s="551">
        <v>0</v>
      </c>
      <c r="W188" s="551">
        <v>0</v>
      </c>
      <c r="X188" s="551">
        <v>0</v>
      </c>
      <c r="Y188" s="551">
        <v>0</v>
      </c>
      <c r="Z188" s="551">
        <v>0</v>
      </c>
      <c r="AA188" s="551"/>
      <c r="AB188" s="551"/>
      <c r="AC188" s="551"/>
      <c r="AE188" s="551"/>
      <c r="AN188" s="526"/>
      <c r="AW188" s="526"/>
      <c r="BE188" s="526"/>
      <c r="BM188" s="526"/>
      <c r="BU188" s="526"/>
      <c r="CC188" s="526"/>
      <c r="CK188" s="526"/>
    </row>
    <row r="189" spans="1:89" ht="12.75" customHeight="1" x14ac:dyDescent="0.35">
      <c r="A189" s="585" t="s">
        <v>1799</v>
      </c>
      <c r="B189" s="550" t="str">
        <f t="shared" si="7"/>
        <v/>
      </c>
      <c r="C189" s="556" t="s">
        <v>1800</v>
      </c>
      <c r="D189" s="551">
        <v>0</v>
      </c>
      <c r="E189" s="551">
        <v>0</v>
      </c>
      <c r="F189" s="551">
        <v>0</v>
      </c>
      <c r="G189" s="551">
        <v>0</v>
      </c>
      <c r="H189" s="551">
        <v>0</v>
      </c>
      <c r="I189" s="551">
        <v>0</v>
      </c>
      <c r="J189" s="551">
        <v>0</v>
      </c>
      <c r="K189" s="551">
        <v>0</v>
      </c>
      <c r="L189" s="551">
        <v>0</v>
      </c>
      <c r="M189" s="551">
        <v>0</v>
      </c>
      <c r="N189" s="551">
        <v>0</v>
      </c>
      <c r="O189" s="551">
        <v>0</v>
      </c>
      <c r="P189" s="551">
        <v>0</v>
      </c>
      <c r="Q189" s="551">
        <v>0</v>
      </c>
      <c r="R189" s="551">
        <v>0</v>
      </c>
      <c r="S189" s="551">
        <v>0</v>
      </c>
      <c r="T189" s="551">
        <v>0</v>
      </c>
      <c r="U189" s="551">
        <v>0</v>
      </c>
      <c r="V189" s="551">
        <v>0</v>
      </c>
      <c r="W189" s="551">
        <v>0</v>
      </c>
      <c r="X189" s="551">
        <v>0</v>
      </c>
      <c r="Y189" s="551">
        <v>0</v>
      </c>
      <c r="Z189" s="551">
        <v>0</v>
      </c>
      <c r="AA189" s="551"/>
      <c r="AB189" s="551"/>
      <c r="AC189" s="551"/>
      <c r="AE189" s="551"/>
      <c r="AN189" s="526"/>
      <c r="AW189" s="526"/>
      <c r="BE189" s="526"/>
      <c r="BM189" s="526"/>
      <c r="BU189" s="526"/>
      <c r="CC189" s="526"/>
      <c r="CK189" s="526"/>
    </row>
    <row r="190" spans="1:89" ht="12.75" customHeight="1" x14ac:dyDescent="0.3">
      <c r="A190" s="561" t="s">
        <v>1801</v>
      </c>
      <c r="B190" s="550" t="str">
        <f t="shared" si="7"/>
        <v/>
      </c>
      <c r="C190" s="554" t="s">
        <v>1802</v>
      </c>
      <c r="D190" s="551">
        <v>0</v>
      </c>
      <c r="E190" s="551">
        <v>0</v>
      </c>
      <c r="F190" s="551">
        <v>0</v>
      </c>
      <c r="G190" s="551">
        <v>0</v>
      </c>
      <c r="H190" s="551">
        <v>0</v>
      </c>
      <c r="I190" s="551">
        <v>0</v>
      </c>
      <c r="J190" s="551">
        <v>0</v>
      </c>
      <c r="K190" s="551">
        <v>0</v>
      </c>
      <c r="L190" s="551">
        <v>0</v>
      </c>
      <c r="M190" s="551">
        <v>0</v>
      </c>
      <c r="N190" s="551">
        <v>0</v>
      </c>
      <c r="O190" s="551">
        <v>0</v>
      </c>
      <c r="P190" s="551">
        <v>0</v>
      </c>
      <c r="Q190" s="551">
        <v>0</v>
      </c>
      <c r="R190" s="551">
        <v>0</v>
      </c>
      <c r="S190" s="551">
        <v>0</v>
      </c>
      <c r="T190" s="551">
        <v>0</v>
      </c>
      <c r="U190" s="551">
        <v>0</v>
      </c>
      <c r="V190" s="551">
        <v>0</v>
      </c>
      <c r="W190" s="551">
        <v>0</v>
      </c>
      <c r="X190" s="551">
        <v>0</v>
      </c>
      <c r="Y190" s="551">
        <v>0</v>
      </c>
      <c r="Z190" s="551">
        <v>0</v>
      </c>
      <c r="AA190" s="551"/>
      <c r="AB190" s="551"/>
      <c r="AC190" s="551"/>
      <c r="AE190" s="551"/>
      <c r="AN190" s="526"/>
      <c r="AW190" s="526"/>
      <c r="BE190" s="526"/>
      <c r="BM190" s="526"/>
      <c r="BU190" s="526"/>
      <c r="CC190" s="526"/>
      <c r="CK190" s="526"/>
    </row>
    <row r="191" spans="1:89" ht="12.75" customHeight="1" x14ac:dyDescent="0.3">
      <c r="A191" s="561" t="s">
        <v>1803</v>
      </c>
      <c r="B191" s="550" t="str">
        <f t="shared" si="7"/>
        <v/>
      </c>
      <c r="C191" s="553" t="s">
        <v>1804</v>
      </c>
      <c r="D191" s="551">
        <v>0</v>
      </c>
      <c r="E191" s="551">
        <v>0</v>
      </c>
      <c r="F191" s="551">
        <v>0</v>
      </c>
      <c r="G191" s="551">
        <v>0</v>
      </c>
      <c r="H191" s="551">
        <v>0</v>
      </c>
      <c r="I191" s="551">
        <v>0</v>
      </c>
      <c r="J191" s="551">
        <v>0</v>
      </c>
      <c r="K191" s="551">
        <v>0</v>
      </c>
      <c r="L191" s="551">
        <v>0</v>
      </c>
      <c r="M191" s="551">
        <v>0</v>
      </c>
      <c r="N191" s="551">
        <v>0</v>
      </c>
      <c r="O191" s="551">
        <v>0</v>
      </c>
      <c r="P191" s="551">
        <v>0</v>
      </c>
      <c r="Q191" s="551">
        <v>0</v>
      </c>
      <c r="R191" s="551">
        <v>0</v>
      </c>
      <c r="S191" s="551">
        <v>0</v>
      </c>
      <c r="T191" s="551">
        <v>0</v>
      </c>
      <c r="U191" s="551">
        <v>0</v>
      </c>
      <c r="V191" s="551">
        <v>0</v>
      </c>
      <c r="W191" s="551">
        <v>0</v>
      </c>
      <c r="X191" s="551">
        <v>0</v>
      </c>
      <c r="Y191" s="551">
        <v>0</v>
      </c>
      <c r="Z191" s="551">
        <v>0</v>
      </c>
      <c r="AA191" s="551"/>
      <c r="AB191" s="551"/>
      <c r="AC191" s="551"/>
      <c r="AE191" s="551"/>
      <c r="AN191" s="526"/>
      <c r="AW191" s="526"/>
      <c r="BE191" s="526"/>
      <c r="BM191" s="526"/>
      <c r="BU191" s="526"/>
      <c r="CC191" s="526"/>
      <c r="CE191" s="526"/>
      <c r="CK191" s="526"/>
    </row>
    <row r="192" spans="1:89" ht="12.75" customHeight="1" x14ac:dyDescent="0.3">
      <c r="A192" s="561" t="s">
        <v>1805</v>
      </c>
      <c r="B192" s="550" t="str">
        <f t="shared" si="7"/>
        <v/>
      </c>
      <c r="C192" s="554" t="s">
        <v>1806</v>
      </c>
      <c r="D192" s="551">
        <v>0</v>
      </c>
      <c r="E192" s="551">
        <v>0</v>
      </c>
      <c r="F192" s="551">
        <v>0</v>
      </c>
      <c r="G192" s="551">
        <v>0</v>
      </c>
      <c r="H192" s="551">
        <v>0</v>
      </c>
      <c r="I192" s="551">
        <v>0</v>
      </c>
      <c r="J192" s="551">
        <v>0</v>
      </c>
      <c r="K192" s="551">
        <v>0</v>
      </c>
      <c r="L192" s="551">
        <v>0</v>
      </c>
      <c r="M192" s="551">
        <v>0</v>
      </c>
      <c r="N192" s="551">
        <v>0</v>
      </c>
      <c r="O192" s="551">
        <v>0</v>
      </c>
      <c r="P192" s="551">
        <v>0</v>
      </c>
      <c r="Q192" s="551">
        <v>0</v>
      </c>
      <c r="R192" s="551">
        <v>0</v>
      </c>
      <c r="S192" s="551">
        <v>0</v>
      </c>
      <c r="T192" s="551">
        <v>0</v>
      </c>
      <c r="U192" s="551">
        <v>0</v>
      </c>
      <c r="V192" s="551">
        <v>0</v>
      </c>
      <c r="W192" s="551">
        <v>0</v>
      </c>
      <c r="X192" s="551">
        <v>0</v>
      </c>
      <c r="Y192" s="551">
        <v>0</v>
      </c>
      <c r="Z192" s="551">
        <v>0</v>
      </c>
      <c r="AA192" s="551"/>
      <c r="AB192" s="551"/>
      <c r="AC192" s="551"/>
      <c r="AE192" s="551"/>
      <c r="AN192" s="526"/>
      <c r="AW192" s="526"/>
      <c r="BE192" s="526"/>
      <c r="BM192" s="526"/>
      <c r="BU192" s="526"/>
      <c r="CC192" s="526"/>
      <c r="CE192" s="526"/>
      <c r="CK192" s="526"/>
    </row>
    <row r="193" spans="1:89" ht="12.75" customHeight="1" x14ac:dyDescent="0.3">
      <c r="A193" s="561" t="s">
        <v>1807</v>
      </c>
      <c r="B193" s="550" t="str">
        <f t="shared" si="7"/>
        <v/>
      </c>
      <c r="C193" s="554" t="s">
        <v>1808</v>
      </c>
      <c r="D193" s="551">
        <v>0</v>
      </c>
      <c r="E193" s="551">
        <v>0</v>
      </c>
      <c r="F193" s="551">
        <v>0</v>
      </c>
      <c r="G193" s="551">
        <v>0</v>
      </c>
      <c r="H193" s="551">
        <v>0</v>
      </c>
      <c r="I193" s="551">
        <v>0</v>
      </c>
      <c r="J193" s="551">
        <v>0</v>
      </c>
      <c r="K193" s="551">
        <v>0</v>
      </c>
      <c r="L193" s="551">
        <v>0</v>
      </c>
      <c r="M193" s="551">
        <v>0</v>
      </c>
      <c r="N193" s="551">
        <v>0</v>
      </c>
      <c r="O193" s="551">
        <v>0</v>
      </c>
      <c r="P193" s="551">
        <v>0</v>
      </c>
      <c r="Q193" s="551">
        <v>0</v>
      </c>
      <c r="R193" s="551">
        <v>0</v>
      </c>
      <c r="S193" s="551">
        <v>0</v>
      </c>
      <c r="T193" s="551">
        <v>0</v>
      </c>
      <c r="U193" s="551">
        <v>0</v>
      </c>
      <c r="V193" s="551">
        <v>0</v>
      </c>
      <c r="W193" s="551">
        <v>0</v>
      </c>
      <c r="X193" s="551">
        <v>0</v>
      </c>
      <c r="Y193" s="551">
        <v>0</v>
      </c>
      <c r="Z193" s="551">
        <v>0</v>
      </c>
      <c r="AA193" s="551"/>
      <c r="AB193" s="551"/>
      <c r="AC193" s="551"/>
      <c r="AE193" s="551"/>
      <c r="AN193" s="526"/>
      <c r="AW193" s="526"/>
      <c r="BE193" s="526"/>
      <c r="BM193" s="526"/>
      <c r="BU193" s="526"/>
      <c r="CC193" s="526"/>
      <c r="CE193" s="526"/>
      <c r="CK193" s="526"/>
    </row>
    <row r="194" spans="1:89" ht="12.75" customHeight="1" x14ac:dyDescent="0.3">
      <c r="A194" s="561" t="s">
        <v>1809</v>
      </c>
      <c r="B194" s="550" t="str">
        <f t="shared" si="7"/>
        <v/>
      </c>
      <c r="C194" s="553" t="s">
        <v>1810</v>
      </c>
      <c r="D194" s="551">
        <v>0</v>
      </c>
      <c r="E194" s="551">
        <v>0</v>
      </c>
      <c r="F194" s="551">
        <v>0</v>
      </c>
      <c r="G194" s="551">
        <v>0</v>
      </c>
      <c r="H194" s="551">
        <v>0</v>
      </c>
      <c r="I194" s="551">
        <v>0</v>
      </c>
      <c r="J194" s="551">
        <v>0</v>
      </c>
      <c r="K194" s="551">
        <v>0</v>
      </c>
      <c r="L194" s="551">
        <v>0</v>
      </c>
      <c r="M194" s="551">
        <v>0</v>
      </c>
      <c r="N194" s="551">
        <v>0</v>
      </c>
      <c r="O194" s="551">
        <v>0</v>
      </c>
      <c r="P194" s="551">
        <v>0</v>
      </c>
      <c r="Q194" s="551">
        <v>0</v>
      </c>
      <c r="R194" s="551">
        <v>0</v>
      </c>
      <c r="S194" s="551">
        <v>0</v>
      </c>
      <c r="T194" s="551">
        <v>0</v>
      </c>
      <c r="U194" s="551">
        <v>0</v>
      </c>
      <c r="V194" s="551">
        <v>0</v>
      </c>
      <c r="W194" s="551">
        <v>0</v>
      </c>
      <c r="X194" s="551">
        <v>0</v>
      </c>
      <c r="Y194" s="551">
        <v>0</v>
      </c>
      <c r="Z194" s="551">
        <v>0</v>
      </c>
      <c r="AA194" s="551"/>
      <c r="AB194" s="551"/>
      <c r="AC194" s="551"/>
      <c r="AE194" s="551"/>
      <c r="AN194" s="526"/>
      <c r="AW194" s="526"/>
      <c r="BE194" s="526"/>
      <c r="BM194" s="526"/>
      <c r="BU194" s="526"/>
      <c r="CC194" s="526"/>
      <c r="CK194" s="526"/>
    </row>
    <row r="195" spans="1:89" ht="12.75" customHeight="1" x14ac:dyDescent="0.3">
      <c r="A195" s="561">
        <v>2.6</v>
      </c>
      <c r="B195" s="550" t="str">
        <f t="shared" si="7"/>
        <v>X</v>
      </c>
      <c r="C195" s="539" t="s">
        <v>1811</v>
      </c>
      <c r="D195" s="551">
        <v>-9.6283912658691406</v>
      </c>
      <c r="E195" s="551">
        <v>-10.58277416229248</v>
      </c>
      <c r="F195" s="551">
        <v>-9.6504735946655273</v>
      </c>
      <c r="G195" s="551">
        <v>-12.479093551635742</v>
      </c>
      <c r="H195" s="551">
        <v>-9.7112197875976563</v>
      </c>
      <c r="I195" s="551">
        <v>-9.7772989273071289</v>
      </c>
      <c r="J195" s="551">
        <v>-10.798496246337891</v>
      </c>
      <c r="K195" s="551">
        <v>-11.191912651062012</v>
      </c>
      <c r="L195" s="551">
        <v>-10.406516075134277</v>
      </c>
      <c r="M195" s="551">
        <v>-9.6869869232177734</v>
      </c>
      <c r="N195" s="551">
        <v>-9.6671018600463867</v>
      </c>
      <c r="O195" s="551">
        <v>-9.4060487747192383</v>
      </c>
      <c r="P195" s="551">
        <v>-9.6957130432128906</v>
      </c>
      <c r="Q195" s="551">
        <v>-11.257566452026367</v>
      </c>
      <c r="R195" s="551">
        <v>-11.725377082824707</v>
      </c>
      <c r="S195" s="551">
        <v>-14.953693389892578</v>
      </c>
      <c r="T195" s="551">
        <v>-17.50822639465332</v>
      </c>
      <c r="U195" s="551">
        <v>-14.454029083251953</v>
      </c>
      <c r="V195" s="551">
        <v>-18.456394195556641</v>
      </c>
      <c r="W195" s="551">
        <v>-18.538312911987305</v>
      </c>
      <c r="X195" s="551">
        <v>-25.512117385864258</v>
      </c>
      <c r="Y195" s="551">
        <v>-24.336467742919922</v>
      </c>
      <c r="Z195" s="551">
        <v>-23.073423385620117</v>
      </c>
      <c r="AA195" s="551">
        <v>-19.391000747680664</v>
      </c>
      <c r="AB195" s="551">
        <v>-30.277999877929688</v>
      </c>
      <c r="AC195" s="551">
        <v>-32.242000579833984</v>
      </c>
      <c r="AE195" s="551"/>
      <c r="AN195" s="526"/>
      <c r="AW195" s="526"/>
      <c r="BE195" s="526"/>
      <c r="BM195" s="526"/>
      <c r="BU195" s="526"/>
      <c r="CC195" s="526"/>
      <c r="CE195" s="526"/>
      <c r="CK195" s="526"/>
    </row>
    <row r="196" spans="1:89" ht="12.75" customHeight="1" x14ac:dyDescent="0.3">
      <c r="A196" s="561" t="s">
        <v>1812</v>
      </c>
      <c r="B196" s="550" t="str">
        <f t="shared" si="7"/>
        <v/>
      </c>
      <c r="C196" s="553" t="s">
        <v>1813</v>
      </c>
      <c r="D196" s="551">
        <v>0</v>
      </c>
      <c r="E196" s="551">
        <v>0</v>
      </c>
      <c r="F196" s="551">
        <v>0</v>
      </c>
      <c r="G196" s="551">
        <v>0</v>
      </c>
      <c r="H196" s="551">
        <v>0</v>
      </c>
      <c r="I196" s="551">
        <v>0</v>
      </c>
      <c r="J196" s="551">
        <v>0</v>
      </c>
      <c r="K196" s="551">
        <v>0</v>
      </c>
      <c r="L196" s="551">
        <v>0</v>
      </c>
      <c r="M196" s="551">
        <v>0</v>
      </c>
      <c r="N196" s="551">
        <v>0</v>
      </c>
      <c r="O196" s="551">
        <v>0</v>
      </c>
      <c r="P196" s="551">
        <v>0</v>
      </c>
      <c r="Q196" s="551">
        <v>0</v>
      </c>
      <c r="R196" s="551">
        <v>0</v>
      </c>
      <c r="S196" s="551">
        <v>0</v>
      </c>
      <c r="T196" s="551">
        <v>0</v>
      </c>
      <c r="U196" s="551">
        <v>0</v>
      </c>
      <c r="V196" s="551">
        <v>0</v>
      </c>
      <c r="W196" s="551">
        <v>0</v>
      </c>
      <c r="X196" s="551">
        <v>0</v>
      </c>
      <c r="Y196" s="551">
        <v>0</v>
      </c>
      <c r="Z196" s="551">
        <v>0</v>
      </c>
      <c r="AA196" s="551"/>
      <c r="AB196" s="551"/>
      <c r="AC196" s="551"/>
      <c r="AE196" s="551"/>
      <c r="AN196" s="526"/>
      <c r="AW196" s="526"/>
      <c r="BE196" s="526"/>
      <c r="BM196" s="526"/>
      <c r="BU196" s="526"/>
      <c r="CC196" s="526"/>
      <c r="CE196" s="526"/>
      <c r="CK196" s="526"/>
    </row>
    <row r="197" spans="1:89" ht="12.75" customHeight="1" x14ac:dyDescent="0.3">
      <c r="A197" s="561" t="s">
        <v>1814</v>
      </c>
      <c r="B197" s="550" t="str">
        <f t="shared" si="7"/>
        <v/>
      </c>
      <c r="C197" s="554" t="s">
        <v>1815</v>
      </c>
      <c r="D197" s="551">
        <v>0</v>
      </c>
      <c r="E197" s="551">
        <v>0</v>
      </c>
      <c r="F197" s="551">
        <v>0</v>
      </c>
      <c r="G197" s="551">
        <v>0</v>
      </c>
      <c r="H197" s="551">
        <v>0</v>
      </c>
      <c r="I197" s="551">
        <v>0</v>
      </c>
      <c r="J197" s="551">
        <v>0</v>
      </c>
      <c r="K197" s="551">
        <v>0</v>
      </c>
      <c r="L197" s="551">
        <v>0</v>
      </c>
      <c r="M197" s="551">
        <v>0</v>
      </c>
      <c r="N197" s="551">
        <v>0</v>
      </c>
      <c r="O197" s="551">
        <v>0</v>
      </c>
      <c r="P197" s="551">
        <v>0</v>
      </c>
      <c r="Q197" s="551">
        <v>0</v>
      </c>
      <c r="R197" s="551">
        <v>0</v>
      </c>
      <c r="S197" s="551">
        <v>0</v>
      </c>
      <c r="T197" s="551">
        <v>0</v>
      </c>
      <c r="U197" s="551">
        <v>0</v>
      </c>
      <c r="V197" s="551">
        <v>0</v>
      </c>
      <c r="W197" s="551">
        <v>0</v>
      </c>
      <c r="X197" s="551">
        <v>0</v>
      </c>
      <c r="Y197" s="551">
        <v>0</v>
      </c>
      <c r="Z197" s="551">
        <v>0</v>
      </c>
      <c r="AA197" s="551"/>
      <c r="AB197" s="551"/>
      <c r="AC197" s="551"/>
      <c r="AE197" s="551"/>
      <c r="AN197" s="526"/>
      <c r="AW197" s="526"/>
      <c r="BE197" s="526"/>
      <c r="BM197" s="526"/>
      <c r="BU197" s="526"/>
      <c r="CC197" s="526"/>
      <c r="CE197" s="526"/>
      <c r="CK197" s="526"/>
    </row>
    <row r="198" spans="1:89" ht="12.75" customHeight="1" x14ac:dyDescent="0.3">
      <c r="A198" s="561" t="s">
        <v>1816</v>
      </c>
      <c r="B198" s="550" t="str">
        <f t="shared" si="7"/>
        <v/>
      </c>
      <c r="C198" s="554" t="s">
        <v>1817</v>
      </c>
      <c r="D198" s="551">
        <v>0</v>
      </c>
      <c r="E198" s="551">
        <v>0</v>
      </c>
      <c r="F198" s="551">
        <v>0</v>
      </c>
      <c r="G198" s="551">
        <v>0</v>
      </c>
      <c r="H198" s="551">
        <v>0</v>
      </c>
      <c r="I198" s="551">
        <v>0</v>
      </c>
      <c r="J198" s="551">
        <v>0</v>
      </c>
      <c r="K198" s="551">
        <v>0</v>
      </c>
      <c r="L198" s="551">
        <v>0</v>
      </c>
      <c r="M198" s="551">
        <v>0</v>
      </c>
      <c r="N198" s="551">
        <v>0</v>
      </c>
      <c r="O198" s="551">
        <v>0</v>
      </c>
      <c r="P198" s="551">
        <v>0</v>
      </c>
      <c r="Q198" s="551">
        <v>0</v>
      </c>
      <c r="R198" s="551">
        <v>0</v>
      </c>
      <c r="S198" s="551">
        <v>0</v>
      </c>
      <c r="T198" s="551">
        <v>0</v>
      </c>
      <c r="U198" s="551">
        <v>0</v>
      </c>
      <c r="V198" s="551">
        <v>0</v>
      </c>
      <c r="W198" s="551">
        <v>0</v>
      </c>
      <c r="X198" s="551">
        <v>0</v>
      </c>
      <c r="Y198" s="551">
        <v>0</v>
      </c>
      <c r="Z198" s="551">
        <v>0</v>
      </c>
      <c r="AA198" s="551"/>
      <c r="AB198" s="551"/>
      <c r="AC198" s="551"/>
      <c r="AE198" s="551"/>
      <c r="AN198" s="526"/>
      <c r="AW198" s="526"/>
      <c r="BE198" s="526"/>
      <c r="BM198" s="526"/>
      <c r="BU198" s="526"/>
      <c r="CC198" s="526"/>
      <c r="CE198" s="526"/>
      <c r="CK198" s="526"/>
    </row>
    <row r="199" spans="1:89" ht="12.75" customHeight="1" x14ac:dyDescent="0.3">
      <c r="A199" s="561" t="s">
        <v>1818</v>
      </c>
      <c r="B199" s="550" t="str">
        <f t="shared" si="7"/>
        <v>X</v>
      </c>
      <c r="C199" s="553" t="s">
        <v>1819</v>
      </c>
      <c r="D199" s="551">
        <v>-0.49065399169921875</v>
      </c>
      <c r="E199" s="551">
        <v>-0.60508900880813599</v>
      </c>
      <c r="F199" s="551">
        <v>-0.67708897590637207</v>
      </c>
      <c r="G199" s="551">
        <v>-0.75118499994277954</v>
      </c>
      <c r="H199" s="551">
        <v>-0.56076902151107788</v>
      </c>
      <c r="I199" s="551">
        <v>-0.70433998107910156</v>
      </c>
      <c r="J199" s="551">
        <v>-1.4363720417022705</v>
      </c>
      <c r="K199" s="551">
        <v>-1.630715012550354</v>
      </c>
      <c r="L199" s="551">
        <v>-1.0823010206222534</v>
      </c>
      <c r="M199" s="551">
        <v>-0.43639901280403137</v>
      </c>
      <c r="N199" s="551">
        <v>-0.51317101716995239</v>
      </c>
      <c r="O199" s="551">
        <v>-0.52788698673248291</v>
      </c>
      <c r="P199" s="551">
        <v>-0.54499000310897827</v>
      </c>
      <c r="Q199" s="551">
        <v>-0.52308601140975952</v>
      </c>
      <c r="R199" s="551">
        <v>-5.080000264570117E-4</v>
      </c>
      <c r="S199" s="551">
        <v>-0.68493497371673584</v>
      </c>
      <c r="T199" s="551">
        <v>-0.88203400373458862</v>
      </c>
      <c r="U199" s="551">
        <v>-0.86692100763320923</v>
      </c>
      <c r="V199" s="551">
        <v>-1.1798230409622192</v>
      </c>
      <c r="W199" s="551">
        <v>-0.95850402116775513</v>
      </c>
      <c r="X199" s="551">
        <v>-0.72124099731445313</v>
      </c>
      <c r="Y199" s="551">
        <v>-3.0000000260770321E-3</v>
      </c>
      <c r="Z199" s="551">
        <v>-6.0000000521540642E-3</v>
      </c>
      <c r="AA199" s="551">
        <v>-7.0000002160668373E-3</v>
      </c>
      <c r="AB199" s="551">
        <v>-9.9999997764825821E-3</v>
      </c>
      <c r="AC199" s="551">
        <v>-7.0000002160668373E-3</v>
      </c>
      <c r="AE199" s="551"/>
      <c r="AN199" s="526"/>
      <c r="AW199" s="526"/>
      <c r="BE199" s="526"/>
      <c r="BM199" s="526"/>
      <c r="BU199" s="526"/>
      <c r="CC199" s="526"/>
      <c r="CE199" s="526"/>
      <c r="CK199" s="526"/>
    </row>
    <row r="200" spans="1:89" ht="12.75" customHeight="1" x14ac:dyDescent="0.3">
      <c r="A200" s="561" t="s">
        <v>1820</v>
      </c>
      <c r="B200" s="550" t="str">
        <f t="shared" si="7"/>
        <v>X</v>
      </c>
      <c r="C200" s="554" t="s">
        <v>1821</v>
      </c>
      <c r="D200" s="551">
        <v>-0.49065399169921875</v>
      </c>
      <c r="E200" s="551">
        <v>-0.60508900880813599</v>
      </c>
      <c r="F200" s="551">
        <v>-0.67708897590637207</v>
      </c>
      <c r="G200" s="551">
        <v>-0.75118499994277954</v>
      </c>
      <c r="H200" s="551">
        <v>-0.56076902151107788</v>
      </c>
      <c r="I200" s="551">
        <v>-0.70433998107910156</v>
      </c>
      <c r="J200" s="551">
        <v>-1.4363720417022705</v>
      </c>
      <c r="K200" s="551">
        <v>-1.630715012550354</v>
      </c>
      <c r="L200" s="551">
        <v>-1.0823010206222534</v>
      </c>
      <c r="M200" s="551">
        <v>-0.43639901280403137</v>
      </c>
      <c r="N200" s="551">
        <v>-0.51317101716995239</v>
      </c>
      <c r="O200" s="551">
        <v>-0.52788698673248291</v>
      </c>
      <c r="P200" s="551">
        <v>-0.54499000310897827</v>
      </c>
      <c r="Q200" s="551">
        <v>-0.52308601140975952</v>
      </c>
      <c r="R200" s="551">
        <v>-5.080000264570117E-4</v>
      </c>
      <c r="S200" s="551">
        <v>-0.68493497371673584</v>
      </c>
      <c r="T200" s="551">
        <v>-0.88203400373458862</v>
      </c>
      <c r="U200" s="551">
        <v>-0.86692100763320923</v>
      </c>
      <c r="V200" s="551">
        <v>-1.1798230409622192</v>
      </c>
      <c r="W200" s="551">
        <v>-0.95850402116775513</v>
      </c>
      <c r="X200" s="551">
        <v>-0.72124099731445313</v>
      </c>
      <c r="Y200" s="551">
        <v>0</v>
      </c>
      <c r="Z200" s="551">
        <v>0</v>
      </c>
      <c r="AA200" s="551">
        <v>0</v>
      </c>
      <c r="AB200" s="551">
        <v>0</v>
      </c>
      <c r="AC200" s="551">
        <v>0</v>
      </c>
      <c r="AE200" s="551"/>
      <c r="AN200" s="526"/>
      <c r="AW200" s="526"/>
      <c r="BE200" s="526"/>
      <c r="BM200" s="526"/>
      <c r="BU200" s="526"/>
      <c r="CC200" s="526"/>
      <c r="CE200" s="526"/>
      <c r="CK200" s="526"/>
    </row>
    <row r="201" spans="1:89" ht="12.75" customHeight="1" x14ac:dyDescent="0.3">
      <c r="A201" s="561" t="s">
        <v>1822</v>
      </c>
      <c r="B201" s="550" t="str">
        <f t="shared" si="7"/>
        <v>X</v>
      </c>
      <c r="C201" s="554" t="s">
        <v>1823</v>
      </c>
      <c r="D201" s="551">
        <v>0</v>
      </c>
      <c r="E201" s="551">
        <v>0</v>
      </c>
      <c r="F201" s="551">
        <v>0</v>
      </c>
      <c r="G201" s="551">
        <v>0</v>
      </c>
      <c r="H201" s="551">
        <v>0</v>
      </c>
      <c r="I201" s="551">
        <v>0</v>
      </c>
      <c r="J201" s="551">
        <v>0</v>
      </c>
      <c r="K201" s="551">
        <v>0</v>
      </c>
      <c r="L201" s="551">
        <v>0</v>
      </c>
      <c r="M201" s="551">
        <v>0</v>
      </c>
      <c r="N201" s="551">
        <v>0</v>
      </c>
      <c r="O201" s="551">
        <v>0</v>
      </c>
      <c r="P201" s="551">
        <v>0</v>
      </c>
      <c r="Q201" s="551">
        <v>0</v>
      </c>
      <c r="R201" s="551">
        <v>0</v>
      </c>
      <c r="S201" s="551">
        <v>0</v>
      </c>
      <c r="T201" s="551">
        <v>0</v>
      </c>
      <c r="U201" s="551">
        <v>0</v>
      </c>
      <c r="V201" s="551">
        <v>0</v>
      </c>
      <c r="W201" s="551">
        <v>0</v>
      </c>
      <c r="X201" s="551">
        <v>0</v>
      </c>
      <c r="Y201" s="551">
        <v>-3.0000000260770321E-3</v>
      </c>
      <c r="Z201" s="551">
        <v>-6.0000000521540642E-3</v>
      </c>
      <c r="AA201" s="551">
        <v>-7.0000002160668373E-3</v>
      </c>
      <c r="AB201" s="551">
        <v>-9.9999997764825821E-3</v>
      </c>
      <c r="AC201" s="551">
        <v>-7.0000002160668373E-3</v>
      </c>
      <c r="AE201" s="551"/>
      <c r="AN201" s="526"/>
      <c r="AW201" s="526"/>
      <c r="BE201" s="526"/>
      <c r="BM201" s="526"/>
      <c r="BU201" s="526"/>
      <c r="CC201" s="526"/>
      <c r="CE201" s="526"/>
      <c r="CK201" s="526"/>
    </row>
    <row r="202" spans="1:89" ht="12.75" customHeight="1" x14ac:dyDescent="0.3">
      <c r="A202" s="561" t="s">
        <v>1824</v>
      </c>
      <c r="B202" s="550" t="str">
        <f t="shared" si="7"/>
        <v>X</v>
      </c>
      <c r="C202" s="553" t="s">
        <v>1825</v>
      </c>
      <c r="D202" s="551">
        <v>-9.1377372741699219</v>
      </c>
      <c r="E202" s="551">
        <v>-9.9776849746704102</v>
      </c>
      <c r="F202" s="551">
        <v>-8.9733848571777344</v>
      </c>
      <c r="G202" s="551">
        <v>-11.727909088134766</v>
      </c>
      <c r="H202" s="551">
        <v>-9.1504507064819336</v>
      </c>
      <c r="I202" s="551">
        <v>-9.0729589462280273</v>
      </c>
      <c r="J202" s="551">
        <v>-9.3621244430541992</v>
      </c>
      <c r="K202" s="551">
        <v>-9.5611982345581055</v>
      </c>
      <c r="L202" s="551">
        <v>-9.3242149353027344</v>
      </c>
      <c r="M202" s="551">
        <v>-9.2505884170532227</v>
      </c>
      <c r="N202" s="551">
        <v>-9.1539306640625</v>
      </c>
      <c r="O202" s="551">
        <v>-8.8781623840332031</v>
      </c>
      <c r="P202" s="551">
        <v>-9.1507234573364258</v>
      </c>
      <c r="Q202" s="551">
        <v>-10.734479904174805</v>
      </c>
      <c r="R202" s="551">
        <v>-11.724868774414063</v>
      </c>
      <c r="S202" s="551">
        <v>-14.268757820129395</v>
      </c>
      <c r="T202" s="551">
        <v>-16.626192092895508</v>
      </c>
      <c r="U202" s="551">
        <v>-13.58710765838623</v>
      </c>
      <c r="V202" s="551">
        <v>-17.276571273803711</v>
      </c>
      <c r="W202" s="551">
        <v>-17.579809188842773</v>
      </c>
      <c r="X202" s="551">
        <v>-24.790876388549805</v>
      </c>
      <c r="Y202" s="551">
        <v>-24.333467483520508</v>
      </c>
      <c r="Z202" s="551">
        <v>-23.067424774169922</v>
      </c>
      <c r="AA202" s="551">
        <v>-19.384000778198242</v>
      </c>
      <c r="AB202" s="551">
        <v>-30.267999649047852</v>
      </c>
      <c r="AC202" s="551">
        <v>-32.235000610351563</v>
      </c>
      <c r="AE202" s="551"/>
      <c r="AN202" s="526"/>
      <c r="AW202" s="526"/>
      <c r="BE202" s="526"/>
      <c r="BM202" s="526"/>
      <c r="BU202" s="526"/>
      <c r="CC202" s="526"/>
      <c r="CE202" s="526"/>
      <c r="CK202" s="526"/>
    </row>
    <row r="203" spans="1:89" ht="12.75" customHeight="1" x14ac:dyDescent="0.3">
      <c r="A203" s="561" t="s">
        <v>1826</v>
      </c>
      <c r="B203" s="550" t="str">
        <f t="shared" si="7"/>
        <v>X</v>
      </c>
      <c r="C203" s="554" t="s">
        <v>1827</v>
      </c>
      <c r="D203" s="551">
        <v>-9.1377372741699219</v>
      </c>
      <c r="E203" s="551">
        <v>-9.9776849746704102</v>
      </c>
      <c r="F203" s="551">
        <v>-8.9733848571777344</v>
      </c>
      <c r="G203" s="551">
        <v>-11.727909088134766</v>
      </c>
      <c r="H203" s="551">
        <v>-9.1504507064819336</v>
      </c>
      <c r="I203" s="551">
        <v>-9.0729589462280273</v>
      </c>
      <c r="J203" s="551">
        <v>-9.3621244430541992</v>
      </c>
      <c r="K203" s="551">
        <v>-9.5611982345581055</v>
      </c>
      <c r="L203" s="551">
        <v>-9.3242149353027344</v>
      </c>
      <c r="M203" s="551">
        <v>-9.2505884170532227</v>
      </c>
      <c r="N203" s="551">
        <v>-9.1539306640625</v>
      </c>
      <c r="O203" s="551">
        <v>-8.8781623840332031</v>
      </c>
      <c r="P203" s="551">
        <v>-9.1507234573364258</v>
      </c>
      <c r="Q203" s="551">
        <v>-10.734479904174805</v>
      </c>
      <c r="R203" s="551">
        <v>-11.724868774414063</v>
      </c>
      <c r="S203" s="551">
        <v>-14.268757820129395</v>
      </c>
      <c r="T203" s="551">
        <v>-16.626192092895508</v>
      </c>
      <c r="U203" s="551">
        <v>-13.58710765838623</v>
      </c>
      <c r="V203" s="551">
        <v>-17.276571273803711</v>
      </c>
      <c r="W203" s="551">
        <v>-17.579809188842773</v>
      </c>
      <c r="X203" s="551">
        <v>-24.790876388549805</v>
      </c>
      <c r="Y203" s="551">
        <v>-23.687467575073242</v>
      </c>
      <c r="Z203" s="551">
        <v>-23.067424774169922</v>
      </c>
      <c r="AA203" s="551">
        <v>-19.384000778198242</v>
      </c>
      <c r="AB203" s="551">
        <v>-30.267999649047852</v>
      </c>
      <c r="AC203" s="551">
        <v>-29.221000671386719</v>
      </c>
      <c r="AE203" s="551"/>
      <c r="AN203" s="526"/>
      <c r="AW203" s="526"/>
      <c r="BE203" s="526"/>
      <c r="BM203" s="526"/>
      <c r="BU203" s="526"/>
      <c r="CC203" s="526"/>
      <c r="CE203" s="526"/>
      <c r="CK203" s="526"/>
    </row>
    <row r="204" spans="1:89" x14ac:dyDescent="0.3">
      <c r="A204" s="561" t="s">
        <v>1828</v>
      </c>
      <c r="B204" s="550" t="str">
        <f t="shared" si="7"/>
        <v>X</v>
      </c>
      <c r="C204" s="556" t="s">
        <v>1829</v>
      </c>
      <c r="D204" s="551">
        <v>-4.7047219276428223</v>
      </c>
      <c r="E204" s="551">
        <v>-5.5366849899291992</v>
      </c>
      <c r="F204" s="551">
        <v>-4.5203948020935059</v>
      </c>
      <c r="G204" s="551">
        <v>-7.2649087905883789</v>
      </c>
      <c r="H204" s="551">
        <v>-4.5775032043457031</v>
      </c>
      <c r="I204" s="551">
        <v>-4.5819602012634277</v>
      </c>
      <c r="J204" s="551">
        <v>-4.6511240005493164</v>
      </c>
      <c r="K204" s="551">
        <v>-4.7502279281616211</v>
      </c>
      <c r="L204" s="551">
        <v>-4.5132150650024414</v>
      </c>
      <c r="M204" s="551">
        <v>-4.4395880699157715</v>
      </c>
      <c r="N204" s="551">
        <v>-4.3428788185119629</v>
      </c>
      <c r="O204" s="551">
        <v>-4.0029997825622559</v>
      </c>
      <c r="P204" s="551">
        <v>-4.4148402214050293</v>
      </c>
      <c r="Q204" s="551">
        <v>-5.3719267845153809</v>
      </c>
      <c r="R204" s="551">
        <v>-6.1008200645446777</v>
      </c>
      <c r="S204" s="551">
        <v>-8.027928352355957</v>
      </c>
      <c r="T204" s="551">
        <v>-10.122592926025391</v>
      </c>
      <c r="U204" s="551">
        <v>-6.4978327751159668</v>
      </c>
      <c r="V204" s="551">
        <v>-9.7005710601806641</v>
      </c>
      <c r="W204" s="551">
        <v>-5.8291740417480469</v>
      </c>
      <c r="X204" s="551">
        <v>-7.3728442192077637</v>
      </c>
      <c r="Y204" s="551">
        <v>-5.4559998512268066</v>
      </c>
      <c r="Z204" s="551">
        <v>-5.4219999313354492</v>
      </c>
      <c r="AA204" s="551">
        <v>-7.249000072479248</v>
      </c>
      <c r="AB204" s="551">
        <v>-11.388999938964844</v>
      </c>
      <c r="AC204" s="551">
        <v>-11.583000183105469</v>
      </c>
      <c r="AE204" s="551"/>
    </row>
    <row r="205" spans="1:89" x14ac:dyDescent="0.3">
      <c r="A205" s="561" t="s">
        <v>1830</v>
      </c>
      <c r="B205" s="550" t="str">
        <f t="shared" si="7"/>
        <v>X</v>
      </c>
      <c r="C205" s="557" t="s">
        <v>1831</v>
      </c>
      <c r="D205" s="551">
        <v>-2.500000037252903E-2</v>
      </c>
      <c r="E205" s="551">
        <v>-2.500000037252903E-2</v>
      </c>
      <c r="F205" s="551">
        <v>-2.500000037252903E-2</v>
      </c>
      <c r="G205" s="551">
        <v>-4.7150001525878906</v>
      </c>
      <c r="H205" s="551">
        <v>-2.440000057220459</v>
      </c>
      <c r="I205" s="551">
        <v>-2.4100000858306885</v>
      </c>
      <c r="J205" s="551">
        <v>-2.369999885559082</v>
      </c>
      <c r="K205" s="551">
        <v>-2.4100000858306885</v>
      </c>
      <c r="L205" s="551">
        <v>-2.3499879837036133</v>
      </c>
      <c r="M205" s="551">
        <v>-2.3499879837036133</v>
      </c>
      <c r="N205" s="551">
        <v>-2.4091000556945801</v>
      </c>
      <c r="O205" s="551">
        <v>-2.1370000839233398</v>
      </c>
      <c r="P205" s="551">
        <v>-2.6561999320983887</v>
      </c>
      <c r="Q205" s="551">
        <v>-2.4360001087188721</v>
      </c>
      <c r="R205" s="551">
        <v>-2.4860000610351563</v>
      </c>
      <c r="S205" s="551">
        <v>-2.4360001087188721</v>
      </c>
      <c r="T205" s="551">
        <v>-2.4360001087188721</v>
      </c>
      <c r="U205" s="551">
        <v>-2.4360001087188721</v>
      </c>
      <c r="V205" s="551">
        <v>-2.4360001087188721</v>
      </c>
      <c r="W205" s="551">
        <v>-2.4360001087188721</v>
      </c>
      <c r="X205" s="551">
        <v>-2.4960000514984131</v>
      </c>
      <c r="Y205" s="551">
        <v>-2.5610001087188721</v>
      </c>
      <c r="Z205" s="551">
        <v>-2.5610001087188721</v>
      </c>
      <c r="AA205" s="551">
        <v>-2.5610001087188721</v>
      </c>
      <c r="AB205" s="551">
        <v>-3.1559998989105225</v>
      </c>
      <c r="AC205" s="551">
        <v>-3.1559998989105225</v>
      </c>
      <c r="AE205" s="551"/>
    </row>
    <row r="206" spans="1:89" x14ac:dyDescent="0.3">
      <c r="A206" s="561" t="s">
        <v>1832</v>
      </c>
      <c r="B206" s="550" t="str">
        <f t="shared" si="7"/>
        <v>X</v>
      </c>
      <c r="C206" s="557" t="s">
        <v>1833</v>
      </c>
      <c r="D206" s="551">
        <v>-0.34999999403953552</v>
      </c>
      <c r="E206" s="551">
        <v>-0.34999999403953552</v>
      </c>
      <c r="F206" s="551">
        <v>-0.30000001192092896</v>
      </c>
      <c r="G206" s="551">
        <v>-0.30000001192092896</v>
      </c>
      <c r="H206" s="551">
        <v>-0.26519998908042908</v>
      </c>
      <c r="I206" s="551">
        <v>-0.30000001192092896</v>
      </c>
      <c r="J206" s="551">
        <v>-0.37000000476837158</v>
      </c>
      <c r="K206" s="551">
        <v>-0.36345800757408142</v>
      </c>
      <c r="L206" s="551">
        <v>-0.36153200268745422</v>
      </c>
      <c r="M206" s="551">
        <v>-0.36153200268745422</v>
      </c>
      <c r="N206" s="551">
        <v>-0.32539999485015869</v>
      </c>
      <c r="O206" s="551">
        <v>-0.27700001001358032</v>
      </c>
      <c r="P206" s="551">
        <v>-0.28909400105476379</v>
      </c>
      <c r="Q206" s="551">
        <v>-0.289000004529953</v>
      </c>
      <c r="R206" s="551">
        <v>-0.34200000762939453</v>
      </c>
      <c r="S206" s="551">
        <v>-0.38799700140953064</v>
      </c>
      <c r="T206" s="551">
        <v>-0.3880000114440918</v>
      </c>
      <c r="U206" s="551">
        <v>-0.46700000762939453</v>
      </c>
      <c r="V206" s="551">
        <v>-0.47999998927116394</v>
      </c>
      <c r="W206" s="551">
        <v>-0.47999998927116394</v>
      </c>
      <c r="X206" s="551">
        <v>-0.47999998927116394</v>
      </c>
      <c r="Y206" s="551">
        <v>-0.43000000715255737</v>
      </c>
      <c r="Z206" s="551">
        <v>-0.39899998903274536</v>
      </c>
      <c r="AA206" s="551">
        <v>-0.43599998950958252</v>
      </c>
      <c r="AB206" s="551">
        <v>-0.61400002241134644</v>
      </c>
      <c r="AC206" s="551">
        <v>-0.61400002241134644</v>
      </c>
      <c r="AE206" s="551"/>
    </row>
    <row r="207" spans="1:89" x14ac:dyDescent="0.3">
      <c r="A207" s="561" t="s">
        <v>1834</v>
      </c>
      <c r="B207" s="550" t="str">
        <f t="shared" si="7"/>
        <v>X</v>
      </c>
      <c r="C207" s="557" t="s">
        <v>1835</v>
      </c>
      <c r="D207" s="551">
        <v>-0.57700002193450928</v>
      </c>
      <c r="E207" s="551">
        <v>-0.5</v>
      </c>
      <c r="F207" s="551">
        <v>-0.44999998807907104</v>
      </c>
      <c r="G207" s="551">
        <v>0</v>
      </c>
      <c r="H207" s="551">
        <v>-0.44999998807907104</v>
      </c>
      <c r="I207" s="551">
        <v>-0.44999998807907104</v>
      </c>
      <c r="J207" s="551">
        <v>-0.5</v>
      </c>
      <c r="K207" s="551">
        <v>-0.44999998807907104</v>
      </c>
      <c r="L207" s="551">
        <v>-0.42125898599624634</v>
      </c>
      <c r="M207" s="551">
        <v>-0.42500001192092896</v>
      </c>
      <c r="N207" s="551">
        <v>-0.38249999284744263</v>
      </c>
      <c r="O207" s="551">
        <v>-0.38699999451637268</v>
      </c>
      <c r="P207" s="551">
        <v>-0.35670799016952515</v>
      </c>
      <c r="Q207" s="551">
        <v>-0.35699999332427979</v>
      </c>
      <c r="R207" s="551">
        <v>-0.40000000596046448</v>
      </c>
      <c r="S207" s="551">
        <v>-0.40000000596046448</v>
      </c>
      <c r="T207" s="551">
        <v>-0.40000000596046448</v>
      </c>
      <c r="U207" s="551">
        <v>-0.44999998807907104</v>
      </c>
      <c r="V207" s="551">
        <v>-0.40000000596046448</v>
      </c>
      <c r="W207" s="551">
        <v>-0.40000000596046448</v>
      </c>
      <c r="X207" s="551">
        <v>-0.40000000596046448</v>
      </c>
      <c r="Y207" s="551">
        <v>-0.40000000596046448</v>
      </c>
      <c r="Z207" s="551">
        <v>-0.36000001430511475</v>
      </c>
      <c r="AA207" s="551">
        <v>-0.36000001430511475</v>
      </c>
      <c r="AB207" s="551">
        <v>-0.40000000596046448</v>
      </c>
      <c r="AC207" s="551">
        <v>-0.40000000596046448</v>
      </c>
      <c r="AE207" s="551"/>
    </row>
    <row r="208" spans="1:89" x14ac:dyDescent="0.3">
      <c r="A208" s="561" t="s">
        <v>1836</v>
      </c>
      <c r="B208" s="550" t="str">
        <f t="shared" ref="B208:B239" si="8">IF(SUM(D208:AJ208)=0,"","X")</f>
        <v>X</v>
      </c>
      <c r="C208" s="557" t="s">
        <v>1837</v>
      </c>
      <c r="D208" s="551">
        <v>-6.7000001668930054E-2</v>
      </c>
      <c r="E208" s="551">
        <v>-0.56697601079940796</v>
      </c>
      <c r="F208" s="551">
        <v>-6.6882997751235962E-2</v>
      </c>
      <c r="G208" s="551">
        <v>0</v>
      </c>
      <c r="H208" s="551">
        <v>-6.7000001668930054E-2</v>
      </c>
      <c r="I208" s="551">
        <v>-6.7000001668930054E-2</v>
      </c>
      <c r="J208" s="551">
        <v>-6.7000001668930054E-2</v>
      </c>
      <c r="K208" s="551">
        <v>-6.4497001469135284E-2</v>
      </c>
      <c r="L208" s="551">
        <v>-6.6644996404647827E-2</v>
      </c>
      <c r="M208" s="551">
        <v>-6.7000001668930054E-2</v>
      </c>
      <c r="N208" s="551">
        <v>-5.9999998658895493E-2</v>
      </c>
      <c r="O208" s="551">
        <v>-6.4000003039836884E-2</v>
      </c>
      <c r="P208" s="551">
        <v>-5.8990001678466797E-2</v>
      </c>
      <c r="Q208" s="551">
        <v>-5.9000000357627869E-2</v>
      </c>
      <c r="R208" s="551">
        <v>-7.0000000298023224E-2</v>
      </c>
      <c r="S208" s="551">
        <v>-7.0000000298023224E-2</v>
      </c>
      <c r="T208" s="551">
        <v>-7.0000000298023224E-2</v>
      </c>
      <c r="U208" s="551">
        <v>-7.0000000298023224E-2</v>
      </c>
      <c r="V208" s="551">
        <v>-7.0000000298023224E-2</v>
      </c>
      <c r="W208" s="551">
        <v>-7.0000000298023224E-2</v>
      </c>
      <c r="X208" s="551">
        <v>-0.15000000596046448</v>
      </c>
      <c r="Y208" s="551">
        <v>-0.15000000596046448</v>
      </c>
      <c r="Z208" s="551">
        <v>-0.13500000536441803</v>
      </c>
      <c r="AA208" s="551">
        <v>-0.13500000536441803</v>
      </c>
      <c r="AB208" s="551">
        <v>-0.25</v>
      </c>
      <c r="AC208" s="551">
        <v>-0.25</v>
      </c>
      <c r="AE208" s="551"/>
    </row>
    <row r="209" spans="1:31" x14ac:dyDescent="0.3">
      <c r="A209" s="561" t="s">
        <v>1838</v>
      </c>
      <c r="B209" s="550" t="str">
        <f t="shared" si="8"/>
        <v>X</v>
      </c>
      <c r="C209" s="557" t="s">
        <v>1839</v>
      </c>
      <c r="D209" s="551">
        <v>-1</v>
      </c>
      <c r="E209" s="551">
        <v>-1.4579999446868896</v>
      </c>
      <c r="F209" s="551">
        <v>-1</v>
      </c>
      <c r="G209" s="551">
        <v>-2</v>
      </c>
      <c r="H209" s="551">
        <v>-0.95399999618530273</v>
      </c>
      <c r="I209" s="551">
        <v>-0.89999997615814209</v>
      </c>
      <c r="J209" s="551">
        <v>-0.85000002384185791</v>
      </c>
      <c r="K209" s="551">
        <v>-0.92500001192092896</v>
      </c>
      <c r="L209" s="551">
        <v>-0.72500002384185791</v>
      </c>
      <c r="M209" s="551">
        <v>-0.72500002384185791</v>
      </c>
      <c r="N209" s="551">
        <v>-0.62749999761581421</v>
      </c>
      <c r="O209" s="551">
        <v>-0.60500001907348633</v>
      </c>
      <c r="P209" s="551">
        <v>-0.625</v>
      </c>
      <c r="Q209" s="551">
        <v>-0.63499999046325684</v>
      </c>
      <c r="R209" s="551">
        <v>-0.64499998092651367</v>
      </c>
      <c r="S209" s="551">
        <v>-0.8399999737739563</v>
      </c>
      <c r="T209" s="551">
        <v>-0.92000001668930054</v>
      </c>
      <c r="U209" s="551">
        <v>-1.4259999990463257</v>
      </c>
      <c r="V209" s="551">
        <v>-1.4259999990463257</v>
      </c>
      <c r="W209" s="551">
        <v>-1.8810000419616699</v>
      </c>
      <c r="X209" s="551">
        <v>-1.4259999990463257</v>
      </c>
      <c r="Y209" s="551">
        <v>-1.4259999990463257</v>
      </c>
      <c r="Z209" s="551">
        <v>-1.0880000591278076</v>
      </c>
      <c r="AA209" s="551">
        <v>-1.0980000495910645</v>
      </c>
      <c r="AB209" s="551">
        <v>-1.0980000495910645</v>
      </c>
      <c r="AC209" s="551">
        <v>-2.7360000610351563</v>
      </c>
      <c r="AE209" s="551"/>
    </row>
    <row r="210" spans="1:31" x14ac:dyDescent="0.3">
      <c r="A210" s="561" t="s">
        <v>1840</v>
      </c>
      <c r="B210" s="550" t="str">
        <f t="shared" si="8"/>
        <v/>
      </c>
      <c r="C210" s="557" t="s">
        <v>1841</v>
      </c>
      <c r="D210" s="551">
        <v>0</v>
      </c>
      <c r="E210" s="551">
        <v>0</v>
      </c>
      <c r="F210" s="551">
        <v>0</v>
      </c>
      <c r="G210" s="551">
        <v>0</v>
      </c>
      <c r="H210" s="551">
        <v>0</v>
      </c>
      <c r="I210" s="551">
        <v>0</v>
      </c>
      <c r="J210" s="551">
        <v>0</v>
      </c>
      <c r="K210" s="551">
        <v>0</v>
      </c>
      <c r="L210" s="551">
        <v>0</v>
      </c>
      <c r="M210" s="551">
        <v>0</v>
      </c>
      <c r="N210" s="551">
        <v>0</v>
      </c>
      <c r="O210" s="551">
        <v>0</v>
      </c>
      <c r="P210" s="551">
        <v>0</v>
      </c>
      <c r="Q210" s="551">
        <v>0</v>
      </c>
      <c r="R210" s="551">
        <v>0</v>
      </c>
      <c r="S210" s="551">
        <v>0</v>
      </c>
      <c r="T210" s="551">
        <v>0</v>
      </c>
      <c r="U210" s="551">
        <v>0</v>
      </c>
      <c r="V210" s="551">
        <v>0</v>
      </c>
      <c r="W210" s="551">
        <v>0</v>
      </c>
      <c r="X210" s="551">
        <v>0</v>
      </c>
      <c r="Y210" s="551">
        <v>0</v>
      </c>
      <c r="Z210" s="551">
        <v>0</v>
      </c>
      <c r="AA210" s="551"/>
      <c r="AB210" s="551">
        <v>0</v>
      </c>
      <c r="AC210" s="551">
        <v>0</v>
      </c>
      <c r="AE210" s="551"/>
    </row>
    <row r="211" spans="1:31" x14ac:dyDescent="0.3">
      <c r="A211" s="561" t="s">
        <v>1842</v>
      </c>
      <c r="B211" s="550" t="str">
        <f t="shared" si="8"/>
        <v>X</v>
      </c>
      <c r="C211" s="557" t="s">
        <v>1843</v>
      </c>
      <c r="D211" s="551">
        <v>0</v>
      </c>
      <c r="E211" s="551">
        <v>0</v>
      </c>
      <c r="F211" s="551">
        <v>-9.9999997764825821E-3</v>
      </c>
      <c r="G211" s="551">
        <v>-1.9999999552965164E-2</v>
      </c>
      <c r="H211" s="551">
        <v>-1.9999999552965164E-2</v>
      </c>
      <c r="I211" s="551">
        <v>-1.9999999552965164E-2</v>
      </c>
      <c r="J211" s="551">
        <v>-2.9999999329447746E-2</v>
      </c>
      <c r="K211" s="551">
        <v>-2.9999999329447746E-2</v>
      </c>
      <c r="L211" s="551">
        <v>-2.9841000214219093E-2</v>
      </c>
      <c r="M211" s="551">
        <v>-2.9841000214219093E-2</v>
      </c>
      <c r="N211" s="551">
        <v>-2.9899999499320984E-2</v>
      </c>
      <c r="O211" s="551">
        <v>-2.9999999329447746E-2</v>
      </c>
      <c r="P211" s="551">
        <v>-2.9999999329447746E-2</v>
      </c>
      <c r="Q211" s="551">
        <v>-3.9000000804662704E-2</v>
      </c>
      <c r="R211" s="551">
        <v>-4.5000001788139343E-2</v>
      </c>
      <c r="S211" s="551">
        <v>-4.5000001788139343E-2</v>
      </c>
      <c r="T211" s="551">
        <v>-4.5000001788139343E-2</v>
      </c>
      <c r="U211" s="551">
        <v>-4.5000001788139343E-2</v>
      </c>
      <c r="V211" s="551">
        <v>-6.4999997615814209E-2</v>
      </c>
      <c r="W211" s="551">
        <v>-7.0000000298023224E-2</v>
      </c>
      <c r="X211" s="551">
        <v>-5.4999999701976776E-2</v>
      </c>
      <c r="Y211" s="551">
        <v>-5.4999999701976776E-2</v>
      </c>
      <c r="Z211" s="551">
        <v>0</v>
      </c>
      <c r="AA211" s="551">
        <v>0</v>
      </c>
      <c r="AB211" s="551">
        <v>0</v>
      </c>
      <c r="AC211" s="551">
        <v>0</v>
      </c>
      <c r="AE211" s="551"/>
    </row>
    <row r="212" spans="1:31" x14ac:dyDescent="0.3">
      <c r="A212" s="561" t="s">
        <v>1844</v>
      </c>
      <c r="B212" s="550" t="str">
        <f t="shared" si="8"/>
        <v>X</v>
      </c>
      <c r="C212" s="557" t="s">
        <v>1845</v>
      </c>
      <c r="D212" s="551">
        <v>0</v>
      </c>
      <c r="E212" s="551">
        <v>0</v>
      </c>
      <c r="F212" s="551">
        <v>0</v>
      </c>
      <c r="G212" s="551">
        <v>0</v>
      </c>
      <c r="H212" s="551">
        <v>0</v>
      </c>
      <c r="I212" s="551">
        <v>-3.5000000149011612E-2</v>
      </c>
      <c r="J212" s="551">
        <v>-5.000000074505806E-2</v>
      </c>
      <c r="K212" s="551">
        <v>-5.000000074505806E-2</v>
      </c>
      <c r="L212" s="551">
        <v>-3.9999999105930328E-2</v>
      </c>
      <c r="M212" s="551">
        <v>-1.9999999552965164E-2</v>
      </c>
      <c r="N212" s="551">
        <v>-1.7999999225139618E-2</v>
      </c>
      <c r="O212" s="551">
        <v>-0.11999999731779099</v>
      </c>
      <c r="P212" s="551">
        <v>-2.1134000271558762E-2</v>
      </c>
      <c r="Q212" s="551">
        <v>-1.7999999225139618E-2</v>
      </c>
      <c r="R212" s="551">
        <v>-2.500000037252903E-2</v>
      </c>
      <c r="S212" s="551">
        <v>-2.500000037252903E-2</v>
      </c>
      <c r="T212" s="551">
        <v>-2.500000037252903E-2</v>
      </c>
      <c r="U212" s="551">
        <v>-2.500000037252903E-2</v>
      </c>
      <c r="V212" s="551">
        <v>-2.9999999329447746E-2</v>
      </c>
      <c r="W212" s="551">
        <v>-2.9999999329447746E-2</v>
      </c>
      <c r="X212" s="551">
        <v>0</v>
      </c>
      <c r="Y212" s="551">
        <v>0</v>
      </c>
      <c r="Z212" s="551">
        <v>0</v>
      </c>
      <c r="AA212" s="551">
        <v>0</v>
      </c>
      <c r="AB212" s="551">
        <v>0</v>
      </c>
      <c r="AC212" s="551">
        <v>0</v>
      </c>
      <c r="AE212" s="551"/>
    </row>
    <row r="213" spans="1:31" x14ac:dyDescent="0.3">
      <c r="A213" s="561" t="s">
        <v>1846</v>
      </c>
      <c r="B213" s="550" t="str">
        <f t="shared" si="8"/>
        <v>X</v>
      </c>
      <c r="C213" s="557" t="s">
        <v>1847</v>
      </c>
      <c r="D213" s="551">
        <v>-0.11500000208616257</v>
      </c>
      <c r="E213" s="551">
        <v>-0.12999999523162842</v>
      </c>
      <c r="F213" s="551">
        <v>-0.12999999523162842</v>
      </c>
      <c r="G213" s="551">
        <v>-0.12999999523162842</v>
      </c>
      <c r="H213" s="551">
        <v>-0.12999999523162842</v>
      </c>
      <c r="I213" s="551">
        <v>-0.12999999523162842</v>
      </c>
      <c r="J213" s="551">
        <v>-0.12999999523162842</v>
      </c>
      <c r="K213" s="551">
        <v>-0.12999999523162842</v>
      </c>
      <c r="L213" s="551">
        <v>-0.12931099534034729</v>
      </c>
      <c r="M213" s="551">
        <v>-0.12931099534034729</v>
      </c>
      <c r="N213" s="551">
        <v>-0.12929999828338623</v>
      </c>
      <c r="O213" s="551">
        <v>-0.125</v>
      </c>
      <c r="P213" s="551">
        <v>-0.125</v>
      </c>
      <c r="Q213" s="551">
        <v>-0.125</v>
      </c>
      <c r="R213" s="551">
        <v>-0.125</v>
      </c>
      <c r="S213" s="551">
        <v>-0.125</v>
      </c>
      <c r="T213" s="551">
        <v>-0.125</v>
      </c>
      <c r="U213" s="551">
        <v>-0.125</v>
      </c>
      <c r="V213" s="551">
        <v>-0.125</v>
      </c>
      <c r="W213" s="551">
        <v>-0.125</v>
      </c>
      <c r="X213" s="551">
        <v>-0.125</v>
      </c>
      <c r="Y213" s="551">
        <v>-0.125</v>
      </c>
      <c r="Z213" s="551">
        <v>-0.125</v>
      </c>
      <c r="AA213" s="551">
        <v>-0.125</v>
      </c>
      <c r="AB213" s="551">
        <v>-0.125</v>
      </c>
      <c r="AC213" s="551">
        <v>-0.125</v>
      </c>
      <c r="AE213" s="551"/>
    </row>
    <row r="214" spans="1:31" x14ac:dyDescent="0.3">
      <c r="A214" s="561" t="s">
        <v>1848</v>
      </c>
      <c r="B214" s="550" t="str">
        <f t="shared" si="8"/>
        <v>X</v>
      </c>
      <c r="C214" s="557" t="s">
        <v>1849</v>
      </c>
      <c r="D214" s="551">
        <v>-0.13987299799919128</v>
      </c>
      <c r="E214" s="551">
        <v>-0.16170899569988251</v>
      </c>
      <c r="F214" s="551">
        <v>-0.14499999582767487</v>
      </c>
      <c r="G214" s="551">
        <v>0</v>
      </c>
      <c r="H214" s="551">
        <v>-0.14499999582767487</v>
      </c>
      <c r="I214" s="551">
        <v>-0.17000000178813934</v>
      </c>
      <c r="J214" s="551">
        <v>-0.18420100212097168</v>
      </c>
      <c r="K214" s="551">
        <v>-0.18310299515724182</v>
      </c>
      <c r="L214" s="551">
        <v>-0.24244000017642975</v>
      </c>
      <c r="M214" s="551">
        <v>-0.18266700208187103</v>
      </c>
      <c r="N214" s="551">
        <v>-0.1567779928445816</v>
      </c>
      <c r="O214" s="551">
        <v>-0.16099999845027924</v>
      </c>
      <c r="P214" s="551">
        <v>-0.16339799761772156</v>
      </c>
      <c r="Q214" s="551">
        <v>-0.1629520058631897</v>
      </c>
      <c r="R214" s="551">
        <v>-0.16981999576091766</v>
      </c>
      <c r="S214" s="551">
        <v>-0.17193099856376648</v>
      </c>
      <c r="T214" s="551">
        <v>-0.2215300053358078</v>
      </c>
      <c r="U214" s="551">
        <v>-0.22732600569725037</v>
      </c>
      <c r="V214" s="551">
        <v>-0.22619099915027618</v>
      </c>
      <c r="W214" s="551">
        <v>-0.24322199821472168</v>
      </c>
      <c r="X214" s="551">
        <v>-0.24234400689601898</v>
      </c>
      <c r="Y214" s="551">
        <v>-0.20000000298023224</v>
      </c>
      <c r="Z214" s="551">
        <v>-0.23399999737739563</v>
      </c>
      <c r="AA214" s="551">
        <v>-0.23999999463558197</v>
      </c>
      <c r="AB214" s="551">
        <v>-0.29499998688697815</v>
      </c>
      <c r="AC214" s="551">
        <v>-0.27900001406669617</v>
      </c>
      <c r="AE214" s="551"/>
    </row>
    <row r="215" spans="1:31" x14ac:dyDescent="0.3">
      <c r="A215" s="561" t="s">
        <v>1850</v>
      </c>
      <c r="B215" s="550" t="str">
        <f t="shared" si="8"/>
        <v>X</v>
      </c>
      <c r="C215" s="557" t="s">
        <v>1851</v>
      </c>
      <c r="D215" s="551">
        <v>-1.8489999929443002E-3</v>
      </c>
      <c r="E215" s="551">
        <v>0</v>
      </c>
      <c r="F215" s="551">
        <v>-4.851200059056282E-2</v>
      </c>
      <c r="G215" s="551">
        <v>-9.9909000098705292E-2</v>
      </c>
      <c r="H215" s="551">
        <v>-0.10630299896001816</v>
      </c>
      <c r="I215" s="551">
        <v>-9.9959999322891235E-2</v>
      </c>
      <c r="J215" s="551">
        <v>-9.9922999739646912E-2</v>
      </c>
      <c r="K215" s="551">
        <v>-9.8990999162197113E-2</v>
      </c>
      <c r="L215" s="551">
        <v>-9.9469996988773346E-2</v>
      </c>
      <c r="M215" s="551">
        <v>-9.9770002067089081E-2</v>
      </c>
      <c r="N215" s="551">
        <v>-9.9500000476837158E-2</v>
      </c>
      <c r="O215" s="551">
        <v>-9.7000002861022949E-2</v>
      </c>
      <c r="P215" s="551">
        <v>-8.9316003024578094E-2</v>
      </c>
      <c r="Q215" s="551">
        <v>-8.4908001124858856E-2</v>
      </c>
      <c r="R215" s="551">
        <v>-9.3000002205371857E-2</v>
      </c>
      <c r="S215" s="551">
        <v>-0.1080000028014183</v>
      </c>
      <c r="T215" s="551">
        <v>-0.18006299436092377</v>
      </c>
      <c r="U215" s="551">
        <v>-9.3006998300552368E-2</v>
      </c>
      <c r="V215" s="551">
        <v>-9.3999996781349182E-2</v>
      </c>
      <c r="W215" s="551">
        <v>-9.3952000141143799E-2</v>
      </c>
      <c r="X215" s="551">
        <v>-9.3999996781349182E-2</v>
      </c>
      <c r="Y215" s="551">
        <v>-9.0999998152256012E-2</v>
      </c>
      <c r="Z215" s="551">
        <v>-6.1000000685453415E-2</v>
      </c>
      <c r="AA215" s="551">
        <v>0.10400000214576721</v>
      </c>
      <c r="AB215" s="551">
        <v>-0.3970000147819519</v>
      </c>
      <c r="AC215" s="551">
        <v>-0.62000000476837158</v>
      </c>
      <c r="AE215" s="551"/>
    </row>
    <row r="216" spans="1:31" x14ac:dyDescent="0.3">
      <c r="A216" s="561" t="s">
        <v>1852</v>
      </c>
      <c r="B216" s="550" t="str">
        <f t="shared" si="8"/>
        <v>X</v>
      </c>
      <c r="C216" s="557" t="s">
        <v>1853</v>
      </c>
      <c r="D216" s="551">
        <v>0</v>
      </c>
      <c r="E216" s="551">
        <v>0</v>
      </c>
      <c r="F216" s="551">
        <v>0</v>
      </c>
      <c r="G216" s="551">
        <v>0</v>
      </c>
      <c r="H216" s="551">
        <v>0</v>
      </c>
      <c r="I216" s="551">
        <v>0</v>
      </c>
      <c r="J216" s="551">
        <v>0</v>
      </c>
      <c r="K216" s="551">
        <v>-4.517899826169014E-2</v>
      </c>
      <c r="L216" s="551">
        <v>-4.7729000449180603E-2</v>
      </c>
      <c r="M216" s="551">
        <v>-4.9479000270366669E-2</v>
      </c>
      <c r="N216" s="551">
        <v>-0.10490100085735321</v>
      </c>
      <c r="O216" s="551">
        <v>0</v>
      </c>
      <c r="P216" s="551">
        <v>0</v>
      </c>
      <c r="Q216" s="551">
        <v>0</v>
      </c>
      <c r="R216" s="551">
        <v>0</v>
      </c>
      <c r="S216" s="551">
        <v>0</v>
      </c>
      <c r="T216" s="551">
        <v>-1.6035000085830688</v>
      </c>
      <c r="U216" s="551">
        <v>-1.1334999799728394</v>
      </c>
      <c r="V216" s="551">
        <v>-0.4779999852180481</v>
      </c>
      <c r="W216" s="551">
        <v>0</v>
      </c>
      <c r="X216" s="551">
        <v>-0.30450001358985901</v>
      </c>
      <c r="Y216" s="551">
        <v>-1.7999999225139618E-2</v>
      </c>
      <c r="Z216" s="551">
        <v>-0.19599999487400055</v>
      </c>
      <c r="AA216" s="551">
        <v>-1.2589999437332153</v>
      </c>
      <c r="AB216" s="551">
        <v>-1.0019999742507935</v>
      </c>
      <c r="AC216" s="551">
        <v>-1.0279999971389771</v>
      </c>
      <c r="AE216" s="551"/>
    </row>
    <row r="217" spans="1:31" x14ac:dyDescent="0.3">
      <c r="A217" s="561" t="s">
        <v>1854</v>
      </c>
      <c r="B217" s="550" t="str">
        <f t="shared" si="8"/>
        <v>X</v>
      </c>
      <c r="C217" s="557" t="s">
        <v>1855</v>
      </c>
      <c r="D217" s="551">
        <v>0</v>
      </c>
      <c r="E217" s="551">
        <v>0</v>
      </c>
      <c r="F217" s="551">
        <v>0</v>
      </c>
      <c r="G217" s="551">
        <v>0</v>
      </c>
      <c r="H217" s="551">
        <v>0</v>
      </c>
      <c r="I217" s="551">
        <v>0</v>
      </c>
      <c r="J217" s="551">
        <v>0</v>
      </c>
      <c r="K217" s="551">
        <v>0</v>
      </c>
      <c r="L217" s="551">
        <v>0</v>
      </c>
      <c r="M217" s="551">
        <v>0</v>
      </c>
      <c r="N217" s="551">
        <v>0</v>
      </c>
      <c r="O217" s="551">
        <v>0</v>
      </c>
      <c r="P217" s="551">
        <v>0</v>
      </c>
      <c r="Q217" s="551">
        <v>-1.1660670042037964</v>
      </c>
      <c r="R217" s="551">
        <v>-1.7000000476837158</v>
      </c>
      <c r="S217" s="551">
        <v>-3.4189999103546143</v>
      </c>
      <c r="T217" s="551">
        <v>-3.4035000801086426</v>
      </c>
      <c r="U217" s="551">
        <v>0</v>
      </c>
      <c r="V217" s="551">
        <v>0</v>
      </c>
      <c r="W217" s="551">
        <v>0</v>
      </c>
      <c r="X217" s="551">
        <v>-1.6000000238418579</v>
      </c>
      <c r="Y217" s="551">
        <v>0</v>
      </c>
      <c r="Z217" s="551">
        <v>0</v>
      </c>
      <c r="AA217" s="551">
        <v>0</v>
      </c>
      <c r="AB217" s="551">
        <v>-2.437000036239624</v>
      </c>
      <c r="AC217" s="551">
        <v>-0.34999999403953552</v>
      </c>
      <c r="AE217" s="551"/>
    </row>
    <row r="218" spans="1:31" x14ac:dyDescent="0.3">
      <c r="A218" s="561" t="s">
        <v>1856</v>
      </c>
      <c r="B218" s="550" t="str">
        <f t="shared" si="8"/>
        <v>X</v>
      </c>
      <c r="C218" s="557" t="s">
        <v>1857</v>
      </c>
      <c r="D218" s="551">
        <v>-2.4289999008178711</v>
      </c>
      <c r="E218" s="551">
        <v>-2.3450000286102295</v>
      </c>
      <c r="F218" s="551">
        <v>-2.3450000286102295</v>
      </c>
      <c r="G218" s="551">
        <v>0</v>
      </c>
      <c r="H218" s="551">
        <v>0</v>
      </c>
      <c r="I218" s="551">
        <v>0</v>
      </c>
      <c r="J218" s="551">
        <v>0</v>
      </c>
      <c r="K218" s="551">
        <v>0</v>
      </c>
      <c r="L218" s="551">
        <v>0</v>
      </c>
      <c r="M218" s="551">
        <v>0</v>
      </c>
      <c r="N218" s="551">
        <v>0</v>
      </c>
      <c r="O218" s="551">
        <v>0</v>
      </c>
      <c r="P218" s="551">
        <v>0</v>
      </c>
      <c r="Q218" s="551">
        <v>0</v>
      </c>
      <c r="R218" s="551">
        <v>0</v>
      </c>
      <c r="S218" s="551">
        <v>0</v>
      </c>
      <c r="T218" s="551">
        <v>-0.30500000715255737</v>
      </c>
      <c r="U218" s="551">
        <v>0</v>
      </c>
      <c r="V218" s="551">
        <v>-3.8703799247741699</v>
      </c>
      <c r="W218" s="551">
        <v>0</v>
      </c>
      <c r="X218" s="551">
        <v>0</v>
      </c>
      <c r="Y218" s="551">
        <v>0</v>
      </c>
      <c r="Z218" s="551">
        <v>-0.2630000114440918</v>
      </c>
      <c r="AA218" s="551">
        <v>-1.1390000581741333</v>
      </c>
      <c r="AB218" s="551">
        <v>-1.6150000095367432</v>
      </c>
      <c r="AC218" s="551">
        <v>-2.0250000953674316</v>
      </c>
      <c r="AE218" s="551"/>
    </row>
    <row r="219" spans="1:31" x14ac:dyDescent="0.3">
      <c r="A219" s="561" t="s">
        <v>1858</v>
      </c>
      <c r="B219" s="550" t="str">
        <f t="shared" si="8"/>
        <v>X</v>
      </c>
      <c r="C219" s="556" t="s">
        <v>1859</v>
      </c>
      <c r="D219" s="551">
        <v>-4.4330148696899414</v>
      </c>
      <c r="E219" s="551">
        <v>-4.4409999847412109</v>
      </c>
      <c r="F219" s="551">
        <v>-4.4529900550842285</v>
      </c>
      <c r="G219" s="551">
        <v>-4.4629998207092285</v>
      </c>
      <c r="H219" s="551">
        <v>-4.5729479789733887</v>
      </c>
      <c r="I219" s="551">
        <v>-4.4909992218017578</v>
      </c>
      <c r="J219" s="551">
        <v>-4.7109999656677246</v>
      </c>
      <c r="K219" s="551">
        <v>-4.8109698295593262</v>
      </c>
      <c r="L219" s="551">
        <v>-4.810999870300293</v>
      </c>
      <c r="M219" s="551">
        <v>-4.810999870300293</v>
      </c>
      <c r="N219" s="551">
        <v>-4.8110518455505371</v>
      </c>
      <c r="O219" s="551">
        <v>-4.8751621246337891</v>
      </c>
      <c r="P219" s="551">
        <v>-4.7358832359313965</v>
      </c>
      <c r="Q219" s="551">
        <v>-5.3625531196594238</v>
      </c>
      <c r="R219" s="551">
        <v>-5.624049186706543</v>
      </c>
      <c r="S219" s="551">
        <v>-6.2408299446105957</v>
      </c>
      <c r="T219" s="551">
        <v>-6.5036001205444336</v>
      </c>
      <c r="U219" s="551">
        <v>-7.0892748832702637</v>
      </c>
      <c r="V219" s="551">
        <v>-7.5760002136230469</v>
      </c>
      <c r="W219" s="551">
        <v>-8.0706348419189453</v>
      </c>
      <c r="X219" s="551">
        <v>-9.7123823165893555</v>
      </c>
      <c r="Y219" s="551">
        <v>-11.93046760559082</v>
      </c>
      <c r="Z219" s="551">
        <v>-15.690423965454102</v>
      </c>
      <c r="AA219" s="551">
        <v>-9.6120004653930664</v>
      </c>
      <c r="AB219" s="551">
        <v>-14.079000473022461</v>
      </c>
      <c r="AC219" s="551">
        <v>-15.637999534606934</v>
      </c>
      <c r="AE219" s="551"/>
    </row>
    <row r="220" spans="1:31" x14ac:dyDescent="0.3">
      <c r="A220" s="561" t="s">
        <v>1860</v>
      </c>
      <c r="B220" s="550" t="str">
        <f t="shared" si="8"/>
        <v>X</v>
      </c>
      <c r="C220" s="556" t="s">
        <v>1861</v>
      </c>
      <c r="D220" s="551">
        <v>0</v>
      </c>
      <c r="E220" s="551">
        <v>0</v>
      </c>
      <c r="F220" s="551">
        <v>0</v>
      </c>
      <c r="G220" s="551">
        <v>0</v>
      </c>
      <c r="H220" s="551">
        <v>0</v>
      </c>
      <c r="I220" s="551">
        <v>0</v>
      </c>
      <c r="J220" s="551">
        <v>0</v>
      </c>
      <c r="K220" s="551">
        <v>0</v>
      </c>
      <c r="L220" s="551">
        <v>0</v>
      </c>
      <c r="M220" s="551">
        <v>0</v>
      </c>
      <c r="N220" s="551">
        <v>0</v>
      </c>
      <c r="O220" s="551">
        <v>0</v>
      </c>
      <c r="P220" s="551">
        <v>0</v>
      </c>
      <c r="Q220" s="551">
        <v>0</v>
      </c>
      <c r="R220" s="551">
        <v>0</v>
      </c>
      <c r="S220" s="551">
        <v>0</v>
      </c>
      <c r="T220" s="551">
        <v>0</v>
      </c>
      <c r="U220" s="551">
        <v>0</v>
      </c>
      <c r="V220" s="551">
        <v>0</v>
      </c>
      <c r="W220" s="551">
        <v>-3.6800000667572021</v>
      </c>
      <c r="X220" s="551">
        <v>-7.705650806427002</v>
      </c>
      <c r="Y220" s="551">
        <v>-6.3010001182556152</v>
      </c>
      <c r="Z220" s="551">
        <v>-1.9550000429153442</v>
      </c>
      <c r="AA220" s="551">
        <v>-2.5230000019073486</v>
      </c>
      <c r="AB220" s="551">
        <v>-4.8000001907348633</v>
      </c>
      <c r="AC220" s="551">
        <v>-2</v>
      </c>
      <c r="AE220" s="551"/>
    </row>
    <row r="221" spans="1:31" x14ac:dyDescent="0.3">
      <c r="A221" s="561" t="s">
        <v>1862</v>
      </c>
      <c r="B221" s="550" t="str">
        <f t="shared" si="8"/>
        <v>X</v>
      </c>
      <c r="C221" s="557" t="s">
        <v>1863</v>
      </c>
      <c r="D221" s="551">
        <v>0</v>
      </c>
      <c r="E221" s="551">
        <v>0</v>
      </c>
      <c r="F221" s="551">
        <v>0</v>
      </c>
      <c r="G221" s="551">
        <v>0</v>
      </c>
      <c r="H221" s="551">
        <v>0</v>
      </c>
      <c r="I221" s="551">
        <v>0</v>
      </c>
      <c r="J221" s="551">
        <v>0</v>
      </c>
      <c r="K221" s="551">
        <v>0</v>
      </c>
      <c r="L221" s="551">
        <v>0</v>
      </c>
      <c r="M221" s="551">
        <v>0</v>
      </c>
      <c r="N221" s="551">
        <v>0</v>
      </c>
      <c r="O221" s="551">
        <v>0</v>
      </c>
      <c r="P221" s="551">
        <v>0</v>
      </c>
      <c r="Q221" s="551">
        <v>0</v>
      </c>
      <c r="R221" s="551">
        <v>0</v>
      </c>
      <c r="S221" s="551">
        <v>0</v>
      </c>
      <c r="T221" s="551">
        <v>0</v>
      </c>
      <c r="U221" s="551">
        <v>0</v>
      </c>
      <c r="V221" s="551">
        <v>0</v>
      </c>
      <c r="W221" s="551">
        <v>-2.0999999046325684</v>
      </c>
      <c r="X221" s="551">
        <v>-2.7599999904632568</v>
      </c>
      <c r="Y221" s="551">
        <v>-3.9089999198913574</v>
      </c>
      <c r="Z221" s="551">
        <v>-1.9550000429153442</v>
      </c>
      <c r="AA221" s="551">
        <v>-1.2000000476837158</v>
      </c>
      <c r="AB221" s="551">
        <v>-1.7999999523162842</v>
      </c>
      <c r="AC221" s="551">
        <v>-2</v>
      </c>
      <c r="AE221" s="551"/>
    </row>
    <row r="222" spans="1:31" x14ac:dyDescent="0.3">
      <c r="A222" s="561" t="s">
        <v>1864</v>
      </c>
      <c r="B222" s="550" t="str">
        <f t="shared" si="8"/>
        <v>X</v>
      </c>
      <c r="C222" s="557" t="s">
        <v>1865</v>
      </c>
      <c r="D222" s="551">
        <v>0</v>
      </c>
      <c r="E222" s="551">
        <v>0</v>
      </c>
      <c r="F222" s="551">
        <v>0</v>
      </c>
      <c r="G222" s="551">
        <v>0</v>
      </c>
      <c r="H222" s="551">
        <v>0</v>
      </c>
      <c r="I222" s="551">
        <v>0</v>
      </c>
      <c r="J222" s="551">
        <v>0</v>
      </c>
      <c r="K222" s="551">
        <v>0</v>
      </c>
      <c r="L222" s="551">
        <v>0</v>
      </c>
      <c r="M222" s="551">
        <v>0</v>
      </c>
      <c r="N222" s="551">
        <v>0</v>
      </c>
      <c r="O222" s="551">
        <v>0</v>
      </c>
      <c r="P222" s="551">
        <v>0</v>
      </c>
      <c r="Q222" s="551">
        <v>0</v>
      </c>
      <c r="R222" s="551">
        <v>0</v>
      </c>
      <c r="S222" s="551">
        <v>0</v>
      </c>
      <c r="T222" s="551">
        <v>0</v>
      </c>
      <c r="U222" s="551">
        <v>0</v>
      </c>
      <c r="V222" s="551">
        <v>0</v>
      </c>
      <c r="W222" s="551">
        <v>-1.5800000429153442</v>
      </c>
      <c r="X222" s="551">
        <v>-4.9456510543823242</v>
      </c>
      <c r="Y222" s="551">
        <v>-2.3919999599456787</v>
      </c>
      <c r="Z222" s="551">
        <v>0</v>
      </c>
      <c r="AA222" s="551">
        <v>-1.3229999542236328</v>
      </c>
      <c r="AB222" s="551">
        <v>-3</v>
      </c>
      <c r="AC222" s="551">
        <v>0</v>
      </c>
      <c r="AE222" s="551"/>
    </row>
    <row r="223" spans="1:31" x14ac:dyDescent="0.3">
      <c r="A223" s="561" t="s">
        <v>1866</v>
      </c>
      <c r="B223" s="550" t="str">
        <f t="shared" si="8"/>
        <v/>
      </c>
      <c r="C223" s="557" t="s">
        <v>1867</v>
      </c>
      <c r="D223" s="551">
        <v>0</v>
      </c>
      <c r="E223" s="551">
        <v>0</v>
      </c>
      <c r="F223" s="551">
        <v>0</v>
      </c>
      <c r="G223" s="551">
        <v>0</v>
      </c>
      <c r="H223" s="551">
        <v>0</v>
      </c>
      <c r="I223" s="551">
        <v>0</v>
      </c>
      <c r="J223" s="551">
        <v>0</v>
      </c>
      <c r="K223" s="551">
        <v>0</v>
      </c>
      <c r="L223" s="551">
        <v>0</v>
      </c>
      <c r="M223" s="551">
        <v>0</v>
      </c>
      <c r="N223" s="551">
        <v>0</v>
      </c>
      <c r="O223" s="551">
        <v>0</v>
      </c>
      <c r="P223" s="551">
        <v>0</v>
      </c>
      <c r="Q223" s="551">
        <v>0</v>
      </c>
      <c r="R223" s="551">
        <v>0</v>
      </c>
      <c r="S223" s="551">
        <v>0</v>
      </c>
      <c r="T223" s="551">
        <v>0</v>
      </c>
      <c r="U223" s="551">
        <v>0</v>
      </c>
      <c r="V223" s="551">
        <v>0</v>
      </c>
      <c r="W223" s="551">
        <v>0</v>
      </c>
      <c r="X223" s="551">
        <v>0</v>
      </c>
      <c r="Y223" s="551">
        <v>0</v>
      </c>
      <c r="Z223" s="551">
        <v>0</v>
      </c>
      <c r="AA223" s="551"/>
      <c r="AB223" s="551"/>
      <c r="AC223" s="551"/>
      <c r="AE223" s="551"/>
    </row>
    <row r="224" spans="1:31" x14ac:dyDescent="0.3">
      <c r="A224" s="561" t="s">
        <v>1868</v>
      </c>
      <c r="B224" s="550" t="str">
        <f t="shared" si="8"/>
        <v/>
      </c>
      <c r="C224" s="556" t="s">
        <v>1869</v>
      </c>
      <c r="D224" s="551">
        <v>0</v>
      </c>
      <c r="E224" s="551">
        <v>0</v>
      </c>
      <c r="F224" s="551">
        <v>0</v>
      </c>
      <c r="G224" s="551">
        <v>0</v>
      </c>
      <c r="H224" s="551">
        <v>0</v>
      </c>
      <c r="I224" s="551">
        <v>0</v>
      </c>
      <c r="J224" s="551">
        <v>0</v>
      </c>
      <c r="K224" s="551">
        <v>0</v>
      </c>
      <c r="L224" s="551">
        <v>0</v>
      </c>
      <c r="M224" s="551">
        <v>0</v>
      </c>
      <c r="N224" s="551">
        <v>0</v>
      </c>
      <c r="O224" s="551">
        <v>0</v>
      </c>
      <c r="P224" s="551">
        <v>0</v>
      </c>
      <c r="Q224" s="551">
        <v>0</v>
      </c>
      <c r="R224" s="551">
        <v>0</v>
      </c>
      <c r="S224" s="551">
        <v>0</v>
      </c>
      <c r="T224" s="551">
        <v>0</v>
      </c>
      <c r="U224" s="551">
        <v>0</v>
      </c>
      <c r="V224" s="551">
        <v>0</v>
      </c>
      <c r="W224" s="551">
        <v>0</v>
      </c>
      <c r="X224" s="551">
        <v>0</v>
      </c>
      <c r="Y224" s="551"/>
      <c r="Z224" s="551"/>
      <c r="AA224" s="551"/>
      <c r="AB224" s="551"/>
      <c r="AC224" s="551"/>
      <c r="AE224" s="551"/>
    </row>
    <row r="225" spans="1:89" x14ac:dyDescent="0.3">
      <c r="A225" s="561" t="s">
        <v>1870</v>
      </c>
      <c r="B225" s="550" t="str">
        <f t="shared" si="8"/>
        <v/>
      </c>
      <c r="C225" s="556" t="s">
        <v>1871</v>
      </c>
      <c r="D225" s="551">
        <v>0</v>
      </c>
      <c r="E225" s="551">
        <v>0</v>
      </c>
      <c r="F225" s="551">
        <v>0</v>
      </c>
      <c r="G225" s="551">
        <v>0</v>
      </c>
      <c r="H225" s="551">
        <v>0</v>
      </c>
      <c r="I225" s="551">
        <v>0</v>
      </c>
      <c r="J225" s="551">
        <v>0</v>
      </c>
      <c r="K225" s="551">
        <v>0</v>
      </c>
      <c r="L225" s="551">
        <v>0</v>
      </c>
      <c r="M225" s="551">
        <v>0</v>
      </c>
      <c r="N225" s="551">
        <v>0</v>
      </c>
      <c r="O225" s="551">
        <v>0</v>
      </c>
      <c r="P225" s="551">
        <v>0</v>
      </c>
      <c r="Q225" s="551">
        <v>0</v>
      </c>
      <c r="R225" s="551">
        <v>0</v>
      </c>
      <c r="S225" s="551">
        <v>0</v>
      </c>
      <c r="T225" s="551">
        <v>0</v>
      </c>
      <c r="U225" s="551">
        <v>0</v>
      </c>
      <c r="V225" s="551">
        <v>0</v>
      </c>
      <c r="W225" s="551">
        <v>0</v>
      </c>
      <c r="X225" s="551">
        <v>0</v>
      </c>
      <c r="Y225" s="551">
        <v>0</v>
      </c>
      <c r="Z225" s="551">
        <v>0</v>
      </c>
      <c r="AA225" s="551"/>
      <c r="AB225" s="551"/>
      <c r="AC225" s="551"/>
      <c r="AE225" s="551"/>
    </row>
    <row r="226" spans="1:89" x14ac:dyDescent="0.3">
      <c r="A226" s="561" t="s">
        <v>1872</v>
      </c>
      <c r="B226" s="550" t="str">
        <f t="shared" si="8"/>
        <v>X</v>
      </c>
      <c r="C226" s="554" t="s">
        <v>1873</v>
      </c>
      <c r="D226" s="551">
        <v>0</v>
      </c>
      <c r="E226" s="551">
        <v>0</v>
      </c>
      <c r="F226" s="551">
        <v>0</v>
      </c>
      <c r="G226" s="551">
        <v>0</v>
      </c>
      <c r="H226" s="551">
        <v>0</v>
      </c>
      <c r="I226" s="551">
        <v>0</v>
      </c>
      <c r="J226" s="551">
        <v>0</v>
      </c>
      <c r="K226" s="551">
        <v>0</v>
      </c>
      <c r="L226" s="551">
        <v>0</v>
      </c>
      <c r="M226" s="551">
        <v>0</v>
      </c>
      <c r="N226" s="551">
        <v>0</v>
      </c>
      <c r="O226" s="551">
        <v>0</v>
      </c>
      <c r="P226" s="551">
        <v>0</v>
      </c>
      <c r="Q226" s="551">
        <v>0</v>
      </c>
      <c r="R226" s="551">
        <v>0</v>
      </c>
      <c r="S226" s="551">
        <v>0</v>
      </c>
      <c r="T226" s="551">
        <v>0</v>
      </c>
      <c r="U226" s="551">
        <v>0</v>
      </c>
      <c r="V226" s="551">
        <v>0</v>
      </c>
      <c r="W226" s="551">
        <v>0</v>
      </c>
      <c r="X226" s="551">
        <v>0</v>
      </c>
      <c r="Y226" s="551">
        <v>-0.64600002765655518</v>
      </c>
      <c r="Z226" s="551">
        <v>0</v>
      </c>
      <c r="AA226" s="551">
        <v>0</v>
      </c>
      <c r="AB226" s="551">
        <v>0</v>
      </c>
      <c r="AC226" s="551">
        <v>-3.0139999389648438</v>
      </c>
      <c r="AE226" s="551"/>
    </row>
    <row r="227" spans="1:89" ht="12.75" customHeight="1" x14ac:dyDescent="0.3">
      <c r="A227" s="561" t="s">
        <v>1874</v>
      </c>
      <c r="B227" s="550" t="str">
        <f t="shared" si="8"/>
        <v/>
      </c>
      <c r="C227" s="556" t="s">
        <v>1875</v>
      </c>
      <c r="D227" s="551">
        <v>0</v>
      </c>
      <c r="E227" s="551">
        <v>0</v>
      </c>
      <c r="F227" s="551">
        <v>0</v>
      </c>
      <c r="G227" s="551">
        <v>0</v>
      </c>
      <c r="H227" s="551">
        <v>0</v>
      </c>
      <c r="I227" s="551">
        <v>0</v>
      </c>
      <c r="J227" s="551">
        <v>0</v>
      </c>
      <c r="K227" s="551">
        <v>0</v>
      </c>
      <c r="L227" s="551">
        <v>0</v>
      </c>
      <c r="M227" s="551">
        <v>0</v>
      </c>
      <c r="N227" s="551">
        <v>0</v>
      </c>
      <c r="O227" s="551">
        <v>0</v>
      </c>
      <c r="P227" s="551">
        <v>0</v>
      </c>
      <c r="Q227" s="551">
        <v>0</v>
      </c>
      <c r="R227" s="551">
        <v>0</v>
      </c>
      <c r="S227" s="551">
        <v>0</v>
      </c>
      <c r="T227" s="551">
        <v>0</v>
      </c>
      <c r="U227" s="551">
        <v>0</v>
      </c>
      <c r="V227" s="551">
        <v>0</v>
      </c>
      <c r="W227" s="551">
        <v>0</v>
      </c>
      <c r="X227" s="551">
        <v>0</v>
      </c>
      <c r="Y227" s="551">
        <v>0</v>
      </c>
      <c r="Z227" s="551">
        <v>0</v>
      </c>
      <c r="AA227" s="551">
        <v>0</v>
      </c>
      <c r="AB227" s="551"/>
      <c r="AC227" s="551"/>
      <c r="AE227" s="551"/>
      <c r="AN227" s="526"/>
      <c r="AW227" s="526"/>
      <c r="BE227" s="526"/>
      <c r="BM227" s="526"/>
      <c r="BU227" s="526"/>
      <c r="CC227" s="526"/>
      <c r="CK227" s="526"/>
    </row>
    <row r="228" spans="1:89" ht="12.75" customHeight="1" x14ac:dyDescent="0.3">
      <c r="A228" s="561" t="s">
        <v>1876</v>
      </c>
      <c r="B228" s="550" t="str">
        <f t="shared" si="8"/>
        <v>X</v>
      </c>
      <c r="C228" s="556" t="s">
        <v>1877</v>
      </c>
      <c r="D228" s="551">
        <v>0</v>
      </c>
      <c r="E228" s="551">
        <v>0</v>
      </c>
      <c r="F228" s="551">
        <v>0</v>
      </c>
      <c r="G228" s="551">
        <v>0</v>
      </c>
      <c r="H228" s="551">
        <v>0</v>
      </c>
      <c r="I228" s="551">
        <v>0</v>
      </c>
      <c r="J228" s="551">
        <v>0</v>
      </c>
      <c r="K228" s="551">
        <v>0</v>
      </c>
      <c r="L228" s="551">
        <v>0</v>
      </c>
      <c r="M228" s="551">
        <v>0</v>
      </c>
      <c r="N228" s="551">
        <v>0</v>
      </c>
      <c r="O228" s="551">
        <v>0</v>
      </c>
      <c r="P228" s="551">
        <v>0</v>
      </c>
      <c r="Q228" s="551">
        <v>0</v>
      </c>
      <c r="R228" s="551">
        <v>0</v>
      </c>
      <c r="S228" s="551">
        <v>0</v>
      </c>
      <c r="T228" s="551">
        <v>0</v>
      </c>
      <c r="U228" s="551">
        <v>0</v>
      </c>
      <c r="V228" s="551">
        <v>0</v>
      </c>
      <c r="W228" s="551">
        <v>0</v>
      </c>
      <c r="X228" s="551">
        <v>0</v>
      </c>
      <c r="Y228" s="551">
        <v>-0.14599999785423279</v>
      </c>
      <c r="Z228" s="551">
        <v>0</v>
      </c>
      <c r="AA228" s="551">
        <v>0</v>
      </c>
      <c r="AB228" s="551">
        <v>0</v>
      </c>
      <c r="AC228" s="551">
        <v>0</v>
      </c>
      <c r="AE228" s="551"/>
      <c r="AN228" s="526"/>
      <c r="AW228" s="526"/>
      <c r="BE228" s="526"/>
      <c r="BM228" s="526"/>
      <c r="BU228" s="526"/>
      <c r="CC228" s="526"/>
      <c r="CK228" s="526"/>
    </row>
    <row r="229" spans="1:89" ht="12.75" customHeight="1" x14ac:dyDescent="0.3">
      <c r="A229" s="561" t="s">
        <v>1878</v>
      </c>
      <c r="B229" s="550" t="str">
        <f t="shared" si="8"/>
        <v>X</v>
      </c>
      <c r="C229" s="556" t="s">
        <v>1879</v>
      </c>
      <c r="D229" s="551">
        <v>0</v>
      </c>
      <c r="E229" s="551">
        <v>0</v>
      </c>
      <c r="F229" s="551">
        <v>0</v>
      </c>
      <c r="G229" s="551">
        <v>0</v>
      </c>
      <c r="H229" s="551">
        <v>0</v>
      </c>
      <c r="I229" s="551">
        <v>0</v>
      </c>
      <c r="J229" s="551">
        <v>0</v>
      </c>
      <c r="K229" s="551">
        <v>0</v>
      </c>
      <c r="L229" s="551">
        <v>0</v>
      </c>
      <c r="M229" s="551">
        <v>0</v>
      </c>
      <c r="N229" s="551">
        <v>0</v>
      </c>
      <c r="O229" s="551">
        <v>0</v>
      </c>
      <c r="P229" s="551">
        <v>0</v>
      </c>
      <c r="Q229" s="551">
        <v>0</v>
      </c>
      <c r="R229" s="551">
        <v>0</v>
      </c>
      <c r="S229" s="551">
        <v>0</v>
      </c>
      <c r="T229" s="551">
        <v>0</v>
      </c>
      <c r="U229" s="551">
        <v>0</v>
      </c>
      <c r="V229" s="551">
        <v>0</v>
      </c>
      <c r="W229" s="551">
        <v>0</v>
      </c>
      <c r="X229" s="551">
        <v>0</v>
      </c>
      <c r="Y229" s="551">
        <v>-0.5</v>
      </c>
      <c r="Z229" s="551">
        <v>0</v>
      </c>
      <c r="AA229" s="551">
        <v>0</v>
      </c>
      <c r="AB229" s="551">
        <v>0</v>
      </c>
      <c r="AC229" s="551">
        <v>-3.0139999389648438</v>
      </c>
      <c r="AE229" s="551"/>
      <c r="AN229" s="526"/>
      <c r="AW229" s="526"/>
      <c r="BE229" s="526"/>
      <c r="BM229" s="526"/>
      <c r="BU229" s="526"/>
      <c r="CC229" s="526"/>
      <c r="CK229" s="526"/>
    </row>
    <row r="230" spans="1:89" ht="12.75" customHeight="1" x14ac:dyDescent="0.3">
      <c r="A230" s="561">
        <v>2.7</v>
      </c>
      <c r="B230" s="550" t="str">
        <f t="shared" si="8"/>
        <v>X</v>
      </c>
      <c r="C230" s="539" t="s">
        <v>1880</v>
      </c>
      <c r="D230" s="551">
        <v>0</v>
      </c>
      <c r="E230" s="551">
        <v>0</v>
      </c>
      <c r="F230" s="551">
        <v>0</v>
      </c>
      <c r="G230" s="551">
        <v>0</v>
      </c>
      <c r="H230" s="551">
        <v>0</v>
      </c>
      <c r="I230" s="551">
        <v>0</v>
      </c>
      <c r="J230" s="551">
        <v>0</v>
      </c>
      <c r="K230" s="551">
        <v>0</v>
      </c>
      <c r="L230" s="551">
        <v>0</v>
      </c>
      <c r="M230" s="551">
        <v>0</v>
      </c>
      <c r="N230" s="551">
        <v>0</v>
      </c>
      <c r="O230" s="551">
        <v>0</v>
      </c>
      <c r="P230" s="551">
        <v>0</v>
      </c>
      <c r="Q230" s="551">
        <v>0</v>
      </c>
      <c r="R230" s="551">
        <v>0</v>
      </c>
      <c r="S230" s="551">
        <v>0</v>
      </c>
      <c r="T230" s="551">
        <v>0</v>
      </c>
      <c r="U230" s="551">
        <v>0</v>
      </c>
      <c r="V230" s="551">
        <v>0</v>
      </c>
      <c r="W230" s="551">
        <v>0</v>
      </c>
      <c r="X230" s="551">
        <v>-14.520628929138184</v>
      </c>
      <c r="Y230" s="551">
        <v>-22.319000244140625</v>
      </c>
      <c r="Z230" s="551">
        <v>-22.400999069213867</v>
      </c>
      <c r="AA230" s="551">
        <v>-2.0380001068115234</v>
      </c>
      <c r="AB230" s="551">
        <v>-4.5830001831054688</v>
      </c>
      <c r="AC230" s="551">
        <v>-9.2060003280639648</v>
      </c>
      <c r="AE230" s="551"/>
      <c r="AN230" s="526"/>
      <c r="AW230" s="526"/>
      <c r="BE230" s="526"/>
      <c r="BM230" s="526"/>
      <c r="BU230" s="526"/>
      <c r="CC230" s="526"/>
      <c r="CK230" s="526"/>
    </row>
    <row r="231" spans="1:89" ht="12.75" customHeight="1" x14ac:dyDescent="0.3">
      <c r="A231" s="561" t="s">
        <v>1881</v>
      </c>
      <c r="B231" s="550" t="str">
        <f t="shared" si="8"/>
        <v/>
      </c>
      <c r="C231" s="553" t="s">
        <v>1882</v>
      </c>
      <c r="D231" s="551">
        <v>0</v>
      </c>
      <c r="E231" s="551">
        <v>0</v>
      </c>
      <c r="F231" s="551">
        <v>0</v>
      </c>
      <c r="G231" s="551">
        <v>0</v>
      </c>
      <c r="H231" s="551">
        <v>0</v>
      </c>
      <c r="I231" s="551">
        <v>0</v>
      </c>
      <c r="J231" s="551">
        <v>0</v>
      </c>
      <c r="K231" s="551">
        <v>0</v>
      </c>
      <c r="L231" s="551">
        <v>0</v>
      </c>
      <c r="M231" s="551">
        <v>0</v>
      </c>
      <c r="N231" s="551">
        <v>0</v>
      </c>
      <c r="O231" s="551">
        <v>0</v>
      </c>
      <c r="P231" s="551">
        <v>0</v>
      </c>
      <c r="Q231" s="551">
        <v>0</v>
      </c>
      <c r="R231" s="551">
        <v>0</v>
      </c>
      <c r="S231" s="551">
        <v>0</v>
      </c>
      <c r="T231" s="551">
        <v>0</v>
      </c>
      <c r="U231" s="551">
        <v>0</v>
      </c>
      <c r="V231" s="551">
        <v>0</v>
      </c>
      <c r="W231" s="551">
        <v>0</v>
      </c>
      <c r="X231" s="551">
        <v>0</v>
      </c>
      <c r="Y231" s="551">
        <v>0</v>
      </c>
      <c r="Z231" s="551">
        <v>0</v>
      </c>
      <c r="AA231" s="551"/>
      <c r="AB231" s="551"/>
      <c r="AC231" s="551"/>
      <c r="AE231" s="551"/>
      <c r="AN231" s="526"/>
      <c r="AW231" s="526"/>
      <c r="BE231" s="526"/>
      <c r="BM231" s="526"/>
      <c r="BU231" s="526"/>
      <c r="CC231" s="526"/>
      <c r="CK231" s="526"/>
    </row>
    <row r="232" spans="1:89" ht="12.75" customHeight="1" x14ac:dyDescent="0.3">
      <c r="A232" s="561" t="s">
        <v>1883</v>
      </c>
      <c r="B232" s="550" t="str">
        <f t="shared" si="8"/>
        <v/>
      </c>
      <c r="C232" s="554" t="s">
        <v>1884</v>
      </c>
      <c r="D232" s="551">
        <v>0</v>
      </c>
      <c r="E232" s="551">
        <v>0</v>
      </c>
      <c r="F232" s="551">
        <v>0</v>
      </c>
      <c r="G232" s="551">
        <v>0</v>
      </c>
      <c r="H232" s="551">
        <v>0</v>
      </c>
      <c r="I232" s="551">
        <v>0</v>
      </c>
      <c r="J232" s="551">
        <v>0</v>
      </c>
      <c r="K232" s="551">
        <v>0</v>
      </c>
      <c r="L232" s="551">
        <v>0</v>
      </c>
      <c r="M232" s="551">
        <v>0</v>
      </c>
      <c r="N232" s="551">
        <v>0</v>
      </c>
      <c r="O232" s="551">
        <v>0</v>
      </c>
      <c r="P232" s="551">
        <v>0</v>
      </c>
      <c r="Q232" s="551">
        <v>0</v>
      </c>
      <c r="R232" s="551">
        <v>0</v>
      </c>
      <c r="S232" s="551">
        <v>0</v>
      </c>
      <c r="T232" s="551">
        <v>0</v>
      </c>
      <c r="U232" s="551">
        <v>0</v>
      </c>
      <c r="V232" s="551">
        <v>0</v>
      </c>
      <c r="W232" s="551">
        <v>0</v>
      </c>
      <c r="X232" s="551">
        <v>0</v>
      </c>
      <c r="Y232" s="551">
        <v>0</v>
      </c>
      <c r="Z232" s="551">
        <v>0</v>
      </c>
      <c r="AA232" s="551"/>
      <c r="AB232" s="551"/>
      <c r="AC232" s="551"/>
      <c r="AE232" s="551"/>
      <c r="AN232" s="526"/>
      <c r="AW232" s="526"/>
      <c r="BE232" s="526"/>
      <c r="BM232" s="526"/>
      <c r="BU232" s="526"/>
      <c r="CC232" s="526"/>
      <c r="CK232" s="526"/>
    </row>
    <row r="233" spans="1:89" ht="12.75" customHeight="1" x14ac:dyDescent="0.3">
      <c r="A233" s="561" t="s">
        <v>1885</v>
      </c>
      <c r="B233" s="550" t="str">
        <f t="shared" si="8"/>
        <v/>
      </c>
      <c r="C233" s="554" t="s">
        <v>1886</v>
      </c>
      <c r="D233" s="551">
        <v>0</v>
      </c>
      <c r="E233" s="551">
        <v>0</v>
      </c>
      <c r="F233" s="551">
        <v>0</v>
      </c>
      <c r="G233" s="551">
        <v>0</v>
      </c>
      <c r="H233" s="551">
        <v>0</v>
      </c>
      <c r="I233" s="551">
        <v>0</v>
      </c>
      <c r="J233" s="551">
        <v>0</v>
      </c>
      <c r="K233" s="551">
        <v>0</v>
      </c>
      <c r="L233" s="551">
        <v>0</v>
      </c>
      <c r="M233" s="551">
        <v>0</v>
      </c>
      <c r="N233" s="551">
        <v>0</v>
      </c>
      <c r="O233" s="551">
        <v>0</v>
      </c>
      <c r="P233" s="551">
        <v>0</v>
      </c>
      <c r="Q233" s="551">
        <v>0</v>
      </c>
      <c r="R233" s="551">
        <v>0</v>
      </c>
      <c r="S233" s="551">
        <v>0</v>
      </c>
      <c r="T233" s="551">
        <v>0</v>
      </c>
      <c r="U233" s="551">
        <v>0</v>
      </c>
      <c r="V233" s="551">
        <v>0</v>
      </c>
      <c r="W233" s="551">
        <v>0</v>
      </c>
      <c r="X233" s="551">
        <v>0</v>
      </c>
      <c r="Y233" s="551">
        <v>0</v>
      </c>
      <c r="Z233" s="551">
        <v>0</v>
      </c>
      <c r="AA233" s="551"/>
      <c r="AB233" s="551"/>
      <c r="AC233" s="551"/>
      <c r="AE233" s="551"/>
      <c r="AN233" s="526"/>
      <c r="AW233" s="526"/>
      <c r="BE233" s="526"/>
      <c r="BM233" s="526"/>
      <c r="BU233" s="526"/>
      <c r="CC233" s="526"/>
      <c r="CK233" s="526"/>
    </row>
    <row r="234" spans="1:89" ht="12.75" customHeight="1" x14ac:dyDescent="0.3">
      <c r="A234" s="561" t="s">
        <v>1887</v>
      </c>
      <c r="B234" s="550" t="str">
        <f t="shared" si="8"/>
        <v>X</v>
      </c>
      <c r="C234" s="553" t="s">
        <v>1888</v>
      </c>
      <c r="D234" s="551">
        <v>0</v>
      </c>
      <c r="E234" s="551">
        <v>0</v>
      </c>
      <c r="F234" s="551">
        <v>0</v>
      </c>
      <c r="G234" s="551">
        <v>0</v>
      </c>
      <c r="H234" s="551">
        <v>0</v>
      </c>
      <c r="I234" s="551">
        <v>0</v>
      </c>
      <c r="J234" s="551">
        <v>0</v>
      </c>
      <c r="K234" s="551">
        <v>0</v>
      </c>
      <c r="L234" s="551">
        <v>0</v>
      </c>
      <c r="M234" s="551">
        <v>0</v>
      </c>
      <c r="N234" s="551">
        <v>0</v>
      </c>
      <c r="O234" s="551">
        <v>0</v>
      </c>
      <c r="P234" s="551">
        <v>0</v>
      </c>
      <c r="Q234" s="551">
        <v>0</v>
      </c>
      <c r="R234" s="551">
        <v>0</v>
      </c>
      <c r="S234" s="551">
        <v>0</v>
      </c>
      <c r="T234" s="551">
        <v>0</v>
      </c>
      <c r="U234" s="551">
        <v>0</v>
      </c>
      <c r="V234" s="551">
        <v>0</v>
      </c>
      <c r="W234" s="551">
        <v>0</v>
      </c>
      <c r="X234" s="551">
        <v>-14.520628929138184</v>
      </c>
      <c r="Y234" s="551">
        <v>-22.319000244140625</v>
      </c>
      <c r="Z234" s="551">
        <v>-22.400999069213867</v>
      </c>
      <c r="AA234" s="551">
        <v>-2.0380001068115234</v>
      </c>
      <c r="AB234" s="551">
        <v>-4.5830001831054688</v>
      </c>
      <c r="AC234" s="551">
        <v>-9.2060003280639648</v>
      </c>
      <c r="AE234" s="551"/>
      <c r="AN234" s="526"/>
      <c r="AW234" s="526"/>
      <c r="BE234" s="526"/>
      <c r="BM234" s="526"/>
      <c r="BU234" s="526"/>
      <c r="CC234" s="526"/>
      <c r="CK234" s="526"/>
    </row>
    <row r="235" spans="1:89" ht="12.75" customHeight="1" x14ac:dyDescent="0.3">
      <c r="A235" s="561" t="s">
        <v>1889</v>
      </c>
      <c r="B235" s="550" t="str">
        <f t="shared" si="8"/>
        <v>X</v>
      </c>
      <c r="C235" s="554" t="s">
        <v>1890</v>
      </c>
      <c r="D235" s="551">
        <v>0</v>
      </c>
      <c r="E235" s="551">
        <v>0</v>
      </c>
      <c r="F235" s="551">
        <v>0</v>
      </c>
      <c r="G235" s="551">
        <v>0</v>
      </c>
      <c r="H235" s="551">
        <v>0</v>
      </c>
      <c r="I235" s="551">
        <v>0</v>
      </c>
      <c r="J235" s="551">
        <v>0</v>
      </c>
      <c r="K235" s="551">
        <v>0</v>
      </c>
      <c r="L235" s="551">
        <v>0</v>
      </c>
      <c r="M235" s="551">
        <v>0</v>
      </c>
      <c r="N235" s="551">
        <v>0</v>
      </c>
      <c r="O235" s="551">
        <v>0</v>
      </c>
      <c r="P235" s="551">
        <v>0</v>
      </c>
      <c r="Q235" s="551">
        <v>0</v>
      </c>
      <c r="R235" s="551">
        <v>0</v>
      </c>
      <c r="S235" s="551">
        <v>0</v>
      </c>
      <c r="T235" s="551">
        <v>0</v>
      </c>
      <c r="U235" s="551">
        <v>0</v>
      </c>
      <c r="V235" s="551">
        <v>0</v>
      </c>
      <c r="W235" s="551">
        <v>0</v>
      </c>
      <c r="X235" s="551">
        <v>-14.520628929138184</v>
      </c>
      <c r="Y235" s="551">
        <v>-22.319000244140625</v>
      </c>
      <c r="Z235" s="551">
        <v>-22.400999069213867</v>
      </c>
      <c r="AA235" s="551">
        <v>-2.0380001068115234</v>
      </c>
      <c r="AB235" s="551">
        <v>-4.5830001831054688</v>
      </c>
      <c r="AC235" s="551">
        <v>-9.2060003280639648</v>
      </c>
      <c r="AE235" s="551"/>
      <c r="AN235" s="526"/>
      <c r="AW235" s="526"/>
      <c r="BE235" s="526"/>
      <c r="BM235" s="526"/>
      <c r="BU235" s="526"/>
      <c r="CC235" s="526"/>
      <c r="CK235" s="526"/>
    </row>
    <row r="236" spans="1:89" ht="12.75" customHeight="1" x14ac:dyDescent="0.3">
      <c r="A236" s="561" t="s">
        <v>1891</v>
      </c>
      <c r="B236" s="550" t="str">
        <f t="shared" si="8"/>
        <v/>
      </c>
      <c r="C236" s="554" t="s">
        <v>1892</v>
      </c>
      <c r="D236" s="551">
        <v>0</v>
      </c>
      <c r="E236" s="551">
        <v>0</v>
      </c>
      <c r="F236" s="551">
        <v>0</v>
      </c>
      <c r="G236" s="551">
        <v>0</v>
      </c>
      <c r="H236" s="551">
        <v>0</v>
      </c>
      <c r="I236" s="551">
        <v>0</v>
      </c>
      <c r="J236" s="551">
        <v>0</v>
      </c>
      <c r="K236" s="551">
        <v>0</v>
      </c>
      <c r="L236" s="551">
        <v>0</v>
      </c>
      <c r="M236" s="551">
        <v>0</v>
      </c>
      <c r="N236" s="551">
        <v>0</v>
      </c>
      <c r="O236" s="551">
        <v>0</v>
      </c>
      <c r="P236" s="551">
        <v>0</v>
      </c>
      <c r="Q236" s="551">
        <v>0</v>
      </c>
      <c r="R236" s="551">
        <v>0</v>
      </c>
      <c r="S236" s="551">
        <v>0</v>
      </c>
      <c r="T236" s="551">
        <v>0</v>
      </c>
      <c r="U236" s="551">
        <v>0</v>
      </c>
      <c r="V236" s="551">
        <v>0</v>
      </c>
      <c r="W236" s="551">
        <v>0</v>
      </c>
      <c r="X236" s="551">
        <v>0</v>
      </c>
      <c r="Y236" s="551">
        <v>0</v>
      </c>
      <c r="Z236" s="551">
        <v>0</v>
      </c>
      <c r="AA236" s="551"/>
      <c r="AB236" s="551"/>
      <c r="AC236" s="551"/>
      <c r="AE236" s="551"/>
      <c r="AN236" s="526"/>
      <c r="AW236" s="526"/>
      <c r="BE236" s="526"/>
      <c r="BM236" s="526"/>
      <c r="BU236" s="526"/>
      <c r="CC236" s="526"/>
      <c r="CK236" s="526"/>
    </row>
    <row r="237" spans="1:89" ht="12.75" customHeight="1" x14ac:dyDescent="0.3">
      <c r="A237" s="561" t="s">
        <v>1893</v>
      </c>
      <c r="B237" s="550" t="str">
        <f t="shared" si="8"/>
        <v/>
      </c>
      <c r="C237" s="553" t="s">
        <v>1894</v>
      </c>
      <c r="D237" s="551">
        <v>0</v>
      </c>
      <c r="E237" s="551">
        <v>0</v>
      </c>
      <c r="F237" s="551">
        <v>0</v>
      </c>
      <c r="G237" s="551">
        <v>0</v>
      </c>
      <c r="H237" s="551">
        <v>0</v>
      </c>
      <c r="I237" s="551">
        <v>0</v>
      </c>
      <c r="J237" s="551">
        <v>0</v>
      </c>
      <c r="K237" s="551">
        <v>0</v>
      </c>
      <c r="L237" s="551">
        <v>0</v>
      </c>
      <c r="M237" s="551">
        <v>0</v>
      </c>
      <c r="N237" s="551">
        <v>0</v>
      </c>
      <c r="O237" s="551">
        <v>0</v>
      </c>
      <c r="P237" s="551">
        <v>0</v>
      </c>
      <c r="Q237" s="551">
        <v>0</v>
      </c>
      <c r="R237" s="551">
        <v>0</v>
      </c>
      <c r="S237" s="551">
        <v>0</v>
      </c>
      <c r="T237" s="551">
        <v>0</v>
      </c>
      <c r="U237" s="551">
        <v>0</v>
      </c>
      <c r="V237" s="551">
        <v>0</v>
      </c>
      <c r="W237" s="551">
        <v>0</v>
      </c>
      <c r="X237" s="551">
        <v>0</v>
      </c>
      <c r="Y237" s="551">
        <v>0</v>
      </c>
      <c r="Z237" s="551">
        <v>0</v>
      </c>
      <c r="AA237" s="551"/>
      <c r="AB237" s="551"/>
      <c r="AC237" s="551"/>
      <c r="AE237" s="551"/>
      <c r="AN237" s="526"/>
      <c r="AW237" s="526"/>
      <c r="BE237" s="526"/>
      <c r="BM237" s="526"/>
      <c r="BU237" s="526"/>
      <c r="CC237" s="526"/>
      <c r="CK237" s="526"/>
    </row>
    <row r="238" spans="1:89" ht="12.75" customHeight="1" x14ac:dyDescent="0.3">
      <c r="A238" s="561" t="s">
        <v>1895</v>
      </c>
      <c r="B238" s="550" t="str">
        <f t="shared" si="8"/>
        <v/>
      </c>
      <c r="C238" s="554" t="s">
        <v>1896</v>
      </c>
      <c r="D238" s="551">
        <v>0</v>
      </c>
      <c r="E238" s="551">
        <v>0</v>
      </c>
      <c r="F238" s="551">
        <v>0</v>
      </c>
      <c r="G238" s="551">
        <v>0</v>
      </c>
      <c r="H238" s="551">
        <v>0</v>
      </c>
      <c r="I238" s="551">
        <v>0</v>
      </c>
      <c r="J238" s="551">
        <v>0</v>
      </c>
      <c r="K238" s="551">
        <v>0</v>
      </c>
      <c r="L238" s="551">
        <v>0</v>
      </c>
      <c r="M238" s="551">
        <v>0</v>
      </c>
      <c r="N238" s="551">
        <v>0</v>
      </c>
      <c r="O238" s="551">
        <v>0</v>
      </c>
      <c r="P238" s="551">
        <v>0</v>
      </c>
      <c r="Q238" s="551">
        <v>0</v>
      </c>
      <c r="R238" s="551">
        <v>0</v>
      </c>
      <c r="S238" s="551">
        <v>0</v>
      </c>
      <c r="T238" s="551">
        <v>0</v>
      </c>
      <c r="U238" s="551">
        <v>0</v>
      </c>
      <c r="V238" s="551">
        <v>0</v>
      </c>
      <c r="W238" s="551">
        <v>0</v>
      </c>
      <c r="X238" s="551">
        <v>0</v>
      </c>
      <c r="Y238" s="551">
        <v>0</v>
      </c>
      <c r="Z238" s="551">
        <v>0</v>
      </c>
      <c r="AA238" s="551"/>
      <c r="AB238" s="551"/>
      <c r="AC238" s="551"/>
      <c r="AE238" s="551"/>
      <c r="AN238" s="526"/>
      <c r="AW238" s="526"/>
      <c r="BE238" s="526"/>
      <c r="BM238" s="526"/>
      <c r="BU238" s="526"/>
      <c r="CC238" s="526"/>
      <c r="CK238" s="526"/>
    </row>
    <row r="239" spans="1:89" ht="12.75" customHeight="1" x14ac:dyDescent="0.3">
      <c r="A239" s="561" t="s">
        <v>1897</v>
      </c>
      <c r="B239" s="550" t="str">
        <f t="shared" si="8"/>
        <v/>
      </c>
      <c r="C239" s="554" t="s">
        <v>1898</v>
      </c>
      <c r="D239" s="551">
        <v>0</v>
      </c>
      <c r="E239" s="551">
        <v>0</v>
      </c>
      <c r="F239" s="551">
        <v>0</v>
      </c>
      <c r="G239" s="551">
        <v>0</v>
      </c>
      <c r="H239" s="551">
        <v>0</v>
      </c>
      <c r="I239" s="551">
        <v>0</v>
      </c>
      <c r="J239" s="551">
        <v>0</v>
      </c>
      <c r="K239" s="551">
        <v>0</v>
      </c>
      <c r="L239" s="551">
        <v>0</v>
      </c>
      <c r="M239" s="551">
        <v>0</v>
      </c>
      <c r="N239" s="551">
        <v>0</v>
      </c>
      <c r="O239" s="551">
        <v>0</v>
      </c>
      <c r="P239" s="551">
        <v>0</v>
      </c>
      <c r="Q239" s="551">
        <v>0</v>
      </c>
      <c r="R239" s="551">
        <v>0</v>
      </c>
      <c r="S239" s="551">
        <v>0</v>
      </c>
      <c r="T239" s="551">
        <v>0</v>
      </c>
      <c r="U239" s="551">
        <v>0</v>
      </c>
      <c r="V239" s="551">
        <v>0</v>
      </c>
      <c r="W239" s="551">
        <v>0</v>
      </c>
      <c r="X239" s="551">
        <v>0</v>
      </c>
      <c r="Y239" s="551">
        <v>0</v>
      </c>
      <c r="Z239" s="551">
        <v>0</v>
      </c>
      <c r="AA239" s="551"/>
      <c r="AB239" s="551"/>
      <c r="AC239" s="551"/>
      <c r="AE239" s="551"/>
      <c r="AN239" s="526"/>
      <c r="AW239" s="526"/>
      <c r="BE239" s="526"/>
      <c r="BM239" s="526"/>
      <c r="BU239" s="526"/>
      <c r="CC239" s="526"/>
      <c r="CK239" s="526"/>
    </row>
    <row r="240" spans="1:89" ht="12.75" customHeight="1" x14ac:dyDescent="0.3">
      <c r="A240" s="561">
        <v>2.8</v>
      </c>
      <c r="B240" s="550" t="str">
        <f t="shared" ref="B240:B265" si="9">IF(SUM(D240:AJ240)=0,"","X")</f>
        <v>X</v>
      </c>
      <c r="C240" s="539" t="s">
        <v>1899</v>
      </c>
      <c r="D240" s="551">
        <v>-14.841352462768555</v>
      </c>
      <c r="E240" s="551">
        <v>-6.8914599418640137</v>
      </c>
      <c r="F240" s="551">
        <v>-3.6479580402374268</v>
      </c>
      <c r="G240" s="551">
        <v>0.76479601860046387</v>
      </c>
      <c r="H240" s="551">
        <v>-4.7249460220336914</v>
      </c>
      <c r="I240" s="551">
        <v>-4.6878409385681152</v>
      </c>
      <c r="J240" s="551">
        <v>-3.5926029682159424</v>
      </c>
      <c r="K240" s="551">
        <v>-7.8996539115905762</v>
      </c>
      <c r="L240" s="551">
        <v>-6.8619070053100586</v>
      </c>
      <c r="M240" s="551">
        <v>-3.6450159549713135</v>
      </c>
      <c r="N240" s="551">
        <v>-5.1799068450927734</v>
      </c>
      <c r="O240" s="551">
        <v>-5.6500601768493652</v>
      </c>
      <c r="P240" s="551">
        <v>-8.4983320236206055</v>
      </c>
      <c r="Q240" s="551">
        <v>-10.712485313415527</v>
      </c>
      <c r="R240" s="551">
        <v>-13.73865795135498</v>
      </c>
      <c r="S240" s="551">
        <v>-9.2219028472900391</v>
      </c>
      <c r="T240" s="551">
        <v>-12.433620452880859</v>
      </c>
      <c r="U240" s="551">
        <v>-9.8856019973754883</v>
      </c>
      <c r="V240" s="551">
        <v>-12.242073059082031</v>
      </c>
      <c r="W240" s="551">
        <v>-11.294677734375</v>
      </c>
      <c r="X240" s="551">
        <v>-16.122734069824219</v>
      </c>
      <c r="Y240" s="551">
        <v>-13.218240737915039</v>
      </c>
      <c r="Z240" s="551">
        <v>-12.114349365234375</v>
      </c>
      <c r="AA240" s="551">
        <v>-11.795999526977539</v>
      </c>
      <c r="AB240" s="551">
        <v>-11.956000328063965</v>
      </c>
      <c r="AC240" s="551">
        <v>-10.427000045776367</v>
      </c>
      <c r="AE240" s="551"/>
      <c r="AN240" s="526"/>
      <c r="AW240" s="526"/>
      <c r="BE240" s="526"/>
      <c r="BM240" s="526"/>
      <c r="BU240" s="526"/>
      <c r="CC240" s="526"/>
      <c r="CK240" s="526"/>
    </row>
    <row r="241" spans="1:89" ht="12.75" customHeight="1" x14ac:dyDescent="0.3">
      <c r="A241" s="561" t="s">
        <v>1900</v>
      </c>
      <c r="B241" s="550" t="str">
        <f t="shared" si="9"/>
        <v>X</v>
      </c>
      <c r="C241" s="553" t="s">
        <v>1901</v>
      </c>
      <c r="D241" s="551">
        <v>0</v>
      </c>
      <c r="E241" s="551">
        <v>0</v>
      </c>
      <c r="F241" s="551">
        <v>0</v>
      </c>
      <c r="G241" s="551">
        <v>0</v>
      </c>
      <c r="H241" s="551">
        <v>0</v>
      </c>
      <c r="I241" s="551">
        <v>0</v>
      </c>
      <c r="J241" s="551">
        <v>0</v>
      </c>
      <c r="K241" s="551">
        <v>0</v>
      </c>
      <c r="L241" s="551">
        <v>0</v>
      </c>
      <c r="M241" s="551">
        <v>0</v>
      </c>
      <c r="N241" s="551">
        <v>0</v>
      </c>
      <c r="O241" s="551">
        <v>0</v>
      </c>
      <c r="P241" s="551">
        <v>0</v>
      </c>
      <c r="Q241" s="551">
        <v>0</v>
      </c>
      <c r="R241" s="551">
        <v>0</v>
      </c>
      <c r="S241" s="551">
        <v>0</v>
      </c>
      <c r="T241" s="551">
        <v>0</v>
      </c>
      <c r="U241" s="551">
        <v>0</v>
      </c>
      <c r="V241" s="551">
        <v>0</v>
      </c>
      <c r="W241" s="551">
        <v>0</v>
      </c>
      <c r="X241" s="551">
        <v>0</v>
      </c>
      <c r="Y241" s="551">
        <v>-0.90399998426437378</v>
      </c>
      <c r="Z241" s="551">
        <v>-1.1790000200271606</v>
      </c>
      <c r="AA241" s="551">
        <v>-0.87999999523162842</v>
      </c>
      <c r="AB241" s="551">
        <v>-1.3000000268220901E-2</v>
      </c>
      <c r="AC241" s="551">
        <v>-3.2999999821186066E-2</v>
      </c>
      <c r="AE241" s="551"/>
      <c r="AN241" s="526"/>
      <c r="AW241" s="526"/>
      <c r="BE241" s="526"/>
      <c r="BM241" s="526"/>
      <c r="BU241" s="526"/>
      <c r="CC241" s="526"/>
      <c r="CK241" s="526"/>
    </row>
    <row r="242" spans="1:89" ht="12.75" customHeight="1" x14ac:dyDescent="0.3">
      <c r="A242" s="561" t="s">
        <v>1902</v>
      </c>
      <c r="B242" s="550" t="str">
        <f t="shared" si="9"/>
        <v/>
      </c>
      <c r="C242" s="554" t="s">
        <v>1903</v>
      </c>
      <c r="D242" s="551">
        <v>0</v>
      </c>
      <c r="E242" s="551">
        <v>0</v>
      </c>
      <c r="F242" s="551">
        <v>0</v>
      </c>
      <c r="G242" s="551">
        <v>0</v>
      </c>
      <c r="H242" s="551">
        <v>0</v>
      </c>
      <c r="I242" s="551">
        <v>0</v>
      </c>
      <c r="J242" s="551">
        <v>0</v>
      </c>
      <c r="K242" s="551">
        <v>0</v>
      </c>
      <c r="L242" s="551">
        <v>0</v>
      </c>
      <c r="M242" s="551">
        <v>0</v>
      </c>
      <c r="N242" s="551">
        <v>0</v>
      </c>
      <c r="O242" s="551">
        <v>0</v>
      </c>
      <c r="P242" s="551">
        <v>0</v>
      </c>
      <c r="Q242" s="551">
        <v>0</v>
      </c>
      <c r="R242" s="551">
        <v>0</v>
      </c>
      <c r="S242" s="551">
        <v>0</v>
      </c>
      <c r="T242" s="551">
        <v>0</v>
      </c>
      <c r="U242" s="551">
        <v>0</v>
      </c>
      <c r="V242" s="551">
        <v>0</v>
      </c>
      <c r="W242" s="551">
        <v>0</v>
      </c>
      <c r="X242" s="551">
        <v>0</v>
      </c>
      <c r="Y242" s="551">
        <v>0</v>
      </c>
      <c r="Z242" s="551">
        <v>0</v>
      </c>
      <c r="AA242" s="551"/>
      <c r="AB242" s="551"/>
      <c r="AC242" s="551"/>
      <c r="AE242" s="551"/>
      <c r="AN242" s="526"/>
      <c r="AW242" s="526"/>
      <c r="BE242" s="526"/>
      <c r="BM242" s="526"/>
      <c r="BU242" s="526"/>
      <c r="CC242" s="526"/>
      <c r="CK242" s="526"/>
    </row>
    <row r="243" spans="1:89" ht="12.75" customHeight="1" x14ac:dyDescent="0.3">
      <c r="A243" s="561" t="s">
        <v>1904</v>
      </c>
      <c r="B243" s="550" t="str">
        <f t="shared" si="9"/>
        <v/>
      </c>
      <c r="C243" s="554" t="s">
        <v>1905</v>
      </c>
      <c r="D243" s="551">
        <v>0</v>
      </c>
      <c r="E243" s="551">
        <v>0</v>
      </c>
      <c r="F243" s="551">
        <v>0</v>
      </c>
      <c r="G243" s="551">
        <v>0</v>
      </c>
      <c r="H243" s="551">
        <v>0</v>
      </c>
      <c r="I243" s="551">
        <v>0</v>
      </c>
      <c r="J243" s="551">
        <v>0</v>
      </c>
      <c r="K243" s="551">
        <v>0</v>
      </c>
      <c r="L243" s="551">
        <v>0</v>
      </c>
      <c r="M243" s="551">
        <v>0</v>
      </c>
      <c r="N243" s="551">
        <v>0</v>
      </c>
      <c r="O243" s="551">
        <v>0</v>
      </c>
      <c r="P243" s="551">
        <v>0</v>
      </c>
      <c r="Q243" s="551">
        <v>0</v>
      </c>
      <c r="R243" s="551">
        <v>0</v>
      </c>
      <c r="S243" s="551">
        <v>0</v>
      </c>
      <c r="T243" s="551">
        <v>0</v>
      </c>
      <c r="U243" s="551">
        <v>0</v>
      </c>
      <c r="V243" s="551">
        <v>0</v>
      </c>
      <c r="W243" s="551">
        <v>0</v>
      </c>
      <c r="X243" s="551">
        <v>0</v>
      </c>
      <c r="Y243" s="551">
        <v>0</v>
      </c>
      <c r="Z243" s="551">
        <v>0</v>
      </c>
      <c r="AA243" s="551"/>
      <c r="AB243" s="551"/>
      <c r="AC243" s="551"/>
      <c r="AE243" s="551"/>
      <c r="AN243" s="526"/>
      <c r="AW243" s="526"/>
      <c r="BE243" s="526"/>
      <c r="BM243" s="526"/>
      <c r="BU243" s="526"/>
      <c r="CC243" s="526"/>
      <c r="CK243" s="526"/>
    </row>
    <row r="244" spans="1:89" ht="12.75" customHeight="1" x14ac:dyDescent="0.3">
      <c r="A244" s="561" t="s">
        <v>1906</v>
      </c>
      <c r="B244" s="550" t="str">
        <f t="shared" si="9"/>
        <v/>
      </c>
      <c r="C244" s="554" t="s">
        <v>1907</v>
      </c>
      <c r="D244" s="551">
        <v>0</v>
      </c>
      <c r="E244" s="551">
        <v>0</v>
      </c>
      <c r="F244" s="551">
        <v>0</v>
      </c>
      <c r="G244" s="551">
        <v>0</v>
      </c>
      <c r="H244" s="551">
        <v>0</v>
      </c>
      <c r="I244" s="551">
        <v>0</v>
      </c>
      <c r="J244" s="551">
        <v>0</v>
      </c>
      <c r="K244" s="551">
        <v>0</v>
      </c>
      <c r="L244" s="551">
        <v>0</v>
      </c>
      <c r="M244" s="551">
        <v>0</v>
      </c>
      <c r="N244" s="551">
        <v>0</v>
      </c>
      <c r="O244" s="551">
        <v>0</v>
      </c>
      <c r="P244" s="551">
        <v>0</v>
      </c>
      <c r="Q244" s="551">
        <v>0</v>
      </c>
      <c r="R244" s="551">
        <v>0</v>
      </c>
      <c r="S244" s="551">
        <v>0</v>
      </c>
      <c r="T244" s="551">
        <v>0</v>
      </c>
      <c r="U244" s="551">
        <v>0</v>
      </c>
      <c r="V244" s="551">
        <v>0</v>
      </c>
      <c r="W244" s="551">
        <v>0</v>
      </c>
      <c r="X244" s="551">
        <v>0</v>
      </c>
      <c r="Y244" s="551">
        <v>0</v>
      </c>
      <c r="Z244" s="551">
        <v>0</v>
      </c>
      <c r="AA244" s="551"/>
      <c r="AB244" s="551"/>
      <c r="AC244" s="551"/>
      <c r="AE244" s="551"/>
      <c r="AN244" s="526"/>
      <c r="AW244" s="526"/>
      <c r="BE244" s="526"/>
      <c r="BM244" s="526"/>
      <c r="BU244" s="526"/>
      <c r="CC244" s="526"/>
      <c r="CK244" s="526"/>
    </row>
    <row r="245" spans="1:89" ht="12.75" customHeight="1" x14ac:dyDescent="0.3">
      <c r="A245" s="561" t="s">
        <v>1908</v>
      </c>
      <c r="B245" s="550" t="str">
        <f t="shared" si="9"/>
        <v>X</v>
      </c>
      <c r="C245" s="554" t="s">
        <v>1909</v>
      </c>
      <c r="D245" s="551">
        <v>0</v>
      </c>
      <c r="E245" s="551">
        <v>0</v>
      </c>
      <c r="F245" s="551">
        <v>0</v>
      </c>
      <c r="G245" s="551">
        <v>0</v>
      </c>
      <c r="H245" s="551">
        <v>0</v>
      </c>
      <c r="I245" s="551">
        <v>0</v>
      </c>
      <c r="J245" s="551">
        <v>0</v>
      </c>
      <c r="K245" s="551">
        <v>0</v>
      </c>
      <c r="L245" s="551">
        <v>0</v>
      </c>
      <c r="M245" s="551">
        <v>0</v>
      </c>
      <c r="N245" s="551">
        <v>0</v>
      </c>
      <c r="O245" s="551">
        <v>0</v>
      </c>
      <c r="P245" s="551">
        <v>0</v>
      </c>
      <c r="Q245" s="551">
        <v>0</v>
      </c>
      <c r="R245" s="551">
        <v>0</v>
      </c>
      <c r="S245" s="551">
        <v>0</v>
      </c>
      <c r="T245" s="551">
        <v>0</v>
      </c>
      <c r="U245" s="551">
        <v>0</v>
      </c>
      <c r="V245" s="551">
        <v>0</v>
      </c>
      <c r="W245" s="551">
        <v>0</v>
      </c>
      <c r="X245" s="551">
        <v>0</v>
      </c>
      <c r="Y245" s="551">
        <v>-0.90399998426437378</v>
      </c>
      <c r="Z245" s="551">
        <v>-1.1790000200271606</v>
      </c>
      <c r="AA245" s="551">
        <v>-0.87999999523162842</v>
      </c>
      <c r="AB245" s="551">
        <v>-1.3000000268220901E-2</v>
      </c>
      <c r="AC245" s="551">
        <v>-3.2999999821186066E-2</v>
      </c>
      <c r="AE245" s="551"/>
      <c r="AN245" s="526"/>
      <c r="AW245" s="526"/>
      <c r="BE245" s="526"/>
      <c r="BM245" s="526"/>
      <c r="BU245" s="526"/>
      <c r="CC245" s="526"/>
      <c r="CK245" s="526"/>
    </row>
    <row r="246" spans="1:89" ht="12.75" customHeight="1" x14ac:dyDescent="0.3">
      <c r="A246" s="561" t="s">
        <v>1910</v>
      </c>
      <c r="B246" s="550" t="str">
        <f t="shared" si="9"/>
        <v/>
      </c>
      <c r="C246" s="554" t="s">
        <v>1911</v>
      </c>
      <c r="D246" s="551">
        <v>0</v>
      </c>
      <c r="E246" s="551">
        <v>0</v>
      </c>
      <c r="F246" s="551">
        <v>0</v>
      </c>
      <c r="G246" s="551">
        <v>0</v>
      </c>
      <c r="H246" s="551">
        <v>0</v>
      </c>
      <c r="I246" s="551">
        <v>0</v>
      </c>
      <c r="J246" s="551">
        <v>0</v>
      </c>
      <c r="K246" s="551">
        <v>0</v>
      </c>
      <c r="L246" s="551">
        <v>0</v>
      </c>
      <c r="M246" s="551">
        <v>0</v>
      </c>
      <c r="N246" s="551">
        <v>0</v>
      </c>
      <c r="O246" s="551">
        <v>0</v>
      </c>
      <c r="P246" s="551">
        <v>0</v>
      </c>
      <c r="Q246" s="551">
        <v>0</v>
      </c>
      <c r="R246" s="551">
        <v>0</v>
      </c>
      <c r="S246" s="551">
        <v>0</v>
      </c>
      <c r="T246" s="551">
        <v>0</v>
      </c>
      <c r="U246" s="551">
        <v>0</v>
      </c>
      <c r="V246" s="551">
        <v>0</v>
      </c>
      <c r="W246" s="551">
        <v>0</v>
      </c>
      <c r="X246" s="551">
        <v>0</v>
      </c>
      <c r="Y246" s="551">
        <v>0</v>
      </c>
      <c r="Z246" s="551">
        <v>0</v>
      </c>
      <c r="AA246" s="551"/>
      <c r="AB246" s="551"/>
      <c r="AC246" s="551"/>
      <c r="AE246" s="551"/>
      <c r="AN246" s="526"/>
      <c r="AW246" s="526"/>
      <c r="BE246" s="526"/>
      <c r="BM246" s="526"/>
      <c r="BU246" s="526"/>
      <c r="CC246" s="526"/>
      <c r="CK246" s="526"/>
    </row>
    <row r="247" spans="1:89" ht="12.75" customHeight="1" x14ac:dyDescent="0.3">
      <c r="A247" s="561" t="s">
        <v>1912</v>
      </c>
      <c r="B247" s="550" t="str">
        <f t="shared" si="9"/>
        <v>X</v>
      </c>
      <c r="C247" s="553" t="s">
        <v>1913</v>
      </c>
      <c r="D247" s="551">
        <v>-9.8268938064575195</v>
      </c>
      <c r="E247" s="551">
        <v>-3.9130909442901611</v>
      </c>
      <c r="F247" s="551">
        <v>-2.9843730926513672</v>
      </c>
      <c r="G247" s="551">
        <v>-2.8784399032592773</v>
      </c>
      <c r="H247" s="551">
        <v>-2.1483221054077148</v>
      </c>
      <c r="I247" s="551">
        <v>-2.6725571155548096</v>
      </c>
      <c r="J247" s="551">
        <v>-2.2849149703979492</v>
      </c>
      <c r="K247" s="551">
        <v>-2.6322760581970215</v>
      </c>
      <c r="L247" s="551">
        <v>-3.174699068069458</v>
      </c>
      <c r="M247" s="551">
        <v>-2.1173460483551025</v>
      </c>
      <c r="N247" s="551">
        <v>-3.1191999912261963</v>
      </c>
      <c r="O247" s="551">
        <v>-3.1549339294433594</v>
      </c>
      <c r="P247" s="551">
        <v>-3.2820870876312256</v>
      </c>
      <c r="Q247" s="551">
        <v>-4.733983039855957</v>
      </c>
      <c r="R247" s="551">
        <v>-6.0007171630859375</v>
      </c>
      <c r="S247" s="551">
        <v>-4.601294994354248</v>
      </c>
      <c r="T247" s="551">
        <v>-7.0598092079162598</v>
      </c>
      <c r="U247" s="551">
        <v>-5.0755119323730469</v>
      </c>
      <c r="V247" s="551">
        <v>-5.8311519622802734</v>
      </c>
      <c r="W247" s="551">
        <v>-5.9819397926330566</v>
      </c>
      <c r="X247" s="551">
        <v>-16.236997604370117</v>
      </c>
      <c r="Y247" s="551">
        <v>-8.2360000610351563</v>
      </c>
      <c r="Z247" s="551">
        <v>-8.1049995422363281</v>
      </c>
      <c r="AA247" s="551">
        <v>-10.093000411987305</v>
      </c>
      <c r="AB247" s="551">
        <v>-12.767000198364258</v>
      </c>
      <c r="AC247" s="551">
        <v>-10.380999565124512</v>
      </c>
      <c r="AE247" s="551"/>
      <c r="AN247" s="526"/>
      <c r="AW247" s="526"/>
      <c r="BE247" s="526"/>
      <c r="BM247" s="526"/>
      <c r="BU247" s="526"/>
      <c r="CC247" s="526"/>
      <c r="CK247" s="526"/>
    </row>
    <row r="248" spans="1:89" ht="12.75" customHeight="1" x14ac:dyDescent="0.3">
      <c r="A248" s="561" t="s">
        <v>1914</v>
      </c>
      <c r="B248" s="550" t="str">
        <f t="shared" si="9"/>
        <v>X</v>
      </c>
      <c r="C248" s="554" t="s">
        <v>1915</v>
      </c>
      <c r="D248" s="551">
        <v>-3.3268940448760986</v>
      </c>
      <c r="E248" s="551">
        <v>-2.3880910873413086</v>
      </c>
      <c r="F248" s="551">
        <v>-2.8593730926513672</v>
      </c>
      <c r="G248" s="551">
        <v>-2.8784399032592773</v>
      </c>
      <c r="H248" s="551">
        <v>-2.1483221054077148</v>
      </c>
      <c r="I248" s="551">
        <v>-2.6725571155548096</v>
      </c>
      <c r="J248" s="551">
        <v>-2.2849149703979492</v>
      </c>
      <c r="K248" s="551">
        <v>-2.6322760581970215</v>
      </c>
      <c r="L248" s="551">
        <v>-3.174699068069458</v>
      </c>
      <c r="M248" s="551">
        <v>-2.1173460483551025</v>
      </c>
      <c r="N248" s="551">
        <v>-3.1191999912261963</v>
      </c>
      <c r="O248" s="551">
        <v>-3.1549339294433594</v>
      </c>
      <c r="P248" s="551">
        <v>-3.2820870876312256</v>
      </c>
      <c r="Q248" s="551">
        <v>-4.733983039855957</v>
      </c>
      <c r="R248" s="551">
        <v>-6.0007171630859375</v>
      </c>
      <c r="S248" s="551">
        <v>-4.601294994354248</v>
      </c>
      <c r="T248" s="551">
        <v>-7.0598092079162598</v>
      </c>
      <c r="U248" s="551">
        <v>-5.0755119323730469</v>
      </c>
      <c r="V248" s="551">
        <v>-5.8311519622802734</v>
      </c>
      <c r="W248" s="551">
        <v>-5.9819397926330566</v>
      </c>
      <c r="X248" s="551">
        <v>-7.777432918548584</v>
      </c>
      <c r="Y248" s="551">
        <v>-3.1310000419616699</v>
      </c>
      <c r="Z248" s="551">
        <v>-6.7839999198913574</v>
      </c>
      <c r="AA248" s="551">
        <v>-8.3900003433227539</v>
      </c>
      <c r="AB248" s="551">
        <v>-12.069999694824219</v>
      </c>
      <c r="AC248" s="551">
        <v>-10.305999755859375</v>
      </c>
      <c r="AE248" s="551"/>
      <c r="AN248" s="526"/>
      <c r="AW248" s="526"/>
      <c r="BE248" s="526"/>
      <c r="BM248" s="526"/>
      <c r="BU248" s="526"/>
      <c r="CC248" s="526"/>
      <c r="CK248" s="526"/>
    </row>
    <row r="249" spans="1:89" ht="12.75" customHeight="1" x14ac:dyDescent="0.3">
      <c r="A249" s="561" t="s">
        <v>1916</v>
      </c>
      <c r="B249" s="550" t="str">
        <f t="shared" si="9"/>
        <v>X</v>
      </c>
      <c r="C249" s="556" t="s">
        <v>1917</v>
      </c>
      <c r="D249" s="551">
        <v>-1.4301079511642456</v>
      </c>
      <c r="E249" s="551">
        <v>-1.118806004524231</v>
      </c>
      <c r="F249" s="551">
        <v>-1.6121369600296021</v>
      </c>
      <c r="G249" s="551">
        <v>-1.6118110418319702</v>
      </c>
      <c r="H249" s="551">
        <v>-1.0607420206069946</v>
      </c>
      <c r="I249" s="551">
        <v>-1.4473090171813965</v>
      </c>
      <c r="J249" s="551">
        <v>-0.96776199340820313</v>
      </c>
      <c r="K249" s="551">
        <v>-1.3389110565185547</v>
      </c>
      <c r="L249" s="551">
        <v>-1.9020500183105469</v>
      </c>
      <c r="M249" s="551">
        <v>-0.9511680006980896</v>
      </c>
      <c r="N249" s="551">
        <v>-1.3106520175933838</v>
      </c>
      <c r="O249" s="551">
        <v>-1.6535110473632813</v>
      </c>
      <c r="P249" s="551">
        <v>-1.3884470462799072</v>
      </c>
      <c r="Q249" s="551">
        <v>-3.4298639297485352</v>
      </c>
      <c r="R249" s="551">
        <v>-3.1871640682220459</v>
      </c>
      <c r="S249" s="551">
        <v>-2.9289290904998779</v>
      </c>
      <c r="T249" s="551">
        <v>-2.4115400314331055</v>
      </c>
      <c r="U249" s="551">
        <v>-2.1436810493469238</v>
      </c>
      <c r="V249" s="551">
        <v>-2.6292860507965088</v>
      </c>
      <c r="W249" s="551">
        <v>-4.3950328826904297</v>
      </c>
      <c r="X249" s="551">
        <v>-4.8818850517272949</v>
      </c>
      <c r="Y249" s="551">
        <v>-2.2460000514984131</v>
      </c>
      <c r="Z249" s="551">
        <v>-2.5610001087188721</v>
      </c>
      <c r="AA249" s="551">
        <v>-3.5810000896453857</v>
      </c>
      <c r="AB249" s="551">
        <v>-5.1360001564025879</v>
      </c>
      <c r="AC249" s="551">
        <v>-3.937999963760376</v>
      </c>
      <c r="AE249" s="551"/>
      <c r="AN249" s="526"/>
      <c r="AW249" s="526"/>
      <c r="BE249" s="526"/>
      <c r="BM249" s="526"/>
      <c r="BU249" s="526"/>
      <c r="CC249" s="526"/>
      <c r="CK249" s="526"/>
    </row>
    <row r="250" spans="1:89" ht="12.75" customHeight="1" x14ac:dyDescent="0.3">
      <c r="A250" s="561" t="s">
        <v>1918</v>
      </c>
      <c r="B250" s="550" t="str">
        <f t="shared" si="9"/>
        <v>X</v>
      </c>
      <c r="C250" s="557" t="s">
        <v>1919</v>
      </c>
      <c r="D250" s="551">
        <v>-0.38049998879432678</v>
      </c>
      <c r="E250" s="551">
        <v>-0.40000000596046448</v>
      </c>
      <c r="F250" s="551">
        <v>-0.39984399080276489</v>
      </c>
      <c r="G250" s="551">
        <v>-0.46696299314498901</v>
      </c>
      <c r="H250" s="551">
        <v>-0.56417900323867798</v>
      </c>
      <c r="I250" s="551">
        <v>-0.58617901802062988</v>
      </c>
      <c r="J250" s="551">
        <v>-0.62117898464202881</v>
      </c>
      <c r="K250" s="551">
        <v>-0.60761898756027222</v>
      </c>
      <c r="L250" s="551">
        <v>-0.60761898756027222</v>
      </c>
      <c r="M250" s="551">
        <v>-0.60761898756027222</v>
      </c>
      <c r="N250" s="551">
        <v>-0.60761898756027222</v>
      </c>
      <c r="O250" s="551">
        <v>-0.60699999332427979</v>
      </c>
      <c r="P250" s="551">
        <v>-0.67500001192092896</v>
      </c>
      <c r="Q250" s="551">
        <v>-0.73500001430511475</v>
      </c>
      <c r="R250" s="551">
        <v>-0.76800000667572021</v>
      </c>
      <c r="S250" s="551">
        <v>-0.85699599981307983</v>
      </c>
      <c r="T250" s="551">
        <v>-0.85699999332427979</v>
      </c>
      <c r="U250" s="551">
        <v>-0.90200001001358032</v>
      </c>
      <c r="V250" s="551">
        <v>-0.94700002670288086</v>
      </c>
      <c r="W250" s="551">
        <v>-0.94700002670288086</v>
      </c>
      <c r="X250" s="551">
        <v>-1.1837500333786011</v>
      </c>
      <c r="Y250" s="551">
        <v>-0.94700002670288086</v>
      </c>
      <c r="Z250" s="551">
        <v>-0.94700002670288086</v>
      </c>
      <c r="AA250" s="551">
        <v>-0.94700002670288086</v>
      </c>
      <c r="AB250" s="551">
        <v>-1.2389999628067017</v>
      </c>
      <c r="AC250" s="551">
        <v>-1.2389999628067017</v>
      </c>
      <c r="AE250" s="551"/>
      <c r="AN250" s="526"/>
      <c r="AW250" s="526"/>
      <c r="BE250" s="526"/>
      <c r="BM250" s="526"/>
      <c r="BU250" s="526"/>
      <c r="CC250" s="526"/>
      <c r="CK250" s="526"/>
    </row>
    <row r="251" spans="1:89" ht="12.75" customHeight="1" x14ac:dyDescent="0.3">
      <c r="A251" s="561" t="s">
        <v>1920</v>
      </c>
      <c r="B251" s="550" t="str">
        <f t="shared" si="9"/>
        <v>X</v>
      </c>
      <c r="C251" s="557" t="s">
        <v>1921</v>
      </c>
      <c r="D251" s="551">
        <v>-1.0496079921722412</v>
      </c>
      <c r="E251" s="551">
        <v>-0.71880602836608887</v>
      </c>
      <c r="F251" s="551">
        <v>-1.2122930288314819</v>
      </c>
      <c r="G251" s="551">
        <v>-1.1448479890823364</v>
      </c>
      <c r="H251" s="551">
        <v>-0.49656298756599426</v>
      </c>
      <c r="I251" s="551">
        <v>-0.8611299991607666</v>
      </c>
      <c r="J251" s="551">
        <v>-0.34658300876617432</v>
      </c>
      <c r="K251" s="551">
        <v>-0.7312920093536377</v>
      </c>
      <c r="L251" s="551">
        <v>-1.2944309711456299</v>
      </c>
      <c r="M251" s="551">
        <v>-0.34354901313781738</v>
      </c>
      <c r="N251" s="551">
        <v>-0.7030329704284668</v>
      </c>
      <c r="O251" s="551">
        <v>-1.0465110540390015</v>
      </c>
      <c r="P251" s="551">
        <v>-0.7134469747543335</v>
      </c>
      <c r="Q251" s="551">
        <v>-2.69486403465271</v>
      </c>
      <c r="R251" s="551">
        <v>-2.4191639423370361</v>
      </c>
      <c r="S251" s="551">
        <v>-2.0719330310821533</v>
      </c>
      <c r="T251" s="551">
        <v>-1.5545400381088257</v>
      </c>
      <c r="U251" s="551">
        <v>-1.2416809797286987</v>
      </c>
      <c r="V251" s="551">
        <v>-1.6822860240936279</v>
      </c>
      <c r="W251" s="551">
        <v>-3.4480330944061279</v>
      </c>
      <c r="X251" s="551">
        <v>-3.6981348991394043</v>
      </c>
      <c r="Y251" s="551">
        <v>-1.2990000247955322</v>
      </c>
      <c r="Z251" s="551">
        <v>-1.6139999628067017</v>
      </c>
      <c r="AA251" s="551">
        <v>-2.6340000629425049</v>
      </c>
      <c r="AB251" s="551">
        <v>-3.8970000743865967</v>
      </c>
      <c r="AC251" s="551">
        <v>-2.6989998817443848</v>
      </c>
      <c r="AE251" s="551"/>
      <c r="AN251" s="526"/>
      <c r="AW251" s="526"/>
      <c r="BE251" s="526"/>
      <c r="BM251" s="526"/>
      <c r="BU251" s="526"/>
      <c r="CC251" s="526"/>
      <c r="CK251" s="526"/>
    </row>
    <row r="252" spans="1:89" ht="12.75" customHeight="1" x14ac:dyDescent="0.3">
      <c r="A252" s="561" t="s">
        <v>1922</v>
      </c>
      <c r="B252" s="550" t="str">
        <f t="shared" si="9"/>
        <v>X</v>
      </c>
      <c r="C252" s="556" t="s">
        <v>1923</v>
      </c>
      <c r="D252" s="551">
        <v>-1.8967859745025635</v>
      </c>
      <c r="E252" s="551">
        <v>-1.2692849636077881</v>
      </c>
      <c r="F252" s="551">
        <v>-1.2472360134124756</v>
      </c>
      <c r="G252" s="551">
        <v>-1.2666289806365967</v>
      </c>
      <c r="H252" s="551">
        <v>-1.0875799655914307</v>
      </c>
      <c r="I252" s="551">
        <v>-1.2252479791641235</v>
      </c>
      <c r="J252" s="551">
        <v>-1.3171529769897461</v>
      </c>
      <c r="K252" s="551">
        <v>-1.2933650016784668</v>
      </c>
      <c r="L252" s="551">
        <v>-1.2726490497589111</v>
      </c>
      <c r="M252" s="551">
        <v>-1.1661779880523682</v>
      </c>
      <c r="N252" s="551">
        <v>-1.8085479736328125</v>
      </c>
      <c r="O252" s="551">
        <v>-1.5014230012893677</v>
      </c>
      <c r="P252" s="551">
        <v>-1.8936400413513184</v>
      </c>
      <c r="Q252" s="551">
        <v>-1.3041189908981323</v>
      </c>
      <c r="R252" s="551">
        <v>-2.8135530948638916</v>
      </c>
      <c r="S252" s="551">
        <v>-1.6723660230636597</v>
      </c>
      <c r="T252" s="551">
        <v>-4.6482691764831543</v>
      </c>
      <c r="U252" s="551">
        <v>-2.931830883026123</v>
      </c>
      <c r="V252" s="551">
        <v>-3.2018659114837646</v>
      </c>
      <c r="W252" s="551">
        <v>-1.5869070291519165</v>
      </c>
      <c r="X252" s="551">
        <v>-2.8955481052398682</v>
      </c>
      <c r="Y252" s="551">
        <v>-0.88499999046325684</v>
      </c>
      <c r="Z252" s="551">
        <v>-4.2230000495910645</v>
      </c>
      <c r="AA252" s="551">
        <v>-4.8090000152587891</v>
      </c>
      <c r="AB252" s="551">
        <v>-6.9340000152587891</v>
      </c>
      <c r="AC252" s="551">
        <v>-6.3680000305175781</v>
      </c>
      <c r="AE252" s="551"/>
      <c r="AN252" s="526"/>
      <c r="AW252" s="526"/>
      <c r="BE252" s="526"/>
      <c r="BM252" s="526"/>
      <c r="BU252" s="526"/>
      <c r="CC252" s="526"/>
      <c r="CK252" s="526"/>
    </row>
    <row r="253" spans="1:89" ht="12.75" customHeight="1" x14ac:dyDescent="0.3">
      <c r="A253" s="561" t="s">
        <v>1924</v>
      </c>
      <c r="B253" s="550" t="str">
        <f t="shared" si="9"/>
        <v>X</v>
      </c>
      <c r="C253" s="557" t="s">
        <v>1925</v>
      </c>
      <c r="D253" s="551">
        <v>-1.8967859745025635</v>
      </c>
      <c r="E253" s="551">
        <v>-1.2692849636077881</v>
      </c>
      <c r="F253" s="551">
        <v>-1.2472360134124756</v>
      </c>
      <c r="G253" s="551">
        <v>-1.2666289806365967</v>
      </c>
      <c r="H253" s="551">
        <v>-1.0875799655914307</v>
      </c>
      <c r="I253" s="551">
        <v>-1.2252479791641235</v>
      </c>
      <c r="J253" s="551">
        <v>-1.3171529769897461</v>
      </c>
      <c r="K253" s="551">
        <v>-1.2933650016784668</v>
      </c>
      <c r="L253" s="551">
        <v>-1.2726490497589111</v>
      </c>
      <c r="M253" s="551">
        <v>-1.1661779880523682</v>
      </c>
      <c r="N253" s="551">
        <v>-1.8085479736328125</v>
      </c>
      <c r="O253" s="551">
        <v>-1.5014230012893677</v>
      </c>
      <c r="P253" s="551">
        <v>-1.8936400413513184</v>
      </c>
      <c r="Q253" s="551">
        <v>-1.3041189908981323</v>
      </c>
      <c r="R253" s="551">
        <v>-1.7969460487365723</v>
      </c>
      <c r="S253" s="551">
        <v>-1.6723660230636597</v>
      </c>
      <c r="T253" s="551">
        <v>-2.9191439151763916</v>
      </c>
      <c r="U253" s="551">
        <v>-2.931830883026123</v>
      </c>
      <c r="V253" s="551">
        <v>-3.2018659114837646</v>
      </c>
      <c r="W253" s="551">
        <v>-1.5869070291519165</v>
      </c>
      <c r="X253" s="551">
        <v>-2.722261905670166</v>
      </c>
      <c r="Y253" s="551">
        <v>-0.88499999046325684</v>
      </c>
      <c r="Z253" s="551">
        <v>-1.1770000457763672</v>
      </c>
      <c r="AA253" s="551">
        <v>-1.4809999465942383</v>
      </c>
      <c r="AB253" s="551">
        <v>-1.9010000228881836</v>
      </c>
      <c r="AC253" s="551">
        <v>-1.5360000133514404</v>
      </c>
      <c r="AE253" s="551"/>
      <c r="AN253" s="526"/>
      <c r="AW253" s="526"/>
      <c r="BE253" s="526"/>
      <c r="BM253" s="526"/>
      <c r="BU253" s="526"/>
      <c r="CC253" s="526"/>
      <c r="CK253" s="526"/>
    </row>
    <row r="254" spans="1:89" ht="12.75" customHeight="1" x14ac:dyDescent="0.3">
      <c r="A254" s="561" t="s">
        <v>1926</v>
      </c>
      <c r="B254" s="550" t="str">
        <f t="shared" si="9"/>
        <v>X</v>
      </c>
      <c r="C254" s="557" t="s">
        <v>1927</v>
      </c>
      <c r="D254" s="551">
        <v>0</v>
      </c>
      <c r="E254" s="551">
        <v>0</v>
      </c>
      <c r="F254" s="551">
        <v>0</v>
      </c>
      <c r="G254" s="551">
        <v>0</v>
      </c>
      <c r="H254" s="551">
        <v>0</v>
      </c>
      <c r="I254" s="551">
        <v>0</v>
      </c>
      <c r="J254" s="551">
        <v>0</v>
      </c>
      <c r="K254" s="551">
        <v>0</v>
      </c>
      <c r="L254" s="551">
        <v>0</v>
      </c>
      <c r="M254" s="551">
        <v>0</v>
      </c>
      <c r="N254" s="551">
        <v>0</v>
      </c>
      <c r="O254" s="551">
        <v>0</v>
      </c>
      <c r="P254" s="551">
        <v>0</v>
      </c>
      <c r="Q254" s="551">
        <v>0</v>
      </c>
      <c r="R254" s="551">
        <v>-1.0166070461273193</v>
      </c>
      <c r="S254" s="551">
        <v>0</v>
      </c>
      <c r="T254" s="551">
        <v>-1.7291250228881836</v>
      </c>
      <c r="U254" s="551">
        <v>0</v>
      </c>
      <c r="V254" s="551">
        <v>0</v>
      </c>
      <c r="W254" s="551">
        <v>0</v>
      </c>
      <c r="X254" s="551">
        <v>-0.17328600585460663</v>
      </c>
      <c r="Y254" s="551">
        <v>0</v>
      </c>
      <c r="Z254" s="551">
        <v>-3.0460000038146973</v>
      </c>
      <c r="AA254" s="551">
        <v>-3.3280000686645508</v>
      </c>
      <c r="AB254" s="551">
        <v>-5.0329999923706055</v>
      </c>
      <c r="AC254" s="551">
        <v>-4.8319997787475586</v>
      </c>
      <c r="AE254" s="551"/>
      <c r="AN254" s="526"/>
      <c r="AW254" s="526"/>
      <c r="BE254" s="526"/>
      <c r="BM254" s="526"/>
      <c r="BU254" s="526"/>
      <c r="CC254" s="526"/>
      <c r="CK254" s="526"/>
    </row>
    <row r="255" spans="1:89" ht="12.75" customHeight="1" x14ac:dyDescent="0.3">
      <c r="A255" s="561" t="s">
        <v>1928</v>
      </c>
      <c r="B255" s="550" t="str">
        <f t="shared" si="9"/>
        <v>X</v>
      </c>
      <c r="C255" s="554" t="s">
        <v>1929</v>
      </c>
      <c r="D255" s="551">
        <v>-6.5</v>
      </c>
      <c r="E255" s="551">
        <v>-1.5249999761581421</v>
      </c>
      <c r="F255" s="551">
        <v>-0.125</v>
      </c>
      <c r="G255" s="551">
        <v>0</v>
      </c>
      <c r="H255" s="551">
        <v>0</v>
      </c>
      <c r="I255" s="551">
        <v>0</v>
      </c>
      <c r="J255" s="551">
        <v>0</v>
      </c>
      <c r="K255" s="551">
        <v>0</v>
      </c>
      <c r="L255" s="551">
        <v>0</v>
      </c>
      <c r="M255" s="551">
        <v>0</v>
      </c>
      <c r="N255" s="551">
        <v>0</v>
      </c>
      <c r="O255" s="551">
        <v>0</v>
      </c>
      <c r="P255" s="551">
        <v>0</v>
      </c>
      <c r="Q255" s="551">
        <v>0</v>
      </c>
      <c r="R255" s="551">
        <v>0</v>
      </c>
      <c r="S255" s="551">
        <v>0</v>
      </c>
      <c r="T255" s="551">
        <v>0</v>
      </c>
      <c r="U255" s="551">
        <v>0</v>
      </c>
      <c r="V255" s="551">
        <v>0</v>
      </c>
      <c r="W255" s="551">
        <v>0</v>
      </c>
      <c r="X255" s="551">
        <v>-8.4595651626586914</v>
      </c>
      <c r="Y255" s="551">
        <v>-5.1050000190734863</v>
      </c>
      <c r="Z255" s="551">
        <v>-1.3209999799728394</v>
      </c>
      <c r="AA255" s="551">
        <v>-1.7029999494552612</v>
      </c>
      <c r="AB255" s="551">
        <v>-0.69700002670288086</v>
      </c>
      <c r="AC255" s="551">
        <v>-7.5000002980232239E-2</v>
      </c>
      <c r="AE255" s="551"/>
      <c r="AN255" s="526"/>
      <c r="AW255" s="526"/>
      <c r="BE255" s="526"/>
      <c r="BM255" s="526"/>
      <c r="BU255" s="526"/>
      <c r="CC255" s="526"/>
      <c r="CK255" s="526"/>
    </row>
    <row r="256" spans="1:89" ht="12.75" customHeight="1" x14ac:dyDescent="0.3">
      <c r="A256" s="561" t="s">
        <v>1930</v>
      </c>
      <c r="B256" s="550" t="str">
        <f t="shared" si="9"/>
        <v>X</v>
      </c>
      <c r="C256" s="556" t="s">
        <v>1931</v>
      </c>
      <c r="D256" s="551">
        <v>0</v>
      </c>
      <c r="E256" s="551">
        <v>0</v>
      </c>
      <c r="F256" s="551">
        <v>0</v>
      </c>
      <c r="G256" s="551">
        <v>0</v>
      </c>
      <c r="H256" s="551">
        <v>0</v>
      </c>
      <c r="I256" s="551">
        <v>0</v>
      </c>
      <c r="J256" s="551">
        <v>0</v>
      </c>
      <c r="K256" s="551">
        <v>0</v>
      </c>
      <c r="L256" s="551">
        <v>0</v>
      </c>
      <c r="M256" s="551">
        <v>0</v>
      </c>
      <c r="N256" s="551">
        <v>0</v>
      </c>
      <c r="O256" s="551">
        <v>0</v>
      </c>
      <c r="P256" s="551">
        <v>0</v>
      </c>
      <c r="Q256" s="551">
        <v>0</v>
      </c>
      <c r="R256" s="551">
        <v>0</v>
      </c>
      <c r="S256" s="551">
        <v>0</v>
      </c>
      <c r="T256" s="551">
        <v>0</v>
      </c>
      <c r="U256" s="551">
        <v>0</v>
      </c>
      <c r="V256" s="551">
        <v>0</v>
      </c>
      <c r="W256" s="551">
        <v>0</v>
      </c>
      <c r="X256" s="551">
        <v>0</v>
      </c>
      <c r="Y256" s="551">
        <v>0</v>
      </c>
      <c r="Z256" s="551">
        <v>-1.031000018119812</v>
      </c>
      <c r="AA256" s="551">
        <v>-1.7029999494552612</v>
      </c>
      <c r="AB256" s="551">
        <v>-0.69700002670288086</v>
      </c>
      <c r="AC256" s="551">
        <v>-7.5000002980232239E-2</v>
      </c>
      <c r="AE256" s="551"/>
      <c r="AN256" s="526"/>
      <c r="AW256" s="526"/>
      <c r="BE256" s="526"/>
      <c r="BM256" s="526"/>
      <c r="BU256" s="526"/>
      <c r="CC256" s="526"/>
      <c r="CK256" s="526"/>
    </row>
    <row r="257" spans="1:89" ht="12.75" customHeight="1" x14ac:dyDescent="0.3">
      <c r="A257" s="561" t="s">
        <v>1932</v>
      </c>
      <c r="B257" s="550" t="str">
        <f t="shared" si="9"/>
        <v>X</v>
      </c>
      <c r="C257" s="556" t="s">
        <v>1933</v>
      </c>
      <c r="D257" s="551">
        <v>-6.5</v>
      </c>
      <c r="E257" s="551">
        <v>-1.5249999761581421</v>
      </c>
      <c r="F257" s="551">
        <v>-0.125</v>
      </c>
      <c r="G257" s="551">
        <v>0</v>
      </c>
      <c r="H257" s="551">
        <v>0</v>
      </c>
      <c r="I257" s="551">
        <v>0</v>
      </c>
      <c r="J257" s="551">
        <v>0</v>
      </c>
      <c r="K257" s="551">
        <v>0</v>
      </c>
      <c r="L257" s="551">
        <v>0</v>
      </c>
      <c r="M257" s="551">
        <v>0</v>
      </c>
      <c r="N257" s="551">
        <v>0</v>
      </c>
      <c r="O257" s="551">
        <v>0</v>
      </c>
      <c r="P257" s="551">
        <v>0</v>
      </c>
      <c r="Q257" s="551">
        <v>0</v>
      </c>
      <c r="R257" s="551">
        <v>0</v>
      </c>
      <c r="S257" s="551">
        <v>0</v>
      </c>
      <c r="T257" s="551">
        <v>0</v>
      </c>
      <c r="U257" s="551">
        <v>0</v>
      </c>
      <c r="V257" s="551">
        <v>0</v>
      </c>
      <c r="W257" s="551">
        <v>0</v>
      </c>
      <c r="X257" s="551">
        <v>-8.4595651626586914</v>
      </c>
      <c r="Y257" s="551">
        <v>-5.0450000762939453</v>
      </c>
      <c r="Z257" s="551">
        <v>-5.9999998658895493E-2</v>
      </c>
      <c r="AA257" s="551">
        <v>0</v>
      </c>
      <c r="AB257" s="551">
        <v>0</v>
      </c>
      <c r="AC257" s="551">
        <v>0</v>
      </c>
      <c r="AE257" s="551"/>
      <c r="AN257" s="526"/>
      <c r="AW257" s="526"/>
      <c r="BE257" s="526"/>
      <c r="BM257" s="526"/>
      <c r="BU257" s="526"/>
      <c r="CC257" s="526"/>
      <c r="CK257" s="526"/>
    </row>
    <row r="258" spans="1:89" ht="12.75" customHeight="1" x14ac:dyDescent="0.3">
      <c r="A258" s="561" t="s">
        <v>1934</v>
      </c>
      <c r="B258" s="550" t="str">
        <f t="shared" si="9"/>
        <v>X</v>
      </c>
      <c r="C258" s="556" t="s">
        <v>1935</v>
      </c>
      <c r="D258" s="551">
        <v>0</v>
      </c>
      <c r="E258" s="551">
        <v>0</v>
      </c>
      <c r="F258" s="551">
        <v>0</v>
      </c>
      <c r="G258" s="551">
        <v>0</v>
      </c>
      <c r="H258" s="551">
        <v>0</v>
      </c>
      <c r="I258" s="551">
        <v>0</v>
      </c>
      <c r="J258" s="551">
        <v>0</v>
      </c>
      <c r="K258" s="551">
        <v>0</v>
      </c>
      <c r="L258" s="551">
        <v>0</v>
      </c>
      <c r="M258" s="551">
        <v>0</v>
      </c>
      <c r="N258" s="551">
        <v>0</v>
      </c>
      <c r="O258" s="551">
        <v>0</v>
      </c>
      <c r="P258" s="551">
        <v>0</v>
      </c>
      <c r="Q258" s="551">
        <v>0</v>
      </c>
      <c r="R258" s="551">
        <v>0</v>
      </c>
      <c r="S258" s="551">
        <v>0</v>
      </c>
      <c r="T258" s="551">
        <v>0</v>
      </c>
      <c r="U258" s="551">
        <v>0</v>
      </c>
      <c r="V258" s="551">
        <v>0</v>
      </c>
      <c r="W258" s="551">
        <v>0</v>
      </c>
      <c r="X258" s="551">
        <v>0</v>
      </c>
      <c r="Y258" s="551">
        <v>-5.9999998658895493E-2</v>
      </c>
      <c r="Z258" s="551">
        <v>-0.10000000149011612</v>
      </c>
      <c r="AA258" s="551">
        <v>0</v>
      </c>
      <c r="AB258" s="551">
        <v>0</v>
      </c>
      <c r="AC258" s="551">
        <v>0</v>
      </c>
      <c r="AE258" s="551"/>
      <c r="AN258" s="526"/>
      <c r="AW258" s="526"/>
      <c r="BE258" s="526"/>
      <c r="BM258" s="526"/>
      <c r="BU258" s="526"/>
      <c r="CC258" s="526"/>
      <c r="CK258" s="526"/>
    </row>
    <row r="259" spans="1:89" x14ac:dyDescent="0.3">
      <c r="A259" s="561" t="s">
        <v>1936</v>
      </c>
      <c r="B259" s="550" t="str">
        <f t="shared" si="9"/>
        <v/>
      </c>
      <c r="C259" s="556" t="s">
        <v>1937</v>
      </c>
      <c r="D259" s="551">
        <v>0</v>
      </c>
      <c r="E259" s="551">
        <v>0</v>
      </c>
      <c r="F259" s="551">
        <v>0</v>
      </c>
      <c r="G259" s="551">
        <v>0</v>
      </c>
      <c r="H259" s="551">
        <v>0</v>
      </c>
      <c r="I259" s="551">
        <v>0</v>
      </c>
      <c r="J259" s="551">
        <v>0</v>
      </c>
      <c r="K259" s="551">
        <v>0</v>
      </c>
      <c r="L259" s="551">
        <v>0</v>
      </c>
      <c r="M259" s="551">
        <v>0</v>
      </c>
      <c r="N259" s="551">
        <v>0</v>
      </c>
      <c r="O259" s="551">
        <v>0</v>
      </c>
      <c r="P259" s="551">
        <v>0</v>
      </c>
      <c r="Q259" s="551">
        <v>0</v>
      </c>
      <c r="R259" s="551">
        <v>0</v>
      </c>
      <c r="S259" s="551">
        <v>0</v>
      </c>
      <c r="T259" s="551">
        <v>0</v>
      </c>
      <c r="U259" s="551">
        <v>0</v>
      </c>
      <c r="V259" s="551">
        <v>0</v>
      </c>
      <c r="W259" s="551">
        <v>0</v>
      </c>
      <c r="X259" s="551">
        <v>0</v>
      </c>
      <c r="Y259" s="551">
        <v>0</v>
      </c>
      <c r="Z259" s="551">
        <v>0</v>
      </c>
      <c r="AA259" s="551"/>
      <c r="AB259" s="551"/>
      <c r="AC259" s="551"/>
      <c r="AD259" s="530"/>
      <c r="AE259" s="551"/>
    </row>
    <row r="260" spans="1:89" x14ac:dyDescent="0.3">
      <c r="A260" s="561" t="s">
        <v>1938</v>
      </c>
      <c r="B260" s="550" t="str">
        <f t="shared" si="9"/>
        <v>X</v>
      </c>
      <c r="C260" s="556" t="s">
        <v>1939</v>
      </c>
      <c r="D260" s="551">
        <v>0</v>
      </c>
      <c r="E260" s="551">
        <v>0</v>
      </c>
      <c r="F260" s="551">
        <v>0</v>
      </c>
      <c r="G260" s="551">
        <v>0</v>
      </c>
      <c r="H260" s="551">
        <v>0</v>
      </c>
      <c r="I260" s="551">
        <v>0</v>
      </c>
      <c r="J260" s="551">
        <v>0</v>
      </c>
      <c r="K260" s="551">
        <v>0</v>
      </c>
      <c r="L260" s="551">
        <v>0</v>
      </c>
      <c r="M260" s="551">
        <v>0</v>
      </c>
      <c r="N260" s="551">
        <v>0</v>
      </c>
      <c r="O260" s="551">
        <v>0</v>
      </c>
      <c r="P260" s="551">
        <v>0</v>
      </c>
      <c r="Q260" s="551">
        <v>0</v>
      </c>
      <c r="R260" s="551">
        <v>0</v>
      </c>
      <c r="S260" s="551">
        <v>0</v>
      </c>
      <c r="T260" s="551">
        <v>0</v>
      </c>
      <c r="U260" s="551">
        <v>0</v>
      </c>
      <c r="V260" s="551">
        <v>0</v>
      </c>
      <c r="W260" s="551">
        <v>0</v>
      </c>
      <c r="X260" s="551">
        <v>0</v>
      </c>
      <c r="Y260" s="551">
        <v>0</v>
      </c>
      <c r="Z260" s="551">
        <v>-0.12999999523162842</v>
      </c>
      <c r="AA260" s="551">
        <v>0</v>
      </c>
      <c r="AB260" s="551">
        <v>0</v>
      </c>
      <c r="AC260" s="551">
        <v>0</v>
      </c>
      <c r="AD260" s="530"/>
      <c r="AE260" s="551"/>
    </row>
    <row r="261" spans="1:89" x14ac:dyDescent="0.3">
      <c r="A261" s="561" t="s">
        <v>1940</v>
      </c>
      <c r="B261" s="550" t="str">
        <f t="shared" si="9"/>
        <v/>
      </c>
      <c r="C261" s="556" t="s">
        <v>1941</v>
      </c>
      <c r="D261" s="551">
        <v>0</v>
      </c>
      <c r="E261" s="551">
        <v>0</v>
      </c>
      <c r="F261" s="551">
        <v>0</v>
      </c>
      <c r="G261" s="551">
        <v>0</v>
      </c>
      <c r="H261" s="551">
        <v>0</v>
      </c>
      <c r="I261" s="551">
        <v>0</v>
      </c>
      <c r="J261" s="551">
        <v>0</v>
      </c>
      <c r="K261" s="551">
        <v>0</v>
      </c>
      <c r="L261" s="551">
        <v>0</v>
      </c>
      <c r="M261" s="551">
        <v>0</v>
      </c>
      <c r="N261" s="551">
        <v>0</v>
      </c>
      <c r="O261" s="551">
        <v>0</v>
      </c>
      <c r="P261" s="551">
        <v>0</v>
      </c>
      <c r="Q261" s="551">
        <v>0</v>
      </c>
      <c r="R261" s="551">
        <v>0</v>
      </c>
      <c r="S261" s="551">
        <v>0</v>
      </c>
      <c r="T261" s="551">
        <v>0</v>
      </c>
      <c r="U261" s="551">
        <v>0</v>
      </c>
      <c r="V261" s="551">
        <v>0</v>
      </c>
      <c r="W261" s="551">
        <v>0</v>
      </c>
      <c r="X261" s="551">
        <v>0</v>
      </c>
      <c r="Y261" s="551">
        <v>0</v>
      </c>
      <c r="Z261" s="551">
        <v>0</v>
      </c>
      <c r="AA261" s="551"/>
      <c r="AB261" s="551"/>
      <c r="AC261" s="551"/>
      <c r="AD261" s="530"/>
      <c r="AE261" s="551"/>
    </row>
    <row r="262" spans="1:89" x14ac:dyDescent="0.3">
      <c r="A262" s="561" t="s">
        <v>1942</v>
      </c>
      <c r="B262" s="550" t="str">
        <f t="shared" si="9"/>
        <v/>
      </c>
      <c r="C262" s="553" t="s">
        <v>1943</v>
      </c>
      <c r="D262" s="551">
        <v>0</v>
      </c>
      <c r="E262" s="551">
        <v>0</v>
      </c>
      <c r="F262" s="551">
        <v>0</v>
      </c>
      <c r="G262" s="551">
        <v>0</v>
      </c>
      <c r="H262" s="551">
        <v>0</v>
      </c>
      <c r="I262" s="551">
        <v>0</v>
      </c>
      <c r="J262" s="551">
        <v>0</v>
      </c>
      <c r="K262" s="551">
        <v>0</v>
      </c>
      <c r="L262" s="551">
        <v>0</v>
      </c>
      <c r="M262" s="551">
        <v>0</v>
      </c>
      <c r="N262" s="551">
        <v>0</v>
      </c>
      <c r="O262" s="551">
        <v>0</v>
      </c>
      <c r="P262" s="551">
        <v>0</v>
      </c>
      <c r="Q262" s="551">
        <v>0</v>
      </c>
      <c r="R262" s="551">
        <v>0</v>
      </c>
      <c r="S262" s="551">
        <v>0</v>
      </c>
      <c r="T262" s="551">
        <v>0</v>
      </c>
      <c r="U262" s="551">
        <v>0</v>
      </c>
      <c r="V262" s="551">
        <v>0</v>
      </c>
      <c r="W262" s="551">
        <v>0</v>
      </c>
      <c r="X262" s="551">
        <v>0</v>
      </c>
      <c r="Y262" s="551">
        <v>0</v>
      </c>
      <c r="Z262" s="551">
        <v>0</v>
      </c>
      <c r="AA262" s="551"/>
      <c r="AB262" s="551"/>
      <c r="AC262" s="551"/>
      <c r="AD262" s="530"/>
      <c r="AE262" s="551"/>
    </row>
    <row r="263" spans="1:89" x14ac:dyDescent="0.3">
      <c r="A263" s="561" t="s">
        <v>1944</v>
      </c>
      <c r="B263" s="550" t="str">
        <f t="shared" si="9"/>
        <v/>
      </c>
      <c r="C263" s="554" t="s">
        <v>1945</v>
      </c>
      <c r="D263" s="551">
        <v>0</v>
      </c>
      <c r="E263" s="551">
        <v>0</v>
      </c>
      <c r="F263" s="551">
        <v>0</v>
      </c>
      <c r="G263" s="551">
        <v>0</v>
      </c>
      <c r="H263" s="551">
        <v>0</v>
      </c>
      <c r="I263" s="551">
        <v>0</v>
      </c>
      <c r="J263" s="551">
        <v>0</v>
      </c>
      <c r="K263" s="551">
        <v>0</v>
      </c>
      <c r="L263" s="551">
        <v>0</v>
      </c>
      <c r="M263" s="551">
        <v>0</v>
      </c>
      <c r="N263" s="551">
        <v>0</v>
      </c>
      <c r="O263" s="551">
        <v>0</v>
      </c>
      <c r="P263" s="551">
        <v>0</v>
      </c>
      <c r="Q263" s="551">
        <v>0</v>
      </c>
      <c r="R263" s="551">
        <v>0</v>
      </c>
      <c r="S263" s="551">
        <v>0</v>
      </c>
      <c r="T263" s="551">
        <v>0</v>
      </c>
      <c r="U263" s="551">
        <v>0</v>
      </c>
      <c r="V263" s="551">
        <v>0</v>
      </c>
      <c r="W263" s="551">
        <v>0</v>
      </c>
      <c r="X263" s="551">
        <v>0</v>
      </c>
      <c r="Y263" s="551">
        <v>0</v>
      </c>
      <c r="Z263" s="551">
        <v>0</v>
      </c>
      <c r="AA263" s="551"/>
      <c r="AB263" s="551"/>
      <c r="AC263" s="551"/>
      <c r="AD263" s="530"/>
      <c r="AE263" s="551"/>
    </row>
    <row r="264" spans="1:89" x14ac:dyDescent="0.3">
      <c r="A264" s="561" t="s">
        <v>1946</v>
      </c>
      <c r="B264" s="550" t="str">
        <f t="shared" si="9"/>
        <v/>
      </c>
      <c r="C264" s="554" t="s">
        <v>1947</v>
      </c>
      <c r="D264" s="551">
        <v>0</v>
      </c>
      <c r="E264" s="551">
        <v>0</v>
      </c>
      <c r="F264" s="551">
        <v>0</v>
      </c>
      <c r="G264" s="551">
        <v>0</v>
      </c>
      <c r="H264" s="551">
        <v>0</v>
      </c>
      <c r="I264" s="551">
        <v>0</v>
      </c>
      <c r="J264" s="551">
        <v>0</v>
      </c>
      <c r="K264" s="551">
        <v>0</v>
      </c>
      <c r="L264" s="551">
        <v>0</v>
      </c>
      <c r="M264" s="551">
        <v>0</v>
      </c>
      <c r="N264" s="551">
        <v>0</v>
      </c>
      <c r="O264" s="551">
        <v>0</v>
      </c>
      <c r="P264" s="551">
        <v>0</v>
      </c>
      <c r="Q264" s="551">
        <v>0</v>
      </c>
      <c r="R264" s="551">
        <v>0</v>
      </c>
      <c r="S264" s="551">
        <v>0</v>
      </c>
      <c r="T264" s="551">
        <v>0</v>
      </c>
      <c r="U264" s="551">
        <v>0</v>
      </c>
      <c r="V264" s="551">
        <v>0</v>
      </c>
      <c r="W264" s="551">
        <v>0</v>
      </c>
      <c r="X264" s="551">
        <v>0</v>
      </c>
      <c r="Y264" s="551">
        <v>0</v>
      </c>
      <c r="Z264" s="551">
        <v>0</v>
      </c>
      <c r="AA264" s="551"/>
      <c r="AB264" s="551"/>
      <c r="AC264" s="551"/>
      <c r="AD264" s="530"/>
      <c r="AE264" s="551"/>
    </row>
    <row r="265" spans="1:89" ht="20.25" customHeight="1" x14ac:dyDescent="0.3">
      <c r="A265" s="913" t="s">
        <v>1948</v>
      </c>
      <c r="B265" s="914" t="str">
        <f t="shared" si="9"/>
        <v>X</v>
      </c>
      <c r="C265" s="915" t="s">
        <v>1949</v>
      </c>
      <c r="D265" s="912">
        <v>-5.014458179473877</v>
      </c>
      <c r="E265" s="912">
        <v>-2.9783689975738525</v>
      </c>
      <c r="F265" s="912">
        <v>-0.66358500719070435</v>
      </c>
      <c r="G265" s="912">
        <v>3.6432359218597412</v>
      </c>
      <c r="H265" s="912">
        <v>-2.5766239166259766</v>
      </c>
      <c r="I265" s="912">
        <v>-2.0152840614318848</v>
      </c>
      <c r="J265" s="912">
        <v>-1.3076879978179932</v>
      </c>
      <c r="K265" s="912">
        <v>-5.2673778533935547</v>
      </c>
      <c r="L265" s="912">
        <v>-3.6872079372406006</v>
      </c>
      <c r="M265" s="912">
        <v>-1.5276700258255005</v>
      </c>
      <c r="N265" s="912">
        <v>-2.0607070922851563</v>
      </c>
      <c r="O265" s="912">
        <v>-2.4951260089874268</v>
      </c>
      <c r="P265" s="912">
        <v>-5.216245174407959</v>
      </c>
      <c r="Q265" s="912">
        <v>-5.9785017967224121</v>
      </c>
      <c r="R265" s="912">
        <v>-7.737940788269043</v>
      </c>
      <c r="S265" s="912">
        <v>-4.620607852935791</v>
      </c>
      <c r="T265" s="912">
        <v>-5.3738107681274414</v>
      </c>
      <c r="U265" s="912">
        <v>-4.8100900650024414</v>
      </c>
      <c r="V265" s="912">
        <v>-6.4109210968017578</v>
      </c>
      <c r="W265" s="912">
        <v>-5.3127379417419434</v>
      </c>
      <c r="X265" s="912">
        <v>0.11426299810409546</v>
      </c>
      <c r="Y265" s="912">
        <v>-4.0782408714294434</v>
      </c>
      <c r="Z265" s="912">
        <v>-2.8303489685058594</v>
      </c>
      <c r="AA265" s="912">
        <v>-0.82300001382827759</v>
      </c>
      <c r="AB265" s="912">
        <v>0.82400000095367432</v>
      </c>
      <c r="AC265" s="912">
        <v>-1.3000000268220901E-2</v>
      </c>
      <c r="AE265" s="551"/>
      <c r="AG265" s="562"/>
      <c r="AH265" s="562"/>
      <c r="AI265" s="562"/>
      <c r="AJ265" s="562"/>
    </row>
    <row r="266" spans="1:89" ht="20.25" customHeight="1" x14ac:dyDescent="0.3">
      <c r="A266" s="586"/>
      <c r="B266" s="558" t="s">
        <v>509</v>
      </c>
      <c r="C266" s="93" t="s">
        <v>4242</v>
      </c>
      <c r="D266" s="309"/>
      <c r="E266" s="309"/>
      <c r="F266" s="309"/>
      <c r="G266" s="309"/>
      <c r="H266" s="309"/>
      <c r="I266" s="309"/>
      <c r="J266" s="309"/>
      <c r="K266" s="309"/>
      <c r="L266" s="309"/>
      <c r="M266" s="309"/>
      <c r="N266" s="309"/>
      <c r="O266" s="309"/>
      <c r="P266" s="309"/>
      <c r="Q266" s="309"/>
      <c r="R266" s="309"/>
      <c r="S266" s="309"/>
      <c r="T266" s="309"/>
      <c r="U266" s="238"/>
      <c r="V266" s="238"/>
      <c r="W266" s="238"/>
      <c r="X266" s="238"/>
      <c r="Y266" s="238"/>
      <c r="Z266" s="238"/>
      <c r="AA266" s="238"/>
      <c r="AB266" s="238"/>
      <c r="AC266" s="238"/>
      <c r="AE266" s="551"/>
      <c r="AG266" s="562"/>
      <c r="AH266" s="562"/>
      <c r="AI266" s="562"/>
      <c r="AJ266" s="562"/>
    </row>
    <row r="267" spans="1:89" ht="20.25" customHeight="1" x14ac:dyDescent="0.3">
      <c r="A267" s="586"/>
      <c r="B267" s="558" t="s">
        <v>509</v>
      </c>
      <c r="C267" s="67" t="s">
        <v>368</v>
      </c>
      <c r="D267" s="274" t="str">
        <f t="shared" ref="D267:AB267" si="10">D2</f>
        <v>FY00</v>
      </c>
      <c r="E267" s="274" t="str">
        <f t="shared" si="10"/>
        <v>FY01</v>
      </c>
      <c r="F267" s="274" t="str">
        <f t="shared" si="10"/>
        <v>FY02</v>
      </c>
      <c r="G267" s="274" t="str">
        <f t="shared" si="10"/>
        <v>FY03</v>
      </c>
      <c r="H267" s="274" t="str">
        <f t="shared" si="10"/>
        <v>FY04</v>
      </c>
      <c r="I267" s="274" t="str">
        <f t="shared" si="10"/>
        <v>FY05</v>
      </c>
      <c r="J267" s="274" t="str">
        <f t="shared" si="10"/>
        <v>FY06</v>
      </c>
      <c r="K267" s="274" t="str">
        <f t="shared" si="10"/>
        <v>FY07</v>
      </c>
      <c r="L267" s="274" t="str">
        <f t="shared" si="10"/>
        <v>FY08</v>
      </c>
      <c r="M267" s="274" t="str">
        <f t="shared" si="10"/>
        <v>FY09</v>
      </c>
      <c r="N267" s="274" t="str">
        <f t="shared" si="10"/>
        <v>FY10</v>
      </c>
      <c r="O267" s="274" t="str">
        <f t="shared" si="10"/>
        <v>FY11</v>
      </c>
      <c r="P267" s="274" t="str">
        <f t="shared" si="10"/>
        <v>FY12</v>
      </c>
      <c r="Q267" s="274" t="str">
        <f t="shared" si="10"/>
        <v>FY13</v>
      </c>
      <c r="R267" s="274" t="str">
        <f t="shared" si="10"/>
        <v>FY14</v>
      </c>
      <c r="S267" s="274" t="str">
        <f t="shared" si="10"/>
        <v>FY15</v>
      </c>
      <c r="T267" s="274" t="str">
        <f t="shared" si="10"/>
        <v>FY16</v>
      </c>
      <c r="U267" s="274" t="str">
        <f t="shared" si="10"/>
        <v>FY17</v>
      </c>
      <c r="V267" s="274" t="str">
        <f t="shared" si="10"/>
        <v>FY18</v>
      </c>
      <c r="W267" s="274" t="str">
        <f t="shared" si="10"/>
        <v>FY19</v>
      </c>
      <c r="X267" s="274" t="str">
        <f t="shared" si="10"/>
        <v>FY20</v>
      </c>
      <c r="Y267" s="274" t="str">
        <f t="shared" si="10"/>
        <v>FY21</v>
      </c>
      <c r="Z267" s="274" t="str">
        <f t="shared" si="10"/>
        <v>FY22</v>
      </c>
      <c r="AA267" s="274" t="str">
        <f t="shared" si="10"/>
        <v>FY23</v>
      </c>
      <c r="AB267" s="274" t="str">
        <f t="shared" si="10"/>
        <v>FY24</v>
      </c>
      <c r="AC267" s="274"/>
      <c r="AE267" s="551"/>
      <c r="AG267" s="562"/>
      <c r="AH267" s="562"/>
      <c r="AI267" s="562"/>
      <c r="AJ267" s="562"/>
    </row>
    <row r="268" spans="1:89" ht="20.25" customHeight="1" x14ac:dyDescent="0.3">
      <c r="A268" s="561">
        <v>3</v>
      </c>
      <c r="B268" s="550" t="str">
        <f t="shared" ref="B268:B299" si="11">IF(SUM(D268:AJ268)=0,"","X")</f>
        <v>X</v>
      </c>
      <c r="C268" s="533" t="s">
        <v>1950</v>
      </c>
      <c r="D268" s="551">
        <v>6.610682487487793</v>
      </c>
      <c r="E268" s="551">
        <v>12.00755786895752</v>
      </c>
      <c r="F268" s="551">
        <v>0.65336024761199951</v>
      </c>
      <c r="G268" s="551">
        <v>-8.544672966003418</v>
      </c>
      <c r="H268" s="551">
        <v>-10.004321098327637</v>
      </c>
      <c r="I268" s="551">
        <v>-15.994088172912598</v>
      </c>
      <c r="J268" s="551">
        <v>-20.501596450805664</v>
      </c>
      <c r="K268" s="551">
        <v>-20.503000259399414</v>
      </c>
      <c r="L268" s="551">
        <v>-11.548561096191406</v>
      </c>
      <c r="M268" s="551">
        <v>-9.1327943801879883</v>
      </c>
      <c r="N268" s="551">
        <v>-17.747814178466797</v>
      </c>
      <c r="O268" s="551">
        <v>-17.045270919799805</v>
      </c>
      <c r="P268" s="551">
        <v>-19.55010986328125</v>
      </c>
      <c r="Q268" s="551">
        <v>-10.96625804901123</v>
      </c>
      <c r="R268" s="551">
        <v>-19.815250396728516</v>
      </c>
      <c r="S268" s="551">
        <v>-27.909587860107422</v>
      </c>
      <c r="T268" s="551">
        <v>-27.476367950439453</v>
      </c>
      <c r="U268" s="551">
        <v>-22.210786819458008</v>
      </c>
      <c r="V268" s="551">
        <v>-24.440366744995117</v>
      </c>
      <c r="W268" s="551">
        <v>-15.842265129089355</v>
      </c>
      <c r="X268" s="551">
        <v>17.22224235534668</v>
      </c>
      <c r="Y268" s="551">
        <v>3.9521529674530029</v>
      </c>
      <c r="Z268" s="551">
        <v>-11.33477783203125</v>
      </c>
      <c r="AA268" s="551">
        <v>-10.293000221252441</v>
      </c>
      <c r="AB268" s="551">
        <v>-34.11199951171875</v>
      </c>
      <c r="AC268" s="551">
        <v>-36.446250915527344</v>
      </c>
      <c r="AE268" s="551"/>
    </row>
    <row r="269" spans="1:89" x14ac:dyDescent="0.3">
      <c r="A269" s="561">
        <v>3.1</v>
      </c>
      <c r="B269" s="550" t="str">
        <f t="shared" si="11"/>
        <v>X</v>
      </c>
      <c r="C269" s="563" t="s">
        <v>1951</v>
      </c>
      <c r="D269" s="551">
        <v>-13.841276168823242</v>
      </c>
      <c r="E269" s="551">
        <v>-14.706521034240723</v>
      </c>
      <c r="F269" s="551">
        <v>-20.092342376708984</v>
      </c>
      <c r="G269" s="551">
        <v>-14.10247802734375</v>
      </c>
      <c r="H269" s="551">
        <v>-18.079599380493164</v>
      </c>
      <c r="I269" s="551">
        <v>-13.573952674865723</v>
      </c>
      <c r="J269" s="551">
        <v>-20.233194351196289</v>
      </c>
      <c r="K269" s="551">
        <v>-24.404012680053711</v>
      </c>
      <c r="L269" s="551">
        <v>-14.943779945373535</v>
      </c>
      <c r="M269" s="551">
        <v>-10.740663528442383</v>
      </c>
      <c r="N269" s="551">
        <v>-20.095430374145508</v>
      </c>
      <c r="O269" s="551">
        <v>-14.53447151184082</v>
      </c>
      <c r="P269" s="551">
        <v>-17.438604354858398</v>
      </c>
      <c r="Q269" s="551">
        <v>-9.7332372665405273</v>
      </c>
      <c r="R269" s="551">
        <v>-10.996606826782227</v>
      </c>
      <c r="S269" s="551">
        <v>-13.479606628417969</v>
      </c>
      <c r="T269" s="551">
        <v>-16.815061569213867</v>
      </c>
      <c r="U269" s="551">
        <v>-8.4212617874145508</v>
      </c>
      <c r="V269" s="551">
        <v>-6.6131510734558105</v>
      </c>
      <c r="W269" s="551">
        <v>-16.856752395629883</v>
      </c>
      <c r="X269" s="551">
        <v>-16.50306510925293</v>
      </c>
      <c r="Y269" s="551">
        <v>-19.5</v>
      </c>
      <c r="Z269" s="551">
        <v>-21.867000579833984</v>
      </c>
      <c r="AA269" s="551">
        <v>-13.939000129699707</v>
      </c>
      <c r="AB269" s="551">
        <v>-23.274999618530273</v>
      </c>
      <c r="AC269" s="551">
        <v>-27.982000350952148</v>
      </c>
      <c r="AE269" s="551"/>
    </row>
    <row r="270" spans="1:89" x14ac:dyDescent="0.3">
      <c r="A270" s="561" t="s">
        <v>1952</v>
      </c>
      <c r="B270" s="550" t="str">
        <f t="shared" si="11"/>
        <v>X</v>
      </c>
      <c r="C270" s="564" t="s">
        <v>1953</v>
      </c>
      <c r="D270" s="551">
        <v>-12.863886833190918</v>
      </c>
      <c r="E270" s="551">
        <v>-14.156817436218262</v>
      </c>
      <c r="F270" s="551">
        <v>-20.054391860961914</v>
      </c>
      <c r="G270" s="551">
        <v>-14.16704273223877</v>
      </c>
      <c r="H270" s="551">
        <v>-18.100530624389648</v>
      </c>
      <c r="I270" s="551">
        <v>-13.593941688537598</v>
      </c>
      <c r="J270" s="551">
        <v>-20.228670120239258</v>
      </c>
      <c r="K270" s="551">
        <v>-24.404012680053711</v>
      </c>
      <c r="L270" s="551">
        <v>-14.943779945373535</v>
      </c>
      <c r="M270" s="551">
        <v>-10.740663528442383</v>
      </c>
      <c r="N270" s="551">
        <v>-20.095430374145508</v>
      </c>
      <c r="O270" s="551">
        <v>-14.53447151184082</v>
      </c>
      <c r="P270" s="551">
        <v>-17.438604354858398</v>
      </c>
      <c r="Q270" s="551">
        <v>-9.6841278076171875</v>
      </c>
      <c r="R270" s="551">
        <v>-10.996606826782227</v>
      </c>
      <c r="S270" s="551">
        <v>-13.52607536315918</v>
      </c>
      <c r="T270" s="551">
        <v>-16.815061569213867</v>
      </c>
      <c r="U270" s="551">
        <v>-8.4212617874145508</v>
      </c>
      <c r="V270" s="551">
        <v>-6.5881509780883789</v>
      </c>
      <c r="W270" s="551">
        <v>-10.517399787902832</v>
      </c>
      <c r="X270" s="551">
        <v>-16.50306510925293</v>
      </c>
      <c r="Y270" s="551">
        <v>-19.5</v>
      </c>
      <c r="Z270" s="551">
        <v>-21.867000579833984</v>
      </c>
      <c r="AA270" s="551">
        <v>-13.939000129699707</v>
      </c>
      <c r="AB270" s="551">
        <v>-23.274999618530273</v>
      </c>
      <c r="AC270" s="551">
        <v>-27.982000350952148</v>
      </c>
      <c r="AE270" s="551"/>
      <c r="AO270" s="530"/>
    </row>
    <row r="271" spans="1:89" x14ac:dyDescent="0.3">
      <c r="A271" s="561" t="s">
        <v>1954</v>
      </c>
      <c r="B271" s="550" t="str">
        <f t="shared" si="11"/>
        <v>X</v>
      </c>
      <c r="C271" s="565" t="s">
        <v>1955</v>
      </c>
      <c r="D271" s="551">
        <v>-9.3959579467773438</v>
      </c>
      <c r="E271" s="551">
        <v>-12.402030944824219</v>
      </c>
      <c r="F271" s="551">
        <v>-18.4901123046875</v>
      </c>
      <c r="G271" s="551">
        <v>-13.151243209838867</v>
      </c>
      <c r="H271" s="551">
        <v>-15.928097724914551</v>
      </c>
      <c r="I271" s="551">
        <v>-11.962978363037109</v>
      </c>
      <c r="J271" s="551">
        <v>-15.971939086914063</v>
      </c>
      <c r="K271" s="551">
        <v>-20.239709854125977</v>
      </c>
      <c r="L271" s="551">
        <v>-12.485170364379883</v>
      </c>
      <c r="M271" s="551">
        <v>-7.3845071792602539</v>
      </c>
      <c r="N271" s="551">
        <v>-17.050449371337891</v>
      </c>
      <c r="O271" s="551">
        <v>-11.491238594055176</v>
      </c>
      <c r="P271" s="551">
        <v>-16.221813201904297</v>
      </c>
      <c r="Q271" s="551">
        <v>-7.9670572280883789</v>
      </c>
      <c r="R271" s="551">
        <v>-8.2016334533691406</v>
      </c>
      <c r="S271" s="551">
        <v>-11.672767639160156</v>
      </c>
      <c r="T271" s="551">
        <v>-14.406665802001953</v>
      </c>
      <c r="U271" s="551">
        <v>-6.1895341873168945</v>
      </c>
      <c r="V271" s="551">
        <v>-4.9496350288391113</v>
      </c>
      <c r="W271" s="551">
        <v>-7.3960280418395996</v>
      </c>
      <c r="X271" s="551">
        <v>-14.758335113525391</v>
      </c>
      <c r="Y271" s="551">
        <v>-16.806999206542969</v>
      </c>
      <c r="Z271" s="551">
        <v>-19.465000152587891</v>
      </c>
      <c r="AA271" s="551">
        <v>-11.767000198364258</v>
      </c>
      <c r="AB271" s="551">
        <v>-19.888999938964844</v>
      </c>
      <c r="AC271" s="551">
        <v>-25.117000579833984</v>
      </c>
      <c r="AE271" s="551"/>
      <c r="AO271" s="530"/>
    </row>
    <row r="272" spans="1:89" ht="12.75" customHeight="1" x14ac:dyDescent="0.3">
      <c r="A272" s="574" t="s">
        <v>1956</v>
      </c>
      <c r="B272" s="566" t="str">
        <f t="shared" si="11"/>
        <v/>
      </c>
      <c r="C272" s="567" t="s">
        <v>1957</v>
      </c>
      <c r="D272" s="551">
        <v>0</v>
      </c>
      <c r="E272" s="551">
        <v>0</v>
      </c>
      <c r="F272" s="551">
        <v>0</v>
      </c>
      <c r="G272" s="551">
        <v>0</v>
      </c>
      <c r="H272" s="551">
        <v>0</v>
      </c>
      <c r="I272" s="551">
        <v>0</v>
      </c>
      <c r="J272" s="551">
        <v>0</v>
      </c>
      <c r="K272" s="551">
        <v>0</v>
      </c>
      <c r="L272" s="551">
        <v>0</v>
      </c>
      <c r="M272" s="551">
        <v>0</v>
      </c>
      <c r="N272" s="551">
        <v>0</v>
      </c>
      <c r="O272" s="551">
        <v>0</v>
      </c>
      <c r="P272" s="551">
        <v>0</v>
      </c>
      <c r="Q272" s="551">
        <v>0</v>
      </c>
      <c r="R272" s="551">
        <v>0</v>
      </c>
      <c r="S272" s="551">
        <v>0</v>
      </c>
      <c r="T272" s="551">
        <v>0</v>
      </c>
      <c r="U272" s="551">
        <v>0</v>
      </c>
      <c r="V272" s="551">
        <v>0</v>
      </c>
      <c r="W272" s="551">
        <v>0</v>
      </c>
      <c r="X272" s="551">
        <v>0</v>
      </c>
      <c r="Y272" s="551">
        <v>0</v>
      </c>
      <c r="Z272" s="551">
        <v>0</v>
      </c>
      <c r="AA272" s="551"/>
      <c r="AB272" s="551"/>
      <c r="AC272" s="551"/>
      <c r="AD272" s="530"/>
      <c r="AE272" s="551"/>
      <c r="AG272" s="568"/>
      <c r="AH272" s="568"/>
      <c r="AI272" s="568"/>
      <c r="AJ272" s="568"/>
      <c r="AO272" s="530"/>
    </row>
    <row r="273" spans="1:41" x14ac:dyDescent="0.3">
      <c r="A273" s="574" t="s">
        <v>1958</v>
      </c>
      <c r="B273" s="566" t="str">
        <f t="shared" si="11"/>
        <v>X</v>
      </c>
      <c r="C273" s="567" t="s">
        <v>1959</v>
      </c>
      <c r="D273" s="551">
        <v>0</v>
      </c>
      <c r="E273" s="551">
        <v>0</v>
      </c>
      <c r="F273" s="551">
        <v>0</v>
      </c>
      <c r="G273" s="551">
        <v>-0.15499499440193176</v>
      </c>
      <c r="H273" s="551">
        <v>0</v>
      </c>
      <c r="I273" s="551">
        <v>0</v>
      </c>
      <c r="J273" s="551">
        <v>-0.1275160014629364</v>
      </c>
      <c r="K273" s="551">
        <v>-3.5604998469352722E-2</v>
      </c>
      <c r="L273" s="551">
        <v>-0.15520499646663666</v>
      </c>
      <c r="M273" s="551">
        <v>-0.18399499356746674</v>
      </c>
      <c r="N273" s="551">
        <v>-1.3306269645690918</v>
      </c>
      <c r="O273" s="551">
        <v>-3.1028120517730713</v>
      </c>
      <c r="P273" s="551">
        <v>-0.77958500385284424</v>
      </c>
      <c r="Q273" s="551">
        <v>-0.12409199774265289</v>
      </c>
      <c r="R273" s="551">
        <v>-0.59027397632598877</v>
      </c>
      <c r="S273" s="551">
        <v>0</v>
      </c>
      <c r="T273" s="551">
        <v>-0.59013700485229492</v>
      </c>
      <c r="U273" s="551">
        <v>-0.49217399954795837</v>
      </c>
      <c r="V273" s="551">
        <v>0</v>
      </c>
      <c r="W273" s="551">
        <v>-0.24259300529956818</v>
      </c>
      <c r="X273" s="551">
        <v>-0.96818697452545166</v>
      </c>
      <c r="Y273" s="551">
        <v>-4.8299999237060547</v>
      </c>
      <c r="Z273" s="551">
        <v>-8.050999641418457</v>
      </c>
      <c r="AA273" s="551">
        <v>-5.6529998779296875</v>
      </c>
      <c r="AB273" s="551">
        <v>-6.9000000953674316</v>
      </c>
      <c r="AC273" s="551">
        <v>-14.222000122070313</v>
      </c>
      <c r="AE273" s="551"/>
      <c r="AG273" s="568"/>
      <c r="AH273" s="568"/>
      <c r="AI273" s="568"/>
      <c r="AJ273" s="568"/>
      <c r="AO273" s="530"/>
    </row>
    <row r="274" spans="1:41" x14ac:dyDescent="0.3">
      <c r="A274" s="574" t="s">
        <v>1960</v>
      </c>
      <c r="B274" s="566" t="str">
        <f t="shared" si="11"/>
        <v>X</v>
      </c>
      <c r="C274" s="567" t="s">
        <v>1961</v>
      </c>
      <c r="D274" s="551">
        <v>-9.3959579467773438</v>
      </c>
      <c r="E274" s="551">
        <v>-12.402030944824219</v>
      </c>
      <c r="F274" s="551">
        <v>-18.4901123046875</v>
      </c>
      <c r="G274" s="551">
        <v>-12.996248245239258</v>
      </c>
      <c r="H274" s="551">
        <v>-15.928097724914551</v>
      </c>
      <c r="I274" s="551">
        <v>-11.962978363037109</v>
      </c>
      <c r="J274" s="551">
        <v>-15.844423294067383</v>
      </c>
      <c r="K274" s="551">
        <v>-20.204105377197266</v>
      </c>
      <c r="L274" s="551">
        <v>-12.329964637756348</v>
      </c>
      <c r="M274" s="551">
        <v>-7.2005119323730469</v>
      </c>
      <c r="N274" s="551">
        <v>-15.719822883605957</v>
      </c>
      <c r="O274" s="551">
        <v>-8.3884267807006836</v>
      </c>
      <c r="P274" s="551">
        <v>-15.442229270935059</v>
      </c>
      <c r="Q274" s="551">
        <v>-7.8429651260375977</v>
      </c>
      <c r="R274" s="551">
        <v>-7.6113591194152832</v>
      </c>
      <c r="S274" s="551">
        <v>-11.672767639160156</v>
      </c>
      <c r="T274" s="551">
        <v>-13.816529273986816</v>
      </c>
      <c r="U274" s="551">
        <v>-5.6973600387573242</v>
      </c>
      <c r="V274" s="551">
        <v>-4.9496350288391113</v>
      </c>
      <c r="W274" s="551">
        <v>-7.153435230255127</v>
      </c>
      <c r="X274" s="551">
        <v>-13.79014778137207</v>
      </c>
      <c r="Y274" s="551">
        <v>-11.97700023651123</v>
      </c>
      <c r="Z274" s="551">
        <v>-11.413999557495117</v>
      </c>
      <c r="AA274" s="551">
        <v>-6.1139998435974121</v>
      </c>
      <c r="AB274" s="551">
        <v>-12.98900032043457</v>
      </c>
      <c r="AC274" s="551">
        <v>-10.895000457763672</v>
      </c>
      <c r="AE274" s="551"/>
      <c r="AG274" s="568"/>
      <c r="AH274" s="568"/>
      <c r="AI274" s="568"/>
      <c r="AJ274" s="568"/>
      <c r="AO274" s="530"/>
    </row>
    <row r="275" spans="1:41" ht="12.75" customHeight="1" x14ac:dyDescent="0.3">
      <c r="A275" s="574" t="s">
        <v>1962</v>
      </c>
      <c r="B275" s="566" t="str">
        <f t="shared" si="11"/>
        <v/>
      </c>
      <c r="C275" s="567" t="s">
        <v>1963</v>
      </c>
      <c r="D275" s="551">
        <v>0</v>
      </c>
      <c r="E275" s="551">
        <v>0</v>
      </c>
      <c r="F275" s="551">
        <v>0</v>
      </c>
      <c r="G275" s="551">
        <v>0</v>
      </c>
      <c r="H275" s="551">
        <v>0</v>
      </c>
      <c r="I275" s="551">
        <v>0</v>
      </c>
      <c r="J275" s="551">
        <v>0</v>
      </c>
      <c r="K275" s="551">
        <v>0</v>
      </c>
      <c r="L275" s="551">
        <v>0</v>
      </c>
      <c r="M275" s="551">
        <v>0</v>
      </c>
      <c r="N275" s="551">
        <v>0</v>
      </c>
      <c r="O275" s="551">
        <v>0</v>
      </c>
      <c r="P275" s="551">
        <v>0</v>
      </c>
      <c r="Q275" s="551">
        <v>0</v>
      </c>
      <c r="R275" s="551">
        <v>0</v>
      </c>
      <c r="S275" s="551">
        <v>0</v>
      </c>
      <c r="T275" s="551">
        <v>0</v>
      </c>
      <c r="U275" s="551">
        <v>0</v>
      </c>
      <c r="V275" s="551">
        <v>0</v>
      </c>
      <c r="W275" s="551">
        <v>0</v>
      </c>
      <c r="X275" s="551">
        <v>0</v>
      </c>
      <c r="Y275" s="551">
        <v>0</v>
      </c>
      <c r="Z275" s="551">
        <v>0</v>
      </c>
      <c r="AA275" s="551"/>
      <c r="AB275" s="551"/>
      <c r="AC275" s="551"/>
      <c r="AD275" s="530"/>
      <c r="AE275" s="551"/>
      <c r="AG275" s="568"/>
      <c r="AH275" s="568"/>
      <c r="AI275" s="568"/>
      <c r="AJ275" s="568"/>
      <c r="AO275" s="530"/>
    </row>
    <row r="276" spans="1:41" x14ac:dyDescent="0.3">
      <c r="A276" s="561" t="s">
        <v>1964</v>
      </c>
      <c r="B276" s="550" t="str">
        <f t="shared" si="11"/>
        <v>X</v>
      </c>
      <c r="C276" s="565" t="s">
        <v>1965</v>
      </c>
      <c r="D276" s="551">
        <v>-3.4679288864135742</v>
      </c>
      <c r="E276" s="551">
        <v>-1.7547860145568848</v>
      </c>
      <c r="F276" s="551">
        <v>-1.5642789602279663</v>
      </c>
      <c r="G276" s="551">
        <v>-1.0157999992370605</v>
      </c>
      <c r="H276" s="551">
        <v>-2.1724328994750977</v>
      </c>
      <c r="I276" s="551">
        <v>-1.6309640407562256</v>
      </c>
      <c r="J276" s="551">
        <v>-4.2567310333251953</v>
      </c>
      <c r="K276" s="551">
        <v>-4.1473798751831055</v>
      </c>
      <c r="L276" s="551">
        <v>-2.4505369663238525</v>
      </c>
      <c r="M276" s="551">
        <v>-3.3550980091094971</v>
      </c>
      <c r="N276" s="551">
        <v>-3.0309860706329346</v>
      </c>
      <c r="O276" s="551">
        <v>-3.0432326793670654</v>
      </c>
      <c r="P276" s="551">
        <v>-1.1918519735336304</v>
      </c>
      <c r="Q276" s="551">
        <v>-1.677888035774231</v>
      </c>
      <c r="R276" s="551">
        <v>-1.7008990049362183</v>
      </c>
      <c r="S276" s="551">
        <v>-1.8124500513076782</v>
      </c>
      <c r="T276" s="551">
        <v>-2.3309950828552246</v>
      </c>
      <c r="U276" s="551">
        <v>-2.2168149948120117</v>
      </c>
      <c r="V276" s="551">
        <v>-1.6246579885482788</v>
      </c>
      <c r="W276" s="551">
        <v>-2.1213901042938232</v>
      </c>
      <c r="X276" s="551">
        <v>-1.6934460401535034</v>
      </c>
      <c r="Y276" s="551">
        <v>-2.5250000953674316</v>
      </c>
      <c r="Z276" s="551">
        <v>-2.3190000057220459</v>
      </c>
      <c r="AA276" s="551">
        <v>-1.6799999475479126</v>
      </c>
      <c r="AB276" s="551">
        <v>-3.1789999008178711</v>
      </c>
      <c r="AC276" s="551">
        <v>-2.5</v>
      </c>
      <c r="AE276" s="551"/>
      <c r="AO276" s="530"/>
    </row>
    <row r="277" spans="1:41" x14ac:dyDescent="0.3">
      <c r="A277" s="574" t="s">
        <v>1966</v>
      </c>
      <c r="B277" s="550" t="str">
        <f t="shared" si="11"/>
        <v>X</v>
      </c>
      <c r="C277" s="567" t="s">
        <v>1967</v>
      </c>
      <c r="D277" s="551">
        <v>0</v>
      </c>
      <c r="E277" s="551">
        <v>0</v>
      </c>
      <c r="F277" s="551">
        <v>0</v>
      </c>
      <c r="G277" s="551">
        <v>-0.17489400506019592</v>
      </c>
      <c r="H277" s="551">
        <v>-0.91461300849914551</v>
      </c>
      <c r="I277" s="551">
        <v>-0.21521200239658356</v>
      </c>
      <c r="J277" s="551">
        <v>-0.38288399577140808</v>
      </c>
      <c r="K277" s="551">
        <v>-0.53943097591400146</v>
      </c>
      <c r="L277" s="551">
        <v>-0.14402200281620026</v>
      </c>
      <c r="M277" s="551">
        <v>-0.10327500104904175</v>
      </c>
      <c r="N277" s="551">
        <v>-0.6998639702796936</v>
      </c>
      <c r="O277" s="551">
        <v>-0.60949200391769409</v>
      </c>
      <c r="P277" s="551">
        <v>-0.18927599489688873</v>
      </c>
      <c r="Q277" s="551">
        <v>-0.38197800517082214</v>
      </c>
      <c r="R277" s="551">
        <v>-0.3114050030708313</v>
      </c>
      <c r="S277" s="551">
        <v>-0.32429298758506775</v>
      </c>
      <c r="T277" s="551">
        <v>-0.8159019947052002</v>
      </c>
      <c r="U277" s="551">
        <v>-0.65474897623062134</v>
      </c>
      <c r="V277" s="551">
        <v>-0.48410901427268982</v>
      </c>
      <c r="W277" s="551">
        <v>-0.56365597248077393</v>
      </c>
      <c r="X277" s="551">
        <v>-0.88566702604293823</v>
      </c>
      <c r="Y277" s="551">
        <v>-0.56199997663497925</v>
      </c>
      <c r="Z277" s="551">
        <v>-0.32400000095367432</v>
      </c>
      <c r="AA277" s="551">
        <v>-0.37599998712539673</v>
      </c>
      <c r="AB277" s="551">
        <v>-0.99000000953674316</v>
      </c>
      <c r="AC277" s="551">
        <v>-1.1169999837875366</v>
      </c>
      <c r="AE277" s="551"/>
      <c r="AG277" s="568"/>
      <c r="AH277" s="568"/>
      <c r="AI277" s="568"/>
      <c r="AJ277" s="568"/>
      <c r="AO277" s="530"/>
    </row>
    <row r="278" spans="1:41" ht="12.75" customHeight="1" x14ac:dyDescent="0.3">
      <c r="A278" s="574" t="s">
        <v>1968</v>
      </c>
      <c r="B278" s="550" t="str">
        <f t="shared" si="11"/>
        <v>X</v>
      </c>
      <c r="C278" s="567" t="s">
        <v>1969</v>
      </c>
      <c r="D278" s="551">
        <v>-3.4679288864135742</v>
      </c>
      <c r="E278" s="551">
        <v>-1.7547860145568848</v>
      </c>
      <c r="F278" s="551">
        <v>-1.5642789602279663</v>
      </c>
      <c r="G278" s="551">
        <v>-0.84090602397918701</v>
      </c>
      <c r="H278" s="551">
        <v>-1.2578200101852417</v>
      </c>
      <c r="I278" s="551">
        <v>-1.4157520532608032</v>
      </c>
      <c r="J278" s="551">
        <v>-3.8738470077514648</v>
      </c>
      <c r="K278" s="551">
        <v>-3.6079490184783936</v>
      </c>
      <c r="L278" s="551">
        <v>-2.3065149784088135</v>
      </c>
      <c r="M278" s="551">
        <v>-3.2518229484558105</v>
      </c>
      <c r="N278" s="551">
        <v>-2.3311219215393066</v>
      </c>
      <c r="O278" s="551">
        <v>-2.4337406158447266</v>
      </c>
      <c r="P278" s="551">
        <v>-1.0025759935379028</v>
      </c>
      <c r="Q278" s="551">
        <v>-1.2959100008010864</v>
      </c>
      <c r="R278" s="551">
        <v>-1.3894939422607422</v>
      </c>
      <c r="S278" s="551">
        <v>-1.4881570339202881</v>
      </c>
      <c r="T278" s="551">
        <v>-1.5150929689407349</v>
      </c>
      <c r="U278" s="551">
        <v>-1.5620659589767456</v>
      </c>
      <c r="V278" s="551">
        <v>-1.1405489444732666</v>
      </c>
      <c r="W278" s="551">
        <v>-1.5577340126037598</v>
      </c>
      <c r="X278" s="551">
        <v>-0.80777901411056519</v>
      </c>
      <c r="Y278" s="551">
        <v>-1.9630000591278076</v>
      </c>
      <c r="Z278" s="551">
        <v>-1.9950000047683716</v>
      </c>
      <c r="AA278" s="551">
        <v>-1.3040000200271606</v>
      </c>
      <c r="AB278" s="551">
        <v>-2.1889998912811279</v>
      </c>
      <c r="AC278" s="551">
        <v>-1.3830000162124634</v>
      </c>
      <c r="AE278" s="551"/>
      <c r="AG278" s="568"/>
      <c r="AH278" s="568"/>
      <c r="AI278" s="568"/>
      <c r="AJ278" s="568"/>
      <c r="AO278" s="530"/>
    </row>
    <row r="279" spans="1:41" ht="12.75" customHeight="1" x14ac:dyDescent="0.3">
      <c r="A279" s="561" t="s">
        <v>1970</v>
      </c>
      <c r="B279" s="550" t="str">
        <f t="shared" si="11"/>
        <v>X</v>
      </c>
      <c r="C279" s="565" t="s">
        <v>1971</v>
      </c>
      <c r="D279" s="551">
        <v>0</v>
      </c>
      <c r="E279" s="551">
        <v>0</v>
      </c>
      <c r="F279" s="551">
        <v>0</v>
      </c>
      <c r="G279" s="551">
        <v>0</v>
      </c>
      <c r="H279" s="551">
        <v>0</v>
      </c>
      <c r="I279" s="551">
        <v>0</v>
      </c>
      <c r="J279" s="551">
        <v>0</v>
      </c>
      <c r="K279" s="551">
        <v>-1.6922999173402786E-2</v>
      </c>
      <c r="L279" s="551">
        <v>-8.0730002373456955E-3</v>
      </c>
      <c r="M279" s="551">
        <v>-1.0590000310912728E-3</v>
      </c>
      <c r="N279" s="551">
        <v>-1.3995000161230564E-2</v>
      </c>
      <c r="O279" s="551">
        <v>0</v>
      </c>
      <c r="P279" s="551">
        <v>-2.4938000366091728E-2</v>
      </c>
      <c r="Q279" s="551">
        <v>-3.9182998239994049E-2</v>
      </c>
      <c r="R279" s="551">
        <v>-1.0940749645233154</v>
      </c>
      <c r="S279" s="551">
        <v>-4.0856998413801193E-2</v>
      </c>
      <c r="T279" s="551">
        <v>-7.7400997281074524E-2</v>
      </c>
      <c r="U279" s="551">
        <v>-1.4913000166416168E-2</v>
      </c>
      <c r="V279" s="551">
        <v>-1.3857999816536903E-2</v>
      </c>
      <c r="W279" s="551">
        <v>-0.99998199939727783</v>
      </c>
      <c r="X279" s="551">
        <v>-5.1284998655319214E-2</v>
      </c>
      <c r="Y279" s="551">
        <v>-0.1679999977350235</v>
      </c>
      <c r="Z279" s="551">
        <v>-8.2999996840953827E-2</v>
      </c>
      <c r="AA279" s="551">
        <v>-0.49200001358985901</v>
      </c>
      <c r="AB279" s="551">
        <v>-0.2070000022649765</v>
      </c>
      <c r="AC279" s="551">
        <v>-0.36500000953674316</v>
      </c>
      <c r="AE279" s="551"/>
      <c r="AO279" s="530"/>
    </row>
    <row r="280" spans="1:41" ht="12.75" customHeight="1" x14ac:dyDescent="0.3">
      <c r="A280" s="574" t="s">
        <v>1972</v>
      </c>
      <c r="B280" s="566" t="str">
        <f t="shared" si="11"/>
        <v/>
      </c>
      <c r="C280" s="567" t="s">
        <v>1973</v>
      </c>
      <c r="D280" s="551">
        <v>0</v>
      </c>
      <c r="E280" s="551">
        <v>0</v>
      </c>
      <c r="F280" s="551">
        <v>0</v>
      </c>
      <c r="G280" s="551">
        <v>0</v>
      </c>
      <c r="H280" s="551">
        <v>0</v>
      </c>
      <c r="I280" s="551">
        <v>0</v>
      </c>
      <c r="J280" s="551">
        <v>0</v>
      </c>
      <c r="K280" s="551">
        <v>0</v>
      </c>
      <c r="L280" s="551">
        <v>0</v>
      </c>
      <c r="M280" s="551">
        <v>0</v>
      </c>
      <c r="N280" s="551">
        <v>0</v>
      </c>
      <c r="O280" s="551">
        <v>0</v>
      </c>
      <c r="P280" s="551">
        <v>0</v>
      </c>
      <c r="Q280" s="551">
        <v>0</v>
      </c>
      <c r="R280" s="551">
        <v>0</v>
      </c>
      <c r="S280" s="551">
        <v>0</v>
      </c>
      <c r="T280" s="551">
        <v>0</v>
      </c>
      <c r="U280" s="551">
        <v>0</v>
      </c>
      <c r="V280" s="551">
        <v>0</v>
      </c>
      <c r="W280" s="551">
        <v>0</v>
      </c>
      <c r="X280" s="551">
        <v>0</v>
      </c>
      <c r="Y280" s="551">
        <v>0</v>
      </c>
      <c r="Z280" s="551">
        <v>0</v>
      </c>
      <c r="AA280" s="551"/>
      <c r="AB280" s="551"/>
      <c r="AC280" s="551"/>
      <c r="AD280" s="530"/>
      <c r="AE280" s="551"/>
      <c r="AG280" s="568"/>
      <c r="AH280" s="568"/>
      <c r="AI280" s="568"/>
      <c r="AJ280" s="568"/>
      <c r="AO280" s="530"/>
    </row>
    <row r="281" spans="1:41" ht="12.75" customHeight="1" x14ac:dyDescent="0.3">
      <c r="A281" s="574" t="s">
        <v>1974</v>
      </c>
      <c r="B281" s="550" t="str">
        <f t="shared" si="11"/>
        <v>X</v>
      </c>
      <c r="C281" s="567" t="s">
        <v>1975</v>
      </c>
      <c r="D281" s="551">
        <v>0</v>
      </c>
      <c r="E281" s="551">
        <v>0</v>
      </c>
      <c r="F281" s="551">
        <v>0</v>
      </c>
      <c r="G281" s="551">
        <v>0</v>
      </c>
      <c r="H281" s="551">
        <v>0</v>
      </c>
      <c r="I281" s="551">
        <v>0</v>
      </c>
      <c r="J281" s="551">
        <v>0</v>
      </c>
      <c r="K281" s="551">
        <v>-1.6922999173402786E-2</v>
      </c>
      <c r="L281" s="551">
        <v>-8.0730002373456955E-3</v>
      </c>
      <c r="M281" s="551">
        <v>-1.0590000310912728E-3</v>
      </c>
      <c r="N281" s="551">
        <v>-1.3995000161230564E-2</v>
      </c>
      <c r="O281" s="551">
        <v>0</v>
      </c>
      <c r="P281" s="551">
        <v>-2.4938000366091728E-2</v>
      </c>
      <c r="Q281" s="551">
        <v>-3.9182998239994049E-2</v>
      </c>
      <c r="R281" s="551">
        <v>-1.0940749645233154</v>
      </c>
      <c r="S281" s="551">
        <v>-4.0856998413801193E-2</v>
      </c>
      <c r="T281" s="551">
        <v>-7.7400997281074524E-2</v>
      </c>
      <c r="U281" s="551">
        <v>-1.4913000166416168E-2</v>
      </c>
      <c r="V281" s="551">
        <v>-1.3857999816536903E-2</v>
      </c>
      <c r="W281" s="551">
        <v>-0.99998199939727783</v>
      </c>
      <c r="X281" s="551">
        <v>-5.1284998655319214E-2</v>
      </c>
      <c r="Y281" s="551">
        <v>-0.1679999977350235</v>
      </c>
      <c r="Z281" s="551">
        <v>-8.2999996840953827E-2</v>
      </c>
      <c r="AA281" s="551">
        <v>-0.49200001358985901</v>
      </c>
      <c r="AB281" s="551">
        <v>-0.2070000022649765</v>
      </c>
      <c r="AC281" s="551">
        <v>-0.36500000953674316</v>
      </c>
      <c r="AE281" s="551"/>
      <c r="AG281" s="568"/>
      <c r="AH281" s="568"/>
      <c r="AI281" s="568"/>
      <c r="AJ281" s="568"/>
      <c r="AO281" s="530"/>
    </row>
    <row r="282" spans="1:41" ht="12.75" customHeight="1" x14ac:dyDescent="0.3">
      <c r="A282" s="561" t="s">
        <v>1976</v>
      </c>
      <c r="B282" s="566" t="str">
        <f t="shared" si="11"/>
        <v/>
      </c>
      <c r="C282" s="565" t="s">
        <v>1977</v>
      </c>
      <c r="D282" s="551">
        <v>0</v>
      </c>
      <c r="E282" s="551">
        <v>0</v>
      </c>
      <c r="F282" s="551">
        <v>0</v>
      </c>
      <c r="G282" s="551">
        <v>0</v>
      </c>
      <c r="H282" s="551">
        <v>0</v>
      </c>
      <c r="I282" s="551">
        <v>0</v>
      </c>
      <c r="J282" s="551">
        <v>0</v>
      </c>
      <c r="K282" s="551">
        <v>0</v>
      </c>
      <c r="L282" s="551">
        <v>0</v>
      </c>
      <c r="M282" s="551">
        <v>0</v>
      </c>
      <c r="N282" s="551">
        <v>0</v>
      </c>
      <c r="O282" s="551">
        <v>0</v>
      </c>
      <c r="P282" s="551">
        <v>0</v>
      </c>
      <c r="Q282" s="551">
        <v>0</v>
      </c>
      <c r="R282" s="551">
        <v>0</v>
      </c>
      <c r="S282" s="551">
        <v>0</v>
      </c>
      <c r="T282" s="551">
        <v>0</v>
      </c>
      <c r="U282" s="551">
        <v>0</v>
      </c>
      <c r="V282" s="551">
        <v>0</v>
      </c>
      <c r="W282" s="551">
        <v>0</v>
      </c>
      <c r="X282" s="551">
        <v>0</v>
      </c>
      <c r="Y282" s="551">
        <v>0</v>
      </c>
      <c r="Z282" s="551">
        <v>0</v>
      </c>
      <c r="AA282" s="551"/>
      <c r="AB282" s="551"/>
      <c r="AC282" s="551"/>
      <c r="AD282" s="530"/>
      <c r="AE282" s="551"/>
    </row>
    <row r="283" spans="1:41" ht="12.75" customHeight="1" x14ac:dyDescent="0.3">
      <c r="A283" s="587" t="s">
        <v>1978</v>
      </c>
      <c r="B283" s="566" t="str">
        <f t="shared" si="11"/>
        <v/>
      </c>
      <c r="C283" s="565" t="s">
        <v>1979</v>
      </c>
      <c r="D283" s="551">
        <v>0</v>
      </c>
      <c r="E283" s="551">
        <v>0</v>
      </c>
      <c r="F283" s="551">
        <v>0</v>
      </c>
      <c r="G283" s="551">
        <v>0</v>
      </c>
      <c r="H283" s="551">
        <v>0</v>
      </c>
      <c r="I283" s="551">
        <v>0</v>
      </c>
      <c r="J283" s="551">
        <v>0</v>
      </c>
      <c r="K283" s="551">
        <v>0</v>
      </c>
      <c r="L283" s="551">
        <v>0</v>
      </c>
      <c r="M283" s="551">
        <v>0</v>
      </c>
      <c r="N283" s="551">
        <v>0</v>
      </c>
      <c r="O283" s="551">
        <v>0</v>
      </c>
      <c r="P283" s="551">
        <v>0</v>
      </c>
      <c r="Q283" s="551">
        <v>0</v>
      </c>
      <c r="R283" s="551">
        <v>0</v>
      </c>
      <c r="S283" s="551">
        <v>0</v>
      </c>
      <c r="T283" s="551">
        <v>0</v>
      </c>
      <c r="U283" s="551">
        <v>0</v>
      </c>
      <c r="V283" s="551">
        <v>0</v>
      </c>
      <c r="W283" s="551">
        <v>0</v>
      </c>
      <c r="X283" s="551">
        <v>0</v>
      </c>
      <c r="Y283" s="551">
        <v>0</v>
      </c>
      <c r="Z283" s="551">
        <v>0</v>
      </c>
      <c r="AA283" s="551"/>
      <c r="AB283" s="551"/>
      <c r="AC283" s="551"/>
      <c r="AD283" s="530"/>
      <c r="AE283" s="551"/>
    </row>
    <row r="284" spans="1:41" x14ac:dyDescent="0.3">
      <c r="A284" s="561" t="s">
        <v>1980</v>
      </c>
      <c r="B284" s="550" t="str">
        <f t="shared" si="11"/>
        <v>X</v>
      </c>
      <c r="C284" s="569" t="s">
        <v>1981</v>
      </c>
      <c r="D284" s="551">
        <v>-2.7171000838279724E-2</v>
      </c>
      <c r="E284" s="551">
        <v>-9.1399997472763062E-4</v>
      </c>
      <c r="F284" s="551">
        <v>-3.7951000034809113E-2</v>
      </c>
      <c r="G284" s="551">
        <v>6.4565002918243408E-2</v>
      </c>
      <c r="H284" s="551">
        <v>2.0932000130414963E-2</v>
      </c>
      <c r="I284" s="551">
        <v>1.9989000633358955E-2</v>
      </c>
      <c r="J284" s="551">
        <v>-4.5250002294778824E-3</v>
      </c>
      <c r="K284" s="551">
        <v>0</v>
      </c>
      <c r="L284" s="551">
        <v>0</v>
      </c>
      <c r="M284" s="551">
        <v>0</v>
      </c>
      <c r="N284" s="551">
        <v>0</v>
      </c>
      <c r="O284" s="551">
        <v>0</v>
      </c>
      <c r="P284" s="551">
        <v>-9.9999999747524271E-7</v>
      </c>
      <c r="Q284" s="551">
        <v>0</v>
      </c>
      <c r="R284" s="551">
        <v>0</v>
      </c>
      <c r="S284" s="551">
        <v>4.6468000859022141E-2</v>
      </c>
      <c r="T284" s="551">
        <v>0</v>
      </c>
      <c r="U284" s="551">
        <v>0</v>
      </c>
      <c r="V284" s="551">
        <v>0</v>
      </c>
      <c r="W284" s="551">
        <v>0</v>
      </c>
      <c r="X284" s="551">
        <v>0</v>
      </c>
      <c r="Y284" s="551">
        <v>0</v>
      </c>
      <c r="Z284" s="551">
        <v>0</v>
      </c>
      <c r="AA284" s="551">
        <v>0</v>
      </c>
      <c r="AB284" s="551">
        <v>0</v>
      </c>
      <c r="AC284" s="551"/>
      <c r="AE284" s="551"/>
    </row>
    <row r="285" spans="1:41" x14ac:dyDescent="0.3">
      <c r="A285" s="561" t="s">
        <v>1982</v>
      </c>
      <c r="B285" s="550" t="str">
        <f t="shared" si="11"/>
        <v/>
      </c>
      <c r="C285" s="569" t="s">
        <v>1983</v>
      </c>
      <c r="D285" s="551">
        <v>0</v>
      </c>
      <c r="E285" s="551">
        <v>0</v>
      </c>
      <c r="F285" s="551">
        <v>0</v>
      </c>
      <c r="G285" s="551">
        <v>0</v>
      </c>
      <c r="H285" s="551">
        <v>0</v>
      </c>
      <c r="I285" s="551">
        <v>0</v>
      </c>
      <c r="J285" s="551">
        <v>0</v>
      </c>
      <c r="K285" s="551">
        <v>0</v>
      </c>
      <c r="L285" s="551">
        <v>0</v>
      </c>
      <c r="M285" s="551">
        <v>0</v>
      </c>
      <c r="N285" s="551">
        <v>0</v>
      </c>
      <c r="O285" s="551">
        <v>0</v>
      </c>
      <c r="P285" s="551">
        <v>0</v>
      </c>
      <c r="Q285" s="551">
        <v>0</v>
      </c>
      <c r="R285" s="551">
        <v>0</v>
      </c>
      <c r="S285" s="551">
        <v>0</v>
      </c>
      <c r="T285" s="551">
        <v>0</v>
      </c>
      <c r="U285" s="551">
        <v>0</v>
      </c>
      <c r="V285" s="551">
        <v>0</v>
      </c>
      <c r="W285" s="551">
        <v>0</v>
      </c>
      <c r="X285" s="551">
        <v>0</v>
      </c>
      <c r="Y285" s="551">
        <v>0</v>
      </c>
      <c r="Z285" s="551">
        <v>0</v>
      </c>
      <c r="AA285" s="551"/>
      <c r="AB285" s="551"/>
      <c r="AC285" s="551"/>
      <c r="AD285" s="530"/>
      <c r="AE285" s="551"/>
    </row>
    <row r="286" spans="1:41" x14ac:dyDescent="0.3">
      <c r="A286" s="561" t="s">
        <v>1984</v>
      </c>
      <c r="B286" s="550" t="str">
        <f t="shared" si="11"/>
        <v>X</v>
      </c>
      <c r="C286" s="569" t="s">
        <v>1985</v>
      </c>
      <c r="D286" s="551">
        <v>-0.95021802186965942</v>
      </c>
      <c r="E286" s="551">
        <v>-0.54878997802734375</v>
      </c>
      <c r="F286" s="551">
        <v>0</v>
      </c>
      <c r="G286" s="551">
        <v>0</v>
      </c>
      <c r="H286" s="551">
        <v>0</v>
      </c>
      <c r="I286" s="551">
        <v>0</v>
      </c>
      <c r="J286" s="551">
        <v>0</v>
      </c>
      <c r="K286" s="551">
        <v>0</v>
      </c>
      <c r="L286" s="551">
        <v>0</v>
      </c>
      <c r="M286" s="551">
        <v>0</v>
      </c>
      <c r="N286" s="551">
        <v>0</v>
      </c>
      <c r="O286" s="551">
        <v>0</v>
      </c>
      <c r="P286" s="551">
        <v>0</v>
      </c>
      <c r="Q286" s="551">
        <v>-4.9109000712633133E-2</v>
      </c>
      <c r="R286" s="551">
        <v>0</v>
      </c>
      <c r="S286" s="551">
        <v>0</v>
      </c>
      <c r="T286" s="551">
        <v>0</v>
      </c>
      <c r="U286" s="551">
        <v>0</v>
      </c>
      <c r="V286" s="551">
        <v>-2.500000037252903E-2</v>
      </c>
      <c r="W286" s="551">
        <v>-6.3393521308898926</v>
      </c>
      <c r="X286" s="551">
        <v>0</v>
      </c>
      <c r="Y286" s="551">
        <v>0</v>
      </c>
      <c r="Z286" s="551">
        <v>0</v>
      </c>
      <c r="AA286" s="551">
        <v>0</v>
      </c>
      <c r="AB286" s="551">
        <v>0</v>
      </c>
      <c r="AC286" s="551">
        <v>0</v>
      </c>
      <c r="AE286" s="551"/>
    </row>
    <row r="287" spans="1:41" ht="12.75" customHeight="1" x14ac:dyDescent="0.3">
      <c r="A287" s="561" t="s">
        <v>1986</v>
      </c>
      <c r="B287" s="550" t="str">
        <f t="shared" si="11"/>
        <v>X</v>
      </c>
      <c r="C287" s="570" t="s">
        <v>1987</v>
      </c>
      <c r="D287" s="551">
        <v>-0.95021802186965942</v>
      </c>
      <c r="E287" s="551">
        <v>-0.54878997802734375</v>
      </c>
      <c r="F287" s="551">
        <v>0</v>
      </c>
      <c r="G287" s="551">
        <v>0</v>
      </c>
      <c r="H287" s="551">
        <v>0</v>
      </c>
      <c r="I287" s="551">
        <v>0</v>
      </c>
      <c r="J287" s="551">
        <v>0</v>
      </c>
      <c r="K287" s="551">
        <v>0</v>
      </c>
      <c r="L287" s="551">
        <v>0</v>
      </c>
      <c r="M287" s="551">
        <v>0</v>
      </c>
      <c r="N287" s="551">
        <v>0</v>
      </c>
      <c r="O287" s="551">
        <v>0</v>
      </c>
      <c r="P287" s="551">
        <v>0</v>
      </c>
      <c r="Q287" s="551">
        <v>-4.9109000712633133E-2</v>
      </c>
      <c r="R287" s="551">
        <v>0</v>
      </c>
      <c r="S287" s="551">
        <v>0</v>
      </c>
      <c r="T287" s="551">
        <v>0</v>
      </c>
      <c r="U287" s="551">
        <v>0</v>
      </c>
      <c r="V287" s="551">
        <v>-2.500000037252903E-2</v>
      </c>
      <c r="W287" s="551">
        <v>-6.3393521308898926</v>
      </c>
      <c r="X287" s="551">
        <v>0</v>
      </c>
      <c r="Y287" s="551">
        <v>0</v>
      </c>
      <c r="Z287" s="551">
        <v>0</v>
      </c>
      <c r="AA287" s="551">
        <v>0</v>
      </c>
      <c r="AB287" s="551">
        <v>0</v>
      </c>
      <c r="AC287" s="551"/>
      <c r="AE287" s="551"/>
    </row>
    <row r="288" spans="1:41" ht="12.75" customHeight="1" x14ac:dyDescent="0.3">
      <c r="A288" s="561" t="s">
        <v>1988</v>
      </c>
      <c r="B288" s="550" t="str">
        <f t="shared" si="11"/>
        <v/>
      </c>
      <c r="C288" s="570" t="s">
        <v>1989</v>
      </c>
      <c r="D288" s="551">
        <v>0</v>
      </c>
      <c r="E288" s="551">
        <v>0</v>
      </c>
      <c r="F288" s="551">
        <v>0</v>
      </c>
      <c r="G288" s="551">
        <v>0</v>
      </c>
      <c r="H288" s="551">
        <v>0</v>
      </c>
      <c r="I288" s="551">
        <v>0</v>
      </c>
      <c r="J288" s="551">
        <v>0</v>
      </c>
      <c r="K288" s="551">
        <v>0</v>
      </c>
      <c r="L288" s="551">
        <v>0</v>
      </c>
      <c r="M288" s="551">
        <v>0</v>
      </c>
      <c r="N288" s="551">
        <v>0</v>
      </c>
      <c r="O288" s="551">
        <v>0</v>
      </c>
      <c r="P288" s="551">
        <v>0</v>
      </c>
      <c r="Q288" s="551">
        <v>0</v>
      </c>
      <c r="R288" s="551">
        <v>0</v>
      </c>
      <c r="S288" s="551">
        <v>0</v>
      </c>
      <c r="T288" s="551">
        <v>0</v>
      </c>
      <c r="U288" s="551">
        <v>0</v>
      </c>
      <c r="V288" s="551">
        <v>0</v>
      </c>
      <c r="W288" s="551">
        <v>0</v>
      </c>
      <c r="X288" s="551">
        <v>0</v>
      </c>
      <c r="Y288" s="551">
        <v>0</v>
      </c>
      <c r="Z288" s="551">
        <v>0</v>
      </c>
      <c r="AA288" s="551"/>
      <c r="AB288" s="551"/>
      <c r="AC288" s="551"/>
      <c r="AD288" s="530"/>
      <c r="AE288" s="551"/>
    </row>
    <row r="289" spans="1:36" ht="12.75" customHeight="1" x14ac:dyDescent="0.3">
      <c r="A289" s="561" t="s">
        <v>1990</v>
      </c>
      <c r="B289" s="550" t="str">
        <f t="shared" si="11"/>
        <v/>
      </c>
      <c r="C289" s="570" t="s">
        <v>1991</v>
      </c>
      <c r="D289" s="551">
        <v>0</v>
      </c>
      <c r="E289" s="551">
        <v>0</v>
      </c>
      <c r="F289" s="551">
        <v>0</v>
      </c>
      <c r="G289" s="551">
        <v>0</v>
      </c>
      <c r="H289" s="551">
        <v>0</v>
      </c>
      <c r="I289" s="551">
        <v>0</v>
      </c>
      <c r="J289" s="551">
        <v>0</v>
      </c>
      <c r="K289" s="551">
        <v>0</v>
      </c>
      <c r="L289" s="551">
        <v>0</v>
      </c>
      <c r="M289" s="551">
        <v>0</v>
      </c>
      <c r="N289" s="551">
        <v>0</v>
      </c>
      <c r="O289" s="551">
        <v>0</v>
      </c>
      <c r="P289" s="551">
        <v>0</v>
      </c>
      <c r="Q289" s="551">
        <v>0</v>
      </c>
      <c r="R289" s="551">
        <v>0</v>
      </c>
      <c r="S289" s="551">
        <v>0</v>
      </c>
      <c r="T289" s="551">
        <v>0</v>
      </c>
      <c r="U289" s="551">
        <v>0</v>
      </c>
      <c r="V289" s="551">
        <v>0</v>
      </c>
      <c r="W289" s="551">
        <v>0</v>
      </c>
      <c r="X289" s="551">
        <v>0</v>
      </c>
      <c r="Y289" s="551">
        <v>0</v>
      </c>
      <c r="Z289" s="551">
        <v>0</v>
      </c>
      <c r="AA289" s="551"/>
      <c r="AB289" s="551"/>
      <c r="AC289" s="551"/>
      <c r="AE289" s="551"/>
    </row>
    <row r="290" spans="1:36" ht="12.75" customHeight="1" x14ac:dyDescent="0.3">
      <c r="A290" s="561" t="s">
        <v>1992</v>
      </c>
      <c r="B290" s="550" t="str">
        <f t="shared" si="11"/>
        <v/>
      </c>
      <c r="C290" s="571" t="s">
        <v>1993</v>
      </c>
      <c r="D290" s="551">
        <v>0</v>
      </c>
      <c r="E290" s="551">
        <v>0</v>
      </c>
      <c r="F290" s="551">
        <v>0</v>
      </c>
      <c r="G290" s="551">
        <v>0</v>
      </c>
      <c r="H290" s="551">
        <v>0</v>
      </c>
      <c r="I290" s="551">
        <v>0</v>
      </c>
      <c r="J290" s="551">
        <v>0</v>
      </c>
      <c r="K290" s="551">
        <v>0</v>
      </c>
      <c r="L290" s="551">
        <v>0</v>
      </c>
      <c r="M290" s="551">
        <v>0</v>
      </c>
      <c r="N290" s="551">
        <v>0</v>
      </c>
      <c r="O290" s="551">
        <v>0</v>
      </c>
      <c r="P290" s="551">
        <v>0</v>
      </c>
      <c r="Q290" s="551">
        <v>0</v>
      </c>
      <c r="R290" s="551">
        <v>0</v>
      </c>
      <c r="S290" s="551">
        <v>0</v>
      </c>
      <c r="T290" s="551">
        <v>0</v>
      </c>
      <c r="U290" s="551">
        <v>0</v>
      </c>
      <c r="V290" s="551">
        <v>0</v>
      </c>
      <c r="W290" s="551">
        <v>0</v>
      </c>
      <c r="X290" s="551">
        <v>0</v>
      </c>
      <c r="Y290" s="551">
        <v>0</v>
      </c>
      <c r="Z290" s="551">
        <v>0</v>
      </c>
      <c r="AA290" s="551"/>
      <c r="AB290" s="551"/>
      <c r="AC290" s="551"/>
      <c r="AE290" s="551"/>
    </row>
    <row r="291" spans="1:36" ht="12.75" customHeight="1" x14ac:dyDescent="0.3">
      <c r="A291" s="561" t="s">
        <v>1994</v>
      </c>
      <c r="B291" s="550" t="str">
        <f t="shared" si="11"/>
        <v/>
      </c>
      <c r="C291" s="571" t="s">
        <v>1995</v>
      </c>
      <c r="D291" s="551">
        <v>0</v>
      </c>
      <c r="E291" s="551">
        <v>0</v>
      </c>
      <c r="F291" s="551">
        <v>0</v>
      </c>
      <c r="G291" s="551">
        <v>0</v>
      </c>
      <c r="H291" s="551">
        <v>0</v>
      </c>
      <c r="I291" s="551">
        <v>0</v>
      </c>
      <c r="J291" s="551">
        <v>0</v>
      </c>
      <c r="K291" s="551">
        <v>0</v>
      </c>
      <c r="L291" s="551">
        <v>0</v>
      </c>
      <c r="M291" s="551">
        <v>0</v>
      </c>
      <c r="N291" s="551">
        <v>0</v>
      </c>
      <c r="O291" s="551">
        <v>0</v>
      </c>
      <c r="P291" s="551">
        <v>0</v>
      </c>
      <c r="Q291" s="551">
        <v>0</v>
      </c>
      <c r="R291" s="551">
        <v>0</v>
      </c>
      <c r="S291" s="551">
        <v>0</v>
      </c>
      <c r="T291" s="551">
        <v>0</v>
      </c>
      <c r="U291" s="551">
        <v>0</v>
      </c>
      <c r="V291" s="551">
        <v>0</v>
      </c>
      <c r="W291" s="551">
        <v>0</v>
      </c>
      <c r="X291" s="551">
        <v>0</v>
      </c>
      <c r="Y291" s="551">
        <v>0</v>
      </c>
      <c r="Z291" s="551">
        <v>0</v>
      </c>
      <c r="AA291" s="551"/>
      <c r="AB291" s="551"/>
      <c r="AC291" s="551"/>
      <c r="AE291" s="551"/>
    </row>
    <row r="292" spans="1:36" ht="12.75" customHeight="1" x14ac:dyDescent="0.3">
      <c r="A292" s="561" t="s">
        <v>1996</v>
      </c>
      <c r="B292" s="550" t="str">
        <f t="shared" si="11"/>
        <v/>
      </c>
      <c r="C292" s="571" t="s">
        <v>1997</v>
      </c>
      <c r="D292" s="551">
        <v>0</v>
      </c>
      <c r="E292" s="551">
        <v>0</v>
      </c>
      <c r="F292" s="551">
        <v>0</v>
      </c>
      <c r="G292" s="551">
        <v>0</v>
      </c>
      <c r="H292" s="551">
        <v>0</v>
      </c>
      <c r="I292" s="551">
        <v>0</v>
      </c>
      <c r="J292" s="551">
        <v>0</v>
      </c>
      <c r="K292" s="551">
        <v>0</v>
      </c>
      <c r="L292" s="551">
        <v>0</v>
      </c>
      <c r="M292" s="551">
        <v>0</v>
      </c>
      <c r="N292" s="551">
        <v>0</v>
      </c>
      <c r="O292" s="551">
        <v>0</v>
      </c>
      <c r="P292" s="551">
        <v>0</v>
      </c>
      <c r="Q292" s="551">
        <v>0</v>
      </c>
      <c r="R292" s="551">
        <v>0</v>
      </c>
      <c r="S292" s="551">
        <v>0</v>
      </c>
      <c r="T292" s="551">
        <v>0</v>
      </c>
      <c r="U292" s="551">
        <v>0</v>
      </c>
      <c r="V292" s="551">
        <v>0</v>
      </c>
      <c r="W292" s="551">
        <v>0</v>
      </c>
      <c r="X292" s="551">
        <v>0</v>
      </c>
      <c r="Y292" s="551">
        <v>0</v>
      </c>
      <c r="Z292" s="551">
        <v>0</v>
      </c>
      <c r="AA292" s="551"/>
      <c r="AB292" s="551"/>
      <c r="AC292" s="551"/>
      <c r="AE292" s="551"/>
    </row>
    <row r="293" spans="1:36" ht="12.75" customHeight="1" x14ac:dyDescent="0.3">
      <c r="A293" s="561" t="s">
        <v>1998</v>
      </c>
      <c r="B293" s="550" t="str">
        <f t="shared" si="11"/>
        <v/>
      </c>
      <c r="C293" s="570" t="s">
        <v>1999</v>
      </c>
      <c r="D293" s="551">
        <v>0</v>
      </c>
      <c r="E293" s="551">
        <v>0</v>
      </c>
      <c r="F293" s="551">
        <v>0</v>
      </c>
      <c r="G293" s="551">
        <v>0</v>
      </c>
      <c r="H293" s="551">
        <v>0</v>
      </c>
      <c r="I293" s="551">
        <v>0</v>
      </c>
      <c r="J293" s="551">
        <v>0</v>
      </c>
      <c r="K293" s="551">
        <v>0</v>
      </c>
      <c r="L293" s="551">
        <v>0</v>
      </c>
      <c r="M293" s="551">
        <v>0</v>
      </c>
      <c r="N293" s="551">
        <v>0</v>
      </c>
      <c r="O293" s="551">
        <v>0</v>
      </c>
      <c r="P293" s="551">
        <v>0</v>
      </c>
      <c r="Q293" s="551">
        <v>0</v>
      </c>
      <c r="R293" s="551">
        <v>0</v>
      </c>
      <c r="S293" s="551">
        <v>0</v>
      </c>
      <c r="T293" s="551">
        <v>0</v>
      </c>
      <c r="U293" s="551">
        <v>0</v>
      </c>
      <c r="V293" s="551">
        <v>0</v>
      </c>
      <c r="W293" s="551">
        <v>0</v>
      </c>
      <c r="X293" s="551">
        <v>0</v>
      </c>
      <c r="Y293" s="551">
        <v>0</v>
      </c>
      <c r="Z293" s="551">
        <v>0</v>
      </c>
      <c r="AA293" s="551"/>
      <c r="AB293" s="551"/>
      <c r="AC293" s="551"/>
      <c r="AE293" s="551"/>
    </row>
    <row r="294" spans="1:36" ht="12.75" customHeight="1" x14ac:dyDescent="0.3">
      <c r="A294" s="561" t="s">
        <v>2000</v>
      </c>
      <c r="B294" s="550" t="str">
        <f t="shared" si="11"/>
        <v/>
      </c>
      <c r="C294" s="571" t="s">
        <v>2001</v>
      </c>
      <c r="D294" s="551">
        <v>0</v>
      </c>
      <c r="E294" s="551">
        <v>0</v>
      </c>
      <c r="F294" s="551">
        <v>0</v>
      </c>
      <c r="G294" s="551">
        <v>0</v>
      </c>
      <c r="H294" s="551">
        <v>0</v>
      </c>
      <c r="I294" s="551">
        <v>0</v>
      </c>
      <c r="J294" s="551">
        <v>0</v>
      </c>
      <c r="K294" s="551">
        <v>0</v>
      </c>
      <c r="L294" s="551">
        <v>0</v>
      </c>
      <c r="M294" s="551">
        <v>0</v>
      </c>
      <c r="N294" s="551">
        <v>0</v>
      </c>
      <c r="O294" s="551">
        <v>0</v>
      </c>
      <c r="P294" s="551">
        <v>0</v>
      </c>
      <c r="Q294" s="551">
        <v>0</v>
      </c>
      <c r="R294" s="551">
        <v>0</v>
      </c>
      <c r="S294" s="551">
        <v>0</v>
      </c>
      <c r="T294" s="551">
        <v>0</v>
      </c>
      <c r="U294" s="551">
        <v>0</v>
      </c>
      <c r="V294" s="551">
        <v>0</v>
      </c>
      <c r="W294" s="551">
        <v>0</v>
      </c>
      <c r="X294" s="551">
        <v>0</v>
      </c>
      <c r="Y294" s="551">
        <v>0</v>
      </c>
      <c r="Z294" s="551">
        <v>0</v>
      </c>
      <c r="AA294" s="551"/>
      <c r="AB294" s="551"/>
      <c r="AC294" s="551"/>
      <c r="AE294" s="551"/>
    </row>
    <row r="295" spans="1:36" ht="20.25" customHeight="1" x14ac:dyDescent="0.3">
      <c r="A295" s="913" t="s">
        <v>2002</v>
      </c>
      <c r="B295" s="914" t="str">
        <f t="shared" si="11"/>
        <v/>
      </c>
      <c r="C295" s="916" t="s">
        <v>2003</v>
      </c>
      <c r="D295" s="912">
        <v>0</v>
      </c>
      <c r="E295" s="912">
        <v>0</v>
      </c>
      <c r="F295" s="912">
        <v>0</v>
      </c>
      <c r="G295" s="912">
        <v>0</v>
      </c>
      <c r="H295" s="912">
        <v>0</v>
      </c>
      <c r="I295" s="912">
        <v>0</v>
      </c>
      <c r="J295" s="912">
        <v>0</v>
      </c>
      <c r="K295" s="912">
        <v>0</v>
      </c>
      <c r="L295" s="912">
        <v>0</v>
      </c>
      <c r="M295" s="912">
        <v>0</v>
      </c>
      <c r="N295" s="912">
        <v>0</v>
      </c>
      <c r="O295" s="912">
        <v>0</v>
      </c>
      <c r="P295" s="912">
        <v>0</v>
      </c>
      <c r="Q295" s="912">
        <v>0</v>
      </c>
      <c r="R295" s="912">
        <v>0</v>
      </c>
      <c r="S295" s="912">
        <v>0</v>
      </c>
      <c r="T295" s="912">
        <v>0</v>
      </c>
      <c r="U295" s="912">
        <v>0</v>
      </c>
      <c r="V295" s="912">
        <v>0</v>
      </c>
      <c r="W295" s="912">
        <v>0</v>
      </c>
      <c r="X295" s="912">
        <v>0</v>
      </c>
      <c r="Y295" s="912">
        <v>0</v>
      </c>
      <c r="Z295" s="912">
        <v>0</v>
      </c>
      <c r="AA295" s="912"/>
      <c r="AB295" s="912"/>
      <c r="AC295" s="912"/>
      <c r="AE295" s="551"/>
      <c r="AG295" s="562"/>
      <c r="AH295" s="562"/>
      <c r="AI295" s="562"/>
      <c r="AJ295" s="562"/>
    </row>
    <row r="296" spans="1:36" ht="19.5" customHeight="1" x14ac:dyDescent="0.3">
      <c r="A296" s="561">
        <v>3.2</v>
      </c>
      <c r="B296" s="550" t="str">
        <f t="shared" si="11"/>
        <v>X</v>
      </c>
      <c r="C296" s="537" t="s">
        <v>2004</v>
      </c>
      <c r="D296" s="551">
        <v>-3.5810065269470215</v>
      </c>
      <c r="E296" s="551">
        <v>28.258329391479492</v>
      </c>
      <c r="F296" s="551">
        <v>20.762735366821289</v>
      </c>
      <c r="G296" s="551">
        <v>3.8586862087249756</v>
      </c>
      <c r="H296" s="551">
        <v>3.2858555316925049</v>
      </c>
      <c r="I296" s="551">
        <v>3.0257952213287354</v>
      </c>
      <c r="J296" s="551">
        <v>-2.6912596225738525</v>
      </c>
      <c r="K296" s="551">
        <v>-3.4000790119171143</v>
      </c>
      <c r="L296" s="551">
        <v>4.8706440925598145</v>
      </c>
      <c r="M296" s="551">
        <v>2.9755926132202148</v>
      </c>
      <c r="N296" s="551">
        <v>-6.5224785804748535</v>
      </c>
      <c r="O296" s="551">
        <v>3.7958469390869141</v>
      </c>
      <c r="P296" s="551">
        <v>-13.607491493225098</v>
      </c>
      <c r="Q296" s="551">
        <v>6.5550270080566406</v>
      </c>
      <c r="R296" s="551">
        <v>-9.7128591537475586</v>
      </c>
      <c r="S296" s="551">
        <v>-9.4053401947021484</v>
      </c>
      <c r="T296" s="551">
        <v>-27.848194122314453</v>
      </c>
      <c r="U296" s="551">
        <v>-18.435268402099609</v>
      </c>
      <c r="V296" s="551">
        <v>-29.269563674926758</v>
      </c>
      <c r="W296" s="551">
        <v>-3.3457989692687988</v>
      </c>
      <c r="X296" s="551">
        <v>-28.823087692260742</v>
      </c>
      <c r="Y296" s="551">
        <v>1.0220869779586792</v>
      </c>
      <c r="Z296" s="551">
        <v>5.6829080581665039</v>
      </c>
      <c r="AA296" s="551">
        <v>-21.197000503540039</v>
      </c>
      <c r="AB296" s="551">
        <v>-19.409999847412109</v>
      </c>
      <c r="AC296" s="551">
        <v>5.4237494468688965</v>
      </c>
      <c r="AE296" s="551"/>
    </row>
    <row r="297" spans="1:36" x14ac:dyDescent="0.3">
      <c r="A297" s="561" t="s">
        <v>2005</v>
      </c>
      <c r="B297" s="550" t="str">
        <f t="shared" si="11"/>
        <v/>
      </c>
      <c r="C297" s="573" t="s">
        <v>2006</v>
      </c>
      <c r="D297" s="551">
        <v>0</v>
      </c>
      <c r="E297" s="551">
        <v>0</v>
      </c>
      <c r="F297" s="551">
        <v>0</v>
      </c>
      <c r="G297" s="551">
        <v>0</v>
      </c>
      <c r="H297" s="551">
        <v>0</v>
      </c>
      <c r="I297" s="551">
        <v>0</v>
      </c>
      <c r="J297" s="551">
        <v>0</v>
      </c>
      <c r="K297" s="551">
        <v>0</v>
      </c>
      <c r="L297" s="551">
        <v>0</v>
      </c>
      <c r="M297" s="551">
        <v>0</v>
      </c>
      <c r="N297" s="551">
        <v>0</v>
      </c>
      <c r="O297" s="551">
        <v>0</v>
      </c>
      <c r="P297" s="551">
        <v>0</v>
      </c>
      <c r="Q297" s="551">
        <v>0</v>
      </c>
      <c r="R297" s="551">
        <v>0</v>
      </c>
      <c r="S297" s="551">
        <v>0</v>
      </c>
      <c r="T297" s="551">
        <v>0</v>
      </c>
      <c r="U297" s="551">
        <v>0</v>
      </c>
      <c r="V297" s="551">
        <v>0</v>
      </c>
      <c r="W297" s="551">
        <v>0</v>
      </c>
      <c r="X297" s="551">
        <v>0</v>
      </c>
      <c r="Y297" s="551">
        <v>0</v>
      </c>
      <c r="Z297" s="551"/>
      <c r="AA297" s="551"/>
      <c r="AB297" s="551"/>
      <c r="AC297" s="551"/>
      <c r="AD297" s="572"/>
      <c r="AE297" s="551"/>
    </row>
    <row r="298" spans="1:36" x14ac:dyDescent="0.3">
      <c r="A298" s="561" t="s">
        <v>2007</v>
      </c>
      <c r="B298" s="550" t="str">
        <f t="shared" si="11"/>
        <v/>
      </c>
      <c r="C298" s="553" t="s">
        <v>2008</v>
      </c>
      <c r="D298" s="551">
        <v>0</v>
      </c>
      <c r="E298" s="551">
        <v>0</v>
      </c>
      <c r="F298" s="551">
        <v>0</v>
      </c>
      <c r="G298" s="551">
        <v>0</v>
      </c>
      <c r="H298" s="551">
        <v>0</v>
      </c>
      <c r="I298" s="551">
        <v>0</v>
      </c>
      <c r="J298" s="551">
        <v>0</v>
      </c>
      <c r="K298" s="551">
        <v>0</v>
      </c>
      <c r="L298" s="551">
        <v>0</v>
      </c>
      <c r="M298" s="551">
        <v>0</v>
      </c>
      <c r="N298" s="551">
        <v>0</v>
      </c>
      <c r="O298" s="551">
        <v>0</v>
      </c>
      <c r="P298" s="551">
        <v>0</v>
      </c>
      <c r="Q298" s="551">
        <v>0</v>
      </c>
      <c r="R298" s="551">
        <v>0</v>
      </c>
      <c r="S298" s="551">
        <v>0</v>
      </c>
      <c r="T298" s="551">
        <v>0</v>
      </c>
      <c r="U298" s="551">
        <v>0</v>
      </c>
      <c r="V298" s="551">
        <v>0</v>
      </c>
      <c r="W298" s="551">
        <v>0</v>
      </c>
      <c r="X298" s="551">
        <v>0</v>
      </c>
      <c r="Y298" s="551">
        <v>0</v>
      </c>
      <c r="Z298" s="551"/>
      <c r="AA298" s="551"/>
      <c r="AB298" s="551"/>
      <c r="AC298" s="551"/>
      <c r="AE298" s="551"/>
    </row>
    <row r="299" spans="1:36" x14ac:dyDescent="0.3">
      <c r="A299" s="561" t="s">
        <v>2009</v>
      </c>
      <c r="B299" s="550" t="str">
        <f t="shared" si="11"/>
        <v/>
      </c>
      <c r="C299" s="553" t="s">
        <v>2010</v>
      </c>
      <c r="D299" s="551">
        <v>0</v>
      </c>
      <c r="E299" s="551">
        <v>0</v>
      </c>
      <c r="F299" s="551">
        <v>0</v>
      </c>
      <c r="G299" s="551">
        <v>0</v>
      </c>
      <c r="H299" s="551">
        <v>0</v>
      </c>
      <c r="I299" s="551">
        <v>0</v>
      </c>
      <c r="J299" s="551">
        <v>0</v>
      </c>
      <c r="K299" s="551">
        <v>0</v>
      </c>
      <c r="L299" s="551">
        <v>0</v>
      </c>
      <c r="M299" s="551">
        <v>0</v>
      </c>
      <c r="N299" s="551">
        <v>0</v>
      </c>
      <c r="O299" s="551">
        <v>0</v>
      </c>
      <c r="P299" s="551">
        <v>0</v>
      </c>
      <c r="Q299" s="551">
        <v>0</v>
      </c>
      <c r="R299" s="551">
        <v>0</v>
      </c>
      <c r="S299" s="551">
        <v>0</v>
      </c>
      <c r="T299" s="551">
        <v>0</v>
      </c>
      <c r="U299" s="551">
        <v>0</v>
      </c>
      <c r="V299" s="551">
        <v>0</v>
      </c>
      <c r="W299" s="551">
        <v>0</v>
      </c>
      <c r="X299" s="551">
        <v>0</v>
      </c>
      <c r="Y299" s="551">
        <v>0</v>
      </c>
      <c r="Z299" s="551"/>
      <c r="AA299" s="551"/>
      <c r="AB299" s="551"/>
      <c r="AC299" s="551"/>
      <c r="AE299" s="551"/>
    </row>
    <row r="300" spans="1:36" x14ac:dyDescent="0.3">
      <c r="A300" s="561" t="s">
        <v>2011</v>
      </c>
      <c r="B300" s="550" t="str">
        <f t="shared" ref="B300:B332" si="12">IF(SUM(D300:AJ300)=0,"","X")</f>
        <v>X</v>
      </c>
      <c r="C300" s="573" t="s">
        <v>2012</v>
      </c>
      <c r="D300" s="551">
        <v>-27.925840377807617</v>
      </c>
      <c r="E300" s="551">
        <v>28.306015014648438</v>
      </c>
      <c r="F300" s="551">
        <v>-0.68485301733016968</v>
      </c>
      <c r="G300" s="551">
        <v>-2.672813892364502</v>
      </c>
      <c r="H300" s="551">
        <v>1.0295189619064331</v>
      </c>
      <c r="I300" s="551">
        <v>0.82513302564620972</v>
      </c>
      <c r="J300" s="551">
        <v>-3.1261711120605469</v>
      </c>
      <c r="K300" s="551">
        <v>-2.6596291065216064</v>
      </c>
      <c r="L300" s="551">
        <v>4.2873258590698242</v>
      </c>
      <c r="M300" s="551">
        <v>2.7351939678192139</v>
      </c>
      <c r="N300" s="551">
        <v>-6.6025981903076172</v>
      </c>
      <c r="O300" s="551">
        <v>1.2043050527572632</v>
      </c>
      <c r="P300" s="551">
        <v>-12.14762020111084</v>
      </c>
      <c r="Q300" s="551">
        <v>7.4825139045715332</v>
      </c>
      <c r="R300" s="551">
        <v>-8.6958856582641602</v>
      </c>
      <c r="S300" s="551">
        <v>-7.7688698768615723</v>
      </c>
      <c r="T300" s="551">
        <v>-28.371912002563477</v>
      </c>
      <c r="U300" s="551">
        <v>-21.719612121582031</v>
      </c>
      <c r="V300" s="551">
        <v>-32.100555419921875</v>
      </c>
      <c r="W300" s="551">
        <v>1.3699239492416382</v>
      </c>
      <c r="X300" s="551">
        <v>-23.754440307617188</v>
      </c>
      <c r="Y300" s="551">
        <v>10.472901344299316</v>
      </c>
      <c r="Z300" s="551">
        <v>5.903897762298584</v>
      </c>
      <c r="AA300" s="551">
        <v>-24.187000274658203</v>
      </c>
      <c r="AB300" s="551">
        <v>-27.343999862670898</v>
      </c>
      <c r="AC300" s="551">
        <v>5.3577494621276855</v>
      </c>
      <c r="AE300" s="551"/>
    </row>
    <row r="301" spans="1:36" x14ac:dyDescent="0.3">
      <c r="A301" s="561" t="s">
        <v>2013</v>
      </c>
      <c r="B301" s="550" t="str">
        <f t="shared" si="12"/>
        <v>X</v>
      </c>
      <c r="C301" s="553" t="s">
        <v>2014</v>
      </c>
      <c r="D301" s="551">
        <v>-27.878545761108398</v>
      </c>
      <c r="E301" s="551">
        <v>28.53135871887207</v>
      </c>
      <c r="F301" s="551">
        <v>7.6931998133659363E-2</v>
      </c>
      <c r="G301" s="551">
        <v>-2.6405060291290283</v>
      </c>
      <c r="H301" s="551">
        <v>3.7555680274963379</v>
      </c>
      <c r="I301" s="551">
        <v>-0.42816999554634094</v>
      </c>
      <c r="J301" s="551">
        <v>-1.3973309993743896</v>
      </c>
      <c r="K301" s="551">
        <v>-4.6921038627624512</v>
      </c>
      <c r="L301" s="551">
        <v>3.698235034942627</v>
      </c>
      <c r="M301" s="551">
        <v>1.6483839750289917</v>
      </c>
      <c r="N301" s="551">
        <v>-5.0840611457824707</v>
      </c>
      <c r="O301" s="551">
        <v>0.96979397535324097</v>
      </c>
      <c r="P301" s="551">
        <v>-4.5259060859680176</v>
      </c>
      <c r="Q301" s="551">
        <v>4.8515758514404297</v>
      </c>
      <c r="R301" s="551">
        <v>-3.3674790859222412</v>
      </c>
      <c r="S301" s="551">
        <v>-8.7619819641113281</v>
      </c>
      <c r="T301" s="551">
        <v>-10.10660457611084</v>
      </c>
      <c r="U301" s="551">
        <v>-10.788966178894043</v>
      </c>
      <c r="V301" s="551">
        <v>-13.181193351745605</v>
      </c>
      <c r="W301" s="551">
        <v>5.6030311584472656</v>
      </c>
      <c r="X301" s="551">
        <v>-28.527181625366211</v>
      </c>
      <c r="Y301" s="551">
        <v>27.016796112060547</v>
      </c>
      <c r="Z301" s="551">
        <v>5.1876177787780762</v>
      </c>
      <c r="AA301" s="551">
        <v>-34.676998138427734</v>
      </c>
      <c r="AB301" s="551">
        <v>-27.971000671386719</v>
      </c>
      <c r="AC301" s="551">
        <v>14.553749084472656</v>
      </c>
      <c r="AE301" s="551"/>
    </row>
    <row r="302" spans="1:36" x14ac:dyDescent="0.3">
      <c r="A302" s="561" t="s">
        <v>2015</v>
      </c>
      <c r="B302" s="550" t="str">
        <f t="shared" si="12"/>
        <v/>
      </c>
      <c r="C302" s="553" t="s">
        <v>2016</v>
      </c>
      <c r="D302" s="551">
        <v>0</v>
      </c>
      <c r="E302" s="551">
        <v>0</v>
      </c>
      <c r="F302" s="551">
        <v>0</v>
      </c>
      <c r="G302" s="551">
        <v>0</v>
      </c>
      <c r="H302" s="551">
        <v>0</v>
      </c>
      <c r="I302" s="551">
        <v>0</v>
      </c>
      <c r="J302" s="551">
        <v>0</v>
      </c>
      <c r="K302" s="551">
        <v>0</v>
      </c>
      <c r="L302" s="551">
        <v>0</v>
      </c>
      <c r="M302" s="551">
        <v>0</v>
      </c>
      <c r="N302" s="551">
        <v>0</v>
      </c>
      <c r="O302" s="551">
        <v>0</v>
      </c>
      <c r="P302" s="551">
        <v>0</v>
      </c>
      <c r="Q302" s="551">
        <v>0</v>
      </c>
      <c r="R302" s="551">
        <v>0</v>
      </c>
      <c r="S302" s="551">
        <v>0</v>
      </c>
      <c r="T302" s="551">
        <v>0</v>
      </c>
      <c r="U302" s="551">
        <v>0</v>
      </c>
      <c r="V302" s="551">
        <v>0</v>
      </c>
      <c r="W302" s="551">
        <v>0</v>
      </c>
      <c r="X302" s="551">
        <v>0</v>
      </c>
      <c r="Y302" s="551">
        <v>0</v>
      </c>
      <c r="Z302" s="551"/>
      <c r="AA302" s="551"/>
      <c r="AB302" s="551"/>
      <c r="AC302" s="551"/>
      <c r="AE302" s="551"/>
    </row>
    <row r="303" spans="1:36" x14ac:dyDescent="0.3">
      <c r="A303" s="561" t="s">
        <v>2017</v>
      </c>
      <c r="B303" s="550" t="str">
        <f t="shared" si="12"/>
        <v>X</v>
      </c>
      <c r="C303" s="553" t="s">
        <v>2018</v>
      </c>
      <c r="D303" s="551">
        <v>0</v>
      </c>
      <c r="E303" s="551">
        <v>0</v>
      </c>
      <c r="F303" s="551">
        <v>0</v>
      </c>
      <c r="G303" s="551">
        <v>0</v>
      </c>
      <c r="H303" s="551">
        <v>0</v>
      </c>
      <c r="I303" s="551">
        <v>0</v>
      </c>
      <c r="J303" s="551">
        <v>0</v>
      </c>
      <c r="K303" s="551">
        <v>0</v>
      </c>
      <c r="L303" s="551">
        <v>0</v>
      </c>
      <c r="M303" s="551">
        <v>0</v>
      </c>
      <c r="N303" s="551">
        <v>0</v>
      </c>
      <c r="O303" s="551">
        <v>0</v>
      </c>
      <c r="P303" s="551">
        <v>0</v>
      </c>
      <c r="Q303" s="551">
        <v>0</v>
      </c>
      <c r="R303" s="551">
        <v>0</v>
      </c>
      <c r="S303" s="551">
        <v>0</v>
      </c>
      <c r="T303" s="551">
        <v>0</v>
      </c>
      <c r="U303" s="551">
        <v>0</v>
      </c>
      <c r="V303" s="551">
        <v>0</v>
      </c>
      <c r="W303" s="551">
        <v>0</v>
      </c>
      <c r="X303" s="551">
        <v>0</v>
      </c>
      <c r="Y303" s="551">
        <v>0</v>
      </c>
      <c r="Z303" s="551">
        <v>0</v>
      </c>
      <c r="AA303" s="551">
        <v>-1.4559999704360962</v>
      </c>
      <c r="AB303" s="551">
        <v>-1.9600000381469727</v>
      </c>
      <c r="AC303" s="551">
        <v>-1.5970000028610229</v>
      </c>
      <c r="AE303" s="551"/>
    </row>
    <row r="304" spans="1:36" x14ac:dyDescent="0.3">
      <c r="A304" s="561" t="s">
        <v>2019</v>
      </c>
      <c r="B304" s="550" t="str">
        <f t="shared" si="12"/>
        <v>X</v>
      </c>
      <c r="C304" s="553" t="s">
        <v>2020</v>
      </c>
      <c r="D304" s="551">
        <v>0</v>
      </c>
      <c r="E304" s="551">
        <v>0</v>
      </c>
      <c r="F304" s="551">
        <v>0</v>
      </c>
      <c r="G304" s="551">
        <v>0</v>
      </c>
      <c r="H304" s="551">
        <v>0</v>
      </c>
      <c r="I304" s="551">
        <v>0</v>
      </c>
      <c r="J304" s="551">
        <v>0</v>
      </c>
      <c r="K304" s="551">
        <v>0</v>
      </c>
      <c r="L304" s="551">
        <v>0</v>
      </c>
      <c r="M304" s="551">
        <v>0</v>
      </c>
      <c r="N304" s="551">
        <v>0</v>
      </c>
      <c r="O304" s="551">
        <v>0</v>
      </c>
      <c r="P304" s="551">
        <v>0</v>
      </c>
      <c r="Q304" s="551">
        <v>0</v>
      </c>
      <c r="R304" s="551">
        <v>0</v>
      </c>
      <c r="S304" s="551">
        <v>0</v>
      </c>
      <c r="T304" s="551">
        <v>0</v>
      </c>
      <c r="U304" s="551">
        <v>0</v>
      </c>
      <c r="V304" s="551">
        <v>0</v>
      </c>
      <c r="W304" s="551">
        <v>0</v>
      </c>
      <c r="X304" s="551">
        <v>0</v>
      </c>
      <c r="Y304" s="551">
        <v>0</v>
      </c>
      <c r="Z304" s="551">
        <v>0</v>
      </c>
      <c r="AA304" s="551">
        <v>-1.1169999837875366</v>
      </c>
      <c r="AB304" s="551">
        <v>0</v>
      </c>
      <c r="AC304" s="551">
        <v>0</v>
      </c>
      <c r="AE304" s="551"/>
    </row>
    <row r="305" spans="1:31" x14ac:dyDescent="0.3">
      <c r="A305" s="561" t="s">
        <v>2021</v>
      </c>
      <c r="B305" s="550" t="str">
        <f t="shared" si="12"/>
        <v/>
      </c>
      <c r="C305" s="554" t="s">
        <v>2022</v>
      </c>
      <c r="D305" s="551">
        <v>0</v>
      </c>
      <c r="E305" s="551">
        <v>0</v>
      </c>
      <c r="F305" s="551">
        <v>0</v>
      </c>
      <c r="G305" s="551">
        <v>0</v>
      </c>
      <c r="H305" s="551">
        <v>0</v>
      </c>
      <c r="I305" s="551">
        <v>0</v>
      </c>
      <c r="J305" s="551">
        <v>0</v>
      </c>
      <c r="K305" s="551">
        <v>0</v>
      </c>
      <c r="L305" s="551">
        <v>0</v>
      </c>
      <c r="M305" s="551">
        <v>0</v>
      </c>
      <c r="N305" s="551">
        <v>0</v>
      </c>
      <c r="O305" s="551">
        <v>0</v>
      </c>
      <c r="P305" s="551">
        <v>0</v>
      </c>
      <c r="Q305" s="551">
        <v>0</v>
      </c>
      <c r="R305" s="551">
        <v>0</v>
      </c>
      <c r="S305" s="551">
        <v>0</v>
      </c>
      <c r="T305" s="551">
        <v>0</v>
      </c>
      <c r="U305" s="551">
        <v>0</v>
      </c>
      <c r="V305" s="551">
        <v>0</v>
      </c>
      <c r="W305" s="551">
        <v>0</v>
      </c>
      <c r="X305" s="551">
        <v>0</v>
      </c>
      <c r="Y305" s="551">
        <v>0</v>
      </c>
      <c r="Z305" s="551"/>
      <c r="AA305" s="551"/>
      <c r="AB305" s="551"/>
      <c r="AC305" s="551"/>
      <c r="AE305" s="551"/>
    </row>
    <row r="306" spans="1:31" x14ac:dyDescent="0.3">
      <c r="A306" s="561" t="s">
        <v>2023</v>
      </c>
      <c r="B306" s="550" t="str">
        <f t="shared" si="12"/>
        <v>X</v>
      </c>
      <c r="C306" s="554" t="s">
        <v>2024</v>
      </c>
      <c r="D306" s="551">
        <v>0</v>
      </c>
      <c r="E306" s="551">
        <v>0</v>
      </c>
      <c r="F306" s="551">
        <v>0</v>
      </c>
      <c r="G306" s="551">
        <v>0</v>
      </c>
      <c r="H306" s="551">
        <v>0</v>
      </c>
      <c r="I306" s="551">
        <v>0</v>
      </c>
      <c r="J306" s="551">
        <v>0</v>
      </c>
      <c r="K306" s="551">
        <v>0</v>
      </c>
      <c r="L306" s="551">
        <v>0</v>
      </c>
      <c r="M306" s="551">
        <v>0</v>
      </c>
      <c r="N306" s="551">
        <v>0</v>
      </c>
      <c r="O306" s="551">
        <v>0</v>
      </c>
      <c r="P306" s="551">
        <v>0</v>
      </c>
      <c r="Q306" s="551">
        <v>0</v>
      </c>
      <c r="R306" s="551">
        <v>0</v>
      </c>
      <c r="S306" s="551">
        <v>0</v>
      </c>
      <c r="T306" s="551">
        <v>0</v>
      </c>
      <c r="U306" s="551">
        <v>0</v>
      </c>
      <c r="V306" s="551">
        <v>0</v>
      </c>
      <c r="W306" s="551">
        <v>0</v>
      </c>
      <c r="X306" s="551">
        <v>0</v>
      </c>
      <c r="Y306" s="551">
        <v>0</v>
      </c>
      <c r="Z306" s="551">
        <v>0</v>
      </c>
      <c r="AA306" s="551">
        <v>-1.1169999837875366</v>
      </c>
      <c r="AB306" s="551">
        <v>0</v>
      </c>
      <c r="AC306" s="551"/>
      <c r="AE306" s="551"/>
    </row>
    <row r="307" spans="1:31" x14ac:dyDescent="0.3">
      <c r="A307" s="561" t="s">
        <v>2025</v>
      </c>
      <c r="B307" s="550" t="str">
        <f t="shared" si="12"/>
        <v/>
      </c>
      <c r="C307" s="553" t="s">
        <v>2026</v>
      </c>
      <c r="D307" s="551">
        <v>0</v>
      </c>
      <c r="E307" s="551">
        <v>0</v>
      </c>
      <c r="F307" s="551">
        <v>0</v>
      </c>
      <c r="G307" s="551">
        <v>0</v>
      </c>
      <c r="H307" s="551">
        <v>0</v>
      </c>
      <c r="I307" s="551">
        <v>0</v>
      </c>
      <c r="J307" s="551">
        <v>0</v>
      </c>
      <c r="K307" s="551">
        <v>0</v>
      </c>
      <c r="L307" s="551">
        <v>0</v>
      </c>
      <c r="M307" s="551">
        <v>0</v>
      </c>
      <c r="N307" s="551">
        <v>0</v>
      </c>
      <c r="O307" s="551">
        <v>0</v>
      </c>
      <c r="P307" s="551">
        <v>0</v>
      </c>
      <c r="Q307" s="551">
        <v>0</v>
      </c>
      <c r="R307" s="551">
        <v>0</v>
      </c>
      <c r="S307" s="551">
        <v>0</v>
      </c>
      <c r="T307" s="551">
        <v>0</v>
      </c>
      <c r="U307" s="551">
        <v>0</v>
      </c>
      <c r="V307" s="551">
        <v>0</v>
      </c>
      <c r="W307" s="551">
        <v>0</v>
      </c>
      <c r="X307" s="551">
        <v>0</v>
      </c>
      <c r="Y307" s="551">
        <v>0</v>
      </c>
      <c r="Z307" s="551"/>
      <c r="AA307" s="551"/>
      <c r="AB307" s="551"/>
      <c r="AC307" s="551"/>
      <c r="AE307" s="551"/>
    </row>
    <row r="308" spans="1:31" x14ac:dyDescent="0.3">
      <c r="A308" s="561" t="s">
        <v>2027</v>
      </c>
      <c r="B308" s="550" t="str">
        <f t="shared" si="12"/>
        <v/>
      </c>
      <c r="C308" s="554" t="s">
        <v>2028</v>
      </c>
      <c r="D308" s="551">
        <v>0</v>
      </c>
      <c r="E308" s="551">
        <v>0</v>
      </c>
      <c r="F308" s="551">
        <v>0</v>
      </c>
      <c r="G308" s="551">
        <v>0</v>
      </c>
      <c r="H308" s="551">
        <v>0</v>
      </c>
      <c r="I308" s="551">
        <v>0</v>
      </c>
      <c r="J308" s="551">
        <v>0</v>
      </c>
      <c r="K308" s="551">
        <v>0</v>
      </c>
      <c r="L308" s="551">
        <v>0</v>
      </c>
      <c r="M308" s="551">
        <v>0</v>
      </c>
      <c r="N308" s="551">
        <v>0</v>
      </c>
      <c r="O308" s="551">
        <v>0</v>
      </c>
      <c r="P308" s="551">
        <v>0</v>
      </c>
      <c r="Q308" s="551">
        <v>0</v>
      </c>
      <c r="R308" s="551">
        <v>0</v>
      </c>
      <c r="S308" s="551">
        <v>0</v>
      </c>
      <c r="T308" s="551">
        <v>0</v>
      </c>
      <c r="U308" s="551">
        <v>0</v>
      </c>
      <c r="V308" s="551">
        <v>0</v>
      </c>
      <c r="W308" s="551">
        <v>0</v>
      </c>
      <c r="X308" s="551">
        <v>0</v>
      </c>
      <c r="Y308" s="551">
        <v>0</v>
      </c>
      <c r="Z308" s="551"/>
      <c r="AA308" s="551"/>
      <c r="AB308" s="551"/>
      <c r="AC308" s="551"/>
      <c r="AE308" s="551"/>
    </row>
    <row r="309" spans="1:31" x14ac:dyDescent="0.3">
      <c r="A309" s="561" t="s">
        <v>2029</v>
      </c>
      <c r="B309" s="550" t="str">
        <f t="shared" si="12"/>
        <v/>
      </c>
      <c r="C309" s="554" t="s">
        <v>2030</v>
      </c>
      <c r="D309" s="551">
        <v>0</v>
      </c>
      <c r="E309" s="551">
        <v>0</v>
      </c>
      <c r="F309" s="551">
        <v>0</v>
      </c>
      <c r="G309" s="551">
        <v>0</v>
      </c>
      <c r="H309" s="551">
        <v>0</v>
      </c>
      <c r="I309" s="551">
        <v>0</v>
      </c>
      <c r="J309" s="551">
        <v>0</v>
      </c>
      <c r="K309" s="551">
        <v>0</v>
      </c>
      <c r="L309" s="551">
        <v>0</v>
      </c>
      <c r="M309" s="551">
        <v>0</v>
      </c>
      <c r="N309" s="551">
        <v>0</v>
      </c>
      <c r="O309" s="551">
        <v>0</v>
      </c>
      <c r="P309" s="551">
        <v>0</v>
      </c>
      <c r="Q309" s="551">
        <v>0</v>
      </c>
      <c r="R309" s="551">
        <v>0</v>
      </c>
      <c r="S309" s="551">
        <v>0</v>
      </c>
      <c r="T309" s="551">
        <v>0</v>
      </c>
      <c r="U309" s="551">
        <v>0</v>
      </c>
      <c r="V309" s="551">
        <v>0</v>
      </c>
      <c r="W309" s="551">
        <v>0</v>
      </c>
      <c r="X309" s="551">
        <v>0</v>
      </c>
      <c r="Y309" s="551">
        <v>0</v>
      </c>
      <c r="Z309" s="551"/>
      <c r="AA309" s="551"/>
      <c r="AB309" s="551"/>
      <c r="AC309" s="551"/>
      <c r="AE309" s="551"/>
    </row>
    <row r="310" spans="1:31" x14ac:dyDescent="0.3">
      <c r="A310" s="561" t="s">
        <v>2031</v>
      </c>
      <c r="B310" s="550" t="str">
        <f t="shared" si="12"/>
        <v/>
      </c>
      <c r="C310" s="554" t="s">
        <v>2032</v>
      </c>
      <c r="D310" s="551">
        <v>0</v>
      </c>
      <c r="E310" s="551">
        <v>0</v>
      </c>
      <c r="F310" s="551">
        <v>0</v>
      </c>
      <c r="G310" s="551">
        <v>0</v>
      </c>
      <c r="H310" s="551">
        <v>0</v>
      </c>
      <c r="I310" s="551">
        <v>0</v>
      </c>
      <c r="J310" s="551">
        <v>0</v>
      </c>
      <c r="K310" s="551">
        <v>0</v>
      </c>
      <c r="L310" s="551">
        <v>0</v>
      </c>
      <c r="M310" s="551">
        <v>0</v>
      </c>
      <c r="N310" s="551">
        <v>0</v>
      </c>
      <c r="O310" s="551">
        <v>0</v>
      </c>
      <c r="P310" s="551">
        <v>0</v>
      </c>
      <c r="Q310" s="551">
        <v>0</v>
      </c>
      <c r="R310" s="551">
        <v>0</v>
      </c>
      <c r="S310" s="551">
        <v>0</v>
      </c>
      <c r="T310" s="551">
        <v>0</v>
      </c>
      <c r="U310" s="551">
        <v>0</v>
      </c>
      <c r="V310" s="551">
        <v>0</v>
      </c>
      <c r="W310" s="551">
        <v>0</v>
      </c>
      <c r="X310" s="551">
        <v>0</v>
      </c>
      <c r="Y310" s="551">
        <v>0</v>
      </c>
      <c r="Z310" s="551"/>
      <c r="AA310" s="551"/>
      <c r="AB310" s="551"/>
      <c r="AC310" s="551"/>
      <c r="AE310" s="551"/>
    </row>
    <row r="311" spans="1:31" x14ac:dyDescent="0.3">
      <c r="A311" s="561" t="s">
        <v>2033</v>
      </c>
      <c r="B311" s="550" t="str">
        <f t="shared" si="12"/>
        <v/>
      </c>
      <c r="C311" s="554" t="s">
        <v>2034</v>
      </c>
      <c r="D311" s="551">
        <v>0</v>
      </c>
      <c r="E311" s="551">
        <v>0</v>
      </c>
      <c r="F311" s="551">
        <v>0</v>
      </c>
      <c r="G311" s="551">
        <v>0</v>
      </c>
      <c r="H311" s="551">
        <v>0</v>
      </c>
      <c r="I311" s="551">
        <v>0</v>
      </c>
      <c r="J311" s="551">
        <v>0</v>
      </c>
      <c r="K311" s="551">
        <v>0</v>
      </c>
      <c r="L311" s="551">
        <v>0</v>
      </c>
      <c r="M311" s="551">
        <v>0</v>
      </c>
      <c r="N311" s="551">
        <v>0</v>
      </c>
      <c r="O311" s="551">
        <v>0</v>
      </c>
      <c r="P311" s="551">
        <v>0</v>
      </c>
      <c r="Q311" s="551">
        <v>0</v>
      </c>
      <c r="R311" s="551">
        <v>0</v>
      </c>
      <c r="S311" s="551">
        <v>0</v>
      </c>
      <c r="T311" s="551">
        <v>0</v>
      </c>
      <c r="U311" s="551">
        <v>0</v>
      </c>
      <c r="V311" s="551">
        <v>0</v>
      </c>
      <c r="W311" s="551">
        <v>0</v>
      </c>
      <c r="X311" s="551">
        <v>0</v>
      </c>
      <c r="Y311" s="551">
        <v>0</v>
      </c>
      <c r="Z311" s="551"/>
      <c r="AA311" s="551"/>
      <c r="AB311" s="551"/>
      <c r="AC311" s="551"/>
      <c r="AE311" s="551"/>
    </row>
    <row r="312" spans="1:31" x14ac:dyDescent="0.3">
      <c r="A312" s="561" t="s">
        <v>2035</v>
      </c>
      <c r="B312" s="550" t="str">
        <f t="shared" si="12"/>
        <v/>
      </c>
      <c r="C312" s="554" t="s">
        <v>2036</v>
      </c>
      <c r="D312" s="551">
        <v>0</v>
      </c>
      <c r="E312" s="551">
        <v>0</v>
      </c>
      <c r="F312" s="551">
        <v>0</v>
      </c>
      <c r="G312" s="551">
        <v>0</v>
      </c>
      <c r="H312" s="551">
        <v>0</v>
      </c>
      <c r="I312" s="551">
        <v>0</v>
      </c>
      <c r="J312" s="551">
        <v>0</v>
      </c>
      <c r="K312" s="551">
        <v>0</v>
      </c>
      <c r="L312" s="551">
        <v>0</v>
      </c>
      <c r="M312" s="551">
        <v>0</v>
      </c>
      <c r="N312" s="551">
        <v>0</v>
      </c>
      <c r="O312" s="551">
        <v>0</v>
      </c>
      <c r="P312" s="551">
        <v>0</v>
      </c>
      <c r="Q312" s="551">
        <v>0</v>
      </c>
      <c r="R312" s="551">
        <v>0</v>
      </c>
      <c r="S312" s="551">
        <v>0</v>
      </c>
      <c r="T312" s="551">
        <v>0</v>
      </c>
      <c r="U312" s="551">
        <v>0</v>
      </c>
      <c r="V312" s="551">
        <v>0</v>
      </c>
      <c r="W312" s="551">
        <v>0</v>
      </c>
      <c r="X312" s="551">
        <v>0</v>
      </c>
      <c r="Y312" s="551">
        <v>0</v>
      </c>
      <c r="Z312" s="551"/>
      <c r="AA312" s="551"/>
      <c r="AB312" s="551"/>
      <c r="AC312" s="551"/>
      <c r="AE312" s="551"/>
    </row>
    <row r="313" spans="1:31" x14ac:dyDescent="0.3">
      <c r="A313" s="561" t="s">
        <v>2037</v>
      </c>
      <c r="B313" s="550" t="str">
        <f t="shared" si="12"/>
        <v/>
      </c>
      <c r="C313" s="553" t="s">
        <v>2038</v>
      </c>
      <c r="D313" s="551">
        <v>0</v>
      </c>
      <c r="E313" s="551">
        <v>0</v>
      </c>
      <c r="F313" s="551">
        <v>0</v>
      </c>
      <c r="G313" s="551">
        <v>0</v>
      </c>
      <c r="H313" s="551">
        <v>0</v>
      </c>
      <c r="I313" s="551">
        <v>0</v>
      </c>
      <c r="J313" s="551">
        <v>0</v>
      </c>
      <c r="K313" s="551">
        <v>0</v>
      </c>
      <c r="L313" s="551">
        <v>0</v>
      </c>
      <c r="M313" s="551">
        <v>0</v>
      </c>
      <c r="N313" s="551">
        <v>0</v>
      </c>
      <c r="O313" s="551">
        <v>0</v>
      </c>
      <c r="P313" s="551">
        <v>0</v>
      </c>
      <c r="Q313" s="551">
        <v>0</v>
      </c>
      <c r="R313" s="551">
        <v>0</v>
      </c>
      <c r="S313" s="551">
        <v>0</v>
      </c>
      <c r="T313" s="551">
        <v>0</v>
      </c>
      <c r="U313" s="551">
        <v>0</v>
      </c>
      <c r="V313" s="551">
        <v>0</v>
      </c>
      <c r="W313" s="551">
        <v>0</v>
      </c>
      <c r="X313" s="551">
        <v>0</v>
      </c>
      <c r="Y313" s="551">
        <v>0</v>
      </c>
      <c r="Z313" s="551"/>
      <c r="AA313" s="551"/>
      <c r="AB313" s="551"/>
      <c r="AC313" s="551"/>
      <c r="AE313" s="551"/>
    </row>
    <row r="314" spans="1:31" x14ac:dyDescent="0.3">
      <c r="A314" s="561" t="s">
        <v>2039</v>
      </c>
      <c r="B314" s="550" t="str">
        <f t="shared" si="12"/>
        <v/>
      </c>
      <c r="C314" s="554" t="s">
        <v>2040</v>
      </c>
      <c r="D314" s="551">
        <v>0</v>
      </c>
      <c r="E314" s="551">
        <v>0</v>
      </c>
      <c r="F314" s="551">
        <v>0</v>
      </c>
      <c r="G314" s="551">
        <v>0</v>
      </c>
      <c r="H314" s="551">
        <v>0</v>
      </c>
      <c r="I314" s="551">
        <v>0</v>
      </c>
      <c r="J314" s="551">
        <v>0</v>
      </c>
      <c r="K314" s="551">
        <v>0</v>
      </c>
      <c r="L314" s="551">
        <v>0</v>
      </c>
      <c r="M314" s="551">
        <v>0</v>
      </c>
      <c r="N314" s="551">
        <v>0</v>
      </c>
      <c r="O314" s="551">
        <v>0</v>
      </c>
      <c r="P314" s="551">
        <v>0</v>
      </c>
      <c r="Q314" s="551">
        <v>0</v>
      </c>
      <c r="R314" s="551">
        <v>0</v>
      </c>
      <c r="S314" s="551">
        <v>0</v>
      </c>
      <c r="T314" s="551">
        <v>0</v>
      </c>
      <c r="U314" s="551">
        <v>0</v>
      </c>
      <c r="V314" s="551">
        <v>0</v>
      </c>
      <c r="W314" s="551">
        <v>0</v>
      </c>
      <c r="X314" s="551">
        <v>0</v>
      </c>
      <c r="Y314" s="551">
        <v>0</v>
      </c>
      <c r="Z314" s="551"/>
      <c r="AA314" s="551"/>
      <c r="AB314" s="551"/>
      <c r="AC314" s="551"/>
      <c r="AE314" s="551"/>
    </row>
    <row r="315" spans="1:31" x14ac:dyDescent="0.3">
      <c r="A315" s="561" t="s">
        <v>2041</v>
      </c>
      <c r="B315" s="550" t="str">
        <f t="shared" si="12"/>
        <v/>
      </c>
      <c r="C315" s="554" t="s">
        <v>2042</v>
      </c>
      <c r="D315" s="551">
        <v>0</v>
      </c>
      <c r="E315" s="551">
        <v>0</v>
      </c>
      <c r="F315" s="551">
        <v>0</v>
      </c>
      <c r="G315" s="551">
        <v>0</v>
      </c>
      <c r="H315" s="551">
        <v>0</v>
      </c>
      <c r="I315" s="551">
        <v>0</v>
      </c>
      <c r="J315" s="551">
        <v>0</v>
      </c>
      <c r="K315" s="551">
        <v>0</v>
      </c>
      <c r="L315" s="551">
        <v>0</v>
      </c>
      <c r="M315" s="551">
        <v>0</v>
      </c>
      <c r="N315" s="551">
        <v>0</v>
      </c>
      <c r="O315" s="551">
        <v>0</v>
      </c>
      <c r="P315" s="551">
        <v>0</v>
      </c>
      <c r="Q315" s="551">
        <v>0</v>
      </c>
      <c r="R315" s="551">
        <v>0</v>
      </c>
      <c r="S315" s="551">
        <v>0</v>
      </c>
      <c r="T315" s="551">
        <v>0</v>
      </c>
      <c r="U315" s="551">
        <v>0</v>
      </c>
      <c r="V315" s="551">
        <v>0</v>
      </c>
      <c r="W315" s="551">
        <v>0</v>
      </c>
      <c r="X315" s="551">
        <v>0</v>
      </c>
      <c r="Y315" s="551">
        <v>0</v>
      </c>
      <c r="Z315" s="551"/>
      <c r="AA315" s="551"/>
      <c r="AB315" s="551"/>
      <c r="AC315" s="551"/>
      <c r="AE315" s="551"/>
    </row>
    <row r="316" spans="1:31" x14ac:dyDescent="0.3">
      <c r="A316" s="561" t="s">
        <v>2043</v>
      </c>
      <c r="B316" s="550" t="str">
        <f t="shared" si="12"/>
        <v>X</v>
      </c>
      <c r="C316" s="553" t="s">
        <v>2044</v>
      </c>
      <c r="D316" s="551">
        <v>-4.7295998781919479E-2</v>
      </c>
      <c r="E316" s="551">
        <v>-0.22534400224685669</v>
      </c>
      <c r="F316" s="551">
        <v>-0.76178497076034546</v>
      </c>
      <c r="G316" s="551">
        <v>-3.2308001071214676E-2</v>
      </c>
      <c r="H316" s="551">
        <v>-2.7260489463806152</v>
      </c>
      <c r="I316" s="551">
        <v>1.253303050994873</v>
      </c>
      <c r="J316" s="551">
        <v>-1.7288399934768677</v>
      </c>
      <c r="K316" s="551">
        <v>2.0324749946594238</v>
      </c>
      <c r="L316" s="551">
        <v>0.58909100294113159</v>
      </c>
      <c r="M316" s="551">
        <v>1.0868099927902222</v>
      </c>
      <c r="N316" s="551">
        <v>-1.5185370445251465</v>
      </c>
      <c r="O316" s="551">
        <v>0.23451100289821625</v>
      </c>
      <c r="P316" s="551">
        <v>-7.6217141151428223</v>
      </c>
      <c r="Q316" s="551">
        <v>2.6309380531311035</v>
      </c>
      <c r="R316" s="551">
        <v>-5.328406810760498</v>
      </c>
      <c r="S316" s="551">
        <v>0.99311202764511108</v>
      </c>
      <c r="T316" s="551">
        <v>-18.26530647277832</v>
      </c>
      <c r="U316" s="551">
        <v>-10.930646896362305</v>
      </c>
      <c r="V316" s="551">
        <v>-18.919361114501953</v>
      </c>
      <c r="W316" s="551">
        <v>-4.2331070899963379</v>
      </c>
      <c r="X316" s="551">
        <v>4.7727417945861816</v>
      </c>
      <c r="Y316" s="551">
        <v>-16.543895721435547</v>
      </c>
      <c r="Z316" s="551">
        <v>0.71627998352050781</v>
      </c>
      <c r="AA316" s="551">
        <v>13.062999725341797</v>
      </c>
      <c r="AB316" s="551">
        <v>2.5869998931884766</v>
      </c>
      <c r="AC316" s="551">
        <v>-7.5989999771118164</v>
      </c>
      <c r="AE316" s="551"/>
    </row>
    <row r="317" spans="1:31" x14ac:dyDescent="0.3">
      <c r="A317" s="561" t="s">
        <v>2045</v>
      </c>
      <c r="B317" s="550" t="str">
        <f t="shared" si="12"/>
        <v/>
      </c>
      <c r="C317" s="554" t="s">
        <v>2046</v>
      </c>
      <c r="D317" s="551">
        <v>0</v>
      </c>
      <c r="E317" s="551">
        <v>0</v>
      </c>
      <c r="F317" s="551">
        <v>0</v>
      </c>
      <c r="G317" s="551">
        <v>0</v>
      </c>
      <c r="H317" s="551">
        <v>0</v>
      </c>
      <c r="I317" s="551">
        <v>0</v>
      </c>
      <c r="J317" s="551">
        <v>0</v>
      </c>
      <c r="K317" s="551">
        <v>0</v>
      </c>
      <c r="L317" s="551">
        <v>0</v>
      </c>
      <c r="M317" s="551">
        <v>0</v>
      </c>
      <c r="N317" s="551">
        <v>0</v>
      </c>
      <c r="O317" s="551">
        <v>0</v>
      </c>
      <c r="P317" s="551">
        <v>0</v>
      </c>
      <c r="Q317" s="551">
        <v>0</v>
      </c>
      <c r="R317" s="551">
        <v>0</v>
      </c>
      <c r="S317" s="551">
        <v>0</v>
      </c>
      <c r="T317" s="551">
        <v>0</v>
      </c>
      <c r="U317" s="551">
        <v>0</v>
      </c>
      <c r="V317" s="551">
        <v>0</v>
      </c>
      <c r="W317" s="551">
        <v>0</v>
      </c>
      <c r="X317" s="551">
        <v>0</v>
      </c>
      <c r="Y317" s="551"/>
      <c r="Z317" s="551"/>
      <c r="AA317" s="551"/>
      <c r="AB317" s="551"/>
      <c r="AC317" s="551"/>
      <c r="AE317" s="551"/>
    </row>
    <row r="318" spans="1:31" x14ac:dyDescent="0.3">
      <c r="A318" s="561" t="s">
        <v>2047</v>
      </c>
      <c r="B318" s="550" t="str">
        <f t="shared" si="12"/>
        <v>X</v>
      </c>
      <c r="C318" s="554" t="s">
        <v>2048</v>
      </c>
      <c r="D318" s="551">
        <v>-4.7295998781919479E-2</v>
      </c>
      <c r="E318" s="551">
        <v>-0.22534400224685669</v>
      </c>
      <c r="F318" s="551">
        <v>-0.76178497076034546</v>
      </c>
      <c r="G318" s="551">
        <v>-3.2308001071214676E-2</v>
      </c>
      <c r="H318" s="551">
        <v>-2.7260489463806152</v>
      </c>
      <c r="I318" s="551">
        <v>1.253303050994873</v>
      </c>
      <c r="J318" s="551">
        <v>-1.7288399934768677</v>
      </c>
      <c r="K318" s="551">
        <v>2.0324749946594238</v>
      </c>
      <c r="L318" s="551">
        <v>0.58909100294113159</v>
      </c>
      <c r="M318" s="551">
        <v>1.0868099927902222</v>
      </c>
      <c r="N318" s="551">
        <v>-1.5185370445251465</v>
      </c>
      <c r="O318" s="551">
        <v>0.23451100289821625</v>
      </c>
      <c r="P318" s="551">
        <v>-7.6217141151428223</v>
      </c>
      <c r="Q318" s="551">
        <v>2.6309380531311035</v>
      </c>
      <c r="R318" s="551">
        <v>-5.328406810760498</v>
      </c>
      <c r="S318" s="551">
        <v>0.99311202764511108</v>
      </c>
      <c r="T318" s="551">
        <v>-18.26530647277832</v>
      </c>
      <c r="U318" s="551">
        <v>-10.930646896362305</v>
      </c>
      <c r="V318" s="551">
        <v>-18.919361114501953</v>
      </c>
      <c r="W318" s="551">
        <v>-4.2331070899963379</v>
      </c>
      <c r="X318" s="551">
        <v>4.7727417945861816</v>
      </c>
      <c r="Y318" s="551">
        <v>-16.543895721435547</v>
      </c>
      <c r="Z318" s="551">
        <v>0.71627998352050781</v>
      </c>
      <c r="AA318" s="551">
        <v>13.062999725341797</v>
      </c>
      <c r="AB318" s="551">
        <v>2.5869998931884766</v>
      </c>
      <c r="AC318" s="551">
        <v>-7.5989999771118164</v>
      </c>
      <c r="AE318" s="551"/>
    </row>
    <row r="319" spans="1:31" x14ac:dyDescent="0.3">
      <c r="A319" s="561" t="s">
        <v>2049</v>
      </c>
      <c r="B319" s="550" t="str">
        <f t="shared" si="12"/>
        <v>X</v>
      </c>
      <c r="C319" s="556" t="s">
        <v>2050</v>
      </c>
      <c r="D319" s="551">
        <v>-0.2121880054473877</v>
      </c>
      <c r="E319" s="551">
        <v>-0.22423599660396576</v>
      </c>
      <c r="F319" s="551">
        <v>-0.58874499797821045</v>
      </c>
      <c r="G319" s="551">
        <v>1.756680965423584</v>
      </c>
      <c r="H319" s="551">
        <v>0</v>
      </c>
      <c r="I319" s="551">
        <v>0</v>
      </c>
      <c r="J319" s="551">
        <v>0</v>
      </c>
      <c r="K319" s="551">
        <v>0</v>
      </c>
      <c r="L319" s="551">
        <v>0</v>
      </c>
      <c r="M319" s="551">
        <v>0</v>
      </c>
      <c r="N319" s="551">
        <v>0</v>
      </c>
      <c r="O319" s="551">
        <v>0</v>
      </c>
      <c r="P319" s="551">
        <v>-4</v>
      </c>
      <c r="Q319" s="551">
        <v>3</v>
      </c>
      <c r="R319" s="551">
        <v>0</v>
      </c>
      <c r="S319" s="551">
        <v>4.4514000415802002E-2</v>
      </c>
      <c r="T319" s="551">
        <v>-14.950857162475586</v>
      </c>
      <c r="U319" s="551">
        <v>-14.316025733947754</v>
      </c>
      <c r="V319" s="551">
        <v>-12.050477027893066</v>
      </c>
      <c r="W319" s="551">
        <v>-5.8251910209655762</v>
      </c>
      <c r="X319" s="551">
        <v>-3.2301809787750244</v>
      </c>
      <c r="Y319" s="551">
        <v>-10.101010322570801</v>
      </c>
      <c r="Z319" s="551">
        <v>-4.6010279655456543</v>
      </c>
      <c r="AA319" s="551">
        <v>0</v>
      </c>
      <c r="AB319" s="551">
        <v>0</v>
      </c>
      <c r="AC319" s="551"/>
      <c r="AE319" s="551"/>
    </row>
    <row r="320" spans="1:31" x14ac:dyDescent="0.3">
      <c r="A320" s="561" t="s">
        <v>2051</v>
      </c>
      <c r="B320" s="550" t="str">
        <f t="shared" si="12"/>
        <v>X</v>
      </c>
      <c r="C320" s="556" t="s">
        <v>2052</v>
      </c>
      <c r="D320" s="551">
        <v>0.16489200294017792</v>
      </c>
      <c r="E320" s="551">
        <v>-1.1080000549554825E-3</v>
      </c>
      <c r="F320" s="551">
        <v>-0.1730400025844574</v>
      </c>
      <c r="G320" s="551">
        <v>-1.7889889478683472</v>
      </c>
      <c r="H320" s="551">
        <v>-2.7260489463806152</v>
      </c>
      <c r="I320" s="551">
        <v>1.253303050994873</v>
      </c>
      <c r="J320" s="551">
        <v>-1.7288399934768677</v>
      </c>
      <c r="K320" s="551">
        <v>2.0324749946594238</v>
      </c>
      <c r="L320" s="551">
        <v>0.58909100294113159</v>
      </c>
      <c r="M320" s="551">
        <v>1.0868099927902222</v>
      </c>
      <c r="N320" s="551">
        <v>-1.5185370445251465</v>
      </c>
      <c r="O320" s="551">
        <v>0.23451100289821625</v>
      </c>
      <c r="P320" s="551">
        <v>-3.6217141151428223</v>
      </c>
      <c r="Q320" s="551">
        <v>-0.36906200647354126</v>
      </c>
      <c r="R320" s="551">
        <v>-5.328406810760498</v>
      </c>
      <c r="S320" s="551">
        <v>0.94859802722930908</v>
      </c>
      <c r="T320" s="551">
        <v>-3.3144500255584717</v>
      </c>
      <c r="U320" s="551">
        <v>3.3853790760040283</v>
      </c>
      <c r="V320" s="551">
        <v>-6.8688850402832031</v>
      </c>
      <c r="W320" s="551">
        <v>1.5920840501785278</v>
      </c>
      <c r="X320" s="551">
        <v>8.0029230117797852</v>
      </c>
      <c r="Y320" s="551">
        <v>-6.4428849220275879</v>
      </c>
      <c r="Z320" s="551">
        <v>5.3173079490661621</v>
      </c>
      <c r="AA320" s="551">
        <v>13.062999725341797</v>
      </c>
      <c r="AB320" s="551">
        <v>2.5869998931884766</v>
      </c>
      <c r="AC320" s="551">
        <v>-7.5989999771118164</v>
      </c>
      <c r="AE320" s="551"/>
    </row>
    <row r="321" spans="1:89" x14ac:dyDescent="0.3">
      <c r="A321" s="561" t="s">
        <v>2053</v>
      </c>
      <c r="B321" s="550" t="str">
        <f t="shared" si="12"/>
        <v>X</v>
      </c>
      <c r="C321" s="573" t="s">
        <v>2054</v>
      </c>
      <c r="D321" s="551">
        <v>24.34483528137207</v>
      </c>
      <c r="E321" s="551">
        <v>-4.7685328871011734E-2</v>
      </c>
      <c r="F321" s="551">
        <v>21.447587966918945</v>
      </c>
      <c r="G321" s="551">
        <v>6.5315003395080566</v>
      </c>
      <c r="H321" s="551">
        <v>2.2563366889953613</v>
      </c>
      <c r="I321" s="551">
        <v>2.2006621360778809</v>
      </c>
      <c r="J321" s="551">
        <v>0.43491137027740479</v>
      </c>
      <c r="K321" s="551">
        <v>-0.74045008420944214</v>
      </c>
      <c r="L321" s="551">
        <v>0.58331793546676636</v>
      </c>
      <c r="M321" s="551">
        <v>0.24039861559867859</v>
      </c>
      <c r="N321" s="551">
        <v>8.0119207501411438E-2</v>
      </c>
      <c r="O321" s="551">
        <v>2.5915417671203613</v>
      </c>
      <c r="P321" s="551">
        <v>-1.4598715305328369</v>
      </c>
      <c r="Q321" s="551">
        <v>-0.92748701572418213</v>
      </c>
      <c r="R321" s="551">
        <v>-1.0169730186462402</v>
      </c>
      <c r="S321" s="551">
        <v>-1.6364699602127075</v>
      </c>
      <c r="T321" s="551">
        <v>0.52371698617935181</v>
      </c>
      <c r="U321" s="551">
        <v>3.284343957901001</v>
      </c>
      <c r="V321" s="551">
        <v>2.8309919834136963</v>
      </c>
      <c r="W321" s="551">
        <v>-4.7157230377197266</v>
      </c>
      <c r="X321" s="551">
        <v>-5.0686478614807129</v>
      </c>
      <c r="Y321" s="551">
        <v>-9.4508142471313477</v>
      </c>
      <c r="Z321" s="551">
        <v>-0.22099000215530396</v>
      </c>
      <c r="AA321" s="551">
        <v>2.9900000095367432</v>
      </c>
      <c r="AB321" s="551">
        <v>7.9340000152587891</v>
      </c>
      <c r="AC321" s="551">
        <v>6.5999999642372131E-2</v>
      </c>
      <c r="AE321" s="551"/>
    </row>
    <row r="322" spans="1:89" x14ac:dyDescent="0.3">
      <c r="A322" s="561" t="s">
        <v>2055</v>
      </c>
      <c r="B322" s="550" t="str">
        <f t="shared" si="12"/>
        <v/>
      </c>
      <c r="C322" s="553" t="s">
        <v>2056</v>
      </c>
      <c r="D322" s="551">
        <v>0</v>
      </c>
      <c r="E322" s="551">
        <v>0</v>
      </c>
      <c r="F322" s="551">
        <v>0</v>
      </c>
      <c r="G322" s="551">
        <v>0</v>
      </c>
      <c r="H322" s="551">
        <v>0</v>
      </c>
      <c r="I322" s="551">
        <v>0</v>
      </c>
      <c r="J322" s="551">
        <v>0</v>
      </c>
      <c r="K322" s="551">
        <v>0</v>
      </c>
      <c r="L322" s="551">
        <v>0</v>
      </c>
      <c r="M322" s="551">
        <v>0</v>
      </c>
      <c r="N322" s="551">
        <v>0</v>
      </c>
      <c r="O322" s="551">
        <v>0</v>
      </c>
      <c r="P322" s="551">
        <v>0</v>
      </c>
      <c r="Q322" s="551">
        <v>0</v>
      </c>
      <c r="R322" s="551">
        <v>0</v>
      </c>
      <c r="S322" s="551">
        <v>0</v>
      </c>
      <c r="T322" s="551">
        <v>0</v>
      </c>
      <c r="U322" s="551">
        <v>0</v>
      </c>
      <c r="V322" s="551">
        <v>0</v>
      </c>
      <c r="W322" s="551">
        <v>0</v>
      </c>
      <c r="X322" s="551">
        <v>0</v>
      </c>
      <c r="Y322" s="551">
        <v>0</v>
      </c>
      <c r="Z322" s="551"/>
      <c r="AA322" s="551"/>
      <c r="AB322" s="551">
        <v>0</v>
      </c>
      <c r="AC322" s="551"/>
      <c r="AE322" s="551"/>
    </row>
    <row r="323" spans="1:89" x14ac:dyDescent="0.3">
      <c r="A323" s="561" t="s">
        <v>2057</v>
      </c>
      <c r="B323" s="550" t="str">
        <f t="shared" si="12"/>
        <v>X</v>
      </c>
      <c r="C323" s="553" t="s">
        <v>2058</v>
      </c>
      <c r="D323" s="551">
        <v>4.7625775337219238</v>
      </c>
      <c r="E323" s="551">
        <v>-16.913639068603516</v>
      </c>
      <c r="F323" s="551">
        <v>6.0815362930297852</v>
      </c>
      <c r="G323" s="551">
        <v>3.1226179599761963</v>
      </c>
      <c r="H323" s="551">
        <v>0.32906657457351685</v>
      </c>
      <c r="I323" s="551">
        <v>2.2346305847167969</v>
      </c>
      <c r="J323" s="551">
        <v>0.1309293657541275</v>
      </c>
      <c r="K323" s="551">
        <v>0.79698669910430908</v>
      </c>
      <c r="L323" s="551">
        <v>-0.61501127481460571</v>
      </c>
      <c r="M323" s="551">
        <v>-0.56203579902648926</v>
      </c>
      <c r="N323" s="551">
        <v>0.72245240211486816</v>
      </c>
      <c r="O323" s="551">
        <v>0.15225203335285187</v>
      </c>
      <c r="P323" s="551">
        <v>0.73307633399963379</v>
      </c>
      <c r="Q323" s="551">
        <v>0</v>
      </c>
      <c r="R323" s="551">
        <v>0</v>
      </c>
      <c r="S323" s="551">
        <v>0</v>
      </c>
      <c r="T323" s="551">
        <v>0</v>
      </c>
      <c r="U323" s="551">
        <v>0</v>
      </c>
      <c r="V323" s="551">
        <v>0</v>
      </c>
      <c r="W323" s="551">
        <v>0</v>
      </c>
      <c r="X323" s="551">
        <v>0</v>
      </c>
      <c r="Y323" s="551">
        <v>0</v>
      </c>
      <c r="Z323" s="551">
        <v>-1.6570990085601807</v>
      </c>
      <c r="AA323" s="551">
        <v>0</v>
      </c>
      <c r="AB323" s="551">
        <v>0</v>
      </c>
      <c r="AC323" s="551"/>
      <c r="AE323" s="551"/>
    </row>
    <row r="324" spans="1:89" x14ac:dyDescent="0.3">
      <c r="A324" s="561" t="s">
        <v>2059</v>
      </c>
      <c r="B324" s="550" t="str">
        <f t="shared" si="12"/>
        <v/>
      </c>
      <c r="C324" s="553" t="s">
        <v>2060</v>
      </c>
      <c r="D324" s="551">
        <v>0</v>
      </c>
      <c r="E324" s="551">
        <v>0</v>
      </c>
      <c r="F324" s="551">
        <v>0</v>
      </c>
      <c r="G324" s="551">
        <v>0</v>
      </c>
      <c r="H324" s="551">
        <v>0</v>
      </c>
      <c r="I324" s="551">
        <v>0</v>
      </c>
      <c r="J324" s="551">
        <v>0</v>
      </c>
      <c r="K324" s="551">
        <v>0</v>
      </c>
      <c r="L324" s="551">
        <v>0</v>
      </c>
      <c r="M324" s="551">
        <v>0</v>
      </c>
      <c r="N324" s="551">
        <v>0</v>
      </c>
      <c r="O324" s="551">
        <v>0</v>
      </c>
      <c r="P324" s="551">
        <v>0</v>
      </c>
      <c r="Q324" s="551">
        <v>0</v>
      </c>
      <c r="R324" s="551">
        <v>0</v>
      </c>
      <c r="S324" s="551">
        <v>0</v>
      </c>
      <c r="T324" s="551">
        <v>0</v>
      </c>
      <c r="U324" s="551">
        <v>0</v>
      </c>
      <c r="V324" s="551">
        <v>0</v>
      </c>
      <c r="W324" s="551">
        <v>0</v>
      </c>
      <c r="X324" s="551">
        <v>0</v>
      </c>
      <c r="Y324" s="551">
        <v>0</v>
      </c>
      <c r="Z324" s="551"/>
      <c r="AA324" s="551"/>
      <c r="AB324" s="551">
        <v>0</v>
      </c>
      <c r="AC324" s="551"/>
      <c r="AE324" s="551"/>
    </row>
    <row r="325" spans="1:89" x14ac:dyDescent="0.3">
      <c r="A325" s="561" t="s">
        <v>2061</v>
      </c>
      <c r="B325" s="550" t="str">
        <f t="shared" si="12"/>
        <v>X</v>
      </c>
      <c r="C325" s="553" t="s">
        <v>2062</v>
      </c>
      <c r="D325" s="551">
        <v>20.64586067199707</v>
      </c>
      <c r="E325" s="551">
        <v>16.044574737548828</v>
      </c>
      <c r="F325" s="551">
        <v>15.892990112304688</v>
      </c>
      <c r="G325" s="551">
        <v>2.6935622692108154</v>
      </c>
      <c r="H325" s="551">
        <v>3.4378728866577148</v>
      </c>
      <c r="I325" s="551">
        <v>-1.8777400255203247E-2</v>
      </c>
      <c r="J325" s="551">
        <v>-0.57897800207138062</v>
      </c>
      <c r="K325" s="551">
        <v>0.3536142110824585</v>
      </c>
      <c r="L325" s="551">
        <v>0.72924119234085083</v>
      </c>
      <c r="M325" s="551">
        <v>-7.2464600205421448E-2</v>
      </c>
      <c r="N325" s="551">
        <v>1.0798017978668213</v>
      </c>
      <c r="O325" s="551">
        <v>0.74091577529907227</v>
      </c>
      <c r="P325" s="551">
        <v>-1.0154358148574829</v>
      </c>
      <c r="Q325" s="551">
        <v>-0.44408699870109558</v>
      </c>
      <c r="R325" s="551">
        <v>-0.59668797254562378</v>
      </c>
      <c r="S325" s="551">
        <v>0.11015599966049194</v>
      </c>
      <c r="T325" s="551">
        <v>0.86487698554992676</v>
      </c>
      <c r="U325" s="551">
        <v>-0.91904699802398682</v>
      </c>
      <c r="V325" s="551">
        <v>3.5963079929351807</v>
      </c>
      <c r="W325" s="551">
        <v>-2.6582589149475098</v>
      </c>
      <c r="X325" s="551">
        <v>-0.58075499534606934</v>
      </c>
      <c r="Y325" s="551">
        <v>-6.7607889175415039</v>
      </c>
      <c r="Z325" s="551">
        <v>2.3942580223083496</v>
      </c>
      <c r="AA325" s="551"/>
      <c r="AB325" s="551">
        <v>0</v>
      </c>
      <c r="AC325" s="551"/>
      <c r="AE325" s="551"/>
    </row>
    <row r="326" spans="1:89" x14ac:dyDescent="0.3">
      <c r="A326" s="561" t="s">
        <v>2063</v>
      </c>
      <c r="B326" s="550" t="str">
        <f t="shared" si="12"/>
        <v/>
      </c>
      <c r="C326" s="554" t="s">
        <v>2064</v>
      </c>
      <c r="D326" s="551">
        <v>0</v>
      </c>
      <c r="E326" s="551">
        <v>0</v>
      </c>
      <c r="F326" s="551">
        <v>0</v>
      </c>
      <c r="G326" s="551">
        <v>0</v>
      </c>
      <c r="H326" s="551">
        <v>0</v>
      </c>
      <c r="I326" s="551">
        <v>0</v>
      </c>
      <c r="J326" s="551">
        <v>0</v>
      </c>
      <c r="K326" s="551">
        <v>0</v>
      </c>
      <c r="L326" s="551">
        <v>0</v>
      </c>
      <c r="M326" s="551">
        <v>0</v>
      </c>
      <c r="N326" s="551">
        <v>0</v>
      </c>
      <c r="O326" s="551">
        <v>0</v>
      </c>
      <c r="P326" s="551">
        <v>0</v>
      </c>
      <c r="Q326" s="551">
        <v>0</v>
      </c>
      <c r="R326" s="551">
        <v>0</v>
      </c>
      <c r="S326" s="551">
        <v>0</v>
      </c>
      <c r="T326" s="551">
        <v>0</v>
      </c>
      <c r="U326" s="551">
        <v>0</v>
      </c>
      <c r="V326" s="551">
        <v>0</v>
      </c>
      <c r="W326" s="551">
        <v>0</v>
      </c>
      <c r="X326" s="551">
        <v>0</v>
      </c>
      <c r="Y326" s="551">
        <v>0</v>
      </c>
      <c r="Z326" s="551"/>
      <c r="AA326" s="551"/>
      <c r="AB326" s="551">
        <v>0</v>
      </c>
      <c r="AC326" s="551"/>
      <c r="AE326" s="551"/>
    </row>
    <row r="327" spans="1:89" x14ac:dyDescent="0.3">
      <c r="A327" s="561" t="s">
        <v>2065</v>
      </c>
      <c r="B327" s="550" t="str">
        <f t="shared" si="12"/>
        <v>X</v>
      </c>
      <c r="C327" s="554" t="s">
        <v>2066</v>
      </c>
      <c r="D327" s="551">
        <v>20.64586067199707</v>
      </c>
      <c r="E327" s="551">
        <v>16.044574737548828</v>
      </c>
      <c r="F327" s="551">
        <v>15.892990112304688</v>
      </c>
      <c r="G327" s="551">
        <v>2.6935622692108154</v>
      </c>
      <c r="H327" s="551">
        <v>3.4378728866577148</v>
      </c>
      <c r="I327" s="551">
        <v>-1.8777400255203247E-2</v>
      </c>
      <c r="J327" s="551">
        <v>-0.57897800207138062</v>
      </c>
      <c r="K327" s="551">
        <v>0.3536142110824585</v>
      </c>
      <c r="L327" s="551">
        <v>0.72924119234085083</v>
      </c>
      <c r="M327" s="551">
        <v>-7.2464600205421448E-2</v>
      </c>
      <c r="N327" s="551">
        <v>1.0798017978668213</v>
      </c>
      <c r="O327" s="551">
        <v>0.74091577529907227</v>
      </c>
      <c r="P327" s="551">
        <v>-1.0154358148574829</v>
      </c>
      <c r="Q327" s="551">
        <v>-0.44408699870109558</v>
      </c>
      <c r="R327" s="551">
        <v>-0.59668797254562378</v>
      </c>
      <c r="S327" s="551">
        <v>0.11015599966049194</v>
      </c>
      <c r="T327" s="551">
        <v>0.86487698554992676</v>
      </c>
      <c r="U327" s="551">
        <v>-0.91904699802398682</v>
      </c>
      <c r="V327" s="551">
        <v>3.5963079929351807</v>
      </c>
      <c r="W327" s="551">
        <v>-2.6582589149475098</v>
      </c>
      <c r="X327" s="551">
        <v>-0.58075499534606934</v>
      </c>
      <c r="Y327" s="551">
        <v>-6.7607889175415039</v>
      </c>
      <c r="Z327" s="551">
        <v>2.3942580223083496</v>
      </c>
      <c r="AA327" s="551">
        <v>0</v>
      </c>
      <c r="AB327" s="551">
        <v>0</v>
      </c>
      <c r="AC327" s="551">
        <v>0</v>
      </c>
      <c r="AE327" s="551"/>
    </row>
    <row r="328" spans="1:89" ht="12.75" customHeight="1" x14ac:dyDescent="0.3">
      <c r="A328" s="561" t="s">
        <v>2067</v>
      </c>
      <c r="B328" s="550" t="str">
        <f t="shared" si="12"/>
        <v/>
      </c>
      <c r="C328" s="553" t="s">
        <v>2068</v>
      </c>
      <c r="D328" s="551">
        <v>0</v>
      </c>
      <c r="E328" s="551">
        <v>0</v>
      </c>
      <c r="F328" s="551">
        <v>0</v>
      </c>
      <c r="G328" s="551">
        <v>0</v>
      </c>
      <c r="H328" s="551">
        <v>0</v>
      </c>
      <c r="I328" s="551">
        <v>0</v>
      </c>
      <c r="J328" s="551">
        <v>0</v>
      </c>
      <c r="K328" s="551">
        <v>0</v>
      </c>
      <c r="L328" s="551">
        <v>0</v>
      </c>
      <c r="M328" s="551">
        <v>0</v>
      </c>
      <c r="N328" s="551">
        <v>0</v>
      </c>
      <c r="O328" s="551">
        <v>0</v>
      </c>
      <c r="P328" s="551">
        <v>0</v>
      </c>
      <c r="Q328" s="551">
        <v>0</v>
      </c>
      <c r="R328" s="551">
        <v>0</v>
      </c>
      <c r="S328" s="551">
        <v>0</v>
      </c>
      <c r="T328" s="551">
        <v>0</v>
      </c>
      <c r="U328" s="551">
        <v>0</v>
      </c>
      <c r="V328" s="551">
        <v>0</v>
      </c>
      <c r="W328" s="551">
        <v>0</v>
      </c>
      <c r="X328" s="551">
        <v>0</v>
      </c>
      <c r="Y328" s="551">
        <v>0</v>
      </c>
      <c r="Z328" s="551"/>
      <c r="AA328" s="551"/>
      <c r="AB328" s="551">
        <v>0</v>
      </c>
      <c r="AC328" s="551"/>
      <c r="AE328" s="551"/>
      <c r="AN328" s="526"/>
      <c r="AW328" s="526"/>
      <c r="BE328" s="526"/>
      <c r="BM328" s="526"/>
      <c r="BU328" s="526"/>
      <c r="CC328" s="526"/>
      <c r="CK328" s="526"/>
    </row>
    <row r="329" spans="1:89" ht="12.75" customHeight="1" x14ac:dyDescent="0.3">
      <c r="A329" s="561" t="s">
        <v>2069</v>
      </c>
      <c r="B329" s="550" t="str">
        <f t="shared" si="12"/>
        <v/>
      </c>
      <c r="C329" s="554" t="s">
        <v>2070</v>
      </c>
      <c r="D329" s="551">
        <v>0</v>
      </c>
      <c r="E329" s="551">
        <v>0</v>
      </c>
      <c r="F329" s="551">
        <v>0</v>
      </c>
      <c r="G329" s="551">
        <v>0</v>
      </c>
      <c r="H329" s="551">
        <v>0</v>
      </c>
      <c r="I329" s="551">
        <v>0</v>
      </c>
      <c r="J329" s="551">
        <v>0</v>
      </c>
      <c r="K329" s="551">
        <v>0</v>
      </c>
      <c r="L329" s="551">
        <v>0</v>
      </c>
      <c r="M329" s="551">
        <v>0</v>
      </c>
      <c r="N329" s="551">
        <v>0</v>
      </c>
      <c r="O329" s="551">
        <v>0</v>
      </c>
      <c r="P329" s="551">
        <v>0</v>
      </c>
      <c r="Q329" s="551">
        <v>0</v>
      </c>
      <c r="R329" s="551">
        <v>0</v>
      </c>
      <c r="S329" s="551">
        <v>0</v>
      </c>
      <c r="T329" s="551">
        <v>0</v>
      </c>
      <c r="U329" s="551">
        <v>0</v>
      </c>
      <c r="V329" s="551">
        <v>0</v>
      </c>
      <c r="W329" s="551">
        <v>0</v>
      </c>
      <c r="X329" s="551">
        <v>0</v>
      </c>
      <c r="Y329" s="551">
        <v>0</v>
      </c>
      <c r="Z329" s="551"/>
      <c r="AA329" s="551"/>
      <c r="AB329" s="551">
        <v>0</v>
      </c>
      <c r="AC329" s="551"/>
      <c r="AE329" s="551"/>
      <c r="AN329" s="526"/>
      <c r="AW329" s="526"/>
      <c r="BE329" s="526"/>
      <c r="BM329" s="526"/>
      <c r="BU329" s="526"/>
      <c r="CC329" s="526"/>
      <c r="CK329" s="526"/>
    </row>
    <row r="330" spans="1:89" ht="12.75" customHeight="1" x14ac:dyDescent="0.3">
      <c r="A330" s="561" t="s">
        <v>2071</v>
      </c>
      <c r="B330" s="550" t="str">
        <f t="shared" si="12"/>
        <v/>
      </c>
      <c r="C330" s="554" t="s">
        <v>2072</v>
      </c>
      <c r="D330" s="551">
        <v>0</v>
      </c>
      <c r="E330" s="551">
        <v>0</v>
      </c>
      <c r="F330" s="551">
        <v>0</v>
      </c>
      <c r="G330" s="551">
        <v>0</v>
      </c>
      <c r="H330" s="551">
        <v>0</v>
      </c>
      <c r="I330" s="551">
        <v>0</v>
      </c>
      <c r="J330" s="551">
        <v>0</v>
      </c>
      <c r="K330" s="551">
        <v>0</v>
      </c>
      <c r="L330" s="551">
        <v>0</v>
      </c>
      <c r="M330" s="551">
        <v>0</v>
      </c>
      <c r="N330" s="551">
        <v>0</v>
      </c>
      <c r="O330" s="551">
        <v>0</v>
      </c>
      <c r="P330" s="551">
        <v>0</v>
      </c>
      <c r="Q330" s="551">
        <v>0</v>
      </c>
      <c r="R330" s="551">
        <v>0</v>
      </c>
      <c r="S330" s="551">
        <v>0</v>
      </c>
      <c r="T330" s="551">
        <v>0</v>
      </c>
      <c r="U330" s="551">
        <v>0</v>
      </c>
      <c r="V330" s="551">
        <v>0</v>
      </c>
      <c r="W330" s="551">
        <v>0</v>
      </c>
      <c r="X330" s="551">
        <v>0</v>
      </c>
      <c r="Y330" s="551">
        <v>0</v>
      </c>
      <c r="Z330" s="551"/>
      <c r="AA330" s="551"/>
      <c r="AB330" s="551">
        <v>0</v>
      </c>
      <c r="AC330" s="551"/>
      <c r="AE330" s="551"/>
      <c r="AN330" s="526"/>
      <c r="AW330" s="526"/>
      <c r="BE330" s="526"/>
      <c r="BM330" s="526"/>
      <c r="BU330" s="526"/>
      <c r="CC330" s="526"/>
      <c r="CK330" s="526"/>
    </row>
    <row r="331" spans="1:89" ht="12.75" customHeight="1" x14ac:dyDescent="0.3">
      <c r="A331" s="561" t="s">
        <v>2073</v>
      </c>
      <c r="B331" s="550" t="str">
        <f t="shared" si="12"/>
        <v/>
      </c>
      <c r="C331" s="554" t="s">
        <v>2074</v>
      </c>
      <c r="D331" s="551">
        <v>0</v>
      </c>
      <c r="E331" s="551">
        <v>0</v>
      </c>
      <c r="F331" s="551">
        <v>0</v>
      </c>
      <c r="G331" s="551">
        <v>0</v>
      </c>
      <c r="H331" s="551">
        <v>0</v>
      </c>
      <c r="I331" s="551">
        <v>0</v>
      </c>
      <c r="J331" s="551">
        <v>0</v>
      </c>
      <c r="K331" s="551">
        <v>0</v>
      </c>
      <c r="L331" s="551">
        <v>0</v>
      </c>
      <c r="M331" s="551">
        <v>0</v>
      </c>
      <c r="N331" s="551">
        <v>0</v>
      </c>
      <c r="O331" s="551">
        <v>0</v>
      </c>
      <c r="P331" s="551">
        <v>0</v>
      </c>
      <c r="Q331" s="551">
        <v>0</v>
      </c>
      <c r="R331" s="551">
        <v>0</v>
      </c>
      <c r="S331" s="551">
        <v>0</v>
      </c>
      <c r="T331" s="551">
        <v>0</v>
      </c>
      <c r="U331" s="551">
        <v>0</v>
      </c>
      <c r="V331" s="551">
        <v>0</v>
      </c>
      <c r="W331" s="551">
        <v>0</v>
      </c>
      <c r="X331" s="551">
        <v>0</v>
      </c>
      <c r="Y331" s="551">
        <v>0</v>
      </c>
      <c r="Z331" s="551"/>
      <c r="AA331" s="551"/>
      <c r="AB331" s="551">
        <v>0</v>
      </c>
      <c r="AC331" s="551"/>
      <c r="AE331" s="551"/>
      <c r="AN331" s="526"/>
      <c r="AW331" s="526"/>
      <c r="BE331" s="526"/>
      <c r="BM331" s="526"/>
      <c r="BU331" s="526"/>
      <c r="CC331" s="526"/>
      <c r="CK331" s="526"/>
    </row>
    <row r="332" spans="1:89" ht="12.75" customHeight="1" x14ac:dyDescent="0.3">
      <c r="A332" s="561" t="s">
        <v>2075</v>
      </c>
      <c r="B332" s="550" t="str">
        <f t="shared" si="12"/>
        <v/>
      </c>
      <c r="C332" s="554" t="s">
        <v>2076</v>
      </c>
      <c r="D332" s="551">
        <v>0</v>
      </c>
      <c r="E332" s="551">
        <v>0</v>
      </c>
      <c r="F332" s="551">
        <v>0</v>
      </c>
      <c r="G332" s="551">
        <v>0</v>
      </c>
      <c r="H332" s="551">
        <v>0</v>
      </c>
      <c r="I332" s="551">
        <v>0</v>
      </c>
      <c r="J332" s="551">
        <v>0</v>
      </c>
      <c r="K332" s="551">
        <v>0</v>
      </c>
      <c r="L332" s="551">
        <v>0</v>
      </c>
      <c r="M332" s="551">
        <v>0</v>
      </c>
      <c r="N332" s="551">
        <v>0</v>
      </c>
      <c r="O332" s="551">
        <v>0</v>
      </c>
      <c r="P332" s="551">
        <v>0</v>
      </c>
      <c r="Q332" s="551">
        <v>0</v>
      </c>
      <c r="R332" s="551">
        <v>0</v>
      </c>
      <c r="S332" s="551">
        <v>0</v>
      </c>
      <c r="T332" s="551">
        <v>0</v>
      </c>
      <c r="U332" s="551">
        <v>0</v>
      </c>
      <c r="V332" s="551">
        <v>0</v>
      </c>
      <c r="W332" s="551">
        <v>0</v>
      </c>
      <c r="X332" s="551">
        <v>0</v>
      </c>
      <c r="Y332" s="551">
        <v>0</v>
      </c>
      <c r="Z332" s="551"/>
      <c r="AA332" s="551"/>
      <c r="AB332" s="551">
        <v>0</v>
      </c>
      <c r="AC332" s="551"/>
      <c r="AE332" s="551"/>
      <c r="AN332" s="526"/>
      <c r="AW332" s="526"/>
      <c r="BE332" s="526"/>
      <c r="BM332" s="526"/>
      <c r="BU332" s="526"/>
      <c r="CC332" s="526"/>
      <c r="CK332" s="526"/>
    </row>
    <row r="333" spans="1:89" ht="12.75" customHeight="1" x14ac:dyDescent="0.3">
      <c r="A333" s="561" t="s">
        <v>2077</v>
      </c>
      <c r="B333" s="550" t="str">
        <f t="shared" ref="B333:B381" si="13">IF(SUM(D333:AJ333)=0,"","X")</f>
        <v/>
      </c>
      <c r="C333" s="554" t="s">
        <v>2078</v>
      </c>
      <c r="D333" s="551">
        <v>0</v>
      </c>
      <c r="E333" s="551">
        <v>0</v>
      </c>
      <c r="F333" s="551">
        <v>0</v>
      </c>
      <c r="G333" s="551">
        <v>0</v>
      </c>
      <c r="H333" s="551">
        <v>0</v>
      </c>
      <c r="I333" s="551">
        <v>0</v>
      </c>
      <c r="J333" s="551">
        <v>0</v>
      </c>
      <c r="K333" s="551">
        <v>0</v>
      </c>
      <c r="L333" s="551">
        <v>0</v>
      </c>
      <c r="M333" s="551">
        <v>0</v>
      </c>
      <c r="N333" s="551">
        <v>0</v>
      </c>
      <c r="O333" s="551">
        <v>0</v>
      </c>
      <c r="P333" s="551">
        <v>0</v>
      </c>
      <c r="Q333" s="551">
        <v>0</v>
      </c>
      <c r="R333" s="551">
        <v>0</v>
      </c>
      <c r="S333" s="551">
        <v>0</v>
      </c>
      <c r="T333" s="551">
        <v>0</v>
      </c>
      <c r="U333" s="551">
        <v>0</v>
      </c>
      <c r="V333" s="551">
        <v>0</v>
      </c>
      <c r="W333" s="551">
        <v>0</v>
      </c>
      <c r="X333" s="551">
        <v>0</v>
      </c>
      <c r="Y333" s="551">
        <v>0</v>
      </c>
      <c r="Z333" s="551"/>
      <c r="AA333" s="551"/>
      <c r="AB333" s="551">
        <v>0</v>
      </c>
      <c r="AC333" s="551"/>
      <c r="AE333" s="551"/>
      <c r="AN333" s="526"/>
      <c r="AW333" s="526"/>
      <c r="BE333" s="526"/>
      <c r="BM333" s="526"/>
      <c r="BU333" s="526"/>
      <c r="CC333" s="526"/>
      <c r="CK333" s="526"/>
    </row>
    <row r="334" spans="1:89" ht="12.75" customHeight="1" x14ac:dyDescent="0.3">
      <c r="A334" s="561" t="s">
        <v>2079</v>
      </c>
      <c r="B334" s="550" t="str">
        <f t="shared" si="13"/>
        <v/>
      </c>
      <c r="C334" s="554" t="s">
        <v>2080</v>
      </c>
      <c r="D334" s="551">
        <v>0</v>
      </c>
      <c r="E334" s="551">
        <v>0</v>
      </c>
      <c r="F334" s="551">
        <v>0</v>
      </c>
      <c r="G334" s="551">
        <v>0</v>
      </c>
      <c r="H334" s="551">
        <v>0</v>
      </c>
      <c r="I334" s="551">
        <v>0</v>
      </c>
      <c r="J334" s="551">
        <v>0</v>
      </c>
      <c r="K334" s="551">
        <v>0</v>
      </c>
      <c r="L334" s="551">
        <v>0</v>
      </c>
      <c r="M334" s="551">
        <v>0</v>
      </c>
      <c r="N334" s="551">
        <v>0</v>
      </c>
      <c r="O334" s="551">
        <v>0</v>
      </c>
      <c r="P334" s="551">
        <v>0</v>
      </c>
      <c r="Q334" s="551">
        <v>0</v>
      </c>
      <c r="R334" s="551">
        <v>0</v>
      </c>
      <c r="S334" s="551">
        <v>0</v>
      </c>
      <c r="T334" s="551">
        <v>0</v>
      </c>
      <c r="U334" s="551">
        <v>0</v>
      </c>
      <c r="V334" s="551">
        <v>0</v>
      </c>
      <c r="W334" s="551">
        <v>0</v>
      </c>
      <c r="X334" s="551">
        <v>0</v>
      </c>
      <c r="Y334" s="551">
        <v>0</v>
      </c>
      <c r="Z334" s="551"/>
      <c r="AA334" s="551"/>
      <c r="AB334" s="551">
        <v>0</v>
      </c>
      <c r="AC334" s="551"/>
      <c r="AE334" s="551"/>
      <c r="AN334" s="526"/>
      <c r="AW334" s="526"/>
      <c r="BE334" s="526"/>
      <c r="BM334" s="526"/>
      <c r="BU334" s="526"/>
      <c r="CC334" s="526"/>
      <c r="CK334" s="526"/>
    </row>
    <row r="335" spans="1:89" ht="12.75" customHeight="1" x14ac:dyDescent="0.3">
      <c r="A335" s="561" t="s">
        <v>2081</v>
      </c>
      <c r="B335" s="550" t="str">
        <f t="shared" si="13"/>
        <v/>
      </c>
      <c r="C335" s="553" t="s">
        <v>2082</v>
      </c>
      <c r="D335" s="551">
        <v>0</v>
      </c>
      <c r="E335" s="551">
        <v>0</v>
      </c>
      <c r="F335" s="551">
        <v>0</v>
      </c>
      <c r="G335" s="551">
        <v>0</v>
      </c>
      <c r="H335" s="551">
        <v>0</v>
      </c>
      <c r="I335" s="551">
        <v>0</v>
      </c>
      <c r="J335" s="551">
        <v>0</v>
      </c>
      <c r="K335" s="551">
        <v>0</v>
      </c>
      <c r="L335" s="551">
        <v>0</v>
      </c>
      <c r="M335" s="551">
        <v>0</v>
      </c>
      <c r="N335" s="551">
        <v>0</v>
      </c>
      <c r="O335" s="551">
        <v>0</v>
      </c>
      <c r="P335" s="551">
        <v>0</v>
      </c>
      <c r="Q335" s="551">
        <v>0</v>
      </c>
      <c r="R335" s="551">
        <v>0</v>
      </c>
      <c r="S335" s="551">
        <v>0</v>
      </c>
      <c r="T335" s="551">
        <v>0</v>
      </c>
      <c r="U335" s="551">
        <v>0</v>
      </c>
      <c r="V335" s="551">
        <v>0</v>
      </c>
      <c r="W335" s="551">
        <v>0</v>
      </c>
      <c r="X335" s="551">
        <v>0</v>
      </c>
      <c r="Y335" s="551">
        <v>0</v>
      </c>
      <c r="Z335" s="551"/>
      <c r="AA335" s="551"/>
      <c r="AB335" s="551">
        <v>0</v>
      </c>
      <c r="AC335" s="551"/>
      <c r="AE335" s="551"/>
      <c r="AN335" s="526"/>
      <c r="AW335" s="526"/>
      <c r="BE335" s="526"/>
      <c r="BM335" s="526"/>
      <c r="BU335" s="526"/>
      <c r="CC335" s="526"/>
      <c r="CK335" s="526"/>
    </row>
    <row r="336" spans="1:89" ht="12.75" customHeight="1" x14ac:dyDescent="0.3">
      <c r="A336" s="561" t="s">
        <v>2083</v>
      </c>
      <c r="B336" s="550" t="str">
        <f t="shared" si="13"/>
        <v/>
      </c>
      <c r="C336" s="554" t="s">
        <v>2084</v>
      </c>
      <c r="D336" s="551">
        <v>0</v>
      </c>
      <c r="E336" s="551">
        <v>0</v>
      </c>
      <c r="F336" s="551">
        <v>0</v>
      </c>
      <c r="G336" s="551">
        <v>0</v>
      </c>
      <c r="H336" s="551">
        <v>0</v>
      </c>
      <c r="I336" s="551">
        <v>0</v>
      </c>
      <c r="J336" s="551">
        <v>0</v>
      </c>
      <c r="K336" s="551">
        <v>0</v>
      </c>
      <c r="L336" s="551">
        <v>0</v>
      </c>
      <c r="M336" s="551">
        <v>0</v>
      </c>
      <c r="N336" s="551">
        <v>0</v>
      </c>
      <c r="O336" s="551">
        <v>0</v>
      </c>
      <c r="P336" s="551">
        <v>0</v>
      </c>
      <c r="Q336" s="551">
        <v>0</v>
      </c>
      <c r="R336" s="551">
        <v>0</v>
      </c>
      <c r="S336" s="551">
        <v>0</v>
      </c>
      <c r="T336" s="551">
        <v>0</v>
      </c>
      <c r="U336" s="551">
        <v>0</v>
      </c>
      <c r="V336" s="551">
        <v>0</v>
      </c>
      <c r="W336" s="551">
        <v>0</v>
      </c>
      <c r="X336" s="551">
        <v>0</v>
      </c>
      <c r="Y336" s="551">
        <v>0</v>
      </c>
      <c r="Z336" s="551"/>
      <c r="AA336" s="551"/>
      <c r="AB336" s="551">
        <v>0</v>
      </c>
      <c r="AC336" s="551"/>
      <c r="AE336" s="551"/>
      <c r="AN336" s="526"/>
      <c r="AW336" s="526"/>
      <c r="BE336" s="526"/>
      <c r="BM336" s="526"/>
      <c r="BU336" s="526"/>
      <c r="CC336" s="526"/>
      <c r="CK336" s="526"/>
    </row>
    <row r="337" spans="1:89" ht="12.75" customHeight="1" x14ac:dyDescent="0.3">
      <c r="A337" s="561" t="s">
        <v>2085</v>
      </c>
      <c r="B337" s="550" t="str">
        <f t="shared" si="13"/>
        <v/>
      </c>
      <c r="C337" s="554" t="s">
        <v>2086</v>
      </c>
      <c r="D337" s="551">
        <v>0</v>
      </c>
      <c r="E337" s="551">
        <v>0</v>
      </c>
      <c r="F337" s="551">
        <v>0</v>
      </c>
      <c r="G337" s="551">
        <v>0</v>
      </c>
      <c r="H337" s="551">
        <v>0</v>
      </c>
      <c r="I337" s="551">
        <v>0</v>
      </c>
      <c r="J337" s="551">
        <v>0</v>
      </c>
      <c r="K337" s="551">
        <v>0</v>
      </c>
      <c r="L337" s="551">
        <v>0</v>
      </c>
      <c r="M337" s="551">
        <v>0</v>
      </c>
      <c r="N337" s="551">
        <v>0</v>
      </c>
      <c r="O337" s="551">
        <v>0</v>
      </c>
      <c r="P337" s="551">
        <v>0</v>
      </c>
      <c r="Q337" s="551">
        <v>0</v>
      </c>
      <c r="R337" s="551">
        <v>0</v>
      </c>
      <c r="S337" s="551">
        <v>0</v>
      </c>
      <c r="T337" s="551">
        <v>0</v>
      </c>
      <c r="U337" s="551">
        <v>0</v>
      </c>
      <c r="V337" s="551">
        <v>0</v>
      </c>
      <c r="W337" s="551">
        <v>0</v>
      </c>
      <c r="X337" s="551">
        <v>0</v>
      </c>
      <c r="Y337" s="551">
        <v>0</v>
      </c>
      <c r="Z337" s="551"/>
      <c r="AA337" s="551"/>
      <c r="AB337" s="551">
        <v>0</v>
      </c>
      <c r="AC337" s="551"/>
      <c r="AE337" s="551"/>
      <c r="AN337" s="526"/>
      <c r="AW337" s="526"/>
      <c r="BE337" s="526"/>
      <c r="BM337" s="526"/>
      <c r="BU337" s="526"/>
      <c r="CC337" s="526"/>
      <c r="CK337" s="526"/>
    </row>
    <row r="338" spans="1:89" x14ac:dyDescent="0.3">
      <c r="A338" s="561" t="s">
        <v>2087</v>
      </c>
      <c r="B338" s="550" t="str">
        <f t="shared" si="13"/>
        <v>X</v>
      </c>
      <c r="C338" s="553" t="s">
        <v>2088</v>
      </c>
      <c r="D338" s="551">
        <v>-1.0636030435562134</v>
      </c>
      <c r="E338" s="551">
        <v>0.82137900590896606</v>
      </c>
      <c r="F338" s="551">
        <v>-0.52693802118301392</v>
      </c>
      <c r="G338" s="551">
        <v>0.71531999111175537</v>
      </c>
      <c r="H338" s="551">
        <v>-1.5106029510498047</v>
      </c>
      <c r="I338" s="551">
        <v>-1.5190999954938889E-2</v>
      </c>
      <c r="J338" s="551">
        <v>0.88296002149581909</v>
      </c>
      <c r="K338" s="551">
        <v>-1.8910510540008545</v>
      </c>
      <c r="L338" s="551">
        <v>0.46908798813819885</v>
      </c>
      <c r="M338" s="551">
        <v>0.87489902973175049</v>
      </c>
      <c r="N338" s="551">
        <v>-1.7221349477767944</v>
      </c>
      <c r="O338" s="551">
        <v>1.6983740329742432</v>
      </c>
      <c r="P338" s="551">
        <v>-1.1775120496749878</v>
      </c>
      <c r="Q338" s="551">
        <v>-0.48339998722076416</v>
      </c>
      <c r="R338" s="551">
        <v>-0.42028498649597168</v>
      </c>
      <c r="S338" s="551">
        <v>-1.7466260194778442</v>
      </c>
      <c r="T338" s="551">
        <v>-0.34115999937057495</v>
      </c>
      <c r="U338" s="551">
        <v>4.2033910751342773</v>
      </c>
      <c r="V338" s="551">
        <v>-0.76531600952148438</v>
      </c>
      <c r="W338" s="551">
        <v>-2.0574638843536377</v>
      </c>
      <c r="X338" s="551">
        <v>-4.4878931045532227</v>
      </c>
      <c r="Y338" s="551">
        <v>-2.6900250911712646</v>
      </c>
      <c r="Z338" s="551">
        <v>-0.9581490159034729</v>
      </c>
      <c r="AA338" s="551">
        <v>2.9900000095367432</v>
      </c>
      <c r="AB338" s="551">
        <v>7.9340000152587891</v>
      </c>
      <c r="AC338" s="551">
        <v>6.5999999642372131E-2</v>
      </c>
      <c r="AE338" s="551"/>
    </row>
    <row r="339" spans="1:89" x14ac:dyDescent="0.3">
      <c r="A339" s="561" t="s">
        <v>2089</v>
      </c>
      <c r="B339" s="550" t="str">
        <f t="shared" si="13"/>
        <v/>
      </c>
      <c r="C339" s="554" t="s">
        <v>2090</v>
      </c>
      <c r="D339" s="551">
        <v>0</v>
      </c>
      <c r="E339" s="551">
        <v>0</v>
      </c>
      <c r="F339" s="551">
        <v>0</v>
      </c>
      <c r="G339" s="551">
        <v>0</v>
      </c>
      <c r="H339" s="551">
        <v>0</v>
      </c>
      <c r="I339" s="551">
        <v>0</v>
      </c>
      <c r="J339" s="551">
        <v>0</v>
      </c>
      <c r="K339" s="551">
        <v>0</v>
      </c>
      <c r="L339" s="551">
        <v>0</v>
      </c>
      <c r="M339" s="551">
        <v>0</v>
      </c>
      <c r="N339" s="551">
        <v>0</v>
      </c>
      <c r="O339" s="551">
        <v>0</v>
      </c>
      <c r="P339" s="551">
        <v>0</v>
      </c>
      <c r="Q339" s="551">
        <v>0</v>
      </c>
      <c r="R339" s="551">
        <v>0</v>
      </c>
      <c r="S339" s="551">
        <v>0</v>
      </c>
      <c r="T339" s="551">
        <v>0</v>
      </c>
      <c r="U339" s="551">
        <v>0</v>
      </c>
      <c r="V339" s="551">
        <v>0</v>
      </c>
      <c r="W339" s="551">
        <v>0</v>
      </c>
      <c r="X339" s="551">
        <v>0</v>
      </c>
      <c r="Y339" s="551">
        <v>0</v>
      </c>
      <c r="Z339" s="551"/>
      <c r="AA339" s="551"/>
      <c r="AB339" s="551"/>
      <c r="AC339" s="551"/>
      <c r="AE339" s="551"/>
    </row>
    <row r="340" spans="1:89" x14ac:dyDescent="0.3">
      <c r="A340" s="561" t="s">
        <v>2091</v>
      </c>
      <c r="B340" s="550" t="str">
        <f t="shared" si="13"/>
        <v>X</v>
      </c>
      <c r="C340" s="554" t="s">
        <v>2092</v>
      </c>
      <c r="D340" s="551">
        <v>-1.0636030435562134</v>
      </c>
      <c r="E340" s="551">
        <v>0.82137900590896606</v>
      </c>
      <c r="F340" s="551">
        <v>-0.52693802118301392</v>
      </c>
      <c r="G340" s="551">
        <v>0.71531999111175537</v>
      </c>
      <c r="H340" s="551">
        <v>-1.5106029510498047</v>
      </c>
      <c r="I340" s="551">
        <v>-1.5190999954938889E-2</v>
      </c>
      <c r="J340" s="551">
        <v>0.88296002149581909</v>
      </c>
      <c r="K340" s="551">
        <v>-1.8910510540008545</v>
      </c>
      <c r="L340" s="551">
        <v>0.46908798813819885</v>
      </c>
      <c r="M340" s="551">
        <v>0.87489902973175049</v>
      </c>
      <c r="N340" s="551">
        <v>-1.7221349477767944</v>
      </c>
      <c r="O340" s="551">
        <v>1.6983740329742432</v>
      </c>
      <c r="P340" s="551">
        <v>-1.1775120496749878</v>
      </c>
      <c r="Q340" s="551">
        <v>-0.48339998722076416</v>
      </c>
      <c r="R340" s="551">
        <v>-0.42028498649597168</v>
      </c>
      <c r="S340" s="551">
        <v>-1.7466260194778442</v>
      </c>
      <c r="T340" s="551">
        <v>-0.34115999937057495</v>
      </c>
      <c r="U340" s="551">
        <v>4.2033910751342773</v>
      </c>
      <c r="V340" s="551">
        <v>-0.76531600952148438</v>
      </c>
      <c r="W340" s="551">
        <v>-2.0574638843536377</v>
      </c>
      <c r="X340" s="551">
        <v>-4.4878931045532227</v>
      </c>
      <c r="Y340" s="551">
        <v>-2.6900250911712646</v>
      </c>
      <c r="Z340" s="551">
        <v>-0.9581490159034729</v>
      </c>
      <c r="AA340" s="551">
        <v>2.9900000095367432</v>
      </c>
      <c r="AB340" s="551">
        <v>7.9340000152587891</v>
      </c>
      <c r="AC340" s="551">
        <v>6.5999999642372131E-2</v>
      </c>
      <c r="AE340" s="551"/>
    </row>
    <row r="341" spans="1:89" x14ac:dyDescent="0.3">
      <c r="A341" s="561">
        <v>3.3</v>
      </c>
      <c r="B341" s="550" t="str">
        <f t="shared" si="13"/>
        <v>X</v>
      </c>
      <c r="C341" s="541" t="s">
        <v>2093</v>
      </c>
      <c r="D341" s="551">
        <v>24.032964706420898</v>
      </c>
      <c r="E341" s="551">
        <v>-1.5442509651184082</v>
      </c>
      <c r="F341" s="551">
        <v>-1.7031999304890633E-2</v>
      </c>
      <c r="G341" s="551">
        <v>1.699118971824646</v>
      </c>
      <c r="H341" s="551">
        <v>4.7894220352172852</v>
      </c>
      <c r="I341" s="551">
        <v>-5.445930004119873</v>
      </c>
      <c r="J341" s="551">
        <v>2.4228589534759521</v>
      </c>
      <c r="K341" s="551">
        <v>7.3010921478271484</v>
      </c>
      <c r="L341" s="551">
        <v>-1.4754250049591064</v>
      </c>
      <c r="M341" s="551">
        <v>-1.3677229881286621</v>
      </c>
      <c r="N341" s="551">
        <v>8.8700952529907227</v>
      </c>
      <c r="O341" s="551">
        <v>-6.3066458702087402</v>
      </c>
      <c r="P341" s="551">
        <v>11.495986938476563</v>
      </c>
      <c r="Q341" s="551">
        <v>-7.7880477905273438</v>
      </c>
      <c r="R341" s="551">
        <v>0.89421600103378296</v>
      </c>
      <c r="S341" s="551">
        <v>-5.0246410369873047</v>
      </c>
      <c r="T341" s="551">
        <v>17.1868896484375</v>
      </c>
      <c r="U341" s="551">
        <v>4.6457438468933105</v>
      </c>
      <c r="V341" s="551">
        <v>11.442347526550293</v>
      </c>
      <c r="W341" s="551">
        <v>4.3602862358093262</v>
      </c>
      <c r="X341" s="551">
        <v>62.548397064208984</v>
      </c>
      <c r="Y341" s="551">
        <v>22.430065155029297</v>
      </c>
      <c r="Z341" s="551">
        <v>4.8493142127990723</v>
      </c>
      <c r="AA341" s="551">
        <v>24.843000411987305</v>
      </c>
      <c r="AB341" s="551">
        <v>8.5729999542236328</v>
      </c>
      <c r="AC341" s="551">
        <v>-13.887999534606934</v>
      </c>
      <c r="AE341" s="551"/>
    </row>
    <row r="342" spans="1:89" x14ac:dyDescent="0.3">
      <c r="A342" s="561" t="s">
        <v>2094</v>
      </c>
      <c r="B342" s="550" t="str">
        <f t="shared" si="13"/>
        <v>X</v>
      </c>
      <c r="C342" s="573" t="s">
        <v>2095</v>
      </c>
      <c r="D342" s="551">
        <v>4.0837697982788086</v>
      </c>
      <c r="E342" s="551">
        <v>-1.7033640146255493</v>
      </c>
      <c r="F342" s="551">
        <v>-7.6745003461837769E-2</v>
      </c>
      <c r="G342" s="551">
        <v>2.2244551181793213</v>
      </c>
      <c r="H342" s="551">
        <v>5.4456329345703125</v>
      </c>
      <c r="I342" s="551">
        <v>-4.4485931396484375</v>
      </c>
      <c r="J342" s="551">
        <v>3.5657169818878174</v>
      </c>
      <c r="K342" s="551">
        <v>1.9058079719543457</v>
      </c>
      <c r="L342" s="551">
        <v>-0.71124500036239624</v>
      </c>
      <c r="M342" s="551">
        <v>1.0680949687957764</v>
      </c>
      <c r="N342" s="551">
        <v>10.4700927734375</v>
      </c>
      <c r="O342" s="551">
        <v>-4.7066478729248047</v>
      </c>
      <c r="P342" s="551">
        <v>1.3204580545425415</v>
      </c>
      <c r="Q342" s="551">
        <v>-4.2852568626403809</v>
      </c>
      <c r="R342" s="551">
        <v>-3.4226529598236084</v>
      </c>
      <c r="S342" s="551">
        <v>-2.8152000904083252</v>
      </c>
      <c r="T342" s="551">
        <v>1.872607946395874</v>
      </c>
      <c r="U342" s="551">
        <v>-5.1266040802001953</v>
      </c>
      <c r="V342" s="551">
        <v>1.8253979682922363</v>
      </c>
      <c r="W342" s="551">
        <v>0.89319002628326416</v>
      </c>
      <c r="X342" s="551">
        <v>9.7168693542480469</v>
      </c>
      <c r="Y342" s="551">
        <v>-7.055570125579834</v>
      </c>
      <c r="Z342" s="551">
        <v>-0.55172902345657349</v>
      </c>
      <c r="AA342" s="551">
        <v>-0.51099997758865356</v>
      </c>
      <c r="AB342" s="551">
        <v>0.81499999761581421</v>
      </c>
      <c r="AC342" s="551">
        <v>-8.5659999847412109</v>
      </c>
      <c r="AE342" s="551"/>
    </row>
    <row r="343" spans="1:89" x14ac:dyDescent="0.3">
      <c r="A343" s="561" t="s">
        <v>2096</v>
      </c>
      <c r="B343" s="550" t="str">
        <f t="shared" si="13"/>
        <v/>
      </c>
      <c r="C343" s="553" t="s">
        <v>2097</v>
      </c>
      <c r="D343" s="551">
        <v>0</v>
      </c>
      <c r="E343" s="551">
        <v>0</v>
      </c>
      <c r="F343" s="551">
        <v>0</v>
      </c>
      <c r="G343" s="551">
        <v>0</v>
      </c>
      <c r="H343" s="551">
        <v>0</v>
      </c>
      <c r="I343" s="551">
        <v>0</v>
      </c>
      <c r="J343" s="551">
        <v>0</v>
      </c>
      <c r="K343" s="551">
        <v>0</v>
      </c>
      <c r="L343" s="551">
        <v>0</v>
      </c>
      <c r="M343" s="551">
        <v>0</v>
      </c>
      <c r="N343" s="551">
        <v>0</v>
      </c>
      <c r="O343" s="551">
        <v>0</v>
      </c>
      <c r="P343" s="551">
        <v>0</v>
      </c>
      <c r="Q343" s="551">
        <v>0</v>
      </c>
      <c r="R343" s="551">
        <v>0</v>
      </c>
      <c r="S343" s="551">
        <v>0</v>
      </c>
      <c r="T343" s="551">
        <v>0</v>
      </c>
      <c r="U343" s="551">
        <v>0</v>
      </c>
      <c r="V343" s="551">
        <v>0</v>
      </c>
      <c r="W343" s="551">
        <v>0</v>
      </c>
      <c r="X343" s="551">
        <v>0</v>
      </c>
      <c r="Y343" s="551">
        <v>0</v>
      </c>
      <c r="Z343" s="551"/>
      <c r="AA343" s="551"/>
      <c r="AB343" s="551"/>
      <c r="AC343" s="551"/>
      <c r="AE343" s="551"/>
    </row>
    <row r="344" spans="1:89" x14ac:dyDescent="0.3">
      <c r="A344" s="561" t="s">
        <v>2098</v>
      </c>
      <c r="B344" s="550" t="str">
        <f t="shared" si="13"/>
        <v/>
      </c>
      <c r="C344" s="553" t="s">
        <v>2099</v>
      </c>
      <c r="D344" s="551">
        <v>0</v>
      </c>
      <c r="E344" s="551">
        <v>0</v>
      </c>
      <c r="F344" s="551">
        <v>0</v>
      </c>
      <c r="G344" s="551">
        <v>0</v>
      </c>
      <c r="H344" s="551">
        <v>0</v>
      </c>
      <c r="I344" s="551">
        <v>0</v>
      </c>
      <c r="J344" s="551">
        <v>0</v>
      </c>
      <c r="K344" s="551">
        <v>0</v>
      </c>
      <c r="L344" s="551">
        <v>0</v>
      </c>
      <c r="M344" s="551">
        <v>0</v>
      </c>
      <c r="N344" s="551">
        <v>0</v>
      </c>
      <c r="O344" s="551">
        <v>0</v>
      </c>
      <c r="P344" s="551">
        <v>0</v>
      </c>
      <c r="Q344" s="551">
        <v>0</v>
      </c>
      <c r="R344" s="551">
        <v>0</v>
      </c>
      <c r="S344" s="551">
        <v>0</v>
      </c>
      <c r="T344" s="551">
        <v>0</v>
      </c>
      <c r="U344" s="551">
        <v>0</v>
      </c>
      <c r="V344" s="551">
        <v>0</v>
      </c>
      <c r="W344" s="551">
        <v>0</v>
      </c>
      <c r="X344" s="551">
        <v>0</v>
      </c>
      <c r="Y344" s="551">
        <v>0</v>
      </c>
      <c r="Z344" s="551"/>
      <c r="AA344" s="551"/>
      <c r="AB344" s="551"/>
      <c r="AC344" s="551"/>
      <c r="AE344" s="551"/>
    </row>
    <row r="345" spans="1:89" x14ac:dyDescent="0.3">
      <c r="A345" s="561" t="s">
        <v>2100</v>
      </c>
      <c r="B345" s="550" t="str">
        <f t="shared" si="13"/>
        <v>X</v>
      </c>
      <c r="C345" s="553" t="s">
        <v>2101</v>
      </c>
      <c r="D345" s="551">
        <v>0</v>
      </c>
      <c r="E345" s="551">
        <v>0</v>
      </c>
      <c r="F345" s="551">
        <v>0</v>
      </c>
      <c r="G345" s="551">
        <v>0</v>
      </c>
      <c r="H345" s="551">
        <v>0</v>
      </c>
      <c r="I345" s="551">
        <v>0</v>
      </c>
      <c r="J345" s="551">
        <v>0</v>
      </c>
      <c r="K345" s="551">
        <v>0</v>
      </c>
      <c r="L345" s="551">
        <v>0</v>
      </c>
      <c r="M345" s="551">
        <v>0</v>
      </c>
      <c r="N345" s="551">
        <v>0</v>
      </c>
      <c r="O345" s="551">
        <v>0</v>
      </c>
      <c r="P345" s="551">
        <v>0</v>
      </c>
      <c r="Q345" s="551">
        <v>0</v>
      </c>
      <c r="R345" s="551">
        <v>0</v>
      </c>
      <c r="S345" s="551">
        <v>0</v>
      </c>
      <c r="T345" s="551">
        <v>0</v>
      </c>
      <c r="U345" s="551">
        <v>0</v>
      </c>
      <c r="V345" s="551">
        <v>0</v>
      </c>
      <c r="W345" s="551">
        <v>0</v>
      </c>
      <c r="X345" s="551">
        <v>0</v>
      </c>
      <c r="Y345" s="551">
        <v>0</v>
      </c>
      <c r="Z345" s="551">
        <v>0</v>
      </c>
      <c r="AA345" s="551">
        <v>0</v>
      </c>
      <c r="AB345" s="551">
        <v>0</v>
      </c>
      <c r="AC345" s="551">
        <v>-1.4440000057220459</v>
      </c>
      <c r="AE345" s="551"/>
    </row>
    <row r="346" spans="1:89" x14ac:dyDescent="0.3">
      <c r="A346" s="561" t="s">
        <v>2102</v>
      </c>
      <c r="B346" s="550" t="str">
        <f t="shared" si="13"/>
        <v/>
      </c>
      <c r="C346" s="553" t="s">
        <v>2103</v>
      </c>
      <c r="D346" s="551">
        <v>0</v>
      </c>
      <c r="E346" s="551">
        <v>0</v>
      </c>
      <c r="F346" s="551">
        <v>0</v>
      </c>
      <c r="G346" s="551">
        <v>0</v>
      </c>
      <c r="H346" s="551">
        <v>0</v>
      </c>
      <c r="I346" s="551">
        <v>0</v>
      </c>
      <c r="J346" s="551">
        <v>0</v>
      </c>
      <c r="K346" s="551">
        <v>0</v>
      </c>
      <c r="L346" s="551">
        <v>0</v>
      </c>
      <c r="M346" s="551">
        <v>0</v>
      </c>
      <c r="N346" s="551">
        <v>0</v>
      </c>
      <c r="O346" s="551">
        <v>0</v>
      </c>
      <c r="P346" s="551">
        <v>0</v>
      </c>
      <c r="Q346" s="551">
        <v>0</v>
      </c>
      <c r="R346" s="551">
        <v>0</v>
      </c>
      <c r="S346" s="551">
        <v>0</v>
      </c>
      <c r="T346" s="551">
        <v>0</v>
      </c>
      <c r="U346" s="551">
        <v>0</v>
      </c>
      <c r="V346" s="551">
        <v>0</v>
      </c>
      <c r="W346" s="551">
        <v>0</v>
      </c>
      <c r="X346" s="551">
        <v>0</v>
      </c>
      <c r="Y346" s="551">
        <v>0</v>
      </c>
      <c r="Z346" s="551"/>
      <c r="AA346" s="551"/>
      <c r="AB346" s="551"/>
      <c r="AC346" s="551"/>
      <c r="AE346" s="551"/>
    </row>
    <row r="347" spans="1:89" x14ac:dyDescent="0.3">
      <c r="A347" s="561" t="s">
        <v>2104</v>
      </c>
      <c r="B347" s="550" t="str">
        <f t="shared" si="13"/>
        <v/>
      </c>
      <c r="C347" s="554" t="s">
        <v>2105</v>
      </c>
      <c r="D347" s="551">
        <v>0</v>
      </c>
      <c r="E347" s="551">
        <v>0</v>
      </c>
      <c r="F347" s="551">
        <v>0</v>
      </c>
      <c r="G347" s="551">
        <v>0</v>
      </c>
      <c r="H347" s="551">
        <v>0</v>
      </c>
      <c r="I347" s="551">
        <v>0</v>
      </c>
      <c r="J347" s="551">
        <v>0</v>
      </c>
      <c r="K347" s="551">
        <v>0</v>
      </c>
      <c r="L347" s="551">
        <v>0</v>
      </c>
      <c r="M347" s="551">
        <v>0</v>
      </c>
      <c r="N347" s="551">
        <v>0</v>
      </c>
      <c r="O347" s="551">
        <v>0</v>
      </c>
      <c r="P347" s="551">
        <v>0</v>
      </c>
      <c r="Q347" s="551">
        <v>0</v>
      </c>
      <c r="R347" s="551">
        <v>0</v>
      </c>
      <c r="S347" s="551">
        <v>0</v>
      </c>
      <c r="T347" s="551">
        <v>0</v>
      </c>
      <c r="U347" s="551">
        <v>0</v>
      </c>
      <c r="V347" s="551">
        <v>0</v>
      </c>
      <c r="W347" s="551">
        <v>0</v>
      </c>
      <c r="X347" s="551">
        <v>0</v>
      </c>
      <c r="Y347" s="551">
        <v>0</v>
      </c>
      <c r="Z347" s="551"/>
      <c r="AA347" s="551"/>
      <c r="AB347" s="551"/>
      <c r="AC347" s="551"/>
      <c r="AE347" s="551"/>
    </row>
    <row r="348" spans="1:89" x14ac:dyDescent="0.3">
      <c r="A348" s="561" t="s">
        <v>2106</v>
      </c>
      <c r="B348" s="550" t="str">
        <f t="shared" si="13"/>
        <v/>
      </c>
      <c r="C348" s="554" t="s">
        <v>2107</v>
      </c>
      <c r="D348" s="551">
        <v>0</v>
      </c>
      <c r="E348" s="551">
        <v>0</v>
      </c>
      <c r="F348" s="551">
        <v>0</v>
      </c>
      <c r="G348" s="551">
        <v>0</v>
      </c>
      <c r="H348" s="551">
        <v>0</v>
      </c>
      <c r="I348" s="551">
        <v>0</v>
      </c>
      <c r="J348" s="551">
        <v>0</v>
      </c>
      <c r="K348" s="551">
        <v>0</v>
      </c>
      <c r="L348" s="551">
        <v>0</v>
      </c>
      <c r="M348" s="551">
        <v>0</v>
      </c>
      <c r="N348" s="551">
        <v>0</v>
      </c>
      <c r="O348" s="551">
        <v>0</v>
      </c>
      <c r="P348" s="551">
        <v>0</v>
      </c>
      <c r="Q348" s="551">
        <v>0</v>
      </c>
      <c r="R348" s="551">
        <v>0</v>
      </c>
      <c r="S348" s="551">
        <v>0</v>
      </c>
      <c r="T348" s="551">
        <v>0</v>
      </c>
      <c r="U348" s="551">
        <v>0</v>
      </c>
      <c r="V348" s="551">
        <v>0</v>
      </c>
      <c r="W348" s="551">
        <v>0</v>
      </c>
      <c r="X348" s="551">
        <v>0</v>
      </c>
      <c r="Y348" s="551">
        <v>0</v>
      </c>
      <c r="Z348" s="551"/>
      <c r="AA348" s="551"/>
      <c r="AB348" s="551"/>
      <c r="AC348" s="551"/>
      <c r="AE348" s="551"/>
    </row>
    <row r="349" spans="1:89" x14ac:dyDescent="0.3">
      <c r="A349" s="561" t="s">
        <v>2108</v>
      </c>
      <c r="B349" s="550" t="str">
        <f t="shared" si="13"/>
        <v/>
      </c>
      <c r="C349" s="553" t="s">
        <v>2109</v>
      </c>
      <c r="D349" s="551">
        <v>0</v>
      </c>
      <c r="E349" s="551">
        <v>0</v>
      </c>
      <c r="F349" s="551">
        <v>0</v>
      </c>
      <c r="G349" s="551">
        <v>0</v>
      </c>
      <c r="H349" s="551">
        <v>0</v>
      </c>
      <c r="I349" s="551">
        <v>0</v>
      </c>
      <c r="J349" s="551">
        <v>0</v>
      </c>
      <c r="K349" s="551">
        <v>0</v>
      </c>
      <c r="L349" s="551">
        <v>0</v>
      </c>
      <c r="M349" s="551">
        <v>0</v>
      </c>
      <c r="N349" s="551">
        <v>0</v>
      </c>
      <c r="O349" s="551">
        <v>0</v>
      </c>
      <c r="P349" s="551">
        <v>0</v>
      </c>
      <c r="Q349" s="551">
        <v>0</v>
      </c>
      <c r="R349" s="551">
        <v>0</v>
      </c>
      <c r="S349" s="551">
        <v>0</v>
      </c>
      <c r="T349" s="551">
        <v>0</v>
      </c>
      <c r="U349" s="551">
        <v>0</v>
      </c>
      <c r="V349" s="551">
        <v>0</v>
      </c>
      <c r="W349" s="551">
        <v>0</v>
      </c>
      <c r="X349" s="551">
        <v>0</v>
      </c>
      <c r="Y349" s="551">
        <v>0</v>
      </c>
      <c r="Z349" s="551"/>
      <c r="AA349" s="551"/>
      <c r="AB349" s="551"/>
      <c r="AC349" s="551"/>
      <c r="AE349" s="551"/>
    </row>
    <row r="350" spans="1:89" x14ac:dyDescent="0.3">
      <c r="A350" s="561" t="s">
        <v>2110</v>
      </c>
      <c r="B350" s="550" t="str">
        <f t="shared" si="13"/>
        <v/>
      </c>
      <c r="C350" s="554" t="s">
        <v>2111</v>
      </c>
      <c r="D350" s="551">
        <v>0</v>
      </c>
      <c r="E350" s="551">
        <v>0</v>
      </c>
      <c r="F350" s="551">
        <v>0</v>
      </c>
      <c r="G350" s="551">
        <v>0</v>
      </c>
      <c r="H350" s="551">
        <v>0</v>
      </c>
      <c r="I350" s="551">
        <v>0</v>
      </c>
      <c r="J350" s="551">
        <v>0</v>
      </c>
      <c r="K350" s="551">
        <v>0</v>
      </c>
      <c r="L350" s="551">
        <v>0</v>
      </c>
      <c r="M350" s="551">
        <v>0</v>
      </c>
      <c r="N350" s="551">
        <v>0</v>
      </c>
      <c r="O350" s="551">
        <v>0</v>
      </c>
      <c r="P350" s="551">
        <v>0</v>
      </c>
      <c r="Q350" s="551">
        <v>0</v>
      </c>
      <c r="R350" s="551">
        <v>0</v>
      </c>
      <c r="S350" s="551">
        <v>0</v>
      </c>
      <c r="T350" s="551">
        <v>0</v>
      </c>
      <c r="U350" s="551">
        <v>0</v>
      </c>
      <c r="V350" s="551">
        <v>0</v>
      </c>
      <c r="W350" s="551">
        <v>0</v>
      </c>
      <c r="X350" s="551">
        <v>0</v>
      </c>
      <c r="Y350" s="551">
        <v>0</v>
      </c>
      <c r="Z350" s="551"/>
      <c r="AA350" s="551"/>
      <c r="AB350" s="551"/>
      <c r="AC350" s="551"/>
      <c r="AE350" s="551"/>
    </row>
    <row r="351" spans="1:89" x14ac:dyDescent="0.3">
      <c r="A351" s="561" t="s">
        <v>2112</v>
      </c>
      <c r="B351" s="550" t="str">
        <f t="shared" si="13"/>
        <v/>
      </c>
      <c r="C351" s="554" t="s">
        <v>2113</v>
      </c>
      <c r="D351" s="551">
        <v>0</v>
      </c>
      <c r="E351" s="551">
        <v>0</v>
      </c>
      <c r="F351" s="551">
        <v>0</v>
      </c>
      <c r="G351" s="551">
        <v>0</v>
      </c>
      <c r="H351" s="551">
        <v>0</v>
      </c>
      <c r="I351" s="551">
        <v>0</v>
      </c>
      <c r="J351" s="551">
        <v>0</v>
      </c>
      <c r="K351" s="551">
        <v>0</v>
      </c>
      <c r="L351" s="551">
        <v>0</v>
      </c>
      <c r="M351" s="551">
        <v>0</v>
      </c>
      <c r="N351" s="551">
        <v>0</v>
      </c>
      <c r="O351" s="551">
        <v>0</v>
      </c>
      <c r="P351" s="551">
        <v>0</v>
      </c>
      <c r="Q351" s="551">
        <v>0</v>
      </c>
      <c r="R351" s="551">
        <v>0</v>
      </c>
      <c r="S351" s="551">
        <v>0</v>
      </c>
      <c r="T351" s="551">
        <v>0</v>
      </c>
      <c r="U351" s="551">
        <v>0</v>
      </c>
      <c r="V351" s="551">
        <v>0</v>
      </c>
      <c r="W351" s="551">
        <v>0</v>
      </c>
      <c r="X351" s="551">
        <v>0</v>
      </c>
      <c r="Y351" s="551">
        <v>0</v>
      </c>
      <c r="Z351" s="551"/>
      <c r="AA351" s="551"/>
      <c r="AB351" s="551"/>
      <c r="AC351" s="551"/>
      <c r="AE351" s="551"/>
    </row>
    <row r="352" spans="1:89" x14ac:dyDescent="0.3">
      <c r="A352" s="561" t="s">
        <v>2114</v>
      </c>
      <c r="B352" s="550" t="str">
        <f t="shared" si="13"/>
        <v/>
      </c>
      <c r="C352" s="554" t="s">
        <v>2115</v>
      </c>
      <c r="D352" s="551">
        <v>0</v>
      </c>
      <c r="E352" s="551">
        <v>0</v>
      </c>
      <c r="F352" s="551">
        <v>0</v>
      </c>
      <c r="G352" s="551">
        <v>0</v>
      </c>
      <c r="H352" s="551">
        <v>0</v>
      </c>
      <c r="I352" s="551">
        <v>0</v>
      </c>
      <c r="J352" s="551">
        <v>0</v>
      </c>
      <c r="K352" s="551">
        <v>0</v>
      </c>
      <c r="L352" s="551">
        <v>0</v>
      </c>
      <c r="M352" s="551">
        <v>0</v>
      </c>
      <c r="N352" s="551">
        <v>0</v>
      </c>
      <c r="O352" s="551">
        <v>0</v>
      </c>
      <c r="P352" s="551">
        <v>0</v>
      </c>
      <c r="Q352" s="551">
        <v>0</v>
      </c>
      <c r="R352" s="551">
        <v>0</v>
      </c>
      <c r="S352" s="551">
        <v>0</v>
      </c>
      <c r="T352" s="551">
        <v>0</v>
      </c>
      <c r="U352" s="551">
        <v>0</v>
      </c>
      <c r="V352" s="551">
        <v>0</v>
      </c>
      <c r="W352" s="551">
        <v>0</v>
      </c>
      <c r="X352" s="551">
        <v>0</v>
      </c>
      <c r="Y352" s="551">
        <v>0</v>
      </c>
      <c r="Z352" s="551"/>
      <c r="AA352" s="551"/>
      <c r="AB352" s="551"/>
      <c r="AC352" s="551"/>
      <c r="AE352" s="551"/>
    </row>
    <row r="353" spans="1:31" x14ac:dyDescent="0.3">
      <c r="A353" s="561" t="s">
        <v>2116</v>
      </c>
      <c r="B353" s="550" t="str">
        <f t="shared" si="13"/>
        <v/>
      </c>
      <c r="C353" s="554" t="s">
        <v>2117</v>
      </c>
      <c r="D353" s="551">
        <v>0</v>
      </c>
      <c r="E353" s="551">
        <v>0</v>
      </c>
      <c r="F353" s="551">
        <v>0</v>
      </c>
      <c r="G353" s="551">
        <v>0</v>
      </c>
      <c r="H353" s="551">
        <v>0</v>
      </c>
      <c r="I353" s="551">
        <v>0</v>
      </c>
      <c r="J353" s="551">
        <v>0</v>
      </c>
      <c r="K353" s="551">
        <v>0</v>
      </c>
      <c r="L353" s="551">
        <v>0</v>
      </c>
      <c r="M353" s="551">
        <v>0</v>
      </c>
      <c r="N353" s="551">
        <v>0</v>
      </c>
      <c r="O353" s="551">
        <v>0</v>
      </c>
      <c r="P353" s="551">
        <v>0</v>
      </c>
      <c r="Q353" s="551">
        <v>0</v>
      </c>
      <c r="R353" s="551">
        <v>0</v>
      </c>
      <c r="S353" s="551">
        <v>0</v>
      </c>
      <c r="T353" s="551">
        <v>0</v>
      </c>
      <c r="U353" s="551">
        <v>0</v>
      </c>
      <c r="V353" s="551">
        <v>0</v>
      </c>
      <c r="W353" s="551">
        <v>0</v>
      </c>
      <c r="X353" s="551">
        <v>0</v>
      </c>
      <c r="Y353" s="551">
        <v>0</v>
      </c>
      <c r="Z353" s="551"/>
      <c r="AA353" s="551"/>
      <c r="AB353" s="551"/>
      <c r="AC353" s="551"/>
      <c r="AE353" s="551"/>
    </row>
    <row r="354" spans="1:31" x14ac:dyDescent="0.3">
      <c r="A354" s="561" t="s">
        <v>2118</v>
      </c>
      <c r="B354" s="550" t="str">
        <f t="shared" si="13"/>
        <v/>
      </c>
      <c r="C354" s="554" t="s">
        <v>2119</v>
      </c>
      <c r="D354" s="551">
        <v>0</v>
      </c>
      <c r="E354" s="551">
        <v>0</v>
      </c>
      <c r="F354" s="551">
        <v>0</v>
      </c>
      <c r="G354" s="551">
        <v>0</v>
      </c>
      <c r="H354" s="551">
        <v>0</v>
      </c>
      <c r="I354" s="551">
        <v>0</v>
      </c>
      <c r="J354" s="551">
        <v>0</v>
      </c>
      <c r="K354" s="551">
        <v>0</v>
      </c>
      <c r="L354" s="551">
        <v>0</v>
      </c>
      <c r="M354" s="551">
        <v>0</v>
      </c>
      <c r="N354" s="551">
        <v>0</v>
      </c>
      <c r="O354" s="551">
        <v>0</v>
      </c>
      <c r="P354" s="551">
        <v>0</v>
      </c>
      <c r="Q354" s="551">
        <v>0</v>
      </c>
      <c r="R354" s="551">
        <v>0</v>
      </c>
      <c r="S354" s="551">
        <v>0</v>
      </c>
      <c r="T354" s="551">
        <v>0</v>
      </c>
      <c r="U354" s="551">
        <v>0</v>
      </c>
      <c r="V354" s="551">
        <v>0</v>
      </c>
      <c r="W354" s="551">
        <v>0</v>
      </c>
      <c r="X354" s="551">
        <v>0</v>
      </c>
      <c r="Y354" s="551">
        <v>0</v>
      </c>
      <c r="Z354" s="551"/>
      <c r="AA354" s="551"/>
      <c r="AB354" s="551"/>
      <c r="AC354" s="551"/>
      <c r="AE354" s="551"/>
    </row>
    <row r="355" spans="1:31" x14ac:dyDescent="0.3">
      <c r="A355" s="561" t="s">
        <v>2120</v>
      </c>
      <c r="B355" s="550" t="str">
        <f t="shared" si="13"/>
        <v/>
      </c>
      <c r="C355" s="553" t="s">
        <v>2121</v>
      </c>
      <c r="D355" s="551">
        <v>0</v>
      </c>
      <c r="E355" s="551">
        <v>0</v>
      </c>
      <c r="F355" s="551">
        <v>0</v>
      </c>
      <c r="G355" s="551">
        <v>0</v>
      </c>
      <c r="H355" s="551">
        <v>0</v>
      </c>
      <c r="I355" s="551">
        <v>0</v>
      </c>
      <c r="J355" s="551">
        <v>0</v>
      </c>
      <c r="K355" s="551">
        <v>0</v>
      </c>
      <c r="L355" s="551">
        <v>0</v>
      </c>
      <c r="M355" s="551">
        <v>0</v>
      </c>
      <c r="N355" s="551">
        <v>0</v>
      </c>
      <c r="O355" s="551">
        <v>0</v>
      </c>
      <c r="P355" s="551">
        <v>0</v>
      </c>
      <c r="Q355" s="551">
        <v>0</v>
      </c>
      <c r="R355" s="551">
        <v>0</v>
      </c>
      <c r="S355" s="551">
        <v>0</v>
      </c>
      <c r="T355" s="551">
        <v>0</v>
      </c>
      <c r="U355" s="551">
        <v>0</v>
      </c>
      <c r="V355" s="551">
        <v>0</v>
      </c>
      <c r="W355" s="551">
        <v>0</v>
      </c>
      <c r="X355" s="551">
        <v>0</v>
      </c>
      <c r="Y355" s="551">
        <v>0</v>
      </c>
      <c r="Z355" s="551"/>
      <c r="AA355" s="551"/>
      <c r="AB355" s="551"/>
      <c r="AC355" s="551"/>
      <c r="AE355" s="551"/>
    </row>
    <row r="356" spans="1:31" x14ac:dyDescent="0.3">
      <c r="A356" s="561" t="s">
        <v>2122</v>
      </c>
      <c r="B356" s="550" t="str">
        <f t="shared" si="13"/>
        <v/>
      </c>
      <c r="C356" s="554" t="s">
        <v>2123</v>
      </c>
      <c r="D356" s="551">
        <v>0</v>
      </c>
      <c r="E356" s="551">
        <v>0</v>
      </c>
      <c r="F356" s="551">
        <v>0</v>
      </c>
      <c r="G356" s="551">
        <v>0</v>
      </c>
      <c r="H356" s="551">
        <v>0</v>
      </c>
      <c r="I356" s="551">
        <v>0</v>
      </c>
      <c r="J356" s="551">
        <v>0</v>
      </c>
      <c r="K356" s="551">
        <v>0</v>
      </c>
      <c r="L356" s="551">
        <v>0</v>
      </c>
      <c r="M356" s="551">
        <v>0</v>
      </c>
      <c r="N356" s="551">
        <v>0</v>
      </c>
      <c r="O356" s="551">
        <v>0</v>
      </c>
      <c r="P356" s="551">
        <v>0</v>
      </c>
      <c r="Q356" s="551">
        <v>0</v>
      </c>
      <c r="R356" s="551">
        <v>0</v>
      </c>
      <c r="S356" s="551">
        <v>0</v>
      </c>
      <c r="T356" s="551">
        <v>0</v>
      </c>
      <c r="U356" s="551">
        <v>0</v>
      </c>
      <c r="V356" s="551">
        <v>0</v>
      </c>
      <c r="W356" s="551">
        <v>0</v>
      </c>
      <c r="X356" s="551">
        <v>0</v>
      </c>
      <c r="Y356" s="551">
        <v>0</v>
      </c>
      <c r="Z356" s="551"/>
      <c r="AA356" s="551"/>
      <c r="AB356" s="551"/>
      <c r="AC356" s="551"/>
      <c r="AE356" s="551"/>
    </row>
    <row r="357" spans="1:31" x14ac:dyDescent="0.3">
      <c r="A357" s="561" t="s">
        <v>2124</v>
      </c>
      <c r="B357" s="550" t="str">
        <f t="shared" si="13"/>
        <v/>
      </c>
      <c r="C357" s="554" t="s">
        <v>2125</v>
      </c>
      <c r="D357" s="551">
        <v>0</v>
      </c>
      <c r="E357" s="551">
        <v>0</v>
      </c>
      <c r="F357" s="551">
        <v>0</v>
      </c>
      <c r="G357" s="551">
        <v>0</v>
      </c>
      <c r="H357" s="551">
        <v>0</v>
      </c>
      <c r="I357" s="551">
        <v>0</v>
      </c>
      <c r="J357" s="551">
        <v>0</v>
      </c>
      <c r="K357" s="551">
        <v>0</v>
      </c>
      <c r="L357" s="551">
        <v>0</v>
      </c>
      <c r="M357" s="551">
        <v>0</v>
      </c>
      <c r="N357" s="551">
        <v>0</v>
      </c>
      <c r="O357" s="551">
        <v>0</v>
      </c>
      <c r="P357" s="551">
        <v>0</v>
      </c>
      <c r="Q357" s="551">
        <v>0</v>
      </c>
      <c r="R357" s="551">
        <v>0</v>
      </c>
      <c r="S357" s="551">
        <v>0</v>
      </c>
      <c r="T357" s="551">
        <v>0</v>
      </c>
      <c r="U357" s="551">
        <v>0</v>
      </c>
      <c r="V357" s="551">
        <v>0</v>
      </c>
      <c r="W357" s="551">
        <v>0</v>
      </c>
      <c r="X357" s="551">
        <v>0</v>
      </c>
      <c r="Y357" s="551">
        <v>0</v>
      </c>
      <c r="Z357" s="551"/>
      <c r="AA357" s="551"/>
      <c r="AB357" s="551"/>
      <c r="AC357" s="551"/>
      <c r="AE357" s="551"/>
    </row>
    <row r="358" spans="1:31" x14ac:dyDescent="0.3">
      <c r="A358" s="561" t="s">
        <v>2126</v>
      </c>
      <c r="B358" s="550" t="str">
        <f t="shared" si="13"/>
        <v>X</v>
      </c>
      <c r="C358" s="553" t="s">
        <v>2127</v>
      </c>
      <c r="D358" s="551">
        <v>4.0837697982788086</v>
      </c>
      <c r="E358" s="551">
        <v>-1.7033640146255493</v>
      </c>
      <c r="F358" s="551">
        <v>-7.6745003461837769E-2</v>
      </c>
      <c r="G358" s="551">
        <v>2.2244551181793213</v>
      </c>
      <c r="H358" s="551">
        <v>5.4456329345703125</v>
      </c>
      <c r="I358" s="551">
        <v>-4.4485931396484375</v>
      </c>
      <c r="J358" s="551">
        <v>3.5657169818878174</v>
      </c>
      <c r="K358" s="551">
        <v>1.9058079719543457</v>
      </c>
      <c r="L358" s="551">
        <v>-0.71124500036239624</v>
      </c>
      <c r="M358" s="551">
        <v>1.0680949687957764</v>
      </c>
      <c r="N358" s="551">
        <v>10.4700927734375</v>
      </c>
      <c r="O358" s="551">
        <v>-4.7066478729248047</v>
      </c>
      <c r="P358" s="551">
        <v>1.3204580545425415</v>
      </c>
      <c r="Q358" s="551">
        <v>-4.2852568626403809</v>
      </c>
      <c r="R358" s="551">
        <v>-3.4226529598236084</v>
      </c>
      <c r="S358" s="551">
        <v>-2.8152000904083252</v>
      </c>
      <c r="T358" s="551">
        <v>1.872607946395874</v>
      </c>
      <c r="U358" s="551">
        <v>-5.1266040802001953</v>
      </c>
      <c r="V358" s="551">
        <v>1.8253979682922363</v>
      </c>
      <c r="W358" s="551">
        <v>0.89319002628326416</v>
      </c>
      <c r="X358" s="551">
        <v>9.7168693542480469</v>
      </c>
      <c r="Y358" s="551">
        <v>-7.055570125579834</v>
      </c>
      <c r="Z358" s="551">
        <v>-0.55172902345657349</v>
      </c>
      <c r="AA358" s="551">
        <v>-0.51099997758865356</v>
      </c>
      <c r="AB358" s="551">
        <v>0.81499999761581421</v>
      </c>
      <c r="AC358" s="551">
        <v>-7.1220002174377441</v>
      </c>
      <c r="AE358" s="551"/>
    </row>
    <row r="359" spans="1:31" x14ac:dyDescent="0.3">
      <c r="A359" s="561" t="s">
        <v>2128</v>
      </c>
      <c r="B359" s="550" t="str">
        <f t="shared" si="13"/>
        <v/>
      </c>
      <c r="C359" s="554" t="s">
        <v>2129</v>
      </c>
      <c r="D359" s="551">
        <v>0</v>
      </c>
      <c r="E359" s="551">
        <v>0</v>
      </c>
      <c r="F359" s="551">
        <v>0</v>
      </c>
      <c r="G359" s="551">
        <v>0</v>
      </c>
      <c r="H359" s="551">
        <v>0</v>
      </c>
      <c r="I359" s="551">
        <v>0</v>
      </c>
      <c r="J359" s="551">
        <v>0</v>
      </c>
      <c r="K359" s="551">
        <v>0</v>
      </c>
      <c r="L359" s="551">
        <v>0</v>
      </c>
      <c r="M359" s="551">
        <v>0</v>
      </c>
      <c r="N359" s="551">
        <v>0</v>
      </c>
      <c r="O359" s="551">
        <v>0</v>
      </c>
      <c r="P359" s="551">
        <v>0</v>
      </c>
      <c r="Q359" s="551">
        <v>0</v>
      </c>
      <c r="R359" s="551">
        <v>0</v>
      </c>
      <c r="S359" s="551">
        <v>0</v>
      </c>
      <c r="T359" s="551">
        <v>0</v>
      </c>
      <c r="U359" s="551">
        <v>0</v>
      </c>
      <c r="V359" s="551">
        <v>0</v>
      </c>
      <c r="W359" s="551">
        <v>0</v>
      </c>
      <c r="X359" s="551">
        <v>0</v>
      </c>
      <c r="Y359" s="551">
        <v>0</v>
      </c>
      <c r="Z359" s="551"/>
      <c r="AA359" s="551"/>
      <c r="AB359" s="551"/>
      <c r="AC359" s="551"/>
      <c r="AE359" s="551"/>
    </row>
    <row r="360" spans="1:31" x14ac:dyDescent="0.3">
      <c r="A360" s="561" t="s">
        <v>2130</v>
      </c>
      <c r="B360" s="550" t="str">
        <f t="shared" si="13"/>
        <v>X</v>
      </c>
      <c r="C360" s="554" t="s">
        <v>2131</v>
      </c>
      <c r="D360" s="551">
        <v>4.0837697982788086</v>
      </c>
      <c r="E360" s="551">
        <v>-1.7033640146255493</v>
      </c>
      <c r="F360" s="551">
        <v>-7.6745003461837769E-2</v>
      </c>
      <c r="G360" s="551">
        <v>2.2244551181793213</v>
      </c>
      <c r="H360" s="551">
        <v>5.4456329345703125</v>
      </c>
      <c r="I360" s="551">
        <v>-4.4485931396484375</v>
      </c>
      <c r="J360" s="551">
        <v>3.5657169818878174</v>
      </c>
      <c r="K360" s="551">
        <v>1.9058079719543457</v>
      </c>
      <c r="L360" s="551">
        <v>-0.71124500036239624</v>
      </c>
      <c r="M360" s="551">
        <v>1.0680949687957764</v>
      </c>
      <c r="N360" s="551">
        <v>10.4700927734375</v>
      </c>
      <c r="O360" s="551">
        <v>-4.7066478729248047</v>
      </c>
      <c r="P360" s="551">
        <v>1.3204580545425415</v>
      </c>
      <c r="Q360" s="551">
        <v>-4.2852568626403809</v>
      </c>
      <c r="R360" s="551">
        <v>-3.4226529598236084</v>
      </c>
      <c r="S360" s="551">
        <v>-2.8152000904083252</v>
      </c>
      <c r="T360" s="551">
        <v>1.872607946395874</v>
      </c>
      <c r="U360" s="551">
        <v>-5.1266040802001953</v>
      </c>
      <c r="V360" s="551">
        <v>1.8253979682922363</v>
      </c>
      <c r="W360" s="551">
        <v>0.89319002628326416</v>
      </c>
      <c r="X360" s="551">
        <v>9.7168693542480469</v>
      </c>
      <c r="Y360" s="551">
        <v>-7.055570125579834</v>
      </c>
      <c r="Z360" s="551">
        <v>-0.55172902345657349</v>
      </c>
      <c r="AA360" s="551">
        <v>-0.51099997758865356</v>
      </c>
      <c r="AB360" s="551">
        <v>0.81499999761581421</v>
      </c>
      <c r="AC360" s="551">
        <v>-7.1220002174377441</v>
      </c>
      <c r="AE360" s="551"/>
    </row>
    <row r="361" spans="1:31" x14ac:dyDescent="0.3">
      <c r="A361" s="561" t="s">
        <v>2132</v>
      </c>
      <c r="B361" s="550" t="str">
        <f t="shared" si="13"/>
        <v/>
      </c>
      <c r="C361" s="554" t="s">
        <v>2133</v>
      </c>
      <c r="D361" s="551">
        <v>0</v>
      </c>
      <c r="E361" s="551">
        <v>0</v>
      </c>
      <c r="F361" s="551">
        <v>0</v>
      </c>
      <c r="G361" s="551">
        <v>0</v>
      </c>
      <c r="H361" s="551">
        <v>0</v>
      </c>
      <c r="I361" s="551">
        <v>0</v>
      </c>
      <c r="J361" s="551">
        <v>0</v>
      </c>
      <c r="K361" s="551">
        <v>0</v>
      </c>
      <c r="L361" s="551">
        <v>0</v>
      </c>
      <c r="M361" s="551">
        <v>0</v>
      </c>
      <c r="N361" s="551">
        <v>0</v>
      </c>
      <c r="O361" s="551">
        <v>0</v>
      </c>
      <c r="P361" s="551">
        <v>0</v>
      </c>
      <c r="Q361" s="551">
        <v>0</v>
      </c>
      <c r="R361" s="551">
        <v>0</v>
      </c>
      <c r="S361" s="551">
        <v>0</v>
      </c>
      <c r="T361" s="551">
        <v>0</v>
      </c>
      <c r="U361" s="551">
        <v>0</v>
      </c>
      <c r="V361" s="551">
        <v>0</v>
      </c>
      <c r="W361" s="551">
        <v>0</v>
      </c>
      <c r="X361" s="551">
        <v>0</v>
      </c>
      <c r="Y361" s="551">
        <v>0</v>
      </c>
      <c r="Z361" s="551"/>
      <c r="AA361" s="551"/>
      <c r="AB361" s="551"/>
      <c r="AC361" s="551"/>
      <c r="AE361" s="551"/>
    </row>
    <row r="362" spans="1:31" x14ac:dyDescent="0.3">
      <c r="A362" s="561" t="s">
        <v>2134</v>
      </c>
      <c r="B362" s="550" t="str">
        <f t="shared" si="13"/>
        <v>X</v>
      </c>
      <c r="C362" s="573" t="s">
        <v>2135</v>
      </c>
      <c r="D362" s="551">
        <v>19.949195861816406</v>
      </c>
      <c r="E362" s="551">
        <v>0.15911300480365753</v>
      </c>
      <c r="F362" s="551">
        <v>5.9712998569011688E-2</v>
      </c>
      <c r="G362" s="551">
        <v>-0.52533602714538574</v>
      </c>
      <c r="H362" s="551">
        <v>-0.65621101856231689</v>
      </c>
      <c r="I362" s="551">
        <v>-0.9973369836807251</v>
      </c>
      <c r="J362" s="551">
        <v>-1.1428580284118652</v>
      </c>
      <c r="K362" s="551">
        <v>5.3952841758728027</v>
      </c>
      <c r="L362" s="551">
        <v>-0.76418000459671021</v>
      </c>
      <c r="M362" s="551">
        <v>-2.4358179569244385</v>
      </c>
      <c r="N362" s="551">
        <v>-1.5999979972839355</v>
      </c>
      <c r="O362" s="551">
        <v>-1.5999979972839355</v>
      </c>
      <c r="P362" s="551">
        <v>10.175528526306152</v>
      </c>
      <c r="Q362" s="551">
        <v>-3.5027909278869629</v>
      </c>
      <c r="R362" s="551">
        <v>4.316868782043457</v>
      </c>
      <c r="S362" s="551">
        <v>-2.2094409465789795</v>
      </c>
      <c r="T362" s="551">
        <v>15.314282417297363</v>
      </c>
      <c r="U362" s="551">
        <v>9.7723484039306641</v>
      </c>
      <c r="V362" s="551">
        <v>9.6169500350952148</v>
      </c>
      <c r="W362" s="551">
        <v>3.4670960903167725</v>
      </c>
      <c r="X362" s="551">
        <v>52.831527709960938</v>
      </c>
      <c r="Y362" s="551">
        <v>29.485635757446289</v>
      </c>
      <c r="Z362" s="551">
        <v>5.4010429382324219</v>
      </c>
      <c r="AA362" s="551">
        <v>25.354000091552734</v>
      </c>
      <c r="AB362" s="551">
        <v>7.7579998970031738</v>
      </c>
      <c r="AC362" s="551">
        <v>-5.3220000267028809</v>
      </c>
      <c r="AE362" s="551"/>
    </row>
    <row r="363" spans="1:31" x14ac:dyDescent="0.3">
      <c r="A363" s="561" t="s">
        <v>2136</v>
      </c>
      <c r="B363" s="550" t="str">
        <f t="shared" si="13"/>
        <v/>
      </c>
      <c r="C363" s="553" t="s">
        <v>2137</v>
      </c>
      <c r="D363" s="551">
        <v>0</v>
      </c>
      <c r="E363" s="551">
        <v>0</v>
      </c>
      <c r="F363" s="551">
        <v>0</v>
      </c>
      <c r="G363" s="551">
        <v>0</v>
      </c>
      <c r="H363" s="551">
        <v>0</v>
      </c>
      <c r="I363" s="551">
        <v>0</v>
      </c>
      <c r="J363" s="551">
        <v>0</v>
      </c>
      <c r="K363" s="551">
        <v>0</v>
      </c>
      <c r="L363" s="551">
        <v>0</v>
      </c>
      <c r="M363" s="551">
        <v>0</v>
      </c>
      <c r="N363" s="551">
        <v>0</v>
      </c>
      <c r="O363" s="551">
        <v>0</v>
      </c>
      <c r="P363" s="551">
        <v>0</v>
      </c>
      <c r="Q363" s="551">
        <v>0</v>
      </c>
      <c r="R363" s="551">
        <v>0</v>
      </c>
      <c r="S363" s="551">
        <v>0</v>
      </c>
      <c r="T363" s="551">
        <v>0</v>
      </c>
      <c r="U363" s="551">
        <v>0</v>
      </c>
      <c r="V363" s="551">
        <v>0</v>
      </c>
      <c r="W363" s="551">
        <v>0</v>
      </c>
      <c r="X363" s="551">
        <v>0</v>
      </c>
      <c r="Y363" s="551">
        <v>0</v>
      </c>
      <c r="Z363" s="551"/>
      <c r="AA363" s="551"/>
      <c r="AB363" s="551"/>
      <c r="AC363" s="551"/>
      <c r="AE363" s="551"/>
    </row>
    <row r="364" spans="1:31" x14ac:dyDescent="0.3">
      <c r="A364" s="561" t="s">
        <v>2138</v>
      </c>
      <c r="B364" s="550" t="str">
        <f t="shared" si="13"/>
        <v/>
      </c>
      <c r="C364" s="553" t="s">
        <v>2139</v>
      </c>
      <c r="D364" s="551">
        <v>0</v>
      </c>
      <c r="E364" s="551">
        <v>0</v>
      </c>
      <c r="F364" s="551">
        <v>0</v>
      </c>
      <c r="G364" s="551">
        <v>0</v>
      </c>
      <c r="H364" s="551">
        <v>0</v>
      </c>
      <c r="I364" s="551">
        <v>0</v>
      </c>
      <c r="J364" s="551">
        <v>0</v>
      </c>
      <c r="K364" s="551">
        <v>0</v>
      </c>
      <c r="L364" s="551">
        <v>0</v>
      </c>
      <c r="M364" s="551">
        <v>0</v>
      </c>
      <c r="N364" s="551">
        <v>0</v>
      </c>
      <c r="O364" s="551">
        <v>0</v>
      </c>
      <c r="P364" s="551">
        <v>0</v>
      </c>
      <c r="Q364" s="551">
        <v>0</v>
      </c>
      <c r="R364" s="551">
        <v>0</v>
      </c>
      <c r="S364" s="551">
        <v>0</v>
      </c>
      <c r="T364" s="551">
        <v>0</v>
      </c>
      <c r="U364" s="551">
        <v>0</v>
      </c>
      <c r="V364" s="551">
        <v>0</v>
      </c>
      <c r="W364" s="551">
        <v>0</v>
      </c>
      <c r="X364" s="551">
        <v>0</v>
      </c>
      <c r="Y364" s="551">
        <v>0</v>
      </c>
      <c r="Z364" s="551"/>
      <c r="AA364" s="551"/>
      <c r="AB364" s="551"/>
      <c r="AC364" s="551"/>
      <c r="AE364" s="551"/>
    </row>
    <row r="365" spans="1:31" x14ac:dyDescent="0.3">
      <c r="A365" s="561" t="s">
        <v>2140</v>
      </c>
      <c r="B365" s="550" t="str">
        <f t="shared" si="13"/>
        <v>X</v>
      </c>
      <c r="C365" s="553" t="s">
        <v>2141</v>
      </c>
      <c r="D365" s="551">
        <v>20</v>
      </c>
      <c r="E365" s="551">
        <v>0</v>
      </c>
      <c r="F365" s="551">
        <v>0.15999999642372131</v>
      </c>
      <c r="G365" s="551">
        <v>-0.57142901420593262</v>
      </c>
      <c r="H365" s="551">
        <v>-0.64285802841186523</v>
      </c>
      <c r="I365" s="551">
        <v>-0.14285799860954285</v>
      </c>
      <c r="J365" s="551">
        <v>-1.1428580284118652</v>
      </c>
      <c r="K365" s="551">
        <v>5.3952841758728027</v>
      </c>
      <c r="L365" s="551">
        <v>-1.0285689830780029</v>
      </c>
      <c r="M365" s="551">
        <v>-2.171428918838501</v>
      </c>
      <c r="N365" s="551">
        <v>-1.5999979972839355</v>
      </c>
      <c r="O365" s="551">
        <v>-1.5999979972839355</v>
      </c>
      <c r="P365" s="551">
        <v>8.272735595703125</v>
      </c>
      <c r="Q365" s="551">
        <v>-1.5999979972839355</v>
      </c>
      <c r="R365" s="551">
        <v>4.316868782043457</v>
      </c>
      <c r="S365" s="551">
        <v>-2.2094409465789795</v>
      </c>
      <c r="T365" s="551">
        <v>15.314282417297363</v>
      </c>
      <c r="U365" s="551">
        <v>9.7723484039306641</v>
      </c>
      <c r="V365" s="551">
        <v>9.6169500350952148</v>
      </c>
      <c r="W365" s="551">
        <v>3.4670960903167725</v>
      </c>
      <c r="X365" s="551">
        <v>52.831527709960938</v>
      </c>
      <c r="Y365" s="551">
        <v>29.485635757446289</v>
      </c>
      <c r="Z365" s="551">
        <v>5.4010429382324219</v>
      </c>
      <c r="AA365" s="551">
        <v>25.368000030517578</v>
      </c>
      <c r="AB365" s="551">
        <v>7.9340000152587891</v>
      </c>
      <c r="AC365" s="551">
        <v>-5.0710000991821289</v>
      </c>
      <c r="AE365" s="551"/>
    </row>
    <row r="366" spans="1:31" x14ac:dyDescent="0.3">
      <c r="A366" s="561" t="s">
        <v>2142</v>
      </c>
      <c r="B366" s="550" t="str">
        <f t="shared" si="13"/>
        <v/>
      </c>
      <c r="C366" s="553" t="s">
        <v>2143</v>
      </c>
      <c r="D366" s="551">
        <v>0</v>
      </c>
      <c r="E366" s="551">
        <v>0</v>
      </c>
      <c r="F366" s="551">
        <v>0</v>
      </c>
      <c r="G366" s="551">
        <v>0</v>
      </c>
      <c r="H366" s="551">
        <v>0</v>
      </c>
      <c r="I366" s="551">
        <v>0</v>
      </c>
      <c r="J366" s="551">
        <v>0</v>
      </c>
      <c r="K366" s="551">
        <v>0</v>
      </c>
      <c r="L366" s="551">
        <v>0</v>
      </c>
      <c r="M366" s="551">
        <v>0</v>
      </c>
      <c r="N366" s="551">
        <v>0</v>
      </c>
      <c r="O366" s="551">
        <v>0</v>
      </c>
      <c r="P366" s="551">
        <v>0</v>
      </c>
      <c r="Q366" s="551">
        <v>0</v>
      </c>
      <c r="R366" s="551">
        <v>0</v>
      </c>
      <c r="S366" s="551">
        <v>0</v>
      </c>
      <c r="T366" s="551">
        <v>0</v>
      </c>
      <c r="U366" s="551">
        <v>0</v>
      </c>
      <c r="V366" s="551">
        <v>0</v>
      </c>
      <c r="W366" s="551">
        <v>0</v>
      </c>
      <c r="X366" s="551">
        <v>0</v>
      </c>
      <c r="Y366" s="551">
        <v>0</v>
      </c>
      <c r="Z366" s="551"/>
      <c r="AA366" s="551"/>
      <c r="AB366" s="551"/>
      <c r="AC366" s="551"/>
      <c r="AE366" s="551"/>
    </row>
    <row r="367" spans="1:31" x14ac:dyDescent="0.3">
      <c r="A367" s="561" t="s">
        <v>2144</v>
      </c>
      <c r="B367" s="550" t="str">
        <f t="shared" si="13"/>
        <v/>
      </c>
      <c r="C367" s="554" t="s">
        <v>2145</v>
      </c>
      <c r="D367" s="551"/>
      <c r="E367" s="551"/>
      <c r="F367" s="551"/>
      <c r="G367" s="551"/>
      <c r="H367" s="551"/>
      <c r="I367" s="551"/>
      <c r="J367" s="551"/>
      <c r="K367" s="551"/>
      <c r="L367" s="551"/>
      <c r="M367" s="551"/>
      <c r="N367" s="551"/>
      <c r="O367" s="551"/>
      <c r="P367" s="551"/>
      <c r="Q367" s="551"/>
      <c r="R367" s="551"/>
      <c r="S367" s="551"/>
      <c r="T367" s="551"/>
      <c r="U367" s="551"/>
      <c r="V367" s="551"/>
      <c r="W367" s="551"/>
      <c r="X367" s="551"/>
      <c r="Y367" s="551"/>
      <c r="Z367" s="551"/>
      <c r="AA367" s="551"/>
      <c r="AB367" s="551"/>
      <c r="AC367" s="551"/>
      <c r="AE367" s="551"/>
    </row>
    <row r="368" spans="1:31" x14ac:dyDescent="0.3">
      <c r="A368" s="561" t="s">
        <v>2146</v>
      </c>
      <c r="B368" s="550" t="str">
        <f t="shared" si="13"/>
        <v/>
      </c>
      <c r="C368" s="554" t="s">
        <v>2147</v>
      </c>
      <c r="D368" s="551"/>
      <c r="E368" s="551"/>
      <c r="F368" s="551"/>
      <c r="G368" s="551"/>
      <c r="H368" s="551"/>
      <c r="I368" s="551"/>
      <c r="J368" s="551"/>
      <c r="K368" s="551"/>
      <c r="L368" s="551"/>
      <c r="M368" s="551"/>
      <c r="N368" s="551"/>
      <c r="O368" s="551"/>
      <c r="P368" s="551"/>
      <c r="Q368" s="551"/>
      <c r="R368" s="551"/>
      <c r="S368" s="551"/>
      <c r="T368" s="551"/>
      <c r="U368" s="551"/>
      <c r="V368" s="551"/>
      <c r="W368" s="551"/>
      <c r="X368" s="551"/>
      <c r="Y368" s="551"/>
      <c r="Z368" s="551"/>
      <c r="AA368" s="551"/>
      <c r="AB368" s="551"/>
      <c r="AC368" s="551"/>
      <c r="AE368" s="551"/>
    </row>
    <row r="369" spans="1:39" x14ac:dyDescent="0.3">
      <c r="A369" s="561" t="s">
        <v>2148</v>
      </c>
      <c r="B369" s="550" t="str">
        <f t="shared" si="13"/>
        <v/>
      </c>
      <c r="C369" s="553" t="s">
        <v>2149</v>
      </c>
      <c r="D369" s="551"/>
      <c r="E369" s="551"/>
      <c r="F369" s="551"/>
      <c r="G369" s="551"/>
      <c r="H369" s="551"/>
      <c r="I369" s="551"/>
      <c r="J369" s="551"/>
      <c r="K369" s="551"/>
      <c r="L369" s="551"/>
      <c r="M369" s="551"/>
      <c r="N369" s="551"/>
      <c r="O369" s="551"/>
      <c r="P369" s="551"/>
      <c r="Q369" s="551"/>
      <c r="R369" s="551"/>
      <c r="S369" s="551"/>
      <c r="T369" s="551"/>
      <c r="U369" s="551"/>
      <c r="V369" s="551"/>
      <c r="W369" s="551"/>
      <c r="X369" s="551"/>
      <c r="Y369" s="551"/>
      <c r="Z369" s="551"/>
      <c r="AA369" s="551"/>
      <c r="AB369" s="551"/>
      <c r="AC369" s="551"/>
      <c r="AE369" s="551"/>
    </row>
    <row r="370" spans="1:39" x14ac:dyDescent="0.3">
      <c r="A370" s="561" t="s">
        <v>2150</v>
      </c>
      <c r="B370" s="550" t="str">
        <f t="shared" si="13"/>
        <v/>
      </c>
      <c r="C370" s="554" t="s">
        <v>2151</v>
      </c>
      <c r="D370" s="551">
        <v>0</v>
      </c>
      <c r="E370" s="551">
        <v>0</v>
      </c>
      <c r="F370" s="551">
        <v>0</v>
      </c>
      <c r="G370" s="551">
        <v>0</v>
      </c>
      <c r="H370" s="551">
        <v>0</v>
      </c>
      <c r="I370" s="551">
        <v>0</v>
      </c>
      <c r="J370" s="551">
        <v>0</v>
      </c>
      <c r="K370" s="551">
        <v>0</v>
      </c>
      <c r="L370" s="551">
        <v>0</v>
      </c>
      <c r="M370" s="551">
        <v>0</v>
      </c>
      <c r="N370" s="551">
        <v>0</v>
      </c>
      <c r="O370" s="551">
        <v>0</v>
      </c>
      <c r="P370" s="551">
        <v>0</v>
      </c>
      <c r="Q370" s="551">
        <v>0</v>
      </c>
      <c r="R370" s="551">
        <v>0</v>
      </c>
      <c r="S370" s="551">
        <v>0</v>
      </c>
      <c r="T370" s="551">
        <v>0</v>
      </c>
      <c r="U370" s="551">
        <v>0</v>
      </c>
      <c r="V370" s="551">
        <v>0</v>
      </c>
      <c r="W370" s="551">
        <v>0</v>
      </c>
      <c r="X370" s="551">
        <v>0</v>
      </c>
      <c r="Y370" s="551">
        <v>0</v>
      </c>
      <c r="Z370" s="551"/>
      <c r="AA370" s="551"/>
      <c r="AB370" s="551"/>
      <c r="AC370" s="551"/>
      <c r="AE370" s="551"/>
    </row>
    <row r="371" spans="1:39" x14ac:dyDescent="0.3">
      <c r="A371" s="561" t="s">
        <v>2152</v>
      </c>
      <c r="B371" s="550" t="str">
        <f t="shared" si="13"/>
        <v/>
      </c>
      <c r="C371" s="554" t="s">
        <v>2153</v>
      </c>
      <c r="D371" s="551">
        <v>0</v>
      </c>
      <c r="E371" s="551">
        <v>0</v>
      </c>
      <c r="F371" s="551">
        <v>0</v>
      </c>
      <c r="G371" s="551">
        <v>0</v>
      </c>
      <c r="H371" s="551">
        <v>0</v>
      </c>
      <c r="I371" s="551">
        <v>0</v>
      </c>
      <c r="J371" s="551">
        <v>0</v>
      </c>
      <c r="K371" s="551">
        <v>0</v>
      </c>
      <c r="L371" s="551">
        <v>0</v>
      </c>
      <c r="M371" s="551">
        <v>0</v>
      </c>
      <c r="N371" s="551">
        <v>0</v>
      </c>
      <c r="O371" s="551">
        <v>0</v>
      </c>
      <c r="P371" s="551">
        <v>0</v>
      </c>
      <c r="Q371" s="551">
        <v>0</v>
      </c>
      <c r="R371" s="551">
        <v>0</v>
      </c>
      <c r="S371" s="551">
        <v>0</v>
      </c>
      <c r="T371" s="551">
        <v>0</v>
      </c>
      <c r="U371" s="551">
        <v>0</v>
      </c>
      <c r="V371" s="551">
        <v>0</v>
      </c>
      <c r="W371" s="551">
        <v>0</v>
      </c>
      <c r="X371" s="551">
        <v>0</v>
      </c>
      <c r="Y371" s="551">
        <v>0</v>
      </c>
      <c r="Z371" s="551"/>
      <c r="AA371" s="551"/>
      <c r="AB371" s="551"/>
      <c r="AC371" s="551"/>
      <c r="AE371" s="551"/>
    </row>
    <row r="372" spans="1:39" x14ac:dyDescent="0.3">
      <c r="A372" s="561" t="s">
        <v>2154</v>
      </c>
      <c r="B372" s="550" t="str">
        <f t="shared" si="13"/>
        <v/>
      </c>
      <c r="C372" s="554" t="s">
        <v>2155</v>
      </c>
      <c r="D372" s="551">
        <v>0</v>
      </c>
      <c r="E372" s="551">
        <v>0</v>
      </c>
      <c r="F372" s="551">
        <v>0</v>
      </c>
      <c r="G372" s="551">
        <v>0</v>
      </c>
      <c r="H372" s="551">
        <v>0</v>
      </c>
      <c r="I372" s="551">
        <v>0</v>
      </c>
      <c r="J372" s="551">
        <v>0</v>
      </c>
      <c r="K372" s="551">
        <v>0</v>
      </c>
      <c r="L372" s="551">
        <v>0</v>
      </c>
      <c r="M372" s="551">
        <v>0</v>
      </c>
      <c r="N372" s="551">
        <v>0</v>
      </c>
      <c r="O372" s="551">
        <v>0</v>
      </c>
      <c r="P372" s="551">
        <v>0</v>
      </c>
      <c r="Q372" s="551">
        <v>0</v>
      </c>
      <c r="R372" s="551">
        <v>0</v>
      </c>
      <c r="S372" s="551">
        <v>0</v>
      </c>
      <c r="T372" s="551">
        <v>0</v>
      </c>
      <c r="U372" s="551">
        <v>0</v>
      </c>
      <c r="V372" s="551">
        <v>0</v>
      </c>
      <c r="W372" s="551">
        <v>0</v>
      </c>
      <c r="X372" s="551">
        <v>0</v>
      </c>
      <c r="Y372" s="551">
        <v>0</v>
      </c>
      <c r="Z372" s="551"/>
      <c r="AA372" s="551"/>
      <c r="AB372" s="551"/>
      <c r="AC372" s="551"/>
      <c r="AE372" s="551"/>
    </row>
    <row r="373" spans="1:39" x14ac:dyDescent="0.3">
      <c r="A373" s="561" t="s">
        <v>2156</v>
      </c>
      <c r="B373" s="550" t="str">
        <f t="shared" si="13"/>
        <v/>
      </c>
      <c r="C373" s="554" t="s">
        <v>2157</v>
      </c>
      <c r="D373" s="551">
        <v>0</v>
      </c>
      <c r="E373" s="551">
        <v>0</v>
      </c>
      <c r="F373" s="551">
        <v>0</v>
      </c>
      <c r="G373" s="551">
        <v>0</v>
      </c>
      <c r="H373" s="551">
        <v>0</v>
      </c>
      <c r="I373" s="551">
        <v>0</v>
      </c>
      <c r="J373" s="551">
        <v>0</v>
      </c>
      <c r="K373" s="551">
        <v>0</v>
      </c>
      <c r="L373" s="551">
        <v>0</v>
      </c>
      <c r="M373" s="551">
        <v>0</v>
      </c>
      <c r="N373" s="551">
        <v>0</v>
      </c>
      <c r="O373" s="551">
        <v>0</v>
      </c>
      <c r="P373" s="551">
        <v>0</v>
      </c>
      <c r="Q373" s="551">
        <v>0</v>
      </c>
      <c r="R373" s="551">
        <v>0</v>
      </c>
      <c r="S373" s="551">
        <v>0</v>
      </c>
      <c r="T373" s="551">
        <v>0</v>
      </c>
      <c r="U373" s="551">
        <v>0</v>
      </c>
      <c r="V373" s="551">
        <v>0</v>
      </c>
      <c r="W373" s="551">
        <v>0</v>
      </c>
      <c r="X373" s="551">
        <v>0</v>
      </c>
      <c r="Y373" s="551">
        <v>0</v>
      </c>
      <c r="Z373" s="551"/>
      <c r="AA373" s="551"/>
      <c r="AB373" s="551"/>
      <c r="AC373" s="551"/>
      <c r="AE373" s="551"/>
    </row>
    <row r="374" spans="1:39" x14ac:dyDescent="0.3">
      <c r="A374" s="561" t="s">
        <v>2158</v>
      </c>
      <c r="B374" s="550" t="str">
        <f t="shared" si="13"/>
        <v/>
      </c>
      <c r="C374" s="554" t="s">
        <v>2159</v>
      </c>
      <c r="D374" s="551">
        <v>0</v>
      </c>
      <c r="E374" s="551">
        <v>0</v>
      </c>
      <c r="F374" s="551">
        <v>0</v>
      </c>
      <c r="G374" s="551">
        <v>0</v>
      </c>
      <c r="H374" s="551">
        <v>0</v>
      </c>
      <c r="I374" s="551">
        <v>0</v>
      </c>
      <c r="J374" s="551">
        <v>0</v>
      </c>
      <c r="K374" s="551">
        <v>0</v>
      </c>
      <c r="L374" s="551">
        <v>0</v>
      </c>
      <c r="M374" s="551">
        <v>0</v>
      </c>
      <c r="N374" s="551">
        <v>0</v>
      </c>
      <c r="O374" s="551">
        <v>0</v>
      </c>
      <c r="P374" s="551">
        <v>0</v>
      </c>
      <c r="Q374" s="551">
        <v>0</v>
      </c>
      <c r="R374" s="551">
        <v>0</v>
      </c>
      <c r="S374" s="551">
        <v>0</v>
      </c>
      <c r="T374" s="551">
        <v>0</v>
      </c>
      <c r="U374" s="551">
        <v>0</v>
      </c>
      <c r="V374" s="551">
        <v>0</v>
      </c>
      <c r="W374" s="551">
        <v>0</v>
      </c>
      <c r="X374" s="551">
        <v>0</v>
      </c>
      <c r="Y374" s="551">
        <v>0</v>
      </c>
      <c r="Z374" s="551"/>
      <c r="AA374" s="551"/>
      <c r="AB374" s="551"/>
      <c r="AC374" s="551"/>
      <c r="AE374" s="551"/>
    </row>
    <row r="375" spans="1:39" x14ac:dyDescent="0.3">
      <c r="A375" s="561" t="s">
        <v>2160</v>
      </c>
      <c r="B375" s="550" t="str">
        <f t="shared" si="13"/>
        <v/>
      </c>
      <c r="C375" s="554" t="s">
        <v>2161</v>
      </c>
      <c r="D375" s="551">
        <v>0</v>
      </c>
      <c r="E375" s="551">
        <v>0</v>
      </c>
      <c r="F375" s="551">
        <v>0</v>
      </c>
      <c r="G375" s="551">
        <v>0</v>
      </c>
      <c r="H375" s="551">
        <v>0</v>
      </c>
      <c r="I375" s="551">
        <v>0</v>
      </c>
      <c r="J375" s="551">
        <v>0</v>
      </c>
      <c r="K375" s="551">
        <v>0</v>
      </c>
      <c r="L375" s="551">
        <v>0</v>
      </c>
      <c r="M375" s="551">
        <v>0</v>
      </c>
      <c r="N375" s="551">
        <v>0</v>
      </c>
      <c r="O375" s="551">
        <v>0</v>
      </c>
      <c r="P375" s="551">
        <v>0</v>
      </c>
      <c r="Q375" s="551">
        <v>0</v>
      </c>
      <c r="R375" s="551">
        <v>0</v>
      </c>
      <c r="S375" s="551">
        <v>0</v>
      </c>
      <c r="T375" s="551">
        <v>0</v>
      </c>
      <c r="U375" s="551">
        <v>0</v>
      </c>
      <c r="V375" s="551">
        <v>0</v>
      </c>
      <c r="W375" s="551">
        <v>0</v>
      </c>
      <c r="X375" s="551">
        <v>0</v>
      </c>
      <c r="Y375" s="551">
        <v>0</v>
      </c>
      <c r="Z375" s="551"/>
      <c r="AA375" s="551"/>
      <c r="AB375" s="551"/>
      <c r="AC375" s="551"/>
      <c r="AE375" s="551"/>
    </row>
    <row r="376" spans="1:39" x14ac:dyDescent="0.3">
      <c r="A376" s="561" t="s">
        <v>2162</v>
      </c>
      <c r="B376" s="550" t="str">
        <f t="shared" si="13"/>
        <v/>
      </c>
      <c r="C376" s="553" t="s">
        <v>2163</v>
      </c>
      <c r="D376" s="551">
        <v>0</v>
      </c>
      <c r="E376" s="551">
        <v>0</v>
      </c>
      <c r="F376" s="551">
        <v>0</v>
      </c>
      <c r="G376" s="551">
        <v>0</v>
      </c>
      <c r="H376" s="551">
        <v>0</v>
      </c>
      <c r="I376" s="551">
        <v>0</v>
      </c>
      <c r="J376" s="551">
        <v>0</v>
      </c>
      <c r="K376" s="551">
        <v>0</v>
      </c>
      <c r="L376" s="551">
        <v>0</v>
      </c>
      <c r="M376" s="551">
        <v>0</v>
      </c>
      <c r="N376" s="551">
        <v>0</v>
      </c>
      <c r="O376" s="551">
        <v>0</v>
      </c>
      <c r="P376" s="551">
        <v>0</v>
      </c>
      <c r="Q376" s="551">
        <v>0</v>
      </c>
      <c r="R376" s="551">
        <v>0</v>
      </c>
      <c r="S376" s="551">
        <v>0</v>
      </c>
      <c r="T376" s="551">
        <v>0</v>
      </c>
      <c r="U376" s="551">
        <v>0</v>
      </c>
      <c r="V376" s="551">
        <v>0</v>
      </c>
      <c r="W376" s="551">
        <v>0</v>
      </c>
      <c r="X376" s="551">
        <v>0</v>
      </c>
      <c r="Y376" s="551">
        <v>0</v>
      </c>
      <c r="Z376" s="551"/>
      <c r="AA376" s="551"/>
      <c r="AB376" s="551"/>
      <c r="AC376" s="551"/>
      <c r="AE376" s="551"/>
    </row>
    <row r="377" spans="1:39" x14ac:dyDescent="0.3">
      <c r="A377" s="561" t="s">
        <v>2164</v>
      </c>
      <c r="B377" s="550" t="str">
        <f t="shared" si="13"/>
        <v/>
      </c>
      <c r="C377" s="554" t="s">
        <v>2165</v>
      </c>
      <c r="D377" s="551">
        <v>0</v>
      </c>
      <c r="E377" s="551">
        <v>0</v>
      </c>
      <c r="F377" s="551">
        <v>0</v>
      </c>
      <c r="G377" s="551">
        <v>0</v>
      </c>
      <c r="H377" s="551">
        <v>0</v>
      </c>
      <c r="I377" s="551">
        <v>0</v>
      </c>
      <c r="J377" s="551">
        <v>0</v>
      </c>
      <c r="K377" s="551">
        <v>0</v>
      </c>
      <c r="L377" s="551">
        <v>0</v>
      </c>
      <c r="M377" s="551">
        <v>0</v>
      </c>
      <c r="N377" s="551">
        <v>0</v>
      </c>
      <c r="O377" s="551">
        <v>0</v>
      </c>
      <c r="P377" s="551">
        <v>0</v>
      </c>
      <c r="Q377" s="551">
        <v>0</v>
      </c>
      <c r="R377" s="551">
        <v>0</v>
      </c>
      <c r="S377" s="551">
        <v>0</v>
      </c>
      <c r="T377" s="551">
        <v>0</v>
      </c>
      <c r="U377" s="551">
        <v>0</v>
      </c>
      <c r="V377" s="551">
        <v>0</v>
      </c>
      <c r="W377" s="551">
        <v>0</v>
      </c>
      <c r="X377" s="551">
        <v>0</v>
      </c>
      <c r="Y377" s="551">
        <v>0</v>
      </c>
      <c r="Z377" s="551"/>
      <c r="AA377" s="551"/>
      <c r="AB377" s="551"/>
      <c r="AC377" s="551"/>
      <c r="AE377" s="551"/>
    </row>
    <row r="378" spans="1:39" x14ac:dyDescent="0.3">
      <c r="A378" s="561" t="s">
        <v>2166</v>
      </c>
      <c r="B378" s="550" t="str">
        <f t="shared" si="13"/>
        <v/>
      </c>
      <c r="C378" s="554" t="s">
        <v>2167</v>
      </c>
      <c r="D378" s="551">
        <v>0</v>
      </c>
      <c r="E378" s="551">
        <v>0</v>
      </c>
      <c r="F378" s="551">
        <v>0</v>
      </c>
      <c r="G378" s="551">
        <v>0</v>
      </c>
      <c r="H378" s="551">
        <v>0</v>
      </c>
      <c r="I378" s="551">
        <v>0</v>
      </c>
      <c r="J378" s="551">
        <v>0</v>
      </c>
      <c r="K378" s="551">
        <v>0</v>
      </c>
      <c r="L378" s="551">
        <v>0</v>
      </c>
      <c r="M378" s="551">
        <v>0</v>
      </c>
      <c r="N378" s="551">
        <v>0</v>
      </c>
      <c r="O378" s="551">
        <v>0</v>
      </c>
      <c r="P378" s="551">
        <v>0</v>
      </c>
      <c r="Q378" s="551">
        <v>0</v>
      </c>
      <c r="R378" s="551">
        <v>0</v>
      </c>
      <c r="S378" s="551">
        <v>0</v>
      </c>
      <c r="T378" s="551">
        <v>0</v>
      </c>
      <c r="U378" s="551">
        <v>0</v>
      </c>
      <c r="V378" s="551">
        <v>0</v>
      </c>
      <c r="W378" s="551">
        <v>0</v>
      </c>
      <c r="X378" s="551">
        <v>0</v>
      </c>
      <c r="Y378" s="551">
        <v>0</v>
      </c>
      <c r="Z378" s="551"/>
      <c r="AA378" s="551"/>
      <c r="AB378" s="551"/>
      <c r="AC378" s="551"/>
      <c r="AE378" s="551"/>
    </row>
    <row r="379" spans="1:39" x14ac:dyDescent="0.3">
      <c r="A379" s="561" t="s">
        <v>2168</v>
      </c>
      <c r="B379" s="550" t="str">
        <f t="shared" si="13"/>
        <v/>
      </c>
      <c r="C379" s="553" t="s">
        <v>2169</v>
      </c>
      <c r="D379" s="551"/>
      <c r="E379" s="551"/>
      <c r="F379" s="551"/>
      <c r="G379" s="551"/>
      <c r="H379" s="551"/>
      <c r="I379" s="551"/>
      <c r="J379" s="551"/>
      <c r="K379" s="551"/>
      <c r="L379" s="551"/>
      <c r="M379" s="551"/>
      <c r="N379" s="551"/>
      <c r="O379" s="551"/>
      <c r="P379" s="551"/>
      <c r="Q379" s="551"/>
      <c r="R379" s="551"/>
      <c r="S379" s="551"/>
      <c r="T379" s="551"/>
      <c r="U379" s="551"/>
      <c r="V379" s="551"/>
      <c r="W379" s="551"/>
      <c r="X379" s="551"/>
      <c r="Y379" s="551"/>
      <c r="Z379" s="551"/>
      <c r="AA379" s="551"/>
      <c r="AB379" s="551"/>
      <c r="AC379" s="551"/>
      <c r="AE379" s="551"/>
    </row>
    <row r="380" spans="1:39" x14ac:dyDescent="0.3">
      <c r="A380" s="561" t="s">
        <v>2170</v>
      </c>
      <c r="B380" s="550" t="str">
        <f t="shared" si="13"/>
        <v/>
      </c>
      <c r="C380" s="554" t="s">
        <v>2171</v>
      </c>
      <c r="D380" s="551">
        <v>0</v>
      </c>
      <c r="E380" s="551">
        <v>0</v>
      </c>
      <c r="F380" s="551">
        <v>0</v>
      </c>
      <c r="G380" s="551">
        <v>0</v>
      </c>
      <c r="H380" s="551">
        <v>0</v>
      </c>
      <c r="I380" s="551">
        <v>0</v>
      </c>
      <c r="J380" s="551">
        <v>0</v>
      </c>
      <c r="K380" s="551">
        <v>0</v>
      </c>
      <c r="L380" s="551">
        <v>0</v>
      </c>
      <c r="M380" s="551">
        <v>0</v>
      </c>
      <c r="N380" s="551">
        <v>0</v>
      </c>
      <c r="O380" s="551">
        <v>0</v>
      </c>
      <c r="P380" s="551">
        <v>0</v>
      </c>
      <c r="Q380" s="551">
        <v>0</v>
      </c>
      <c r="R380" s="551">
        <v>0</v>
      </c>
      <c r="S380" s="551">
        <v>0</v>
      </c>
      <c r="T380" s="551">
        <v>0</v>
      </c>
      <c r="U380" s="551">
        <v>0</v>
      </c>
      <c r="V380" s="551">
        <v>0</v>
      </c>
      <c r="W380" s="551">
        <v>0</v>
      </c>
      <c r="X380" s="551">
        <v>0</v>
      </c>
      <c r="Y380" s="551">
        <v>0</v>
      </c>
      <c r="Z380" s="551"/>
      <c r="AA380" s="551"/>
      <c r="AB380" s="551"/>
      <c r="AC380" s="551"/>
      <c r="AE380" s="551"/>
    </row>
    <row r="381" spans="1:39" s="544" customFormat="1" ht="20.25" customHeight="1" x14ac:dyDescent="0.3">
      <c r="A381" s="913" t="s">
        <v>2172</v>
      </c>
      <c r="B381" s="914" t="str">
        <f t="shared" si="13"/>
        <v>X</v>
      </c>
      <c r="C381" s="917" t="s">
        <v>2173</v>
      </c>
      <c r="D381" s="912">
        <v>-5.0804998725652695E-2</v>
      </c>
      <c r="E381" s="912">
        <v>0.15911300480365753</v>
      </c>
      <c r="F381" s="912">
        <v>-0.10028699785470963</v>
      </c>
      <c r="G381" s="912">
        <v>4.609299823641777E-2</v>
      </c>
      <c r="H381" s="912">
        <v>-1.3353000394999981E-2</v>
      </c>
      <c r="I381" s="912">
        <v>-0.85447901487350464</v>
      </c>
      <c r="J381" s="912">
        <v>0</v>
      </c>
      <c r="K381" s="912">
        <v>0</v>
      </c>
      <c r="L381" s="912">
        <v>0.26438900828361511</v>
      </c>
      <c r="M381" s="912">
        <v>-0.26438900828361511</v>
      </c>
      <c r="N381" s="912">
        <v>0</v>
      </c>
      <c r="O381" s="912">
        <v>0</v>
      </c>
      <c r="P381" s="912">
        <v>1.9027930498123169</v>
      </c>
      <c r="Q381" s="912">
        <v>-1.9027930498123169</v>
      </c>
      <c r="R381" s="912">
        <v>0</v>
      </c>
      <c r="S381" s="912">
        <v>0</v>
      </c>
      <c r="T381" s="912">
        <v>0</v>
      </c>
      <c r="U381" s="912">
        <v>0</v>
      </c>
      <c r="V381" s="912">
        <v>0</v>
      </c>
      <c r="W381" s="912">
        <v>0</v>
      </c>
      <c r="X381" s="912">
        <v>0</v>
      </c>
      <c r="Y381" s="912">
        <v>0</v>
      </c>
      <c r="Z381" s="912">
        <v>0</v>
      </c>
      <c r="AA381" s="912">
        <v>-1.4000000432133675E-2</v>
      </c>
      <c r="AB381" s="912">
        <v>-0.17599999904632568</v>
      </c>
      <c r="AC381" s="912">
        <v>-0.25099998712539673</v>
      </c>
      <c r="AD381" s="527"/>
      <c r="AE381" s="551"/>
      <c r="AF381" s="527"/>
      <c r="AG381" s="562"/>
      <c r="AH381" s="562"/>
      <c r="AI381" s="562"/>
      <c r="AJ381" s="562"/>
      <c r="AL381" s="526"/>
      <c r="AM381" s="526"/>
    </row>
    <row r="382" spans="1:39" x14ac:dyDescent="0.3">
      <c r="B382" s="550" t="s">
        <v>509</v>
      </c>
      <c r="C382" s="525" t="s">
        <v>1452</v>
      </c>
      <c r="AE382" s="551"/>
    </row>
    <row r="383" spans="1:39" x14ac:dyDescent="0.3">
      <c r="A383" s="561" t="s">
        <v>2174</v>
      </c>
      <c r="B383" s="550" t="s">
        <v>509</v>
      </c>
      <c r="C383" s="534" t="s">
        <v>1453</v>
      </c>
      <c r="D383" s="551">
        <v>-6.610682487487793</v>
      </c>
      <c r="E383" s="551">
        <v>-12.00755786895752</v>
      </c>
      <c r="F383" s="551">
        <v>-0.65363025665283203</v>
      </c>
      <c r="G383" s="551">
        <v>9.2136096954345703</v>
      </c>
      <c r="H383" s="551">
        <v>10.004321098327637</v>
      </c>
      <c r="I383" s="551">
        <v>16.007087707519531</v>
      </c>
      <c r="J383" s="551">
        <v>20.501596450805664</v>
      </c>
      <c r="K383" s="551">
        <v>20.330095291137695</v>
      </c>
      <c r="L383" s="551">
        <v>11.548561096191406</v>
      </c>
      <c r="M383" s="551">
        <v>9.1327943801879883</v>
      </c>
      <c r="N383" s="551">
        <v>17.747814178466797</v>
      </c>
      <c r="O383" s="551">
        <v>17.045272827148438</v>
      </c>
      <c r="P383" s="551">
        <v>19.551111221313477</v>
      </c>
      <c r="Q383" s="551">
        <v>10.965255737304688</v>
      </c>
      <c r="R383" s="551">
        <v>19.815250396728516</v>
      </c>
      <c r="S383" s="551">
        <v>27.910587310791016</v>
      </c>
      <c r="T383" s="551">
        <v>27.73065185546875</v>
      </c>
      <c r="U383" s="551">
        <v>22.211786270141602</v>
      </c>
      <c r="V383" s="551">
        <v>24.439365386962891</v>
      </c>
      <c r="W383" s="551">
        <v>15.842265129089355</v>
      </c>
      <c r="X383" s="551">
        <v>-17.221242904663086</v>
      </c>
      <c r="Y383" s="551">
        <v>-3.9521529674530029</v>
      </c>
      <c r="Z383" s="551">
        <v>11.33477783203125</v>
      </c>
      <c r="AA383" s="551">
        <v>7.6560001373291016</v>
      </c>
      <c r="AB383" s="551">
        <v>34.110000610351563</v>
      </c>
      <c r="AC383" s="551">
        <v>36.451251983642578</v>
      </c>
      <c r="AE383" s="551"/>
    </row>
    <row r="384" spans="1:39" x14ac:dyDescent="0.3">
      <c r="A384" s="561" t="s">
        <v>2175</v>
      </c>
      <c r="B384" s="550" t="s">
        <v>509</v>
      </c>
      <c r="C384" s="534" t="s">
        <v>1454</v>
      </c>
      <c r="D384" s="551">
        <v>-8.7167263031005859</v>
      </c>
      <c r="E384" s="551">
        <v>-12.112277984619141</v>
      </c>
      <c r="F384" s="551">
        <v>-5.8176979422569275E-2</v>
      </c>
      <c r="G384" s="551">
        <v>9.8770599365234375</v>
      </c>
      <c r="H384" s="551">
        <v>10.661582946777344</v>
      </c>
      <c r="I384" s="551">
        <v>16.637550354003906</v>
      </c>
      <c r="J384" s="551">
        <v>21.109405517578125</v>
      </c>
      <c r="K384" s="551">
        <v>20.898954391479492</v>
      </c>
      <c r="L384" s="551">
        <v>12.242698669433594</v>
      </c>
      <c r="M384" s="551">
        <v>9.5886373519897461</v>
      </c>
      <c r="N384" s="551">
        <v>18.366464614868164</v>
      </c>
      <c r="O384" s="551">
        <v>17.642726898193359</v>
      </c>
      <c r="P384" s="551">
        <v>20.130258560180664</v>
      </c>
      <c r="Q384" s="551">
        <v>11.553952217102051</v>
      </c>
      <c r="R384" s="551">
        <v>20.357194900512695</v>
      </c>
      <c r="S384" s="551">
        <v>28.65888786315918</v>
      </c>
      <c r="T384" s="551">
        <v>28.179256439208984</v>
      </c>
      <c r="U384" s="551">
        <v>22.668357849121094</v>
      </c>
      <c r="V384" s="551">
        <v>24.877540588378906</v>
      </c>
      <c r="W384" s="551">
        <v>16.414508819580078</v>
      </c>
      <c r="X384" s="551">
        <v>-16.647485733032227</v>
      </c>
      <c r="Y384" s="551">
        <v>-3.1393458843231201</v>
      </c>
      <c r="Z384" s="551">
        <v>12.057068824768066</v>
      </c>
      <c r="AA384" s="551">
        <v>11.72700023651123</v>
      </c>
      <c r="AB384" s="551">
        <v>37.502998352050781</v>
      </c>
      <c r="AC384" s="551">
        <v>40.472251892089844</v>
      </c>
      <c r="AE384" s="551"/>
    </row>
    <row r="385" spans="1:36" x14ac:dyDescent="0.3">
      <c r="A385" s="561" t="s">
        <v>2176</v>
      </c>
      <c r="B385" s="550" t="s">
        <v>509</v>
      </c>
      <c r="C385" s="534" t="s">
        <v>2177</v>
      </c>
      <c r="D385" s="551">
        <v>-20.451957702636719</v>
      </c>
      <c r="E385" s="551">
        <v>-26.714078903198242</v>
      </c>
      <c r="F385" s="551">
        <v>-20.745973587036133</v>
      </c>
      <c r="G385" s="551">
        <v>-4.8888683319091797</v>
      </c>
      <c r="H385" s="551">
        <v>-8.0752773284912109</v>
      </c>
      <c r="I385" s="551">
        <v>2.4331347942352295</v>
      </c>
      <c r="J385" s="551">
        <v>0.26840066909790039</v>
      </c>
      <c r="K385" s="551">
        <v>-4.0739178657531738</v>
      </c>
      <c r="L385" s="551">
        <v>-3.3952188491821289</v>
      </c>
      <c r="M385" s="551">
        <v>-1.6078695058822632</v>
      </c>
      <c r="N385" s="551">
        <v>-2.3476161956787109</v>
      </c>
      <c r="O385" s="551">
        <v>2.5108015537261963</v>
      </c>
      <c r="P385" s="551">
        <v>2.1125054359436035</v>
      </c>
      <c r="Q385" s="551">
        <v>1.2320190668106079</v>
      </c>
      <c r="R385" s="551">
        <v>8.8186435699462891</v>
      </c>
      <c r="S385" s="551">
        <v>14.430980682373047</v>
      </c>
      <c r="T385" s="551">
        <v>10.915590286254883</v>
      </c>
      <c r="U385" s="551">
        <v>13.790525436401367</v>
      </c>
      <c r="V385" s="551">
        <v>17.826215744018555</v>
      </c>
      <c r="W385" s="551">
        <v>-1.0144870281219482</v>
      </c>
      <c r="X385" s="551">
        <v>-33.724308013916016</v>
      </c>
      <c r="Y385" s="551">
        <v>-23.452152252197266</v>
      </c>
      <c r="Z385" s="551">
        <v>-10.532221794128418</v>
      </c>
      <c r="AA385" s="551">
        <v>-6.2829999923706055</v>
      </c>
      <c r="AB385" s="551">
        <v>10.835000038146973</v>
      </c>
      <c r="AC385" s="551">
        <v>8.4692506790161133</v>
      </c>
      <c r="AE385" s="551"/>
    </row>
    <row r="386" spans="1:36" x14ac:dyDescent="0.3">
      <c r="A386" s="561" t="s">
        <v>2178</v>
      </c>
      <c r="B386" s="550" t="s">
        <v>509</v>
      </c>
      <c r="C386" s="534" t="s">
        <v>110</v>
      </c>
      <c r="D386" s="551">
        <v>-20.451957702636719</v>
      </c>
      <c r="E386" s="551">
        <v>-26.714078903198242</v>
      </c>
      <c r="F386" s="551">
        <v>-20.745973587036133</v>
      </c>
      <c r="G386" s="551">
        <v>-4.8888683319091797</v>
      </c>
      <c r="H386" s="551">
        <v>-8.0752773284912109</v>
      </c>
      <c r="I386" s="551">
        <v>2.4331347942352295</v>
      </c>
      <c r="J386" s="551">
        <v>0.26840066909790039</v>
      </c>
      <c r="K386" s="551">
        <v>-4.0739178657531738</v>
      </c>
      <c r="L386" s="551">
        <v>-3.3952188491821289</v>
      </c>
      <c r="M386" s="551">
        <v>-1.6078695058822632</v>
      </c>
      <c r="N386" s="551">
        <v>-2.3476161956787109</v>
      </c>
      <c r="O386" s="551">
        <v>2.5108015537261963</v>
      </c>
      <c r="P386" s="551">
        <v>2.1125054359436035</v>
      </c>
      <c r="Q386" s="551">
        <v>1.2320190668106079</v>
      </c>
      <c r="R386" s="551">
        <v>8.8186435699462891</v>
      </c>
      <c r="S386" s="551">
        <v>14.430980682373047</v>
      </c>
      <c r="T386" s="551">
        <v>10.915590286254883</v>
      </c>
      <c r="U386" s="551">
        <v>13.790525436401367</v>
      </c>
      <c r="V386" s="551">
        <v>17.826215744018555</v>
      </c>
      <c r="W386" s="551">
        <v>-1.0144870281219482</v>
      </c>
      <c r="X386" s="551">
        <v>-33.724308013916016</v>
      </c>
      <c r="Y386" s="551">
        <v>-23.452152252197266</v>
      </c>
      <c r="Z386" s="551">
        <v>-10.532221794128418</v>
      </c>
      <c r="AA386" s="551">
        <v>-6.2829999923706055</v>
      </c>
      <c r="AB386" s="551">
        <v>10.835000038146973</v>
      </c>
      <c r="AC386" s="551">
        <v>8.4692506790161133</v>
      </c>
      <c r="AE386" s="551"/>
    </row>
    <row r="387" spans="1:36" x14ac:dyDescent="0.3">
      <c r="A387" s="561" t="s">
        <v>2179</v>
      </c>
      <c r="B387" s="550" t="s">
        <v>509</v>
      </c>
      <c r="C387" s="534" t="s">
        <v>1455</v>
      </c>
      <c r="D387" s="551">
        <v>-22.558002471923828</v>
      </c>
      <c r="E387" s="551">
        <v>-26.818798065185547</v>
      </c>
      <c r="F387" s="551">
        <v>-20.150520324707031</v>
      </c>
      <c r="G387" s="551">
        <v>-4.2254180908203125</v>
      </c>
      <c r="H387" s="551">
        <v>-7.4180159568786621</v>
      </c>
      <c r="I387" s="551">
        <v>3.0635974407196045</v>
      </c>
      <c r="J387" s="551">
        <v>0.87621140480041504</v>
      </c>
      <c r="K387" s="551">
        <v>-3.5050590038299561</v>
      </c>
      <c r="L387" s="551">
        <v>-2.7010810375213623</v>
      </c>
      <c r="M387" s="551">
        <v>-1.1520266532897949</v>
      </c>
      <c r="N387" s="551">
        <v>-1.7289658784866333</v>
      </c>
      <c r="O387" s="551">
        <v>3.1082553863525391</v>
      </c>
      <c r="P387" s="551">
        <v>2.6916544437408447</v>
      </c>
      <c r="Q387" s="551">
        <v>1.820715069770813</v>
      </c>
      <c r="R387" s="551">
        <v>9.3605871200561523</v>
      </c>
      <c r="S387" s="551">
        <v>15.179280281066895</v>
      </c>
      <c r="T387" s="551">
        <v>11.364193916320801</v>
      </c>
      <c r="U387" s="551">
        <v>14.247095108032227</v>
      </c>
      <c r="V387" s="551">
        <v>18.26439094543457</v>
      </c>
      <c r="W387" s="551">
        <v>-0.44224399328231812</v>
      </c>
      <c r="X387" s="551">
        <v>-33.150550842285156</v>
      </c>
      <c r="Y387" s="551">
        <v>-22.639345169067383</v>
      </c>
      <c r="Z387" s="551">
        <v>-9.8099308013916016</v>
      </c>
      <c r="AA387" s="551">
        <v>-2.2119998931884766</v>
      </c>
      <c r="AB387" s="551">
        <v>14.227999687194824</v>
      </c>
      <c r="AC387" s="551">
        <v>12.490250587463379</v>
      </c>
      <c r="AE387" s="551"/>
    </row>
    <row r="388" spans="1:36" x14ac:dyDescent="0.3">
      <c r="A388" s="561" t="s">
        <v>2180</v>
      </c>
      <c r="B388" s="550" t="s">
        <v>509</v>
      </c>
      <c r="C388" s="534" t="s">
        <v>2181</v>
      </c>
      <c r="D388" s="551">
        <v>-0.66765743494033813</v>
      </c>
      <c r="E388" s="551">
        <v>-10.784398078918457</v>
      </c>
      <c r="F388" s="551">
        <v>-1.5525902509689331</v>
      </c>
      <c r="G388" s="551">
        <v>-3.0281052589416504</v>
      </c>
      <c r="H388" s="551">
        <v>-2.664994478225708</v>
      </c>
      <c r="I388" s="551">
        <v>2.9026508331298828</v>
      </c>
      <c r="J388" s="551">
        <v>-1.7233443260192871</v>
      </c>
      <c r="K388" s="551">
        <v>-4.6019859313964844</v>
      </c>
      <c r="L388" s="551">
        <v>-4.1915950775146484</v>
      </c>
      <c r="M388" s="551">
        <v>-1.8501296043395996</v>
      </c>
      <c r="N388" s="551">
        <v>-2.3650343418121338</v>
      </c>
      <c r="O388" s="551">
        <v>1.3526902198791504</v>
      </c>
      <c r="P388" s="551">
        <v>1.938591480255127</v>
      </c>
      <c r="Q388" s="551">
        <v>-1.2169610261917114</v>
      </c>
      <c r="R388" s="551">
        <v>6.2965240478515625</v>
      </c>
      <c r="S388" s="551">
        <v>13.83286190032959</v>
      </c>
      <c r="T388" s="551">
        <v>8.5679502487182617</v>
      </c>
      <c r="U388" s="551">
        <v>15.87392520904541</v>
      </c>
      <c r="V388" s="551">
        <v>18.799400329589844</v>
      </c>
      <c r="W388" s="551">
        <v>-4.7825331687927246</v>
      </c>
      <c r="X388" s="551">
        <v>-23.797927856445313</v>
      </c>
      <c r="Y388" s="551">
        <v>-15.11153507232666</v>
      </c>
      <c r="Z388" s="551">
        <v>-7.7878870964050293</v>
      </c>
      <c r="AA388" s="551">
        <v>-3.3369998931884766</v>
      </c>
      <c r="AB388" s="551">
        <v>29.510000228881836</v>
      </c>
      <c r="AC388" s="551">
        <v>34.89324951171875</v>
      </c>
      <c r="AE388" s="551"/>
    </row>
    <row r="389" spans="1:36" x14ac:dyDescent="0.3">
      <c r="A389" s="561" t="s">
        <v>2182</v>
      </c>
      <c r="B389" s="550" t="s">
        <v>509</v>
      </c>
      <c r="C389" s="534" t="s">
        <v>2183</v>
      </c>
      <c r="D389" s="551">
        <v>-84.997817993164063</v>
      </c>
      <c r="E389" s="551">
        <v>-79.120986938476563</v>
      </c>
      <c r="F389" s="551">
        <v>-79.071784973144531</v>
      </c>
      <c r="G389" s="551">
        <v>-74.519859313964844</v>
      </c>
      <c r="H389" s="551">
        <v>-80.817428588867188</v>
      </c>
      <c r="I389" s="551">
        <v>-74.947395324707031</v>
      </c>
      <c r="J389" s="551">
        <v>-86.870979309082031</v>
      </c>
      <c r="K389" s="551">
        <v>-96.17071533203125</v>
      </c>
      <c r="L389" s="551">
        <v>-88.235145568847656</v>
      </c>
      <c r="M389" s="551">
        <v>-77.903923034667969</v>
      </c>
      <c r="N389" s="551">
        <v>-88.05633544921875</v>
      </c>
      <c r="O389" s="551">
        <v>-84.724784851074219</v>
      </c>
      <c r="P389" s="551">
        <v>-92.922744750976563</v>
      </c>
      <c r="Q389" s="551">
        <v>-90.785552978515625</v>
      </c>
      <c r="R389" s="551">
        <v>-97.787673950195313</v>
      </c>
      <c r="S389" s="551">
        <v>-100.43274688720703</v>
      </c>
      <c r="T389" s="551">
        <v>-114.03782653808594</v>
      </c>
      <c r="U389" s="551">
        <v>-101.17139434814453</v>
      </c>
      <c r="V389" s="551">
        <v>-108.90682983398438</v>
      </c>
      <c r="W389" s="551">
        <v>-120.43581390380859</v>
      </c>
      <c r="X389" s="551">
        <v>-150.76936340332031</v>
      </c>
      <c r="Y389" s="551">
        <v>-155.51651000976563</v>
      </c>
      <c r="Z389" s="551">
        <v>-157.65606689453125</v>
      </c>
      <c r="AA389" s="551">
        <v>-139.25300598144531</v>
      </c>
      <c r="AB389" s="551">
        <v>-169.0570068359375</v>
      </c>
      <c r="AC389" s="551">
        <v>-185.33074951171875</v>
      </c>
      <c r="AE389" s="551"/>
    </row>
    <row r="390" spans="1:36" x14ac:dyDescent="0.3">
      <c r="A390" s="561" t="s">
        <v>2184</v>
      </c>
      <c r="B390" s="550" t="s">
        <v>509</v>
      </c>
      <c r="C390" s="534" t="s">
        <v>2185</v>
      </c>
      <c r="D390" s="551">
        <v>-47.975353240966797</v>
      </c>
      <c r="E390" s="551">
        <v>-48.48443603515625</v>
      </c>
      <c r="F390" s="551">
        <v>-47.715408325195313</v>
      </c>
      <c r="G390" s="551">
        <v>-50.832553863525391</v>
      </c>
      <c r="H390" s="551">
        <v>-50.165374755859375</v>
      </c>
      <c r="I390" s="551">
        <v>-49.413631439208984</v>
      </c>
      <c r="J390" s="551">
        <v>-54.937278747558594</v>
      </c>
      <c r="K390" s="551">
        <v>-55.192684173583984</v>
      </c>
      <c r="L390" s="551">
        <v>-58.544776916503906</v>
      </c>
      <c r="M390" s="551">
        <v>-56.445713043212891</v>
      </c>
      <c r="N390" s="551">
        <v>-55.499225616455078</v>
      </c>
      <c r="O390" s="551">
        <v>-58.105560302734375</v>
      </c>
      <c r="P390" s="551">
        <v>-62.217792510986328</v>
      </c>
      <c r="Q390" s="551">
        <v>-63.833179473876953</v>
      </c>
      <c r="R390" s="551">
        <v>-66.451881408691406</v>
      </c>
      <c r="S390" s="551">
        <v>-67.375709533691406</v>
      </c>
      <c r="T390" s="551">
        <v>-72.927536010742188</v>
      </c>
      <c r="U390" s="551">
        <v>-75.6763916015625</v>
      </c>
      <c r="V390" s="551">
        <v>-76.89385986328125</v>
      </c>
      <c r="W390" s="551">
        <v>-77.92822265625</v>
      </c>
      <c r="X390" s="551">
        <v>-78.921363830566406</v>
      </c>
      <c r="Y390" s="551">
        <v>-79.05999755859375</v>
      </c>
      <c r="Z390" s="551">
        <v>-79.041999816894531</v>
      </c>
      <c r="AA390" s="551">
        <v>-91.119003295898438</v>
      </c>
      <c r="AB390" s="551">
        <v>-102.85299682617188</v>
      </c>
      <c r="AC390" s="551">
        <v>-108.24774932861328</v>
      </c>
      <c r="AE390" s="551"/>
    </row>
    <row r="391" spans="1:36" x14ac:dyDescent="0.3">
      <c r="A391" s="913" t="s">
        <v>2186</v>
      </c>
      <c r="B391" s="914" t="s">
        <v>509</v>
      </c>
      <c r="C391" s="920" t="s">
        <v>2187</v>
      </c>
      <c r="D391" s="912">
        <v>-12.891057968139648</v>
      </c>
      <c r="E391" s="912">
        <v>-14.157731056213379</v>
      </c>
      <c r="F391" s="912">
        <v>-20.092342376708984</v>
      </c>
      <c r="G391" s="912">
        <v>-14.10247802734375</v>
      </c>
      <c r="H391" s="912">
        <v>-18.079599380493164</v>
      </c>
      <c r="I391" s="912">
        <v>-13.573952674865723</v>
      </c>
      <c r="J391" s="912">
        <v>-20.233194351196289</v>
      </c>
      <c r="K391" s="912">
        <v>-24.404012680053711</v>
      </c>
      <c r="L391" s="912">
        <v>-14.943779945373535</v>
      </c>
      <c r="M391" s="912">
        <v>-10.740663528442383</v>
      </c>
      <c r="N391" s="912">
        <v>-20.095430374145508</v>
      </c>
      <c r="O391" s="912">
        <v>-14.53447151184082</v>
      </c>
      <c r="P391" s="912">
        <v>-17.438604354858398</v>
      </c>
      <c r="Q391" s="912">
        <v>-9.6841278076171875</v>
      </c>
      <c r="R391" s="912">
        <v>-10.996606826782227</v>
      </c>
      <c r="S391" s="912">
        <v>-13.479606628417969</v>
      </c>
      <c r="T391" s="912">
        <v>-16.815061569213867</v>
      </c>
      <c r="U391" s="912">
        <v>-8.4212617874145508</v>
      </c>
      <c r="V391" s="912">
        <v>-6.5881509780883789</v>
      </c>
      <c r="W391" s="912">
        <v>-10.517399787902832</v>
      </c>
      <c r="X391" s="912">
        <v>-16.50306510925293</v>
      </c>
      <c r="Y391" s="912">
        <v>-19.5</v>
      </c>
      <c r="Z391" s="912">
        <v>-21.867000579833984</v>
      </c>
      <c r="AA391" s="912">
        <v>-13.939000129699707</v>
      </c>
      <c r="AB391" s="912">
        <v>-23.274999618530273</v>
      </c>
      <c r="AC391" s="912">
        <v>-27.982000350952148</v>
      </c>
      <c r="AE391" s="551"/>
      <c r="AG391" s="562"/>
      <c r="AH391" s="562"/>
      <c r="AI391" s="562"/>
      <c r="AJ391" s="562"/>
    </row>
    <row r="392" spans="1:36" x14ac:dyDescent="0.3">
      <c r="B392" s="550" t="s">
        <v>509</v>
      </c>
      <c r="AE392" s="551"/>
    </row>
    <row r="393" spans="1:36" x14ac:dyDescent="0.3">
      <c r="A393" s="561" t="s">
        <v>2188</v>
      </c>
      <c r="B393" s="550" t="s">
        <v>509</v>
      </c>
      <c r="C393" s="525" t="s">
        <v>1457</v>
      </c>
      <c r="D393" s="526">
        <v>72.514961242675781</v>
      </c>
      <c r="E393" s="526">
        <v>81.729400634765625</v>
      </c>
      <c r="F393" s="526">
        <v>18.54893684387207</v>
      </c>
      <c r="G393" s="526">
        <v>12.08315372467041</v>
      </c>
      <c r="H393" s="526">
        <v>3.6768209934234619</v>
      </c>
      <c r="I393" s="526">
        <v>8.1842174530029297</v>
      </c>
      <c r="J393" s="526">
        <v>7.5755658149719238</v>
      </c>
      <c r="K393" s="526">
        <v>9.9198493957519531</v>
      </c>
      <c r="L393" s="526">
        <v>4.5118579864501953</v>
      </c>
      <c r="M393" s="526">
        <v>0.87213897705078125</v>
      </c>
      <c r="N393" s="526">
        <v>-3.0764040946960449</v>
      </c>
      <c r="O393" s="526">
        <v>-3.4245090484619141</v>
      </c>
      <c r="P393" s="526">
        <v>3.693587064743042</v>
      </c>
      <c r="Q393" s="526">
        <v>3.3266079425811768</v>
      </c>
      <c r="R393" s="526">
        <v>16.462120056152344</v>
      </c>
      <c r="S393" s="526">
        <v>28.636192321777344</v>
      </c>
      <c r="T393" s="526">
        <v>54.611778259277344</v>
      </c>
      <c r="U393" s="526">
        <v>78.173652648925781</v>
      </c>
      <c r="V393" s="526">
        <v>105.61782073974609</v>
      </c>
      <c r="W393" s="526">
        <v>108.07042694091797</v>
      </c>
      <c r="X393" s="526">
        <v>127.37478637695313</v>
      </c>
      <c r="Y393" s="526">
        <v>133.40826416015625</v>
      </c>
      <c r="Z393" s="526">
        <v>126.6199951171875</v>
      </c>
      <c r="AA393" s="526"/>
      <c r="AB393" s="526"/>
      <c r="AC393" s="526"/>
      <c r="AE393" s="551"/>
    </row>
    <row r="394" spans="1:36" x14ac:dyDescent="0.3">
      <c r="A394" s="561" t="s">
        <v>2189</v>
      </c>
      <c r="B394" s="550" t="s">
        <v>509</v>
      </c>
      <c r="C394" s="534" t="s">
        <v>2190</v>
      </c>
      <c r="D394" s="526">
        <v>21.946319580078125</v>
      </c>
      <c r="E394" s="526">
        <v>39.881198883056641</v>
      </c>
      <c r="F394" s="526">
        <v>-5.7900948524475098</v>
      </c>
      <c r="G394" s="526">
        <v>-15.476149559020996</v>
      </c>
      <c r="H394" s="526">
        <v>-18.055391311645508</v>
      </c>
      <c r="I394" s="526">
        <v>-7.638117790222168</v>
      </c>
      <c r="J394" s="526">
        <v>-11.280961990356445</v>
      </c>
      <c r="K394" s="526">
        <v>-0.56717002391815186</v>
      </c>
      <c r="L394" s="526">
        <v>-12.230093955993652</v>
      </c>
      <c r="M394" s="526">
        <v>-25.495502471923828</v>
      </c>
      <c r="N394" s="526">
        <v>-20.337471008300781</v>
      </c>
      <c r="O394" s="526">
        <v>-12.378116607666016</v>
      </c>
      <c r="P394" s="526">
        <v>-8.0465679168701172</v>
      </c>
      <c r="Q394" s="526">
        <v>-4.980104923248291</v>
      </c>
      <c r="R394" s="526">
        <v>8.682673454284668</v>
      </c>
      <c r="S394" s="526">
        <v>21.155429840087891</v>
      </c>
      <c r="T394" s="526">
        <v>27.549007415771484</v>
      </c>
      <c r="U394" s="526">
        <v>35.81915283203125</v>
      </c>
      <c r="V394" s="526">
        <v>40.9183349609375</v>
      </c>
      <c r="W394" s="526">
        <v>39.126205444335938</v>
      </c>
      <c r="X394" s="526">
        <v>48.874240875244141</v>
      </c>
      <c r="Y394" s="526">
        <v>26.897619247436523</v>
      </c>
      <c r="Z394" s="526">
        <v>21.389652252197266</v>
      </c>
      <c r="AA394" s="526"/>
      <c r="AB394" s="526"/>
      <c r="AC394" s="526"/>
      <c r="AE394" s="551"/>
    </row>
    <row r="395" spans="1:36" x14ac:dyDescent="0.3">
      <c r="A395" s="561" t="s">
        <v>2191</v>
      </c>
      <c r="B395" s="550" t="s">
        <v>509</v>
      </c>
      <c r="C395" s="534" t="s">
        <v>1459</v>
      </c>
      <c r="D395" s="526">
        <v>-2.6371109485626221</v>
      </c>
      <c r="E395" s="526">
        <v>0.34310001134872437</v>
      </c>
      <c r="F395" s="526">
        <v>-1.5172929763793945</v>
      </c>
      <c r="G395" s="526">
        <v>-6.8243589401245117</v>
      </c>
      <c r="H395" s="526">
        <v>-6.2959427833557129</v>
      </c>
      <c r="I395" s="526">
        <v>-2.7732288837432861</v>
      </c>
      <c r="J395" s="526">
        <v>-2.1551880836486816</v>
      </c>
      <c r="K395" s="526">
        <v>-6.8272390365600586</v>
      </c>
      <c r="L395" s="526">
        <v>-9.1160030364990234</v>
      </c>
      <c r="M395" s="526">
        <v>-12.868435859680176</v>
      </c>
      <c r="N395" s="526">
        <v>-15.045947074890137</v>
      </c>
      <c r="O395" s="526">
        <v>-10.725021362304688</v>
      </c>
      <c r="P395" s="526">
        <v>-10.424797058105469</v>
      </c>
      <c r="Q395" s="526">
        <v>-9.4233722686767578</v>
      </c>
      <c r="R395" s="526">
        <v>3.8499839305877686</v>
      </c>
      <c r="S395" s="526">
        <v>16.780593872070313</v>
      </c>
      <c r="T395" s="526">
        <v>27.700662612915039</v>
      </c>
      <c r="U395" s="526">
        <v>35.756694793701172</v>
      </c>
      <c r="V395" s="526">
        <v>40.959194183349609</v>
      </c>
      <c r="W395" s="526">
        <v>39.126487731933594</v>
      </c>
      <c r="X395" s="526">
        <v>49.1845703125</v>
      </c>
      <c r="Y395" s="526">
        <v>27.057836532592773</v>
      </c>
      <c r="Z395" s="526">
        <v>21.405391693115234</v>
      </c>
      <c r="AA395" s="526"/>
      <c r="AB395" s="526"/>
      <c r="AC395" s="526"/>
      <c r="AE395" s="551"/>
    </row>
    <row r="396" spans="1:36" x14ac:dyDescent="0.3">
      <c r="B396" s="550" t="s">
        <v>509</v>
      </c>
      <c r="AE396" s="551"/>
    </row>
    <row r="397" spans="1:36" x14ac:dyDescent="0.3">
      <c r="A397" s="561" t="s">
        <v>2192</v>
      </c>
      <c r="B397" s="550" t="s">
        <v>509</v>
      </c>
      <c r="C397" s="539" t="s">
        <v>2193</v>
      </c>
      <c r="D397" s="580">
        <v>7.1054273576010019E-15</v>
      </c>
      <c r="E397" s="580">
        <v>0</v>
      </c>
      <c r="F397" s="580">
        <v>-2.6999998954124749E-4</v>
      </c>
      <c r="G397" s="580">
        <v>0.66893702745437622</v>
      </c>
      <c r="H397" s="580">
        <v>0</v>
      </c>
      <c r="I397" s="580">
        <v>1.2999969534575939E-2</v>
      </c>
      <c r="J397" s="580">
        <v>2.4478922000525927E-8</v>
      </c>
      <c r="K397" s="580">
        <v>-0.17290507256984711</v>
      </c>
      <c r="L397" s="580">
        <v>-7.110589450576299E-9</v>
      </c>
      <c r="M397" s="580">
        <v>5.7098393568821848E-8</v>
      </c>
      <c r="N397" s="580">
        <v>-2.3792264158828402E-8</v>
      </c>
      <c r="O397" s="580">
        <v>2.3240093014464946E-6</v>
      </c>
      <c r="P397" s="580">
        <v>1.0009628022089601E-3</v>
      </c>
      <c r="Q397" s="580">
        <v>-1.001971191726625E-3</v>
      </c>
      <c r="R397" s="580">
        <v>9.9999999747524271E-7</v>
      </c>
      <c r="S397" s="580">
        <v>1.0000345064327121E-3</v>
      </c>
      <c r="T397" s="580">
        <v>0.25428506731987</v>
      </c>
      <c r="U397" s="580">
        <v>1.0000162292271852E-3</v>
      </c>
      <c r="V397" s="580">
        <v>-9.9996780045330524E-4</v>
      </c>
      <c r="W397" s="580">
        <v>2.8421709430404007E-14</v>
      </c>
      <c r="X397" s="580">
        <v>1.0000000474974513E-3</v>
      </c>
      <c r="Y397" s="580">
        <v>-3.5527136788005009E-15</v>
      </c>
      <c r="Z397" s="580">
        <v>0</v>
      </c>
      <c r="AA397" s="580">
        <v>-2.6370000839233398</v>
      </c>
      <c r="AB397" s="580">
        <v>-2.0000000949949026E-3</v>
      </c>
      <c r="AC397" s="580">
        <v>4.999999888241291E-3</v>
      </c>
      <c r="AE397" s="551"/>
    </row>
    <row r="398" spans="1:36" x14ac:dyDescent="0.3">
      <c r="B398" s="550" t="s">
        <v>509</v>
      </c>
      <c r="C398" s="574"/>
      <c r="D398" s="526"/>
      <c r="E398" s="526"/>
      <c r="F398" s="526"/>
      <c r="G398" s="526"/>
      <c r="H398" s="526"/>
      <c r="I398" s="526"/>
      <c r="J398" s="526"/>
      <c r="K398" s="526"/>
      <c r="L398" s="526"/>
      <c r="M398" s="526"/>
      <c r="N398" s="526"/>
      <c r="O398" s="526"/>
      <c r="P398" s="526"/>
      <c r="Q398" s="526"/>
      <c r="R398" s="526"/>
      <c r="S398" s="526"/>
      <c r="T398" s="526"/>
      <c r="U398" s="526"/>
      <c r="V398" s="526"/>
      <c r="W398" s="526"/>
      <c r="X398" s="526"/>
      <c r="Y398" s="526"/>
      <c r="Z398" s="526"/>
      <c r="AA398" s="526"/>
      <c r="AB398" s="526"/>
      <c r="AC398" s="526"/>
      <c r="AE398" s="551"/>
    </row>
    <row r="399" spans="1:36" x14ac:dyDescent="0.3">
      <c r="B399" s="550" t="s">
        <v>509</v>
      </c>
      <c r="C399" s="574"/>
      <c r="D399" s="526"/>
      <c r="E399" s="526"/>
      <c r="F399" s="526"/>
      <c r="G399" s="526"/>
      <c r="H399" s="526"/>
      <c r="I399" s="526"/>
      <c r="J399" s="526"/>
      <c r="K399" s="526"/>
      <c r="L399" s="526"/>
      <c r="M399" s="526"/>
      <c r="N399" s="526"/>
      <c r="O399" s="526"/>
      <c r="P399" s="526"/>
      <c r="Q399" s="526"/>
      <c r="R399" s="526"/>
      <c r="S399" s="526"/>
      <c r="T399" s="526"/>
      <c r="U399" s="526"/>
      <c r="V399" s="526"/>
      <c r="W399" s="526"/>
      <c r="X399" s="526"/>
      <c r="Y399" s="526"/>
      <c r="Z399" s="526"/>
      <c r="AA399" s="526"/>
      <c r="AB399" s="526"/>
      <c r="AC399" s="526"/>
      <c r="AE399" s="551"/>
    </row>
    <row r="400" spans="1:36" x14ac:dyDescent="0.3">
      <c r="B400" s="550" t="s">
        <v>509</v>
      </c>
      <c r="D400" s="581"/>
      <c r="E400" s="581"/>
      <c r="F400" s="581"/>
      <c r="G400" s="581"/>
      <c r="H400" s="581"/>
      <c r="I400" s="581"/>
      <c r="J400" s="581"/>
      <c r="K400" s="581"/>
      <c r="L400" s="581"/>
      <c r="M400" s="581"/>
      <c r="N400" s="581"/>
      <c r="O400" s="581"/>
      <c r="P400" s="581"/>
      <c r="Q400" s="581"/>
      <c r="R400" s="581"/>
      <c r="S400" s="581"/>
      <c r="T400" s="581"/>
      <c r="U400" s="581"/>
      <c r="V400" s="581"/>
      <c r="W400" s="581"/>
      <c r="X400" s="581"/>
      <c r="Y400" s="581"/>
      <c r="Z400" s="581"/>
      <c r="AA400" s="581"/>
      <c r="AB400" s="581"/>
      <c r="AC400" s="581"/>
      <c r="AE400" s="551"/>
    </row>
    <row r="401" spans="1:89" x14ac:dyDescent="0.3">
      <c r="A401" s="921"/>
      <c r="B401" s="918" t="s">
        <v>509</v>
      </c>
      <c r="C401" s="922"/>
      <c r="D401" s="919"/>
      <c r="E401" s="919"/>
      <c r="F401" s="919"/>
      <c r="G401" s="919"/>
      <c r="H401" s="919"/>
      <c r="I401" s="919"/>
      <c r="J401" s="919"/>
      <c r="K401" s="919"/>
      <c r="L401" s="919"/>
      <c r="M401" s="919"/>
      <c r="N401" s="919"/>
      <c r="O401" s="919"/>
      <c r="P401" s="919"/>
      <c r="Q401" s="919"/>
      <c r="R401" s="919"/>
      <c r="S401" s="919"/>
      <c r="T401" s="919"/>
      <c r="U401" s="919"/>
      <c r="V401" s="919"/>
      <c r="W401" s="919"/>
      <c r="X401" s="919"/>
      <c r="Y401" s="919"/>
      <c r="Z401" s="919"/>
      <c r="AA401" s="919"/>
      <c r="AB401" s="919"/>
      <c r="AC401" s="919"/>
      <c r="AE401" s="551"/>
    </row>
    <row r="402" spans="1:89" s="544" customFormat="1" ht="20.25" customHeight="1" x14ac:dyDescent="0.25">
      <c r="A402" s="586"/>
      <c r="B402" s="558"/>
      <c r="C402" s="575"/>
      <c r="D402" s="543"/>
      <c r="E402" s="543"/>
      <c r="F402" s="543"/>
      <c r="G402" s="543"/>
      <c r="H402" s="543"/>
      <c r="I402" s="543"/>
      <c r="J402" s="543"/>
      <c r="K402" s="543"/>
      <c r="L402" s="543"/>
      <c r="M402" s="543"/>
      <c r="N402" s="543"/>
      <c r="O402" s="543"/>
      <c r="P402" s="543"/>
      <c r="Q402" s="543"/>
      <c r="R402" s="543"/>
      <c r="S402" s="543"/>
      <c r="T402" s="543"/>
      <c r="U402" s="543"/>
      <c r="V402" s="543"/>
      <c r="W402" s="543"/>
      <c r="X402" s="543"/>
      <c r="Y402" s="543"/>
      <c r="Z402" s="543"/>
      <c r="AA402" s="543"/>
      <c r="AB402" s="543"/>
      <c r="AC402" s="543"/>
      <c r="AG402" s="562"/>
      <c r="AH402" s="562"/>
      <c r="AI402" s="562"/>
      <c r="AJ402" s="562"/>
      <c r="AL402" s="543"/>
      <c r="AM402" s="543"/>
    </row>
    <row r="403" spans="1:89" x14ac:dyDescent="0.3">
      <c r="B403" s="550"/>
      <c r="C403" s="561"/>
    </row>
    <row r="404" spans="1:89" x14ac:dyDescent="0.3">
      <c r="B404" s="550"/>
      <c r="C404" s="554"/>
      <c r="D404" s="526"/>
      <c r="E404" s="526"/>
      <c r="F404" s="526"/>
      <c r="G404" s="526"/>
      <c r="H404" s="526"/>
      <c r="I404" s="526"/>
      <c r="J404" s="526"/>
      <c r="K404" s="526"/>
      <c r="L404" s="526"/>
      <c r="M404" s="526"/>
      <c r="N404" s="526"/>
      <c r="O404" s="526"/>
      <c r="P404" s="526"/>
      <c r="Q404" s="526"/>
      <c r="R404" s="526"/>
      <c r="S404" s="526"/>
      <c r="T404" s="526"/>
      <c r="U404" s="526"/>
      <c r="V404" s="526"/>
      <c r="W404" s="526"/>
      <c r="X404" s="526"/>
      <c r="Y404" s="526"/>
      <c r="Z404" s="526"/>
      <c r="AA404" s="526"/>
      <c r="AB404" s="526"/>
      <c r="AC404" s="526"/>
    </row>
    <row r="405" spans="1:89" s="526" customFormat="1" x14ac:dyDescent="0.3">
      <c r="A405" s="561"/>
      <c r="B405" s="550"/>
      <c r="C405" s="554"/>
      <c r="AD405" s="527"/>
      <c r="AE405" s="527"/>
      <c r="AF405" s="527"/>
      <c r="AG405" s="552"/>
      <c r="AH405" s="552"/>
      <c r="AI405" s="552"/>
      <c r="AJ405" s="552"/>
      <c r="AK405" s="527"/>
      <c r="AN405" s="527"/>
      <c r="AO405" s="527"/>
      <c r="AP405" s="527"/>
      <c r="AQ405" s="527"/>
      <c r="AR405" s="527"/>
      <c r="AS405" s="527"/>
      <c r="AT405" s="527"/>
      <c r="AU405" s="527"/>
      <c r="AV405" s="527"/>
      <c r="AW405" s="527"/>
      <c r="AX405" s="527"/>
      <c r="AY405" s="527"/>
      <c r="AZ405" s="527"/>
      <c r="BA405" s="527"/>
      <c r="BB405" s="527"/>
      <c r="BC405" s="527"/>
      <c r="BD405" s="527"/>
      <c r="BE405" s="527"/>
      <c r="BF405" s="527"/>
      <c r="BG405" s="527"/>
      <c r="BH405" s="527"/>
      <c r="BI405" s="527"/>
      <c r="BJ405" s="527"/>
      <c r="BK405" s="527"/>
      <c r="BL405" s="527"/>
      <c r="BM405" s="527"/>
      <c r="BN405" s="527"/>
      <c r="BO405" s="527"/>
      <c r="BP405" s="527"/>
      <c r="BQ405" s="527"/>
      <c r="BR405" s="527"/>
      <c r="BS405" s="527"/>
      <c r="BT405" s="527"/>
      <c r="BU405" s="527"/>
      <c r="BV405" s="527"/>
      <c r="BW405" s="527"/>
      <c r="BX405" s="527"/>
      <c r="BY405" s="527"/>
      <c r="BZ405" s="527"/>
      <c r="CA405" s="527"/>
      <c r="CB405" s="527"/>
      <c r="CC405" s="527"/>
      <c r="CD405" s="527"/>
      <c r="CE405" s="527"/>
      <c r="CF405" s="527"/>
      <c r="CG405" s="527"/>
      <c r="CH405" s="527"/>
      <c r="CI405" s="527"/>
      <c r="CJ405" s="527"/>
      <c r="CK405" s="527"/>
    </row>
    <row r="406" spans="1:89" s="526" customFormat="1" x14ac:dyDescent="0.3">
      <c r="A406" s="561"/>
      <c r="B406" s="550"/>
      <c r="C406" s="554"/>
      <c r="AD406" s="527"/>
      <c r="AE406" s="527"/>
      <c r="AF406" s="527"/>
      <c r="AG406" s="552"/>
      <c r="AH406" s="552"/>
      <c r="AI406" s="552"/>
      <c r="AJ406" s="552"/>
      <c r="AK406" s="527"/>
      <c r="AN406" s="527"/>
      <c r="AO406" s="527"/>
      <c r="AP406" s="527"/>
      <c r="AQ406" s="527"/>
      <c r="AR406" s="527"/>
      <c r="AS406" s="527"/>
      <c r="AT406" s="527"/>
      <c r="AU406" s="527"/>
      <c r="AV406" s="527"/>
      <c r="AW406" s="527"/>
      <c r="AX406" s="527"/>
      <c r="AY406" s="527"/>
      <c r="AZ406" s="527"/>
      <c r="BA406" s="527"/>
      <c r="BB406" s="527"/>
      <c r="BC406" s="527"/>
      <c r="BD406" s="527"/>
      <c r="BE406" s="527"/>
      <c r="BF406" s="527"/>
      <c r="BG406" s="527"/>
      <c r="BH406" s="527"/>
      <c r="BI406" s="527"/>
      <c r="BJ406" s="527"/>
      <c r="BK406" s="527"/>
      <c r="BL406" s="527"/>
      <c r="BM406" s="527"/>
      <c r="BN406" s="527"/>
      <c r="BO406" s="527"/>
      <c r="BP406" s="527"/>
      <c r="BQ406" s="527"/>
      <c r="BR406" s="527"/>
      <c r="BS406" s="527"/>
      <c r="BT406" s="527"/>
      <c r="BU406" s="527"/>
      <c r="BV406" s="527"/>
      <c r="BW406" s="527"/>
      <c r="BX406" s="527"/>
      <c r="BY406" s="527"/>
      <c r="BZ406" s="527"/>
      <c r="CA406" s="527"/>
      <c r="CB406" s="527"/>
      <c r="CC406" s="527"/>
      <c r="CD406" s="527"/>
      <c r="CE406" s="527"/>
      <c r="CF406" s="527"/>
      <c r="CG406" s="527"/>
      <c r="CH406" s="527"/>
      <c r="CI406" s="527"/>
      <c r="CJ406" s="527"/>
      <c r="CK406" s="527"/>
    </row>
    <row r="407" spans="1:89" s="526" customFormat="1" x14ac:dyDescent="0.3">
      <c r="A407" s="561"/>
      <c r="B407" s="550"/>
      <c r="C407" s="554"/>
      <c r="AD407" s="527"/>
      <c r="AE407" s="527"/>
      <c r="AF407" s="527"/>
      <c r="AG407" s="552"/>
      <c r="AH407" s="552"/>
      <c r="AI407" s="552"/>
      <c r="AJ407" s="552"/>
      <c r="AK407" s="527"/>
      <c r="AN407" s="527"/>
      <c r="AO407" s="527"/>
      <c r="AP407" s="527"/>
      <c r="AQ407" s="527"/>
      <c r="AR407" s="527"/>
      <c r="AS407" s="527"/>
      <c r="AT407" s="527"/>
      <c r="AU407" s="527"/>
      <c r="AV407" s="527"/>
      <c r="AW407" s="527"/>
      <c r="AX407" s="527"/>
      <c r="AY407" s="527"/>
      <c r="AZ407" s="527"/>
      <c r="BA407" s="527"/>
      <c r="BB407" s="527"/>
      <c r="BC407" s="527"/>
      <c r="BD407" s="527"/>
      <c r="BE407" s="527"/>
      <c r="BF407" s="527"/>
      <c r="BG407" s="527"/>
      <c r="BH407" s="527"/>
      <c r="BI407" s="527"/>
      <c r="BJ407" s="527"/>
      <c r="BK407" s="527"/>
      <c r="BL407" s="527"/>
      <c r="BM407" s="527"/>
      <c r="BN407" s="527"/>
      <c r="BO407" s="527"/>
      <c r="BP407" s="527"/>
      <c r="BQ407" s="527"/>
      <c r="BR407" s="527"/>
      <c r="BS407" s="527"/>
      <c r="BT407" s="527"/>
      <c r="BU407" s="527"/>
      <c r="BV407" s="527"/>
      <c r="BW407" s="527"/>
      <c r="BX407" s="527"/>
      <c r="BY407" s="527"/>
      <c r="BZ407" s="527"/>
      <c r="CA407" s="527"/>
      <c r="CB407" s="527"/>
      <c r="CC407" s="527"/>
      <c r="CD407" s="527"/>
      <c r="CE407" s="527"/>
      <c r="CF407" s="527"/>
      <c r="CG407" s="527"/>
      <c r="CH407" s="527"/>
      <c r="CI407" s="527"/>
      <c r="CJ407" s="527"/>
      <c r="CK407" s="527"/>
    </row>
    <row r="408" spans="1:89" s="526" customFormat="1" x14ac:dyDescent="0.3">
      <c r="A408" s="561"/>
      <c r="B408" s="550"/>
      <c r="C408" s="554"/>
      <c r="AD408" s="527"/>
      <c r="AE408" s="527"/>
      <c r="AF408" s="527"/>
      <c r="AG408" s="552"/>
      <c r="AH408" s="552"/>
      <c r="AI408" s="552"/>
      <c r="AJ408" s="552"/>
      <c r="AK408" s="527"/>
      <c r="AN408" s="527"/>
      <c r="AO408" s="527"/>
      <c r="AP408" s="527"/>
      <c r="AQ408" s="527"/>
      <c r="AR408" s="527"/>
      <c r="AS408" s="527"/>
      <c r="AT408" s="527"/>
      <c r="AU408" s="527"/>
      <c r="AV408" s="527"/>
      <c r="AW408" s="527"/>
      <c r="AX408" s="527"/>
      <c r="AY408" s="527"/>
      <c r="AZ408" s="527"/>
      <c r="BA408" s="527"/>
      <c r="BB408" s="527"/>
      <c r="BC408" s="527"/>
      <c r="BD408" s="527"/>
      <c r="BE408" s="527"/>
      <c r="BF408" s="527"/>
      <c r="BG408" s="527"/>
      <c r="BH408" s="527"/>
      <c r="BI408" s="527"/>
      <c r="BJ408" s="527"/>
      <c r="BK408" s="527"/>
      <c r="BL408" s="527"/>
      <c r="BM408" s="527"/>
      <c r="BN408" s="527"/>
      <c r="BO408" s="527"/>
      <c r="BP408" s="527"/>
      <c r="BQ408" s="527"/>
      <c r="BR408" s="527"/>
      <c r="BS408" s="527"/>
      <c r="BT408" s="527"/>
      <c r="BU408" s="527"/>
      <c r="BV408" s="527"/>
      <c r="BW408" s="527"/>
      <c r="BX408" s="527"/>
      <c r="BY408" s="527"/>
      <c r="BZ408" s="527"/>
      <c r="CA408" s="527"/>
      <c r="CB408" s="527"/>
      <c r="CC408" s="527"/>
      <c r="CD408" s="527"/>
      <c r="CE408" s="527"/>
      <c r="CF408" s="527"/>
      <c r="CG408" s="527"/>
      <c r="CH408" s="527"/>
      <c r="CI408" s="527"/>
      <c r="CJ408" s="527"/>
      <c r="CK408" s="527"/>
    </row>
    <row r="409" spans="1:89" s="526" customFormat="1" x14ac:dyDescent="0.3">
      <c r="A409" s="561"/>
      <c r="B409" s="550"/>
      <c r="C409" s="556"/>
      <c r="AD409" s="527"/>
      <c r="AE409" s="527"/>
      <c r="AF409" s="527"/>
      <c r="AG409" s="552"/>
      <c r="AH409" s="552"/>
      <c r="AI409" s="552"/>
      <c r="AJ409" s="552"/>
      <c r="AK409" s="527"/>
      <c r="AN409" s="527"/>
      <c r="AO409" s="527"/>
      <c r="AP409" s="527"/>
      <c r="AQ409" s="527"/>
      <c r="AR409" s="527"/>
      <c r="AS409" s="527"/>
      <c r="AT409" s="527"/>
      <c r="AU409" s="527"/>
      <c r="AV409" s="527"/>
      <c r="AW409" s="527"/>
      <c r="AX409" s="527"/>
      <c r="AY409" s="527"/>
      <c r="AZ409" s="527"/>
      <c r="BA409" s="527"/>
      <c r="BB409" s="527"/>
      <c r="BC409" s="527"/>
      <c r="BD409" s="527"/>
      <c r="BE409" s="527"/>
      <c r="BF409" s="527"/>
      <c r="BG409" s="527"/>
      <c r="BH409" s="527"/>
      <c r="BI409" s="527"/>
      <c r="BJ409" s="527"/>
      <c r="BK409" s="527"/>
      <c r="BL409" s="527"/>
      <c r="BM409" s="527"/>
      <c r="BN409" s="527"/>
      <c r="BO409" s="527"/>
      <c r="BP409" s="527"/>
      <c r="BQ409" s="527"/>
      <c r="BR409" s="527"/>
      <c r="BS409" s="527"/>
      <c r="BT409" s="527"/>
      <c r="BU409" s="527"/>
      <c r="BV409" s="527"/>
      <c r="BW409" s="527"/>
      <c r="BX409" s="527"/>
      <c r="BY409" s="527"/>
      <c r="BZ409" s="527"/>
      <c r="CA409" s="527"/>
      <c r="CB409" s="527"/>
      <c r="CC409" s="527"/>
      <c r="CD409" s="527"/>
      <c r="CE409" s="527"/>
      <c r="CF409" s="527"/>
      <c r="CG409" s="527"/>
      <c r="CH409" s="527"/>
      <c r="CI409" s="527"/>
      <c r="CJ409" s="527"/>
      <c r="CK409" s="527"/>
    </row>
    <row r="410" spans="1:89" s="526" customFormat="1" x14ac:dyDescent="0.3">
      <c r="A410" s="561"/>
      <c r="B410" s="550"/>
      <c r="C410" s="556"/>
      <c r="D410" s="527"/>
      <c r="E410" s="527"/>
      <c r="F410" s="527"/>
      <c r="G410" s="527"/>
      <c r="H410" s="527"/>
      <c r="I410" s="527"/>
      <c r="J410" s="527"/>
      <c r="K410" s="527"/>
      <c r="L410" s="527"/>
      <c r="M410" s="527"/>
      <c r="N410" s="527"/>
      <c r="O410" s="527"/>
      <c r="P410" s="527"/>
      <c r="Q410" s="527"/>
      <c r="R410" s="527"/>
      <c r="S410" s="527"/>
      <c r="T410" s="527"/>
      <c r="U410" s="527"/>
      <c r="V410" s="527"/>
      <c r="W410" s="527"/>
      <c r="X410" s="527"/>
      <c r="Y410" s="527"/>
      <c r="Z410" s="527"/>
      <c r="AA410" s="527"/>
      <c r="AB410" s="527"/>
      <c r="AC410" s="527"/>
      <c r="AD410" s="527"/>
      <c r="AE410" s="527"/>
      <c r="AF410" s="527"/>
      <c r="AG410" s="552"/>
      <c r="AH410" s="552"/>
      <c r="AI410" s="552"/>
      <c r="AJ410" s="552"/>
      <c r="AK410" s="527"/>
      <c r="AN410" s="527"/>
      <c r="AO410" s="527"/>
      <c r="AP410" s="527"/>
      <c r="AQ410" s="527"/>
      <c r="AR410" s="527"/>
      <c r="AS410" s="527"/>
      <c r="AT410" s="527"/>
      <c r="AU410" s="527"/>
      <c r="AV410" s="527"/>
      <c r="AW410" s="527"/>
      <c r="AX410" s="527"/>
      <c r="AY410" s="527"/>
      <c r="AZ410" s="527"/>
      <c r="BA410" s="527"/>
      <c r="BB410" s="527"/>
      <c r="BC410" s="527"/>
      <c r="BD410" s="527"/>
      <c r="BE410" s="527"/>
      <c r="BF410" s="527"/>
      <c r="BG410" s="527"/>
      <c r="BH410" s="527"/>
      <c r="BI410" s="527"/>
      <c r="BJ410" s="527"/>
      <c r="BK410" s="527"/>
      <c r="BL410" s="527"/>
      <c r="BM410" s="527"/>
      <c r="BN410" s="527"/>
      <c r="BO410" s="527"/>
      <c r="BP410" s="527"/>
      <c r="BQ410" s="527"/>
      <c r="BR410" s="527"/>
      <c r="BS410" s="527"/>
      <c r="BT410" s="527"/>
      <c r="BU410" s="527"/>
      <c r="BV410" s="527"/>
      <c r="BW410" s="527"/>
      <c r="BX410" s="527"/>
      <c r="BY410" s="527"/>
      <c r="BZ410" s="527"/>
      <c r="CA410" s="527"/>
      <c r="CB410" s="527"/>
      <c r="CC410" s="527"/>
      <c r="CD410" s="527"/>
      <c r="CE410" s="527"/>
      <c r="CF410" s="527"/>
      <c r="CG410" s="527"/>
      <c r="CH410" s="527"/>
      <c r="CI410" s="527"/>
      <c r="CJ410" s="527"/>
      <c r="CK410" s="527"/>
    </row>
    <row r="411" spans="1:89" s="526" customFormat="1" x14ac:dyDescent="0.3">
      <c r="A411" s="561"/>
      <c r="B411" s="550"/>
      <c r="C411" s="556"/>
      <c r="D411" s="527"/>
      <c r="E411" s="527"/>
      <c r="F411" s="527"/>
      <c r="G411" s="527"/>
      <c r="H411" s="527"/>
      <c r="I411" s="527"/>
      <c r="J411" s="527"/>
      <c r="K411" s="527"/>
      <c r="L411" s="527"/>
      <c r="M411" s="527"/>
      <c r="N411" s="527"/>
      <c r="O411" s="527"/>
      <c r="P411" s="527"/>
      <c r="Q411" s="527"/>
      <c r="R411" s="527"/>
      <c r="S411" s="527"/>
      <c r="T411" s="527"/>
      <c r="U411" s="527"/>
      <c r="V411" s="527"/>
      <c r="W411" s="527"/>
      <c r="X411" s="527"/>
      <c r="Y411" s="527"/>
      <c r="Z411" s="527"/>
      <c r="AA411" s="527"/>
      <c r="AB411" s="527"/>
      <c r="AC411" s="527"/>
      <c r="AD411" s="527"/>
      <c r="AE411" s="527"/>
      <c r="AF411" s="527"/>
      <c r="AG411" s="552"/>
      <c r="AH411" s="552"/>
      <c r="AI411" s="552"/>
      <c r="AJ411" s="552"/>
      <c r="AK411" s="527"/>
      <c r="AN411" s="527"/>
      <c r="AO411" s="527"/>
      <c r="AP411" s="527"/>
      <c r="AQ411" s="527"/>
      <c r="AR411" s="527"/>
      <c r="AS411" s="527"/>
      <c r="AT411" s="527"/>
      <c r="AU411" s="527"/>
      <c r="AV411" s="527"/>
      <c r="AW411" s="527"/>
      <c r="AX411" s="527"/>
      <c r="AY411" s="527"/>
      <c r="AZ411" s="527"/>
      <c r="BA411" s="527"/>
      <c r="BB411" s="527"/>
      <c r="BC411" s="527"/>
      <c r="BD411" s="527"/>
      <c r="BE411" s="527"/>
      <c r="BF411" s="527"/>
      <c r="BG411" s="527"/>
      <c r="BH411" s="527"/>
      <c r="BI411" s="527"/>
      <c r="BJ411" s="527"/>
      <c r="BK411" s="527"/>
      <c r="BL411" s="527"/>
      <c r="BM411" s="527"/>
      <c r="BN411" s="527"/>
      <c r="BO411" s="527"/>
      <c r="BP411" s="527"/>
      <c r="BQ411" s="527"/>
      <c r="BR411" s="527"/>
      <c r="BS411" s="527"/>
      <c r="BT411" s="527"/>
      <c r="BU411" s="527"/>
      <c r="BV411" s="527"/>
      <c r="BW411" s="527"/>
      <c r="BX411" s="527"/>
      <c r="BY411" s="527"/>
      <c r="BZ411" s="527"/>
      <c r="CA411" s="527"/>
      <c r="CB411" s="527"/>
      <c r="CC411" s="527"/>
      <c r="CD411" s="527"/>
      <c r="CE411" s="527"/>
      <c r="CF411" s="527"/>
      <c r="CG411" s="527"/>
      <c r="CH411" s="527"/>
      <c r="CI411" s="527"/>
      <c r="CJ411" s="527"/>
      <c r="CK411" s="527"/>
    </row>
    <row r="412" spans="1:89" s="526" customFormat="1" x14ac:dyDescent="0.3">
      <c r="A412" s="561"/>
      <c r="B412" s="550"/>
      <c r="C412" s="553"/>
      <c r="D412" s="527"/>
      <c r="E412" s="527"/>
      <c r="F412" s="52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E412" s="527"/>
      <c r="AF412" s="527"/>
      <c r="AG412" s="552"/>
      <c r="AH412" s="552"/>
      <c r="AI412" s="552"/>
      <c r="AJ412" s="552"/>
      <c r="AK412" s="527"/>
      <c r="AN412" s="527"/>
      <c r="AO412" s="527"/>
      <c r="AP412" s="527"/>
      <c r="AQ412" s="527"/>
      <c r="AR412" s="527"/>
      <c r="AS412" s="527"/>
      <c r="AT412" s="527"/>
      <c r="AU412" s="527"/>
      <c r="AV412" s="527"/>
      <c r="AW412" s="527"/>
      <c r="AX412" s="527"/>
      <c r="AY412" s="527"/>
      <c r="AZ412" s="527"/>
      <c r="BA412" s="527"/>
      <c r="BB412" s="527"/>
      <c r="BC412" s="527"/>
      <c r="BD412" s="527"/>
      <c r="BE412" s="527"/>
      <c r="BF412" s="527"/>
      <c r="BG412" s="527"/>
      <c r="BH412" s="527"/>
      <c r="BI412" s="527"/>
      <c r="BJ412" s="527"/>
      <c r="BK412" s="527"/>
      <c r="BL412" s="527"/>
      <c r="BM412" s="527"/>
      <c r="BN412" s="527"/>
      <c r="BO412" s="527"/>
      <c r="BP412" s="527"/>
      <c r="BQ412" s="527"/>
      <c r="BR412" s="527"/>
      <c r="BS412" s="527"/>
      <c r="BT412" s="527"/>
      <c r="BU412" s="527"/>
      <c r="BV412" s="527"/>
      <c r="BW412" s="527"/>
      <c r="BX412" s="527"/>
      <c r="BY412" s="527"/>
      <c r="BZ412" s="527"/>
      <c r="CA412" s="527"/>
      <c r="CB412" s="527"/>
      <c r="CC412" s="527"/>
      <c r="CD412" s="527"/>
      <c r="CE412" s="527"/>
      <c r="CF412" s="527"/>
      <c r="CG412" s="527"/>
      <c r="CH412" s="527"/>
      <c r="CI412" s="527"/>
      <c r="CJ412" s="527"/>
      <c r="CK412" s="527"/>
    </row>
    <row r="413" spans="1:89" s="526" customFormat="1" x14ac:dyDescent="0.3">
      <c r="A413" s="561"/>
      <c r="B413" s="550"/>
      <c r="C413" s="554"/>
      <c r="D413" s="527"/>
      <c r="E413" s="527"/>
      <c r="F413" s="527"/>
      <c r="G413" s="527"/>
      <c r="H413" s="527"/>
      <c r="I413" s="527"/>
      <c r="J413" s="527"/>
      <c r="K413" s="527"/>
      <c r="L413" s="527"/>
      <c r="M413" s="527"/>
      <c r="N413" s="527"/>
      <c r="O413" s="527"/>
      <c r="P413" s="527"/>
      <c r="Q413" s="527"/>
      <c r="R413" s="527"/>
      <c r="S413" s="527"/>
      <c r="T413" s="527"/>
      <c r="U413" s="527"/>
      <c r="V413" s="527"/>
      <c r="W413" s="527"/>
      <c r="X413" s="527"/>
      <c r="Y413" s="527"/>
      <c r="Z413" s="527"/>
      <c r="AA413" s="527"/>
      <c r="AB413" s="527"/>
      <c r="AC413" s="527"/>
      <c r="AD413" s="527"/>
      <c r="AE413" s="527"/>
      <c r="AF413" s="527"/>
      <c r="AG413" s="552"/>
      <c r="AH413" s="552"/>
      <c r="AI413" s="552"/>
      <c r="AJ413" s="552"/>
      <c r="AK413" s="527"/>
      <c r="AN413" s="527"/>
      <c r="AO413" s="527"/>
      <c r="AP413" s="527"/>
      <c r="AQ413" s="527"/>
      <c r="AR413" s="527"/>
      <c r="AS413" s="527"/>
      <c r="AT413" s="527"/>
      <c r="AU413" s="527"/>
      <c r="AV413" s="527"/>
      <c r="AW413" s="527"/>
      <c r="AX413" s="527"/>
      <c r="AY413" s="527"/>
      <c r="AZ413" s="527"/>
      <c r="BA413" s="527"/>
      <c r="BB413" s="527"/>
      <c r="BC413" s="527"/>
      <c r="BD413" s="527"/>
      <c r="BE413" s="527"/>
      <c r="BF413" s="527"/>
      <c r="BG413" s="527"/>
      <c r="BH413" s="527"/>
      <c r="BI413" s="527"/>
      <c r="BJ413" s="527"/>
      <c r="BK413" s="527"/>
      <c r="BL413" s="527"/>
      <c r="BM413" s="527"/>
      <c r="BN413" s="527"/>
      <c r="BO413" s="527"/>
      <c r="BP413" s="527"/>
      <c r="BQ413" s="527"/>
      <c r="BR413" s="527"/>
      <c r="BS413" s="527"/>
      <c r="BT413" s="527"/>
      <c r="BU413" s="527"/>
      <c r="BV413" s="527"/>
      <c r="BW413" s="527"/>
      <c r="BX413" s="527"/>
      <c r="BY413" s="527"/>
      <c r="BZ413" s="527"/>
      <c r="CA413" s="527"/>
      <c r="CB413" s="527"/>
      <c r="CC413" s="527"/>
      <c r="CD413" s="527"/>
      <c r="CE413" s="527"/>
      <c r="CF413" s="527"/>
      <c r="CG413" s="527"/>
      <c r="CH413" s="527"/>
      <c r="CI413" s="527"/>
      <c r="CJ413" s="527"/>
      <c r="CK413" s="527"/>
    </row>
    <row r="414" spans="1:89" s="526" customFormat="1" x14ac:dyDescent="0.3">
      <c r="A414" s="561"/>
      <c r="B414" s="550"/>
      <c r="C414" s="554"/>
      <c r="D414" s="527"/>
      <c r="E414" s="527"/>
      <c r="F414" s="527"/>
      <c r="G414" s="527"/>
      <c r="H414" s="527"/>
      <c r="I414" s="527"/>
      <c r="J414" s="527"/>
      <c r="K414" s="527"/>
      <c r="L414" s="527"/>
      <c r="M414" s="527"/>
      <c r="N414" s="527"/>
      <c r="O414" s="527"/>
      <c r="P414" s="527"/>
      <c r="Q414" s="527"/>
      <c r="R414" s="527"/>
      <c r="S414" s="527"/>
      <c r="T414" s="527"/>
      <c r="U414" s="527"/>
      <c r="V414" s="527"/>
      <c r="W414" s="527"/>
      <c r="X414" s="527"/>
      <c r="Y414" s="527"/>
      <c r="Z414" s="527"/>
      <c r="AA414" s="527"/>
      <c r="AB414" s="527"/>
      <c r="AC414" s="527"/>
      <c r="AD414" s="527"/>
      <c r="AE414" s="527"/>
      <c r="AF414" s="527"/>
      <c r="AG414" s="552"/>
      <c r="AH414" s="552"/>
      <c r="AI414" s="552"/>
      <c r="AJ414" s="552"/>
      <c r="AK414" s="527"/>
      <c r="AN414" s="527"/>
      <c r="AO414" s="527"/>
      <c r="AP414" s="527"/>
      <c r="AQ414" s="527"/>
      <c r="AR414" s="527"/>
      <c r="AS414" s="527"/>
      <c r="AT414" s="527"/>
      <c r="AU414" s="527"/>
      <c r="AV414" s="527"/>
      <c r="AW414" s="527"/>
      <c r="AX414" s="527"/>
      <c r="AY414" s="527"/>
      <c r="AZ414" s="527"/>
      <c r="BA414" s="527"/>
      <c r="BB414" s="527"/>
      <c r="BC414" s="527"/>
      <c r="BD414" s="527"/>
      <c r="BE414" s="527"/>
      <c r="BF414" s="527"/>
      <c r="BG414" s="527"/>
      <c r="BH414" s="527"/>
      <c r="BI414" s="527"/>
      <c r="BJ414" s="527"/>
      <c r="BK414" s="527"/>
      <c r="BL414" s="527"/>
      <c r="BM414" s="527"/>
      <c r="BN414" s="527"/>
      <c r="BO414" s="527"/>
      <c r="BP414" s="527"/>
      <c r="BQ414" s="527"/>
      <c r="BR414" s="527"/>
      <c r="BS414" s="527"/>
      <c r="BT414" s="527"/>
      <c r="BU414" s="527"/>
      <c r="BV414" s="527"/>
      <c r="BW414" s="527"/>
      <c r="BX414" s="527"/>
      <c r="BY414" s="527"/>
      <c r="BZ414" s="527"/>
      <c r="CA414" s="527"/>
      <c r="CB414" s="527"/>
      <c r="CC414" s="527"/>
      <c r="CD414" s="527"/>
      <c r="CE414" s="527"/>
      <c r="CF414" s="527"/>
      <c r="CG414" s="527"/>
      <c r="CH414" s="527"/>
      <c r="CI414" s="527"/>
      <c r="CJ414" s="527"/>
      <c r="CK414" s="527"/>
    </row>
    <row r="415" spans="1:89" s="526" customFormat="1" x14ac:dyDescent="0.3">
      <c r="A415" s="561"/>
      <c r="B415" s="550"/>
      <c r="C415" s="554"/>
      <c r="D415" s="527"/>
      <c r="E415" s="527"/>
      <c r="F415" s="527"/>
      <c r="G415" s="527"/>
      <c r="H415" s="527"/>
      <c r="I415" s="527"/>
      <c r="J415" s="527"/>
      <c r="K415" s="527"/>
      <c r="L415" s="527"/>
      <c r="M415" s="527"/>
      <c r="N415" s="527"/>
      <c r="O415" s="527"/>
      <c r="P415" s="527"/>
      <c r="Q415" s="527"/>
      <c r="R415" s="527"/>
      <c r="S415" s="527"/>
      <c r="T415" s="527"/>
      <c r="U415" s="527"/>
      <c r="V415" s="527"/>
      <c r="W415" s="527"/>
      <c r="X415" s="527"/>
      <c r="Y415" s="527"/>
      <c r="Z415" s="527"/>
      <c r="AA415" s="527"/>
      <c r="AB415" s="527"/>
      <c r="AC415" s="527"/>
      <c r="AD415" s="527"/>
      <c r="AE415" s="527"/>
      <c r="AF415" s="527"/>
      <c r="AG415" s="552"/>
      <c r="AH415" s="552"/>
      <c r="AI415" s="552"/>
      <c r="AJ415" s="552"/>
      <c r="AK415" s="527"/>
      <c r="AN415" s="527"/>
      <c r="AO415" s="527"/>
      <c r="AP415" s="527"/>
      <c r="AQ415" s="527"/>
      <c r="AR415" s="527"/>
      <c r="AS415" s="527"/>
      <c r="AT415" s="527"/>
      <c r="AU415" s="527"/>
      <c r="AV415" s="527"/>
      <c r="AW415" s="527"/>
      <c r="AX415" s="527"/>
      <c r="AY415" s="527"/>
      <c r="AZ415" s="527"/>
      <c r="BA415" s="527"/>
      <c r="BB415" s="527"/>
      <c r="BC415" s="527"/>
      <c r="BD415" s="527"/>
      <c r="BE415" s="527"/>
      <c r="BF415" s="527"/>
      <c r="BG415" s="527"/>
      <c r="BH415" s="527"/>
      <c r="BI415" s="527"/>
      <c r="BJ415" s="527"/>
      <c r="BK415" s="527"/>
      <c r="BL415" s="527"/>
      <c r="BM415" s="527"/>
      <c r="BN415" s="527"/>
      <c r="BO415" s="527"/>
      <c r="BP415" s="527"/>
      <c r="BQ415" s="527"/>
      <c r="BR415" s="527"/>
      <c r="BS415" s="527"/>
      <c r="BT415" s="527"/>
      <c r="BU415" s="527"/>
      <c r="BV415" s="527"/>
      <c r="BW415" s="527"/>
      <c r="BX415" s="527"/>
      <c r="BY415" s="527"/>
      <c r="BZ415" s="527"/>
      <c r="CA415" s="527"/>
      <c r="CB415" s="527"/>
      <c r="CC415" s="527"/>
      <c r="CD415" s="527"/>
      <c r="CE415" s="527"/>
      <c r="CF415" s="527"/>
      <c r="CG415" s="527"/>
      <c r="CH415" s="527"/>
      <c r="CI415" s="527"/>
      <c r="CJ415" s="527"/>
      <c r="CK415" s="527"/>
    </row>
    <row r="416" spans="1:89" s="526" customFormat="1" x14ac:dyDescent="0.3">
      <c r="A416" s="561"/>
      <c r="B416" s="550"/>
      <c r="C416" s="554"/>
      <c r="D416" s="527"/>
      <c r="E416" s="527"/>
      <c r="F416" s="527"/>
      <c r="G416" s="527"/>
      <c r="H416" s="527"/>
      <c r="I416" s="527"/>
      <c r="J416" s="527"/>
      <c r="K416" s="527"/>
      <c r="L416" s="527"/>
      <c r="M416" s="527"/>
      <c r="N416" s="527"/>
      <c r="O416" s="527"/>
      <c r="P416" s="527"/>
      <c r="Q416" s="527"/>
      <c r="R416" s="527"/>
      <c r="S416" s="527"/>
      <c r="T416" s="527"/>
      <c r="U416" s="527"/>
      <c r="V416" s="527"/>
      <c r="W416" s="527"/>
      <c r="X416" s="527"/>
      <c r="Y416" s="527"/>
      <c r="Z416" s="527"/>
      <c r="AA416" s="527"/>
      <c r="AB416" s="527"/>
      <c r="AC416" s="527"/>
      <c r="AD416" s="527"/>
      <c r="AE416" s="527"/>
      <c r="AF416" s="527"/>
      <c r="AG416" s="552"/>
      <c r="AH416" s="552"/>
      <c r="AI416" s="552"/>
      <c r="AJ416" s="552"/>
      <c r="AK416" s="527"/>
      <c r="AN416" s="527"/>
      <c r="AO416" s="527"/>
      <c r="AP416" s="527"/>
      <c r="AQ416" s="527"/>
      <c r="AR416" s="527"/>
      <c r="AS416" s="527"/>
      <c r="AT416" s="527"/>
      <c r="AU416" s="527"/>
      <c r="AV416" s="527"/>
      <c r="AW416" s="527"/>
      <c r="AX416" s="527"/>
      <c r="AY416" s="527"/>
      <c r="AZ416" s="527"/>
      <c r="BA416" s="527"/>
      <c r="BB416" s="527"/>
      <c r="BC416" s="527"/>
      <c r="BD416" s="527"/>
      <c r="BE416" s="527"/>
      <c r="BF416" s="527"/>
      <c r="BG416" s="527"/>
      <c r="BH416" s="527"/>
      <c r="BI416" s="527"/>
      <c r="BJ416" s="527"/>
      <c r="BK416" s="527"/>
      <c r="BL416" s="527"/>
      <c r="BM416" s="527"/>
      <c r="BN416" s="527"/>
      <c r="BO416" s="527"/>
      <c r="BP416" s="527"/>
      <c r="BQ416" s="527"/>
      <c r="BR416" s="527"/>
      <c r="BS416" s="527"/>
      <c r="BT416" s="527"/>
      <c r="BU416" s="527"/>
      <c r="BV416" s="527"/>
      <c r="BW416" s="527"/>
      <c r="BX416" s="527"/>
      <c r="BY416" s="527"/>
      <c r="BZ416" s="527"/>
      <c r="CA416" s="527"/>
      <c r="CB416" s="527"/>
      <c r="CC416" s="527"/>
      <c r="CD416" s="527"/>
      <c r="CE416" s="527"/>
      <c r="CF416" s="527"/>
      <c r="CG416" s="527"/>
      <c r="CH416" s="527"/>
      <c r="CI416" s="527"/>
      <c r="CJ416" s="527"/>
      <c r="CK416" s="527"/>
    </row>
    <row r="417" spans="1:89" s="526" customFormat="1" x14ac:dyDescent="0.3">
      <c r="A417" s="561"/>
      <c r="B417" s="561"/>
      <c r="C417" s="556"/>
      <c r="D417" s="527"/>
      <c r="E417" s="527"/>
      <c r="F417" s="527"/>
      <c r="G417" s="527"/>
      <c r="H417" s="527"/>
      <c r="I417" s="527"/>
      <c r="J417" s="527"/>
      <c r="K417" s="527"/>
      <c r="L417" s="527"/>
      <c r="M417" s="527"/>
      <c r="N417" s="527"/>
      <c r="O417" s="527"/>
      <c r="P417" s="527"/>
      <c r="Q417" s="527"/>
      <c r="R417" s="527"/>
      <c r="S417" s="527"/>
      <c r="T417" s="527"/>
      <c r="U417" s="527"/>
      <c r="V417" s="527"/>
      <c r="W417" s="527"/>
      <c r="X417" s="527"/>
      <c r="Y417" s="527"/>
      <c r="Z417" s="527"/>
      <c r="AA417" s="527"/>
      <c r="AB417" s="527"/>
      <c r="AC417" s="527"/>
      <c r="AD417" s="527"/>
      <c r="AE417" s="527"/>
      <c r="AF417" s="527"/>
      <c r="AG417" s="552"/>
      <c r="AH417" s="552"/>
      <c r="AI417" s="552"/>
      <c r="AJ417" s="552"/>
      <c r="AK417" s="527"/>
      <c r="AN417" s="527"/>
      <c r="AO417" s="527"/>
      <c r="AP417" s="527"/>
      <c r="AQ417" s="527"/>
      <c r="AR417" s="527"/>
      <c r="AS417" s="527"/>
      <c r="AT417" s="527"/>
      <c r="AU417" s="527"/>
      <c r="AV417" s="527"/>
      <c r="AW417" s="527"/>
      <c r="AX417" s="527"/>
      <c r="AY417" s="527"/>
      <c r="AZ417" s="527"/>
      <c r="BA417" s="527"/>
      <c r="BB417" s="527"/>
      <c r="BC417" s="527"/>
      <c r="BD417" s="527"/>
      <c r="BE417" s="527"/>
      <c r="BF417" s="527"/>
      <c r="BG417" s="527"/>
      <c r="BH417" s="527"/>
      <c r="BI417" s="527"/>
      <c r="BJ417" s="527"/>
      <c r="BK417" s="527"/>
      <c r="BL417" s="527"/>
      <c r="BM417" s="527"/>
      <c r="BN417" s="527"/>
      <c r="BO417" s="527"/>
      <c r="BP417" s="527"/>
      <c r="BQ417" s="527"/>
      <c r="BR417" s="527"/>
      <c r="BS417" s="527"/>
      <c r="BT417" s="527"/>
      <c r="BU417" s="527"/>
      <c r="BV417" s="527"/>
      <c r="BW417" s="527"/>
      <c r="BX417" s="527"/>
      <c r="BY417" s="527"/>
      <c r="BZ417" s="527"/>
      <c r="CA417" s="527"/>
      <c r="CB417" s="527"/>
      <c r="CC417" s="527"/>
      <c r="CD417" s="527"/>
      <c r="CE417" s="527"/>
      <c r="CF417" s="527"/>
      <c r="CG417" s="527"/>
      <c r="CH417" s="527"/>
      <c r="CI417" s="527"/>
      <c r="CJ417" s="527"/>
      <c r="CK417" s="527"/>
    </row>
    <row r="418" spans="1:89" s="526" customFormat="1" x14ac:dyDescent="0.3">
      <c r="A418" s="561"/>
      <c r="B418" s="561"/>
      <c r="C418" s="556"/>
      <c r="D418" s="527"/>
      <c r="E418" s="527"/>
      <c r="F418" s="527"/>
      <c r="G418" s="527"/>
      <c r="H418" s="527"/>
      <c r="I418" s="527"/>
      <c r="J418" s="527"/>
      <c r="K418" s="527"/>
      <c r="L418" s="527"/>
      <c r="M418" s="527"/>
      <c r="N418" s="527"/>
      <c r="O418" s="527"/>
      <c r="P418" s="527"/>
      <c r="Q418" s="527"/>
      <c r="R418" s="527"/>
      <c r="S418" s="527"/>
      <c r="T418" s="527"/>
      <c r="U418" s="527"/>
      <c r="V418" s="527"/>
      <c r="W418" s="527"/>
      <c r="X418" s="527"/>
      <c r="Y418" s="527"/>
      <c r="Z418" s="527"/>
      <c r="AA418" s="527"/>
      <c r="AB418" s="527"/>
      <c r="AC418" s="527"/>
      <c r="AD418" s="527"/>
      <c r="AE418" s="527"/>
      <c r="AF418" s="527"/>
      <c r="AG418" s="552"/>
      <c r="AH418" s="552"/>
      <c r="AI418" s="552"/>
      <c r="AJ418" s="552"/>
      <c r="AK418" s="527"/>
      <c r="AN418" s="527"/>
      <c r="AO418" s="527"/>
      <c r="AP418" s="527"/>
      <c r="AQ418" s="527"/>
      <c r="AR418" s="527"/>
      <c r="AS418" s="527"/>
      <c r="AT418" s="527"/>
      <c r="AU418" s="527"/>
      <c r="AV418" s="527"/>
      <c r="AW418" s="527"/>
      <c r="AX418" s="527"/>
      <c r="AY418" s="527"/>
      <c r="AZ418" s="527"/>
      <c r="BA418" s="527"/>
      <c r="BB418" s="527"/>
      <c r="BC418" s="527"/>
      <c r="BD418" s="527"/>
      <c r="BE418" s="527"/>
      <c r="BF418" s="527"/>
      <c r="BG418" s="527"/>
      <c r="BH418" s="527"/>
      <c r="BI418" s="527"/>
      <c r="BJ418" s="527"/>
      <c r="BK418" s="527"/>
      <c r="BL418" s="527"/>
      <c r="BM418" s="527"/>
      <c r="BN418" s="527"/>
      <c r="BO418" s="527"/>
      <c r="BP418" s="527"/>
      <c r="BQ418" s="527"/>
      <c r="BR418" s="527"/>
      <c r="BS418" s="527"/>
      <c r="BT418" s="527"/>
      <c r="BU418" s="527"/>
      <c r="BV418" s="527"/>
      <c r="BW418" s="527"/>
      <c r="BX418" s="527"/>
      <c r="BY418" s="527"/>
      <c r="BZ418" s="527"/>
      <c r="CA418" s="527"/>
      <c r="CB418" s="527"/>
      <c r="CC418" s="527"/>
      <c r="CD418" s="527"/>
      <c r="CE418" s="527"/>
      <c r="CF418" s="527"/>
      <c r="CG418" s="527"/>
      <c r="CH418" s="527"/>
      <c r="CI418" s="527"/>
      <c r="CJ418" s="527"/>
      <c r="CK418" s="527"/>
    </row>
    <row r="419" spans="1:89" s="526" customFormat="1" x14ac:dyDescent="0.3">
      <c r="A419" s="561"/>
      <c r="B419" s="561"/>
      <c r="C419" s="554"/>
      <c r="D419" s="527"/>
      <c r="E419" s="527"/>
      <c r="F419" s="527"/>
      <c r="G419" s="527"/>
      <c r="H419" s="527"/>
      <c r="I419" s="527"/>
      <c r="J419" s="527"/>
      <c r="K419" s="527"/>
      <c r="L419" s="527"/>
      <c r="M419" s="527"/>
      <c r="N419" s="527"/>
      <c r="O419" s="527"/>
      <c r="P419" s="527"/>
      <c r="Q419" s="527"/>
      <c r="R419" s="527"/>
      <c r="S419" s="527"/>
      <c r="T419" s="527"/>
      <c r="U419" s="527"/>
      <c r="V419" s="527"/>
      <c r="W419" s="527"/>
      <c r="X419" s="527"/>
      <c r="Y419" s="527"/>
      <c r="Z419" s="527"/>
      <c r="AA419" s="527"/>
      <c r="AB419" s="527"/>
      <c r="AC419" s="527"/>
      <c r="AD419" s="527"/>
      <c r="AE419" s="527"/>
      <c r="AF419" s="527"/>
      <c r="AG419" s="552"/>
      <c r="AH419" s="552"/>
      <c r="AI419" s="552"/>
      <c r="AJ419" s="552"/>
      <c r="AK419" s="527"/>
      <c r="AN419" s="527"/>
      <c r="AO419" s="527"/>
      <c r="AP419" s="527"/>
      <c r="AQ419" s="527"/>
      <c r="AR419" s="527"/>
      <c r="AS419" s="527"/>
      <c r="AT419" s="527"/>
      <c r="AU419" s="527"/>
      <c r="AV419" s="527"/>
      <c r="AW419" s="527"/>
      <c r="AX419" s="527"/>
      <c r="AY419" s="527"/>
      <c r="AZ419" s="527"/>
      <c r="BA419" s="527"/>
      <c r="BB419" s="527"/>
      <c r="BC419" s="527"/>
      <c r="BD419" s="527"/>
      <c r="BE419" s="527"/>
      <c r="BF419" s="527"/>
      <c r="BG419" s="527"/>
      <c r="BH419" s="527"/>
      <c r="BI419" s="527"/>
      <c r="BJ419" s="527"/>
      <c r="BK419" s="527"/>
      <c r="BL419" s="527"/>
      <c r="BM419" s="527"/>
      <c r="BN419" s="527"/>
      <c r="BO419" s="527"/>
      <c r="BP419" s="527"/>
      <c r="BQ419" s="527"/>
      <c r="BR419" s="527"/>
      <c r="BS419" s="527"/>
      <c r="BT419" s="527"/>
      <c r="BU419" s="527"/>
      <c r="BV419" s="527"/>
      <c r="BW419" s="527"/>
      <c r="BX419" s="527"/>
      <c r="BY419" s="527"/>
      <c r="BZ419" s="527"/>
      <c r="CA419" s="527"/>
      <c r="CB419" s="527"/>
      <c r="CC419" s="527"/>
      <c r="CD419" s="527"/>
      <c r="CE419" s="527"/>
      <c r="CF419" s="527"/>
      <c r="CG419" s="527"/>
      <c r="CH419" s="527"/>
      <c r="CI419" s="527"/>
      <c r="CJ419" s="527"/>
      <c r="CK419" s="527"/>
    </row>
    <row r="420" spans="1:89" s="526" customFormat="1" x14ac:dyDescent="0.3">
      <c r="A420" s="561"/>
      <c r="B420" s="561"/>
      <c r="C420" s="556"/>
      <c r="D420" s="527"/>
      <c r="E420" s="527"/>
      <c r="F420" s="527"/>
      <c r="G420" s="527"/>
      <c r="H420" s="527"/>
      <c r="I420" s="527"/>
      <c r="J420" s="527"/>
      <c r="K420" s="527"/>
      <c r="L420" s="527"/>
      <c r="M420" s="527"/>
      <c r="N420" s="527"/>
      <c r="O420" s="527"/>
      <c r="P420" s="527"/>
      <c r="Q420" s="527"/>
      <c r="R420" s="527"/>
      <c r="S420" s="527"/>
      <c r="T420" s="527"/>
      <c r="U420" s="527"/>
      <c r="V420" s="527"/>
      <c r="W420" s="527"/>
      <c r="X420" s="527"/>
      <c r="Y420" s="527"/>
      <c r="Z420" s="527"/>
      <c r="AA420" s="527"/>
      <c r="AB420" s="527"/>
      <c r="AC420" s="527"/>
      <c r="AD420" s="527"/>
      <c r="AE420" s="527"/>
      <c r="AF420" s="527"/>
      <c r="AG420" s="552"/>
      <c r="AH420" s="552"/>
      <c r="AI420" s="552"/>
      <c r="AJ420" s="552"/>
      <c r="AK420" s="527"/>
      <c r="AN420" s="527"/>
      <c r="AO420" s="527"/>
      <c r="AP420" s="527"/>
      <c r="AQ420" s="527"/>
      <c r="AR420" s="527"/>
      <c r="AS420" s="527"/>
      <c r="AT420" s="527"/>
      <c r="AU420" s="527"/>
      <c r="AV420" s="527"/>
      <c r="AW420" s="527"/>
      <c r="AX420" s="527"/>
      <c r="AY420" s="527"/>
      <c r="AZ420" s="527"/>
      <c r="BA420" s="527"/>
      <c r="BB420" s="527"/>
      <c r="BC420" s="527"/>
      <c r="BD420" s="527"/>
      <c r="BE420" s="527"/>
      <c r="BF420" s="527"/>
      <c r="BG420" s="527"/>
      <c r="BH420" s="527"/>
      <c r="BI420" s="527"/>
      <c r="BJ420" s="527"/>
      <c r="BK420" s="527"/>
      <c r="BL420" s="527"/>
      <c r="BM420" s="527"/>
      <c r="BN420" s="527"/>
      <c r="BO420" s="527"/>
      <c r="BP420" s="527"/>
      <c r="BQ420" s="527"/>
      <c r="BR420" s="527"/>
      <c r="BS420" s="527"/>
      <c r="BT420" s="527"/>
      <c r="BU420" s="527"/>
      <c r="BV420" s="527"/>
      <c r="BW420" s="527"/>
      <c r="BX420" s="527"/>
      <c r="BY420" s="527"/>
      <c r="BZ420" s="527"/>
      <c r="CA420" s="527"/>
      <c r="CB420" s="527"/>
      <c r="CC420" s="527"/>
      <c r="CD420" s="527"/>
      <c r="CE420" s="527"/>
      <c r="CF420" s="527"/>
      <c r="CG420" s="527"/>
      <c r="CH420" s="527"/>
      <c r="CI420" s="527"/>
      <c r="CJ420" s="527"/>
      <c r="CK420" s="527"/>
    </row>
    <row r="421" spans="1:89" x14ac:dyDescent="0.3">
      <c r="C421" s="556"/>
    </row>
    <row r="422" spans="1:89" x14ac:dyDescent="0.3">
      <c r="C422" s="556"/>
    </row>
    <row r="423" spans="1:89" x14ac:dyDescent="0.3">
      <c r="C423" s="556"/>
    </row>
    <row r="424" spans="1:89" x14ac:dyDescent="0.3">
      <c r="C424" s="556"/>
    </row>
    <row r="425" spans="1:89" x14ac:dyDescent="0.3">
      <c r="C425" s="556"/>
    </row>
    <row r="426" spans="1:89" x14ac:dyDescent="0.3">
      <c r="C426" s="554"/>
    </row>
    <row r="427" spans="1:89" x14ac:dyDescent="0.3">
      <c r="C427" s="556"/>
    </row>
    <row r="428" spans="1:89" x14ac:dyDescent="0.3">
      <c r="C428" s="556"/>
    </row>
    <row r="429" spans="1:89" x14ac:dyDescent="0.3">
      <c r="C429" s="554"/>
    </row>
    <row r="430" spans="1:89" x14ac:dyDescent="0.3">
      <c r="C430" s="556"/>
    </row>
    <row r="431" spans="1:89" x14ac:dyDescent="0.3">
      <c r="C431" s="556"/>
    </row>
  </sheetData>
  <autoFilter ref="A2:AC381" xr:uid="{E4CB34B3-01A6-40FC-BEE1-011C000E559F}"/>
  <phoneticPr fontId="16" type="noConversion"/>
  <dataValidations disablePrompts="1" count="1">
    <dataValidation type="list" allowBlank="1" showInputMessage="1" showErrorMessage="1" sqref="A82:A85 AG82:AJ85" xr:uid="{72ABD177-F6D9-415C-A609-FF50CAE15E46}">
      <formula1>$A$3:$A$100</formula1>
    </dataValidation>
  </dataValidations>
  <pageMargins left="0.7" right="0.7" top="0.75" bottom="0.75" header="0.3" footer="0.3"/>
  <pageSetup scale="46" orientation="landscape" r:id="rId1"/>
  <headerFooter>
    <oddHeader>&amp;C&amp;14Republic of Palau:  Detailed Government Finance Statistics</oddHeader>
    <oddFooter>&amp;L&amp;D&amp;RPage &amp;P</oddFooter>
  </headerFooter>
  <rowBreaks count="5" manualBreakCount="5">
    <brk id="69" max="28" man="1"/>
    <brk id="141" max="28" man="1"/>
    <brk id="219" max="28" man="1"/>
    <brk id="265" max="28" man="1"/>
    <brk id="340" max="2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E56BD-B31F-4617-A5CD-DB49079A00F2}">
  <sheetPr codeName="Sheet28">
    <tabColor rgb="FF00B0F0"/>
  </sheetPr>
  <dimension ref="A1:CH416"/>
  <sheetViews>
    <sheetView view="pageBreakPreview" zoomScale="90" zoomScaleNormal="90" zoomScaleSheetLayoutView="90" workbookViewId="0">
      <pane xSplit="3" ySplit="2" topLeftCell="D3" activePane="bottomRight" state="frozen"/>
      <selection pane="topRight" activeCell="A53" sqref="A53:XFD53"/>
      <selection pane="bottomLeft" activeCell="A53" sqref="A53:XFD53"/>
      <selection pane="bottomRight" activeCell="C2" sqref="C2"/>
    </sheetView>
  </sheetViews>
  <sheetFormatPr defaultColWidth="9.1796875" defaultRowHeight="13" outlineLevelCol="1" x14ac:dyDescent="0.3"/>
  <cols>
    <col min="1" max="1" width="11.1796875" style="561" hidden="1" customWidth="1" outlineLevel="1"/>
    <col min="2" max="2" width="3.453125" style="561" hidden="1" customWidth="1" outlineLevel="1"/>
    <col min="3" max="3" width="44" style="527" customWidth="1" collapsed="1"/>
    <col min="4" max="4" width="8.1796875" style="527" bestFit="1" customWidth="1"/>
    <col min="5" max="6" width="8" style="527" bestFit="1" customWidth="1"/>
    <col min="7" max="18" width="8.1796875" style="527" bestFit="1" customWidth="1"/>
    <col min="19" max="26" width="8.453125" style="527" bestFit="1" customWidth="1"/>
    <col min="27" max="29" width="9.1796875" style="527" customWidth="1"/>
    <col min="30" max="33" width="9.1796875" style="552" customWidth="1"/>
    <col min="34" max="34" width="9.1796875" style="527"/>
    <col min="35" max="36" width="9.1796875" style="526"/>
    <col min="37" max="16384" width="9.1796875" style="527"/>
  </cols>
  <sheetData>
    <row r="1" spans="1:36" ht="24.75" customHeight="1" x14ac:dyDescent="0.3">
      <c r="C1" s="93" t="str">
        <f>Index!A107</f>
        <v>Table 9d    General government finances (GFS 2014 format, detail), FY2000-FY2022</v>
      </c>
    </row>
    <row r="2" spans="1:36" s="524" customFormat="1" ht="25.5" customHeight="1" x14ac:dyDescent="0.3">
      <c r="A2" s="547" t="s">
        <v>1461</v>
      </c>
      <c r="B2" s="547"/>
      <c r="C2" s="548" t="s">
        <v>368</v>
      </c>
      <c r="D2" s="549" t="s">
        <v>232</v>
      </c>
      <c r="E2" s="549" t="s">
        <v>233</v>
      </c>
      <c r="F2" s="549" t="s">
        <v>234</v>
      </c>
      <c r="G2" s="549" t="s">
        <v>235</v>
      </c>
      <c r="H2" s="549" t="s">
        <v>236</v>
      </c>
      <c r="I2" s="549" t="s">
        <v>237</v>
      </c>
      <c r="J2" s="549" t="s">
        <v>238</v>
      </c>
      <c r="K2" s="549" t="s">
        <v>239</v>
      </c>
      <c r="L2" s="549" t="s">
        <v>240</v>
      </c>
      <c r="M2" s="549" t="s">
        <v>241</v>
      </c>
      <c r="N2" s="549" t="s">
        <v>242</v>
      </c>
      <c r="O2" s="549" t="s">
        <v>243</v>
      </c>
      <c r="P2" s="549" t="s">
        <v>244</v>
      </c>
      <c r="Q2" s="549" t="s">
        <v>245</v>
      </c>
      <c r="R2" s="549" t="s">
        <v>246</v>
      </c>
      <c r="S2" s="549" t="s">
        <v>247</v>
      </c>
      <c r="T2" s="549" t="s">
        <v>248</v>
      </c>
      <c r="U2" s="549" t="s">
        <v>249</v>
      </c>
      <c r="V2" s="549" t="s">
        <v>250</v>
      </c>
      <c r="W2" s="549" t="s">
        <v>251</v>
      </c>
      <c r="X2" s="549" t="s">
        <v>252</v>
      </c>
      <c r="Y2" s="549" t="s">
        <v>253</v>
      </c>
      <c r="Z2" s="549" t="s">
        <v>254</v>
      </c>
      <c r="AA2" s="523"/>
      <c r="AB2" s="523"/>
      <c r="AC2" s="523"/>
      <c r="AD2" s="523"/>
      <c r="AE2" s="523"/>
      <c r="AF2" s="523"/>
      <c r="AG2" s="523"/>
      <c r="AI2" s="526"/>
      <c r="AJ2" s="526"/>
    </row>
    <row r="3" spans="1:36" ht="20.25" customHeight="1" x14ac:dyDescent="0.3">
      <c r="A3" s="561">
        <v>1</v>
      </c>
      <c r="B3" s="550" t="str">
        <f t="shared" ref="B3:B34" si="0">IF(SUM(D3:AG3)=0,"","X")</f>
        <v>X</v>
      </c>
      <c r="C3" s="527" t="s">
        <v>1462</v>
      </c>
      <c r="D3" s="551">
        <v>97.238700866699219</v>
      </c>
      <c r="E3" s="551">
        <v>90.917236328125</v>
      </c>
      <c r="F3" s="551">
        <v>96.52099609375</v>
      </c>
      <c r="G3" s="551">
        <v>107.45011901855469</v>
      </c>
      <c r="H3" s="551">
        <v>111.28911590576172</v>
      </c>
      <c r="I3" s="551">
        <v>119.13874816894531</v>
      </c>
      <c r="J3" s="551">
        <v>128.1590576171875</v>
      </c>
      <c r="K3" s="551">
        <v>136.71470642089844</v>
      </c>
      <c r="L3" s="551">
        <v>132.18205261230469</v>
      </c>
      <c r="M3" s="551">
        <v>123.39817810058594</v>
      </c>
      <c r="N3" s="551">
        <v>136.11224365234375</v>
      </c>
      <c r="O3" s="551">
        <v>147.55415344238281</v>
      </c>
      <c r="P3" s="551">
        <v>157.38796997070313</v>
      </c>
      <c r="Q3" s="551">
        <v>157.65956115722656</v>
      </c>
      <c r="R3" s="551">
        <v>171.40824890136719</v>
      </c>
      <c r="S3" s="551">
        <v>185.82403564453125</v>
      </c>
      <c r="T3" s="551">
        <v>199.32601928710938</v>
      </c>
      <c r="U3" s="551">
        <v>186.19168090820313</v>
      </c>
      <c r="V3" s="551">
        <v>265.35745239257813</v>
      </c>
      <c r="W3" s="551">
        <v>198.64889526367188</v>
      </c>
      <c r="X3" s="551">
        <v>196.97955322265625</v>
      </c>
      <c r="Y3" s="551">
        <v>211.64216613769531</v>
      </c>
      <c r="Z3" s="551">
        <v>226.840087890625</v>
      </c>
      <c r="AB3" s="551"/>
    </row>
    <row r="4" spans="1:36" x14ac:dyDescent="0.3">
      <c r="A4" s="561">
        <v>1.1000000000000001</v>
      </c>
      <c r="B4" s="550" t="str">
        <f t="shared" si="0"/>
        <v>X</v>
      </c>
      <c r="C4" s="539" t="s">
        <v>1463</v>
      </c>
      <c r="D4" s="551">
        <v>23.792585372924805</v>
      </c>
      <c r="E4" s="551">
        <v>25.171869277954102</v>
      </c>
      <c r="F4" s="551">
        <v>23.941583633422852</v>
      </c>
      <c r="G4" s="551">
        <v>24.756107330322266</v>
      </c>
      <c r="H4" s="551">
        <v>28.428125381469727</v>
      </c>
      <c r="I4" s="551">
        <v>32.487171173095703</v>
      </c>
      <c r="J4" s="551">
        <v>31.637907028198242</v>
      </c>
      <c r="K4" s="551">
        <v>31.132278442382813</v>
      </c>
      <c r="L4" s="551">
        <v>33.284988403320313</v>
      </c>
      <c r="M4" s="551">
        <v>29.648881912231445</v>
      </c>
      <c r="N4" s="551">
        <v>31.486057281494141</v>
      </c>
      <c r="O4" s="551">
        <v>35.081405639648438</v>
      </c>
      <c r="P4" s="551">
        <v>39.401069641113281</v>
      </c>
      <c r="Q4" s="551">
        <v>41.903724670410156</v>
      </c>
      <c r="R4" s="551">
        <v>47.526588439941406</v>
      </c>
      <c r="S4" s="551">
        <v>57.050758361816406</v>
      </c>
      <c r="T4" s="551">
        <v>59.746646881103516</v>
      </c>
      <c r="U4" s="551">
        <v>57.486431121826172</v>
      </c>
      <c r="V4" s="551">
        <v>60.915557861328125</v>
      </c>
      <c r="W4" s="551">
        <v>52.239719390869141</v>
      </c>
      <c r="X4" s="551">
        <v>48.015388488769531</v>
      </c>
      <c r="Y4" s="551">
        <v>41.794868469238281</v>
      </c>
      <c r="Z4" s="551">
        <v>43.907482147216797</v>
      </c>
      <c r="AB4" s="551"/>
    </row>
    <row r="5" spans="1:36" x14ac:dyDescent="0.3">
      <c r="A5" s="561" t="s">
        <v>1464</v>
      </c>
      <c r="B5" s="550" t="str">
        <f t="shared" si="0"/>
        <v>X</v>
      </c>
      <c r="C5" s="553" t="s">
        <v>1465</v>
      </c>
      <c r="D5" s="551">
        <v>5.4798808097839355</v>
      </c>
      <c r="E5" s="551">
        <v>5.9586491584777832</v>
      </c>
      <c r="F5" s="551">
        <v>5.9010119438171387</v>
      </c>
      <c r="G5" s="551">
        <v>6.3255228996276855</v>
      </c>
      <c r="H5" s="551">
        <v>6.5075678825378418</v>
      </c>
      <c r="I5" s="551">
        <v>6.8989062309265137</v>
      </c>
      <c r="J5" s="551">
        <v>6.9780192375183105</v>
      </c>
      <c r="K5" s="551">
        <v>6.911829948425293</v>
      </c>
      <c r="L5" s="551">
        <v>6.9653630256652832</v>
      </c>
      <c r="M5" s="551">
        <v>6.6439619064331055</v>
      </c>
      <c r="N5" s="551">
        <v>6.6749730110168457</v>
      </c>
      <c r="O5" s="551">
        <v>7.1297469139099121</v>
      </c>
      <c r="P5" s="551">
        <v>7.1437168121337891</v>
      </c>
      <c r="Q5" s="551">
        <v>7.3568120002746582</v>
      </c>
      <c r="R5" s="551">
        <v>8.1507387161254883</v>
      </c>
      <c r="S5" s="551">
        <v>9.1428747177124023</v>
      </c>
      <c r="T5" s="551">
        <v>10.024467468261719</v>
      </c>
      <c r="U5" s="551">
        <v>10.933713912963867</v>
      </c>
      <c r="V5" s="551">
        <v>10.970115661621094</v>
      </c>
      <c r="W5" s="551">
        <v>10.90015697479248</v>
      </c>
      <c r="X5" s="551">
        <v>10.440800666809082</v>
      </c>
      <c r="Y5" s="551">
        <v>10.189999580383301</v>
      </c>
      <c r="Z5" s="551">
        <v>9.4049997329711914</v>
      </c>
      <c r="AB5" s="551"/>
    </row>
    <row r="6" spans="1:36" x14ac:dyDescent="0.3">
      <c r="A6" s="583" t="s">
        <v>1466</v>
      </c>
      <c r="B6" s="550" t="str">
        <f t="shared" si="0"/>
        <v>X</v>
      </c>
      <c r="C6" s="554" t="s">
        <v>1467</v>
      </c>
      <c r="D6" s="551">
        <v>5.4798808097839355</v>
      </c>
      <c r="E6" s="551">
        <v>5.9586491584777832</v>
      </c>
      <c r="F6" s="551">
        <v>5.9010119438171387</v>
      </c>
      <c r="G6" s="551">
        <v>6.3255228996276855</v>
      </c>
      <c r="H6" s="551">
        <v>6.5075678825378418</v>
      </c>
      <c r="I6" s="551">
        <v>6.8989062309265137</v>
      </c>
      <c r="J6" s="551">
        <v>6.9780192375183105</v>
      </c>
      <c r="K6" s="551">
        <v>6.911829948425293</v>
      </c>
      <c r="L6" s="551">
        <v>6.9653630256652832</v>
      </c>
      <c r="M6" s="551">
        <v>6.6439619064331055</v>
      </c>
      <c r="N6" s="551">
        <v>6.6749730110168457</v>
      </c>
      <c r="O6" s="551">
        <v>7.1297469139099121</v>
      </c>
      <c r="P6" s="551">
        <v>7.1437168121337891</v>
      </c>
      <c r="Q6" s="551">
        <v>7.3568120002746582</v>
      </c>
      <c r="R6" s="551">
        <v>8.1507387161254883</v>
      </c>
      <c r="S6" s="551">
        <v>9.1428747177124023</v>
      </c>
      <c r="T6" s="551">
        <v>10.024467468261719</v>
      </c>
      <c r="U6" s="551">
        <v>10.933713912963867</v>
      </c>
      <c r="V6" s="551">
        <v>10.970115661621094</v>
      </c>
      <c r="W6" s="551">
        <v>10.90015697479248</v>
      </c>
      <c r="X6" s="551">
        <v>10.440800666809082</v>
      </c>
      <c r="Y6" s="551">
        <v>10.189999580383301</v>
      </c>
      <c r="Z6" s="551">
        <v>9.4049997329711914</v>
      </c>
      <c r="AB6" s="551"/>
      <c r="AD6" s="555"/>
      <c r="AE6" s="555"/>
      <c r="AF6" s="555"/>
      <c r="AG6" s="555"/>
    </row>
    <row r="7" spans="1:36" x14ac:dyDescent="0.3">
      <c r="A7" s="583" t="s">
        <v>1468</v>
      </c>
      <c r="B7" s="550" t="str">
        <f t="shared" si="0"/>
        <v/>
      </c>
      <c r="C7" s="554" t="s">
        <v>1469</v>
      </c>
      <c r="D7" s="551">
        <v>0</v>
      </c>
      <c r="E7" s="551">
        <v>0</v>
      </c>
      <c r="F7" s="551">
        <v>0</v>
      </c>
      <c r="G7" s="551">
        <v>0</v>
      </c>
      <c r="H7" s="551">
        <v>0</v>
      </c>
      <c r="I7" s="551">
        <v>0</v>
      </c>
      <c r="J7" s="551">
        <v>0</v>
      </c>
      <c r="K7" s="551">
        <v>0</v>
      </c>
      <c r="L7" s="551">
        <v>0</v>
      </c>
      <c r="M7" s="551">
        <v>0</v>
      </c>
      <c r="N7" s="551">
        <v>0</v>
      </c>
      <c r="O7" s="551">
        <v>0</v>
      </c>
      <c r="P7" s="551">
        <v>0</v>
      </c>
      <c r="Q7" s="551">
        <v>0</v>
      </c>
      <c r="R7" s="551">
        <v>0</v>
      </c>
      <c r="S7" s="551">
        <v>0</v>
      </c>
      <c r="T7" s="551">
        <v>0</v>
      </c>
      <c r="U7" s="551">
        <v>0</v>
      </c>
      <c r="V7" s="551">
        <v>0</v>
      </c>
      <c r="W7" s="551">
        <v>0</v>
      </c>
      <c r="X7" s="551">
        <v>0</v>
      </c>
      <c r="Y7" s="551">
        <v>0</v>
      </c>
      <c r="Z7" s="551">
        <v>0</v>
      </c>
      <c r="AB7" s="551"/>
      <c r="AD7" s="555"/>
      <c r="AE7" s="555"/>
      <c r="AF7" s="555"/>
      <c r="AG7" s="555"/>
    </row>
    <row r="8" spans="1:36" x14ac:dyDescent="0.3">
      <c r="A8" s="583" t="s">
        <v>1470</v>
      </c>
      <c r="B8" s="550" t="str">
        <f t="shared" si="0"/>
        <v/>
      </c>
      <c r="C8" s="554" t="s">
        <v>1471</v>
      </c>
      <c r="D8" s="551">
        <v>0</v>
      </c>
      <c r="E8" s="551">
        <v>0</v>
      </c>
      <c r="F8" s="551">
        <v>0</v>
      </c>
      <c r="G8" s="551">
        <v>0</v>
      </c>
      <c r="H8" s="551">
        <v>0</v>
      </c>
      <c r="I8" s="551">
        <v>0</v>
      </c>
      <c r="J8" s="551">
        <v>0</v>
      </c>
      <c r="K8" s="551">
        <v>0</v>
      </c>
      <c r="L8" s="551">
        <v>0</v>
      </c>
      <c r="M8" s="551">
        <v>0</v>
      </c>
      <c r="N8" s="551">
        <v>0</v>
      </c>
      <c r="O8" s="551">
        <v>0</v>
      </c>
      <c r="P8" s="551">
        <v>0</v>
      </c>
      <c r="Q8" s="551">
        <v>0</v>
      </c>
      <c r="R8" s="551">
        <v>0</v>
      </c>
      <c r="S8" s="551">
        <v>0</v>
      </c>
      <c r="T8" s="551">
        <v>0</v>
      </c>
      <c r="U8" s="551">
        <v>0</v>
      </c>
      <c r="V8" s="551">
        <v>0</v>
      </c>
      <c r="W8" s="551">
        <v>0</v>
      </c>
      <c r="X8" s="551">
        <v>0</v>
      </c>
      <c r="Y8" s="551">
        <v>0</v>
      </c>
      <c r="Z8" s="551">
        <v>0</v>
      </c>
      <c r="AB8" s="551"/>
      <c r="AD8" s="555"/>
      <c r="AE8" s="555"/>
      <c r="AF8" s="555"/>
      <c r="AG8" s="555"/>
    </row>
    <row r="9" spans="1:36" x14ac:dyDescent="0.3">
      <c r="A9" s="583" t="s">
        <v>1472</v>
      </c>
      <c r="B9" s="550" t="str">
        <f t="shared" si="0"/>
        <v>X</v>
      </c>
      <c r="C9" s="553" t="s">
        <v>1473</v>
      </c>
      <c r="D9" s="551">
        <v>0.84906500577926636</v>
      </c>
      <c r="E9" s="551">
        <v>0.82891297340393066</v>
      </c>
      <c r="F9" s="551">
        <v>1.0815260410308838</v>
      </c>
      <c r="G9" s="551">
        <v>1.3015910387039185</v>
      </c>
      <c r="H9" s="551">
        <v>1.4057140350341797</v>
      </c>
      <c r="I9" s="551">
        <v>1.1063439846038818</v>
      </c>
      <c r="J9" s="551">
        <v>1.0820950269699097</v>
      </c>
      <c r="K9" s="551">
        <v>0.97459101676940918</v>
      </c>
      <c r="L9" s="551">
        <v>1.1597199440002441</v>
      </c>
      <c r="M9" s="551">
        <v>0.93202102184295654</v>
      </c>
      <c r="N9" s="551">
        <v>1.1860330104827881</v>
      </c>
      <c r="O9" s="551">
        <v>0.91648298501968384</v>
      </c>
      <c r="P9" s="551">
        <v>1.0031499862670898</v>
      </c>
      <c r="Q9" s="551">
        <v>0.96697402000427246</v>
      </c>
      <c r="R9" s="551">
        <v>1.1468590497970581</v>
      </c>
      <c r="S9" s="551">
        <v>1.3870669603347778</v>
      </c>
      <c r="T9" s="551">
        <v>1.7023919820785522</v>
      </c>
      <c r="U9" s="551">
        <v>1.4857079982757568</v>
      </c>
      <c r="V9" s="551">
        <v>1.3856849670410156</v>
      </c>
      <c r="W9" s="551">
        <v>1.4425480365753174</v>
      </c>
      <c r="X9" s="551">
        <v>1.390315055847168</v>
      </c>
      <c r="Y9" s="551">
        <v>0.82400000095367432</v>
      </c>
      <c r="Z9" s="551">
        <v>1.0279999971389771</v>
      </c>
      <c r="AA9" s="530"/>
      <c r="AB9" s="551"/>
      <c r="AD9" s="555"/>
      <c r="AE9" s="555"/>
      <c r="AF9" s="555"/>
      <c r="AG9" s="555"/>
    </row>
    <row r="10" spans="1:36" x14ac:dyDescent="0.3">
      <c r="A10" s="583" t="s">
        <v>1474</v>
      </c>
      <c r="B10" s="550" t="str">
        <f t="shared" si="0"/>
        <v>X</v>
      </c>
      <c r="C10" s="553" t="s">
        <v>1475</v>
      </c>
      <c r="D10" s="551">
        <v>0</v>
      </c>
      <c r="E10" s="551">
        <v>7.8968353569507599E-2</v>
      </c>
      <c r="F10" s="551">
        <v>8.8236153125762939E-2</v>
      </c>
      <c r="G10" s="551">
        <v>8.5210293531417847E-2</v>
      </c>
      <c r="H10" s="551">
        <v>8.0110765993595123E-2</v>
      </c>
      <c r="I10" s="551">
        <v>8.5140891373157501E-2</v>
      </c>
      <c r="J10" s="551">
        <v>7.9197369515895844E-2</v>
      </c>
      <c r="K10" s="551">
        <v>7.9956516623497009E-2</v>
      </c>
      <c r="L10" s="551">
        <v>0.10402047634124756</v>
      </c>
      <c r="M10" s="551">
        <v>0.10057251900434494</v>
      </c>
      <c r="N10" s="551">
        <v>9.6243992447853088E-2</v>
      </c>
      <c r="O10" s="551">
        <v>9.4797603785991669E-2</v>
      </c>
      <c r="P10" s="551">
        <v>0.11354183405637741</v>
      </c>
      <c r="Q10" s="551">
        <v>0.13765309751033783</v>
      </c>
      <c r="R10" s="551">
        <v>0.10734622180461884</v>
      </c>
      <c r="S10" s="551">
        <v>0.13061447441577911</v>
      </c>
      <c r="T10" s="551">
        <v>0.14537313580513</v>
      </c>
      <c r="U10" s="551">
        <v>0.12657000124454498</v>
      </c>
      <c r="V10" s="551">
        <v>0.12262000143527985</v>
      </c>
      <c r="W10" s="551">
        <v>0.11726749688386917</v>
      </c>
      <c r="X10" s="551">
        <v>0.10351499915122986</v>
      </c>
      <c r="Y10" s="551">
        <v>0.10189250111579895</v>
      </c>
      <c r="Z10" s="551">
        <v>0.10342150181531906</v>
      </c>
      <c r="AB10" s="551"/>
      <c r="AD10" s="555"/>
      <c r="AE10" s="555"/>
      <c r="AF10" s="555"/>
      <c r="AG10" s="555"/>
    </row>
    <row r="11" spans="1:36" x14ac:dyDescent="0.3">
      <c r="A11" s="583" t="s">
        <v>1476</v>
      </c>
      <c r="B11" s="550" t="str">
        <f t="shared" si="0"/>
        <v>X</v>
      </c>
      <c r="C11" s="554" t="s">
        <v>1477</v>
      </c>
      <c r="D11" s="551">
        <v>0</v>
      </c>
      <c r="E11" s="551">
        <v>7.8968353569507599E-2</v>
      </c>
      <c r="F11" s="551">
        <v>8.8236153125762939E-2</v>
      </c>
      <c r="G11" s="551">
        <v>8.5210293531417847E-2</v>
      </c>
      <c r="H11" s="551">
        <v>8.0110765993595123E-2</v>
      </c>
      <c r="I11" s="551">
        <v>8.5140891373157501E-2</v>
      </c>
      <c r="J11" s="551">
        <v>7.9197369515895844E-2</v>
      </c>
      <c r="K11" s="551">
        <v>7.9956516623497009E-2</v>
      </c>
      <c r="L11" s="551">
        <v>0.10402047634124756</v>
      </c>
      <c r="M11" s="551">
        <v>0.10057251900434494</v>
      </c>
      <c r="N11" s="551">
        <v>9.6243992447853088E-2</v>
      </c>
      <c r="O11" s="551">
        <v>9.4797603785991669E-2</v>
      </c>
      <c r="P11" s="551">
        <v>0.11354183405637741</v>
      </c>
      <c r="Q11" s="551">
        <v>0.13765309751033783</v>
      </c>
      <c r="R11" s="551">
        <v>0.10734622180461884</v>
      </c>
      <c r="S11" s="551">
        <v>0.13061447441577911</v>
      </c>
      <c r="T11" s="551">
        <v>0.14537313580513</v>
      </c>
      <c r="U11" s="551">
        <v>0.12657000124454498</v>
      </c>
      <c r="V11" s="551">
        <v>0.12262000143527985</v>
      </c>
      <c r="W11" s="551">
        <v>0.11726749688386917</v>
      </c>
      <c r="X11" s="551">
        <v>0.10351499915122986</v>
      </c>
      <c r="Y11" s="551">
        <v>0.10189250111579895</v>
      </c>
      <c r="Z11" s="551">
        <v>0.10342150181531906</v>
      </c>
      <c r="AB11" s="551"/>
      <c r="AD11" s="555"/>
      <c r="AE11" s="555"/>
      <c r="AF11" s="555"/>
      <c r="AG11" s="555"/>
    </row>
    <row r="12" spans="1:36" x14ac:dyDescent="0.3">
      <c r="A12" s="583" t="s">
        <v>1478</v>
      </c>
      <c r="B12" s="550" t="str">
        <f t="shared" si="0"/>
        <v/>
      </c>
      <c r="C12" s="554" t="s">
        <v>1479</v>
      </c>
      <c r="D12" s="551">
        <v>0</v>
      </c>
      <c r="E12" s="551">
        <v>0</v>
      </c>
      <c r="F12" s="551">
        <v>0</v>
      </c>
      <c r="G12" s="551">
        <v>0</v>
      </c>
      <c r="H12" s="551">
        <v>0</v>
      </c>
      <c r="I12" s="551">
        <v>0</v>
      </c>
      <c r="J12" s="551">
        <v>0</v>
      </c>
      <c r="K12" s="551">
        <v>0</v>
      </c>
      <c r="L12" s="551">
        <v>0</v>
      </c>
      <c r="M12" s="551">
        <v>0</v>
      </c>
      <c r="N12" s="551">
        <v>0</v>
      </c>
      <c r="O12" s="551">
        <v>0</v>
      </c>
      <c r="P12" s="551">
        <v>0</v>
      </c>
      <c r="Q12" s="551">
        <v>0</v>
      </c>
      <c r="R12" s="551">
        <v>0</v>
      </c>
      <c r="S12" s="551">
        <v>0</v>
      </c>
      <c r="T12" s="551">
        <v>0</v>
      </c>
      <c r="U12" s="551">
        <v>0</v>
      </c>
      <c r="V12" s="551">
        <v>0</v>
      </c>
      <c r="W12" s="551">
        <v>0</v>
      </c>
      <c r="X12" s="551">
        <v>0</v>
      </c>
      <c r="Y12" s="551">
        <v>0</v>
      </c>
      <c r="Z12" s="551">
        <v>0</v>
      </c>
      <c r="AB12" s="551"/>
      <c r="AD12" s="555"/>
      <c r="AE12" s="555"/>
      <c r="AF12" s="555"/>
      <c r="AG12" s="555"/>
    </row>
    <row r="13" spans="1:36" x14ac:dyDescent="0.3">
      <c r="A13" s="583" t="s">
        <v>1480</v>
      </c>
      <c r="B13" s="550" t="str">
        <f t="shared" si="0"/>
        <v/>
      </c>
      <c r="C13" s="554" t="s">
        <v>1481</v>
      </c>
      <c r="D13" s="551">
        <v>0</v>
      </c>
      <c r="E13" s="551">
        <v>0</v>
      </c>
      <c r="F13" s="551">
        <v>0</v>
      </c>
      <c r="G13" s="551">
        <v>0</v>
      </c>
      <c r="H13" s="551">
        <v>0</v>
      </c>
      <c r="I13" s="551">
        <v>0</v>
      </c>
      <c r="J13" s="551">
        <v>0</v>
      </c>
      <c r="K13" s="551">
        <v>0</v>
      </c>
      <c r="L13" s="551">
        <v>0</v>
      </c>
      <c r="M13" s="551">
        <v>0</v>
      </c>
      <c r="N13" s="551">
        <v>0</v>
      </c>
      <c r="O13" s="551">
        <v>0</v>
      </c>
      <c r="P13" s="551">
        <v>0</v>
      </c>
      <c r="Q13" s="551">
        <v>0</v>
      </c>
      <c r="R13" s="551">
        <v>0</v>
      </c>
      <c r="S13" s="551">
        <v>0</v>
      </c>
      <c r="T13" s="551">
        <v>0</v>
      </c>
      <c r="U13" s="551">
        <v>0</v>
      </c>
      <c r="V13" s="551">
        <v>0</v>
      </c>
      <c r="W13" s="551">
        <v>0</v>
      </c>
      <c r="X13" s="551">
        <v>0</v>
      </c>
      <c r="Y13" s="551">
        <v>0</v>
      </c>
      <c r="Z13" s="551">
        <v>0</v>
      </c>
      <c r="AB13" s="551"/>
      <c r="AD13" s="555"/>
      <c r="AE13" s="555"/>
      <c r="AF13" s="555"/>
      <c r="AG13" s="555"/>
    </row>
    <row r="14" spans="1:36" x14ac:dyDescent="0.3">
      <c r="A14" s="583" t="s">
        <v>1482</v>
      </c>
      <c r="B14" s="550" t="str">
        <f t="shared" si="0"/>
        <v/>
      </c>
      <c r="C14" s="554" t="s">
        <v>1483</v>
      </c>
      <c r="D14" s="551">
        <v>0</v>
      </c>
      <c r="E14" s="551">
        <v>0</v>
      </c>
      <c r="F14" s="551">
        <v>0</v>
      </c>
      <c r="G14" s="551">
        <v>0</v>
      </c>
      <c r="H14" s="551">
        <v>0</v>
      </c>
      <c r="I14" s="551">
        <v>0</v>
      </c>
      <c r="J14" s="551">
        <v>0</v>
      </c>
      <c r="K14" s="551">
        <v>0</v>
      </c>
      <c r="L14" s="551">
        <v>0</v>
      </c>
      <c r="M14" s="551">
        <v>0</v>
      </c>
      <c r="N14" s="551">
        <v>0</v>
      </c>
      <c r="O14" s="551">
        <v>0</v>
      </c>
      <c r="P14" s="551">
        <v>0</v>
      </c>
      <c r="Q14" s="551">
        <v>0</v>
      </c>
      <c r="R14" s="551">
        <v>0</v>
      </c>
      <c r="S14" s="551">
        <v>0</v>
      </c>
      <c r="T14" s="551">
        <v>0</v>
      </c>
      <c r="U14" s="551">
        <v>0</v>
      </c>
      <c r="V14" s="551">
        <v>0</v>
      </c>
      <c r="W14" s="551">
        <v>0</v>
      </c>
      <c r="X14" s="551">
        <v>0</v>
      </c>
      <c r="Y14" s="551">
        <v>0</v>
      </c>
      <c r="Z14" s="551">
        <v>0</v>
      </c>
      <c r="AB14" s="551"/>
      <c r="AD14" s="555"/>
      <c r="AE14" s="555"/>
      <c r="AF14" s="555"/>
      <c r="AG14" s="555"/>
    </row>
    <row r="15" spans="1:36" x14ac:dyDescent="0.3">
      <c r="A15" s="583" t="s">
        <v>1484</v>
      </c>
      <c r="B15" s="550" t="str">
        <f t="shared" si="0"/>
        <v/>
      </c>
      <c r="C15" s="554" t="s">
        <v>1485</v>
      </c>
      <c r="D15" s="551">
        <v>0</v>
      </c>
      <c r="E15" s="551">
        <v>0</v>
      </c>
      <c r="F15" s="551">
        <v>0</v>
      </c>
      <c r="G15" s="551">
        <v>0</v>
      </c>
      <c r="H15" s="551">
        <v>0</v>
      </c>
      <c r="I15" s="551">
        <v>0</v>
      </c>
      <c r="J15" s="551">
        <v>0</v>
      </c>
      <c r="K15" s="551">
        <v>0</v>
      </c>
      <c r="L15" s="551">
        <v>0</v>
      </c>
      <c r="M15" s="551">
        <v>0</v>
      </c>
      <c r="N15" s="551">
        <v>0</v>
      </c>
      <c r="O15" s="551">
        <v>0</v>
      </c>
      <c r="P15" s="551">
        <v>0</v>
      </c>
      <c r="Q15" s="551">
        <v>0</v>
      </c>
      <c r="R15" s="551">
        <v>0</v>
      </c>
      <c r="S15" s="551">
        <v>0</v>
      </c>
      <c r="T15" s="551">
        <v>0</v>
      </c>
      <c r="U15" s="551">
        <v>0</v>
      </c>
      <c r="V15" s="551">
        <v>0</v>
      </c>
      <c r="W15" s="551">
        <v>0</v>
      </c>
      <c r="X15" s="551">
        <v>0</v>
      </c>
      <c r="Y15" s="551">
        <v>0</v>
      </c>
      <c r="Z15" s="551">
        <v>0</v>
      </c>
      <c r="AB15" s="551"/>
      <c r="AD15" s="555"/>
      <c r="AE15" s="555"/>
      <c r="AF15" s="555"/>
      <c r="AG15" s="555"/>
    </row>
    <row r="16" spans="1:36" x14ac:dyDescent="0.3">
      <c r="A16" s="583" t="s">
        <v>1486</v>
      </c>
      <c r="B16" s="550" t="str">
        <f t="shared" si="0"/>
        <v/>
      </c>
      <c r="C16" s="554" t="s">
        <v>1487</v>
      </c>
      <c r="D16" s="551">
        <v>0</v>
      </c>
      <c r="E16" s="551">
        <v>0</v>
      </c>
      <c r="F16" s="551">
        <v>0</v>
      </c>
      <c r="G16" s="551">
        <v>0</v>
      </c>
      <c r="H16" s="551">
        <v>0</v>
      </c>
      <c r="I16" s="551">
        <v>0</v>
      </c>
      <c r="J16" s="551">
        <v>0</v>
      </c>
      <c r="K16" s="551">
        <v>0</v>
      </c>
      <c r="L16" s="551">
        <v>0</v>
      </c>
      <c r="M16" s="551">
        <v>0</v>
      </c>
      <c r="N16" s="551">
        <v>0</v>
      </c>
      <c r="O16" s="551">
        <v>0</v>
      </c>
      <c r="P16" s="551">
        <v>0</v>
      </c>
      <c r="Q16" s="551">
        <v>0</v>
      </c>
      <c r="R16" s="551">
        <v>0</v>
      </c>
      <c r="S16" s="551">
        <v>0</v>
      </c>
      <c r="T16" s="551">
        <v>0</v>
      </c>
      <c r="U16" s="551">
        <v>0</v>
      </c>
      <c r="V16" s="551">
        <v>0</v>
      </c>
      <c r="W16" s="551">
        <v>0</v>
      </c>
      <c r="X16" s="551">
        <v>0</v>
      </c>
      <c r="Y16" s="551">
        <v>0</v>
      </c>
      <c r="Z16" s="551">
        <v>0</v>
      </c>
      <c r="AB16" s="551"/>
      <c r="AD16" s="555"/>
      <c r="AE16" s="555"/>
      <c r="AF16" s="555"/>
      <c r="AG16" s="555"/>
    </row>
    <row r="17" spans="1:33" x14ac:dyDescent="0.3">
      <c r="A17" s="561" t="s">
        <v>1488</v>
      </c>
      <c r="B17" s="550" t="str">
        <f t="shared" si="0"/>
        <v>X</v>
      </c>
      <c r="C17" s="553" t="s">
        <v>1489</v>
      </c>
      <c r="D17" s="551">
        <v>8.8591012954711914</v>
      </c>
      <c r="E17" s="551">
        <v>10.056356430053711</v>
      </c>
      <c r="F17" s="551">
        <v>9.5092315673828125</v>
      </c>
      <c r="G17" s="551">
        <v>9.3009204864501953</v>
      </c>
      <c r="H17" s="551">
        <v>10.0145263671875</v>
      </c>
      <c r="I17" s="551">
        <v>12.033392906188965</v>
      </c>
      <c r="J17" s="551">
        <v>12.418544769287109</v>
      </c>
      <c r="K17" s="551">
        <v>12.430458068847656</v>
      </c>
      <c r="L17" s="551">
        <v>13.803478240966797</v>
      </c>
      <c r="M17" s="551">
        <v>12.586852073669434</v>
      </c>
      <c r="N17" s="551">
        <v>12.458152770996094</v>
      </c>
      <c r="O17" s="551">
        <v>15.220717430114746</v>
      </c>
      <c r="P17" s="551">
        <v>16.531652450561523</v>
      </c>
      <c r="Q17" s="551">
        <v>17.57151985168457</v>
      </c>
      <c r="R17" s="551">
        <v>19.514930725097656</v>
      </c>
      <c r="S17" s="551">
        <v>22.326295852661133</v>
      </c>
      <c r="T17" s="551">
        <v>23.112808227539063</v>
      </c>
      <c r="U17" s="551">
        <v>21.246139526367188</v>
      </c>
      <c r="V17" s="551">
        <v>21.626388549804688</v>
      </c>
      <c r="W17" s="551">
        <v>21.690376281738281</v>
      </c>
      <c r="X17" s="551">
        <v>15.552518844604492</v>
      </c>
      <c r="Y17" s="551">
        <v>14.616387367248535</v>
      </c>
      <c r="Z17" s="551">
        <v>16.725711822509766</v>
      </c>
      <c r="AB17" s="551"/>
    </row>
    <row r="18" spans="1:33" x14ac:dyDescent="0.3">
      <c r="A18" s="583" t="s">
        <v>1490</v>
      </c>
      <c r="B18" s="550" t="str">
        <f t="shared" si="0"/>
        <v>X</v>
      </c>
      <c r="C18" s="554" t="s">
        <v>1491</v>
      </c>
      <c r="D18" s="551">
        <v>6.1843700408935547</v>
      </c>
      <c r="E18" s="551">
        <v>6.9293661117553711</v>
      </c>
      <c r="F18" s="551">
        <v>7.463038444519043</v>
      </c>
      <c r="G18" s="551">
        <v>7.2487268447875977</v>
      </c>
      <c r="H18" s="551">
        <v>7.7015790939331055</v>
      </c>
      <c r="I18" s="551">
        <v>9.2992849349975586</v>
      </c>
      <c r="J18" s="551">
        <v>9.5904083251953125</v>
      </c>
      <c r="K18" s="551">
        <v>9.572148323059082</v>
      </c>
      <c r="L18" s="551">
        <v>10.492125511169434</v>
      </c>
      <c r="M18" s="551">
        <v>9.4266586303710938</v>
      </c>
      <c r="N18" s="551">
        <v>9.1876688003540039</v>
      </c>
      <c r="O18" s="551">
        <v>10.731061935424805</v>
      </c>
      <c r="P18" s="551">
        <v>12.066498756408691</v>
      </c>
      <c r="Q18" s="551">
        <v>12.196018218994141</v>
      </c>
      <c r="R18" s="551">
        <v>13.019842147827148</v>
      </c>
      <c r="S18" s="551">
        <v>14.524587631225586</v>
      </c>
      <c r="T18" s="551">
        <v>14.909894943237305</v>
      </c>
      <c r="U18" s="551">
        <v>13.955595016479492</v>
      </c>
      <c r="V18" s="551">
        <v>14.494422912597656</v>
      </c>
      <c r="W18" s="551">
        <v>14.110933303833008</v>
      </c>
      <c r="X18" s="551">
        <v>11.847390174865723</v>
      </c>
      <c r="Y18" s="551">
        <v>11.196000099182129</v>
      </c>
      <c r="Z18" s="551">
        <v>12.48799991607666</v>
      </c>
      <c r="AB18" s="551"/>
      <c r="AD18" s="555"/>
      <c r="AE18" s="555"/>
      <c r="AF18" s="555"/>
      <c r="AG18" s="555"/>
    </row>
    <row r="19" spans="1:33" ht="12.75" customHeight="1" x14ac:dyDescent="0.3">
      <c r="A19" s="583" t="s">
        <v>1492</v>
      </c>
      <c r="B19" s="550" t="str">
        <f t="shared" si="0"/>
        <v/>
      </c>
      <c r="C19" s="556" t="s">
        <v>1493</v>
      </c>
      <c r="D19" s="551">
        <v>0</v>
      </c>
      <c r="E19" s="551">
        <v>0</v>
      </c>
      <c r="F19" s="551">
        <v>0</v>
      </c>
      <c r="G19" s="551">
        <v>0</v>
      </c>
      <c r="H19" s="551">
        <v>0</v>
      </c>
      <c r="I19" s="551">
        <v>0</v>
      </c>
      <c r="J19" s="551">
        <v>0</v>
      </c>
      <c r="K19" s="551">
        <v>0</v>
      </c>
      <c r="L19" s="551">
        <v>0</v>
      </c>
      <c r="M19" s="551">
        <v>0</v>
      </c>
      <c r="N19" s="551">
        <v>0</v>
      </c>
      <c r="O19" s="551">
        <v>0</v>
      </c>
      <c r="P19" s="551">
        <v>0</v>
      </c>
      <c r="Q19" s="551">
        <v>0</v>
      </c>
      <c r="R19" s="551">
        <v>0</v>
      </c>
      <c r="S19" s="551">
        <v>0</v>
      </c>
      <c r="T19" s="551">
        <v>0</v>
      </c>
      <c r="U19" s="551">
        <v>0</v>
      </c>
      <c r="V19" s="551">
        <v>0</v>
      </c>
      <c r="W19" s="551">
        <v>0</v>
      </c>
      <c r="X19" s="551">
        <v>0</v>
      </c>
      <c r="Y19" s="551">
        <v>0</v>
      </c>
      <c r="Z19" s="551">
        <v>0</v>
      </c>
      <c r="AB19" s="551"/>
      <c r="AD19" s="555"/>
      <c r="AE19" s="555"/>
      <c r="AF19" s="555"/>
      <c r="AG19" s="555"/>
    </row>
    <row r="20" spans="1:33" ht="12.75" customHeight="1" x14ac:dyDescent="0.3">
      <c r="A20" s="583" t="s">
        <v>1494</v>
      </c>
      <c r="B20" s="550" t="str">
        <f t="shared" si="0"/>
        <v/>
      </c>
      <c r="C20" s="556" t="s">
        <v>1495</v>
      </c>
      <c r="D20" s="551">
        <v>0</v>
      </c>
      <c r="E20" s="551">
        <v>0</v>
      </c>
      <c r="F20" s="551">
        <v>0</v>
      </c>
      <c r="G20" s="551">
        <v>0</v>
      </c>
      <c r="H20" s="551">
        <v>0</v>
      </c>
      <c r="I20" s="551">
        <v>0</v>
      </c>
      <c r="J20" s="551">
        <v>0</v>
      </c>
      <c r="K20" s="551">
        <v>0</v>
      </c>
      <c r="L20" s="551">
        <v>0</v>
      </c>
      <c r="M20" s="551">
        <v>0</v>
      </c>
      <c r="N20" s="551">
        <v>0</v>
      </c>
      <c r="O20" s="551">
        <v>0</v>
      </c>
      <c r="P20" s="551">
        <v>0</v>
      </c>
      <c r="Q20" s="551">
        <v>0</v>
      </c>
      <c r="R20" s="551">
        <v>0</v>
      </c>
      <c r="S20" s="551">
        <v>0</v>
      </c>
      <c r="T20" s="551">
        <v>0</v>
      </c>
      <c r="U20" s="551">
        <v>0</v>
      </c>
      <c r="V20" s="551">
        <v>0</v>
      </c>
      <c r="W20" s="551">
        <v>0</v>
      </c>
      <c r="X20" s="551">
        <v>0</v>
      </c>
      <c r="Y20" s="551">
        <v>0</v>
      </c>
      <c r="Z20" s="551">
        <v>0</v>
      </c>
      <c r="AB20" s="551"/>
      <c r="AD20" s="555"/>
      <c r="AE20" s="555"/>
      <c r="AF20" s="555"/>
      <c r="AG20" s="555"/>
    </row>
    <row r="21" spans="1:33" x14ac:dyDescent="0.3">
      <c r="A21" s="583" t="s">
        <v>1496</v>
      </c>
      <c r="B21" s="550" t="str">
        <f t="shared" si="0"/>
        <v>X</v>
      </c>
      <c r="C21" s="556" t="s">
        <v>1497</v>
      </c>
      <c r="D21" s="551">
        <v>6.1843700408935547</v>
      </c>
      <c r="E21" s="551">
        <v>6.9293661117553711</v>
      </c>
      <c r="F21" s="551">
        <v>7.463038444519043</v>
      </c>
      <c r="G21" s="551">
        <v>7.2487268447875977</v>
      </c>
      <c r="H21" s="551">
        <v>7.7015790939331055</v>
      </c>
      <c r="I21" s="551">
        <v>9.2992849349975586</v>
      </c>
      <c r="J21" s="551">
        <v>9.5904083251953125</v>
      </c>
      <c r="K21" s="551">
        <v>9.572148323059082</v>
      </c>
      <c r="L21" s="551">
        <v>10.492125511169434</v>
      </c>
      <c r="M21" s="551">
        <v>9.4266586303710938</v>
      </c>
      <c r="N21" s="551">
        <v>9.1876688003540039</v>
      </c>
      <c r="O21" s="551">
        <v>10.731061935424805</v>
      </c>
      <c r="P21" s="551">
        <v>12.066498756408691</v>
      </c>
      <c r="Q21" s="551">
        <v>12.196018218994141</v>
      </c>
      <c r="R21" s="551">
        <v>13.019842147827148</v>
      </c>
      <c r="S21" s="551">
        <v>14.524587631225586</v>
      </c>
      <c r="T21" s="551">
        <v>14.909894943237305</v>
      </c>
      <c r="U21" s="551">
        <v>13.955595016479492</v>
      </c>
      <c r="V21" s="551">
        <v>14.494422912597656</v>
      </c>
      <c r="W21" s="551">
        <v>14.110933303833008</v>
      </c>
      <c r="X21" s="551">
        <v>11.847390174865723</v>
      </c>
      <c r="Y21" s="551">
        <v>11.196000099182129</v>
      </c>
      <c r="Z21" s="551">
        <v>12.48799991607666</v>
      </c>
      <c r="AB21" s="551"/>
      <c r="AD21" s="555"/>
      <c r="AE21" s="555"/>
      <c r="AF21" s="555"/>
      <c r="AG21" s="555"/>
    </row>
    <row r="22" spans="1:33" x14ac:dyDescent="0.3">
      <c r="A22" s="561" t="s">
        <v>1498</v>
      </c>
      <c r="B22" s="550" t="str">
        <f t="shared" si="0"/>
        <v/>
      </c>
      <c r="C22" s="556" t="s">
        <v>1499</v>
      </c>
      <c r="D22" s="551">
        <v>0</v>
      </c>
      <c r="E22" s="551">
        <v>0</v>
      </c>
      <c r="F22" s="551">
        <v>0</v>
      </c>
      <c r="G22" s="551">
        <v>0</v>
      </c>
      <c r="H22" s="551">
        <v>0</v>
      </c>
      <c r="I22" s="551">
        <v>0</v>
      </c>
      <c r="J22" s="551">
        <v>0</v>
      </c>
      <c r="K22" s="551">
        <v>0</v>
      </c>
      <c r="L22" s="551">
        <v>0</v>
      </c>
      <c r="M22" s="551">
        <v>0</v>
      </c>
      <c r="N22" s="551">
        <v>0</v>
      </c>
      <c r="O22" s="551">
        <v>0</v>
      </c>
      <c r="P22" s="551">
        <v>0</v>
      </c>
      <c r="Q22" s="551">
        <v>0</v>
      </c>
      <c r="R22" s="551">
        <v>0</v>
      </c>
      <c r="S22" s="551">
        <v>0</v>
      </c>
      <c r="T22" s="551">
        <v>0</v>
      </c>
      <c r="U22" s="551">
        <v>0</v>
      </c>
      <c r="V22" s="551">
        <v>0</v>
      </c>
      <c r="W22" s="551">
        <v>0</v>
      </c>
      <c r="X22" s="551">
        <v>0</v>
      </c>
      <c r="Y22" s="551">
        <v>0</v>
      </c>
      <c r="Z22" s="551">
        <v>0</v>
      </c>
      <c r="AB22" s="551"/>
    </row>
    <row r="23" spans="1:33" x14ac:dyDescent="0.3">
      <c r="A23" s="583" t="s">
        <v>1500</v>
      </c>
      <c r="B23" s="550" t="str">
        <f t="shared" si="0"/>
        <v/>
      </c>
      <c r="C23" s="554" t="s">
        <v>1501</v>
      </c>
      <c r="D23" s="551">
        <v>0</v>
      </c>
      <c r="E23" s="551">
        <v>0</v>
      </c>
      <c r="F23" s="551">
        <v>0</v>
      </c>
      <c r="G23" s="551">
        <v>0</v>
      </c>
      <c r="H23" s="551">
        <v>0</v>
      </c>
      <c r="I23" s="551">
        <v>0</v>
      </c>
      <c r="J23" s="551">
        <v>0</v>
      </c>
      <c r="K23" s="551">
        <v>0</v>
      </c>
      <c r="L23" s="551">
        <v>0</v>
      </c>
      <c r="M23" s="551">
        <v>0</v>
      </c>
      <c r="N23" s="551">
        <v>0</v>
      </c>
      <c r="O23" s="551">
        <v>0</v>
      </c>
      <c r="P23" s="551">
        <v>0</v>
      </c>
      <c r="Q23" s="551">
        <v>0</v>
      </c>
      <c r="R23" s="551">
        <v>0</v>
      </c>
      <c r="S23" s="551">
        <v>0</v>
      </c>
      <c r="T23" s="551">
        <v>0</v>
      </c>
      <c r="U23" s="551">
        <v>0</v>
      </c>
      <c r="V23" s="551">
        <v>0</v>
      </c>
      <c r="W23" s="551">
        <v>0</v>
      </c>
      <c r="X23" s="551">
        <v>0</v>
      </c>
      <c r="Y23" s="551">
        <v>0</v>
      </c>
      <c r="Z23" s="551">
        <v>0</v>
      </c>
      <c r="AB23" s="551"/>
      <c r="AD23" s="555"/>
      <c r="AE23" s="555"/>
      <c r="AF23" s="555"/>
      <c r="AG23" s="555"/>
    </row>
    <row r="24" spans="1:33" x14ac:dyDescent="0.3">
      <c r="A24" s="583" t="s">
        <v>1502</v>
      </c>
      <c r="B24" s="550" t="str">
        <f t="shared" si="0"/>
        <v/>
      </c>
      <c r="C24" s="554" t="s">
        <v>1503</v>
      </c>
      <c r="D24" s="551">
        <v>0</v>
      </c>
      <c r="E24" s="551">
        <v>0</v>
      </c>
      <c r="F24" s="551">
        <v>0</v>
      </c>
      <c r="G24" s="551">
        <v>0</v>
      </c>
      <c r="H24" s="551">
        <v>0</v>
      </c>
      <c r="I24" s="551">
        <v>0</v>
      </c>
      <c r="J24" s="551">
        <v>0</v>
      </c>
      <c r="K24" s="551">
        <v>0</v>
      </c>
      <c r="L24" s="551">
        <v>0</v>
      </c>
      <c r="M24" s="551">
        <v>0</v>
      </c>
      <c r="N24" s="551">
        <v>0</v>
      </c>
      <c r="O24" s="551">
        <v>0</v>
      </c>
      <c r="P24" s="551">
        <v>0</v>
      </c>
      <c r="Q24" s="551">
        <v>0</v>
      </c>
      <c r="R24" s="551">
        <v>0</v>
      </c>
      <c r="S24" s="551">
        <v>0</v>
      </c>
      <c r="T24" s="551">
        <v>0</v>
      </c>
      <c r="U24" s="551">
        <v>0</v>
      </c>
      <c r="V24" s="551">
        <v>0</v>
      </c>
      <c r="W24" s="551">
        <v>0</v>
      </c>
      <c r="X24" s="551">
        <v>0</v>
      </c>
      <c r="Y24" s="551">
        <v>0</v>
      </c>
      <c r="Z24" s="551">
        <v>0</v>
      </c>
      <c r="AB24" s="551"/>
      <c r="AD24" s="555"/>
      <c r="AE24" s="555"/>
      <c r="AF24" s="555"/>
      <c r="AG24" s="555"/>
    </row>
    <row r="25" spans="1:33" x14ac:dyDescent="0.3">
      <c r="A25" s="583" t="s">
        <v>1504</v>
      </c>
      <c r="B25" s="550" t="str">
        <f t="shared" si="0"/>
        <v>X</v>
      </c>
      <c r="C25" s="554" t="s">
        <v>1505</v>
      </c>
      <c r="D25" s="551">
        <v>1.9256050586700439</v>
      </c>
      <c r="E25" s="551">
        <v>1.6887940168380737</v>
      </c>
      <c r="F25" s="551">
        <v>1.014570951461792</v>
      </c>
      <c r="G25" s="551">
        <v>1.0757639408111572</v>
      </c>
      <c r="H25" s="551">
        <v>1.2713099718093872</v>
      </c>
      <c r="I25" s="551">
        <v>1.5543639659881592</v>
      </c>
      <c r="J25" s="551">
        <v>1.3493119478225708</v>
      </c>
      <c r="K25" s="551">
        <v>1.8137270212173462</v>
      </c>
      <c r="L25" s="551">
        <v>2.2637450695037842</v>
      </c>
      <c r="M25" s="551">
        <v>2.2029209136962891</v>
      </c>
      <c r="N25" s="551">
        <v>2.3025069236755371</v>
      </c>
      <c r="O25" s="551">
        <v>2.9114770889282227</v>
      </c>
      <c r="P25" s="551">
        <v>3.4414269924163818</v>
      </c>
      <c r="Q25" s="551">
        <v>4.2651958465576172</v>
      </c>
      <c r="R25" s="551">
        <v>4.971768856048584</v>
      </c>
      <c r="S25" s="551">
        <v>5.882929801940918</v>
      </c>
      <c r="T25" s="551">
        <v>5.7707891464233398</v>
      </c>
      <c r="U25" s="551">
        <v>4.959691047668457</v>
      </c>
      <c r="V25" s="551">
        <v>4.5453839302062988</v>
      </c>
      <c r="W25" s="551">
        <v>3.5950748920440674</v>
      </c>
      <c r="X25" s="551">
        <v>0.10489299893379211</v>
      </c>
      <c r="Y25" s="551">
        <v>0.53700000047683716</v>
      </c>
      <c r="Z25" s="551">
        <v>1.2879999876022339</v>
      </c>
      <c r="AB25" s="551"/>
      <c r="AD25" s="555"/>
      <c r="AE25" s="555"/>
      <c r="AF25" s="555"/>
      <c r="AG25" s="555"/>
    </row>
    <row r="26" spans="1:33" x14ac:dyDescent="0.3">
      <c r="A26" s="583" t="s">
        <v>1506</v>
      </c>
      <c r="B26" s="550" t="str">
        <f t="shared" si="0"/>
        <v>X</v>
      </c>
      <c r="C26" s="556" t="s">
        <v>1507</v>
      </c>
      <c r="D26" s="551">
        <v>1.0814729928970337</v>
      </c>
      <c r="E26" s="551">
        <v>1.0710330009460449</v>
      </c>
      <c r="F26" s="551">
        <v>0.95016998052597046</v>
      </c>
      <c r="G26" s="551">
        <v>1.0259100198745728</v>
      </c>
      <c r="H26" s="551">
        <v>1.2227489948272705</v>
      </c>
      <c r="I26" s="551">
        <v>1.4869110584259033</v>
      </c>
      <c r="J26" s="551">
        <v>1.2553960084915161</v>
      </c>
      <c r="K26" s="551">
        <v>1.7362060546875</v>
      </c>
      <c r="L26" s="551">
        <v>2.1348350048065186</v>
      </c>
      <c r="M26" s="551">
        <v>2.0867040157318115</v>
      </c>
      <c r="N26" s="551">
        <v>2.2050309181213379</v>
      </c>
      <c r="O26" s="551">
        <v>2.7765109539031982</v>
      </c>
      <c r="P26" s="551">
        <v>3.3078351020812988</v>
      </c>
      <c r="Q26" s="551">
        <v>4.1218228340148926</v>
      </c>
      <c r="R26" s="551">
        <v>4.7938132286071777</v>
      </c>
      <c r="S26" s="551">
        <v>5.6765179634094238</v>
      </c>
      <c r="T26" s="551">
        <v>5.6187858581542969</v>
      </c>
      <c r="U26" s="551">
        <v>4.8087668418884277</v>
      </c>
      <c r="V26" s="551">
        <v>4.405299186706543</v>
      </c>
      <c r="W26" s="551">
        <v>3.4589080810546875</v>
      </c>
      <c r="X26" s="551">
        <v>0</v>
      </c>
      <c r="Y26" s="551">
        <v>0.52600002288818359</v>
      </c>
      <c r="Z26" s="551">
        <v>1.2239999771118164</v>
      </c>
      <c r="AB26" s="551"/>
      <c r="AD26" s="555"/>
      <c r="AE26" s="555"/>
      <c r="AF26" s="555"/>
      <c r="AG26" s="555"/>
    </row>
    <row r="27" spans="1:33" x14ac:dyDescent="0.3">
      <c r="A27" s="583" t="s">
        <v>1508</v>
      </c>
      <c r="B27" s="550" t="str">
        <f t="shared" si="0"/>
        <v>X</v>
      </c>
      <c r="C27" s="556" t="s">
        <v>1509</v>
      </c>
      <c r="D27" s="551">
        <v>0.84413200616836548</v>
      </c>
      <c r="E27" s="551">
        <v>0.61776101589202881</v>
      </c>
      <c r="F27" s="551">
        <v>6.4401000738143921E-2</v>
      </c>
      <c r="G27" s="551">
        <v>4.985399916768074E-2</v>
      </c>
      <c r="H27" s="551">
        <v>4.856099933385849E-2</v>
      </c>
      <c r="I27" s="551">
        <v>6.7452996969223022E-2</v>
      </c>
      <c r="J27" s="551">
        <v>9.3915998935699463E-2</v>
      </c>
      <c r="K27" s="551">
        <v>7.7520996332168579E-2</v>
      </c>
      <c r="L27" s="551">
        <v>0.12891000509262085</v>
      </c>
      <c r="M27" s="551">
        <v>0.1162170022726059</v>
      </c>
      <c r="N27" s="551">
        <v>9.7475998103618622E-2</v>
      </c>
      <c r="O27" s="551">
        <v>0.13496600091457367</v>
      </c>
      <c r="P27" s="551">
        <v>0.13359199464321136</v>
      </c>
      <c r="Q27" s="551">
        <v>0.14337299764156342</v>
      </c>
      <c r="R27" s="551">
        <v>0.1779559999704361</v>
      </c>
      <c r="S27" s="551">
        <v>0.20641200244426727</v>
      </c>
      <c r="T27" s="551">
        <v>0.15200300514698029</v>
      </c>
      <c r="U27" s="551">
        <v>0.15092399716377258</v>
      </c>
      <c r="V27" s="551">
        <v>0.14008499681949615</v>
      </c>
      <c r="W27" s="551">
        <v>0.1361670047044754</v>
      </c>
      <c r="X27" s="551">
        <v>0.10489299893379211</v>
      </c>
      <c r="Y27" s="551">
        <v>1.0999999940395355E-2</v>
      </c>
      <c r="Z27" s="551">
        <v>6.4000003039836884E-2</v>
      </c>
      <c r="AB27" s="551"/>
      <c r="AD27" s="555"/>
      <c r="AE27" s="555"/>
      <c r="AF27" s="555"/>
      <c r="AG27" s="555"/>
    </row>
    <row r="28" spans="1:33" x14ac:dyDescent="0.3">
      <c r="A28" s="583" t="s">
        <v>1510</v>
      </c>
      <c r="B28" s="550" t="str">
        <f t="shared" si="0"/>
        <v>X</v>
      </c>
      <c r="C28" s="554" t="s">
        <v>1511</v>
      </c>
      <c r="D28" s="551">
        <v>0.74912601709365845</v>
      </c>
      <c r="E28" s="551">
        <v>1.4381961822509766</v>
      </c>
      <c r="F28" s="551">
        <v>1.0316225290298462</v>
      </c>
      <c r="G28" s="551">
        <v>0.97642970085144043</v>
      </c>
      <c r="H28" s="551">
        <v>1.0416364669799805</v>
      </c>
      <c r="I28" s="551">
        <v>1.1797441244125366</v>
      </c>
      <c r="J28" s="551">
        <v>1.4788244962692261</v>
      </c>
      <c r="K28" s="551">
        <v>1.0445824861526489</v>
      </c>
      <c r="L28" s="551">
        <v>1.0476081371307373</v>
      </c>
      <c r="M28" s="551">
        <v>0.9572717547416687</v>
      </c>
      <c r="N28" s="551">
        <v>0.96797639131546021</v>
      </c>
      <c r="O28" s="551">
        <v>1.5781785249710083</v>
      </c>
      <c r="P28" s="551">
        <v>1.0237265825271606</v>
      </c>
      <c r="Q28" s="551">
        <v>1.1103048324584961</v>
      </c>
      <c r="R28" s="551">
        <v>1.5233198404312134</v>
      </c>
      <c r="S28" s="551">
        <v>1.9187781810760498</v>
      </c>
      <c r="T28" s="551">
        <v>2.4321253299713135</v>
      </c>
      <c r="U28" s="551">
        <v>2.3308532238006592</v>
      </c>
      <c r="V28" s="551">
        <v>2.5865802764892578</v>
      </c>
      <c r="W28" s="551">
        <v>3.9843692779541016</v>
      </c>
      <c r="X28" s="551">
        <v>3.6002357006072998</v>
      </c>
      <c r="Y28" s="551">
        <v>2.8833873271942139</v>
      </c>
      <c r="Z28" s="551">
        <v>2.9497120380401611</v>
      </c>
      <c r="AB28" s="551"/>
      <c r="AD28" s="555"/>
      <c r="AE28" s="555"/>
      <c r="AF28" s="555"/>
      <c r="AG28" s="555"/>
    </row>
    <row r="29" spans="1:33" x14ac:dyDescent="0.3">
      <c r="A29" s="583" t="s">
        <v>1512</v>
      </c>
      <c r="B29" s="550" t="str">
        <f t="shared" si="0"/>
        <v>X</v>
      </c>
      <c r="C29" s="556" t="s">
        <v>1513</v>
      </c>
      <c r="D29" s="551">
        <v>0.5820239782333374</v>
      </c>
      <c r="E29" s="551">
        <v>1.1809600591659546</v>
      </c>
      <c r="F29" s="551">
        <v>0.47170400619506836</v>
      </c>
      <c r="G29" s="551">
        <v>0.45542201399803162</v>
      </c>
      <c r="H29" s="551">
        <v>0.47533801198005676</v>
      </c>
      <c r="I29" s="551">
        <v>0.51072502136230469</v>
      </c>
      <c r="J29" s="551">
        <v>0.48266398906707764</v>
      </c>
      <c r="K29" s="551">
        <v>0.45329999923706055</v>
      </c>
      <c r="L29" s="551">
        <v>0.45931598544120789</v>
      </c>
      <c r="M29" s="551">
        <v>0.42893201112747192</v>
      </c>
      <c r="N29" s="551">
        <v>0.42991998791694641</v>
      </c>
      <c r="O29" s="551">
        <v>0.4192039966583252</v>
      </c>
      <c r="P29" s="551">
        <v>0.4566589891910553</v>
      </c>
      <c r="Q29" s="551">
        <v>0.5089070200920105</v>
      </c>
      <c r="R29" s="551">
        <v>0.72550702095031738</v>
      </c>
      <c r="S29" s="551">
        <v>0.7506679892539978</v>
      </c>
      <c r="T29" s="551">
        <v>0.82644897699356079</v>
      </c>
      <c r="U29" s="551">
        <v>0.84403800964355469</v>
      </c>
      <c r="V29" s="551">
        <v>0.8251500129699707</v>
      </c>
      <c r="W29" s="551">
        <v>1.9043020009994507</v>
      </c>
      <c r="X29" s="551">
        <v>1.6335409879684448</v>
      </c>
      <c r="Y29" s="551">
        <v>0.78299999237060547</v>
      </c>
      <c r="Z29" s="551">
        <v>0.79900002479553223</v>
      </c>
      <c r="AB29" s="551"/>
      <c r="AD29" s="555"/>
      <c r="AE29" s="555"/>
      <c r="AF29" s="555"/>
      <c r="AG29" s="555"/>
    </row>
    <row r="30" spans="1:33" x14ac:dyDescent="0.3">
      <c r="A30" s="583" t="s">
        <v>1514</v>
      </c>
      <c r="B30" s="550" t="str">
        <f t="shared" si="0"/>
        <v>X</v>
      </c>
      <c r="C30" s="556" t="s">
        <v>1515</v>
      </c>
      <c r="D30" s="551">
        <v>0.16710199415683746</v>
      </c>
      <c r="E30" s="551">
        <v>0.25723615288734436</v>
      </c>
      <c r="F30" s="551">
        <v>0.55991846323013306</v>
      </c>
      <c r="G30" s="551">
        <v>0.5210077166557312</v>
      </c>
      <c r="H30" s="551">
        <v>0.56629842519760132</v>
      </c>
      <c r="I30" s="551">
        <v>0.66901916265487671</v>
      </c>
      <c r="J30" s="551">
        <v>0.99616050720214844</v>
      </c>
      <c r="K30" s="551">
        <v>0.59128248691558838</v>
      </c>
      <c r="L30" s="551">
        <v>0.58829212188720703</v>
      </c>
      <c r="M30" s="551">
        <v>0.52833974361419678</v>
      </c>
      <c r="N30" s="551">
        <v>0.53805637359619141</v>
      </c>
      <c r="O30" s="551">
        <v>1.1589745283126831</v>
      </c>
      <c r="P30" s="551">
        <v>0.56706756353378296</v>
      </c>
      <c r="Q30" s="551">
        <v>0.6013978123664856</v>
      </c>
      <c r="R30" s="551">
        <v>0.79781275987625122</v>
      </c>
      <c r="S30" s="551">
        <v>1.1681102514266968</v>
      </c>
      <c r="T30" s="551">
        <v>1.6056762933731079</v>
      </c>
      <c r="U30" s="551">
        <v>1.4868152141571045</v>
      </c>
      <c r="V30" s="551">
        <v>1.7614301443099976</v>
      </c>
      <c r="W30" s="551">
        <v>2.0800671577453613</v>
      </c>
      <c r="X30" s="551">
        <v>1.966694712638855</v>
      </c>
      <c r="Y30" s="551">
        <v>2.1003873348236084</v>
      </c>
      <c r="Z30" s="551">
        <v>2.1507120132446289</v>
      </c>
      <c r="AB30" s="551"/>
      <c r="AD30" s="555"/>
      <c r="AE30" s="555"/>
      <c r="AF30" s="555"/>
      <c r="AG30" s="555"/>
    </row>
    <row r="31" spans="1:33" x14ac:dyDescent="0.3">
      <c r="A31" s="583" t="s">
        <v>1516</v>
      </c>
      <c r="B31" s="550" t="str">
        <f t="shared" si="0"/>
        <v>X</v>
      </c>
      <c r="C31" s="557" t="s">
        <v>1517</v>
      </c>
      <c r="D31" s="551">
        <v>0.16710199415683746</v>
      </c>
      <c r="E31" s="551">
        <v>0.25723615288734436</v>
      </c>
      <c r="F31" s="551">
        <v>0.55991846323013306</v>
      </c>
      <c r="G31" s="551">
        <v>0.5210077166557312</v>
      </c>
      <c r="H31" s="551">
        <v>0.56629842519760132</v>
      </c>
      <c r="I31" s="551">
        <v>0.66901916265487671</v>
      </c>
      <c r="J31" s="551">
        <v>0.99616050720214844</v>
      </c>
      <c r="K31" s="551">
        <v>0.59128248691558838</v>
      </c>
      <c r="L31" s="551">
        <v>0.58829212188720703</v>
      </c>
      <c r="M31" s="551">
        <v>0.52833974361419678</v>
      </c>
      <c r="N31" s="551">
        <v>0.53805637359619141</v>
      </c>
      <c r="O31" s="551">
        <v>1.1589745283126831</v>
      </c>
      <c r="P31" s="551">
        <v>0.56706756353378296</v>
      </c>
      <c r="Q31" s="551">
        <v>0.6013978123664856</v>
      </c>
      <c r="R31" s="551">
        <v>0.79781275987625122</v>
      </c>
      <c r="S31" s="551">
        <v>0.84372222423553467</v>
      </c>
      <c r="T31" s="551">
        <v>0.97834622859954834</v>
      </c>
      <c r="U31" s="551">
        <v>0.85393714904785156</v>
      </c>
      <c r="V31" s="551">
        <v>0.88902521133422852</v>
      </c>
      <c r="W31" s="551">
        <v>0.88180917501449585</v>
      </c>
      <c r="X31" s="551">
        <v>1.1876837015151978</v>
      </c>
      <c r="Y31" s="551">
        <v>1.0663872957229614</v>
      </c>
      <c r="Z31" s="551">
        <v>1.0267119407653809</v>
      </c>
      <c r="AA31" s="530"/>
      <c r="AB31" s="551"/>
      <c r="AD31" s="555"/>
      <c r="AE31" s="555"/>
      <c r="AF31" s="555"/>
      <c r="AG31" s="555"/>
    </row>
    <row r="32" spans="1:33" x14ac:dyDescent="0.3">
      <c r="A32" s="583" t="s">
        <v>1518</v>
      </c>
      <c r="B32" s="550" t="str">
        <f t="shared" si="0"/>
        <v/>
      </c>
      <c r="C32" s="557" t="s">
        <v>1519</v>
      </c>
      <c r="D32" s="551">
        <v>0</v>
      </c>
      <c r="E32" s="551">
        <v>0</v>
      </c>
      <c r="F32" s="551">
        <v>0</v>
      </c>
      <c r="G32" s="551">
        <v>0</v>
      </c>
      <c r="H32" s="551">
        <v>0</v>
      </c>
      <c r="I32" s="551">
        <v>0</v>
      </c>
      <c r="J32" s="551">
        <v>0</v>
      </c>
      <c r="K32" s="551">
        <v>0</v>
      </c>
      <c r="L32" s="551">
        <v>0</v>
      </c>
      <c r="M32" s="551">
        <v>0</v>
      </c>
      <c r="N32" s="551">
        <v>0</v>
      </c>
      <c r="O32" s="551">
        <v>0</v>
      </c>
      <c r="P32" s="551">
        <v>0</v>
      </c>
      <c r="Q32" s="551">
        <v>0</v>
      </c>
      <c r="R32" s="551">
        <v>0</v>
      </c>
      <c r="S32" s="551">
        <v>0</v>
      </c>
      <c r="T32" s="551">
        <v>0</v>
      </c>
      <c r="U32" s="551">
        <v>0</v>
      </c>
      <c r="V32" s="551">
        <v>0</v>
      </c>
      <c r="W32" s="551">
        <v>0</v>
      </c>
      <c r="X32" s="551">
        <v>0</v>
      </c>
      <c r="Y32" s="551">
        <v>0</v>
      </c>
      <c r="Z32" s="551">
        <v>0</v>
      </c>
      <c r="AA32" s="530"/>
      <c r="AB32" s="551"/>
      <c r="AD32" s="555"/>
      <c r="AE32" s="555"/>
      <c r="AF32" s="555"/>
      <c r="AG32" s="555"/>
    </row>
    <row r="33" spans="1:33" x14ac:dyDescent="0.3">
      <c r="A33" s="583" t="s">
        <v>1520</v>
      </c>
      <c r="B33" s="550" t="str">
        <f t="shared" si="0"/>
        <v>X</v>
      </c>
      <c r="C33" s="557" t="s">
        <v>1521</v>
      </c>
      <c r="D33" s="551">
        <v>0</v>
      </c>
      <c r="E33" s="551">
        <v>0</v>
      </c>
      <c r="F33" s="551">
        <v>0</v>
      </c>
      <c r="G33" s="551">
        <v>0</v>
      </c>
      <c r="H33" s="551">
        <v>0</v>
      </c>
      <c r="I33" s="551">
        <v>0</v>
      </c>
      <c r="J33" s="551">
        <v>0</v>
      </c>
      <c r="K33" s="551">
        <v>0</v>
      </c>
      <c r="L33" s="551">
        <v>0</v>
      </c>
      <c r="M33" s="551">
        <v>0</v>
      </c>
      <c r="N33" s="551">
        <v>0</v>
      </c>
      <c r="O33" s="551">
        <v>0</v>
      </c>
      <c r="P33" s="551">
        <v>0</v>
      </c>
      <c r="Q33" s="551">
        <v>0</v>
      </c>
      <c r="R33" s="551">
        <v>0</v>
      </c>
      <c r="S33" s="551">
        <v>0.32438799738883972</v>
      </c>
      <c r="T33" s="551">
        <v>0.62733000516891479</v>
      </c>
      <c r="U33" s="551">
        <v>0.63287800550460815</v>
      </c>
      <c r="V33" s="551">
        <v>0.87240499258041382</v>
      </c>
      <c r="W33" s="551">
        <v>1.1982580423355103</v>
      </c>
      <c r="X33" s="551">
        <v>0.77901101112365723</v>
      </c>
      <c r="Y33" s="551">
        <v>1.034000039100647</v>
      </c>
      <c r="Z33" s="551">
        <v>1.1239999532699585</v>
      </c>
      <c r="AB33" s="551"/>
      <c r="AD33" s="555"/>
      <c r="AE33" s="555"/>
      <c r="AF33" s="555"/>
      <c r="AG33" s="555"/>
    </row>
    <row r="34" spans="1:33" x14ac:dyDescent="0.3">
      <c r="A34" s="583" t="s">
        <v>1522</v>
      </c>
      <c r="B34" s="550" t="str">
        <f t="shared" si="0"/>
        <v/>
      </c>
      <c r="C34" s="554" t="s">
        <v>1523</v>
      </c>
      <c r="D34" s="551">
        <v>0</v>
      </c>
      <c r="E34" s="551">
        <v>0</v>
      </c>
      <c r="F34" s="551">
        <v>0</v>
      </c>
      <c r="G34" s="551">
        <v>0</v>
      </c>
      <c r="H34" s="551">
        <v>0</v>
      </c>
      <c r="I34" s="551">
        <v>0</v>
      </c>
      <c r="J34" s="551">
        <v>0</v>
      </c>
      <c r="K34" s="551">
        <v>0</v>
      </c>
      <c r="L34" s="551">
        <v>0</v>
      </c>
      <c r="M34" s="551">
        <v>0</v>
      </c>
      <c r="N34" s="551">
        <v>0</v>
      </c>
      <c r="O34" s="551">
        <v>0</v>
      </c>
      <c r="P34" s="551">
        <v>0</v>
      </c>
      <c r="Q34" s="551">
        <v>0</v>
      </c>
      <c r="R34" s="551">
        <v>0</v>
      </c>
      <c r="S34" s="551">
        <v>0</v>
      </c>
      <c r="T34" s="551">
        <v>0</v>
      </c>
      <c r="U34" s="551">
        <v>0</v>
      </c>
      <c r="V34" s="551">
        <v>0</v>
      </c>
      <c r="W34" s="551">
        <v>0</v>
      </c>
      <c r="X34" s="551">
        <v>0</v>
      </c>
      <c r="Y34" s="551">
        <v>0</v>
      </c>
      <c r="Z34" s="551">
        <v>0</v>
      </c>
      <c r="AB34" s="551"/>
      <c r="AD34" s="555"/>
      <c r="AE34" s="555"/>
      <c r="AF34" s="555"/>
      <c r="AG34" s="555"/>
    </row>
    <row r="35" spans="1:33" x14ac:dyDescent="0.3">
      <c r="A35" s="561" t="s">
        <v>1524</v>
      </c>
      <c r="B35" s="550" t="str">
        <f t="shared" ref="B35:B66" si="1">IF(SUM(D35:AG35)=0,"","X")</f>
        <v>X</v>
      </c>
      <c r="C35" s="553" t="s">
        <v>1525</v>
      </c>
      <c r="D35" s="551">
        <v>7.2021341323852539</v>
      </c>
      <c r="E35" s="551">
        <v>6.7517843246459961</v>
      </c>
      <c r="F35" s="551">
        <v>5.8678240776062012</v>
      </c>
      <c r="G35" s="551">
        <v>6.0729389190673828</v>
      </c>
      <c r="H35" s="551">
        <v>8.2693519592285156</v>
      </c>
      <c r="I35" s="551">
        <v>10.136866569519043</v>
      </c>
      <c r="J35" s="551">
        <v>8.9574365615844727</v>
      </c>
      <c r="K35" s="551">
        <v>8.3729429244995117</v>
      </c>
      <c r="L35" s="551">
        <v>9.0437612533569336</v>
      </c>
      <c r="M35" s="551">
        <v>7.5115389823913574</v>
      </c>
      <c r="N35" s="551">
        <v>7.7561469078063965</v>
      </c>
      <c r="O35" s="551">
        <v>7.3689899444580078</v>
      </c>
      <c r="P35" s="551">
        <v>9.4551973342895508</v>
      </c>
      <c r="Q35" s="551">
        <v>9.6405906677246094</v>
      </c>
      <c r="R35" s="551">
        <v>11.55524730682373</v>
      </c>
      <c r="S35" s="551">
        <v>14.426521301269531</v>
      </c>
      <c r="T35" s="551">
        <v>15.864960670471191</v>
      </c>
      <c r="U35" s="551">
        <v>15.994400024414063</v>
      </c>
      <c r="V35" s="551">
        <v>15.681936264038086</v>
      </c>
      <c r="W35" s="551">
        <v>13.473136901855469</v>
      </c>
      <c r="X35" s="551">
        <v>16.737615585327148</v>
      </c>
      <c r="Y35" s="551">
        <v>15.46651554107666</v>
      </c>
      <c r="Z35" s="551">
        <v>15.238260269165039</v>
      </c>
      <c r="AB35" s="551"/>
    </row>
    <row r="36" spans="1:33" x14ac:dyDescent="0.3">
      <c r="A36" s="583" t="s">
        <v>1526</v>
      </c>
      <c r="B36" s="550" t="str">
        <f t="shared" si="1"/>
        <v>X</v>
      </c>
      <c r="C36" s="554" t="s">
        <v>1527</v>
      </c>
      <c r="D36" s="551">
        <v>7.1055397987365723</v>
      </c>
      <c r="E36" s="551">
        <v>6.6685371398925781</v>
      </c>
      <c r="F36" s="551">
        <v>5.4545502662658691</v>
      </c>
      <c r="G36" s="551">
        <v>5.6934971809387207</v>
      </c>
      <c r="H36" s="551">
        <v>7.885441780090332</v>
      </c>
      <c r="I36" s="551">
        <v>9.254979133605957</v>
      </c>
      <c r="J36" s="551">
        <v>7.4864068031311035</v>
      </c>
      <c r="K36" s="551">
        <v>7.3705019950866699</v>
      </c>
      <c r="L36" s="551">
        <v>7.9150938987731934</v>
      </c>
      <c r="M36" s="551">
        <v>6.7374649047851563</v>
      </c>
      <c r="N36" s="551">
        <v>7.054318904876709</v>
      </c>
      <c r="O36" s="551">
        <v>6.7875962257385254</v>
      </c>
      <c r="P36" s="551">
        <v>8.8316717147827148</v>
      </c>
      <c r="Q36" s="551">
        <v>8.8947439193725586</v>
      </c>
      <c r="R36" s="551">
        <v>11.041242599487305</v>
      </c>
      <c r="S36" s="551">
        <v>14.133486747741699</v>
      </c>
      <c r="T36" s="551">
        <v>15.416426658630371</v>
      </c>
      <c r="U36" s="551">
        <v>15.175247192382813</v>
      </c>
      <c r="V36" s="551">
        <v>14.916519165039063</v>
      </c>
      <c r="W36" s="551">
        <v>12.888592720031738</v>
      </c>
      <c r="X36" s="551">
        <v>13.920802116394043</v>
      </c>
      <c r="Y36" s="551">
        <v>14.595000267028809</v>
      </c>
      <c r="Z36" s="551">
        <v>14.550000190734863</v>
      </c>
      <c r="AB36" s="551"/>
      <c r="AD36" s="555"/>
      <c r="AE36" s="555"/>
      <c r="AF36" s="555"/>
      <c r="AG36" s="555"/>
    </row>
    <row r="37" spans="1:33" x14ac:dyDescent="0.3">
      <c r="A37" s="561" t="s">
        <v>1528</v>
      </c>
      <c r="B37" s="550" t="str">
        <f t="shared" si="1"/>
        <v>X</v>
      </c>
      <c r="C37" s="556" t="s">
        <v>1529</v>
      </c>
      <c r="D37" s="551">
        <v>2.6078181266784668</v>
      </c>
      <c r="E37" s="551">
        <v>2.5279169082641602</v>
      </c>
      <c r="F37" s="551">
        <v>1.7061077356338501</v>
      </c>
      <c r="G37" s="551">
        <v>1.4986139535903931</v>
      </c>
      <c r="H37" s="551">
        <v>1.463532567024231</v>
      </c>
      <c r="I37" s="551">
        <v>1.8431318998336792</v>
      </c>
      <c r="J37" s="551">
        <v>1.5343598127365112</v>
      </c>
      <c r="K37" s="551">
        <v>1.4577934741973877</v>
      </c>
      <c r="L37" s="551">
        <v>1.3880971670150757</v>
      </c>
      <c r="M37" s="551">
        <v>1.2100660800933838</v>
      </c>
      <c r="N37" s="551">
        <v>1.163243293762207</v>
      </c>
      <c r="O37" s="551">
        <v>0.83387172222137451</v>
      </c>
      <c r="P37" s="551">
        <v>1.1279580593109131</v>
      </c>
      <c r="Q37" s="551">
        <v>1.2239648103713989</v>
      </c>
      <c r="R37" s="551">
        <v>1.7608792781829834</v>
      </c>
      <c r="S37" s="551">
        <v>1.861064076423645</v>
      </c>
      <c r="T37" s="551">
        <v>1.6380454301834106</v>
      </c>
      <c r="U37" s="551">
        <v>1.5840257406234741</v>
      </c>
      <c r="V37" s="551">
        <v>1.5679494142532349</v>
      </c>
      <c r="W37" s="551">
        <v>1.3894283771514893</v>
      </c>
      <c r="X37" s="551">
        <v>1.4101090431213379</v>
      </c>
      <c r="Y37" s="551">
        <v>1.3639999628067017</v>
      </c>
      <c r="Z37" s="551">
        <v>1.7009999752044678</v>
      </c>
      <c r="AB37" s="551"/>
    </row>
    <row r="38" spans="1:33" x14ac:dyDescent="0.3">
      <c r="A38" s="561" t="s">
        <v>1530</v>
      </c>
      <c r="B38" s="550" t="str">
        <f t="shared" si="1"/>
        <v>X</v>
      </c>
      <c r="C38" s="556" t="s">
        <v>1531</v>
      </c>
      <c r="D38" s="551">
        <v>0.67285299301147461</v>
      </c>
      <c r="E38" s="551">
        <v>0.52644097805023193</v>
      </c>
      <c r="F38" s="551">
        <v>0.82844299077987671</v>
      </c>
      <c r="G38" s="551">
        <v>0.4242590069770813</v>
      </c>
      <c r="H38" s="551">
        <v>0.99831199645996094</v>
      </c>
      <c r="I38" s="551">
        <v>0.90025597810745239</v>
      </c>
      <c r="J38" s="551">
        <v>0.84242302179336548</v>
      </c>
      <c r="K38" s="551">
        <v>0.77237397432327271</v>
      </c>
      <c r="L38" s="551">
        <v>0.91181600093841553</v>
      </c>
      <c r="M38" s="551">
        <v>0.57496500015258789</v>
      </c>
      <c r="N38" s="551">
        <v>0.72617799043655396</v>
      </c>
      <c r="O38" s="551">
        <v>0.70427101850509644</v>
      </c>
      <c r="P38" s="551">
        <v>0.69697409868240356</v>
      </c>
      <c r="Q38" s="551">
        <v>0.74497854709625244</v>
      </c>
      <c r="R38" s="551">
        <v>0.40297237038612366</v>
      </c>
      <c r="S38" s="551">
        <v>0.73002517223358154</v>
      </c>
      <c r="T38" s="551">
        <v>0.8670240044593811</v>
      </c>
      <c r="U38" s="551">
        <v>0.73101192712783813</v>
      </c>
      <c r="V38" s="551">
        <v>0.88697141408920288</v>
      </c>
      <c r="W38" s="551">
        <v>0.69795835018157959</v>
      </c>
      <c r="X38" s="551">
        <v>0.60249274969100952</v>
      </c>
      <c r="Y38" s="551">
        <v>0.45500001311302185</v>
      </c>
      <c r="Z38" s="551">
        <v>0.40900000929832458</v>
      </c>
      <c r="AB38" s="551"/>
    </row>
    <row r="39" spans="1:33" x14ac:dyDescent="0.3">
      <c r="A39" s="561" t="s">
        <v>1532</v>
      </c>
      <c r="B39" s="550" t="str">
        <f t="shared" si="1"/>
        <v>X</v>
      </c>
      <c r="C39" s="556" t="s">
        <v>1533</v>
      </c>
      <c r="D39" s="551">
        <v>1.5883826017379761</v>
      </c>
      <c r="E39" s="551">
        <v>1.4861423969268799</v>
      </c>
      <c r="F39" s="551">
        <v>1.2784780263900757</v>
      </c>
      <c r="G39" s="551">
        <v>1.8138656616210938</v>
      </c>
      <c r="H39" s="551">
        <v>2.7691051959991455</v>
      </c>
      <c r="I39" s="551">
        <v>3.3047037124633789</v>
      </c>
      <c r="J39" s="551">
        <v>2.5728213787078857</v>
      </c>
      <c r="K39" s="551">
        <v>2.6081280708312988</v>
      </c>
      <c r="L39" s="551">
        <v>2.2383162975311279</v>
      </c>
      <c r="M39" s="551">
        <v>2.2582051753997803</v>
      </c>
      <c r="N39" s="551">
        <v>2.2042446136474609</v>
      </c>
      <c r="O39" s="551">
        <v>2.3964838981628418</v>
      </c>
      <c r="P39" s="551">
        <v>2.9898889064788818</v>
      </c>
      <c r="Q39" s="551">
        <v>2.8589177131652832</v>
      </c>
      <c r="R39" s="551">
        <v>3.1257855892181396</v>
      </c>
      <c r="S39" s="551">
        <v>2.9651021957397461</v>
      </c>
      <c r="T39" s="551">
        <v>3.3490927219390869</v>
      </c>
      <c r="U39" s="551">
        <v>3.2910535335540771</v>
      </c>
      <c r="V39" s="551">
        <v>3.2998936176300049</v>
      </c>
      <c r="W39" s="551">
        <v>2.8520820140838623</v>
      </c>
      <c r="X39" s="551">
        <v>2.9986662864685059</v>
      </c>
      <c r="Y39" s="551">
        <v>2.9960000514984131</v>
      </c>
      <c r="Z39" s="551">
        <v>3.1659998893737793</v>
      </c>
      <c r="AB39" s="551"/>
    </row>
    <row r="40" spans="1:33" x14ac:dyDescent="0.3">
      <c r="A40" s="561" t="s">
        <v>1534</v>
      </c>
      <c r="B40" s="550" t="str">
        <f t="shared" si="1"/>
        <v>X</v>
      </c>
      <c r="C40" s="556" t="s">
        <v>1535</v>
      </c>
      <c r="D40" s="551">
        <v>0.1726502925157547</v>
      </c>
      <c r="E40" s="551">
        <v>0.16153723001480103</v>
      </c>
      <c r="F40" s="551">
        <v>0.13896501064300537</v>
      </c>
      <c r="G40" s="551">
        <v>0.19715932011604309</v>
      </c>
      <c r="H40" s="551">
        <v>0.30098971724510193</v>
      </c>
      <c r="I40" s="551">
        <v>0.35920694470405579</v>
      </c>
      <c r="J40" s="551">
        <v>0.27965450286865234</v>
      </c>
      <c r="K40" s="551">
        <v>0.28349217772483826</v>
      </c>
      <c r="L40" s="551">
        <v>0.24329525232315063</v>
      </c>
      <c r="M40" s="551">
        <v>0.24545709788799286</v>
      </c>
      <c r="N40" s="551">
        <v>0.2395918071269989</v>
      </c>
      <c r="O40" s="551">
        <v>0.26048740744590759</v>
      </c>
      <c r="P40" s="551">
        <v>0.32498791813850403</v>
      </c>
      <c r="Q40" s="551">
        <v>0.35198986530303955</v>
      </c>
      <c r="R40" s="551">
        <v>0.33797681331634521</v>
      </c>
      <c r="S40" s="551">
        <v>0.41301423311233521</v>
      </c>
      <c r="T40" s="551">
        <v>0.44001218676567078</v>
      </c>
      <c r="U40" s="551">
        <v>0.39000633358955383</v>
      </c>
      <c r="V40" s="551">
        <v>0.36898809671401978</v>
      </c>
      <c r="W40" s="551">
        <v>0.31143957376480103</v>
      </c>
      <c r="X40" s="551">
        <v>0.3467782735824585</v>
      </c>
      <c r="Y40" s="551">
        <v>0.33799999952316284</v>
      </c>
      <c r="Z40" s="551">
        <v>0.35400000214576721</v>
      </c>
      <c r="AB40" s="551"/>
    </row>
    <row r="41" spans="1:33" x14ac:dyDescent="0.3">
      <c r="A41" s="561" t="s">
        <v>1536</v>
      </c>
      <c r="B41" s="550" t="str">
        <f t="shared" si="1"/>
        <v>X</v>
      </c>
      <c r="C41" s="556" t="s">
        <v>1537</v>
      </c>
      <c r="D41" s="551">
        <v>0</v>
      </c>
      <c r="E41" s="551">
        <v>0</v>
      </c>
      <c r="F41" s="551">
        <v>0</v>
      </c>
      <c r="G41" s="551">
        <v>0</v>
      </c>
      <c r="H41" s="551">
        <v>0</v>
      </c>
      <c r="I41" s="551">
        <v>0</v>
      </c>
      <c r="J41" s="551">
        <v>0</v>
      </c>
      <c r="K41" s="551">
        <v>0</v>
      </c>
      <c r="L41" s="551">
        <v>0</v>
      </c>
      <c r="M41" s="551">
        <v>0</v>
      </c>
      <c r="N41" s="551">
        <v>0</v>
      </c>
      <c r="O41" s="551">
        <v>0</v>
      </c>
      <c r="P41" s="551">
        <v>0.36298650503158569</v>
      </c>
      <c r="Q41" s="551">
        <v>0.41398808360099792</v>
      </c>
      <c r="R41" s="551">
        <v>0.45496881008148193</v>
      </c>
      <c r="S41" s="551">
        <v>0.49301698803901672</v>
      </c>
      <c r="T41" s="551">
        <v>0.5020139217376709</v>
      </c>
      <c r="U41" s="551">
        <v>0.46300753951072693</v>
      </c>
      <c r="V41" s="551">
        <v>0.4599851667881012</v>
      </c>
      <c r="W41" s="551">
        <v>0.41803348064422607</v>
      </c>
      <c r="X41" s="551">
        <v>0.39277008175849915</v>
      </c>
      <c r="Y41" s="551">
        <v>0.41299998760223389</v>
      </c>
      <c r="Z41" s="551">
        <v>0.46200001239776611</v>
      </c>
      <c r="AB41" s="551"/>
    </row>
    <row r="42" spans="1:33" x14ac:dyDescent="0.3">
      <c r="A42" s="561" t="s">
        <v>1538</v>
      </c>
      <c r="B42" s="550" t="str">
        <f t="shared" si="1"/>
        <v>X</v>
      </c>
      <c r="C42" s="556" t="s">
        <v>1539</v>
      </c>
      <c r="D42" s="551">
        <v>0.36780714988708496</v>
      </c>
      <c r="E42" s="551">
        <v>0.35653790831565857</v>
      </c>
      <c r="F42" s="551">
        <v>0.24062974750995636</v>
      </c>
      <c r="G42" s="551">
        <v>0.21136480569839478</v>
      </c>
      <c r="H42" s="551">
        <v>0.20641691982746124</v>
      </c>
      <c r="I42" s="551">
        <v>0.25995567440986633</v>
      </c>
      <c r="J42" s="551">
        <v>0.21640640497207642</v>
      </c>
      <c r="K42" s="551">
        <v>0.20560747385025024</v>
      </c>
      <c r="L42" s="551">
        <v>0.19729599356651306</v>
      </c>
      <c r="M42" s="551">
        <v>0.16692619025707245</v>
      </c>
      <c r="N42" s="551">
        <v>0.16148597002029419</v>
      </c>
      <c r="O42" s="551">
        <v>0.12750214338302612</v>
      </c>
      <c r="P42" s="551">
        <v>0.12599532306194305</v>
      </c>
      <c r="Q42" s="551">
        <v>0.1369960606098175</v>
      </c>
      <c r="R42" s="551">
        <v>0.12599135935306549</v>
      </c>
      <c r="S42" s="551">
        <v>0.23300802707672119</v>
      </c>
      <c r="T42" s="551">
        <v>0.13800382614135742</v>
      </c>
      <c r="U42" s="551">
        <v>0.1640026718378067</v>
      </c>
      <c r="V42" s="551">
        <v>0.14999516308307648</v>
      </c>
      <c r="W42" s="551">
        <v>0.1214243546128273</v>
      </c>
      <c r="X42" s="551">
        <v>0.10670100897550583</v>
      </c>
      <c r="Y42" s="551">
        <v>0.125</v>
      </c>
      <c r="Z42" s="551">
        <v>0.12300000339746475</v>
      </c>
      <c r="AB42" s="551"/>
    </row>
    <row r="43" spans="1:33" x14ac:dyDescent="0.3">
      <c r="A43" s="561" t="s">
        <v>1540</v>
      </c>
      <c r="B43" s="550" t="str">
        <f t="shared" si="1"/>
        <v>X</v>
      </c>
      <c r="C43" s="556" t="s">
        <v>1541</v>
      </c>
      <c r="D43" s="551">
        <v>1.0110970735549927</v>
      </c>
      <c r="E43" s="551">
        <v>0.94601535797119141</v>
      </c>
      <c r="F43" s="551">
        <v>0.81382495164871216</v>
      </c>
      <c r="G43" s="551">
        <v>1.1546300649642944</v>
      </c>
      <c r="H43" s="551">
        <v>1.7626950740814209</v>
      </c>
      <c r="I43" s="551">
        <v>2.1036343574523926</v>
      </c>
      <c r="J43" s="551">
        <v>1.6377490758895874</v>
      </c>
      <c r="K43" s="551">
        <v>1.6602238416671753</v>
      </c>
      <c r="L43" s="551">
        <v>2.5581014156341553</v>
      </c>
      <c r="M43" s="551">
        <v>1.9975247383117676</v>
      </c>
      <c r="N43" s="551">
        <v>2.2771346569061279</v>
      </c>
      <c r="O43" s="551">
        <v>2.1574037075042725</v>
      </c>
      <c r="P43" s="551">
        <v>2.6739006042480469</v>
      </c>
      <c r="Q43" s="551">
        <v>2.7019221782684326</v>
      </c>
      <c r="R43" s="551">
        <v>4.2857060432434082</v>
      </c>
      <c r="S43" s="551">
        <v>6.6762299537658691</v>
      </c>
      <c r="T43" s="551">
        <v>7.6972131729125977</v>
      </c>
      <c r="U43" s="551">
        <v>7.7381258010864258</v>
      </c>
      <c r="V43" s="551">
        <v>7.4827585220336914</v>
      </c>
      <c r="W43" s="551">
        <v>6.5198392868041992</v>
      </c>
      <c r="X43" s="551">
        <v>7.4801082611083984</v>
      </c>
      <c r="Y43" s="551">
        <v>8.3439998626708984</v>
      </c>
      <c r="Z43" s="551">
        <v>7.7280001640319824</v>
      </c>
      <c r="AB43" s="551"/>
    </row>
    <row r="44" spans="1:33" x14ac:dyDescent="0.3">
      <c r="A44" s="561" t="s">
        <v>1542</v>
      </c>
      <c r="B44" s="550" t="str">
        <f t="shared" si="1"/>
        <v>X</v>
      </c>
      <c r="C44" s="556" t="s">
        <v>1543</v>
      </c>
      <c r="D44" s="551">
        <v>0.68493187427520752</v>
      </c>
      <c r="E44" s="551">
        <v>0.66394621133804321</v>
      </c>
      <c r="F44" s="551">
        <v>0.44810160994529724</v>
      </c>
      <c r="G44" s="551">
        <v>0.39360430836677551</v>
      </c>
      <c r="H44" s="551">
        <v>0.38439035415649414</v>
      </c>
      <c r="I44" s="551">
        <v>0.4840904176235199</v>
      </c>
      <c r="J44" s="551">
        <v>0.40299281477928162</v>
      </c>
      <c r="K44" s="551">
        <v>0.38288301229476929</v>
      </c>
      <c r="L44" s="551">
        <v>0.3781718909740448</v>
      </c>
      <c r="M44" s="551">
        <v>0.28432083129882813</v>
      </c>
      <c r="N44" s="551">
        <v>0.28244072198867798</v>
      </c>
      <c r="O44" s="551">
        <v>0.30757611989974976</v>
      </c>
      <c r="P44" s="551">
        <v>0.52898037433624268</v>
      </c>
      <c r="Q44" s="551">
        <v>0.46198669075965881</v>
      </c>
      <c r="R44" s="551">
        <v>0.54696249961853027</v>
      </c>
      <c r="S44" s="551">
        <v>0.76202625036239624</v>
      </c>
      <c r="T44" s="551">
        <v>0.78502172231674194</v>
      </c>
      <c r="U44" s="551">
        <v>0.81401324272155762</v>
      </c>
      <c r="V44" s="551">
        <v>0.69997745752334595</v>
      </c>
      <c r="W44" s="551">
        <v>0.5783877968788147</v>
      </c>
      <c r="X44" s="551">
        <v>0.58317619562149048</v>
      </c>
      <c r="Y44" s="551">
        <v>0.56000000238418579</v>
      </c>
      <c r="Z44" s="551">
        <v>0.60699999332427979</v>
      </c>
      <c r="AB44" s="551"/>
    </row>
    <row r="45" spans="1:33" x14ac:dyDescent="0.3">
      <c r="A45" s="583" t="s">
        <v>1544</v>
      </c>
      <c r="B45" s="550" t="str">
        <f t="shared" si="1"/>
        <v/>
      </c>
      <c r="C45" s="554" t="s">
        <v>1545</v>
      </c>
      <c r="D45" s="551">
        <v>0</v>
      </c>
      <c r="E45" s="551">
        <v>0</v>
      </c>
      <c r="F45" s="551">
        <v>0</v>
      </c>
      <c r="G45" s="551">
        <v>0</v>
      </c>
      <c r="H45" s="551">
        <v>0</v>
      </c>
      <c r="I45" s="551">
        <v>0</v>
      </c>
      <c r="J45" s="551">
        <v>0</v>
      </c>
      <c r="K45" s="551">
        <v>0</v>
      </c>
      <c r="L45" s="551">
        <v>0</v>
      </c>
      <c r="M45" s="551">
        <v>0</v>
      </c>
      <c r="N45" s="551">
        <v>0</v>
      </c>
      <c r="O45" s="551">
        <v>0</v>
      </c>
      <c r="P45" s="551">
        <v>0</v>
      </c>
      <c r="Q45" s="551">
        <v>0</v>
      </c>
      <c r="R45" s="551">
        <v>0</v>
      </c>
      <c r="S45" s="551">
        <v>0</v>
      </c>
      <c r="T45" s="551">
        <v>0</v>
      </c>
      <c r="U45" s="551">
        <v>0</v>
      </c>
      <c r="V45" s="551">
        <v>0</v>
      </c>
      <c r="W45" s="551">
        <v>0</v>
      </c>
      <c r="X45" s="551">
        <v>0</v>
      </c>
      <c r="Y45" s="551">
        <v>0</v>
      </c>
      <c r="Z45" s="551">
        <v>0</v>
      </c>
      <c r="AB45" s="551"/>
      <c r="AD45" s="555"/>
      <c r="AE45" s="555"/>
      <c r="AF45" s="555"/>
      <c r="AG45" s="555"/>
    </row>
    <row r="46" spans="1:33" x14ac:dyDescent="0.3">
      <c r="A46" s="583" t="s">
        <v>1546</v>
      </c>
      <c r="B46" s="550" t="str">
        <f t="shared" si="1"/>
        <v/>
      </c>
      <c r="C46" s="554" t="s">
        <v>1547</v>
      </c>
      <c r="D46" s="551">
        <v>0</v>
      </c>
      <c r="E46" s="551">
        <v>0</v>
      </c>
      <c r="F46" s="551">
        <v>0</v>
      </c>
      <c r="G46" s="551">
        <v>0</v>
      </c>
      <c r="H46" s="551">
        <v>0</v>
      </c>
      <c r="I46" s="551">
        <v>0</v>
      </c>
      <c r="J46" s="551">
        <v>0</v>
      </c>
      <c r="K46" s="551">
        <v>0</v>
      </c>
      <c r="L46" s="551">
        <v>0</v>
      </c>
      <c r="M46" s="551">
        <v>0</v>
      </c>
      <c r="N46" s="551">
        <v>0</v>
      </c>
      <c r="O46" s="551">
        <v>0</v>
      </c>
      <c r="P46" s="551">
        <v>0</v>
      </c>
      <c r="Q46" s="551">
        <v>0</v>
      </c>
      <c r="R46" s="551">
        <v>0</v>
      </c>
      <c r="S46" s="551">
        <v>0</v>
      </c>
      <c r="T46" s="551">
        <v>0</v>
      </c>
      <c r="U46" s="551">
        <v>0</v>
      </c>
      <c r="V46" s="551">
        <v>0</v>
      </c>
      <c r="W46" s="551">
        <v>0</v>
      </c>
      <c r="X46" s="551">
        <v>0</v>
      </c>
      <c r="Y46" s="551">
        <v>0</v>
      </c>
      <c r="Z46" s="551">
        <v>0</v>
      </c>
      <c r="AB46" s="551"/>
      <c r="AD46" s="555"/>
      <c r="AE46" s="555"/>
      <c r="AF46" s="555"/>
      <c r="AG46" s="555"/>
    </row>
    <row r="47" spans="1:33" x14ac:dyDescent="0.3">
      <c r="A47" s="583" t="s">
        <v>1548</v>
      </c>
      <c r="B47" s="550" t="str">
        <f t="shared" si="1"/>
        <v/>
      </c>
      <c r="C47" s="554" t="s">
        <v>1549</v>
      </c>
      <c r="D47" s="551">
        <v>0</v>
      </c>
      <c r="E47" s="551">
        <v>0</v>
      </c>
      <c r="F47" s="551">
        <v>0</v>
      </c>
      <c r="G47" s="551">
        <v>0</v>
      </c>
      <c r="H47" s="551">
        <v>0</v>
      </c>
      <c r="I47" s="551">
        <v>0</v>
      </c>
      <c r="J47" s="551">
        <v>0</v>
      </c>
      <c r="K47" s="551">
        <v>0</v>
      </c>
      <c r="L47" s="551">
        <v>0</v>
      </c>
      <c r="M47" s="551">
        <v>0</v>
      </c>
      <c r="N47" s="551">
        <v>0</v>
      </c>
      <c r="O47" s="551">
        <v>0</v>
      </c>
      <c r="P47" s="551">
        <v>0</v>
      </c>
      <c r="Q47" s="551">
        <v>0</v>
      </c>
      <c r="R47" s="551">
        <v>0</v>
      </c>
      <c r="S47" s="551">
        <v>0</v>
      </c>
      <c r="T47" s="551">
        <v>0</v>
      </c>
      <c r="U47" s="551">
        <v>0</v>
      </c>
      <c r="V47" s="551">
        <v>0</v>
      </c>
      <c r="W47" s="551">
        <v>0</v>
      </c>
      <c r="X47" s="551">
        <v>0</v>
      </c>
      <c r="Y47" s="551">
        <v>0</v>
      </c>
      <c r="Z47" s="551">
        <v>0</v>
      </c>
      <c r="AB47" s="551"/>
      <c r="AD47" s="555"/>
      <c r="AE47" s="555"/>
      <c r="AF47" s="555"/>
      <c r="AG47" s="555"/>
    </row>
    <row r="48" spans="1:33" x14ac:dyDescent="0.3">
      <c r="A48" s="583" t="s">
        <v>1550</v>
      </c>
      <c r="B48" s="550" t="str">
        <f t="shared" si="1"/>
        <v/>
      </c>
      <c r="C48" s="554" t="s">
        <v>1551</v>
      </c>
      <c r="D48" s="551">
        <v>0</v>
      </c>
      <c r="E48" s="551">
        <v>0</v>
      </c>
      <c r="F48" s="551">
        <v>0</v>
      </c>
      <c r="G48" s="551">
        <v>0</v>
      </c>
      <c r="H48" s="551">
        <v>0</v>
      </c>
      <c r="I48" s="551">
        <v>0</v>
      </c>
      <c r="J48" s="551">
        <v>0</v>
      </c>
      <c r="K48" s="551">
        <v>0</v>
      </c>
      <c r="L48" s="551">
        <v>0</v>
      </c>
      <c r="M48" s="551">
        <v>0</v>
      </c>
      <c r="N48" s="551">
        <v>0</v>
      </c>
      <c r="O48" s="551">
        <v>0</v>
      </c>
      <c r="P48" s="551">
        <v>0</v>
      </c>
      <c r="Q48" s="551">
        <v>0</v>
      </c>
      <c r="R48" s="551">
        <v>0</v>
      </c>
      <c r="S48" s="551">
        <v>0</v>
      </c>
      <c r="T48" s="551">
        <v>0</v>
      </c>
      <c r="U48" s="551">
        <v>0</v>
      </c>
      <c r="V48" s="551">
        <v>0</v>
      </c>
      <c r="W48" s="551">
        <v>0</v>
      </c>
      <c r="X48" s="551">
        <v>0</v>
      </c>
      <c r="Y48" s="551">
        <v>0</v>
      </c>
      <c r="Z48" s="551">
        <v>0</v>
      </c>
      <c r="AB48" s="551"/>
      <c r="AD48" s="555"/>
      <c r="AE48" s="555"/>
      <c r="AF48" s="555"/>
      <c r="AG48" s="555"/>
    </row>
    <row r="49" spans="1:38" x14ac:dyDescent="0.3">
      <c r="A49" s="583" t="s">
        <v>1552</v>
      </c>
      <c r="B49" s="550" t="str">
        <f t="shared" si="1"/>
        <v>X</v>
      </c>
      <c r="C49" s="554" t="s">
        <v>1553</v>
      </c>
      <c r="D49" s="551">
        <v>9.6593998372554779E-2</v>
      </c>
      <c r="E49" s="551">
        <v>8.3246998488903046E-2</v>
      </c>
      <c r="F49" s="551">
        <v>0.41327399015426636</v>
      </c>
      <c r="G49" s="551">
        <v>0.3794420063495636</v>
      </c>
      <c r="H49" s="551">
        <v>0.38391000032424927</v>
      </c>
      <c r="I49" s="551">
        <v>0.88188797235488892</v>
      </c>
      <c r="J49" s="551">
        <v>1.4710299968719482</v>
      </c>
      <c r="K49" s="551">
        <v>1.0024410486221313</v>
      </c>
      <c r="L49" s="551">
        <v>1.1286669969558716</v>
      </c>
      <c r="M49" s="551">
        <v>0.7740740180015564</v>
      </c>
      <c r="N49" s="551">
        <v>0.7018280029296875</v>
      </c>
      <c r="O49" s="551">
        <v>0.5813940167427063</v>
      </c>
      <c r="P49" s="551">
        <v>0.62352502346038818</v>
      </c>
      <c r="Q49" s="551">
        <v>0.74584698677062988</v>
      </c>
      <c r="R49" s="551">
        <v>0.51400399208068848</v>
      </c>
      <c r="S49" s="551">
        <v>0.29303398728370667</v>
      </c>
      <c r="T49" s="551">
        <v>0.44853401184082031</v>
      </c>
      <c r="U49" s="551">
        <v>0.81915301084518433</v>
      </c>
      <c r="V49" s="551">
        <v>0.76541697978973389</v>
      </c>
      <c r="W49" s="551">
        <v>0.58454400300979614</v>
      </c>
      <c r="X49" s="551">
        <v>2.8168139457702637</v>
      </c>
      <c r="Y49" s="551">
        <v>0.87151497602462769</v>
      </c>
      <c r="Z49" s="551">
        <v>0.68826001882553101</v>
      </c>
      <c r="AB49" s="551"/>
      <c r="AD49" s="555"/>
      <c r="AE49" s="555"/>
      <c r="AF49" s="555"/>
      <c r="AG49" s="555"/>
      <c r="AK49" s="526"/>
      <c r="AL49" s="526"/>
    </row>
    <row r="50" spans="1:38" x14ac:dyDescent="0.3">
      <c r="A50" s="583" t="s">
        <v>1554</v>
      </c>
      <c r="B50" s="550" t="str">
        <f t="shared" si="1"/>
        <v>X</v>
      </c>
      <c r="C50" s="556" t="s">
        <v>1555</v>
      </c>
      <c r="D50" s="551">
        <v>0</v>
      </c>
      <c r="E50" s="551">
        <v>0</v>
      </c>
      <c r="F50" s="551">
        <v>0</v>
      </c>
      <c r="G50" s="551">
        <v>0</v>
      </c>
      <c r="H50" s="551">
        <v>0</v>
      </c>
      <c r="I50" s="551">
        <v>0</v>
      </c>
      <c r="J50" s="551">
        <v>0</v>
      </c>
      <c r="K50" s="551">
        <v>0</v>
      </c>
      <c r="L50" s="551">
        <v>0</v>
      </c>
      <c r="M50" s="551">
        <v>0</v>
      </c>
      <c r="N50" s="551">
        <v>0</v>
      </c>
      <c r="O50" s="551">
        <v>0</v>
      </c>
      <c r="P50" s="551">
        <v>0</v>
      </c>
      <c r="Q50" s="551">
        <v>0</v>
      </c>
      <c r="R50" s="551">
        <v>0</v>
      </c>
      <c r="S50" s="551">
        <v>0</v>
      </c>
      <c r="T50" s="551">
        <v>0</v>
      </c>
      <c r="U50" s="551">
        <v>0</v>
      </c>
      <c r="V50" s="551">
        <v>0</v>
      </c>
      <c r="W50" s="551">
        <v>0</v>
      </c>
      <c r="X50" s="551">
        <v>2.659351110458374</v>
      </c>
      <c r="Y50" s="551">
        <v>0.87151497602462769</v>
      </c>
      <c r="Z50" s="551">
        <v>0.68826001882553101</v>
      </c>
      <c r="AB50" s="551"/>
      <c r="AD50" s="555"/>
      <c r="AE50" s="555"/>
      <c r="AF50" s="555"/>
      <c r="AG50" s="555"/>
    </row>
    <row r="51" spans="1:38" x14ac:dyDescent="0.3">
      <c r="A51" s="583" t="s">
        <v>1556</v>
      </c>
      <c r="B51" s="550" t="str">
        <f t="shared" si="1"/>
        <v>X</v>
      </c>
      <c r="C51" s="556" t="s">
        <v>1557</v>
      </c>
      <c r="D51" s="551">
        <v>9.6593998372554779E-2</v>
      </c>
      <c r="E51" s="551">
        <v>8.3246998488903046E-2</v>
      </c>
      <c r="F51" s="551">
        <v>0.41327399015426636</v>
      </c>
      <c r="G51" s="551">
        <v>0.3794420063495636</v>
      </c>
      <c r="H51" s="551">
        <v>0.38391000032424927</v>
      </c>
      <c r="I51" s="551">
        <v>0.88188797235488892</v>
      </c>
      <c r="J51" s="551">
        <v>1.4710299968719482</v>
      </c>
      <c r="K51" s="551">
        <v>1.0024410486221313</v>
      </c>
      <c r="L51" s="551">
        <v>1.1286669969558716</v>
      </c>
      <c r="M51" s="551">
        <v>0.7740740180015564</v>
      </c>
      <c r="N51" s="551">
        <v>0.7018280029296875</v>
      </c>
      <c r="O51" s="551">
        <v>0.5813940167427063</v>
      </c>
      <c r="P51" s="551">
        <v>0.62352502346038818</v>
      </c>
      <c r="Q51" s="551">
        <v>0.74584698677062988</v>
      </c>
      <c r="R51" s="551">
        <v>0.51400399208068848</v>
      </c>
      <c r="S51" s="551">
        <v>0.29303398728370667</v>
      </c>
      <c r="T51" s="551">
        <v>0.44853401184082031</v>
      </c>
      <c r="U51" s="551">
        <v>0.81915301084518433</v>
      </c>
      <c r="V51" s="551">
        <v>0.76541697978973389</v>
      </c>
      <c r="W51" s="551">
        <v>0.58454400300979614</v>
      </c>
      <c r="X51" s="551">
        <v>0.15746299922466278</v>
      </c>
      <c r="Y51" s="551">
        <v>0</v>
      </c>
      <c r="Z51" s="551">
        <v>0</v>
      </c>
      <c r="AB51" s="551"/>
      <c r="AD51" s="555"/>
      <c r="AE51" s="555"/>
      <c r="AF51" s="555"/>
      <c r="AG51" s="555"/>
    </row>
    <row r="52" spans="1:38" x14ac:dyDescent="0.3">
      <c r="A52" s="561" t="s">
        <v>1558</v>
      </c>
      <c r="B52" s="550" t="str">
        <f t="shared" si="1"/>
        <v>X</v>
      </c>
      <c r="C52" s="553" t="s">
        <v>1559</v>
      </c>
      <c r="D52" s="551">
        <v>1.4024049043655396</v>
      </c>
      <c r="E52" s="551">
        <v>1.4971984624862671</v>
      </c>
      <c r="F52" s="551">
        <v>1.4937539100646973</v>
      </c>
      <c r="G52" s="551">
        <v>1.6699247360229492</v>
      </c>
      <c r="H52" s="551">
        <v>2.1508541107177734</v>
      </c>
      <c r="I52" s="551">
        <v>2.2265200614929199</v>
      </c>
      <c r="J52" s="551">
        <v>2.1226117610931396</v>
      </c>
      <c r="K52" s="551">
        <v>2.3625006675720215</v>
      </c>
      <c r="L52" s="551">
        <v>2.208646297454834</v>
      </c>
      <c r="M52" s="551">
        <v>1.8739371299743652</v>
      </c>
      <c r="N52" s="551">
        <v>3.3145079612731934</v>
      </c>
      <c r="O52" s="551">
        <v>4.3506698608398438</v>
      </c>
      <c r="P52" s="551">
        <v>5.1538128852844238</v>
      </c>
      <c r="Q52" s="551">
        <v>6.2301764488220215</v>
      </c>
      <c r="R52" s="551">
        <v>7.0514693260192871</v>
      </c>
      <c r="S52" s="551">
        <v>9.637385368347168</v>
      </c>
      <c r="T52" s="551">
        <v>8.8966436386108398</v>
      </c>
      <c r="U52" s="551">
        <v>7.6998991966247559</v>
      </c>
      <c r="V52" s="551">
        <v>11.128815650939941</v>
      </c>
      <c r="W52" s="551">
        <v>4.6162323951721191</v>
      </c>
      <c r="X52" s="551">
        <v>3.7906231880187988</v>
      </c>
      <c r="Y52" s="551">
        <v>0.59607326984405518</v>
      </c>
      <c r="Z52" s="551">
        <v>1.407088041305542</v>
      </c>
      <c r="AB52" s="551"/>
      <c r="AK52" s="526"/>
      <c r="AL52" s="526"/>
    </row>
    <row r="53" spans="1:38" x14ac:dyDescent="0.3">
      <c r="A53" s="583" t="s">
        <v>1560</v>
      </c>
      <c r="B53" s="550" t="str">
        <f t="shared" si="1"/>
        <v>X</v>
      </c>
      <c r="C53" s="554" t="s">
        <v>1561</v>
      </c>
      <c r="D53" s="551">
        <v>0.26573994755744934</v>
      </c>
      <c r="E53" s="551">
        <v>0.38012143969535828</v>
      </c>
      <c r="F53" s="551">
        <v>0.33796986937522888</v>
      </c>
      <c r="G53" s="551">
        <v>0.35996273159980774</v>
      </c>
      <c r="H53" s="551">
        <v>0.41926607489585876</v>
      </c>
      <c r="I53" s="551">
        <v>0.47725182771682739</v>
      </c>
      <c r="J53" s="551">
        <v>0.38894167542457581</v>
      </c>
      <c r="K53" s="551">
        <v>0.49823158979415894</v>
      </c>
      <c r="L53" s="551">
        <v>0.4331812858581543</v>
      </c>
      <c r="M53" s="551">
        <v>0.34817612171173096</v>
      </c>
      <c r="N53" s="551">
        <v>0.35605192184448242</v>
      </c>
      <c r="O53" s="551">
        <v>0.5214875340461731</v>
      </c>
      <c r="P53" s="551">
        <v>0.74776488542556763</v>
      </c>
      <c r="Q53" s="551">
        <v>0.43938866257667542</v>
      </c>
      <c r="R53" s="551">
        <v>0.64712125062942505</v>
      </c>
      <c r="S53" s="551">
        <v>0.84615564346313477</v>
      </c>
      <c r="T53" s="551">
        <v>1.0905929803848267</v>
      </c>
      <c r="U53" s="551">
        <v>1.0774081945419312</v>
      </c>
      <c r="V53" s="551">
        <v>1.2530004978179932</v>
      </c>
      <c r="W53" s="551">
        <v>0.89365839958190918</v>
      </c>
      <c r="X53" s="551">
        <v>0.18937921524047852</v>
      </c>
      <c r="Y53" s="551">
        <v>0.14007328450679779</v>
      </c>
      <c r="Z53" s="551">
        <v>0.17898204922676086</v>
      </c>
      <c r="AB53" s="551"/>
      <c r="AD53" s="555"/>
      <c r="AE53" s="555"/>
      <c r="AF53" s="555"/>
      <c r="AG53" s="555"/>
    </row>
    <row r="54" spans="1:38" x14ac:dyDescent="0.3">
      <c r="A54" s="561" t="s">
        <v>1562</v>
      </c>
      <c r="B54" s="550" t="str">
        <f t="shared" si="1"/>
        <v>X</v>
      </c>
      <c r="C54" s="556" t="s">
        <v>1563</v>
      </c>
      <c r="D54" s="551">
        <v>0.26573994755744934</v>
      </c>
      <c r="E54" s="551">
        <v>0.27583456039428711</v>
      </c>
      <c r="F54" s="551">
        <v>0.26525726914405823</v>
      </c>
      <c r="G54" s="551">
        <v>0.27097415924072266</v>
      </c>
      <c r="H54" s="551">
        <v>0.31046488881111145</v>
      </c>
      <c r="I54" s="551">
        <v>0.35633033514022827</v>
      </c>
      <c r="J54" s="551">
        <v>0.33986139297485352</v>
      </c>
      <c r="K54" s="551">
        <v>0.33772820234298706</v>
      </c>
      <c r="L54" s="551">
        <v>0.35801133513450623</v>
      </c>
      <c r="M54" s="551">
        <v>0.32129195332527161</v>
      </c>
      <c r="N54" s="551">
        <v>0.32445496320724487</v>
      </c>
      <c r="O54" s="551">
        <v>0.34896847605705261</v>
      </c>
      <c r="P54" s="551">
        <v>0.5820000171661377</v>
      </c>
      <c r="Q54" s="551">
        <v>0.29300001263618469</v>
      </c>
      <c r="R54" s="551">
        <v>0.32699999213218689</v>
      </c>
      <c r="S54" s="551">
        <v>0.58899998664855957</v>
      </c>
      <c r="T54" s="551">
        <v>0.72699999809265137</v>
      </c>
      <c r="U54" s="551">
        <v>0.75900000333786011</v>
      </c>
      <c r="V54" s="551">
        <v>1.0529999732971191</v>
      </c>
      <c r="W54" s="551">
        <v>0.50499999523162842</v>
      </c>
      <c r="X54" s="551">
        <v>0</v>
      </c>
      <c r="Y54" s="551">
        <v>0</v>
      </c>
      <c r="Z54" s="551">
        <v>0</v>
      </c>
      <c r="AB54" s="551"/>
    </row>
    <row r="55" spans="1:38" x14ac:dyDescent="0.3">
      <c r="A55" s="561" t="s">
        <v>1564</v>
      </c>
      <c r="B55" s="550" t="str">
        <f t="shared" si="1"/>
        <v>X</v>
      </c>
      <c r="C55" s="556" t="s">
        <v>1565</v>
      </c>
      <c r="D55" s="551">
        <v>0</v>
      </c>
      <c r="E55" s="551">
        <v>0.10428689420223236</v>
      </c>
      <c r="F55" s="551">
        <v>7.2712607681751251E-2</v>
      </c>
      <c r="G55" s="551">
        <v>8.8988564908504486E-2</v>
      </c>
      <c r="H55" s="551">
        <v>0.10880117863416672</v>
      </c>
      <c r="I55" s="551">
        <v>0.12092150002717972</v>
      </c>
      <c r="J55" s="551">
        <v>4.9080286175012589E-2</v>
      </c>
      <c r="K55" s="551">
        <v>0.16050337255001068</v>
      </c>
      <c r="L55" s="551">
        <v>7.5169943273067474E-2</v>
      </c>
      <c r="M55" s="551">
        <v>2.6884173974394798E-2</v>
      </c>
      <c r="N55" s="551">
        <v>3.1596969813108444E-2</v>
      </c>
      <c r="O55" s="551">
        <v>0.17251905798912048</v>
      </c>
      <c r="P55" s="551">
        <v>0.16576489806175232</v>
      </c>
      <c r="Q55" s="551">
        <v>0.14638864994049072</v>
      </c>
      <c r="R55" s="551">
        <v>0.32012125849723816</v>
      </c>
      <c r="S55" s="551">
        <v>0.2571556568145752</v>
      </c>
      <c r="T55" s="551">
        <v>0.36359304189682007</v>
      </c>
      <c r="U55" s="551">
        <v>0.31840816140174866</v>
      </c>
      <c r="V55" s="551">
        <v>0.20000045001506805</v>
      </c>
      <c r="W55" s="551">
        <v>0.38865837454795837</v>
      </c>
      <c r="X55" s="551">
        <v>0.18937921524047852</v>
      </c>
      <c r="Y55" s="551">
        <v>0.14007328450679779</v>
      </c>
      <c r="Z55" s="551">
        <v>0.17898204922676086</v>
      </c>
      <c r="AB55" s="551"/>
    </row>
    <row r="56" spans="1:38" x14ac:dyDescent="0.3">
      <c r="A56" s="583" t="s">
        <v>1566</v>
      </c>
      <c r="B56" s="550" t="str">
        <f t="shared" si="1"/>
        <v>X</v>
      </c>
      <c r="C56" s="554" t="s">
        <v>1567</v>
      </c>
      <c r="D56" s="551">
        <v>1.1366649866104126</v>
      </c>
      <c r="E56" s="551">
        <v>1.1170769929885864</v>
      </c>
      <c r="F56" s="551">
        <v>1.155784010887146</v>
      </c>
      <c r="G56" s="551">
        <v>1.3099620342254639</v>
      </c>
      <c r="H56" s="551">
        <v>1.7315880060195923</v>
      </c>
      <c r="I56" s="551">
        <v>1.7492680549621582</v>
      </c>
      <c r="J56" s="551">
        <v>1.7336699962615967</v>
      </c>
      <c r="K56" s="551">
        <v>1.8642690181732178</v>
      </c>
      <c r="L56" s="551">
        <v>1.7754650115966797</v>
      </c>
      <c r="M56" s="551">
        <v>1.5257610082626343</v>
      </c>
      <c r="N56" s="551">
        <v>2.9584560394287109</v>
      </c>
      <c r="O56" s="551">
        <v>3.8291819095611572</v>
      </c>
      <c r="P56" s="551">
        <v>4.4060478210449219</v>
      </c>
      <c r="Q56" s="551">
        <v>5.7907881736755371</v>
      </c>
      <c r="R56" s="551">
        <v>6.4043478965759277</v>
      </c>
      <c r="S56" s="551">
        <v>8.7912302017211914</v>
      </c>
      <c r="T56" s="551">
        <v>7.8060498237609863</v>
      </c>
      <c r="U56" s="551">
        <v>6.6224908828735352</v>
      </c>
      <c r="V56" s="551">
        <v>9.8758163452148438</v>
      </c>
      <c r="W56" s="551">
        <v>3.72257399559021</v>
      </c>
      <c r="X56" s="551">
        <v>3.6012439727783203</v>
      </c>
      <c r="Y56" s="551">
        <v>0.45600000023841858</v>
      </c>
      <c r="Z56" s="551">
        <v>1.2281060218811035</v>
      </c>
      <c r="AB56" s="551"/>
      <c r="AD56" s="555"/>
      <c r="AE56" s="555"/>
      <c r="AF56" s="555"/>
      <c r="AG56" s="555"/>
    </row>
    <row r="57" spans="1:38" x14ac:dyDescent="0.3">
      <c r="A57" s="561" t="s">
        <v>1568</v>
      </c>
      <c r="B57" s="550" t="str">
        <f t="shared" si="1"/>
        <v>X</v>
      </c>
      <c r="C57" s="556" t="s">
        <v>1569</v>
      </c>
      <c r="D57" s="551">
        <v>1.1366649866104126</v>
      </c>
      <c r="E57" s="551">
        <v>1.1170769929885864</v>
      </c>
      <c r="F57" s="551">
        <v>1.155784010887146</v>
      </c>
      <c r="G57" s="551">
        <v>1.3099620342254639</v>
      </c>
      <c r="H57" s="551">
        <v>1.7315880060195923</v>
      </c>
      <c r="I57" s="551">
        <v>1.7492680549621582</v>
      </c>
      <c r="J57" s="551">
        <v>1.7336699962615967</v>
      </c>
      <c r="K57" s="551">
        <v>1.8642690181732178</v>
      </c>
      <c r="L57" s="551">
        <v>1.7754650115966797</v>
      </c>
      <c r="M57" s="551">
        <v>1.5257610082626343</v>
      </c>
      <c r="N57" s="551">
        <v>2.9584560394287109</v>
      </c>
      <c r="O57" s="551">
        <v>3.8291819095611572</v>
      </c>
      <c r="P57" s="551">
        <v>4.3940482139587402</v>
      </c>
      <c r="Q57" s="551">
        <v>5.7827877998352051</v>
      </c>
      <c r="R57" s="551">
        <v>6.3923478126525879</v>
      </c>
      <c r="S57" s="551">
        <v>8.7852296829223633</v>
      </c>
      <c r="T57" s="551">
        <v>7.7960500717163086</v>
      </c>
      <c r="U57" s="551">
        <v>6.6134910583496094</v>
      </c>
      <c r="V57" s="551">
        <v>9.8688163757324219</v>
      </c>
      <c r="W57" s="551">
        <v>3.7155740261077881</v>
      </c>
      <c r="X57" s="551">
        <v>3.5882439613342285</v>
      </c>
      <c r="Y57" s="551">
        <v>0.42399999499320984</v>
      </c>
      <c r="Z57" s="551">
        <v>1.2061059474945068</v>
      </c>
      <c r="AB57" s="551"/>
    </row>
    <row r="58" spans="1:38" x14ac:dyDescent="0.3">
      <c r="A58" s="561" t="s">
        <v>1570</v>
      </c>
      <c r="B58" s="550" t="str">
        <f t="shared" si="1"/>
        <v/>
      </c>
      <c r="C58" s="556" t="s">
        <v>1571</v>
      </c>
      <c r="D58" s="551">
        <v>0</v>
      </c>
      <c r="E58" s="551">
        <v>0</v>
      </c>
      <c r="F58" s="551">
        <v>0</v>
      </c>
      <c r="G58" s="551">
        <v>0</v>
      </c>
      <c r="H58" s="551">
        <v>0</v>
      </c>
      <c r="I58" s="551">
        <v>0</v>
      </c>
      <c r="J58" s="551">
        <v>0</v>
      </c>
      <c r="K58" s="551">
        <v>0</v>
      </c>
      <c r="L58" s="551">
        <v>0</v>
      </c>
      <c r="M58" s="551">
        <v>0</v>
      </c>
      <c r="N58" s="551">
        <v>0</v>
      </c>
      <c r="O58" s="551">
        <v>0</v>
      </c>
      <c r="P58" s="551">
        <v>0</v>
      </c>
      <c r="Q58" s="551">
        <v>0</v>
      </c>
      <c r="R58" s="551">
        <v>0</v>
      </c>
      <c r="S58" s="551">
        <v>0</v>
      </c>
      <c r="T58" s="551">
        <v>0</v>
      </c>
      <c r="U58" s="551">
        <v>0</v>
      </c>
      <c r="V58" s="551">
        <v>0</v>
      </c>
      <c r="W58" s="551">
        <v>0</v>
      </c>
      <c r="X58" s="551">
        <v>0</v>
      </c>
      <c r="Y58" s="551">
        <v>0</v>
      </c>
      <c r="Z58" s="551">
        <v>0</v>
      </c>
      <c r="AB58" s="551"/>
    </row>
    <row r="59" spans="1:38" x14ac:dyDescent="0.3">
      <c r="A59" s="561" t="s">
        <v>1572</v>
      </c>
      <c r="B59" s="550" t="str">
        <f t="shared" si="1"/>
        <v>X</v>
      </c>
      <c r="C59" s="556" t="s">
        <v>1573</v>
      </c>
      <c r="D59" s="551">
        <v>0</v>
      </c>
      <c r="E59" s="551">
        <v>0</v>
      </c>
      <c r="F59" s="551">
        <v>0</v>
      </c>
      <c r="G59" s="551">
        <v>0</v>
      </c>
      <c r="H59" s="551">
        <v>0</v>
      </c>
      <c r="I59" s="551">
        <v>0</v>
      </c>
      <c r="J59" s="551">
        <v>0</v>
      </c>
      <c r="K59" s="551">
        <v>0</v>
      </c>
      <c r="L59" s="551">
        <v>0</v>
      </c>
      <c r="M59" s="551">
        <v>0</v>
      </c>
      <c r="N59" s="551">
        <v>0</v>
      </c>
      <c r="O59" s="551">
        <v>0</v>
      </c>
      <c r="P59" s="551">
        <v>1.2000000104308128E-2</v>
      </c>
      <c r="Q59" s="551">
        <v>8.0000003799796104E-3</v>
      </c>
      <c r="R59" s="551">
        <v>1.2000000104308128E-2</v>
      </c>
      <c r="S59" s="551">
        <v>6.0000000521540642E-3</v>
      </c>
      <c r="T59" s="551">
        <v>9.9999997764825821E-3</v>
      </c>
      <c r="U59" s="551">
        <v>8.999999612569809E-3</v>
      </c>
      <c r="V59" s="551">
        <v>7.0000002160668373E-3</v>
      </c>
      <c r="W59" s="551">
        <v>7.0000002160668373E-3</v>
      </c>
      <c r="X59" s="551">
        <v>1.3000000268220901E-2</v>
      </c>
      <c r="Y59" s="551">
        <v>3.2000001519918442E-2</v>
      </c>
      <c r="Z59" s="551">
        <v>2.199999988079071E-2</v>
      </c>
      <c r="AB59" s="551"/>
    </row>
    <row r="60" spans="1:38" x14ac:dyDescent="0.3">
      <c r="A60" s="561">
        <v>1.2</v>
      </c>
      <c r="B60" s="550" t="str">
        <f t="shared" si="1"/>
        <v>X</v>
      </c>
      <c r="C60" s="539" t="s">
        <v>1574</v>
      </c>
      <c r="D60" s="551">
        <v>9.7797079086303711</v>
      </c>
      <c r="E60" s="551">
        <v>10.736098289489746</v>
      </c>
      <c r="F60" s="551">
        <v>11.998098373413086</v>
      </c>
      <c r="G60" s="551">
        <v>12.078845977783203</v>
      </c>
      <c r="H60" s="551">
        <v>12.075974464416504</v>
      </c>
      <c r="I60" s="551">
        <v>13.486742973327637</v>
      </c>
      <c r="J60" s="551">
        <v>13.009507179260254</v>
      </c>
      <c r="K60" s="551">
        <v>13.587451934814453</v>
      </c>
      <c r="L60" s="551">
        <v>14.095678329467773</v>
      </c>
      <c r="M60" s="551">
        <v>14.775922775268555</v>
      </c>
      <c r="N60" s="551">
        <v>14.802169799804688</v>
      </c>
      <c r="O60" s="551">
        <v>20.091079711914063</v>
      </c>
      <c r="P60" s="551">
        <v>19.867040634155273</v>
      </c>
      <c r="Q60" s="551">
        <v>20.372585296630859</v>
      </c>
      <c r="R60" s="551">
        <v>22.664859771728516</v>
      </c>
      <c r="S60" s="551">
        <v>24.133144378662109</v>
      </c>
      <c r="T60" s="551">
        <v>28.367355346679688</v>
      </c>
      <c r="U60" s="551">
        <v>30.150899887084961</v>
      </c>
      <c r="V60" s="551">
        <v>34.484905242919922</v>
      </c>
      <c r="W60" s="551">
        <v>34.684932708740234</v>
      </c>
      <c r="X60" s="551">
        <v>34.153598785400391</v>
      </c>
      <c r="Y60" s="551">
        <v>30.902307510375977</v>
      </c>
      <c r="Z60" s="551">
        <v>31.648277282714844</v>
      </c>
      <c r="AB60" s="551"/>
    </row>
    <row r="61" spans="1:38" x14ac:dyDescent="0.3">
      <c r="A61" s="561" t="s">
        <v>1575</v>
      </c>
      <c r="B61" s="550" t="str">
        <f t="shared" si="1"/>
        <v>X</v>
      </c>
      <c r="C61" s="553" t="s">
        <v>1576</v>
      </c>
      <c r="D61" s="551">
        <v>9.7797079086303711</v>
      </c>
      <c r="E61" s="551">
        <v>10.736098289489746</v>
      </c>
      <c r="F61" s="551">
        <v>11.998098373413086</v>
      </c>
      <c r="G61" s="551">
        <v>12.078845977783203</v>
      </c>
      <c r="H61" s="551">
        <v>12.075974464416504</v>
      </c>
      <c r="I61" s="551">
        <v>13.486742973327637</v>
      </c>
      <c r="J61" s="551">
        <v>13.009507179260254</v>
      </c>
      <c r="K61" s="551">
        <v>13.587451934814453</v>
      </c>
      <c r="L61" s="551">
        <v>14.095678329467773</v>
      </c>
      <c r="M61" s="551">
        <v>14.775922775268555</v>
      </c>
      <c r="N61" s="551">
        <v>14.802169799804688</v>
      </c>
      <c r="O61" s="551">
        <v>20.091079711914063</v>
      </c>
      <c r="P61" s="551">
        <v>19.867040634155273</v>
      </c>
      <c r="Q61" s="551">
        <v>20.372585296630859</v>
      </c>
      <c r="R61" s="551">
        <v>22.664859771728516</v>
      </c>
      <c r="S61" s="551">
        <v>24.133144378662109</v>
      </c>
      <c r="T61" s="551">
        <v>28.367355346679688</v>
      </c>
      <c r="U61" s="551">
        <v>30.150899887084961</v>
      </c>
      <c r="V61" s="551">
        <v>34.484905242919922</v>
      </c>
      <c r="W61" s="551">
        <v>34.684932708740234</v>
      </c>
      <c r="X61" s="551">
        <v>34.153598785400391</v>
      </c>
      <c r="Y61" s="551">
        <v>30.902307510375977</v>
      </c>
      <c r="Z61" s="551">
        <v>31.648277282714844</v>
      </c>
      <c r="AB61" s="551"/>
    </row>
    <row r="62" spans="1:38" x14ac:dyDescent="0.3">
      <c r="A62" s="583" t="s">
        <v>1577</v>
      </c>
      <c r="B62" s="550" t="str">
        <f t="shared" si="1"/>
        <v>X</v>
      </c>
      <c r="C62" s="554" t="s">
        <v>1578</v>
      </c>
      <c r="D62" s="551">
        <v>7.9816679954528809</v>
      </c>
      <c r="E62" s="551">
        <v>8.7728652954101563</v>
      </c>
      <c r="F62" s="551">
        <v>9.9235258102416992</v>
      </c>
      <c r="G62" s="551">
        <v>9.8594293594360352</v>
      </c>
      <c r="H62" s="551">
        <v>9.8345403671264648</v>
      </c>
      <c r="I62" s="551">
        <v>11.028221130371094</v>
      </c>
      <c r="J62" s="551">
        <v>10.60716724395752</v>
      </c>
      <c r="K62" s="551">
        <v>11.112812042236328</v>
      </c>
      <c r="L62" s="551">
        <v>11.601819038391113</v>
      </c>
      <c r="M62" s="551">
        <v>12.240921020507813</v>
      </c>
      <c r="N62" s="551">
        <v>12.313652038574219</v>
      </c>
      <c r="O62" s="551">
        <v>17.526407241821289</v>
      </c>
      <c r="P62" s="551">
        <v>17.30809211730957</v>
      </c>
      <c r="Q62" s="551">
        <v>17.85740852355957</v>
      </c>
      <c r="R62" s="551">
        <v>19.867347717285156</v>
      </c>
      <c r="S62" s="551">
        <v>21.213043212890625</v>
      </c>
      <c r="T62" s="551">
        <v>25.217735290527344</v>
      </c>
      <c r="U62" s="551">
        <v>26.739906311035156</v>
      </c>
      <c r="V62" s="551">
        <v>30.977828979492188</v>
      </c>
      <c r="W62" s="551">
        <v>31.086786270141602</v>
      </c>
      <c r="X62" s="551">
        <v>30.448356628417969</v>
      </c>
      <c r="Y62" s="551">
        <v>27.248435974121094</v>
      </c>
      <c r="Z62" s="551">
        <v>28.138238906860352</v>
      </c>
      <c r="AB62" s="551"/>
      <c r="AD62" s="555"/>
      <c r="AE62" s="555"/>
      <c r="AF62" s="555"/>
      <c r="AG62" s="555"/>
    </row>
    <row r="63" spans="1:38" x14ac:dyDescent="0.3">
      <c r="A63" s="583" t="s">
        <v>1579</v>
      </c>
      <c r="B63" s="550" t="str">
        <f t="shared" si="1"/>
        <v>X</v>
      </c>
      <c r="C63" s="554" t="s">
        <v>1580</v>
      </c>
      <c r="D63" s="551">
        <v>1.7980400323867798</v>
      </c>
      <c r="E63" s="551">
        <v>1.9632329940795898</v>
      </c>
      <c r="F63" s="551">
        <v>2.0745720863342285</v>
      </c>
      <c r="G63" s="551">
        <v>2.2194170951843262</v>
      </c>
      <c r="H63" s="551">
        <v>2.2414340972900391</v>
      </c>
      <c r="I63" s="551">
        <v>2.4585220813751221</v>
      </c>
      <c r="J63" s="551">
        <v>2.4023399353027344</v>
      </c>
      <c r="K63" s="551">
        <v>2.474639892578125</v>
      </c>
      <c r="L63" s="551">
        <v>2.4938590526580811</v>
      </c>
      <c r="M63" s="551">
        <v>2.5350019931793213</v>
      </c>
      <c r="N63" s="551">
        <v>2.4885179996490479</v>
      </c>
      <c r="O63" s="551">
        <v>2.5646719932556152</v>
      </c>
      <c r="P63" s="551">
        <v>2.5589489936828613</v>
      </c>
      <c r="Q63" s="551">
        <v>2.5151770114898682</v>
      </c>
      <c r="R63" s="551">
        <v>2.7975120544433594</v>
      </c>
      <c r="S63" s="551">
        <v>2.9201009273529053</v>
      </c>
      <c r="T63" s="551">
        <v>3.1496191024780273</v>
      </c>
      <c r="U63" s="551">
        <v>3.410991907119751</v>
      </c>
      <c r="V63" s="551">
        <v>3.5070750713348389</v>
      </c>
      <c r="W63" s="551">
        <v>3.5981459617614746</v>
      </c>
      <c r="X63" s="551">
        <v>3.7052409648895264</v>
      </c>
      <c r="Y63" s="551">
        <v>3.653872013092041</v>
      </c>
      <c r="Z63" s="551">
        <v>3.5100390911102295</v>
      </c>
      <c r="AB63" s="551"/>
      <c r="AD63" s="555"/>
      <c r="AE63" s="555"/>
      <c r="AF63" s="555"/>
      <c r="AG63" s="555"/>
    </row>
    <row r="64" spans="1:38" x14ac:dyDescent="0.3">
      <c r="A64" s="583" t="s">
        <v>1581</v>
      </c>
      <c r="B64" s="550" t="str">
        <f t="shared" si="1"/>
        <v/>
      </c>
      <c r="C64" s="554" t="s">
        <v>1582</v>
      </c>
      <c r="D64" s="551">
        <v>0</v>
      </c>
      <c r="E64" s="551">
        <v>0</v>
      </c>
      <c r="F64" s="551">
        <v>0</v>
      </c>
      <c r="G64" s="551">
        <v>0</v>
      </c>
      <c r="H64" s="551">
        <v>0</v>
      </c>
      <c r="I64" s="551">
        <v>0</v>
      </c>
      <c r="J64" s="551">
        <v>0</v>
      </c>
      <c r="K64" s="551">
        <v>0</v>
      </c>
      <c r="L64" s="551">
        <v>0</v>
      </c>
      <c r="M64" s="551">
        <v>0</v>
      </c>
      <c r="N64" s="551">
        <v>0</v>
      </c>
      <c r="O64" s="551">
        <v>0</v>
      </c>
      <c r="P64" s="551">
        <v>0</v>
      </c>
      <c r="Q64" s="551">
        <v>0</v>
      </c>
      <c r="R64" s="551">
        <v>0</v>
      </c>
      <c r="S64" s="551">
        <v>0</v>
      </c>
      <c r="T64" s="551">
        <v>0</v>
      </c>
      <c r="U64" s="551">
        <v>0</v>
      </c>
      <c r="V64" s="551">
        <v>0</v>
      </c>
      <c r="W64" s="551">
        <v>0</v>
      </c>
      <c r="X64" s="551">
        <v>0</v>
      </c>
      <c r="Y64" s="551">
        <v>0</v>
      </c>
      <c r="Z64" s="551">
        <v>0</v>
      </c>
      <c r="AB64" s="551"/>
      <c r="AD64" s="555"/>
      <c r="AE64" s="555"/>
      <c r="AF64" s="555"/>
      <c r="AG64" s="555"/>
    </row>
    <row r="65" spans="1:33" x14ac:dyDescent="0.3">
      <c r="A65" s="583" t="s">
        <v>1583</v>
      </c>
      <c r="B65" s="550" t="str">
        <f t="shared" si="1"/>
        <v/>
      </c>
      <c r="C65" s="554" t="s">
        <v>1584</v>
      </c>
      <c r="D65" s="551">
        <v>0</v>
      </c>
      <c r="E65" s="551">
        <v>0</v>
      </c>
      <c r="F65" s="551">
        <v>0</v>
      </c>
      <c r="G65" s="551">
        <v>0</v>
      </c>
      <c r="H65" s="551">
        <v>0</v>
      </c>
      <c r="I65" s="551">
        <v>0</v>
      </c>
      <c r="J65" s="551">
        <v>0</v>
      </c>
      <c r="K65" s="551">
        <v>0</v>
      </c>
      <c r="L65" s="551">
        <v>0</v>
      </c>
      <c r="M65" s="551">
        <v>0</v>
      </c>
      <c r="N65" s="551">
        <v>0</v>
      </c>
      <c r="O65" s="551">
        <v>0</v>
      </c>
      <c r="P65" s="551">
        <v>0</v>
      </c>
      <c r="Q65" s="551">
        <v>0</v>
      </c>
      <c r="R65" s="551">
        <v>0</v>
      </c>
      <c r="S65" s="551">
        <v>0</v>
      </c>
      <c r="T65" s="551">
        <v>0</v>
      </c>
      <c r="U65" s="551">
        <v>0</v>
      </c>
      <c r="V65" s="551">
        <v>0</v>
      </c>
      <c r="W65" s="551">
        <v>0</v>
      </c>
      <c r="X65" s="551">
        <v>0</v>
      </c>
      <c r="Y65" s="551">
        <v>0</v>
      </c>
      <c r="Z65" s="551">
        <v>0</v>
      </c>
      <c r="AB65" s="551"/>
      <c r="AD65" s="555"/>
      <c r="AE65" s="555"/>
      <c r="AF65" s="555"/>
      <c r="AG65" s="555"/>
    </row>
    <row r="66" spans="1:33" x14ac:dyDescent="0.3">
      <c r="A66" s="561" t="s">
        <v>1585</v>
      </c>
      <c r="B66" s="550" t="str">
        <f t="shared" si="1"/>
        <v/>
      </c>
      <c r="C66" s="553" t="s">
        <v>1586</v>
      </c>
      <c r="D66" s="551">
        <v>0</v>
      </c>
      <c r="E66" s="551">
        <v>0</v>
      </c>
      <c r="F66" s="551">
        <v>0</v>
      </c>
      <c r="G66" s="551">
        <v>0</v>
      </c>
      <c r="H66" s="551">
        <v>0</v>
      </c>
      <c r="I66" s="551">
        <v>0</v>
      </c>
      <c r="J66" s="551">
        <v>0</v>
      </c>
      <c r="K66" s="551">
        <v>0</v>
      </c>
      <c r="L66" s="551">
        <v>0</v>
      </c>
      <c r="M66" s="551">
        <v>0</v>
      </c>
      <c r="N66" s="551">
        <v>0</v>
      </c>
      <c r="O66" s="551">
        <v>0</v>
      </c>
      <c r="P66" s="551">
        <v>0</v>
      </c>
      <c r="Q66" s="551">
        <v>0</v>
      </c>
      <c r="R66" s="551">
        <v>0</v>
      </c>
      <c r="S66" s="551">
        <v>0</v>
      </c>
      <c r="T66" s="551">
        <v>0</v>
      </c>
      <c r="U66" s="551">
        <v>0</v>
      </c>
      <c r="V66" s="551">
        <v>0</v>
      </c>
      <c r="W66" s="551">
        <v>0</v>
      </c>
      <c r="X66" s="551">
        <v>0</v>
      </c>
      <c r="Y66" s="551">
        <v>0</v>
      </c>
      <c r="Z66" s="551">
        <v>0</v>
      </c>
      <c r="AB66" s="551"/>
    </row>
    <row r="67" spans="1:33" x14ac:dyDescent="0.3">
      <c r="A67" s="583" t="s">
        <v>1587</v>
      </c>
      <c r="B67" s="550" t="str">
        <f t="shared" ref="B67:B73" si="2">IF(SUM(D67:AG67)=0,"","X")</f>
        <v/>
      </c>
      <c r="C67" s="554" t="s">
        <v>1588</v>
      </c>
      <c r="D67" s="551">
        <v>0</v>
      </c>
      <c r="E67" s="551">
        <v>0</v>
      </c>
      <c r="F67" s="551">
        <v>0</v>
      </c>
      <c r="G67" s="551">
        <v>0</v>
      </c>
      <c r="H67" s="551">
        <v>0</v>
      </c>
      <c r="I67" s="551">
        <v>0</v>
      </c>
      <c r="J67" s="551">
        <v>0</v>
      </c>
      <c r="K67" s="551">
        <v>0</v>
      </c>
      <c r="L67" s="551">
        <v>0</v>
      </c>
      <c r="M67" s="551">
        <v>0</v>
      </c>
      <c r="N67" s="551">
        <v>0</v>
      </c>
      <c r="O67" s="551">
        <v>0</v>
      </c>
      <c r="P67" s="551">
        <v>0</v>
      </c>
      <c r="Q67" s="551">
        <v>0</v>
      </c>
      <c r="R67" s="551">
        <v>0</v>
      </c>
      <c r="S67" s="551">
        <v>0</v>
      </c>
      <c r="T67" s="551">
        <v>0</v>
      </c>
      <c r="U67" s="551">
        <v>0</v>
      </c>
      <c r="V67" s="551">
        <v>0</v>
      </c>
      <c r="W67" s="551">
        <v>0</v>
      </c>
      <c r="X67" s="551">
        <v>0</v>
      </c>
      <c r="Y67" s="551">
        <v>0</v>
      </c>
      <c r="Z67" s="551">
        <v>0</v>
      </c>
      <c r="AB67" s="551"/>
      <c r="AD67" s="555"/>
      <c r="AE67" s="555"/>
      <c r="AF67" s="555"/>
      <c r="AG67" s="555"/>
    </row>
    <row r="68" spans="1:33" x14ac:dyDescent="0.3">
      <c r="A68" s="583" t="s">
        <v>1589</v>
      </c>
      <c r="B68" s="550" t="str">
        <f t="shared" si="2"/>
        <v/>
      </c>
      <c r="C68" s="554" t="s">
        <v>1590</v>
      </c>
      <c r="D68" s="551">
        <v>0</v>
      </c>
      <c r="E68" s="551">
        <v>0</v>
      </c>
      <c r="F68" s="551">
        <v>0</v>
      </c>
      <c r="G68" s="551">
        <v>0</v>
      </c>
      <c r="H68" s="551">
        <v>0</v>
      </c>
      <c r="I68" s="551">
        <v>0</v>
      </c>
      <c r="J68" s="551">
        <v>0</v>
      </c>
      <c r="K68" s="551">
        <v>0</v>
      </c>
      <c r="L68" s="551">
        <v>0</v>
      </c>
      <c r="M68" s="551">
        <v>0</v>
      </c>
      <c r="N68" s="551">
        <v>0</v>
      </c>
      <c r="O68" s="551">
        <v>0</v>
      </c>
      <c r="P68" s="551">
        <v>0</v>
      </c>
      <c r="Q68" s="551">
        <v>0</v>
      </c>
      <c r="R68" s="551">
        <v>0</v>
      </c>
      <c r="S68" s="551">
        <v>0</v>
      </c>
      <c r="T68" s="551">
        <v>0</v>
      </c>
      <c r="U68" s="551">
        <v>0</v>
      </c>
      <c r="V68" s="551">
        <v>0</v>
      </c>
      <c r="W68" s="551">
        <v>0</v>
      </c>
      <c r="X68" s="551">
        <v>0</v>
      </c>
      <c r="Y68" s="551">
        <v>0</v>
      </c>
      <c r="Z68" s="551">
        <v>0</v>
      </c>
      <c r="AB68" s="551"/>
      <c r="AD68" s="555"/>
      <c r="AE68" s="555"/>
      <c r="AF68" s="555"/>
      <c r="AG68" s="555"/>
    </row>
    <row r="69" spans="1:33" x14ac:dyDescent="0.3">
      <c r="A69" s="583" t="s">
        <v>1591</v>
      </c>
      <c r="B69" s="550" t="str">
        <f t="shared" si="2"/>
        <v/>
      </c>
      <c r="C69" s="554" t="s">
        <v>1592</v>
      </c>
      <c r="D69" s="551">
        <v>0</v>
      </c>
      <c r="E69" s="551">
        <v>0</v>
      </c>
      <c r="F69" s="551">
        <v>0</v>
      </c>
      <c r="G69" s="551">
        <v>0</v>
      </c>
      <c r="H69" s="551">
        <v>0</v>
      </c>
      <c r="I69" s="551">
        <v>0</v>
      </c>
      <c r="J69" s="551">
        <v>0</v>
      </c>
      <c r="K69" s="551">
        <v>0</v>
      </c>
      <c r="L69" s="551">
        <v>0</v>
      </c>
      <c r="M69" s="551">
        <v>0</v>
      </c>
      <c r="N69" s="551">
        <v>0</v>
      </c>
      <c r="O69" s="551">
        <v>0</v>
      </c>
      <c r="P69" s="551">
        <v>0</v>
      </c>
      <c r="Q69" s="551">
        <v>0</v>
      </c>
      <c r="R69" s="551">
        <v>0</v>
      </c>
      <c r="S69" s="551">
        <v>0</v>
      </c>
      <c r="T69" s="551">
        <v>0</v>
      </c>
      <c r="U69" s="551">
        <v>0</v>
      </c>
      <c r="V69" s="551">
        <v>0</v>
      </c>
      <c r="W69" s="551">
        <v>0</v>
      </c>
      <c r="X69" s="551">
        <v>0</v>
      </c>
      <c r="Y69" s="551">
        <v>0</v>
      </c>
      <c r="Z69" s="551">
        <v>0</v>
      </c>
      <c r="AB69" s="551"/>
      <c r="AD69" s="555"/>
      <c r="AE69" s="555"/>
      <c r="AF69" s="555"/>
      <c r="AG69" s="555"/>
    </row>
    <row r="70" spans="1:33" x14ac:dyDescent="0.3">
      <c r="A70" s="561">
        <v>1.3</v>
      </c>
      <c r="B70" s="550" t="str">
        <f t="shared" si="2"/>
        <v>X</v>
      </c>
      <c r="C70" s="539" t="s">
        <v>1593</v>
      </c>
      <c r="D70" s="551">
        <v>41.246952056884766</v>
      </c>
      <c r="E70" s="551">
        <v>34.135932922363281</v>
      </c>
      <c r="F70" s="551">
        <v>42.200595855712891</v>
      </c>
      <c r="G70" s="551">
        <v>52.642246246337891</v>
      </c>
      <c r="H70" s="551">
        <v>55.118202209472656</v>
      </c>
      <c r="I70" s="551">
        <v>53.664390563964844</v>
      </c>
      <c r="J70" s="551">
        <v>63.521224975585938</v>
      </c>
      <c r="K70" s="551">
        <v>68.80902099609375</v>
      </c>
      <c r="L70" s="551">
        <v>59.077186584472656</v>
      </c>
      <c r="M70" s="551">
        <v>54.981281280517578</v>
      </c>
      <c r="N70" s="551">
        <v>64.466217041015625</v>
      </c>
      <c r="O70" s="551">
        <v>60.816280364990234</v>
      </c>
      <c r="P70" s="551">
        <v>63.156761169433594</v>
      </c>
      <c r="Q70" s="551">
        <v>56.273300170898438</v>
      </c>
      <c r="R70" s="551">
        <v>61.757644653320313</v>
      </c>
      <c r="S70" s="551">
        <v>59.702590942382813</v>
      </c>
      <c r="T70" s="551">
        <v>65.807342529296875</v>
      </c>
      <c r="U70" s="551">
        <v>55.608333587646484</v>
      </c>
      <c r="V70" s="551">
        <v>131.27259826660156</v>
      </c>
      <c r="W70" s="551">
        <v>69.162315368652344</v>
      </c>
      <c r="X70" s="551">
        <v>77.574668884277344</v>
      </c>
      <c r="Y70" s="551">
        <v>99.483131408691406</v>
      </c>
      <c r="Z70" s="551">
        <v>113.81497192382813</v>
      </c>
      <c r="AB70" s="551"/>
    </row>
    <row r="71" spans="1:33" x14ac:dyDescent="0.3">
      <c r="A71" s="561" t="s">
        <v>1594</v>
      </c>
      <c r="B71" s="550" t="str">
        <f t="shared" si="2"/>
        <v>X</v>
      </c>
      <c r="C71" s="553" t="s">
        <v>1595</v>
      </c>
      <c r="D71" s="551">
        <v>35.468940734863281</v>
      </c>
      <c r="E71" s="551">
        <v>26.295522689819336</v>
      </c>
      <c r="F71" s="551">
        <v>30.03980827331543</v>
      </c>
      <c r="G71" s="551">
        <v>41.100673675537109</v>
      </c>
      <c r="H71" s="551">
        <v>42.890708923339844</v>
      </c>
      <c r="I71" s="551">
        <v>41.926136016845703</v>
      </c>
      <c r="J71" s="551">
        <v>51.549602508544922</v>
      </c>
      <c r="K71" s="551">
        <v>56.612941741943359</v>
      </c>
      <c r="L71" s="551">
        <v>47.065055847167969</v>
      </c>
      <c r="M71" s="551">
        <v>40.637279510498047</v>
      </c>
      <c r="N71" s="551">
        <v>52.360771179199219</v>
      </c>
      <c r="O71" s="551">
        <v>48.718513488769531</v>
      </c>
      <c r="P71" s="551">
        <v>50.906368255615234</v>
      </c>
      <c r="Q71" s="551">
        <v>44.415847778320313</v>
      </c>
      <c r="R71" s="551">
        <v>48.7979736328125</v>
      </c>
      <c r="S71" s="551">
        <v>45.176906585693359</v>
      </c>
      <c r="T71" s="551">
        <v>50.802471160888672</v>
      </c>
      <c r="U71" s="551">
        <v>39.068042755126953</v>
      </c>
      <c r="V71" s="551">
        <v>116.33959197998047</v>
      </c>
      <c r="W71" s="551">
        <v>41.457679748535156</v>
      </c>
      <c r="X71" s="551">
        <v>47.451786041259766</v>
      </c>
      <c r="Y71" s="551">
        <v>66.096717834472656</v>
      </c>
      <c r="Z71" s="551">
        <v>78.267250061035156</v>
      </c>
      <c r="AB71" s="551"/>
    </row>
    <row r="72" spans="1:33" x14ac:dyDescent="0.3">
      <c r="A72" s="583" t="s">
        <v>1596</v>
      </c>
      <c r="B72" s="550" t="str">
        <f t="shared" si="2"/>
        <v>X</v>
      </c>
      <c r="C72" s="554" t="s">
        <v>1597</v>
      </c>
      <c r="D72" s="551">
        <v>34.911964416503906</v>
      </c>
      <c r="E72" s="551">
        <v>25.993680953979492</v>
      </c>
      <c r="F72" s="551">
        <v>29.015848159790039</v>
      </c>
      <c r="G72" s="551">
        <v>28.858955383300781</v>
      </c>
      <c r="H72" s="551">
        <v>30.221391677856445</v>
      </c>
      <c r="I72" s="551">
        <v>28.821699142456055</v>
      </c>
      <c r="J72" s="551">
        <v>29.324661254882813</v>
      </c>
      <c r="K72" s="551">
        <v>31.680858612060547</v>
      </c>
      <c r="L72" s="551">
        <v>31.324901580810547</v>
      </c>
      <c r="M72" s="551">
        <v>29.654354095458984</v>
      </c>
      <c r="N72" s="551">
        <v>32.247920989990234</v>
      </c>
      <c r="O72" s="551">
        <v>33.025932312011719</v>
      </c>
      <c r="P72" s="551">
        <v>33.293849945068359</v>
      </c>
      <c r="Q72" s="551">
        <v>32.233627319335938</v>
      </c>
      <c r="R72" s="551">
        <v>35.279247283935547</v>
      </c>
      <c r="S72" s="551">
        <v>31.099180221557617</v>
      </c>
      <c r="T72" s="551">
        <v>31.639768600463867</v>
      </c>
      <c r="U72" s="551">
        <v>32.730182647705078</v>
      </c>
      <c r="V72" s="551">
        <v>110.69963073730469</v>
      </c>
      <c r="W72" s="551">
        <v>20.832881927490234</v>
      </c>
      <c r="X72" s="551">
        <v>32.415534973144531</v>
      </c>
      <c r="Y72" s="551">
        <v>49.183330535888672</v>
      </c>
      <c r="Z72" s="551">
        <v>57.817581176757813</v>
      </c>
      <c r="AB72" s="551"/>
      <c r="AD72" s="555"/>
      <c r="AE72" s="555"/>
      <c r="AF72" s="555"/>
      <c r="AG72" s="555"/>
    </row>
    <row r="73" spans="1:33" x14ac:dyDescent="0.3">
      <c r="A73" s="583" t="s">
        <v>1598</v>
      </c>
      <c r="B73" s="550" t="str">
        <f t="shared" si="2"/>
        <v>X</v>
      </c>
      <c r="C73" s="556" t="s">
        <v>4239</v>
      </c>
      <c r="D73" s="551">
        <v>3.8210830688476563</v>
      </c>
      <c r="E73" s="551">
        <v>4.378392219543457</v>
      </c>
      <c r="F73" s="551">
        <v>5.4346060752868652</v>
      </c>
      <c r="G73" s="551">
        <v>6.5303630828857422</v>
      </c>
      <c r="H73" s="551">
        <v>6.5106468200683594</v>
      </c>
      <c r="I73" s="551">
        <v>5.3283381462097168</v>
      </c>
      <c r="J73" s="551">
        <v>5.6570267677307129</v>
      </c>
      <c r="K73" s="551">
        <v>5.2760910987854004</v>
      </c>
      <c r="L73" s="551">
        <v>5.4710631370544434</v>
      </c>
      <c r="M73" s="551">
        <v>5.4252629280090332</v>
      </c>
      <c r="N73" s="551">
        <v>6.6235570907592773</v>
      </c>
      <c r="O73" s="551">
        <v>6.4703741073608398</v>
      </c>
      <c r="P73" s="551">
        <v>6.5284709930419922</v>
      </c>
      <c r="Q73" s="551">
        <v>6.287020206451416</v>
      </c>
      <c r="R73" s="551">
        <v>5.1849021911621094</v>
      </c>
      <c r="S73" s="551">
        <v>5.5504951477050781</v>
      </c>
      <c r="T73" s="551">
        <v>5.2503490447998047</v>
      </c>
      <c r="U73" s="551">
        <v>5.460176944732666</v>
      </c>
      <c r="V73" s="551">
        <v>70.933998107910156</v>
      </c>
      <c r="W73" s="551">
        <v>5.2972550392150879</v>
      </c>
      <c r="X73" s="551">
        <v>5.5619001388549805</v>
      </c>
      <c r="Y73" s="551">
        <v>38.807991027832031</v>
      </c>
      <c r="Z73" s="551">
        <v>44.963985443115234</v>
      </c>
      <c r="AB73" s="551"/>
      <c r="AD73" s="555"/>
      <c r="AE73" s="555"/>
      <c r="AF73" s="555"/>
      <c r="AG73" s="555"/>
    </row>
    <row r="74" spans="1:33" x14ac:dyDescent="0.3">
      <c r="A74" s="583" t="s">
        <v>4222</v>
      </c>
      <c r="B74" s="550"/>
      <c r="C74" s="557" t="s">
        <v>4230</v>
      </c>
      <c r="D74" s="551">
        <v>13.642000198364258</v>
      </c>
      <c r="E74" s="551">
        <v>13.784999847412109</v>
      </c>
      <c r="F74" s="551">
        <v>13.928000450134277</v>
      </c>
      <c r="G74" s="551">
        <v>13.928000450134277</v>
      </c>
      <c r="H74" s="551">
        <v>14.071000099182129</v>
      </c>
      <c r="I74" s="551">
        <v>12.470999717712402</v>
      </c>
      <c r="J74" s="551">
        <v>12.717000007629395</v>
      </c>
      <c r="K74" s="551">
        <v>12.717000007629395</v>
      </c>
      <c r="L74" s="551">
        <v>13.232695579528809</v>
      </c>
      <c r="M74" s="551">
        <v>13.147500038146973</v>
      </c>
      <c r="N74" s="551">
        <v>13.147500038146973</v>
      </c>
      <c r="O74" s="551">
        <v>13.147000312805176</v>
      </c>
      <c r="P74" s="551">
        <v>13.128231048583984</v>
      </c>
      <c r="Q74" s="551">
        <v>13.147000312805176</v>
      </c>
      <c r="R74" s="551">
        <v>13.147000312805176</v>
      </c>
      <c r="S74" s="551">
        <v>13.147000312805176</v>
      </c>
      <c r="T74" s="551">
        <v>13.147000312805176</v>
      </c>
      <c r="U74" s="551">
        <v>13.147000312805176</v>
      </c>
      <c r="V74" s="551">
        <v>24.573909759521484</v>
      </c>
      <c r="W74" s="551">
        <v>0</v>
      </c>
      <c r="X74" s="551">
        <v>0</v>
      </c>
      <c r="Y74" s="551">
        <v>0</v>
      </c>
      <c r="Z74" s="551">
        <v>0</v>
      </c>
      <c r="AB74" s="551"/>
      <c r="AD74" s="555"/>
      <c r="AE74" s="555"/>
      <c r="AF74" s="555"/>
      <c r="AG74" s="555"/>
    </row>
    <row r="75" spans="1:33" x14ac:dyDescent="0.3">
      <c r="A75" s="583" t="s">
        <v>4223</v>
      </c>
      <c r="B75" s="550"/>
      <c r="C75" s="557" t="s">
        <v>4231</v>
      </c>
      <c r="D75" s="551">
        <v>0</v>
      </c>
      <c r="E75" s="551">
        <v>0</v>
      </c>
      <c r="F75" s="551">
        <v>0</v>
      </c>
      <c r="G75" s="551">
        <v>0</v>
      </c>
      <c r="H75" s="551">
        <v>0</v>
      </c>
      <c r="I75" s="551">
        <v>0</v>
      </c>
      <c r="J75" s="551">
        <v>0</v>
      </c>
      <c r="K75" s="551">
        <v>0</v>
      </c>
      <c r="L75" s="551">
        <v>0</v>
      </c>
      <c r="M75" s="551">
        <v>0</v>
      </c>
      <c r="N75" s="551">
        <v>0</v>
      </c>
      <c r="O75" s="551">
        <v>0</v>
      </c>
      <c r="P75" s="551">
        <v>0</v>
      </c>
      <c r="Q75" s="551">
        <v>0</v>
      </c>
      <c r="R75" s="551">
        <v>0</v>
      </c>
      <c r="S75" s="551">
        <v>0</v>
      </c>
      <c r="T75" s="551">
        <v>0</v>
      </c>
      <c r="U75" s="551">
        <v>0</v>
      </c>
      <c r="V75" s="551">
        <v>0</v>
      </c>
      <c r="W75" s="551">
        <v>0</v>
      </c>
      <c r="X75" s="551">
        <v>0</v>
      </c>
      <c r="Y75" s="551">
        <v>0</v>
      </c>
      <c r="Z75" s="551">
        <v>0</v>
      </c>
      <c r="AB75" s="551"/>
      <c r="AD75" s="555"/>
      <c r="AE75" s="555"/>
      <c r="AF75" s="555"/>
      <c r="AG75" s="555"/>
    </row>
    <row r="76" spans="1:33" x14ac:dyDescent="0.3">
      <c r="A76" s="583" t="s">
        <v>4224</v>
      </c>
      <c r="B76" s="550"/>
      <c r="C76" s="557" t="s">
        <v>4232</v>
      </c>
      <c r="D76" s="551">
        <v>0</v>
      </c>
      <c r="E76" s="551">
        <v>0</v>
      </c>
      <c r="F76" s="551">
        <v>0</v>
      </c>
      <c r="G76" s="551">
        <v>0</v>
      </c>
      <c r="H76" s="551">
        <v>0</v>
      </c>
      <c r="I76" s="551">
        <v>0</v>
      </c>
      <c r="J76" s="551">
        <v>0</v>
      </c>
      <c r="K76" s="551">
        <v>0</v>
      </c>
      <c r="L76" s="551">
        <v>0</v>
      </c>
      <c r="M76" s="551">
        <v>0</v>
      </c>
      <c r="N76" s="551">
        <v>0</v>
      </c>
      <c r="O76" s="551">
        <v>0</v>
      </c>
      <c r="P76" s="551">
        <v>0</v>
      </c>
      <c r="Q76" s="551">
        <v>0</v>
      </c>
      <c r="R76" s="551">
        <v>0</v>
      </c>
      <c r="S76" s="551">
        <v>0</v>
      </c>
      <c r="T76" s="551">
        <v>0</v>
      </c>
      <c r="U76" s="551">
        <v>0</v>
      </c>
      <c r="V76" s="551">
        <v>0</v>
      </c>
      <c r="W76" s="551">
        <v>0</v>
      </c>
      <c r="X76" s="551">
        <v>0</v>
      </c>
      <c r="Y76" s="551">
        <v>0</v>
      </c>
      <c r="Z76" s="551">
        <v>0</v>
      </c>
      <c r="AB76" s="551"/>
      <c r="AD76" s="555"/>
      <c r="AE76" s="555"/>
      <c r="AF76" s="555"/>
      <c r="AG76" s="555"/>
    </row>
    <row r="77" spans="1:33" x14ac:dyDescent="0.3">
      <c r="A77" s="583" t="s">
        <v>4225</v>
      </c>
      <c r="B77" s="550"/>
      <c r="C77" s="557" t="s">
        <v>4233</v>
      </c>
      <c r="D77" s="551">
        <v>10.529866218566895</v>
      </c>
      <c r="E77" s="551">
        <v>11.382185935974121</v>
      </c>
      <c r="F77" s="551">
        <v>11.100094795227051</v>
      </c>
      <c r="G77" s="551">
        <v>13.478237152099609</v>
      </c>
      <c r="H77" s="551">
        <v>14.996192932128906</v>
      </c>
      <c r="I77" s="551">
        <v>14.54142951965332</v>
      </c>
      <c r="J77" s="551">
        <v>15.064299583435059</v>
      </c>
      <c r="K77" s="551">
        <v>14.167631149291992</v>
      </c>
      <c r="L77" s="551">
        <v>14.803736686706543</v>
      </c>
      <c r="M77" s="551">
        <v>14.129352569580078</v>
      </c>
      <c r="N77" s="551">
        <v>17.359004974365234</v>
      </c>
      <c r="O77" s="551">
        <v>16.813512802124023</v>
      </c>
      <c r="P77" s="551">
        <v>17.008598327636719</v>
      </c>
      <c r="Q77" s="551">
        <v>16.003753662109375</v>
      </c>
      <c r="R77" s="551">
        <v>15.130631446838379</v>
      </c>
      <c r="S77" s="551">
        <v>15.772617340087891</v>
      </c>
      <c r="T77" s="551">
        <v>15.268769264221191</v>
      </c>
      <c r="U77" s="551">
        <v>15.150405883789063</v>
      </c>
      <c r="V77" s="551">
        <v>15.223262786865234</v>
      </c>
      <c r="W77" s="551">
        <v>14.871390342712402</v>
      </c>
      <c r="X77" s="551">
        <v>26.326147079467773</v>
      </c>
      <c r="Y77" s="551">
        <v>38.807991027832031</v>
      </c>
      <c r="Z77" s="551">
        <v>44.963985443115234</v>
      </c>
      <c r="AB77" s="551"/>
      <c r="AD77" s="555"/>
      <c r="AE77" s="555"/>
      <c r="AF77" s="555"/>
      <c r="AG77" s="555"/>
    </row>
    <row r="78" spans="1:33" x14ac:dyDescent="0.3">
      <c r="A78" s="583" t="s">
        <v>4226</v>
      </c>
      <c r="B78" s="550"/>
      <c r="C78" s="557" t="s">
        <v>4234</v>
      </c>
      <c r="D78" s="551">
        <v>0</v>
      </c>
      <c r="E78" s="551">
        <v>0</v>
      </c>
      <c r="F78" s="551">
        <v>0</v>
      </c>
      <c r="G78" s="551">
        <v>0</v>
      </c>
      <c r="H78" s="551">
        <v>0</v>
      </c>
      <c r="I78" s="551">
        <v>0</v>
      </c>
      <c r="J78" s="551">
        <v>0</v>
      </c>
      <c r="K78" s="551">
        <v>0</v>
      </c>
      <c r="L78" s="551">
        <v>0</v>
      </c>
      <c r="M78" s="551">
        <v>0</v>
      </c>
      <c r="N78" s="551">
        <v>0</v>
      </c>
      <c r="O78" s="551">
        <v>0</v>
      </c>
      <c r="P78" s="551">
        <v>0</v>
      </c>
      <c r="Q78" s="551">
        <v>0</v>
      </c>
      <c r="R78" s="551">
        <v>0</v>
      </c>
      <c r="S78" s="551">
        <v>0</v>
      </c>
      <c r="T78" s="551">
        <v>0</v>
      </c>
      <c r="U78" s="551">
        <v>0</v>
      </c>
      <c r="V78" s="551">
        <v>65.25</v>
      </c>
      <c r="W78" s="551">
        <v>0</v>
      </c>
      <c r="X78" s="551">
        <v>0</v>
      </c>
      <c r="Y78" s="551">
        <v>0</v>
      </c>
      <c r="Z78" s="551">
        <v>0</v>
      </c>
      <c r="AB78" s="551"/>
      <c r="AD78" s="555"/>
      <c r="AE78" s="555"/>
      <c r="AF78" s="555"/>
      <c r="AG78" s="555"/>
    </row>
    <row r="79" spans="1:33" x14ac:dyDescent="0.3">
      <c r="A79" s="583" t="s">
        <v>1599</v>
      </c>
      <c r="B79" s="550" t="str">
        <f>IF(SUM(D79:AG79)=0,"","X")</f>
        <v>X</v>
      </c>
      <c r="C79" s="556" t="s">
        <v>4240</v>
      </c>
      <c r="D79" s="551">
        <v>10.542483329772949</v>
      </c>
      <c r="E79" s="551">
        <v>0.5933079719543457</v>
      </c>
      <c r="F79" s="551">
        <v>3.7762479782104492</v>
      </c>
      <c r="G79" s="551">
        <v>1.090548038482666</v>
      </c>
      <c r="H79" s="551">
        <v>0.82743901014328003</v>
      </c>
      <c r="I79" s="551">
        <v>0.989982008934021</v>
      </c>
      <c r="J79" s="551">
        <v>1.1526850461959839</v>
      </c>
      <c r="K79" s="551">
        <v>4.4695858955383301</v>
      </c>
      <c r="L79" s="551">
        <v>2.9500710964202881</v>
      </c>
      <c r="M79" s="551">
        <v>1.636667013168335</v>
      </c>
      <c r="N79" s="551">
        <v>0.63577401638031006</v>
      </c>
      <c r="O79" s="551">
        <v>1.7678389549255371</v>
      </c>
      <c r="P79" s="551">
        <v>1.950903058052063</v>
      </c>
      <c r="Q79" s="551">
        <v>1.8811490535736084</v>
      </c>
      <c r="R79" s="551">
        <v>5.5067429542541504</v>
      </c>
      <c r="S79" s="551">
        <v>1.2442070245742798</v>
      </c>
      <c r="T79" s="551">
        <v>2.1754839420318604</v>
      </c>
      <c r="U79" s="551">
        <v>3.1401150226593018</v>
      </c>
      <c r="V79" s="551">
        <v>4.6354260444641113</v>
      </c>
      <c r="W79" s="551">
        <v>5.1012778282165527</v>
      </c>
      <c r="X79" s="551">
        <v>5.0864300727844238</v>
      </c>
      <c r="Y79" s="551">
        <v>9.5890092849731445</v>
      </c>
      <c r="Z79" s="551">
        <v>11.807052612304688</v>
      </c>
      <c r="AB79" s="551"/>
      <c r="AD79" s="555"/>
      <c r="AE79" s="555"/>
      <c r="AF79" s="555"/>
      <c r="AG79" s="555"/>
    </row>
    <row r="80" spans="1:33" x14ac:dyDescent="0.3">
      <c r="A80" s="583" t="s">
        <v>1600</v>
      </c>
      <c r="B80" s="550" t="str">
        <f>IF(SUM(D80:AG80)=0,"","X")</f>
        <v>X</v>
      </c>
      <c r="C80" s="556" t="s">
        <v>4235</v>
      </c>
      <c r="D80" s="551">
        <v>0.19761499762535095</v>
      </c>
      <c r="E80" s="551">
        <v>0.2331870049238205</v>
      </c>
      <c r="F80" s="551">
        <v>0.21150399744510651</v>
      </c>
      <c r="G80" s="551">
        <v>0.36217200756072998</v>
      </c>
      <c r="H80" s="551">
        <v>0.32675999402999878</v>
      </c>
      <c r="I80" s="551">
        <v>0.8192870020866394</v>
      </c>
      <c r="J80" s="551">
        <v>0.39067798852920532</v>
      </c>
      <c r="K80" s="551">
        <v>0.32664099335670471</v>
      </c>
      <c r="L80" s="551">
        <v>0.33839699625968933</v>
      </c>
      <c r="M80" s="551">
        <v>0.74083501100540161</v>
      </c>
      <c r="N80" s="551">
        <v>1.1056419610977173</v>
      </c>
      <c r="O80" s="551">
        <v>1.2975790500640869</v>
      </c>
      <c r="P80" s="551">
        <v>1.2061170339584351</v>
      </c>
      <c r="Q80" s="551">
        <v>1.201725959777832</v>
      </c>
      <c r="R80" s="551">
        <v>1.494873046875</v>
      </c>
      <c r="S80" s="551">
        <v>0.9353560209274292</v>
      </c>
      <c r="T80" s="551">
        <v>1.0485160350799561</v>
      </c>
      <c r="U80" s="551">
        <v>1.2926620244979858</v>
      </c>
      <c r="V80" s="551">
        <v>1.0170279741287231</v>
      </c>
      <c r="W80" s="551">
        <v>0.86021298170089722</v>
      </c>
      <c r="X80" s="551">
        <v>1.0029560327529907</v>
      </c>
      <c r="Y80" s="551">
        <v>0.78633099794387817</v>
      </c>
      <c r="Z80" s="551">
        <v>1.0465450286865234</v>
      </c>
      <c r="AB80" s="551"/>
      <c r="AD80" s="555"/>
      <c r="AE80" s="555"/>
      <c r="AF80" s="555"/>
      <c r="AG80" s="555"/>
    </row>
    <row r="81" spans="1:33" x14ac:dyDescent="0.3">
      <c r="A81" s="583" t="s">
        <v>1601</v>
      </c>
      <c r="B81" s="550" t="str">
        <f>IF(SUM(D81:AG81)=0,"","X")</f>
        <v>X</v>
      </c>
      <c r="C81" s="554" t="s">
        <v>1602</v>
      </c>
      <c r="D81" s="551">
        <v>0.55697500705718994</v>
      </c>
      <c r="E81" s="551">
        <v>0.30184000730514526</v>
      </c>
      <c r="F81" s="551">
        <v>1.0239599943161011</v>
      </c>
      <c r="G81" s="551">
        <v>12.241715431213379</v>
      </c>
      <c r="H81" s="551">
        <v>12.669316291809082</v>
      </c>
      <c r="I81" s="551">
        <v>13.104436874389648</v>
      </c>
      <c r="J81" s="551">
        <v>22.224939346313477</v>
      </c>
      <c r="K81" s="551">
        <v>24.93208122253418</v>
      </c>
      <c r="L81" s="551">
        <v>15.740156173706055</v>
      </c>
      <c r="M81" s="551">
        <v>10.982924461364746</v>
      </c>
      <c r="N81" s="551">
        <v>20.112848281860352</v>
      </c>
      <c r="O81" s="551">
        <v>15.692583084106445</v>
      </c>
      <c r="P81" s="551">
        <v>17.612518310546875</v>
      </c>
      <c r="Q81" s="551">
        <v>12.182216644287109</v>
      </c>
      <c r="R81" s="551">
        <v>13.51872730255127</v>
      </c>
      <c r="S81" s="551">
        <v>14.077726364135742</v>
      </c>
      <c r="T81" s="551">
        <v>19.162702560424805</v>
      </c>
      <c r="U81" s="551">
        <v>6.3378620147705078</v>
      </c>
      <c r="V81" s="551">
        <v>5.6399650573730469</v>
      </c>
      <c r="W81" s="551">
        <v>20.624797821044922</v>
      </c>
      <c r="X81" s="551">
        <v>15.036251068115234</v>
      </c>
      <c r="Y81" s="551">
        <v>16.913381576538086</v>
      </c>
      <c r="Z81" s="551">
        <v>20.449665069580078</v>
      </c>
      <c r="AB81" s="551"/>
      <c r="AD81" s="555"/>
      <c r="AE81" s="555"/>
      <c r="AF81" s="555"/>
      <c r="AG81" s="555"/>
    </row>
    <row r="82" spans="1:33" x14ac:dyDescent="0.3">
      <c r="A82" s="583" t="s">
        <v>1603</v>
      </c>
      <c r="B82" s="550" t="str">
        <f>IF(SUM(D82:AG82)=0,"","X")</f>
        <v>X</v>
      </c>
      <c r="C82" s="556" t="s">
        <v>4241</v>
      </c>
      <c r="D82" s="551">
        <v>0</v>
      </c>
      <c r="E82" s="551">
        <v>0</v>
      </c>
      <c r="F82" s="551">
        <v>0</v>
      </c>
      <c r="G82" s="551">
        <v>0</v>
      </c>
      <c r="H82" s="551">
        <v>0</v>
      </c>
      <c r="I82" s="551">
        <v>0</v>
      </c>
      <c r="J82" s="551">
        <v>0</v>
      </c>
      <c r="K82" s="551">
        <v>0</v>
      </c>
      <c r="L82" s="551">
        <v>0</v>
      </c>
      <c r="M82" s="551">
        <v>0</v>
      </c>
      <c r="N82" s="551">
        <v>0</v>
      </c>
      <c r="O82" s="551">
        <v>0</v>
      </c>
      <c r="P82" s="551">
        <v>0</v>
      </c>
      <c r="Q82" s="551">
        <v>0</v>
      </c>
      <c r="R82" s="551">
        <v>0</v>
      </c>
      <c r="S82" s="551">
        <v>0</v>
      </c>
      <c r="T82" s="551">
        <v>0</v>
      </c>
      <c r="U82" s="551">
        <v>0</v>
      </c>
      <c r="V82" s="551">
        <v>0</v>
      </c>
      <c r="W82" s="551">
        <v>0</v>
      </c>
      <c r="X82" s="551">
        <v>0</v>
      </c>
      <c r="Y82" s="551">
        <v>5.3933987617492676</v>
      </c>
      <c r="Z82" s="551">
        <v>7.2000398635864258</v>
      </c>
      <c r="AB82" s="551"/>
      <c r="AD82" s="555"/>
      <c r="AE82" s="555"/>
      <c r="AF82" s="555"/>
      <c r="AG82" s="555"/>
    </row>
    <row r="83" spans="1:33" x14ac:dyDescent="0.3">
      <c r="A83" s="583" t="s">
        <v>4227</v>
      </c>
      <c r="B83" s="550"/>
      <c r="C83" s="557" t="s">
        <v>4236</v>
      </c>
      <c r="D83" s="551">
        <v>0</v>
      </c>
      <c r="E83" s="551">
        <v>0</v>
      </c>
      <c r="F83" s="551">
        <v>0</v>
      </c>
      <c r="G83" s="551">
        <v>0</v>
      </c>
      <c r="H83" s="551">
        <v>0</v>
      </c>
      <c r="I83" s="551">
        <v>0</v>
      </c>
      <c r="J83" s="551">
        <v>0</v>
      </c>
      <c r="K83" s="551">
        <v>0</v>
      </c>
      <c r="L83" s="551">
        <v>0</v>
      </c>
      <c r="M83" s="551">
        <v>0</v>
      </c>
      <c r="N83" s="551">
        <v>0</v>
      </c>
      <c r="O83" s="551">
        <v>0</v>
      </c>
      <c r="P83" s="551">
        <v>0</v>
      </c>
      <c r="Q83" s="551">
        <v>0</v>
      </c>
      <c r="R83" s="551">
        <v>0</v>
      </c>
      <c r="S83" s="551">
        <v>0</v>
      </c>
      <c r="T83" s="551">
        <v>0</v>
      </c>
      <c r="U83" s="551">
        <v>0</v>
      </c>
      <c r="V83" s="551">
        <v>0</v>
      </c>
      <c r="W83" s="551">
        <v>0</v>
      </c>
      <c r="X83" s="551">
        <v>0</v>
      </c>
      <c r="Y83" s="551">
        <v>0</v>
      </c>
      <c r="Z83" s="551">
        <v>0</v>
      </c>
      <c r="AB83" s="551"/>
      <c r="AD83" s="555"/>
      <c r="AE83" s="555"/>
      <c r="AF83" s="555"/>
      <c r="AG83" s="555"/>
    </row>
    <row r="84" spans="1:33" x14ac:dyDescent="0.3">
      <c r="A84" s="583" t="s">
        <v>4228</v>
      </c>
      <c r="B84" s="550"/>
      <c r="C84" s="557" t="s">
        <v>4237</v>
      </c>
      <c r="D84" s="551">
        <v>0</v>
      </c>
      <c r="E84" s="551">
        <v>0</v>
      </c>
      <c r="F84" s="551">
        <v>0</v>
      </c>
      <c r="G84" s="551">
        <v>0</v>
      </c>
      <c r="H84" s="551">
        <v>0</v>
      </c>
      <c r="I84" s="551">
        <v>0</v>
      </c>
      <c r="J84" s="551">
        <v>0</v>
      </c>
      <c r="K84" s="551">
        <v>0</v>
      </c>
      <c r="L84" s="551">
        <v>0</v>
      </c>
      <c r="M84" s="551">
        <v>0</v>
      </c>
      <c r="N84" s="551">
        <v>0</v>
      </c>
      <c r="O84" s="551">
        <v>0</v>
      </c>
      <c r="P84" s="551">
        <v>0</v>
      </c>
      <c r="Q84" s="551">
        <v>0</v>
      </c>
      <c r="R84" s="551">
        <v>0</v>
      </c>
      <c r="S84" s="551">
        <v>0</v>
      </c>
      <c r="T84" s="551">
        <v>0</v>
      </c>
      <c r="U84" s="551">
        <v>0</v>
      </c>
      <c r="V84" s="551">
        <v>0</v>
      </c>
      <c r="W84" s="551">
        <v>0</v>
      </c>
      <c r="X84" s="551">
        <v>0</v>
      </c>
      <c r="Y84" s="551">
        <v>5.3933987617492676</v>
      </c>
      <c r="Z84" s="551">
        <v>7.2000398635864258</v>
      </c>
      <c r="AB84" s="551"/>
      <c r="AD84" s="555"/>
      <c r="AE84" s="555"/>
      <c r="AF84" s="555"/>
      <c r="AG84" s="555"/>
    </row>
    <row r="85" spans="1:33" x14ac:dyDescent="0.3">
      <c r="A85" s="583" t="s">
        <v>1604</v>
      </c>
      <c r="B85" s="550" t="str">
        <f t="shared" ref="B85:B121" si="3">IF(SUM(D85:AG85)=0,"","X")</f>
        <v>X</v>
      </c>
      <c r="C85" s="556" t="s">
        <v>4238</v>
      </c>
      <c r="D85" s="551">
        <v>0</v>
      </c>
      <c r="E85" s="551">
        <v>0</v>
      </c>
      <c r="F85" s="551">
        <v>0</v>
      </c>
      <c r="G85" s="551">
        <v>11.15582275390625</v>
      </c>
      <c r="H85" s="551">
        <v>8.9057493209838867</v>
      </c>
      <c r="I85" s="551">
        <v>11.563729286193848</v>
      </c>
      <c r="J85" s="551">
        <v>14.117162704467773</v>
      </c>
      <c r="K85" s="551">
        <v>16.670597076416016</v>
      </c>
      <c r="L85" s="551">
        <v>8.8275279998779297</v>
      </c>
      <c r="M85" s="551">
        <v>6.6729640960693359</v>
      </c>
      <c r="N85" s="551">
        <v>13.548086166381836</v>
      </c>
      <c r="O85" s="551">
        <v>12.183822631835938</v>
      </c>
      <c r="P85" s="551">
        <v>13.209766387939453</v>
      </c>
      <c r="Q85" s="551">
        <v>8.6653299331665039</v>
      </c>
      <c r="R85" s="551">
        <v>9.5068769454956055</v>
      </c>
      <c r="S85" s="551">
        <v>7.3566389083862305</v>
      </c>
      <c r="T85" s="551">
        <v>12.107441902160645</v>
      </c>
      <c r="U85" s="551">
        <v>5.1133441925048828</v>
      </c>
      <c r="V85" s="551">
        <v>5.2534670829772949</v>
      </c>
      <c r="W85" s="551">
        <v>9.7626590728759766</v>
      </c>
      <c r="X85" s="551">
        <v>6.381864070892334</v>
      </c>
      <c r="Y85" s="551">
        <v>11.519983291625977</v>
      </c>
      <c r="Z85" s="551">
        <v>13.249625205993652</v>
      </c>
      <c r="AB85" s="551"/>
      <c r="AD85" s="555"/>
      <c r="AE85" s="555"/>
      <c r="AF85" s="555"/>
      <c r="AG85" s="555"/>
    </row>
    <row r="86" spans="1:33" x14ac:dyDescent="0.3">
      <c r="A86" s="561" t="s">
        <v>1605</v>
      </c>
      <c r="B86" s="550" t="str">
        <f t="shared" si="3"/>
        <v/>
      </c>
      <c r="C86" s="553" t="s">
        <v>1606</v>
      </c>
      <c r="D86" s="551">
        <v>0</v>
      </c>
      <c r="E86" s="551">
        <v>0</v>
      </c>
      <c r="F86" s="551">
        <v>0</v>
      </c>
      <c r="G86" s="551">
        <v>0</v>
      </c>
      <c r="H86" s="551">
        <v>0</v>
      </c>
      <c r="I86" s="551">
        <v>0</v>
      </c>
      <c r="J86" s="551">
        <v>0</v>
      </c>
      <c r="K86" s="551">
        <v>0</v>
      </c>
      <c r="L86" s="551">
        <v>0</v>
      </c>
      <c r="M86" s="551">
        <v>0</v>
      </c>
      <c r="N86" s="551">
        <v>0</v>
      </c>
      <c r="O86" s="551">
        <v>0</v>
      </c>
      <c r="P86" s="551">
        <v>0</v>
      </c>
      <c r="Q86" s="551">
        <v>0</v>
      </c>
      <c r="R86" s="551">
        <v>0</v>
      </c>
      <c r="S86" s="551">
        <v>0</v>
      </c>
      <c r="T86" s="551">
        <v>0</v>
      </c>
      <c r="U86" s="551">
        <v>0</v>
      </c>
      <c r="V86" s="551">
        <v>0</v>
      </c>
      <c r="W86" s="551">
        <v>0</v>
      </c>
      <c r="X86" s="551">
        <v>0</v>
      </c>
      <c r="Y86" s="551">
        <v>0</v>
      </c>
      <c r="Z86" s="551">
        <v>0</v>
      </c>
      <c r="AB86" s="551"/>
    </row>
    <row r="87" spans="1:33" x14ac:dyDescent="0.3">
      <c r="A87" s="583" t="s">
        <v>1607</v>
      </c>
      <c r="B87" s="550" t="str">
        <f t="shared" si="3"/>
        <v/>
      </c>
      <c r="C87" s="554" t="s">
        <v>1608</v>
      </c>
      <c r="D87" s="551">
        <v>0</v>
      </c>
      <c r="E87" s="551">
        <v>0</v>
      </c>
      <c r="F87" s="551">
        <v>0</v>
      </c>
      <c r="G87" s="551">
        <v>0</v>
      </c>
      <c r="H87" s="551">
        <v>0</v>
      </c>
      <c r="I87" s="551">
        <v>0</v>
      </c>
      <c r="J87" s="551">
        <v>0</v>
      </c>
      <c r="K87" s="551">
        <v>0</v>
      </c>
      <c r="L87" s="551">
        <v>0</v>
      </c>
      <c r="M87" s="551">
        <v>0</v>
      </c>
      <c r="N87" s="551">
        <v>0</v>
      </c>
      <c r="O87" s="551">
        <v>0</v>
      </c>
      <c r="P87" s="551">
        <v>0</v>
      </c>
      <c r="Q87" s="551">
        <v>0</v>
      </c>
      <c r="R87" s="551">
        <v>0</v>
      </c>
      <c r="S87" s="551">
        <v>0</v>
      </c>
      <c r="T87" s="551">
        <v>0</v>
      </c>
      <c r="U87" s="551">
        <v>0</v>
      </c>
      <c r="V87" s="551">
        <v>0</v>
      </c>
      <c r="W87" s="551">
        <v>0</v>
      </c>
      <c r="X87" s="551">
        <v>0</v>
      </c>
      <c r="Y87" s="551">
        <v>0</v>
      </c>
      <c r="Z87" s="551">
        <v>0</v>
      </c>
      <c r="AB87" s="551"/>
      <c r="AD87" s="555"/>
      <c r="AE87" s="555"/>
      <c r="AF87" s="555"/>
      <c r="AG87" s="555"/>
    </row>
    <row r="88" spans="1:33" x14ac:dyDescent="0.3">
      <c r="A88" s="583" t="s">
        <v>1609</v>
      </c>
      <c r="B88" s="550" t="str">
        <f t="shared" si="3"/>
        <v/>
      </c>
      <c r="C88" s="554" t="s">
        <v>1610</v>
      </c>
      <c r="D88" s="551">
        <v>0</v>
      </c>
      <c r="E88" s="551">
        <v>0</v>
      </c>
      <c r="F88" s="551">
        <v>0</v>
      </c>
      <c r="G88" s="551">
        <v>0</v>
      </c>
      <c r="H88" s="551">
        <v>0</v>
      </c>
      <c r="I88" s="551">
        <v>0</v>
      </c>
      <c r="J88" s="551">
        <v>0</v>
      </c>
      <c r="K88" s="551">
        <v>0</v>
      </c>
      <c r="L88" s="551">
        <v>0</v>
      </c>
      <c r="M88" s="551">
        <v>0</v>
      </c>
      <c r="N88" s="551">
        <v>0</v>
      </c>
      <c r="O88" s="551">
        <v>0</v>
      </c>
      <c r="P88" s="551">
        <v>0</v>
      </c>
      <c r="Q88" s="551">
        <v>0</v>
      </c>
      <c r="R88" s="551">
        <v>0</v>
      </c>
      <c r="S88" s="551">
        <v>0</v>
      </c>
      <c r="T88" s="551">
        <v>0</v>
      </c>
      <c r="U88" s="551">
        <v>0</v>
      </c>
      <c r="V88" s="551">
        <v>0</v>
      </c>
      <c r="W88" s="551">
        <v>0</v>
      </c>
      <c r="X88" s="551">
        <v>0</v>
      </c>
      <c r="Y88" s="551">
        <v>0</v>
      </c>
      <c r="Z88" s="551">
        <v>0</v>
      </c>
      <c r="AB88" s="551"/>
      <c r="AD88" s="555"/>
      <c r="AE88" s="555"/>
      <c r="AF88" s="555"/>
      <c r="AG88" s="555"/>
    </row>
    <row r="89" spans="1:33" x14ac:dyDescent="0.3">
      <c r="A89" s="561" t="s">
        <v>1611</v>
      </c>
      <c r="B89" s="550" t="str">
        <f t="shared" si="3"/>
        <v>X</v>
      </c>
      <c r="C89" s="553" t="s">
        <v>1612</v>
      </c>
      <c r="D89" s="551">
        <v>5.7780146598815918</v>
      </c>
      <c r="E89" s="551">
        <v>7.8404111862182617</v>
      </c>
      <c r="F89" s="551">
        <v>12.160788536071777</v>
      </c>
      <c r="G89" s="551">
        <v>11.541572570800781</v>
      </c>
      <c r="H89" s="551">
        <v>12.227492332458496</v>
      </c>
      <c r="I89" s="551">
        <v>11.738254547119141</v>
      </c>
      <c r="J89" s="551">
        <v>11.971622467041016</v>
      </c>
      <c r="K89" s="551">
        <v>12.196084022521973</v>
      </c>
      <c r="L89" s="551">
        <v>12.012129783630371</v>
      </c>
      <c r="M89" s="551">
        <v>14.344000816345215</v>
      </c>
      <c r="N89" s="551">
        <v>12.105443000793457</v>
      </c>
      <c r="O89" s="551">
        <v>12.09776782989502</v>
      </c>
      <c r="P89" s="551">
        <v>12.250394821166992</v>
      </c>
      <c r="Q89" s="551">
        <v>11.857453346252441</v>
      </c>
      <c r="R89" s="551">
        <v>12.959671020507813</v>
      </c>
      <c r="S89" s="551">
        <v>14.52568531036377</v>
      </c>
      <c r="T89" s="551">
        <v>15.00487232208252</v>
      </c>
      <c r="U89" s="551">
        <v>16.540290832519531</v>
      </c>
      <c r="V89" s="551">
        <v>14.932999610900879</v>
      </c>
      <c r="W89" s="551">
        <v>27.704635620117188</v>
      </c>
      <c r="X89" s="551">
        <v>30.122882843017578</v>
      </c>
      <c r="Y89" s="551">
        <v>33.386417388916016</v>
      </c>
      <c r="Z89" s="551">
        <v>35.547718048095703</v>
      </c>
      <c r="AB89" s="551"/>
    </row>
    <row r="90" spans="1:33" x14ac:dyDescent="0.3">
      <c r="A90" s="583" t="s">
        <v>1613</v>
      </c>
      <c r="B90" s="550" t="str">
        <f t="shared" si="3"/>
        <v>X</v>
      </c>
      <c r="C90" s="554" t="s">
        <v>1614</v>
      </c>
      <c r="D90" s="551">
        <v>5.7780146598815918</v>
      </c>
      <c r="E90" s="551">
        <v>7.8404111862182617</v>
      </c>
      <c r="F90" s="551">
        <v>12.160788536071777</v>
      </c>
      <c r="G90" s="551">
        <v>11.541572570800781</v>
      </c>
      <c r="H90" s="551">
        <v>12.227492332458496</v>
      </c>
      <c r="I90" s="551">
        <v>11.738254547119141</v>
      </c>
      <c r="J90" s="551">
        <v>11.971622467041016</v>
      </c>
      <c r="K90" s="551">
        <v>12.196084022521973</v>
      </c>
      <c r="L90" s="551">
        <v>12.012129783630371</v>
      </c>
      <c r="M90" s="551">
        <v>14.344000816345215</v>
      </c>
      <c r="N90" s="551">
        <v>12.059847831726074</v>
      </c>
      <c r="O90" s="551">
        <v>12.090630531311035</v>
      </c>
      <c r="P90" s="551">
        <v>12.250394821166992</v>
      </c>
      <c r="Q90" s="551">
        <v>11.773552894592285</v>
      </c>
      <c r="R90" s="551">
        <v>12.959671020507813</v>
      </c>
      <c r="S90" s="551">
        <v>14.500690460205078</v>
      </c>
      <c r="T90" s="551">
        <v>13.074222564697266</v>
      </c>
      <c r="U90" s="551">
        <v>14.552940368652344</v>
      </c>
      <c r="V90" s="551">
        <v>14.932999610900879</v>
      </c>
      <c r="W90" s="551">
        <v>25.604635238647461</v>
      </c>
      <c r="X90" s="551">
        <v>27.309381484985352</v>
      </c>
      <c r="Y90" s="551">
        <v>29.477468490600586</v>
      </c>
      <c r="Z90" s="551">
        <v>33.592716217041016</v>
      </c>
      <c r="AB90" s="551"/>
      <c r="AD90" s="555"/>
      <c r="AE90" s="555"/>
      <c r="AF90" s="555"/>
      <c r="AG90" s="555"/>
    </row>
    <row r="91" spans="1:33" x14ac:dyDescent="0.3">
      <c r="A91" s="583" t="s">
        <v>1615</v>
      </c>
      <c r="B91" s="550" t="str">
        <f t="shared" si="3"/>
        <v>X</v>
      </c>
      <c r="C91" s="556" t="s">
        <v>1616</v>
      </c>
      <c r="D91" s="551">
        <v>5.7780146598815918</v>
      </c>
      <c r="E91" s="551">
        <v>7.8404111862182617</v>
      </c>
      <c r="F91" s="551">
        <v>12.160788536071777</v>
      </c>
      <c r="G91" s="551">
        <v>11.541572570800781</v>
      </c>
      <c r="H91" s="551">
        <v>12.227492332458496</v>
      </c>
      <c r="I91" s="551">
        <v>11.738254547119141</v>
      </c>
      <c r="J91" s="551">
        <v>11.971622467041016</v>
      </c>
      <c r="K91" s="551">
        <v>12.196084022521973</v>
      </c>
      <c r="L91" s="551">
        <v>12.012129783630371</v>
      </c>
      <c r="M91" s="551">
        <v>12.020130157470703</v>
      </c>
      <c r="N91" s="551">
        <v>12.059847831726074</v>
      </c>
      <c r="O91" s="551">
        <v>12.090630531311035</v>
      </c>
      <c r="P91" s="551">
        <v>12.250394821166992</v>
      </c>
      <c r="Q91" s="551">
        <v>11.773552894592285</v>
      </c>
      <c r="R91" s="551">
        <v>12.959671020507813</v>
      </c>
      <c r="S91" s="551">
        <v>14.500690460205078</v>
      </c>
      <c r="T91" s="551">
        <v>13.074222564697266</v>
      </c>
      <c r="U91" s="551">
        <v>14.552940368652344</v>
      </c>
      <c r="V91" s="551">
        <v>14.932999610900879</v>
      </c>
      <c r="W91" s="551">
        <v>25.604635238647461</v>
      </c>
      <c r="X91" s="551">
        <v>27.309381484985352</v>
      </c>
      <c r="Y91" s="551">
        <v>29.477468490600586</v>
      </c>
      <c r="Z91" s="551">
        <v>33.592716217041016</v>
      </c>
      <c r="AB91" s="551"/>
      <c r="AD91" s="555"/>
      <c r="AE91" s="555"/>
      <c r="AF91" s="555"/>
      <c r="AG91" s="555"/>
    </row>
    <row r="92" spans="1:33" x14ac:dyDescent="0.3">
      <c r="A92" s="583" t="s">
        <v>1617</v>
      </c>
      <c r="B92" s="550" t="str">
        <f t="shared" si="3"/>
        <v/>
      </c>
      <c r="C92" s="556" t="s">
        <v>1618</v>
      </c>
      <c r="D92" s="551">
        <v>0</v>
      </c>
      <c r="E92" s="551">
        <v>0</v>
      </c>
      <c r="F92" s="551">
        <v>0</v>
      </c>
      <c r="G92" s="551">
        <v>0</v>
      </c>
      <c r="H92" s="551">
        <v>0</v>
      </c>
      <c r="I92" s="551">
        <v>0</v>
      </c>
      <c r="J92" s="551">
        <v>0</v>
      </c>
      <c r="K92" s="551">
        <v>0</v>
      </c>
      <c r="L92" s="551">
        <v>0</v>
      </c>
      <c r="M92" s="551">
        <v>0</v>
      </c>
      <c r="N92" s="551">
        <v>0</v>
      </c>
      <c r="O92" s="551">
        <v>0</v>
      </c>
      <c r="P92" s="551">
        <v>0</v>
      </c>
      <c r="Q92" s="551">
        <v>0</v>
      </c>
      <c r="R92" s="551">
        <v>0</v>
      </c>
      <c r="S92" s="551">
        <v>0</v>
      </c>
      <c r="T92" s="551">
        <v>0</v>
      </c>
      <c r="U92" s="551">
        <v>0</v>
      </c>
      <c r="V92" s="551">
        <v>0</v>
      </c>
      <c r="W92" s="551">
        <v>0</v>
      </c>
      <c r="X92" s="551">
        <v>0</v>
      </c>
      <c r="Y92" s="551">
        <v>0</v>
      </c>
      <c r="Z92" s="551">
        <v>0</v>
      </c>
      <c r="AB92" s="551"/>
      <c r="AD92" s="555"/>
      <c r="AE92" s="555"/>
      <c r="AF92" s="555"/>
      <c r="AG92" s="555"/>
    </row>
    <row r="93" spans="1:33" x14ac:dyDescent="0.3">
      <c r="A93" s="583" t="s">
        <v>1619</v>
      </c>
      <c r="B93" s="550" t="str">
        <f t="shared" si="3"/>
        <v>X</v>
      </c>
      <c r="C93" s="556" t="s">
        <v>1620</v>
      </c>
      <c r="D93" s="551">
        <v>0</v>
      </c>
      <c r="E93" s="551">
        <v>0</v>
      </c>
      <c r="F93" s="551">
        <v>0</v>
      </c>
      <c r="G93" s="551">
        <v>0</v>
      </c>
      <c r="H93" s="551">
        <v>0</v>
      </c>
      <c r="I93" s="551">
        <v>0</v>
      </c>
      <c r="J93" s="551">
        <v>0</v>
      </c>
      <c r="K93" s="551">
        <v>0</v>
      </c>
      <c r="L93" s="551">
        <v>0</v>
      </c>
      <c r="M93" s="551">
        <v>2.3238708972930908</v>
      </c>
      <c r="N93" s="551">
        <v>0</v>
      </c>
      <c r="O93" s="551">
        <v>0</v>
      </c>
      <c r="P93" s="551">
        <v>0</v>
      </c>
      <c r="Q93" s="551">
        <v>0</v>
      </c>
      <c r="R93" s="551">
        <v>0</v>
      </c>
      <c r="S93" s="551">
        <v>0</v>
      </c>
      <c r="T93" s="551">
        <v>0</v>
      </c>
      <c r="U93" s="551">
        <v>0</v>
      </c>
      <c r="V93" s="551">
        <v>0</v>
      </c>
      <c r="W93" s="551">
        <v>0</v>
      </c>
      <c r="X93" s="551">
        <v>0</v>
      </c>
      <c r="Y93" s="551">
        <v>0</v>
      </c>
      <c r="Z93" s="551">
        <v>0</v>
      </c>
      <c r="AB93" s="551"/>
      <c r="AD93" s="555"/>
      <c r="AE93" s="555"/>
      <c r="AF93" s="555"/>
      <c r="AG93" s="555"/>
    </row>
    <row r="94" spans="1:33" x14ac:dyDescent="0.3">
      <c r="A94" s="583" t="s">
        <v>1621</v>
      </c>
      <c r="B94" s="550" t="str">
        <f t="shared" si="3"/>
        <v/>
      </c>
      <c r="C94" s="556" t="s">
        <v>1622</v>
      </c>
      <c r="D94" s="551">
        <v>0</v>
      </c>
      <c r="E94" s="551">
        <v>0</v>
      </c>
      <c r="F94" s="551">
        <v>0</v>
      </c>
      <c r="G94" s="551">
        <v>0</v>
      </c>
      <c r="H94" s="551">
        <v>0</v>
      </c>
      <c r="I94" s="551">
        <v>0</v>
      </c>
      <c r="J94" s="551">
        <v>0</v>
      </c>
      <c r="K94" s="551">
        <v>0</v>
      </c>
      <c r="L94" s="551">
        <v>0</v>
      </c>
      <c r="M94" s="551">
        <v>0</v>
      </c>
      <c r="N94" s="551">
        <v>0</v>
      </c>
      <c r="O94" s="551">
        <v>0</v>
      </c>
      <c r="P94" s="551">
        <v>0</v>
      </c>
      <c r="Q94" s="551">
        <v>0</v>
      </c>
      <c r="R94" s="551">
        <v>0</v>
      </c>
      <c r="S94" s="551">
        <v>0</v>
      </c>
      <c r="T94" s="551">
        <v>0</v>
      </c>
      <c r="U94" s="551">
        <v>0</v>
      </c>
      <c r="V94" s="551">
        <v>0</v>
      </c>
      <c r="W94" s="551">
        <v>0</v>
      </c>
      <c r="X94" s="551">
        <v>0</v>
      </c>
      <c r="Y94" s="551">
        <v>0</v>
      </c>
      <c r="Z94" s="551">
        <v>0</v>
      </c>
      <c r="AB94" s="551"/>
      <c r="AD94" s="555"/>
      <c r="AE94" s="555"/>
      <c r="AF94" s="555"/>
      <c r="AG94" s="555"/>
    </row>
    <row r="95" spans="1:33" x14ac:dyDescent="0.3">
      <c r="A95" s="583" t="s">
        <v>1623</v>
      </c>
      <c r="B95" s="550" t="str">
        <f t="shared" si="3"/>
        <v/>
      </c>
      <c r="C95" s="556" t="s">
        <v>1624</v>
      </c>
      <c r="D95" s="551">
        <v>0</v>
      </c>
      <c r="E95" s="551">
        <v>0</v>
      </c>
      <c r="F95" s="551">
        <v>0</v>
      </c>
      <c r="G95" s="551">
        <v>0</v>
      </c>
      <c r="H95" s="551">
        <v>0</v>
      </c>
      <c r="I95" s="551">
        <v>0</v>
      </c>
      <c r="J95" s="551">
        <v>0</v>
      </c>
      <c r="K95" s="551">
        <v>0</v>
      </c>
      <c r="L95" s="551">
        <v>0</v>
      </c>
      <c r="M95" s="551">
        <v>0</v>
      </c>
      <c r="N95" s="551">
        <v>0</v>
      </c>
      <c r="O95" s="551">
        <v>0</v>
      </c>
      <c r="P95" s="551">
        <v>0</v>
      </c>
      <c r="Q95" s="551">
        <v>0</v>
      </c>
      <c r="R95" s="551">
        <v>0</v>
      </c>
      <c r="S95" s="551">
        <v>0</v>
      </c>
      <c r="T95" s="551">
        <v>0</v>
      </c>
      <c r="U95" s="551">
        <v>0</v>
      </c>
      <c r="V95" s="551">
        <v>0</v>
      </c>
      <c r="W95" s="551">
        <v>0</v>
      </c>
      <c r="X95" s="551">
        <v>0</v>
      </c>
      <c r="Y95" s="551">
        <v>0</v>
      </c>
      <c r="Z95" s="551">
        <v>0</v>
      </c>
      <c r="AB95" s="551"/>
      <c r="AD95" s="555"/>
      <c r="AE95" s="555"/>
      <c r="AF95" s="555"/>
      <c r="AG95" s="555"/>
    </row>
    <row r="96" spans="1:33" x14ac:dyDescent="0.3">
      <c r="A96" s="583" t="s">
        <v>1625</v>
      </c>
      <c r="B96" s="550" t="str">
        <f t="shared" si="3"/>
        <v>X</v>
      </c>
      <c r="C96" s="554" t="s">
        <v>1626</v>
      </c>
      <c r="D96" s="551">
        <v>0</v>
      </c>
      <c r="E96" s="551">
        <v>0</v>
      </c>
      <c r="F96" s="551">
        <v>0</v>
      </c>
      <c r="G96" s="551">
        <v>0</v>
      </c>
      <c r="H96" s="551">
        <v>0</v>
      </c>
      <c r="I96" s="551">
        <v>0</v>
      </c>
      <c r="J96" s="551">
        <v>0</v>
      </c>
      <c r="K96" s="551">
        <v>0</v>
      </c>
      <c r="L96" s="551">
        <v>0</v>
      </c>
      <c r="M96" s="551">
        <v>0</v>
      </c>
      <c r="N96" s="551">
        <v>4.5595556497573853E-2</v>
      </c>
      <c r="O96" s="551">
        <v>7.1371197700500488E-3</v>
      </c>
      <c r="P96" s="551">
        <v>0</v>
      </c>
      <c r="Q96" s="551">
        <v>8.3899930119514465E-2</v>
      </c>
      <c r="R96" s="551">
        <v>0</v>
      </c>
      <c r="S96" s="551">
        <v>2.4994999170303345E-2</v>
      </c>
      <c r="T96" s="551">
        <v>1.930649995803833</v>
      </c>
      <c r="U96" s="551">
        <v>1.9873499870300293</v>
      </c>
      <c r="V96" s="551">
        <v>0</v>
      </c>
      <c r="W96" s="551">
        <v>2.0999999046325684</v>
      </c>
      <c r="X96" s="551">
        <v>2.813499927520752</v>
      </c>
      <c r="Y96" s="551">
        <v>3.9089500904083252</v>
      </c>
      <c r="Z96" s="551">
        <v>1.9550000429153442</v>
      </c>
      <c r="AB96" s="551"/>
      <c r="AD96" s="555"/>
      <c r="AE96" s="555"/>
      <c r="AF96" s="555"/>
      <c r="AG96" s="555"/>
    </row>
    <row r="97" spans="1:86" x14ac:dyDescent="0.3">
      <c r="A97" s="583">
        <v>1.4</v>
      </c>
      <c r="B97" s="550" t="str">
        <f t="shared" si="3"/>
        <v>X</v>
      </c>
      <c r="C97" s="539" t="s">
        <v>1627</v>
      </c>
      <c r="D97" s="551">
        <v>22.419460296630859</v>
      </c>
      <c r="E97" s="551">
        <v>20.873332977294922</v>
      </c>
      <c r="F97" s="551">
        <v>18.380714416503906</v>
      </c>
      <c r="G97" s="551">
        <v>17.972917556762695</v>
      </c>
      <c r="H97" s="551">
        <v>15.666824340820313</v>
      </c>
      <c r="I97" s="551">
        <v>19.500444412231445</v>
      </c>
      <c r="J97" s="551">
        <v>19.99041748046875</v>
      </c>
      <c r="K97" s="551">
        <v>23.185949325561523</v>
      </c>
      <c r="L97" s="551">
        <v>25.72419548034668</v>
      </c>
      <c r="M97" s="551">
        <v>23.992088317871094</v>
      </c>
      <c r="N97" s="551">
        <v>25.357809066772461</v>
      </c>
      <c r="O97" s="551">
        <v>31.565387725830078</v>
      </c>
      <c r="P97" s="551">
        <v>34.963096618652344</v>
      </c>
      <c r="Q97" s="551">
        <v>39.109939575195313</v>
      </c>
      <c r="R97" s="551">
        <v>39.459152221679688</v>
      </c>
      <c r="S97" s="551">
        <v>44.937534332275391</v>
      </c>
      <c r="T97" s="551">
        <v>45.404674530029297</v>
      </c>
      <c r="U97" s="551">
        <v>42.946014404296875</v>
      </c>
      <c r="V97" s="551">
        <v>38.684398651123047</v>
      </c>
      <c r="W97" s="551">
        <v>42.561927795410156</v>
      </c>
      <c r="X97" s="551">
        <v>37.235904693603516</v>
      </c>
      <c r="Y97" s="551">
        <v>39.461864471435547</v>
      </c>
      <c r="Z97" s="551">
        <v>37.4693603515625</v>
      </c>
      <c r="AB97" s="551"/>
    </row>
    <row r="98" spans="1:86" x14ac:dyDescent="0.3">
      <c r="A98" s="583" t="s">
        <v>1628</v>
      </c>
      <c r="B98" s="550" t="str">
        <f t="shared" si="3"/>
        <v>X</v>
      </c>
      <c r="C98" s="553" t="s">
        <v>1629</v>
      </c>
      <c r="D98" s="551">
        <v>10.70865535736084</v>
      </c>
      <c r="E98" s="551">
        <v>10.775778770446777</v>
      </c>
      <c r="F98" s="551">
        <v>8.8541622161865234</v>
      </c>
      <c r="G98" s="551">
        <v>6.9142899513244629</v>
      </c>
      <c r="H98" s="551">
        <v>7.8119163513183594</v>
      </c>
      <c r="I98" s="551">
        <v>10.058752059936523</v>
      </c>
      <c r="J98" s="551">
        <v>10.027114868164063</v>
      </c>
      <c r="K98" s="551">
        <v>12.209025382995605</v>
      </c>
      <c r="L98" s="551">
        <v>15.657059669494629</v>
      </c>
      <c r="M98" s="551">
        <v>14.847753524780273</v>
      </c>
      <c r="N98" s="551">
        <v>15.012552261352539</v>
      </c>
      <c r="O98" s="551">
        <v>16.871158599853516</v>
      </c>
      <c r="P98" s="551">
        <v>18.649362564086914</v>
      </c>
      <c r="Q98" s="551">
        <v>23.317384719848633</v>
      </c>
      <c r="R98" s="551">
        <v>24.087295532226563</v>
      </c>
      <c r="S98" s="551">
        <v>29.064172744750977</v>
      </c>
      <c r="T98" s="551">
        <v>24.901309967041016</v>
      </c>
      <c r="U98" s="551">
        <v>24.921220779418945</v>
      </c>
      <c r="V98" s="551">
        <v>22.326557159423828</v>
      </c>
      <c r="W98" s="551">
        <v>24.972864151000977</v>
      </c>
      <c r="X98" s="551">
        <v>17.655357360839844</v>
      </c>
      <c r="Y98" s="551">
        <v>20.133014678955078</v>
      </c>
      <c r="Z98" s="551">
        <v>15.640888214111328</v>
      </c>
      <c r="AB98" s="551"/>
    </row>
    <row r="99" spans="1:86" x14ac:dyDescent="0.3">
      <c r="A99" s="583" t="s">
        <v>1630</v>
      </c>
      <c r="B99" s="550" t="str">
        <f t="shared" si="3"/>
        <v>X</v>
      </c>
      <c r="C99" s="554" t="s">
        <v>1631</v>
      </c>
      <c r="D99" s="551">
        <v>5.5727276802062988</v>
      </c>
      <c r="E99" s="551">
        <v>6.3185710906982422</v>
      </c>
      <c r="F99" s="551">
        <v>3.9718377590179443</v>
      </c>
      <c r="G99" s="551">
        <v>3.2915909290313721</v>
      </c>
      <c r="H99" s="551">
        <v>3.2269935607910156</v>
      </c>
      <c r="I99" s="551">
        <v>3.6343858242034912</v>
      </c>
      <c r="J99" s="551">
        <v>4.6542143821716309</v>
      </c>
      <c r="K99" s="551">
        <v>5.7741665840148926</v>
      </c>
      <c r="L99" s="551">
        <v>8.5065078735351563</v>
      </c>
      <c r="M99" s="551">
        <v>7.9336814880371094</v>
      </c>
      <c r="N99" s="551">
        <v>8.3181171417236328</v>
      </c>
      <c r="O99" s="551">
        <v>8.9918336868286133</v>
      </c>
      <c r="P99" s="551">
        <v>5.9751567840576172</v>
      </c>
      <c r="Q99" s="551">
        <v>7.434788703918457</v>
      </c>
      <c r="R99" s="551">
        <v>3.6886851787567139</v>
      </c>
      <c r="S99" s="551">
        <v>3.6923327445983887</v>
      </c>
      <c r="T99" s="551">
        <v>3.2748353481292725</v>
      </c>
      <c r="U99" s="551">
        <v>3.3105311393737793</v>
      </c>
      <c r="V99" s="551">
        <v>3.1339659690856934</v>
      </c>
      <c r="W99" s="551">
        <v>3.4274475574493408</v>
      </c>
      <c r="X99" s="551">
        <v>3.8815906047821045</v>
      </c>
      <c r="Y99" s="551">
        <v>3.2605197429656982</v>
      </c>
      <c r="Z99" s="551">
        <v>2.5979952812194824</v>
      </c>
      <c r="AB99" s="551"/>
      <c r="AD99" s="555"/>
      <c r="AE99" s="555"/>
      <c r="AF99" s="555"/>
      <c r="AG99" s="555"/>
    </row>
    <row r="100" spans="1:86" x14ac:dyDescent="0.3">
      <c r="A100" s="583" t="s">
        <v>1632</v>
      </c>
      <c r="B100" s="550" t="str">
        <f t="shared" si="3"/>
        <v>X</v>
      </c>
      <c r="C100" s="554" t="s">
        <v>1633</v>
      </c>
      <c r="D100" s="551">
        <v>4.8754968643188477</v>
      </c>
      <c r="E100" s="551">
        <v>2.079514741897583</v>
      </c>
      <c r="F100" s="551">
        <v>2.4640109539031982</v>
      </c>
      <c r="G100" s="551">
        <v>1.8777389526367188</v>
      </c>
      <c r="H100" s="551">
        <v>2.1193642616271973</v>
      </c>
      <c r="I100" s="551">
        <v>3.0709700584411621</v>
      </c>
      <c r="J100" s="551">
        <v>2.5543417930603027</v>
      </c>
      <c r="K100" s="551">
        <v>2.7084226608276367</v>
      </c>
      <c r="L100" s="551">
        <v>2.3788871765136719</v>
      </c>
      <c r="M100" s="551">
        <v>2.3262815475463867</v>
      </c>
      <c r="N100" s="551">
        <v>2.3613216876983643</v>
      </c>
      <c r="O100" s="551">
        <v>2.9636359214782715</v>
      </c>
      <c r="P100" s="551">
        <v>3.6991596221923828</v>
      </c>
      <c r="Q100" s="551">
        <v>4.7048492431640625</v>
      </c>
      <c r="R100" s="551">
        <v>4.3096084594726563</v>
      </c>
      <c r="S100" s="551">
        <v>3.5215599536895752</v>
      </c>
      <c r="T100" s="551">
        <v>5.0376906394958496</v>
      </c>
      <c r="U100" s="551">
        <v>6.1237344741821289</v>
      </c>
      <c r="V100" s="551">
        <v>4.8774251937866211</v>
      </c>
      <c r="W100" s="551">
        <v>5.9448337554931641</v>
      </c>
      <c r="X100" s="551">
        <v>5.9840397834777832</v>
      </c>
      <c r="Y100" s="551">
        <v>8.1035194396972656</v>
      </c>
      <c r="Z100" s="551">
        <v>4.9669570922851563</v>
      </c>
      <c r="AB100" s="551"/>
      <c r="AD100" s="555"/>
      <c r="AE100" s="555"/>
      <c r="AF100" s="555"/>
      <c r="AG100" s="555"/>
    </row>
    <row r="101" spans="1:86" x14ac:dyDescent="0.3">
      <c r="A101" s="583" t="s">
        <v>1634</v>
      </c>
      <c r="B101" s="550" t="str">
        <f t="shared" si="3"/>
        <v>X</v>
      </c>
      <c r="C101" s="554" t="s">
        <v>1635</v>
      </c>
      <c r="D101" s="551">
        <v>0.2213614284992218</v>
      </c>
      <c r="E101" s="551">
        <v>0.33974134922027588</v>
      </c>
      <c r="F101" s="551">
        <v>0.21443979442119598</v>
      </c>
      <c r="G101" s="551">
        <v>0.19381058216094971</v>
      </c>
      <c r="H101" s="551">
        <v>0.73043930530548096</v>
      </c>
      <c r="I101" s="551">
        <v>0.84183245897293091</v>
      </c>
      <c r="J101" s="551">
        <v>0.77661746740341187</v>
      </c>
      <c r="K101" s="551">
        <v>0.61174410581588745</v>
      </c>
      <c r="L101" s="551">
        <v>0.85723698139190674</v>
      </c>
      <c r="M101" s="551">
        <v>0.51172399520874023</v>
      </c>
      <c r="N101" s="551">
        <v>0.59768998622894287</v>
      </c>
      <c r="O101" s="551">
        <v>6.6912002861499786E-2</v>
      </c>
      <c r="P101" s="551">
        <v>0.65026700496673584</v>
      </c>
      <c r="Q101" s="551">
        <v>0.75447601079940796</v>
      </c>
      <c r="R101" s="551">
        <v>1.1976909637451172</v>
      </c>
      <c r="S101" s="551">
        <v>2.0171000957489014</v>
      </c>
      <c r="T101" s="551">
        <v>1.7983100414276123</v>
      </c>
      <c r="U101" s="551">
        <v>1.415861964225769</v>
      </c>
      <c r="V101" s="551">
        <v>0.47937101125717163</v>
      </c>
      <c r="W101" s="551">
        <v>-0.35400000214576721</v>
      </c>
      <c r="X101" s="551">
        <v>-1.4859999418258667</v>
      </c>
      <c r="Y101" s="551">
        <v>-1.5950000286102295</v>
      </c>
      <c r="Z101" s="551">
        <v>-1.753000020980835</v>
      </c>
      <c r="AB101" s="551"/>
      <c r="AD101" s="555"/>
      <c r="AE101" s="555"/>
      <c r="AF101" s="555"/>
      <c r="AG101" s="555"/>
    </row>
    <row r="102" spans="1:86" x14ac:dyDescent="0.3">
      <c r="A102" s="583" t="s">
        <v>1636</v>
      </c>
      <c r="B102" s="550" t="str">
        <f t="shared" si="3"/>
        <v>X</v>
      </c>
      <c r="C102" s="556" t="s">
        <v>1637</v>
      </c>
      <c r="D102" s="551">
        <v>0.10802499949932098</v>
      </c>
      <c r="E102" s="551">
        <v>0.13572099804878235</v>
      </c>
      <c r="F102" s="551">
        <v>0.11838400363922119</v>
      </c>
      <c r="G102" s="551">
        <v>0.15067499876022339</v>
      </c>
      <c r="H102" s="551">
        <v>0.17755399644374847</v>
      </c>
      <c r="I102" s="551">
        <v>0.18821999430656433</v>
      </c>
      <c r="J102" s="551">
        <v>0.11483000218868256</v>
      </c>
      <c r="K102" s="551">
        <v>9.4640001654624939E-2</v>
      </c>
      <c r="L102" s="551">
        <v>0.10292399674654007</v>
      </c>
      <c r="M102" s="551">
        <v>7.6085001230239868E-2</v>
      </c>
      <c r="N102" s="551">
        <v>8.5217997431755066E-2</v>
      </c>
      <c r="O102" s="551">
        <v>3.3886998891830444E-2</v>
      </c>
      <c r="P102" s="551">
        <v>6.7589998245239258E-2</v>
      </c>
      <c r="Q102" s="551">
        <v>1.737000048160553E-2</v>
      </c>
      <c r="R102" s="551">
        <v>2.9425999149680138E-2</v>
      </c>
      <c r="S102" s="551">
        <v>1.4128999784588814E-2</v>
      </c>
      <c r="T102" s="551">
        <v>2.3401999846100807E-2</v>
      </c>
      <c r="U102" s="551">
        <v>-0.1238970011472702</v>
      </c>
      <c r="V102" s="551">
        <v>-0.11469399929046631</v>
      </c>
      <c r="W102" s="551">
        <v>-9.8999999463558197E-2</v>
      </c>
      <c r="X102" s="551">
        <v>-6.8000003695487976E-2</v>
      </c>
      <c r="Y102" s="551">
        <v>-8.999999612569809E-3</v>
      </c>
      <c r="Z102" s="551">
        <v>-0.12999999523162842</v>
      </c>
      <c r="AB102" s="551"/>
      <c r="AD102" s="555"/>
      <c r="AE102" s="555"/>
      <c r="AF102" s="555"/>
      <c r="AG102" s="555"/>
    </row>
    <row r="103" spans="1:86" x14ac:dyDescent="0.3">
      <c r="A103" s="583" t="s">
        <v>1638</v>
      </c>
      <c r="B103" s="550" t="str">
        <f t="shared" si="3"/>
        <v>X</v>
      </c>
      <c r="C103" s="556" t="s">
        <v>1639</v>
      </c>
      <c r="D103" s="551">
        <v>0.11333643645048141</v>
      </c>
      <c r="E103" s="551">
        <v>0.20402036607265472</v>
      </c>
      <c r="F103" s="551">
        <v>9.6055790781974792E-2</v>
      </c>
      <c r="G103" s="551">
        <v>4.3135583400726318E-2</v>
      </c>
      <c r="H103" s="551">
        <v>0.55288529396057129</v>
      </c>
      <c r="I103" s="551">
        <v>0.65361249446868896</v>
      </c>
      <c r="J103" s="551">
        <v>0.66178745031356812</v>
      </c>
      <c r="K103" s="551">
        <v>0.51710408926010132</v>
      </c>
      <c r="L103" s="551">
        <v>0.75431299209594727</v>
      </c>
      <c r="M103" s="551">
        <v>0.43563899397850037</v>
      </c>
      <c r="N103" s="551">
        <v>0.51247197389602661</v>
      </c>
      <c r="O103" s="551">
        <v>3.3025000244379044E-2</v>
      </c>
      <c r="P103" s="551">
        <v>0.58267700672149658</v>
      </c>
      <c r="Q103" s="551">
        <v>0.73710602521896362</v>
      </c>
      <c r="R103" s="551">
        <v>1.1682649850845337</v>
      </c>
      <c r="S103" s="551">
        <v>2.0029709339141846</v>
      </c>
      <c r="T103" s="551">
        <v>1.7749079465866089</v>
      </c>
      <c r="U103" s="551">
        <v>1.5397590398788452</v>
      </c>
      <c r="V103" s="551">
        <v>0.59406501054763794</v>
      </c>
      <c r="W103" s="551">
        <v>-0.25499999523162842</v>
      </c>
      <c r="X103" s="551">
        <v>-1.4179999828338623</v>
      </c>
      <c r="Y103" s="551">
        <v>-1.5859999656677246</v>
      </c>
      <c r="Z103" s="551">
        <v>-1.6230000257492065</v>
      </c>
      <c r="AB103" s="551"/>
      <c r="AD103" s="555"/>
      <c r="AE103" s="555"/>
      <c r="AF103" s="555"/>
      <c r="AG103" s="555"/>
    </row>
    <row r="104" spans="1:86" x14ac:dyDescent="0.3">
      <c r="A104" s="583" t="s">
        <v>1640</v>
      </c>
      <c r="B104" s="550" t="str">
        <f t="shared" si="3"/>
        <v>X</v>
      </c>
      <c r="C104" s="554" t="s">
        <v>1641</v>
      </c>
      <c r="D104" s="551">
        <v>0</v>
      </c>
      <c r="E104" s="551">
        <v>0.15178908407688141</v>
      </c>
      <c r="F104" s="551">
        <v>0.16323338449001312</v>
      </c>
      <c r="G104" s="551">
        <v>0.26368048787117004</v>
      </c>
      <c r="H104" s="551">
        <v>0.37896633148193359</v>
      </c>
      <c r="I104" s="551">
        <v>0.45049047470092773</v>
      </c>
      <c r="J104" s="551">
        <v>0.45728614926338196</v>
      </c>
      <c r="K104" s="551">
        <v>0.92165595293045044</v>
      </c>
      <c r="L104" s="551">
        <v>1.5082155466079712</v>
      </c>
      <c r="M104" s="551">
        <v>1.229893684387207</v>
      </c>
      <c r="N104" s="551">
        <v>1.6388124227523804</v>
      </c>
      <c r="O104" s="551">
        <v>2.603722095489502</v>
      </c>
      <c r="P104" s="551">
        <v>5.7779865264892578</v>
      </c>
      <c r="Q104" s="551">
        <v>6.9076046943664551</v>
      </c>
      <c r="R104" s="551">
        <v>9.4669961929321289</v>
      </c>
      <c r="S104" s="551">
        <v>11.649505615234375</v>
      </c>
      <c r="T104" s="551">
        <v>6.7769637107849121</v>
      </c>
      <c r="U104" s="551">
        <v>3.4274635314941406</v>
      </c>
      <c r="V104" s="551">
        <v>2.9804327487945557</v>
      </c>
      <c r="W104" s="551">
        <v>4.2795453071594238</v>
      </c>
      <c r="X104" s="551">
        <v>-0.5261911153793335</v>
      </c>
      <c r="Y104" s="551">
        <v>-0.70566421747207642</v>
      </c>
      <c r="Z104" s="551">
        <v>-2.5316252708435059</v>
      </c>
      <c r="AB104" s="551"/>
      <c r="AD104" s="555"/>
      <c r="AE104" s="555"/>
      <c r="AF104" s="555"/>
      <c r="AG104" s="555"/>
    </row>
    <row r="105" spans="1:86" ht="12.75" customHeight="1" x14ac:dyDescent="0.3">
      <c r="A105" s="583" t="s">
        <v>1642</v>
      </c>
      <c r="B105" s="550" t="str">
        <f t="shared" si="3"/>
        <v>X</v>
      </c>
      <c r="C105" s="554" t="s">
        <v>1643</v>
      </c>
      <c r="D105" s="551">
        <v>3.9068732410669327E-2</v>
      </c>
      <c r="E105" s="551">
        <v>1.8861628770828247</v>
      </c>
      <c r="F105" s="551">
        <v>2.0406403541564941</v>
      </c>
      <c r="G105" s="551">
        <v>1.2874691486358643</v>
      </c>
      <c r="H105" s="551">
        <v>1.356153130531311</v>
      </c>
      <c r="I105" s="551">
        <v>2.0610733032226563</v>
      </c>
      <c r="J105" s="551">
        <v>1.5846555233001709</v>
      </c>
      <c r="K105" s="551">
        <v>2.1930358409881592</v>
      </c>
      <c r="L105" s="551">
        <v>2.4062113761901855</v>
      </c>
      <c r="M105" s="551">
        <v>2.846172571182251</v>
      </c>
      <c r="N105" s="551">
        <v>2.0966112613677979</v>
      </c>
      <c r="O105" s="551">
        <v>2.2450540065765381</v>
      </c>
      <c r="P105" s="551">
        <v>2.5467934608459473</v>
      </c>
      <c r="Q105" s="551">
        <v>3.5156674385070801</v>
      </c>
      <c r="R105" s="551">
        <v>5.4243149757385254</v>
      </c>
      <c r="S105" s="551">
        <v>8.1836738586425781</v>
      </c>
      <c r="T105" s="551">
        <v>8.0135097503662109</v>
      </c>
      <c r="U105" s="551">
        <v>10.64362907409668</v>
      </c>
      <c r="V105" s="551">
        <v>10.855361938476563</v>
      </c>
      <c r="W105" s="551">
        <v>11.675036430358887</v>
      </c>
      <c r="X105" s="551">
        <v>9.8019180297851563</v>
      </c>
      <c r="Y105" s="551">
        <v>11.06964111328125</v>
      </c>
      <c r="Z105" s="551">
        <v>12.360561370849609</v>
      </c>
      <c r="AB105" s="551"/>
      <c r="AD105" s="555"/>
      <c r="AE105" s="555"/>
      <c r="AF105" s="555"/>
      <c r="AG105" s="555"/>
      <c r="AK105" s="526"/>
      <c r="AT105" s="526"/>
      <c r="BB105" s="526"/>
      <c r="BJ105" s="526"/>
      <c r="BR105" s="526"/>
      <c r="BZ105" s="526"/>
      <c r="CH105" s="526"/>
    </row>
    <row r="106" spans="1:86" ht="12.75" customHeight="1" x14ac:dyDescent="0.3">
      <c r="A106" s="583" t="s">
        <v>1644</v>
      </c>
      <c r="B106" s="550" t="str">
        <f t="shared" si="3"/>
        <v>X</v>
      </c>
      <c r="C106" s="556" t="s">
        <v>1645</v>
      </c>
      <c r="D106" s="551">
        <v>0</v>
      </c>
      <c r="E106" s="551">
        <v>1.5977522134780884</v>
      </c>
      <c r="F106" s="551">
        <v>1.8000539541244507</v>
      </c>
      <c r="G106" s="551">
        <v>1.0211368799209595</v>
      </c>
      <c r="H106" s="551">
        <v>1.0773881673812866</v>
      </c>
      <c r="I106" s="551">
        <v>1.6743770837783813</v>
      </c>
      <c r="J106" s="551">
        <v>1.1586930751800537</v>
      </c>
      <c r="K106" s="551">
        <v>1.8512612581253052</v>
      </c>
      <c r="L106" s="551">
        <v>2.0594682693481445</v>
      </c>
      <c r="M106" s="551">
        <v>2.4039764404296875</v>
      </c>
      <c r="N106" s="551">
        <v>1.7417933940887451</v>
      </c>
      <c r="O106" s="551">
        <v>1.4624773263931274</v>
      </c>
      <c r="P106" s="551">
        <v>1.8082541227340698</v>
      </c>
      <c r="Q106" s="551">
        <v>1.9759597778320313</v>
      </c>
      <c r="R106" s="551">
        <v>1.7734731435775757</v>
      </c>
      <c r="S106" s="551">
        <v>1.5322105884552002</v>
      </c>
      <c r="T106" s="551">
        <v>2.2257485389709473</v>
      </c>
      <c r="U106" s="551">
        <v>1.3094583749771118</v>
      </c>
      <c r="V106" s="551">
        <v>2.4028868675231934</v>
      </c>
      <c r="W106" s="551">
        <v>2.1578190326690674</v>
      </c>
      <c r="X106" s="551">
        <v>1.9587928056716919</v>
      </c>
      <c r="Y106" s="551">
        <v>2.3266403675079346</v>
      </c>
      <c r="Z106" s="551">
        <v>1.7515609264373779</v>
      </c>
      <c r="AB106" s="551"/>
      <c r="AD106" s="555"/>
      <c r="AE106" s="555"/>
      <c r="AF106" s="555"/>
      <c r="AG106" s="555"/>
      <c r="AK106" s="526"/>
      <c r="AT106" s="526"/>
      <c r="BB106" s="526"/>
      <c r="BJ106" s="526"/>
      <c r="BR106" s="526"/>
      <c r="BZ106" s="526"/>
      <c r="CH106" s="526"/>
    </row>
    <row r="107" spans="1:86" ht="12.75" customHeight="1" x14ac:dyDescent="0.3">
      <c r="A107" s="583" t="s">
        <v>1646</v>
      </c>
      <c r="B107" s="550" t="str">
        <f t="shared" si="3"/>
        <v/>
      </c>
      <c r="C107" s="556" t="s">
        <v>1647</v>
      </c>
      <c r="D107" s="551">
        <v>0</v>
      </c>
      <c r="E107" s="551">
        <v>0</v>
      </c>
      <c r="F107" s="551">
        <v>0</v>
      </c>
      <c r="G107" s="551">
        <v>0</v>
      </c>
      <c r="H107" s="551">
        <v>0</v>
      </c>
      <c r="I107" s="551">
        <v>0</v>
      </c>
      <c r="J107" s="551">
        <v>0</v>
      </c>
      <c r="K107" s="551">
        <v>0</v>
      </c>
      <c r="L107" s="551">
        <v>0</v>
      </c>
      <c r="M107" s="551">
        <v>0</v>
      </c>
      <c r="N107" s="551">
        <v>0</v>
      </c>
      <c r="O107" s="551">
        <v>0</v>
      </c>
      <c r="P107" s="551">
        <v>0</v>
      </c>
      <c r="Q107" s="551">
        <v>0</v>
      </c>
      <c r="R107" s="551">
        <v>0</v>
      </c>
      <c r="S107" s="551">
        <v>0</v>
      </c>
      <c r="T107" s="551">
        <v>0</v>
      </c>
      <c r="U107" s="551">
        <v>0</v>
      </c>
      <c r="V107" s="551">
        <v>0</v>
      </c>
      <c r="W107" s="551">
        <v>0</v>
      </c>
      <c r="X107" s="551">
        <v>0</v>
      </c>
      <c r="Y107" s="551">
        <v>0</v>
      </c>
      <c r="Z107" s="551">
        <v>0</v>
      </c>
      <c r="AB107" s="551"/>
      <c r="AD107" s="555"/>
      <c r="AE107" s="555"/>
      <c r="AF107" s="555"/>
      <c r="AG107" s="555"/>
      <c r="AK107" s="526"/>
      <c r="AT107" s="526"/>
      <c r="BB107" s="526"/>
      <c r="BJ107" s="526"/>
      <c r="BR107" s="526"/>
      <c r="BZ107" s="526"/>
      <c r="CH107" s="526"/>
    </row>
    <row r="108" spans="1:86" ht="12.75" customHeight="1" x14ac:dyDescent="0.3">
      <c r="A108" s="583" t="s">
        <v>1648</v>
      </c>
      <c r="B108" s="550" t="str">
        <f t="shared" si="3"/>
        <v>X</v>
      </c>
      <c r="C108" s="556" t="s">
        <v>1649</v>
      </c>
      <c r="D108" s="551">
        <v>3.9068732410669327E-2</v>
      </c>
      <c r="E108" s="551">
        <v>0.28841054439544678</v>
      </c>
      <c r="F108" s="551">
        <v>0.24058640003204346</v>
      </c>
      <c r="G108" s="551">
        <v>0.26633226871490479</v>
      </c>
      <c r="H108" s="551">
        <v>0.27876505255699158</v>
      </c>
      <c r="I108" s="551">
        <v>0.38669624924659729</v>
      </c>
      <c r="J108" s="551">
        <v>0.42596247792243958</v>
      </c>
      <c r="K108" s="551">
        <v>0.34177452325820923</v>
      </c>
      <c r="L108" s="551">
        <v>0.34674292802810669</v>
      </c>
      <c r="M108" s="551">
        <v>0.44219616055488586</v>
      </c>
      <c r="N108" s="551">
        <v>0.35481786727905273</v>
      </c>
      <c r="O108" s="551">
        <v>0.78257662057876587</v>
      </c>
      <c r="P108" s="551">
        <v>0.73853921890258789</v>
      </c>
      <c r="Q108" s="551">
        <v>1.5397075414657593</v>
      </c>
      <c r="R108" s="551">
        <v>0.78337913751602173</v>
      </c>
      <c r="S108" s="551">
        <v>0.65453833341598511</v>
      </c>
      <c r="T108" s="551">
        <v>0.4811699390411377</v>
      </c>
      <c r="U108" s="551">
        <v>0.12169328331947327</v>
      </c>
      <c r="V108" s="551">
        <v>0</v>
      </c>
      <c r="W108" s="551">
        <v>0</v>
      </c>
      <c r="X108" s="551">
        <v>2.5000001187436283E-4</v>
      </c>
      <c r="Y108" s="551">
        <v>0</v>
      </c>
      <c r="Z108" s="551">
        <v>0</v>
      </c>
      <c r="AB108" s="551"/>
      <c r="AD108" s="555"/>
      <c r="AE108" s="555"/>
      <c r="AF108" s="555"/>
      <c r="AG108" s="555"/>
      <c r="AK108" s="526"/>
      <c r="AT108" s="526"/>
      <c r="BB108" s="526"/>
      <c r="BJ108" s="526"/>
      <c r="BR108" s="526"/>
      <c r="BZ108" s="526"/>
      <c r="CB108" s="526"/>
      <c r="CH108" s="526"/>
    </row>
    <row r="109" spans="1:86" ht="12.75" customHeight="1" x14ac:dyDescent="0.3">
      <c r="A109" s="583" t="s">
        <v>1650</v>
      </c>
      <c r="B109" s="550" t="str">
        <f t="shared" si="3"/>
        <v>X</v>
      </c>
      <c r="C109" s="556" t="s">
        <v>1651</v>
      </c>
      <c r="D109" s="551">
        <v>0</v>
      </c>
      <c r="E109" s="551">
        <v>0</v>
      </c>
      <c r="F109" s="551">
        <v>0</v>
      </c>
      <c r="G109" s="551">
        <v>0</v>
      </c>
      <c r="H109" s="551">
        <v>0</v>
      </c>
      <c r="I109" s="551">
        <v>0</v>
      </c>
      <c r="J109" s="551">
        <v>0</v>
      </c>
      <c r="K109" s="551">
        <v>0</v>
      </c>
      <c r="L109" s="551">
        <v>0</v>
      </c>
      <c r="M109" s="551">
        <v>0</v>
      </c>
      <c r="N109" s="551">
        <v>0</v>
      </c>
      <c r="O109" s="551">
        <v>0</v>
      </c>
      <c r="P109" s="551">
        <v>0</v>
      </c>
      <c r="Q109" s="551">
        <v>0</v>
      </c>
      <c r="R109" s="551">
        <v>2.8674631118774414</v>
      </c>
      <c r="S109" s="551">
        <v>5.996924877166748</v>
      </c>
      <c r="T109" s="551">
        <v>5.3065910339355469</v>
      </c>
      <c r="U109" s="551">
        <v>9.2124776840209961</v>
      </c>
      <c r="V109" s="551">
        <v>8.4524755477905273</v>
      </c>
      <c r="W109" s="551">
        <v>9.5172176361083984</v>
      </c>
      <c r="X109" s="551">
        <v>7.8428750038146973</v>
      </c>
      <c r="Y109" s="551">
        <v>8.7430000305175781</v>
      </c>
      <c r="Z109" s="551">
        <v>10.609000205993652</v>
      </c>
      <c r="AB109" s="551"/>
      <c r="AD109" s="555"/>
      <c r="AE109" s="555"/>
      <c r="AF109" s="555"/>
      <c r="AG109" s="555"/>
      <c r="AK109" s="526"/>
      <c r="AT109" s="526"/>
      <c r="BB109" s="526"/>
      <c r="BJ109" s="526"/>
      <c r="BR109" s="526"/>
      <c r="BZ109" s="526"/>
      <c r="CB109" s="526"/>
      <c r="CH109" s="526"/>
    </row>
    <row r="110" spans="1:86" ht="12.75" customHeight="1" x14ac:dyDescent="0.3">
      <c r="A110" s="583" t="s">
        <v>1652</v>
      </c>
      <c r="B110" s="550" t="str">
        <f t="shared" si="3"/>
        <v/>
      </c>
      <c r="C110" s="554" t="s">
        <v>1653</v>
      </c>
      <c r="D110" s="551">
        <v>0</v>
      </c>
      <c r="E110" s="551">
        <v>0</v>
      </c>
      <c r="F110" s="551">
        <v>0</v>
      </c>
      <c r="G110" s="551">
        <v>0</v>
      </c>
      <c r="H110" s="551">
        <v>0</v>
      </c>
      <c r="I110" s="551">
        <v>0</v>
      </c>
      <c r="J110" s="551">
        <v>0</v>
      </c>
      <c r="K110" s="551">
        <v>0</v>
      </c>
      <c r="L110" s="551">
        <v>0</v>
      </c>
      <c r="M110" s="551">
        <v>0</v>
      </c>
      <c r="N110" s="551">
        <v>0</v>
      </c>
      <c r="O110" s="551">
        <v>0</v>
      </c>
      <c r="P110" s="551">
        <v>0</v>
      </c>
      <c r="Q110" s="551">
        <v>0</v>
      </c>
      <c r="R110" s="551">
        <v>0</v>
      </c>
      <c r="S110" s="551">
        <v>0</v>
      </c>
      <c r="T110" s="551">
        <v>0</v>
      </c>
      <c r="U110" s="551">
        <v>0</v>
      </c>
      <c r="V110" s="551">
        <v>0</v>
      </c>
      <c r="W110" s="551">
        <v>0</v>
      </c>
      <c r="X110" s="551">
        <v>0</v>
      </c>
      <c r="Y110" s="551">
        <v>0</v>
      </c>
      <c r="Z110" s="551">
        <v>0</v>
      </c>
      <c r="AB110" s="551"/>
      <c r="AD110" s="555"/>
      <c r="AE110" s="555"/>
      <c r="AF110" s="555"/>
      <c r="AG110" s="555"/>
      <c r="AK110" s="526"/>
      <c r="AT110" s="526"/>
      <c r="BB110" s="526"/>
      <c r="BJ110" s="526"/>
      <c r="BR110" s="526"/>
      <c r="BZ110" s="526"/>
      <c r="CH110" s="526"/>
    </row>
    <row r="111" spans="1:86" ht="12.75" customHeight="1" x14ac:dyDescent="0.3">
      <c r="A111" s="561" t="s">
        <v>1654</v>
      </c>
      <c r="B111" s="550" t="str">
        <f t="shared" si="3"/>
        <v>X</v>
      </c>
      <c r="C111" s="553" t="s">
        <v>1655</v>
      </c>
      <c r="D111" s="551">
        <v>4.5139756202697754</v>
      </c>
      <c r="E111" s="551">
        <v>4.9772791862487793</v>
      </c>
      <c r="F111" s="551">
        <v>5.0204634666442871</v>
      </c>
      <c r="G111" s="551">
        <v>5.4228510856628418</v>
      </c>
      <c r="H111" s="551">
        <v>5.0225276947021484</v>
      </c>
      <c r="I111" s="551">
        <v>6.1392183303833008</v>
      </c>
      <c r="J111" s="551">
        <v>6.2600550651550293</v>
      </c>
      <c r="K111" s="551">
        <v>6.3708229064941406</v>
      </c>
      <c r="L111" s="551">
        <v>6.0072793960571289</v>
      </c>
      <c r="M111" s="551">
        <v>5.3372693061828613</v>
      </c>
      <c r="N111" s="551">
        <v>5.6837863922119141</v>
      </c>
      <c r="O111" s="551">
        <v>6.6612539291381836</v>
      </c>
      <c r="P111" s="551">
        <v>8.8911561965942383</v>
      </c>
      <c r="Q111" s="551">
        <v>8.6107959747314453</v>
      </c>
      <c r="R111" s="551">
        <v>7.0821046829223633</v>
      </c>
      <c r="S111" s="551">
        <v>6.765953540802002</v>
      </c>
      <c r="T111" s="551">
        <v>8.6552133560180664</v>
      </c>
      <c r="U111" s="551">
        <v>9.5044841766357422</v>
      </c>
      <c r="V111" s="551">
        <v>7.7543540000915527</v>
      </c>
      <c r="W111" s="551">
        <v>7.1378679275512695</v>
      </c>
      <c r="X111" s="551">
        <v>5.6703000068664551</v>
      </c>
      <c r="Y111" s="551">
        <v>5.5131826400756836</v>
      </c>
      <c r="Z111" s="551">
        <v>5.7514243125915527</v>
      </c>
      <c r="AB111" s="551"/>
      <c r="AK111" s="526"/>
      <c r="AT111" s="526"/>
      <c r="BB111" s="526"/>
      <c r="BJ111" s="526"/>
      <c r="BR111" s="526"/>
      <c r="BZ111" s="526"/>
      <c r="CB111" s="526"/>
      <c r="CH111" s="526"/>
    </row>
    <row r="112" spans="1:86" ht="12.75" customHeight="1" x14ac:dyDescent="0.3">
      <c r="A112" s="583" t="s">
        <v>1656</v>
      </c>
      <c r="B112" s="550" t="str">
        <f t="shared" si="3"/>
        <v/>
      </c>
      <c r="C112" s="554" t="s">
        <v>1657</v>
      </c>
      <c r="D112" s="551">
        <v>0</v>
      </c>
      <c r="E112" s="551">
        <v>0</v>
      </c>
      <c r="F112" s="551">
        <v>0</v>
      </c>
      <c r="G112" s="551">
        <v>0</v>
      </c>
      <c r="H112" s="551">
        <v>0</v>
      </c>
      <c r="I112" s="551">
        <v>0</v>
      </c>
      <c r="J112" s="551">
        <v>0</v>
      </c>
      <c r="K112" s="551">
        <v>0</v>
      </c>
      <c r="L112" s="551">
        <v>0</v>
      </c>
      <c r="M112" s="551">
        <v>0</v>
      </c>
      <c r="N112" s="551">
        <v>0</v>
      </c>
      <c r="O112" s="551">
        <v>0</v>
      </c>
      <c r="P112" s="551">
        <v>0</v>
      </c>
      <c r="Q112" s="551">
        <v>0</v>
      </c>
      <c r="R112" s="551">
        <v>0</v>
      </c>
      <c r="S112" s="551">
        <v>0</v>
      </c>
      <c r="T112" s="551">
        <v>0</v>
      </c>
      <c r="U112" s="551">
        <v>0</v>
      </c>
      <c r="V112" s="551">
        <v>0</v>
      </c>
      <c r="W112" s="551">
        <v>0</v>
      </c>
      <c r="X112" s="551">
        <v>0</v>
      </c>
      <c r="Y112" s="551">
        <v>0</v>
      </c>
      <c r="Z112" s="551">
        <v>0</v>
      </c>
      <c r="AB112" s="551"/>
      <c r="AD112" s="555"/>
      <c r="AE112" s="555"/>
      <c r="AF112" s="555"/>
      <c r="AG112" s="555"/>
      <c r="AK112" s="526"/>
      <c r="AT112" s="526"/>
      <c r="BB112" s="526"/>
      <c r="BJ112" s="526"/>
      <c r="BR112" s="526"/>
      <c r="BZ112" s="526"/>
      <c r="CB112" s="526"/>
      <c r="CH112" s="526"/>
    </row>
    <row r="113" spans="1:86" ht="12.75" customHeight="1" x14ac:dyDescent="0.3">
      <c r="A113" s="583" t="s">
        <v>1658</v>
      </c>
      <c r="B113" s="550" t="str">
        <f t="shared" si="3"/>
        <v/>
      </c>
      <c r="C113" s="556" t="s">
        <v>1659</v>
      </c>
      <c r="D113" s="551">
        <v>0</v>
      </c>
      <c r="E113" s="551">
        <v>0</v>
      </c>
      <c r="F113" s="551">
        <v>0</v>
      </c>
      <c r="G113" s="551">
        <v>0</v>
      </c>
      <c r="H113" s="551">
        <v>0</v>
      </c>
      <c r="I113" s="551">
        <v>0</v>
      </c>
      <c r="J113" s="551">
        <v>0</v>
      </c>
      <c r="K113" s="551">
        <v>0</v>
      </c>
      <c r="L113" s="551">
        <v>0</v>
      </c>
      <c r="M113" s="551">
        <v>0</v>
      </c>
      <c r="N113" s="551">
        <v>0</v>
      </c>
      <c r="O113" s="551">
        <v>0</v>
      </c>
      <c r="P113" s="551">
        <v>0</v>
      </c>
      <c r="Q113" s="551">
        <v>0</v>
      </c>
      <c r="R113" s="551">
        <v>0</v>
      </c>
      <c r="S113" s="551">
        <v>0</v>
      </c>
      <c r="T113" s="551">
        <v>0</v>
      </c>
      <c r="U113" s="551">
        <v>0</v>
      </c>
      <c r="V113" s="551">
        <v>0</v>
      </c>
      <c r="W113" s="551">
        <v>0</v>
      </c>
      <c r="X113" s="551">
        <v>0</v>
      </c>
      <c r="Y113" s="551">
        <v>0</v>
      </c>
      <c r="Z113" s="551">
        <v>0</v>
      </c>
      <c r="AB113" s="551"/>
      <c r="AD113" s="555"/>
      <c r="AE113" s="555"/>
      <c r="AF113" s="555"/>
      <c r="AG113" s="555"/>
      <c r="AK113" s="526"/>
      <c r="AT113" s="526"/>
      <c r="BB113" s="526"/>
      <c r="BJ113" s="526"/>
      <c r="BR113" s="526"/>
      <c r="BZ113" s="526"/>
      <c r="CH113" s="526"/>
    </row>
    <row r="114" spans="1:86" ht="12.75" customHeight="1" x14ac:dyDescent="0.3">
      <c r="A114" s="583" t="s">
        <v>1660</v>
      </c>
      <c r="B114" s="550" t="str">
        <f t="shared" si="3"/>
        <v/>
      </c>
      <c r="C114" s="556" t="s">
        <v>1661</v>
      </c>
      <c r="D114" s="551">
        <v>0</v>
      </c>
      <c r="E114" s="551">
        <v>0</v>
      </c>
      <c r="F114" s="551">
        <v>0</v>
      </c>
      <c r="G114" s="551">
        <v>0</v>
      </c>
      <c r="H114" s="551">
        <v>0</v>
      </c>
      <c r="I114" s="551">
        <v>0</v>
      </c>
      <c r="J114" s="551">
        <v>0</v>
      </c>
      <c r="K114" s="551">
        <v>0</v>
      </c>
      <c r="L114" s="551">
        <v>0</v>
      </c>
      <c r="M114" s="551">
        <v>0</v>
      </c>
      <c r="N114" s="551">
        <v>0</v>
      </c>
      <c r="O114" s="551">
        <v>0</v>
      </c>
      <c r="P114" s="551">
        <v>0</v>
      </c>
      <c r="Q114" s="551">
        <v>0</v>
      </c>
      <c r="R114" s="551">
        <v>0</v>
      </c>
      <c r="S114" s="551">
        <v>0</v>
      </c>
      <c r="T114" s="551">
        <v>0</v>
      </c>
      <c r="U114" s="551">
        <v>0</v>
      </c>
      <c r="V114" s="551">
        <v>0</v>
      </c>
      <c r="W114" s="551">
        <v>0</v>
      </c>
      <c r="X114" s="551">
        <v>0</v>
      </c>
      <c r="Y114" s="551">
        <v>0</v>
      </c>
      <c r="Z114" s="551">
        <v>0</v>
      </c>
      <c r="AB114" s="551"/>
      <c r="AD114" s="555"/>
      <c r="AE114" s="555"/>
      <c r="AF114" s="555"/>
      <c r="AG114" s="555"/>
      <c r="AK114" s="526"/>
      <c r="AT114" s="526"/>
      <c r="BB114" s="526"/>
      <c r="BJ114" s="526"/>
      <c r="BR114" s="526"/>
      <c r="BZ114" s="526"/>
      <c r="CB114" s="526"/>
      <c r="CH114" s="526"/>
    </row>
    <row r="115" spans="1:86" ht="12.75" customHeight="1" x14ac:dyDescent="0.3">
      <c r="A115" s="583" t="s">
        <v>1662</v>
      </c>
      <c r="B115" s="550" t="str">
        <f t="shared" si="3"/>
        <v/>
      </c>
      <c r="C115" s="556" t="s">
        <v>1663</v>
      </c>
      <c r="D115" s="551">
        <v>0</v>
      </c>
      <c r="E115" s="551">
        <v>0</v>
      </c>
      <c r="F115" s="551">
        <v>0</v>
      </c>
      <c r="G115" s="551">
        <v>0</v>
      </c>
      <c r="H115" s="551">
        <v>0</v>
      </c>
      <c r="I115" s="551">
        <v>0</v>
      </c>
      <c r="J115" s="551">
        <v>0</v>
      </c>
      <c r="K115" s="551">
        <v>0</v>
      </c>
      <c r="L115" s="551">
        <v>0</v>
      </c>
      <c r="M115" s="551">
        <v>0</v>
      </c>
      <c r="N115" s="551">
        <v>0</v>
      </c>
      <c r="O115" s="551">
        <v>0</v>
      </c>
      <c r="P115" s="551">
        <v>0</v>
      </c>
      <c r="Q115" s="551">
        <v>0</v>
      </c>
      <c r="R115" s="551">
        <v>0</v>
      </c>
      <c r="S115" s="551">
        <v>0</v>
      </c>
      <c r="T115" s="551">
        <v>0</v>
      </c>
      <c r="U115" s="551">
        <v>0</v>
      </c>
      <c r="V115" s="551">
        <v>0</v>
      </c>
      <c r="W115" s="551">
        <v>0</v>
      </c>
      <c r="X115" s="551">
        <v>0</v>
      </c>
      <c r="Y115" s="551">
        <v>0</v>
      </c>
      <c r="Z115" s="551">
        <v>0</v>
      </c>
      <c r="AA115" s="530"/>
      <c r="AB115" s="551"/>
      <c r="AD115" s="555"/>
      <c r="AE115" s="555"/>
      <c r="AF115" s="555"/>
      <c r="AG115" s="555"/>
      <c r="AK115" s="526"/>
      <c r="AT115" s="526"/>
      <c r="BB115" s="526"/>
      <c r="BJ115" s="526"/>
      <c r="BR115" s="526"/>
      <c r="BZ115" s="526"/>
      <c r="CB115" s="526"/>
      <c r="CH115" s="526"/>
    </row>
    <row r="116" spans="1:86" ht="12.75" customHeight="1" x14ac:dyDescent="0.3">
      <c r="A116" s="583" t="s">
        <v>1664</v>
      </c>
      <c r="B116" s="550" t="str">
        <f t="shared" si="3"/>
        <v/>
      </c>
      <c r="C116" s="556" t="s">
        <v>1665</v>
      </c>
      <c r="D116" s="551">
        <v>0</v>
      </c>
      <c r="E116" s="551">
        <v>0</v>
      </c>
      <c r="F116" s="551">
        <v>0</v>
      </c>
      <c r="G116" s="551">
        <v>0</v>
      </c>
      <c r="H116" s="551">
        <v>0</v>
      </c>
      <c r="I116" s="551">
        <v>0</v>
      </c>
      <c r="J116" s="551">
        <v>0</v>
      </c>
      <c r="K116" s="551">
        <v>0</v>
      </c>
      <c r="L116" s="551">
        <v>0</v>
      </c>
      <c r="M116" s="551">
        <v>0</v>
      </c>
      <c r="N116" s="551">
        <v>0</v>
      </c>
      <c r="O116" s="551">
        <v>0</v>
      </c>
      <c r="P116" s="551">
        <v>0</v>
      </c>
      <c r="Q116" s="551">
        <v>0</v>
      </c>
      <c r="R116" s="551">
        <v>0</v>
      </c>
      <c r="S116" s="551">
        <v>0</v>
      </c>
      <c r="T116" s="551">
        <v>0</v>
      </c>
      <c r="U116" s="551">
        <v>0</v>
      </c>
      <c r="V116" s="551">
        <v>0</v>
      </c>
      <c r="W116" s="551">
        <v>0</v>
      </c>
      <c r="X116" s="551">
        <v>0</v>
      </c>
      <c r="Y116" s="551">
        <v>0</v>
      </c>
      <c r="Z116" s="551">
        <v>0</v>
      </c>
      <c r="AB116" s="551"/>
      <c r="AD116" s="555"/>
      <c r="AE116" s="555"/>
      <c r="AF116" s="555"/>
      <c r="AG116" s="555"/>
      <c r="AK116" s="526"/>
      <c r="AT116" s="526"/>
      <c r="BB116" s="526"/>
      <c r="BJ116" s="526"/>
      <c r="BR116" s="526"/>
      <c r="BZ116" s="526"/>
      <c r="CB116" s="526"/>
      <c r="CH116" s="526"/>
    </row>
    <row r="117" spans="1:86" ht="12.75" customHeight="1" x14ac:dyDescent="0.3">
      <c r="A117" s="583" t="s">
        <v>1666</v>
      </c>
      <c r="B117" s="550" t="str">
        <f t="shared" si="3"/>
        <v>X</v>
      </c>
      <c r="C117" s="554" t="s">
        <v>1667</v>
      </c>
      <c r="D117" s="551">
        <v>1.0911071300506592</v>
      </c>
      <c r="E117" s="551">
        <v>1.2066851854324341</v>
      </c>
      <c r="F117" s="551">
        <v>1.1865693330764771</v>
      </c>
      <c r="G117" s="551">
        <v>0.98703259229660034</v>
      </c>
      <c r="H117" s="551">
        <v>0.99012118577957153</v>
      </c>
      <c r="I117" s="551">
        <v>1.1108964681625366</v>
      </c>
      <c r="J117" s="551">
        <v>1.0087655782699585</v>
      </c>
      <c r="K117" s="551">
        <v>1.0024664402008057</v>
      </c>
      <c r="L117" s="551">
        <v>1.0557248592376709</v>
      </c>
      <c r="M117" s="551">
        <v>1.1249579191207886</v>
      </c>
      <c r="N117" s="551">
        <v>1.0276998281478882</v>
      </c>
      <c r="O117" s="551">
        <v>1.1001830101013184</v>
      </c>
      <c r="P117" s="551">
        <v>1.124031662940979</v>
      </c>
      <c r="Q117" s="551">
        <v>1.2620059251785278</v>
      </c>
      <c r="R117" s="551">
        <v>1.026677131652832</v>
      </c>
      <c r="S117" s="551">
        <v>1.4615442752838135</v>
      </c>
      <c r="T117" s="551">
        <v>1.5547289848327637</v>
      </c>
      <c r="U117" s="551">
        <v>1.6912875175476074</v>
      </c>
      <c r="V117" s="551">
        <v>1.5491944551467896</v>
      </c>
      <c r="W117" s="551">
        <v>1.8373595476150513</v>
      </c>
      <c r="X117" s="551">
        <v>1.3207753896713257</v>
      </c>
      <c r="Y117" s="551">
        <v>0.89884722232818604</v>
      </c>
      <c r="Z117" s="551">
        <v>1.0633268356323242</v>
      </c>
      <c r="AB117" s="551"/>
      <c r="AD117" s="555"/>
      <c r="AE117" s="555"/>
      <c r="AF117" s="555"/>
      <c r="AG117" s="555"/>
      <c r="AK117" s="526"/>
      <c r="AT117" s="526"/>
      <c r="BB117" s="526"/>
      <c r="BJ117" s="526"/>
      <c r="BR117" s="526"/>
      <c r="BZ117" s="526"/>
      <c r="CB117" s="526"/>
      <c r="CH117" s="526"/>
    </row>
    <row r="118" spans="1:86" ht="12.75" customHeight="1" x14ac:dyDescent="0.3">
      <c r="A118" s="583" t="s">
        <v>1668</v>
      </c>
      <c r="B118" s="550" t="str">
        <f t="shared" si="3"/>
        <v>X</v>
      </c>
      <c r="C118" s="556" t="s">
        <v>1669</v>
      </c>
      <c r="D118" s="551">
        <v>0.43276000022888184</v>
      </c>
      <c r="E118" s="551">
        <v>0.4107779860496521</v>
      </c>
      <c r="F118" s="551">
        <v>0.41382899880409241</v>
      </c>
      <c r="G118" s="551">
        <v>0.16757400333881378</v>
      </c>
      <c r="H118" s="551">
        <v>0.13954100012779236</v>
      </c>
      <c r="I118" s="551">
        <v>0.23415599763393402</v>
      </c>
      <c r="J118" s="551">
        <v>0.20462000370025635</v>
      </c>
      <c r="K118" s="551">
        <v>0.20088900625705719</v>
      </c>
      <c r="L118" s="551">
        <v>0.23351700603961945</v>
      </c>
      <c r="M118" s="551">
        <v>0.22348000109195709</v>
      </c>
      <c r="N118" s="551">
        <v>0.21143299341201782</v>
      </c>
      <c r="O118" s="551">
        <v>0.20472399890422821</v>
      </c>
      <c r="P118" s="551">
        <v>0.20842699706554413</v>
      </c>
      <c r="Q118" s="551">
        <v>0.22370000183582306</v>
      </c>
      <c r="R118" s="551">
        <v>0.21903400123119354</v>
      </c>
      <c r="S118" s="551">
        <v>0.29269999265670776</v>
      </c>
      <c r="T118" s="551">
        <v>0.30965599417686462</v>
      </c>
      <c r="U118" s="551">
        <v>0.40552800893783569</v>
      </c>
      <c r="V118" s="551">
        <v>0.43606200814247131</v>
      </c>
      <c r="W118" s="551">
        <v>0.54687798023223877</v>
      </c>
      <c r="X118" s="551">
        <v>0.43873101472854614</v>
      </c>
      <c r="Y118" s="551">
        <v>0</v>
      </c>
      <c r="Z118" s="551">
        <v>0</v>
      </c>
      <c r="AB118" s="551"/>
      <c r="AD118" s="555"/>
      <c r="AE118" s="555"/>
      <c r="AF118" s="555"/>
      <c r="AG118" s="555"/>
      <c r="AK118" s="526"/>
      <c r="AT118" s="526"/>
      <c r="BB118" s="526"/>
      <c r="BJ118" s="526"/>
      <c r="BR118" s="526"/>
      <c r="BZ118" s="526"/>
      <c r="CB118" s="526"/>
      <c r="CH118" s="526"/>
    </row>
    <row r="119" spans="1:86" ht="12.75" customHeight="1" x14ac:dyDescent="0.3">
      <c r="A119" s="583" t="s">
        <v>1670</v>
      </c>
      <c r="B119" s="550" t="str">
        <f t="shared" si="3"/>
        <v>X</v>
      </c>
      <c r="C119" s="556" t="s">
        <v>1671</v>
      </c>
      <c r="D119" s="551">
        <v>0</v>
      </c>
      <c r="E119" s="551">
        <v>0</v>
      </c>
      <c r="F119" s="551">
        <v>0</v>
      </c>
      <c r="G119" s="551">
        <v>0</v>
      </c>
      <c r="H119" s="551">
        <v>0</v>
      </c>
      <c r="I119" s="551">
        <v>0</v>
      </c>
      <c r="J119" s="551">
        <v>0</v>
      </c>
      <c r="K119" s="551">
        <v>9.9999997764825821E-3</v>
      </c>
      <c r="L119" s="551">
        <v>0</v>
      </c>
      <c r="M119" s="551">
        <v>8.9259997010231018E-2</v>
      </c>
      <c r="N119" s="551">
        <v>7.718600332736969E-2</v>
      </c>
      <c r="O119" s="551">
        <v>0.10499999672174454</v>
      </c>
      <c r="P119" s="551">
        <v>0.12265100330114365</v>
      </c>
      <c r="Q119" s="551">
        <v>0.13224999606609344</v>
      </c>
      <c r="R119" s="551">
        <v>0.132750004529953</v>
      </c>
      <c r="S119" s="551">
        <v>0.13476499915122986</v>
      </c>
      <c r="T119" s="551">
        <v>0.15254999697208405</v>
      </c>
      <c r="U119" s="551">
        <v>0.14483000338077545</v>
      </c>
      <c r="V119" s="551">
        <v>0.17066299915313721</v>
      </c>
      <c r="W119" s="551">
        <v>0.12151499837636948</v>
      </c>
      <c r="X119" s="551">
        <v>0.21357600390911102</v>
      </c>
      <c r="Y119" s="551">
        <v>0.15800000727176666</v>
      </c>
      <c r="Z119" s="551">
        <v>0.20399999618530273</v>
      </c>
      <c r="AB119" s="551"/>
      <c r="AD119" s="555"/>
      <c r="AE119" s="555"/>
      <c r="AF119" s="555"/>
      <c r="AG119" s="555"/>
      <c r="AK119" s="526"/>
      <c r="AT119" s="526"/>
      <c r="BB119" s="526"/>
      <c r="BJ119" s="526"/>
      <c r="BR119" s="526"/>
      <c r="BZ119" s="526"/>
      <c r="CB119" s="526"/>
      <c r="CH119" s="526"/>
    </row>
    <row r="120" spans="1:86" ht="12.75" customHeight="1" x14ac:dyDescent="0.3">
      <c r="A120" s="583" t="s">
        <v>1672</v>
      </c>
      <c r="B120" s="550" t="str">
        <f t="shared" si="3"/>
        <v>X</v>
      </c>
      <c r="C120" s="556" t="s">
        <v>1673</v>
      </c>
      <c r="D120" s="551">
        <v>8.1808023154735565E-2</v>
      </c>
      <c r="E120" s="551">
        <v>0.15510080754756927</v>
      </c>
      <c r="F120" s="551">
        <v>0.14602769911289215</v>
      </c>
      <c r="G120" s="551">
        <v>0.19991149008274078</v>
      </c>
      <c r="H120" s="551">
        <v>0.17437669634819031</v>
      </c>
      <c r="I120" s="551">
        <v>0.17681026458740234</v>
      </c>
      <c r="J120" s="551">
        <v>0.14164692163467407</v>
      </c>
      <c r="K120" s="551">
        <v>0.12476132065057755</v>
      </c>
      <c r="L120" s="551">
        <v>0.15479373931884766</v>
      </c>
      <c r="M120" s="551">
        <v>0.12573800981044769</v>
      </c>
      <c r="N120" s="551">
        <v>8.9631140232086182E-2</v>
      </c>
      <c r="O120" s="551">
        <v>0.11857595294713974</v>
      </c>
      <c r="P120" s="551">
        <v>9.4833463430404663E-2</v>
      </c>
      <c r="Q120" s="551">
        <v>0.14847558736801147</v>
      </c>
      <c r="R120" s="551">
        <v>0.16532842814922333</v>
      </c>
      <c r="S120" s="551">
        <v>0.23116917908191681</v>
      </c>
      <c r="T120" s="551">
        <v>0.17070767283439636</v>
      </c>
      <c r="U120" s="551">
        <v>0.24891649186611176</v>
      </c>
      <c r="V120" s="551">
        <v>0.17987349629402161</v>
      </c>
      <c r="W120" s="551">
        <v>0.33363869786262512</v>
      </c>
      <c r="X120" s="551">
        <v>0.24368749558925629</v>
      </c>
      <c r="Y120" s="551">
        <v>0.3896920382976532</v>
      </c>
      <c r="Z120" s="551">
        <v>0.29039165377616882</v>
      </c>
      <c r="AB120" s="551"/>
      <c r="AD120" s="555"/>
      <c r="AE120" s="555"/>
      <c r="AF120" s="555"/>
      <c r="AG120" s="555"/>
      <c r="AK120" s="526"/>
      <c r="AT120" s="526"/>
      <c r="BB120" s="526"/>
      <c r="BJ120" s="526"/>
      <c r="BR120" s="526"/>
      <c r="BZ120" s="526"/>
      <c r="CB120" s="526"/>
      <c r="CH120" s="526"/>
    </row>
    <row r="121" spans="1:86" ht="12.75" customHeight="1" x14ac:dyDescent="0.3">
      <c r="A121" s="583" t="s">
        <v>1674</v>
      </c>
      <c r="B121" s="550" t="str">
        <f t="shared" si="3"/>
        <v>X</v>
      </c>
      <c r="C121" s="556" t="s">
        <v>1675</v>
      </c>
      <c r="D121" s="551">
        <v>0.57653915882110596</v>
      </c>
      <c r="E121" s="551">
        <v>0.64080631732940674</v>
      </c>
      <c r="F121" s="551">
        <v>0.6267126202583313</v>
      </c>
      <c r="G121" s="551">
        <v>0.61954712867736816</v>
      </c>
      <c r="H121" s="551">
        <v>0.67620348930358887</v>
      </c>
      <c r="I121" s="551">
        <v>0.69993019104003906</v>
      </c>
      <c r="J121" s="551">
        <v>0.6624985933303833</v>
      </c>
      <c r="K121" s="551">
        <v>0.6668161153793335</v>
      </c>
      <c r="L121" s="551">
        <v>0.66741406917572021</v>
      </c>
      <c r="M121" s="551">
        <v>0.68647986650466919</v>
      </c>
      <c r="N121" s="551">
        <v>0.64944970607757568</v>
      </c>
      <c r="O121" s="551">
        <v>0.6718829870223999</v>
      </c>
      <c r="P121" s="551">
        <v>0.69812017679214478</v>
      </c>
      <c r="Q121" s="551">
        <v>0.75758033990859985</v>
      </c>
      <c r="R121" s="551">
        <v>0.50956469774246216</v>
      </c>
      <c r="S121" s="551">
        <v>0.8029099702835083</v>
      </c>
      <c r="T121" s="551">
        <v>0.92181533575057983</v>
      </c>
      <c r="U121" s="551">
        <v>0.89201301336288452</v>
      </c>
      <c r="V121" s="551">
        <v>0.76259595155715942</v>
      </c>
      <c r="W121" s="551">
        <v>0.83532780408859253</v>
      </c>
      <c r="X121" s="551">
        <v>0.42478090524673462</v>
      </c>
      <c r="Y121" s="551">
        <v>0.35115519165992737</v>
      </c>
      <c r="Z121" s="551">
        <v>0.42293515801429749</v>
      </c>
      <c r="AB121" s="551"/>
      <c r="AD121" s="555"/>
      <c r="AE121" s="555"/>
      <c r="AF121" s="555"/>
      <c r="AG121" s="555"/>
      <c r="AK121" s="526"/>
      <c r="AT121" s="526"/>
      <c r="BB121" s="526"/>
      <c r="BJ121" s="526"/>
      <c r="BR121" s="526"/>
      <c r="BZ121" s="526"/>
      <c r="CB121" s="526"/>
      <c r="CH121" s="526"/>
    </row>
    <row r="122" spans="1:86" ht="12.75" customHeight="1" x14ac:dyDescent="0.3">
      <c r="A122" s="583" t="s">
        <v>4229</v>
      </c>
      <c r="B122" s="550"/>
      <c r="C122" s="556" t="s">
        <v>4306</v>
      </c>
      <c r="D122" s="551">
        <v>0</v>
      </c>
      <c r="E122" s="551">
        <v>0</v>
      </c>
      <c r="F122" s="551">
        <v>0</v>
      </c>
      <c r="G122" s="551">
        <v>0</v>
      </c>
      <c r="H122" s="551">
        <v>0</v>
      </c>
      <c r="I122" s="551">
        <v>0</v>
      </c>
      <c r="J122" s="551">
        <v>0</v>
      </c>
      <c r="K122" s="551">
        <v>0</v>
      </c>
      <c r="L122" s="551">
        <v>0</v>
      </c>
      <c r="M122" s="551">
        <v>0</v>
      </c>
      <c r="N122" s="551">
        <v>0</v>
      </c>
      <c r="O122" s="551">
        <v>0</v>
      </c>
      <c r="P122" s="551">
        <v>0</v>
      </c>
      <c r="Q122" s="551">
        <v>0</v>
      </c>
      <c r="R122" s="551">
        <v>0</v>
      </c>
      <c r="S122" s="551">
        <v>0</v>
      </c>
      <c r="T122" s="551">
        <v>0</v>
      </c>
      <c r="U122" s="551">
        <v>0</v>
      </c>
      <c r="V122" s="551">
        <v>0</v>
      </c>
      <c r="W122" s="551">
        <v>0</v>
      </c>
      <c r="X122" s="551">
        <v>0</v>
      </c>
      <c r="Y122" s="551">
        <v>0</v>
      </c>
      <c r="Z122" s="551">
        <v>0.14599999785423279</v>
      </c>
      <c r="AB122" s="551"/>
      <c r="AD122" s="555"/>
      <c r="AE122" s="555"/>
      <c r="AF122" s="555"/>
      <c r="AG122" s="555"/>
      <c r="AK122" s="526"/>
      <c r="AT122" s="526"/>
      <c r="BB122" s="526"/>
      <c r="BJ122" s="526"/>
      <c r="BR122" s="526"/>
      <c r="BZ122" s="526"/>
      <c r="CB122" s="526"/>
      <c r="CH122" s="526"/>
    </row>
    <row r="123" spans="1:86" ht="12.75" customHeight="1" x14ac:dyDescent="0.3">
      <c r="A123" s="583" t="s">
        <v>1676</v>
      </c>
      <c r="B123" s="550" t="str">
        <f t="shared" ref="B123:B141" si="4">IF(SUM(D123:AG123)=0,"","X")</f>
        <v>X</v>
      </c>
      <c r="C123" s="554" t="s">
        <v>1677</v>
      </c>
      <c r="D123" s="551">
        <v>3.4228684902191162</v>
      </c>
      <c r="E123" s="551">
        <v>3.7705941200256348</v>
      </c>
      <c r="F123" s="551">
        <v>3.8338940143585205</v>
      </c>
      <c r="G123" s="551">
        <v>4.4358181953430176</v>
      </c>
      <c r="H123" s="551">
        <v>4.0324063301086426</v>
      </c>
      <c r="I123" s="551">
        <v>5.0283217430114746</v>
      </c>
      <c r="J123" s="551">
        <v>5.2512898445129395</v>
      </c>
      <c r="K123" s="551">
        <v>5.3683562278747559</v>
      </c>
      <c r="L123" s="551">
        <v>4.9515547752380371</v>
      </c>
      <c r="M123" s="551">
        <v>4.2123112678527832</v>
      </c>
      <c r="N123" s="551">
        <v>4.6560869216918945</v>
      </c>
      <c r="O123" s="551">
        <v>5.5610709190368652</v>
      </c>
      <c r="P123" s="551">
        <v>7.7671246528625488</v>
      </c>
      <c r="Q123" s="551">
        <v>7.3487906455993652</v>
      </c>
      <c r="R123" s="551">
        <v>6.0554275512695313</v>
      </c>
      <c r="S123" s="551">
        <v>5.3044090270996094</v>
      </c>
      <c r="T123" s="551">
        <v>7.1004838943481445</v>
      </c>
      <c r="U123" s="551">
        <v>7.813197135925293</v>
      </c>
      <c r="V123" s="551">
        <v>6.2051591873168945</v>
      </c>
      <c r="W123" s="551">
        <v>5.3005084991455078</v>
      </c>
      <c r="X123" s="551">
        <v>4.3495244979858398</v>
      </c>
      <c r="Y123" s="551">
        <v>4.6143350601196289</v>
      </c>
      <c r="Z123" s="551">
        <v>4.6880974769592285</v>
      </c>
      <c r="AB123" s="551"/>
      <c r="AD123" s="555"/>
      <c r="AE123" s="555"/>
      <c r="AF123" s="555"/>
      <c r="AG123" s="555"/>
      <c r="AK123" s="526"/>
      <c r="AT123" s="526"/>
      <c r="BB123" s="526"/>
      <c r="BJ123" s="526"/>
      <c r="BR123" s="526"/>
      <c r="BZ123" s="526"/>
      <c r="CB123" s="526"/>
      <c r="CH123" s="526"/>
    </row>
    <row r="124" spans="1:86" ht="12.75" customHeight="1" x14ac:dyDescent="0.3">
      <c r="A124" s="561" t="s">
        <v>1678</v>
      </c>
      <c r="B124" s="550" t="str">
        <f t="shared" si="4"/>
        <v>X</v>
      </c>
      <c r="C124" s="556" t="s">
        <v>1679</v>
      </c>
      <c r="D124" s="551">
        <v>0.63268399238586426</v>
      </c>
      <c r="E124" s="551">
        <v>0.69244801998138428</v>
      </c>
      <c r="F124" s="551">
        <v>0.62157601118087769</v>
      </c>
      <c r="G124" s="551">
        <v>0.65159398317337036</v>
      </c>
      <c r="H124" s="551">
        <v>0.61579799652099609</v>
      </c>
      <c r="I124" s="551">
        <v>0.66715699434280396</v>
      </c>
      <c r="J124" s="551">
        <v>0.71024399995803833</v>
      </c>
      <c r="K124" s="551">
        <v>0.69719702005386353</v>
      </c>
      <c r="L124" s="551">
        <v>0.6694679856300354</v>
      </c>
      <c r="M124" s="551">
        <v>0.64917898178100586</v>
      </c>
      <c r="N124" s="551">
        <v>0.66500401496887207</v>
      </c>
      <c r="O124" s="551">
        <v>0.93610900640487671</v>
      </c>
      <c r="P124" s="551">
        <v>1.7007670402526855</v>
      </c>
      <c r="Q124" s="551">
        <v>1.2066650390625</v>
      </c>
      <c r="R124" s="551">
        <v>4.9999998736893758E-6</v>
      </c>
      <c r="S124" s="551">
        <v>0</v>
      </c>
      <c r="T124" s="551">
        <v>1.9999999494757503E-5</v>
      </c>
      <c r="U124" s="551">
        <v>9.9999997473787516E-5</v>
      </c>
      <c r="V124" s="551">
        <v>9.9999997473787516E-5</v>
      </c>
      <c r="W124" s="551">
        <v>0</v>
      </c>
      <c r="X124" s="551">
        <v>0</v>
      </c>
      <c r="Y124" s="551">
        <v>0</v>
      </c>
      <c r="Z124" s="551">
        <v>0</v>
      </c>
      <c r="AB124" s="551"/>
      <c r="AK124" s="526"/>
      <c r="AT124" s="526"/>
      <c r="BB124" s="526"/>
      <c r="BJ124" s="526"/>
      <c r="BR124" s="526"/>
      <c r="BZ124" s="526"/>
      <c r="CB124" s="526"/>
      <c r="CH124" s="526"/>
    </row>
    <row r="125" spans="1:86" ht="12.75" customHeight="1" x14ac:dyDescent="0.3">
      <c r="A125" s="561" t="s">
        <v>1680</v>
      </c>
      <c r="B125" s="550" t="str">
        <f t="shared" si="4"/>
        <v>X</v>
      </c>
      <c r="C125" s="556" t="s">
        <v>1681</v>
      </c>
      <c r="D125" s="551">
        <v>0.64248675107955933</v>
      </c>
      <c r="E125" s="551">
        <v>0.65732300281524658</v>
      </c>
      <c r="F125" s="551">
        <v>0.60975658893585205</v>
      </c>
      <c r="G125" s="551">
        <v>0.76116210222244263</v>
      </c>
      <c r="H125" s="551">
        <v>0.624725341796875</v>
      </c>
      <c r="I125" s="551">
        <v>0.9093891978263855</v>
      </c>
      <c r="J125" s="551">
        <v>1.0270223617553711</v>
      </c>
      <c r="K125" s="551">
        <v>0.93456214666366577</v>
      </c>
      <c r="L125" s="551">
        <v>1.0448077917098999</v>
      </c>
      <c r="M125" s="551">
        <v>0.91292721033096313</v>
      </c>
      <c r="N125" s="551">
        <v>0.87465745210647583</v>
      </c>
      <c r="O125" s="551">
        <v>1.0070973634719849</v>
      </c>
      <c r="P125" s="551">
        <v>1.6529999971389771</v>
      </c>
      <c r="Q125" s="551">
        <v>1.7949999570846558</v>
      </c>
      <c r="R125" s="551">
        <v>3.5169999599456787</v>
      </c>
      <c r="S125" s="551">
        <v>2.6449999809265137</v>
      </c>
      <c r="T125" s="551">
        <v>2.6010000705718994</v>
      </c>
      <c r="U125" s="551">
        <v>3.1889998912811279</v>
      </c>
      <c r="V125" s="551">
        <v>2.7260000705718994</v>
      </c>
      <c r="W125" s="551">
        <v>3.2730000019073486</v>
      </c>
      <c r="X125" s="551">
        <v>2.2809998989105225</v>
      </c>
      <c r="Y125" s="551">
        <v>2.7160000801086426</v>
      </c>
      <c r="Z125" s="551">
        <v>2.3269999027252197</v>
      </c>
      <c r="AB125" s="551"/>
      <c r="AK125" s="526"/>
      <c r="AT125" s="526"/>
      <c r="BB125" s="526"/>
      <c r="BJ125" s="526"/>
      <c r="BR125" s="526"/>
      <c r="BZ125" s="526"/>
      <c r="CB125" s="526"/>
      <c r="CH125" s="526"/>
    </row>
    <row r="126" spans="1:86" ht="12.75" customHeight="1" x14ac:dyDescent="0.3">
      <c r="A126" s="561" t="s">
        <v>1682</v>
      </c>
      <c r="B126" s="550" t="str">
        <f t="shared" si="4"/>
        <v>X</v>
      </c>
      <c r="C126" s="556" t="s">
        <v>1683</v>
      </c>
      <c r="D126" s="551">
        <v>0.44348296523094177</v>
      </c>
      <c r="E126" s="551">
        <v>0.45372384786605835</v>
      </c>
      <c r="F126" s="551">
        <v>0.42089065909385681</v>
      </c>
      <c r="G126" s="551">
        <v>0.52539986371994019</v>
      </c>
      <c r="H126" s="551">
        <v>0.43122300505638123</v>
      </c>
      <c r="I126" s="551">
        <v>0.62771511077880859</v>
      </c>
      <c r="J126" s="551">
        <v>0.70891261100769043</v>
      </c>
      <c r="K126" s="551">
        <v>0.64509099721908569</v>
      </c>
      <c r="L126" s="551">
        <v>0.72118914127349854</v>
      </c>
      <c r="M126" s="551">
        <v>0.6301572322845459</v>
      </c>
      <c r="N126" s="551">
        <v>0.60374116897583008</v>
      </c>
      <c r="O126" s="551">
        <v>0.6951591968536377</v>
      </c>
      <c r="P126" s="551">
        <v>1.1410000324249268</v>
      </c>
      <c r="Q126" s="551">
        <v>1.2359999418258667</v>
      </c>
      <c r="R126" s="551">
        <v>1.3109999895095825</v>
      </c>
      <c r="S126" s="551">
        <v>1.4329999685287476</v>
      </c>
      <c r="T126" s="551">
        <v>2.0789999961853027</v>
      </c>
      <c r="U126" s="551">
        <v>3.0699999332427979</v>
      </c>
      <c r="V126" s="551">
        <v>1.7020000219345093</v>
      </c>
      <c r="W126" s="551">
        <v>0.49700000882148743</v>
      </c>
      <c r="X126" s="551">
        <v>4.3000001460313797E-2</v>
      </c>
      <c r="Y126" s="551">
        <v>3.2000001519918442E-2</v>
      </c>
      <c r="Z126" s="551">
        <v>3.2999999821186066E-2</v>
      </c>
      <c r="AB126" s="551"/>
      <c r="AK126" s="526"/>
      <c r="AT126" s="526"/>
      <c r="BB126" s="526"/>
      <c r="BJ126" s="526"/>
      <c r="BR126" s="526"/>
      <c r="BZ126" s="526"/>
      <c r="CB126" s="526"/>
      <c r="CH126" s="526"/>
    </row>
    <row r="127" spans="1:86" ht="12.75" customHeight="1" x14ac:dyDescent="0.3">
      <c r="A127" s="561" t="s">
        <v>1684</v>
      </c>
      <c r="B127" s="550" t="str">
        <f t="shared" si="4"/>
        <v>X</v>
      </c>
      <c r="C127" s="556" t="s">
        <v>1685</v>
      </c>
      <c r="D127" s="551">
        <v>1.7042146921157837</v>
      </c>
      <c r="E127" s="551">
        <v>1.9670993089675903</v>
      </c>
      <c r="F127" s="551">
        <v>2.1816709041595459</v>
      </c>
      <c r="G127" s="551">
        <v>2.4976625442504883</v>
      </c>
      <c r="H127" s="551">
        <v>2.3606600761413574</v>
      </c>
      <c r="I127" s="551">
        <v>2.8240604400634766</v>
      </c>
      <c r="J127" s="551">
        <v>2.8051106929779053</v>
      </c>
      <c r="K127" s="551">
        <v>3.0915060043334961</v>
      </c>
      <c r="L127" s="551">
        <v>2.5160896778106689</v>
      </c>
      <c r="M127" s="551">
        <v>2.0200479030609131</v>
      </c>
      <c r="N127" s="551">
        <v>2.5126841068267822</v>
      </c>
      <c r="O127" s="551">
        <v>2.9227056503295898</v>
      </c>
      <c r="P127" s="551">
        <v>3.2723579406738281</v>
      </c>
      <c r="Q127" s="551">
        <v>3.1111254692077637</v>
      </c>
      <c r="R127" s="551">
        <v>1.2274225950241089</v>
      </c>
      <c r="S127" s="551">
        <v>1.2264094352722168</v>
      </c>
      <c r="T127" s="551">
        <v>2.4204642772674561</v>
      </c>
      <c r="U127" s="551">
        <v>1.5540971755981445</v>
      </c>
      <c r="V127" s="551">
        <v>1.7770594358444214</v>
      </c>
      <c r="W127" s="551">
        <v>1.530508279800415</v>
      </c>
      <c r="X127" s="551">
        <v>2.025524377822876</v>
      </c>
      <c r="Y127" s="551">
        <v>1.8663351535797119</v>
      </c>
      <c r="Z127" s="551">
        <v>2.3280978202819824</v>
      </c>
      <c r="AB127" s="551"/>
      <c r="AK127" s="526"/>
      <c r="AT127" s="526"/>
      <c r="BB127" s="526"/>
      <c r="BJ127" s="526"/>
      <c r="BR127" s="526"/>
      <c r="BZ127" s="526"/>
      <c r="CB127" s="526"/>
      <c r="CH127" s="526"/>
    </row>
    <row r="128" spans="1:86" ht="12.75" customHeight="1" x14ac:dyDescent="0.3">
      <c r="A128" s="583" t="s">
        <v>1686</v>
      </c>
      <c r="B128" s="550" t="str">
        <f t="shared" si="4"/>
        <v/>
      </c>
      <c r="C128" s="554" t="s">
        <v>1687</v>
      </c>
      <c r="D128" s="551">
        <v>0</v>
      </c>
      <c r="E128" s="551">
        <v>0</v>
      </c>
      <c r="F128" s="551">
        <v>0</v>
      </c>
      <c r="G128" s="551">
        <v>0</v>
      </c>
      <c r="H128" s="551">
        <v>0</v>
      </c>
      <c r="I128" s="551">
        <v>0</v>
      </c>
      <c r="J128" s="551">
        <v>0</v>
      </c>
      <c r="K128" s="551">
        <v>0</v>
      </c>
      <c r="L128" s="551">
        <v>0</v>
      </c>
      <c r="M128" s="551">
        <v>0</v>
      </c>
      <c r="N128" s="551">
        <v>0</v>
      </c>
      <c r="O128" s="551">
        <v>0</v>
      </c>
      <c r="P128" s="551">
        <v>0</v>
      </c>
      <c r="Q128" s="551">
        <v>0</v>
      </c>
      <c r="R128" s="551">
        <v>0</v>
      </c>
      <c r="S128" s="551">
        <v>0</v>
      </c>
      <c r="T128" s="551">
        <v>0</v>
      </c>
      <c r="U128" s="551">
        <v>0</v>
      </c>
      <c r="V128" s="551">
        <v>0</v>
      </c>
      <c r="W128" s="551">
        <v>0</v>
      </c>
      <c r="X128" s="551">
        <v>0</v>
      </c>
      <c r="Y128" s="551">
        <v>0</v>
      </c>
      <c r="Z128" s="551">
        <v>0</v>
      </c>
      <c r="AB128" s="551"/>
      <c r="AD128" s="555"/>
      <c r="AE128" s="555"/>
      <c r="AF128" s="555"/>
      <c r="AG128" s="555"/>
      <c r="AK128" s="526"/>
      <c r="AT128" s="526"/>
      <c r="BB128" s="526"/>
      <c r="BJ128" s="526"/>
      <c r="BR128" s="526"/>
      <c r="BZ128" s="526"/>
      <c r="CB128" s="526"/>
      <c r="CH128" s="526"/>
    </row>
    <row r="129" spans="1:86" ht="12.75" customHeight="1" x14ac:dyDescent="0.3">
      <c r="A129" s="583" t="s">
        <v>1688</v>
      </c>
      <c r="B129" s="550" t="str">
        <f t="shared" si="4"/>
        <v>X</v>
      </c>
      <c r="C129" s="553" t="s">
        <v>1689</v>
      </c>
      <c r="D129" s="551">
        <v>0.60065799951553345</v>
      </c>
      <c r="E129" s="551">
        <v>0.78402036428451538</v>
      </c>
      <c r="F129" s="551">
        <v>0.55524873733520508</v>
      </c>
      <c r="G129" s="551">
        <v>1.1395165920257568</v>
      </c>
      <c r="H129" s="551">
        <v>0.59754592180252075</v>
      </c>
      <c r="I129" s="551">
        <v>0.47089281678199768</v>
      </c>
      <c r="J129" s="551">
        <v>0.56446182727813721</v>
      </c>
      <c r="K129" s="551">
        <v>0.99836397171020508</v>
      </c>
      <c r="L129" s="551">
        <v>0.78415238857269287</v>
      </c>
      <c r="M129" s="551">
        <v>0.91921043395996094</v>
      </c>
      <c r="N129" s="551">
        <v>0.86166256666183472</v>
      </c>
      <c r="O129" s="551">
        <v>1.3686201572418213</v>
      </c>
      <c r="P129" s="551">
        <v>0.32770991325378418</v>
      </c>
      <c r="Q129" s="551">
        <v>0.37825897336006165</v>
      </c>
      <c r="R129" s="551">
        <v>0.3664284348487854</v>
      </c>
      <c r="S129" s="551">
        <v>0.50919103622436523</v>
      </c>
      <c r="T129" s="551">
        <v>0.73833203315734863</v>
      </c>
      <c r="U129" s="551">
        <v>0.45679080486297607</v>
      </c>
      <c r="V129" s="551">
        <v>0.68658459186553955</v>
      </c>
      <c r="W129" s="551">
        <v>0.40398001670837402</v>
      </c>
      <c r="X129" s="551">
        <v>1.1979199647903442</v>
      </c>
      <c r="Y129" s="551">
        <v>1.5266499519348145</v>
      </c>
      <c r="Z129" s="551">
        <v>0.72647500038146973</v>
      </c>
      <c r="AB129" s="551"/>
      <c r="AD129" s="555"/>
      <c r="AE129" s="555"/>
      <c r="AF129" s="555"/>
      <c r="AG129" s="555"/>
      <c r="AK129" s="526"/>
      <c r="AT129" s="526"/>
      <c r="BB129" s="526"/>
      <c r="BJ129" s="526"/>
      <c r="BR129" s="526"/>
      <c r="BZ129" s="526"/>
      <c r="CB129" s="526"/>
      <c r="CH129" s="526"/>
    </row>
    <row r="130" spans="1:86" ht="12.75" customHeight="1" x14ac:dyDescent="0.3">
      <c r="A130" s="561" t="s">
        <v>1690</v>
      </c>
      <c r="B130" s="550" t="str">
        <f t="shared" si="4"/>
        <v>X</v>
      </c>
      <c r="C130" s="554" t="s">
        <v>1691</v>
      </c>
      <c r="D130" s="551">
        <v>0.36637499928474426</v>
      </c>
      <c r="E130" s="551">
        <v>0.47962000966072083</v>
      </c>
      <c r="F130" s="551">
        <v>0.24891600012779236</v>
      </c>
      <c r="G130" s="551">
        <v>0.34606701135635376</v>
      </c>
      <c r="H130" s="551">
        <v>0.33842700719833374</v>
      </c>
      <c r="I130" s="551">
        <v>0.2205280065536499</v>
      </c>
      <c r="J130" s="551">
        <v>0.33334100246429443</v>
      </c>
      <c r="K130" s="551">
        <v>0.77485400438308716</v>
      </c>
      <c r="L130" s="551">
        <v>0.57348501682281494</v>
      </c>
      <c r="M130" s="551">
        <v>0.69347900152206421</v>
      </c>
      <c r="N130" s="551">
        <v>0.62661999464035034</v>
      </c>
      <c r="O130" s="551">
        <v>0.76555001735687256</v>
      </c>
      <c r="P130" s="551">
        <v>0.10700000077486038</v>
      </c>
      <c r="Q130" s="551">
        <v>0.1379999965429306</v>
      </c>
      <c r="R130" s="551">
        <v>0.20800000429153442</v>
      </c>
      <c r="S130" s="551">
        <v>0.17499999701976776</v>
      </c>
      <c r="T130" s="551">
        <v>0.27500000596046448</v>
      </c>
      <c r="U130" s="551">
        <v>0.18799999356269836</v>
      </c>
      <c r="V130" s="551">
        <v>0.1940000057220459</v>
      </c>
      <c r="W130" s="551">
        <v>0.17499999701976776</v>
      </c>
      <c r="X130" s="551">
        <v>1.0089999437332153</v>
      </c>
      <c r="Y130" s="551">
        <v>1.3760000467300415</v>
      </c>
      <c r="Z130" s="551">
        <v>0.59700000286102295</v>
      </c>
      <c r="AB130" s="551"/>
      <c r="AK130" s="526"/>
      <c r="AT130" s="526"/>
      <c r="BB130" s="526"/>
      <c r="BJ130" s="526"/>
      <c r="BR130" s="526"/>
      <c r="BZ130" s="526"/>
      <c r="CB130" s="526"/>
      <c r="CH130" s="526"/>
    </row>
    <row r="131" spans="1:86" ht="12.75" customHeight="1" x14ac:dyDescent="0.3">
      <c r="A131" s="561" t="s">
        <v>1692</v>
      </c>
      <c r="B131" s="550" t="str">
        <f t="shared" si="4"/>
        <v>X</v>
      </c>
      <c r="C131" s="554" t="s">
        <v>1693</v>
      </c>
      <c r="D131" s="551">
        <v>0.23428300023078918</v>
      </c>
      <c r="E131" s="551">
        <v>0.30440032482147217</v>
      </c>
      <c r="F131" s="551">
        <v>0.30633273720741272</v>
      </c>
      <c r="G131" s="551">
        <v>0.79344958066940308</v>
      </c>
      <c r="H131" s="551">
        <v>0.25911897420883179</v>
      </c>
      <c r="I131" s="551">
        <v>0.25036481022834778</v>
      </c>
      <c r="J131" s="551">
        <v>0.23112079501152039</v>
      </c>
      <c r="K131" s="551">
        <v>0.22350992262363434</v>
      </c>
      <c r="L131" s="551">
        <v>0.21066737174987793</v>
      </c>
      <c r="M131" s="551">
        <v>0.2257314920425415</v>
      </c>
      <c r="N131" s="551">
        <v>0.23504260182380676</v>
      </c>
      <c r="O131" s="551">
        <v>0.60307013988494873</v>
      </c>
      <c r="P131" s="551">
        <v>0.22070989012718201</v>
      </c>
      <c r="Q131" s="551">
        <v>0.24025897681713104</v>
      </c>
      <c r="R131" s="551">
        <v>0.15842841565608978</v>
      </c>
      <c r="S131" s="551">
        <v>0.33419102430343628</v>
      </c>
      <c r="T131" s="551">
        <v>0.46333208680152893</v>
      </c>
      <c r="U131" s="551">
        <v>0.26879081130027771</v>
      </c>
      <c r="V131" s="551">
        <v>0.49258458614349365</v>
      </c>
      <c r="W131" s="551">
        <v>0.22898000478744507</v>
      </c>
      <c r="X131" s="551">
        <v>0.18892000615596771</v>
      </c>
      <c r="Y131" s="551">
        <v>0.15064999461174011</v>
      </c>
      <c r="Z131" s="551">
        <v>0.12947501242160797</v>
      </c>
      <c r="AB131" s="551"/>
      <c r="AK131" s="526"/>
      <c r="AT131" s="526"/>
      <c r="BB131" s="526"/>
      <c r="BJ131" s="526"/>
      <c r="BR131" s="526"/>
      <c r="BZ131" s="526"/>
      <c r="CB131" s="526"/>
      <c r="CH131" s="526"/>
    </row>
    <row r="132" spans="1:86" ht="12.75" customHeight="1" x14ac:dyDescent="0.3">
      <c r="A132" s="583" t="s">
        <v>1694</v>
      </c>
      <c r="B132" s="550" t="str">
        <f t="shared" si="4"/>
        <v>X</v>
      </c>
      <c r="C132" s="553" t="s">
        <v>1695</v>
      </c>
      <c r="D132" s="551">
        <v>5.1974658966064453</v>
      </c>
      <c r="E132" s="551">
        <v>3.8160910606384277</v>
      </c>
      <c r="F132" s="551">
        <v>2.031724214553833</v>
      </c>
      <c r="G132" s="551">
        <v>1.9930803775787354</v>
      </c>
      <c r="H132" s="551">
        <v>1.9507139921188354</v>
      </c>
      <c r="I132" s="551">
        <v>2.2861158847808838</v>
      </c>
      <c r="J132" s="551">
        <v>2.0467689037322998</v>
      </c>
      <c r="K132" s="551">
        <v>2.5753886699676514</v>
      </c>
      <c r="L132" s="551">
        <v>1.9271342754364014</v>
      </c>
      <c r="M132" s="551">
        <v>1.7749960422515869</v>
      </c>
      <c r="N132" s="551">
        <v>2.536487340927124</v>
      </c>
      <c r="O132" s="551">
        <v>5.2483987808227539</v>
      </c>
      <c r="P132" s="551">
        <v>5.5975508689880371</v>
      </c>
      <c r="Q132" s="551">
        <v>4.8573112487792969</v>
      </c>
      <c r="R132" s="551">
        <v>5.1989450454711914</v>
      </c>
      <c r="S132" s="551">
        <v>5.6593608856201172</v>
      </c>
      <c r="T132" s="551">
        <v>8.0433921813964844</v>
      </c>
      <c r="U132" s="551">
        <v>5.3151121139526367</v>
      </c>
      <c r="V132" s="551">
        <v>4.4220452308654785</v>
      </c>
      <c r="W132" s="551">
        <v>5.2010188102722168</v>
      </c>
      <c r="X132" s="551">
        <v>4.1487250328063965</v>
      </c>
      <c r="Y132" s="551">
        <v>5.7777547836303711</v>
      </c>
      <c r="Z132" s="551">
        <v>4.4602971076965332</v>
      </c>
      <c r="AB132" s="551"/>
      <c r="AD132" s="555"/>
      <c r="AE132" s="555"/>
      <c r="AF132" s="555"/>
      <c r="AG132" s="555"/>
      <c r="AK132" s="526"/>
      <c r="AT132" s="526"/>
      <c r="BB132" s="526"/>
      <c r="BJ132" s="526"/>
      <c r="BR132" s="526"/>
      <c r="BZ132" s="526"/>
      <c r="CB132" s="526"/>
      <c r="CH132" s="526"/>
    </row>
    <row r="133" spans="1:86" ht="12.75" customHeight="1" x14ac:dyDescent="0.3">
      <c r="A133" s="561" t="s">
        <v>1696</v>
      </c>
      <c r="B133" s="550" t="str">
        <f t="shared" si="4"/>
        <v>X</v>
      </c>
      <c r="C133" s="554" t="s">
        <v>1697</v>
      </c>
      <c r="D133" s="551">
        <v>5.1974658966064453</v>
      </c>
      <c r="E133" s="551">
        <v>3.8160910606384277</v>
      </c>
      <c r="F133" s="551">
        <v>2.031724214553833</v>
      </c>
      <c r="G133" s="551">
        <v>1.9930803775787354</v>
      </c>
      <c r="H133" s="551">
        <v>1.9507139921188354</v>
      </c>
      <c r="I133" s="551">
        <v>2.2861158847808838</v>
      </c>
      <c r="J133" s="551">
        <v>2.0467689037322998</v>
      </c>
      <c r="K133" s="551">
        <v>2.5753886699676514</v>
      </c>
      <c r="L133" s="551">
        <v>1.9271342754364014</v>
      </c>
      <c r="M133" s="551">
        <v>1.7749960422515869</v>
      </c>
      <c r="N133" s="551">
        <v>2.366929292678833</v>
      </c>
      <c r="O133" s="551">
        <v>5.2483987808227539</v>
      </c>
      <c r="P133" s="551">
        <v>5.5975508689880371</v>
      </c>
      <c r="Q133" s="551">
        <v>4.8573112487792969</v>
      </c>
      <c r="R133" s="551">
        <v>4.5954098701477051</v>
      </c>
      <c r="S133" s="551">
        <v>5.5908799171447754</v>
      </c>
      <c r="T133" s="551">
        <v>8.0433921813964844</v>
      </c>
      <c r="U133" s="551">
        <v>5.3151121139526367</v>
      </c>
      <c r="V133" s="551">
        <v>4.4220452308654785</v>
      </c>
      <c r="W133" s="551">
        <v>5.2010188102722168</v>
      </c>
      <c r="X133" s="551">
        <v>4.1487250328063965</v>
      </c>
      <c r="Y133" s="551">
        <v>5.7777547836303711</v>
      </c>
      <c r="Z133" s="551">
        <v>4.4602971076965332</v>
      </c>
      <c r="AB133" s="551"/>
      <c r="AK133" s="526"/>
      <c r="AT133" s="526"/>
      <c r="BB133" s="526"/>
      <c r="BJ133" s="526"/>
      <c r="BR133" s="526"/>
      <c r="BZ133" s="526"/>
      <c r="CB133" s="526"/>
      <c r="CH133" s="526"/>
    </row>
    <row r="134" spans="1:86" ht="12.75" customHeight="1" x14ac:dyDescent="0.3">
      <c r="A134" s="583" t="s">
        <v>1698</v>
      </c>
      <c r="B134" s="550" t="str">
        <f t="shared" si="4"/>
        <v/>
      </c>
      <c r="C134" s="556" t="s">
        <v>1699</v>
      </c>
      <c r="D134" s="551">
        <v>0</v>
      </c>
      <c r="E134" s="551">
        <v>0</v>
      </c>
      <c r="F134" s="551">
        <v>0</v>
      </c>
      <c r="G134" s="551">
        <v>0</v>
      </c>
      <c r="H134" s="551">
        <v>0</v>
      </c>
      <c r="I134" s="551">
        <v>0</v>
      </c>
      <c r="J134" s="551">
        <v>0</v>
      </c>
      <c r="K134" s="551">
        <v>0</v>
      </c>
      <c r="L134" s="551">
        <v>0</v>
      </c>
      <c r="M134" s="551">
        <v>0</v>
      </c>
      <c r="N134" s="551">
        <v>0</v>
      </c>
      <c r="O134" s="551">
        <v>0</v>
      </c>
      <c r="P134" s="551">
        <v>0</v>
      </c>
      <c r="Q134" s="551">
        <v>0</v>
      </c>
      <c r="R134" s="551">
        <v>0</v>
      </c>
      <c r="S134" s="551">
        <v>0</v>
      </c>
      <c r="T134" s="551">
        <v>0</v>
      </c>
      <c r="U134" s="551">
        <v>0</v>
      </c>
      <c r="V134" s="551">
        <v>0</v>
      </c>
      <c r="W134" s="551">
        <v>0</v>
      </c>
      <c r="X134" s="551">
        <v>0</v>
      </c>
      <c r="Y134" s="551">
        <v>0</v>
      </c>
      <c r="Z134" s="551">
        <v>0</v>
      </c>
      <c r="AB134" s="551"/>
      <c r="AD134" s="555"/>
      <c r="AE134" s="555"/>
      <c r="AF134" s="555"/>
      <c r="AG134" s="555"/>
      <c r="AK134" s="526"/>
      <c r="AT134" s="526"/>
      <c r="BB134" s="526"/>
      <c r="BJ134" s="526"/>
      <c r="BR134" s="526"/>
      <c r="BZ134" s="526"/>
      <c r="CB134" s="526"/>
      <c r="CH134" s="526"/>
    </row>
    <row r="135" spans="1:86" ht="12.75" customHeight="1" x14ac:dyDescent="0.3">
      <c r="A135" s="583" t="s">
        <v>1700</v>
      </c>
      <c r="B135" s="550" t="str">
        <f t="shared" si="4"/>
        <v>X</v>
      </c>
      <c r="C135" s="556" t="s">
        <v>1701</v>
      </c>
      <c r="D135" s="551">
        <v>4.9200000762939453</v>
      </c>
      <c r="E135" s="551">
        <v>3.4830000400543213</v>
      </c>
      <c r="F135" s="551">
        <v>1.73614501953125</v>
      </c>
      <c r="G135" s="551">
        <v>1.9087100028991699</v>
      </c>
      <c r="H135" s="551">
        <v>1.7315629720687866</v>
      </c>
      <c r="I135" s="551">
        <v>1.661532998085022</v>
      </c>
      <c r="J135" s="551">
        <v>1.4895930290222168</v>
      </c>
      <c r="K135" s="551">
        <v>1.738029956817627</v>
      </c>
      <c r="L135" s="551">
        <v>1.1499999761581421</v>
      </c>
      <c r="M135" s="551">
        <v>1.1499999761581421</v>
      </c>
      <c r="N135" s="551">
        <v>1.0099999904632568</v>
      </c>
      <c r="O135" s="551">
        <v>3.9523215293884277</v>
      </c>
      <c r="P135" s="551">
        <v>4.5807204246520996</v>
      </c>
      <c r="Q135" s="551">
        <v>3.9065735340118408</v>
      </c>
      <c r="R135" s="551">
        <v>3.9764249324798584</v>
      </c>
      <c r="S135" s="551">
        <v>4.2531847953796387</v>
      </c>
      <c r="T135" s="551">
        <v>6.7229123115539551</v>
      </c>
      <c r="U135" s="551">
        <v>4.465360164642334</v>
      </c>
      <c r="V135" s="551">
        <v>3.6740269660949707</v>
      </c>
      <c r="W135" s="551">
        <v>3.9492349624633789</v>
      </c>
      <c r="X135" s="551">
        <v>2.7119810581207275</v>
      </c>
      <c r="Y135" s="551">
        <v>4.8874301910400391</v>
      </c>
      <c r="Z135" s="551">
        <v>1.7987749576568604</v>
      </c>
      <c r="AB135" s="551"/>
      <c r="AD135" s="555"/>
      <c r="AE135" s="555"/>
      <c r="AF135" s="555"/>
      <c r="AG135" s="555"/>
      <c r="AK135" s="526"/>
      <c r="AT135" s="526"/>
      <c r="BB135" s="526"/>
      <c r="BJ135" s="526"/>
      <c r="BR135" s="526"/>
      <c r="BZ135" s="526"/>
      <c r="CB135" s="526"/>
      <c r="CH135" s="526"/>
    </row>
    <row r="136" spans="1:86" ht="12.75" customHeight="1" x14ac:dyDescent="0.3">
      <c r="A136" s="583" t="s">
        <v>1702</v>
      </c>
      <c r="B136" s="550" t="str">
        <f t="shared" si="4"/>
        <v>X</v>
      </c>
      <c r="C136" s="556" t="s">
        <v>1703</v>
      </c>
      <c r="D136" s="551">
        <v>0.27746599912643433</v>
      </c>
      <c r="E136" s="551">
        <v>0.33309105038642883</v>
      </c>
      <c r="F136" s="551">
        <v>0.29557931423187256</v>
      </c>
      <c r="G136" s="551">
        <v>8.4370352327823639E-2</v>
      </c>
      <c r="H136" s="551">
        <v>0.21915103495121002</v>
      </c>
      <c r="I136" s="551">
        <v>0.62458300590515137</v>
      </c>
      <c r="J136" s="551">
        <v>0.55717599391937256</v>
      </c>
      <c r="K136" s="551">
        <v>0.83735877275466919</v>
      </c>
      <c r="L136" s="551">
        <v>0.77713429927825928</v>
      </c>
      <c r="M136" s="551">
        <v>0.62499600648880005</v>
      </c>
      <c r="N136" s="551">
        <v>1.3569293022155762</v>
      </c>
      <c r="O136" s="551">
        <v>1.2960770130157471</v>
      </c>
      <c r="P136" s="551">
        <v>1.0168305635452271</v>
      </c>
      <c r="Q136" s="551">
        <v>0.95073765516281128</v>
      </c>
      <c r="R136" s="551">
        <v>0.61898493766784668</v>
      </c>
      <c r="S136" s="551">
        <v>1.3376952409744263</v>
      </c>
      <c r="T136" s="551">
        <v>1.3204803466796875</v>
      </c>
      <c r="U136" s="551">
        <v>0.84975200891494751</v>
      </c>
      <c r="V136" s="551">
        <v>0.74801838397979736</v>
      </c>
      <c r="W136" s="551">
        <v>1.2517839670181274</v>
      </c>
      <c r="X136" s="551">
        <v>1.4367439746856689</v>
      </c>
      <c r="Y136" s="551">
        <v>0.89032500982284546</v>
      </c>
      <c r="Z136" s="551">
        <v>2.6615219116210938</v>
      </c>
      <c r="AB136" s="551"/>
      <c r="AD136" s="555"/>
      <c r="AE136" s="555"/>
      <c r="AF136" s="555"/>
      <c r="AG136" s="555"/>
      <c r="AK136" s="526"/>
      <c r="AT136" s="526"/>
      <c r="BB136" s="526"/>
      <c r="BJ136" s="526"/>
      <c r="BR136" s="526"/>
      <c r="BZ136" s="526"/>
      <c r="CB136" s="526"/>
      <c r="CH136" s="526"/>
    </row>
    <row r="137" spans="1:86" ht="12.75" customHeight="1" x14ac:dyDescent="0.3">
      <c r="A137" s="583" t="s">
        <v>1704</v>
      </c>
      <c r="B137" s="550" t="str">
        <f t="shared" si="4"/>
        <v>X</v>
      </c>
      <c r="C137" s="554" t="s">
        <v>1705</v>
      </c>
      <c r="D137" s="551">
        <v>0</v>
      </c>
      <c r="E137" s="551">
        <v>0</v>
      </c>
      <c r="F137" s="551">
        <v>0</v>
      </c>
      <c r="G137" s="551">
        <v>0</v>
      </c>
      <c r="H137" s="551">
        <v>0</v>
      </c>
      <c r="I137" s="551">
        <v>0</v>
      </c>
      <c r="J137" s="551">
        <v>0</v>
      </c>
      <c r="K137" s="551">
        <v>0</v>
      </c>
      <c r="L137" s="551">
        <v>0</v>
      </c>
      <c r="M137" s="551">
        <v>0</v>
      </c>
      <c r="N137" s="551">
        <v>0.16955800354480743</v>
      </c>
      <c r="O137" s="551">
        <v>0</v>
      </c>
      <c r="P137" s="551">
        <v>0</v>
      </c>
      <c r="Q137" s="551">
        <v>0</v>
      </c>
      <c r="R137" s="551">
        <v>0.603534996509552</v>
      </c>
      <c r="S137" s="551">
        <v>6.8480998277664185E-2</v>
      </c>
      <c r="T137" s="551">
        <v>0</v>
      </c>
      <c r="U137" s="551">
        <v>0</v>
      </c>
      <c r="V137" s="551">
        <v>0</v>
      </c>
      <c r="W137" s="551">
        <v>0</v>
      </c>
      <c r="X137" s="551">
        <v>0</v>
      </c>
      <c r="Y137" s="551">
        <v>0</v>
      </c>
      <c r="Z137" s="551">
        <v>0</v>
      </c>
      <c r="AB137" s="551"/>
      <c r="AD137" s="555"/>
      <c r="AE137" s="555"/>
      <c r="AF137" s="555"/>
      <c r="AG137" s="555"/>
      <c r="AK137" s="526"/>
      <c r="AT137" s="526"/>
      <c r="BB137" s="526"/>
      <c r="BJ137" s="526"/>
      <c r="BR137" s="526"/>
      <c r="BZ137" s="526"/>
      <c r="CB137" s="526"/>
      <c r="CH137" s="526"/>
    </row>
    <row r="138" spans="1:86" ht="12.75" customHeight="1" x14ac:dyDescent="0.3">
      <c r="A138" s="583" t="s">
        <v>1706</v>
      </c>
      <c r="B138" s="550" t="str">
        <f t="shared" si="4"/>
        <v/>
      </c>
      <c r="C138" s="553" t="s">
        <v>1707</v>
      </c>
      <c r="D138" s="551">
        <v>0</v>
      </c>
      <c r="E138" s="551">
        <v>0</v>
      </c>
      <c r="F138" s="551">
        <v>0</v>
      </c>
      <c r="G138" s="551">
        <v>0</v>
      </c>
      <c r="H138" s="551">
        <v>0</v>
      </c>
      <c r="I138" s="551">
        <v>0</v>
      </c>
      <c r="J138" s="551">
        <v>0</v>
      </c>
      <c r="K138" s="551">
        <v>0</v>
      </c>
      <c r="L138" s="551">
        <v>0</v>
      </c>
      <c r="M138" s="551">
        <v>0</v>
      </c>
      <c r="N138" s="551">
        <v>0</v>
      </c>
      <c r="O138" s="551">
        <v>0</v>
      </c>
      <c r="P138" s="551">
        <v>0</v>
      </c>
      <c r="Q138" s="551">
        <v>0</v>
      </c>
      <c r="R138" s="551">
        <v>0</v>
      </c>
      <c r="S138" s="551">
        <v>0</v>
      </c>
      <c r="T138" s="551">
        <v>0</v>
      </c>
      <c r="U138" s="551">
        <v>0</v>
      </c>
      <c r="V138" s="551">
        <v>0</v>
      </c>
      <c r="W138" s="551">
        <v>0</v>
      </c>
      <c r="X138" s="551">
        <v>0</v>
      </c>
      <c r="Y138" s="551">
        <v>0</v>
      </c>
      <c r="Z138" s="551">
        <v>0</v>
      </c>
      <c r="AB138" s="551"/>
      <c r="AD138" s="555"/>
      <c r="AE138" s="555"/>
      <c r="AF138" s="555"/>
      <c r="AG138" s="555"/>
      <c r="AK138" s="526"/>
      <c r="AT138" s="526"/>
      <c r="BB138" s="526"/>
      <c r="BJ138" s="526"/>
      <c r="BR138" s="526"/>
      <c r="BZ138" s="526"/>
      <c r="CB138" s="526"/>
      <c r="CH138" s="526"/>
    </row>
    <row r="139" spans="1:86" ht="12.75" customHeight="1" x14ac:dyDescent="0.3">
      <c r="A139" s="583" t="s">
        <v>1708</v>
      </c>
      <c r="B139" s="550" t="str">
        <f t="shared" si="4"/>
        <v/>
      </c>
      <c r="C139" s="554" t="s">
        <v>1709</v>
      </c>
      <c r="D139" s="551">
        <v>0</v>
      </c>
      <c r="E139" s="551">
        <v>0</v>
      </c>
      <c r="F139" s="551">
        <v>0</v>
      </c>
      <c r="G139" s="551">
        <v>0</v>
      </c>
      <c r="H139" s="551">
        <v>0</v>
      </c>
      <c r="I139" s="551">
        <v>0</v>
      </c>
      <c r="J139" s="551">
        <v>0</v>
      </c>
      <c r="K139" s="551">
        <v>0</v>
      </c>
      <c r="L139" s="551">
        <v>0</v>
      </c>
      <c r="M139" s="551">
        <v>0</v>
      </c>
      <c r="N139" s="551">
        <v>0</v>
      </c>
      <c r="O139" s="551">
        <v>0</v>
      </c>
      <c r="P139" s="551">
        <v>0</v>
      </c>
      <c r="Q139" s="551">
        <v>0</v>
      </c>
      <c r="R139" s="551">
        <v>0</v>
      </c>
      <c r="S139" s="551">
        <v>0</v>
      </c>
      <c r="T139" s="551">
        <v>0</v>
      </c>
      <c r="U139" s="551">
        <v>0</v>
      </c>
      <c r="V139" s="551">
        <v>0</v>
      </c>
      <c r="W139" s="551">
        <v>0</v>
      </c>
      <c r="X139" s="551">
        <v>0</v>
      </c>
      <c r="Y139" s="551">
        <v>0</v>
      </c>
      <c r="Z139" s="551">
        <v>0</v>
      </c>
      <c r="AB139" s="551"/>
      <c r="AD139" s="555"/>
      <c r="AE139" s="555"/>
      <c r="AF139" s="555"/>
      <c r="AG139" s="555"/>
      <c r="AK139" s="526"/>
      <c r="AT139" s="526"/>
      <c r="BB139" s="526"/>
      <c r="BJ139" s="526"/>
      <c r="BR139" s="526"/>
      <c r="BZ139" s="526"/>
      <c r="CB139" s="526"/>
      <c r="CH139" s="526"/>
    </row>
    <row r="140" spans="1:86" ht="12.75" customHeight="1" x14ac:dyDescent="0.3">
      <c r="A140" s="583" t="s">
        <v>1710</v>
      </c>
      <c r="B140" s="550" t="str">
        <f t="shared" si="4"/>
        <v/>
      </c>
      <c r="C140" s="554" t="s">
        <v>1711</v>
      </c>
      <c r="D140" s="551">
        <v>0</v>
      </c>
      <c r="E140" s="551">
        <v>0</v>
      </c>
      <c r="F140" s="551">
        <v>0</v>
      </c>
      <c r="G140" s="551">
        <v>0</v>
      </c>
      <c r="H140" s="551">
        <v>0</v>
      </c>
      <c r="I140" s="551">
        <v>0</v>
      </c>
      <c r="J140" s="551">
        <v>0</v>
      </c>
      <c r="K140" s="551">
        <v>0</v>
      </c>
      <c r="L140" s="551">
        <v>0</v>
      </c>
      <c r="M140" s="551">
        <v>0</v>
      </c>
      <c r="N140" s="551">
        <v>0</v>
      </c>
      <c r="O140" s="551">
        <v>0</v>
      </c>
      <c r="P140" s="551">
        <v>0</v>
      </c>
      <c r="Q140" s="551">
        <v>0</v>
      </c>
      <c r="R140" s="551">
        <v>0</v>
      </c>
      <c r="S140" s="551">
        <v>0</v>
      </c>
      <c r="T140" s="551">
        <v>0</v>
      </c>
      <c r="U140" s="551">
        <v>0</v>
      </c>
      <c r="V140" s="551">
        <v>0</v>
      </c>
      <c r="W140" s="551">
        <v>0</v>
      </c>
      <c r="X140" s="551">
        <v>0</v>
      </c>
      <c r="Y140" s="551">
        <v>0</v>
      </c>
      <c r="Z140" s="551">
        <v>0</v>
      </c>
      <c r="AB140" s="551"/>
      <c r="AD140" s="555"/>
      <c r="AE140" s="555"/>
      <c r="AF140" s="555"/>
      <c r="AG140" s="555"/>
      <c r="AK140" s="526"/>
      <c r="AT140" s="526"/>
      <c r="BB140" s="526"/>
      <c r="BJ140" s="526"/>
      <c r="BR140" s="526"/>
      <c r="BZ140" s="526"/>
      <c r="CB140" s="526"/>
      <c r="CH140" s="526"/>
    </row>
    <row r="141" spans="1:86" s="544" customFormat="1" ht="20.25" customHeight="1" x14ac:dyDescent="0.3">
      <c r="A141" s="584" t="s">
        <v>1712</v>
      </c>
      <c r="B141" s="558" t="str">
        <f t="shared" si="4"/>
        <v>X</v>
      </c>
      <c r="C141" s="559" t="s">
        <v>1713</v>
      </c>
      <c r="D141" s="912">
        <v>1.3987054824829102</v>
      </c>
      <c r="E141" s="912">
        <v>0.52016359567642212</v>
      </c>
      <c r="F141" s="912">
        <v>1.9191155433654785</v>
      </c>
      <c r="G141" s="912">
        <v>2.5031783580780029</v>
      </c>
      <c r="H141" s="912">
        <v>0.28412029147148132</v>
      </c>
      <c r="I141" s="912">
        <v>0.54546630382537842</v>
      </c>
      <c r="J141" s="912">
        <v>1.0920155048370361</v>
      </c>
      <c r="K141" s="912">
        <v>1.0323491096496582</v>
      </c>
      <c r="L141" s="912">
        <v>1.3485698699951172</v>
      </c>
      <c r="M141" s="912">
        <v>1.1128602027893066</v>
      </c>
      <c r="N141" s="912">
        <v>1.263319730758667</v>
      </c>
      <c r="O141" s="912">
        <v>1.4159563779830933</v>
      </c>
      <c r="P141" s="912">
        <v>1.4973149299621582</v>
      </c>
      <c r="Q141" s="912">
        <v>1.9461890459060669</v>
      </c>
      <c r="R141" s="912">
        <v>2.7243771553039551</v>
      </c>
      <c r="S141" s="912">
        <v>2.938854455947876</v>
      </c>
      <c r="T141" s="912">
        <v>3.0664260387420654</v>
      </c>
      <c r="U141" s="912">
        <v>2.7484052181243896</v>
      </c>
      <c r="V141" s="912">
        <v>3.4948585033416748</v>
      </c>
      <c r="W141" s="912">
        <v>4.8461980819702148</v>
      </c>
      <c r="X141" s="912">
        <v>8.563603401184082</v>
      </c>
      <c r="Y141" s="912">
        <v>6.5112595558166504</v>
      </c>
      <c r="Z141" s="912">
        <v>10.890275001525879</v>
      </c>
      <c r="AA141" s="527"/>
      <c r="AB141" s="551"/>
      <c r="AC141" s="527"/>
      <c r="AD141" s="560"/>
      <c r="AE141" s="560"/>
      <c r="AF141" s="560"/>
      <c r="AG141" s="560"/>
      <c r="AI141" s="526"/>
      <c r="AJ141" s="526"/>
      <c r="AK141" s="526"/>
      <c r="AL141" s="526"/>
      <c r="AT141" s="543"/>
      <c r="BB141" s="543"/>
      <c r="BJ141" s="543"/>
      <c r="BR141" s="543"/>
      <c r="BZ141" s="543"/>
      <c r="CB141" s="543"/>
      <c r="CH141" s="543"/>
    </row>
    <row r="142" spans="1:86" s="544" customFormat="1" ht="20.25" customHeight="1" x14ac:dyDescent="0.3">
      <c r="A142" s="584"/>
      <c r="B142" s="558" t="s">
        <v>509</v>
      </c>
      <c r="C142" s="93" t="str">
        <f>C1&amp;" (continued)"</f>
        <v>Table 9d    General government finances (GFS 2014 format, detail), FY2000-FY2022 (continued)</v>
      </c>
      <c r="D142" s="309"/>
      <c r="E142" s="309"/>
      <c r="F142" s="309"/>
      <c r="G142" s="309"/>
      <c r="H142" s="309"/>
      <c r="I142" s="309"/>
      <c r="J142" s="309"/>
      <c r="K142" s="309"/>
      <c r="L142" s="309"/>
      <c r="M142" s="309"/>
      <c r="N142" s="309"/>
      <c r="O142" s="309"/>
      <c r="P142" s="309"/>
      <c r="Q142" s="309"/>
      <c r="R142" s="309"/>
      <c r="S142" s="309"/>
      <c r="T142" s="309"/>
      <c r="U142" s="238"/>
      <c r="V142" s="238"/>
      <c r="W142" s="238"/>
      <c r="X142" s="238"/>
      <c r="Y142" s="238"/>
      <c r="Z142" s="238"/>
      <c r="AA142" s="527"/>
      <c r="AB142" s="551"/>
      <c r="AC142" s="527"/>
      <c r="AD142" s="560"/>
      <c r="AE142" s="560"/>
      <c r="AF142" s="560"/>
      <c r="AG142" s="560"/>
      <c r="AI142" s="526"/>
      <c r="AJ142" s="526"/>
      <c r="AK142" s="526"/>
      <c r="AL142" s="526"/>
      <c r="AT142" s="543"/>
      <c r="BB142" s="543"/>
      <c r="BJ142" s="543"/>
      <c r="BR142" s="543"/>
      <c r="BZ142" s="543"/>
      <c r="CB142" s="543"/>
      <c r="CH142" s="543"/>
    </row>
    <row r="143" spans="1:86" s="544" customFormat="1" ht="20.25" customHeight="1" x14ac:dyDescent="0.3">
      <c r="A143" s="584"/>
      <c r="B143" s="558" t="s">
        <v>509</v>
      </c>
      <c r="C143" s="67" t="s">
        <v>368</v>
      </c>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527"/>
      <c r="AB143" s="551"/>
      <c r="AC143" s="527"/>
      <c r="AD143" s="560"/>
      <c r="AE143" s="560"/>
      <c r="AF143" s="560"/>
      <c r="AG143" s="560"/>
      <c r="AI143" s="526"/>
      <c r="AJ143" s="526"/>
      <c r="AK143" s="526"/>
      <c r="AL143" s="526"/>
      <c r="AT143" s="543"/>
      <c r="BB143" s="543"/>
      <c r="BJ143" s="543"/>
      <c r="BR143" s="543"/>
      <c r="BZ143" s="543"/>
      <c r="CB143" s="543"/>
      <c r="CH143" s="543"/>
    </row>
    <row r="144" spans="1:86" ht="20.25" customHeight="1" x14ac:dyDescent="0.3">
      <c r="A144" s="583">
        <v>2</v>
      </c>
      <c r="B144" s="550" t="str">
        <f t="shared" ref="B144:B175" si="5">IF(SUM(D144:AG144)=0,"","X")</f>
        <v>X</v>
      </c>
      <c r="C144" s="561" t="s">
        <v>1715</v>
      </c>
      <c r="D144" s="551">
        <v>-93.890205383300781</v>
      </c>
      <c r="E144" s="551">
        <v>-93.556175231933594</v>
      </c>
      <c r="F144" s="551">
        <v>-93.802848815917969</v>
      </c>
      <c r="G144" s="551">
        <v>-97.955169677734375</v>
      </c>
      <c r="H144" s="551">
        <v>-99.321197509765625</v>
      </c>
      <c r="I144" s="551">
        <v>-98.802513122558594</v>
      </c>
      <c r="J144" s="551">
        <v>-105.7032470703125</v>
      </c>
      <c r="K144" s="551">
        <v>-112.42572021484375</v>
      </c>
      <c r="L144" s="551">
        <v>-116.11754608154297</v>
      </c>
      <c r="M144" s="551">
        <v>-112.70957183837891</v>
      </c>
      <c r="N144" s="551">
        <v>-116.03899383544922</v>
      </c>
      <c r="O144" s="551">
        <v>-120.38833618164063</v>
      </c>
      <c r="P144" s="551">
        <v>-131.71891784667969</v>
      </c>
      <c r="Q144" s="551">
        <v>-138.88436889648438</v>
      </c>
      <c r="R144" s="551">
        <v>-150.46131896972656</v>
      </c>
      <c r="S144" s="551">
        <v>-154.94566345214844</v>
      </c>
      <c r="T144" s="551">
        <v>-169.98403930664063</v>
      </c>
      <c r="U144" s="551">
        <v>-167.11965942382813</v>
      </c>
      <c r="V144" s="551">
        <v>-179.24461364746094</v>
      </c>
      <c r="W144" s="551">
        <v>-195.89218139648438</v>
      </c>
      <c r="X144" s="551">
        <v>-230.08656311035156</v>
      </c>
      <c r="Y144" s="551">
        <v>-231.1068115234375</v>
      </c>
      <c r="Z144" s="551">
        <v>-239.98368835449219</v>
      </c>
      <c r="AB144" s="551"/>
      <c r="AK144" s="526"/>
      <c r="AL144" s="526"/>
      <c r="AT144" s="526"/>
      <c r="BB144" s="526"/>
      <c r="BJ144" s="526"/>
      <c r="BR144" s="526"/>
      <c r="BZ144" s="526"/>
      <c r="CB144" s="530"/>
      <c r="CH144" s="526"/>
    </row>
    <row r="145" spans="1:86" ht="12.75" customHeight="1" x14ac:dyDescent="0.3">
      <c r="A145" s="561">
        <v>2.1</v>
      </c>
      <c r="B145" s="550" t="str">
        <f t="shared" si="5"/>
        <v>X</v>
      </c>
      <c r="C145" s="539" t="s">
        <v>1716</v>
      </c>
      <c r="D145" s="551">
        <v>-33.321273803710938</v>
      </c>
      <c r="E145" s="551">
        <v>-35.655479431152344</v>
      </c>
      <c r="F145" s="551">
        <v>-36.388542175292969</v>
      </c>
      <c r="G145" s="551">
        <v>-37.580131530761719</v>
      </c>
      <c r="H145" s="551">
        <v>-36.875541687011719</v>
      </c>
      <c r="I145" s="551">
        <v>-37.038593292236328</v>
      </c>
      <c r="J145" s="551">
        <v>-38.663654327392578</v>
      </c>
      <c r="K145" s="551">
        <v>-40.170658111572266</v>
      </c>
      <c r="L145" s="551">
        <v>-42.156368255615234</v>
      </c>
      <c r="M145" s="551">
        <v>-41.874866485595703</v>
      </c>
      <c r="N145" s="551">
        <v>-41.667884826660156</v>
      </c>
      <c r="O145" s="551">
        <v>-42.573886871337891</v>
      </c>
      <c r="P145" s="551">
        <v>-43.430156707763672</v>
      </c>
      <c r="Q145" s="551">
        <v>-45.154834747314453</v>
      </c>
      <c r="R145" s="551">
        <v>-46.562633514404297</v>
      </c>
      <c r="S145" s="551">
        <v>-50.149070739746094</v>
      </c>
      <c r="T145" s="551">
        <v>-55.403461456298828</v>
      </c>
      <c r="U145" s="551">
        <v>-57.355491638183594</v>
      </c>
      <c r="V145" s="551">
        <v>-59.789390563964844</v>
      </c>
      <c r="W145" s="551">
        <v>-61.387332916259766</v>
      </c>
      <c r="X145" s="551">
        <v>-64.882087707519531</v>
      </c>
      <c r="Y145" s="551">
        <v>-64.692466735839844</v>
      </c>
      <c r="Z145" s="551">
        <v>-63.215785980224609</v>
      </c>
      <c r="AB145" s="551"/>
      <c r="AK145" s="526"/>
      <c r="AT145" s="526"/>
      <c r="BB145" s="526"/>
      <c r="BJ145" s="526"/>
      <c r="BR145" s="526"/>
      <c r="BZ145" s="526"/>
      <c r="CB145" s="526"/>
      <c r="CH145" s="526"/>
    </row>
    <row r="146" spans="1:86" ht="12.75" customHeight="1" x14ac:dyDescent="0.3">
      <c r="A146" s="561" t="s">
        <v>1717</v>
      </c>
      <c r="B146" s="550" t="str">
        <f t="shared" si="5"/>
        <v>X</v>
      </c>
      <c r="C146" s="553" t="s">
        <v>1718</v>
      </c>
      <c r="D146" s="551">
        <v>-30.126718521118164</v>
      </c>
      <c r="E146" s="551">
        <v>-32.399673461914063</v>
      </c>
      <c r="F146" s="551">
        <v>-33.049263000488281</v>
      </c>
      <c r="G146" s="551">
        <v>-34.070217132568359</v>
      </c>
      <c r="H146" s="551">
        <v>-33.456626892089844</v>
      </c>
      <c r="I146" s="551">
        <v>-33.576961517333984</v>
      </c>
      <c r="J146" s="551">
        <v>-35.102062225341797</v>
      </c>
      <c r="K146" s="551">
        <v>-36.494632720947266</v>
      </c>
      <c r="L146" s="551">
        <v>-38.359260559082031</v>
      </c>
      <c r="M146" s="551">
        <v>-38.151088714599609</v>
      </c>
      <c r="N146" s="551">
        <v>-38.059028625488281</v>
      </c>
      <c r="O146" s="551">
        <v>-38.828628540039063</v>
      </c>
      <c r="P146" s="551">
        <v>-39.755340576171875</v>
      </c>
      <c r="Q146" s="551">
        <v>-41.41162109375</v>
      </c>
      <c r="R146" s="551">
        <v>-42.784492492675781</v>
      </c>
      <c r="S146" s="551">
        <v>-46.230915069580078</v>
      </c>
      <c r="T146" s="551">
        <v>-51.116134643554688</v>
      </c>
      <c r="U146" s="551">
        <v>-52.917613983154297</v>
      </c>
      <c r="V146" s="551">
        <v>-55.140098571777344</v>
      </c>
      <c r="W146" s="551">
        <v>-56.647411346435547</v>
      </c>
      <c r="X146" s="551">
        <v>-59.892654418945313</v>
      </c>
      <c r="Y146" s="551">
        <v>-58.127471923828125</v>
      </c>
      <c r="Z146" s="551">
        <v>-57.117786407470703</v>
      </c>
      <c r="AB146" s="551"/>
      <c r="AK146" s="526"/>
      <c r="AT146" s="526"/>
      <c r="BB146" s="526"/>
      <c r="BJ146" s="526"/>
      <c r="BR146" s="526"/>
      <c r="BZ146" s="526"/>
      <c r="CB146" s="526"/>
      <c r="CH146" s="526"/>
    </row>
    <row r="147" spans="1:86" ht="12.75" customHeight="1" x14ac:dyDescent="0.3">
      <c r="A147" s="561" t="s">
        <v>1719</v>
      </c>
      <c r="B147" s="550" t="str">
        <f t="shared" si="5"/>
        <v>X</v>
      </c>
      <c r="C147" s="554" t="s">
        <v>1720</v>
      </c>
      <c r="D147" s="551">
        <v>-29.381725311279297</v>
      </c>
      <c r="E147" s="551">
        <v>-31.716751098632813</v>
      </c>
      <c r="F147" s="551">
        <v>-32.429962158203125</v>
      </c>
      <c r="G147" s="551">
        <v>-33.923599243164063</v>
      </c>
      <c r="H147" s="551">
        <v>-33.31060791015625</v>
      </c>
      <c r="I147" s="551">
        <v>-33.419437408447266</v>
      </c>
      <c r="J147" s="551">
        <v>-34.940536499023438</v>
      </c>
      <c r="K147" s="551">
        <v>-36.3223876953125</v>
      </c>
      <c r="L147" s="551">
        <v>-38.17510986328125</v>
      </c>
      <c r="M147" s="551">
        <v>-37.96380615234375</v>
      </c>
      <c r="N147" s="551">
        <v>-37.856067657470703</v>
      </c>
      <c r="O147" s="551">
        <v>-38.613269805908203</v>
      </c>
      <c r="P147" s="551">
        <v>-39.561286926269531</v>
      </c>
      <c r="Q147" s="551">
        <v>-41.259860992431641</v>
      </c>
      <c r="R147" s="551">
        <v>-42.583499908447266</v>
      </c>
      <c r="S147" s="551">
        <v>-46.015743255615234</v>
      </c>
      <c r="T147" s="551">
        <v>-50.897228240966797</v>
      </c>
      <c r="U147" s="551">
        <v>-52.660076141357422</v>
      </c>
      <c r="V147" s="551">
        <v>-54.860294342041016</v>
      </c>
      <c r="W147" s="551">
        <v>-56.369773864746094</v>
      </c>
      <c r="X147" s="551">
        <v>-59.625461578369141</v>
      </c>
      <c r="Y147" s="551">
        <v>-57.856929779052734</v>
      </c>
      <c r="Z147" s="551">
        <v>-56.843990325927734</v>
      </c>
      <c r="AB147" s="551"/>
      <c r="AK147" s="526"/>
      <c r="AT147" s="526"/>
      <c r="BB147" s="526"/>
      <c r="BJ147" s="526"/>
      <c r="BR147" s="526"/>
      <c r="BZ147" s="526"/>
      <c r="CB147" s="526"/>
      <c r="CH147" s="526"/>
    </row>
    <row r="148" spans="1:86" ht="12.75" customHeight="1" x14ac:dyDescent="0.3">
      <c r="A148" s="561" t="s">
        <v>1721</v>
      </c>
      <c r="B148" s="550" t="str">
        <f t="shared" si="5"/>
        <v>X</v>
      </c>
      <c r="C148" s="554" t="s">
        <v>1722</v>
      </c>
      <c r="D148" s="551">
        <v>-0.74499201774597168</v>
      </c>
      <c r="E148" s="551">
        <v>-0.68292301893234253</v>
      </c>
      <c r="F148" s="551">
        <v>-0.61929899454116821</v>
      </c>
      <c r="G148" s="551">
        <v>-0.14661900699138641</v>
      </c>
      <c r="H148" s="551">
        <v>-0.14601899683475494</v>
      </c>
      <c r="I148" s="551">
        <v>-0.15752300620079041</v>
      </c>
      <c r="J148" s="551">
        <v>-0.16152599453926086</v>
      </c>
      <c r="K148" s="551">
        <v>-0.17224699258804321</v>
      </c>
      <c r="L148" s="551">
        <v>-0.18414999544620514</v>
      </c>
      <c r="M148" s="551">
        <v>-0.18728500604629517</v>
      </c>
      <c r="N148" s="551">
        <v>-0.20295999944210052</v>
      </c>
      <c r="O148" s="551">
        <v>-0.21536000072956085</v>
      </c>
      <c r="P148" s="551">
        <v>-0.1940540075302124</v>
      </c>
      <c r="Q148" s="551">
        <v>-0.15175899863243103</v>
      </c>
      <c r="R148" s="551">
        <v>-0.20099200308322906</v>
      </c>
      <c r="S148" s="551">
        <v>-0.21517199277877808</v>
      </c>
      <c r="T148" s="551">
        <v>-0.21890400350093842</v>
      </c>
      <c r="U148" s="551">
        <v>-0.25753700733184814</v>
      </c>
      <c r="V148" s="551">
        <v>-0.27980300784111023</v>
      </c>
      <c r="W148" s="551">
        <v>-0.27763700485229492</v>
      </c>
      <c r="X148" s="551">
        <v>-0.26719099283218384</v>
      </c>
      <c r="Y148" s="551">
        <v>-0.27054199576377869</v>
      </c>
      <c r="Z148" s="551">
        <v>-0.27379325032234192</v>
      </c>
      <c r="AB148" s="551"/>
      <c r="AK148" s="526"/>
      <c r="AT148" s="526"/>
      <c r="BB148" s="526"/>
      <c r="BJ148" s="526"/>
      <c r="BR148" s="526"/>
      <c r="BZ148" s="526"/>
      <c r="CH148" s="526"/>
    </row>
    <row r="149" spans="1:86" ht="12.75" customHeight="1" x14ac:dyDescent="0.3">
      <c r="A149" s="561" t="s">
        <v>1723</v>
      </c>
      <c r="B149" s="550" t="str">
        <f t="shared" si="5"/>
        <v>X</v>
      </c>
      <c r="C149" s="553" t="s">
        <v>1724</v>
      </c>
      <c r="D149" s="551">
        <v>-3.1945571899414063</v>
      </c>
      <c r="E149" s="551">
        <v>-3.2558043003082275</v>
      </c>
      <c r="F149" s="551">
        <v>-3.339280366897583</v>
      </c>
      <c r="G149" s="551">
        <v>-3.5099120140075684</v>
      </c>
      <c r="H149" s="551">
        <v>-3.4189169406890869</v>
      </c>
      <c r="I149" s="551">
        <v>-3.461634635925293</v>
      </c>
      <c r="J149" s="551">
        <v>-3.5615932941436768</v>
      </c>
      <c r="K149" s="551">
        <v>-3.6760227680206299</v>
      </c>
      <c r="L149" s="551">
        <v>-3.7971060276031494</v>
      </c>
      <c r="M149" s="551">
        <v>-3.7237768173217773</v>
      </c>
      <c r="N149" s="551">
        <v>-3.6088571548461914</v>
      </c>
      <c r="O149" s="551">
        <v>-3.745258092880249</v>
      </c>
      <c r="P149" s="551">
        <v>-3.6748189926147461</v>
      </c>
      <c r="Q149" s="551">
        <v>-3.7432131767272949</v>
      </c>
      <c r="R149" s="551">
        <v>-3.7781398296356201</v>
      </c>
      <c r="S149" s="551">
        <v>-3.9181537628173828</v>
      </c>
      <c r="T149" s="551">
        <v>-4.287327766418457</v>
      </c>
      <c r="U149" s="551">
        <v>-4.4378757476806641</v>
      </c>
      <c r="V149" s="551">
        <v>-4.6492938995361328</v>
      </c>
      <c r="W149" s="551">
        <v>-4.7399210929870605</v>
      </c>
      <c r="X149" s="551">
        <v>-4.9894294738769531</v>
      </c>
      <c r="Y149" s="551">
        <v>-6.565000057220459</v>
      </c>
      <c r="Z149" s="551">
        <v>-6.0980000495910645</v>
      </c>
      <c r="AB149" s="551"/>
      <c r="AK149" s="526"/>
      <c r="AT149" s="526"/>
      <c r="BB149" s="526"/>
      <c r="BJ149" s="526"/>
      <c r="BR149" s="526"/>
      <c r="BZ149" s="526"/>
      <c r="CH149" s="526"/>
    </row>
    <row r="150" spans="1:86" ht="12.75" customHeight="1" x14ac:dyDescent="0.3">
      <c r="A150" s="561" t="s">
        <v>1725</v>
      </c>
      <c r="B150" s="550" t="str">
        <f t="shared" si="5"/>
        <v>X</v>
      </c>
      <c r="C150" s="554" t="s">
        <v>1726</v>
      </c>
      <c r="D150" s="551">
        <v>-3.1945571899414063</v>
      </c>
      <c r="E150" s="551">
        <v>-3.2558043003082275</v>
      </c>
      <c r="F150" s="551">
        <v>-3.339280366897583</v>
      </c>
      <c r="G150" s="551">
        <v>-3.5099120140075684</v>
      </c>
      <c r="H150" s="551">
        <v>-3.4189169406890869</v>
      </c>
      <c r="I150" s="551">
        <v>-3.461634635925293</v>
      </c>
      <c r="J150" s="551">
        <v>-3.5615932941436768</v>
      </c>
      <c r="K150" s="551">
        <v>-3.6760227680206299</v>
      </c>
      <c r="L150" s="551">
        <v>-3.7971060276031494</v>
      </c>
      <c r="M150" s="551">
        <v>-3.7237768173217773</v>
      </c>
      <c r="N150" s="551">
        <v>-3.6088571548461914</v>
      </c>
      <c r="O150" s="551">
        <v>-3.745258092880249</v>
      </c>
      <c r="P150" s="551">
        <v>-3.6748189926147461</v>
      </c>
      <c r="Q150" s="551">
        <v>-3.7432131767272949</v>
      </c>
      <c r="R150" s="551">
        <v>-3.7781398296356201</v>
      </c>
      <c r="S150" s="551">
        <v>-3.9181537628173828</v>
      </c>
      <c r="T150" s="551">
        <v>-4.287327766418457</v>
      </c>
      <c r="U150" s="551">
        <v>-4.4378757476806641</v>
      </c>
      <c r="V150" s="551">
        <v>-4.6492938995361328</v>
      </c>
      <c r="W150" s="551">
        <v>-4.7399210929870605</v>
      </c>
      <c r="X150" s="551">
        <v>-4.9894294738769531</v>
      </c>
      <c r="Y150" s="551">
        <v>-6.565000057220459</v>
      </c>
      <c r="Z150" s="551">
        <v>-6.0980000495910645</v>
      </c>
      <c r="AB150" s="551"/>
      <c r="AK150" s="526"/>
      <c r="AT150" s="526"/>
      <c r="BB150" s="526"/>
      <c r="BJ150" s="526"/>
      <c r="BR150" s="526"/>
      <c r="BZ150" s="526"/>
      <c r="CB150" s="526"/>
      <c r="CH150" s="526"/>
    </row>
    <row r="151" spans="1:86" ht="12.75" customHeight="1" x14ac:dyDescent="0.3">
      <c r="A151" s="561" t="s">
        <v>1727</v>
      </c>
      <c r="B151" s="550" t="str">
        <f t="shared" si="5"/>
        <v/>
      </c>
      <c r="C151" s="554" t="s">
        <v>1728</v>
      </c>
      <c r="D151" s="551">
        <v>0</v>
      </c>
      <c r="E151" s="551">
        <v>0</v>
      </c>
      <c r="F151" s="551">
        <v>0</v>
      </c>
      <c r="G151" s="551">
        <v>0</v>
      </c>
      <c r="H151" s="551">
        <v>0</v>
      </c>
      <c r="I151" s="551">
        <v>0</v>
      </c>
      <c r="J151" s="551">
        <v>0</v>
      </c>
      <c r="K151" s="551">
        <v>0</v>
      </c>
      <c r="L151" s="551">
        <v>0</v>
      </c>
      <c r="M151" s="551">
        <v>0</v>
      </c>
      <c r="N151" s="551">
        <v>0</v>
      </c>
      <c r="O151" s="551">
        <v>0</v>
      </c>
      <c r="P151" s="551">
        <v>0</v>
      </c>
      <c r="Q151" s="551">
        <v>0</v>
      </c>
      <c r="R151" s="551">
        <v>0</v>
      </c>
      <c r="S151" s="551">
        <v>0</v>
      </c>
      <c r="T151" s="551">
        <v>0</v>
      </c>
      <c r="U151" s="551">
        <v>0</v>
      </c>
      <c r="V151" s="551">
        <v>0</v>
      </c>
      <c r="W151" s="551">
        <v>0</v>
      </c>
      <c r="X151" s="551">
        <v>0</v>
      </c>
      <c r="Y151" s="551">
        <v>0</v>
      </c>
      <c r="Z151" s="551">
        <v>0</v>
      </c>
      <c r="AB151" s="551"/>
      <c r="AK151" s="526"/>
      <c r="AT151" s="526"/>
      <c r="BB151" s="526"/>
      <c r="BJ151" s="526"/>
      <c r="BR151" s="526"/>
      <c r="BZ151" s="526"/>
      <c r="CB151" s="526"/>
      <c r="CH151" s="526"/>
    </row>
    <row r="152" spans="1:86" ht="12.75" customHeight="1" x14ac:dyDescent="0.3">
      <c r="A152" s="561">
        <v>2.2000000000000002</v>
      </c>
      <c r="B152" s="550" t="str">
        <f t="shared" si="5"/>
        <v>X</v>
      </c>
      <c r="C152" s="539" t="s">
        <v>1729</v>
      </c>
      <c r="D152" s="551">
        <v>-25.671075820922852</v>
      </c>
      <c r="E152" s="551">
        <v>-27.70829963684082</v>
      </c>
      <c r="F152" s="551">
        <v>-27.10243034362793</v>
      </c>
      <c r="G152" s="551">
        <v>-31.041465759277344</v>
      </c>
      <c r="H152" s="551">
        <v>-30.011480331420898</v>
      </c>
      <c r="I152" s="551">
        <v>-28.283958435058594</v>
      </c>
      <c r="J152" s="551">
        <v>-33.2264404296875</v>
      </c>
      <c r="K152" s="551">
        <v>-32.768257141113281</v>
      </c>
      <c r="L152" s="551">
        <v>-35.166347503662109</v>
      </c>
      <c r="M152" s="551">
        <v>-34.427951812744141</v>
      </c>
      <c r="N152" s="551">
        <v>-35.72406005859375</v>
      </c>
      <c r="O152" s="551">
        <v>-37.082805633544922</v>
      </c>
      <c r="P152" s="551">
        <v>-39.178779602050781</v>
      </c>
      <c r="Q152" s="551">
        <v>-39.293922424316406</v>
      </c>
      <c r="R152" s="551">
        <v>-40.210887908935547</v>
      </c>
      <c r="S152" s="551">
        <v>-39.998374938964844</v>
      </c>
      <c r="T152" s="551">
        <v>-41.917705535888672</v>
      </c>
      <c r="U152" s="551">
        <v>-41.274440765380859</v>
      </c>
      <c r="V152" s="551">
        <v>-43.117755889892578</v>
      </c>
      <c r="W152" s="551">
        <v>-44.050155639648438</v>
      </c>
      <c r="X152" s="551">
        <v>-45.194271087646484</v>
      </c>
      <c r="Y152" s="551">
        <v>-42.608325958251953</v>
      </c>
      <c r="Z152" s="551">
        <v>-48.615692138671875</v>
      </c>
      <c r="AB152" s="551"/>
      <c r="AK152" s="526"/>
      <c r="AT152" s="526"/>
      <c r="BB152" s="526"/>
      <c r="BJ152" s="526"/>
      <c r="BR152" s="526"/>
      <c r="BZ152" s="526"/>
      <c r="CH152" s="526"/>
    </row>
    <row r="153" spans="1:86" ht="12.75" customHeight="1" x14ac:dyDescent="0.3">
      <c r="A153" s="561" t="s">
        <v>1730</v>
      </c>
      <c r="B153" s="550" t="str">
        <f t="shared" si="5"/>
        <v>X</v>
      </c>
      <c r="C153" s="553" t="s">
        <v>1731</v>
      </c>
      <c r="D153" s="551">
        <v>-0.97786808013916016</v>
      </c>
      <c r="E153" s="551">
        <v>-0.88478952646255493</v>
      </c>
      <c r="F153" s="551">
        <v>-0.82928186655044556</v>
      </c>
      <c r="G153" s="551">
        <v>-0.60609269142150879</v>
      </c>
      <c r="H153" s="551">
        <v>-0.76080954074859619</v>
      </c>
      <c r="I153" s="551">
        <v>-0.57282060384750366</v>
      </c>
      <c r="J153" s="551">
        <v>-0.80383998155593872</v>
      </c>
      <c r="K153" s="551">
        <v>-0.84987914562225342</v>
      </c>
      <c r="L153" s="551">
        <v>-0.73982143402099609</v>
      </c>
      <c r="M153" s="551">
        <v>-0.74922537803649902</v>
      </c>
      <c r="N153" s="551">
        <v>-0.67878013849258423</v>
      </c>
      <c r="O153" s="551">
        <v>-0.84828448295593262</v>
      </c>
      <c r="P153" s="551">
        <v>-0.75446182489395142</v>
      </c>
      <c r="Q153" s="551">
        <v>-0.85399597883224487</v>
      </c>
      <c r="R153" s="551">
        <v>-1.1539503335952759</v>
      </c>
      <c r="S153" s="551">
        <v>-1.3458008766174316</v>
      </c>
      <c r="T153" s="551">
        <v>-1.4770623445510864</v>
      </c>
      <c r="U153" s="551">
        <v>-1.323517918586731</v>
      </c>
      <c r="V153" s="551">
        <v>-1.4553043842315674</v>
      </c>
      <c r="W153" s="551">
        <v>-1.3894499540328979</v>
      </c>
      <c r="X153" s="551">
        <v>-1.5724829435348511</v>
      </c>
      <c r="Y153" s="551">
        <v>-1.4309999942779541</v>
      </c>
      <c r="Z153" s="551">
        <v>-1.3819999694824219</v>
      </c>
      <c r="AB153" s="551"/>
      <c r="AK153" s="526"/>
      <c r="AT153" s="526"/>
      <c r="BB153" s="526"/>
      <c r="BJ153" s="526"/>
      <c r="BR153" s="526"/>
      <c r="BZ153" s="526"/>
      <c r="CB153" s="526"/>
      <c r="CH153" s="526"/>
    </row>
    <row r="154" spans="1:86" ht="12.75" customHeight="1" x14ac:dyDescent="0.3">
      <c r="A154" s="561" t="s">
        <v>1732</v>
      </c>
      <c r="B154" s="550" t="str">
        <f t="shared" si="5"/>
        <v>X</v>
      </c>
      <c r="C154" s="553" t="s">
        <v>1733</v>
      </c>
      <c r="D154" s="551">
        <v>-0.22796627879142761</v>
      </c>
      <c r="E154" s="551">
        <v>-7.4027781374752522E-3</v>
      </c>
      <c r="F154" s="551">
        <v>-5.778077058494091E-3</v>
      </c>
      <c r="G154" s="551">
        <v>-6.3707813620567322E-2</v>
      </c>
      <c r="H154" s="551">
        <v>-8.9411206543445587E-2</v>
      </c>
      <c r="I154" s="551">
        <v>-0.15758851170539856</v>
      </c>
      <c r="J154" s="551">
        <v>-6.7650508135557175E-3</v>
      </c>
      <c r="K154" s="551">
        <v>-9.0389791876077652E-3</v>
      </c>
      <c r="L154" s="551">
        <v>-8.0693131312727928E-3</v>
      </c>
      <c r="M154" s="551">
        <v>-9.0978611260652542E-3</v>
      </c>
      <c r="N154" s="551">
        <v>-7.6218978501856327E-3</v>
      </c>
      <c r="O154" s="551">
        <v>-7.6803998090326786E-3</v>
      </c>
      <c r="P154" s="551">
        <v>-4.9779848195612431E-3</v>
      </c>
      <c r="Q154" s="551">
        <v>-1.2726807966828346E-2</v>
      </c>
      <c r="R154" s="551">
        <v>-8.0041009932756424E-3</v>
      </c>
      <c r="S154" s="551">
        <v>-8.4507083520293236E-3</v>
      </c>
      <c r="T154" s="551">
        <v>-1.2817191891372204E-2</v>
      </c>
      <c r="U154" s="551">
        <v>-1.1524951085448265E-2</v>
      </c>
      <c r="V154" s="551">
        <v>-1.2400294654071331E-2</v>
      </c>
      <c r="W154" s="551">
        <v>-1.0048158466815948E-2</v>
      </c>
      <c r="X154" s="551">
        <v>-1.2614674866199493E-2</v>
      </c>
      <c r="Y154" s="551">
        <v>-1.1949100531637669E-2</v>
      </c>
      <c r="Z154" s="551">
        <v>-1.8275965005159378E-2</v>
      </c>
      <c r="AB154" s="551"/>
      <c r="AK154" s="526"/>
      <c r="AT154" s="526"/>
      <c r="BB154" s="526"/>
      <c r="BJ154" s="526"/>
      <c r="BR154" s="526"/>
      <c r="BZ154" s="526"/>
      <c r="CB154" s="526"/>
      <c r="CH154" s="526"/>
    </row>
    <row r="155" spans="1:86" ht="12.75" customHeight="1" x14ac:dyDescent="0.3">
      <c r="A155" s="561" t="s">
        <v>1734</v>
      </c>
      <c r="B155" s="550" t="str">
        <f t="shared" si="5"/>
        <v>X</v>
      </c>
      <c r="C155" s="553" t="s">
        <v>1735</v>
      </c>
      <c r="D155" s="551">
        <v>-1.6376827955245972</v>
      </c>
      <c r="E155" s="551">
        <v>-0.44574025273323059</v>
      </c>
      <c r="F155" s="551">
        <v>-0.18677331507205963</v>
      </c>
      <c r="G155" s="551">
        <v>-0.61725687980651855</v>
      </c>
      <c r="H155" s="551">
        <v>-0.18759661912918091</v>
      </c>
      <c r="I155" s="551">
        <v>-0.28093436360359192</v>
      </c>
      <c r="J155" s="551">
        <v>-0.18411217629909515</v>
      </c>
      <c r="K155" s="551">
        <v>-0.32742559909820557</v>
      </c>
      <c r="L155" s="551">
        <v>-0.37906202673912048</v>
      </c>
      <c r="M155" s="551">
        <v>-0.70035707950592041</v>
      </c>
      <c r="N155" s="551">
        <v>-0.17511400580406189</v>
      </c>
      <c r="O155" s="551">
        <v>-0.36271467804908752</v>
      </c>
      <c r="P155" s="551">
        <v>-0.23867420852184296</v>
      </c>
      <c r="Q155" s="551">
        <v>-0.27626994252204895</v>
      </c>
      <c r="R155" s="551">
        <v>-0.10247839987277985</v>
      </c>
      <c r="S155" s="551">
        <v>-0.26617312431335449</v>
      </c>
      <c r="T155" s="551">
        <v>-0.14279431104660034</v>
      </c>
      <c r="U155" s="551">
        <v>-0.10075369477272034</v>
      </c>
      <c r="V155" s="551">
        <v>-6.9566793739795685E-2</v>
      </c>
      <c r="W155" s="551">
        <v>-0.22540280222892761</v>
      </c>
      <c r="X155" s="551">
        <v>-5.1005132496356964E-2</v>
      </c>
      <c r="Y155" s="551">
        <v>-7.5071394443511963E-2</v>
      </c>
      <c r="Z155" s="551">
        <v>-0.11265037953853607</v>
      </c>
      <c r="AB155" s="551"/>
      <c r="AK155" s="526"/>
      <c r="AT155" s="526"/>
      <c r="BB155" s="526"/>
      <c r="BJ155" s="526"/>
      <c r="BR155" s="526"/>
      <c r="BZ155" s="526"/>
      <c r="CH155" s="526"/>
    </row>
    <row r="156" spans="1:86" ht="12.75" customHeight="1" x14ac:dyDescent="0.3">
      <c r="A156" s="561" t="s">
        <v>1736</v>
      </c>
      <c r="B156" s="550" t="str">
        <f t="shared" si="5"/>
        <v>X</v>
      </c>
      <c r="C156" s="553" t="s">
        <v>1737</v>
      </c>
      <c r="D156" s="551">
        <v>-2.2916023731231689</v>
      </c>
      <c r="E156" s="551">
        <v>-2.3972413539886475</v>
      </c>
      <c r="F156" s="551">
        <v>-2.2628085613250732</v>
      </c>
      <c r="G156" s="551">
        <v>-3.7492899894714355</v>
      </c>
      <c r="H156" s="551">
        <v>-3.0850257873535156</v>
      </c>
      <c r="I156" s="551">
        <v>-2.9953031539916992</v>
      </c>
      <c r="J156" s="551">
        <v>-3.4367537498474121</v>
      </c>
      <c r="K156" s="551">
        <v>-3.0203714370727539</v>
      </c>
      <c r="L156" s="551">
        <v>-2.3580741882324219</v>
      </c>
      <c r="M156" s="551">
        <v>-2.5754196643829346</v>
      </c>
      <c r="N156" s="551">
        <v>-2.4294075965881348</v>
      </c>
      <c r="O156" s="551">
        <v>-2.7227141857147217</v>
      </c>
      <c r="P156" s="551">
        <v>-2.7122306823730469</v>
      </c>
      <c r="Q156" s="551">
        <v>-2.9448947906494141</v>
      </c>
      <c r="R156" s="551">
        <v>-2.5776839256286621</v>
      </c>
      <c r="S156" s="551">
        <v>-2.8901064395904541</v>
      </c>
      <c r="T156" s="551">
        <v>-2.7307531833648682</v>
      </c>
      <c r="U156" s="551">
        <v>-4.2099099159240723</v>
      </c>
      <c r="V156" s="551">
        <v>-3.8999876976013184</v>
      </c>
      <c r="W156" s="551">
        <v>-4.2711038589477539</v>
      </c>
      <c r="X156" s="551">
        <v>-5.2478609085083008</v>
      </c>
      <c r="Y156" s="551">
        <v>-5.3662242889404297</v>
      </c>
      <c r="Z156" s="551">
        <v>-4.7312397956848145</v>
      </c>
      <c r="AB156" s="551"/>
      <c r="AK156" s="526"/>
      <c r="AT156" s="526"/>
      <c r="BB156" s="526"/>
      <c r="BJ156" s="526"/>
      <c r="BR156" s="526"/>
      <c r="BZ156" s="526"/>
      <c r="CH156" s="526"/>
    </row>
    <row r="157" spans="1:86" ht="12.75" customHeight="1" x14ac:dyDescent="0.3">
      <c r="A157" s="561" t="s">
        <v>1738</v>
      </c>
      <c r="B157" s="550" t="str">
        <f t="shared" si="5"/>
        <v>X</v>
      </c>
      <c r="C157" s="553" t="s">
        <v>1739</v>
      </c>
      <c r="D157" s="551">
        <v>-0.12022200226783752</v>
      </c>
      <c r="E157" s="551">
        <v>-0.11133699864149094</v>
      </c>
      <c r="F157" s="551">
        <v>-5.1793999969959259E-2</v>
      </c>
      <c r="G157" s="551">
        <v>0</v>
      </c>
      <c r="H157" s="551">
        <v>0</v>
      </c>
      <c r="I157" s="551">
        <v>0</v>
      </c>
      <c r="J157" s="551">
        <v>0</v>
      </c>
      <c r="K157" s="551">
        <v>0</v>
      </c>
      <c r="L157" s="551">
        <v>0</v>
      </c>
      <c r="M157" s="551">
        <v>0</v>
      </c>
      <c r="N157" s="551">
        <v>0</v>
      </c>
      <c r="O157" s="551">
        <v>0</v>
      </c>
      <c r="P157" s="551">
        <v>0</v>
      </c>
      <c r="Q157" s="551">
        <v>0</v>
      </c>
      <c r="R157" s="551">
        <v>0</v>
      </c>
      <c r="S157" s="551">
        <v>0</v>
      </c>
      <c r="T157" s="551">
        <v>0</v>
      </c>
      <c r="U157" s="551">
        <v>0</v>
      </c>
      <c r="V157" s="551">
        <v>0</v>
      </c>
      <c r="W157" s="551">
        <v>0</v>
      </c>
      <c r="X157" s="551">
        <v>0</v>
      </c>
      <c r="Y157" s="551">
        <v>0</v>
      </c>
      <c r="Z157" s="551">
        <v>0</v>
      </c>
      <c r="AB157" s="551"/>
      <c r="AK157" s="526"/>
      <c r="AT157" s="526"/>
      <c r="BB157" s="526"/>
      <c r="BJ157" s="526"/>
      <c r="BR157" s="526"/>
      <c r="BZ157" s="526"/>
      <c r="CH157" s="526"/>
    </row>
    <row r="158" spans="1:86" ht="12.75" customHeight="1" x14ac:dyDescent="0.3">
      <c r="A158" s="561" t="s">
        <v>1740</v>
      </c>
      <c r="B158" s="550" t="str">
        <f t="shared" si="5"/>
        <v>X</v>
      </c>
      <c r="C158" s="553" t="s">
        <v>1741</v>
      </c>
      <c r="D158" s="551">
        <v>-0.20498199760913849</v>
      </c>
      <c r="E158" s="551">
        <v>-1.3962299823760986</v>
      </c>
      <c r="F158" s="551">
        <v>-1.4474790096282959</v>
      </c>
      <c r="G158" s="551">
        <v>-1.6105070114135742</v>
      </c>
      <c r="H158" s="551">
        <v>-1.4456139802932739</v>
      </c>
      <c r="I158" s="551">
        <v>-1.6116739511489868</v>
      </c>
      <c r="J158" s="551">
        <v>-2.1916990280151367</v>
      </c>
      <c r="K158" s="551">
        <v>-2.1946210861206055</v>
      </c>
      <c r="L158" s="551">
        <v>-2.0694561004638672</v>
      </c>
      <c r="M158" s="551">
        <v>-2.0196731090545654</v>
      </c>
      <c r="N158" s="551">
        <v>-2.6269559860229492</v>
      </c>
      <c r="O158" s="551">
        <v>-3.2306621074676514</v>
      </c>
      <c r="P158" s="551">
        <v>-2.4444870948791504</v>
      </c>
      <c r="Q158" s="551">
        <v>-2.5236740112304688</v>
      </c>
      <c r="R158" s="551">
        <v>-1.7594350576400757</v>
      </c>
      <c r="S158" s="551">
        <v>-1.6312810182571411</v>
      </c>
      <c r="T158" s="551">
        <v>-1.6969699859619141</v>
      </c>
      <c r="U158" s="551">
        <v>-1.1519609689712524</v>
      </c>
      <c r="V158" s="551">
        <v>-1.6243380308151245</v>
      </c>
      <c r="W158" s="551">
        <v>-1.7249079942703247</v>
      </c>
      <c r="X158" s="551">
        <v>-1.6344239711761475</v>
      </c>
      <c r="Y158" s="551">
        <v>-1.9910000562667847</v>
      </c>
      <c r="Z158" s="551">
        <v>-2.0329999923706055</v>
      </c>
      <c r="AB158" s="551"/>
      <c r="AK158" s="526"/>
      <c r="AT158" s="526"/>
      <c r="BB158" s="526"/>
      <c r="BJ158" s="526"/>
      <c r="BR158" s="526"/>
      <c r="BZ158" s="526"/>
      <c r="CB158" s="526"/>
      <c r="CH158" s="526"/>
    </row>
    <row r="159" spans="1:86" ht="12.75" customHeight="1" x14ac:dyDescent="0.3">
      <c r="A159" s="561" t="s">
        <v>1742</v>
      </c>
      <c r="B159" s="550" t="str">
        <f t="shared" si="5"/>
        <v>X</v>
      </c>
      <c r="C159" s="553" t="s">
        <v>1743</v>
      </c>
      <c r="D159" s="551">
        <v>0</v>
      </c>
      <c r="E159" s="551">
        <v>0</v>
      </c>
      <c r="F159" s="551">
        <v>0</v>
      </c>
      <c r="G159" s="551">
        <v>0</v>
      </c>
      <c r="H159" s="551">
        <v>0</v>
      </c>
      <c r="I159" s="551">
        <v>0</v>
      </c>
      <c r="J159" s="551">
        <v>0</v>
      </c>
      <c r="K159" s="551">
        <v>0</v>
      </c>
      <c r="L159" s="551">
        <v>0</v>
      </c>
      <c r="M159" s="551">
        <v>0</v>
      </c>
      <c r="N159" s="551">
        <v>0</v>
      </c>
      <c r="O159" s="551">
        <v>0</v>
      </c>
      <c r="P159" s="551">
        <v>0</v>
      </c>
      <c r="Q159" s="551">
        <v>0</v>
      </c>
      <c r="R159" s="551">
        <v>-1.3285399675369263</v>
      </c>
      <c r="S159" s="551">
        <v>-0.88051402568817139</v>
      </c>
      <c r="T159" s="551">
        <v>-1.3326959609985352</v>
      </c>
      <c r="U159" s="551">
        <v>-0.96541100740432739</v>
      </c>
      <c r="V159" s="551">
        <v>-1.5676770210266113</v>
      </c>
      <c r="W159" s="551">
        <v>-1.465641975402832</v>
      </c>
      <c r="X159" s="551">
        <v>-1.1683919429779053</v>
      </c>
      <c r="Y159" s="551">
        <v>-1.4750000238418579</v>
      </c>
      <c r="Z159" s="551">
        <v>-0.89600002765655518</v>
      </c>
      <c r="AB159" s="551"/>
      <c r="AK159" s="526"/>
      <c r="AT159" s="526"/>
      <c r="BB159" s="526"/>
      <c r="BJ159" s="526"/>
      <c r="BR159" s="526"/>
      <c r="BZ159" s="526"/>
      <c r="CB159" s="526"/>
      <c r="CH159" s="526"/>
    </row>
    <row r="160" spans="1:86" ht="12.75" customHeight="1" x14ac:dyDescent="0.3">
      <c r="A160" s="561" t="s">
        <v>1744</v>
      </c>
      <c r="B160" s="550" t="str">
        <f t="shared" si="5"/>
        <v>X</v>
      </c>
      <c r="C160" s="553" t="s">
        <v>1745</v>
      </c>
      <c r="D160" s="551">
        <v>-0.91161864995956421</v>
      </c>
      <c r="E160" s="551">
        <v>-1.0649867057800293</v>
      </c>
      <c r="F160" s="551">
        <v>-0.94294780492782593</v>
      </c>
      <c r="G160" s="551">
        <v>-0.77016085386276245</v>
      </c>
      <c r="H160" s="551">
        <v>-0.79384303092956543</v>
      </c>
      <c r="I160" s="551">
        <v>-0.96374726295471191</v>
      </c>
      <c r="J160" s="551">
        <v>-1.1691337823867798</v>
      </c>
      <c r="K160" s="551">
        <v>-1.4444206953048706</v>
      </c>
      <c r="L160" s="551">
        <v>-1.3605359792709351</v>
      </c>
      <c r="M160" s="551">
        <v>-1.0975422859191895</v>
      </c>
      <c r="N160" s="551">
        <v>-1.2247639894485474</v>
      </c>
      <c r="O160" s="551">
        <v>-1.319466233253479</v>
      </c>
      <c r="P160" s="551">
        <v>-1.6208744049072266</v>
      </c>
      <c r="Q160" s="551">
        <v>-1.535279393196106</v>
      </c>
      <c r="R160" s="551">
        <v>-1.5410175323486328</v>
      </c>
      <c r="S160" s="551">
        <v>-1.486817479133606</v>
      </c>
      <c r="T160" s="551">
        <v>-1.36995530128479</v>
      </c>
      <c r="U160" s="551">
        <v>-1.4298762083053589</v>
      </c>
      <c r="V160" s="551">
        <v>-1.5274550914764404</v>
      </c>
      <c r="W160" s="551">
        <v>-1.5406020879745483</v>
      </c>
      <c r="X160" s="551">
        <v>-1.9098019599914551</v>
      </c>
      <c r="Y160" s="551">
        <v>-1.7597199678421021</v>
      </c>
      <c r="Z160" s="551">
        <v>-2.1977992057800293</v>
      </c>
      <c r="AB160" s="551"/>
      <c r="AK160" s="526"/>
      <c r="AT160" s="526"/>
      <c r="BB160" s="526"/>
      <c r="BJ160" s="526"/>
      <c r="BR160" s="526"/>
      <c r="BZ160" s="526"/>
      <c r="CH160" s="526"/>
    </row>
    <row r="161" spans="1:86" ht="12.75" customHeight="1" x14ac:dyDescent="0.3">
      <c r="A161" s="561" t="s">
        <v>1746</v>
      </c>
      <c r="B161" s="550" t="str">
        <f t="shared" si="5"/>
        <v>X</v>
      </c>
      <c r="C161" s="553" t="s">
        <v>1747</v>
      </c>
      <c r="D161" s="551">
        <v>-1.809335470199585</v>
      </c>
      <c r="E161" s="551">
        <v>-2.5170149803161621</v>
      </c>
      <c r="F161" s="551">
        <v>-2.1746838092803955</v>
      </c>
      <c r="G161" s="551">
        <v>-2.0919735431671143</v>
      </c>
      <c r="H161" s="551">
        <v>-2.0352659225463867</v>
      </c>
      <c r="I161" s="551">
        <v>-2.8556184768676758</v>
      </c>
      <c r="J161" s="551">
        <v>-3.611983060836792</v>
      </c>
      <c r="K161" s="551">
        <v>-4.3538565635681152</v>
      </c>
      <c r="L161" s="551">
        <v>-5.0208816528320313</v>
      </c>
      <c r="M161" s="551">
        <v>-5.0711736679077148</v>
      </c>
      <c r="N161" s="551">
        <v>-5.0319366455078125</v>
      </c>
      <c r="O161" s="551">
        <v>-4.4477252960205078</v>
      </c>
      <c r="P161" s="551">
        <v>-6.6102523803710938</v>
      </c>
      <c r="Q161" s="551">
        <v>-6.2234482765197754</v>
      </c>
      <c r="R161" s="551">
        <v>-4.7207341194152832</v>
      </c>
      <c r="S161" s="551">
        <v>-3.6935660839080811</v>
      </c>
      <c r="T161" s="551">
        <v>-3.4485664367675781</v>
      </c>
      <c r="U161" s="551">
        <v>-3.8173792362213135</v>
      </c>
      <c r="V161" s="551">
        <v>-4.1441769599914551</v>
      </c>
      <c r="W161" s="551">
        <v>-4.2678279876708984</v>
      </c>
      <c r="X161" s="551">
        <v>-4.6645183563232422</v>
      </c>
      <c r="Y161" s="551">
        <v>-3.9992084503173828</v>
      </c>
      <c r="Z161" s="551">
        <v>-6.6425566673278809</v>
      </c>
      <c r="AB161" s="551"/>
      <c r="AK161" s="526"/>
      <c r="AT161" s="526"/>
      <c r="BB161" s="526"/>
      <c r="BJ161" s="526"/>
      <c r="BR161" s="526"/>
      <c r="BZ161" s="526"/>
      <c r="CB161" s="526"/>
      <c r="CH161" s="526"/>
    </row>
    <row r="162" spans="1:86" ht="12.75" customHeight="1" x14ac:dyDescent="0.3">
      <c r="A162" s="561" t="s">
        <v>1748</v>
      </c>
      <c r="B162" s="550" t="str">
        <f t="shared" si="5"/>
        <v>X</v>
      </c>
      <c r="C162" s="553" t="s">
        <v>1749</v>
      </c>
      <c r="D162" s="551">
        <v>-1.3374010324478149</v>
      </c>
      <c r="E162" s="551">
        <v>-1.6175903081893921</v>
      </c>
      <c r="F162" s="551">
        <v>-1.273911714553833</v>
      </c>
      <c r="G162" s="551">
        <v>-0.932769775390625</v>
      </c>
      <c r="H162" s="551">
        <v>-1.1520756483078003</v>
      </c>
      <c r="I162" s="551">
        <v>-0.66889971494674683</v>
      </c>
      <c r="J162" s="551">
        <v>-1.0101318359375</v>
      </c>
      <c r="K162" s="551">
        <v>-0.93030691146850586</v>
      </c>
      <c r="L162" s="551">
        <v>-1.6106981039047241</v>
      </c>
      <c r="M162" s="551">
        <v>-1.1975506544113159</v>
      </c>
      <c r="N162" s="551">
        <v>-0.81310391426086426</v>
      </c>
      <c r="O162" s="551">
        <v>-0.43423008918762207</v>
      </c>
      <c r="P162" s="551">
        <v>-0.77650624513626099</v>
      </c>
      <c r="Q162" s="551">
        <v>-1.1766731739044189</v>
      </c>
      <c r="R162" s="551">
        <v>-2.7135024070739746</v>
      </c>
      <c r="S162" s="551">
        <v>-2.1758139133453369</v>
      </c>
      <c r="T162" s="551">
        <v>-2.9022362232208252</v>
      </c>
      <c r="U162" s="551">
        <v>-1.906683087348938</v>
      </c>
      <c r="V162" s="551">
        <v>-1.5002211332321167</v>
      </c>
      <c r="W162" s="551">
        <v>-2.1074128150939941</v>
      </c>
      <c r="X162" s="551">
        <v>-1.6507543325424194</v>
      </c>
      <c r="Y162" s="551">
        <v>-1.3526051044464111</v>
      </c>
      <c r="Z162" s="551">
        <v>-1.7125781774520874</v>
      </c>
      <c r="AB162" s="551"/>
      <c r="AK162" s="526"/>
      <c r="AT162" s="526"/>
      <c r="BB162" s="526"/>
      <c r="BJ162" s="526"/>
      <c r="BR162" s="526"/>
      <c r="BZ162" s="526"/>
      <c r="CB162" s="526"/>
      <c r="CH162" s="526"/>
    </row>
    <row r="163" spans="1:86" ht="12.75" customHeight="1" x14ac:dyDescent="0.3">
      <c r="A163" s="561" t="s">
        <v>1750</v>
      </c>
      <c r="B163" s="550" t="str">
        <f t="shared" si="5"/>
        <v>X</v>
      </c>
      <c r="C163" s="553" t="s">
        <v>1751</v>
      </c>
      <c r="D163" s="551">
        <v>-2.8516000136733055E-2</v>
      </c>
      <c r="E163" s="551">
        <v>-3.0331000685691833E-2</v>
      </c>
      <c r="F163" s="551">
        <v>-1.0786999948322773E-2</v>
      </c>
      <c r="G163" s="551">
        <v>-2.2095000371336937E-2</v>
      </c>
      <c r="H163" s="551">
        <v>-2.2309999912977219E-2</v>
      </c>
      <c r="I163" s="551">
        <v>-2.6736000552773476E-2</v>
      </c>
      <c r="J163" s="551">
        <v>-3.2737001776695251E-2</v>
      </c>
      <c r="K163" s="551">
        <v>-2.894200012087822E-2</v>
      </c>
      <c r="L163" s="551">
        <v>-2.8704000636935234E-2</v>
      </c>
      <c r="M163" s="551">
        <v>-5.3100999444723129E-2</v>
      </c>
      <c r="N163" s="551">
        <v>-3.7957001477479935E-2</v>
      </c>
      <c r="O163" s="551">
        <v>-2.1468000486493111E-2</v>
      </c>
      <c r="P163" s="551">
        <v>-3.8183998316526413E-2</v>
      </c>
      <c r="Q163" s="551">
        <v>-5.1210001111030579E-2</v>
      </c>
      <c r="R163" s="551">
        <v>-0.12520800530910492</v>
      </c>
      <c r="S163" s="551">
        <v>-5.1810998469591141E-2</v>
      </c>
      <c r="T163" s="551">
        <v>-0.24447900056838989</v>
      </c>
      <c r="U163" s="551">
        <v>-4.6619001775979996E-2</v>
      </c>
      <c r="V163" s="551">
        <v>-1.877100020647049E-2</v>
      </c>
      <c r="W163" s="551">
        <v>-7.4654996395111084E-2</v>
      </c>
      <c r="X163" s="551">
        <v>-0.32012501358985901</v>
      </c>
      <c r="Y163" s="551">
        <v>-0.15299999713897705</v>
      </c>
      <c r="Z163" s="551">
        <v>-0.23000000417232513</v>
      </c>
      <c r="AB163" s="551"/>
      <c r="AK163" s="526"/>
      <c r="AT163" s="526"/>
      <c r="BB163" s="526"/>
      <c r="BJ163" s="526"/>
      <c r="BR163" s="526"/>
      <c r="BZ163" s="526"/>
      <c r="CH163" s="526"/>
    </row>
    <row r="164" spans="1:86" ht="12.75" customHeight="1" x14ac:dyDescent="0.3">
      <c r="A164" s="561" t="s">
        <v>1752</v>
      </c>
      <c r="B164" s="550" t="str">
        <f t="shared" si="5"/>
        <v>X</v>
      </c>
      <c r="C164" s="553" t="s">
        <v>1753</v>
      </c>
      <c r="D164" s="551">
        <v>-2.1337389945983887</v>
      </c>
      <c r="E164" s="551">
        <v>-2.2309696674346924</v>
      </c>
      <c r="F164" s="551">
        <v>-2.4840738773345947</v>
      </c>
      <c r="G164" s="551">
        <v>-2.3675308227539063</v>
      </c>
      <c r="H164" s="551">
        <v>-2.1953880786895752</v>
      </c>
      <c r="I164" s="551">
        <v>-2.0251998901367188</v>
      </c>
      <c r="J164" s="551">
        <v>-2.3722987174987793</v>
      </c>
      <c r="K164" s="551">
        <v>-2.6350271701812744</v>
      </c>
      <c r="L164" s="551">
        <v>-2.5061271190643311</v>
      </c>
      <c r="M164" s="551">
        <v>-2.4238169193267822</v>
      </c>
      <c r="N164" s="551">
        <v>-2.8984568119049072</v>
      </c>
      <c r="O164" s="551">
        <v>-2.2693166732788086</v>
      </c>
      <c r="P164" s="551">
        <v>-2.4609439373016357</v>
      </c>
      <c r="Q164" s="551">
        <v>-2.5013723373413086</v>
      </c>
      <c r="R164" s="551">
        <v>-2.899890661239624</v>
      </c>
      <c r="S164" s="551">
        <v>-3.5860683917999268</v>
      </c>
      <c r="T164" s="551">
        <v>-3.8821747303009033</v>
      </c>
      <c r="U164" s="551">
        <v>-3.918654203414917</v>
      </c>
      <c r="V164" s="551">
        <v>-4.5690755844116211</v>
      </c>
      <c r="W164" s="551">
        <v>-4.555518627166748</v>
      </c>
      <c r="X164" s="551">
        <v>-2.3195016384124756</v>
      </c>
      <c r="Y164" s="551">
        <v>-0.7830471396446228</v>
      </c>
      <c r="Z164" s="551">
        <v>-2.3478450775146484</v>
      </c>
      <c r="AB164" s="551"/>
      <c r="AK164" s="526"/>
      <c r="AT164" s="526"/>
      <c r="BB164" s="526"/>
      <c r="BJ164" s="526"/>
      <c r="BR164" s="526"/>
      <c r="BZ164" s="526"/>
      <c r="CH164" s="526"/>
    </row>
    <row r="165" spans="1:86" ht="12.75" customHeight="1" x14ac:dyDescent="0.3">
      <c r="A165" s="561" t="s">
        <v>1754</v>
      </c>
      <c r="B165" s="550" t="str">
        <f t="shared" si="5"/>
        <v>X</v>
      </c>
      <c r="C165" s="553" t="s">
        <v>1755</v>
      </c>
      <c r="D165" s="551">
        <v>-0.63277512788772583</v>
      </c>
      <c r="E165" s="551">
        <v>-0.6982312798500061</v>
      </c>
      <c r="F165" s="551">
        <v>-0.61874079704284668</v>
      </c>
      <c r="G165" s="551">
        <v>-0.56461620330810547</v>
      </c>
      <c r="H165" s="551">
        <v>-0.634391188621521</v>
      </c>
      <c r="I165" s="551">
        <v>-0.45714962482452393</v>
      </c>
      <c r="J165" s="551">
        <v>-0.27586004137992859</v>
      </c>
      <c r="K165" s="551">
        <v>-0.2825075089931488</v>
      </c>
      <c r="L165" s="551">
        <v>-0.29059550166130066</v>
      </c>
      <c r="M165" s="551">
        <v>-0.35708847641944885</v>
      </c>
      <c r="N165" s="551">
        <v>-0.21328812837600708</v>
      </c>
      <c r="O165" s="551">
        <v>-0.26457619667053223</v>
      </c>
      <c r="P165" s="551">
        <v>-0.30165854096412659</v>
      </c>
      <c r="Q165" s="551">
        <v>-0.28442451357841492</v>
      </c>
      <c r="R165" s="551">
        <v>-0.33512061834335327</v>
      </c>
      <c r="S165" s="551">
        <v>-0.39854669570922852</v>
      </c>
      <c r="T165" s="551">
        <v>-0.3924960196018219</v>
      </c>
      <c r="U165" s="551">
        <v>-0.50547558069229126</v>
      </c>
      <c r="V165" s="551">
        <v>-0.51784235239028931</v>
      </c>
      <c r="W165" s="551">
        <v>-0.73026400804519653</v>
      </c>
      <c r="X165" s="551">
        <v>-0.49918344616889954</v>
      </c>
      <c r="Y165" s="551">
        <v>-0.66751992702484131</v>
      </c>
      <c r="Z165" s="551">
        <v>-1.4570726156234741</v>
      </c>
      <c r="AB165" s="551"/>
      <c r="AK165" s="526"/>
      <c r="AT165" s="526"/>
      <c r="BB165" s="526"/>
      <c r="BJ165" s="526"/>
      <c r="BR165" s="526"/>
      <c r="BZ165" s="526"/>
      <c r="CB165" s="526"/>
      <c r="CH165" s="526"/>
    </row>
    <row r="166" spans="1:86" ht="12.75" customHeight="1" x14ac:dyDescent="0.3">
      <c r="A166" s="561" t="s">
        <v>1756</v>
      </c>
      <c r="B166" s="550" t="str">
        <f t="shared" si="5"/>
        <v>X</v>
      </c>
      <c r="C166" s="553" t="s">
        <v>1757</v>
      </c>
      <c r="D166" s="551">
        <v>-0.561928391456604</v>
      </c>
      <c r="E166" s="551">
        <v>-0.5377541184425354</v>
      </c>
      <c r="F166" s="551">
        <v>-0.69701123237609863</v>
      </c>
      <c r="G166" s="551">
        <v>-0.62749236822128296</v>
      </c>
      <c r="H166" s="551">
        <v>-0.51834779977798462</v>
      </c>
      <c r="I166" s="551">
        <v>-0.70249885320663452</v>
      </c>
      <c r="J166" s="551">
        <v>-2.3743870258331299</v>
      </c>
      <c r="K166" s="551">
        <v>-0.71565157175064087</v>
      </c>
      <c r="L166" s="551">
        <v>-0.66865211725234985</v>
      </c>
      <c r="M166" s="551">
        <v>-0.66242736577987671</v>
      </c>
      <c r="N166" s="551">
        <v>-0.8115810751914978</v>
      </c>
      <c r="O166" s="551">
        <v>-0.91750305891036987</v>
      </c>
      <c r="P166" s="551">
        <v>-0.94130885601043701</v>
      </c>
      <c r="Q166" s="551">
        <v>-1.0491217374801636</v>
      </c>
      <c r="R166" s="551">
        <v>-1.1271315813064575</v>
      </c>
      <c r="S166" s="551">
        <v>-1.164376974105835</v>
      </c>
      <c r="T166" s="551">
        <v>-1.3227908611297607</v>
      </c>
      <c r="U166" s="551">
        <v>-1.4755308628082275</v>
      </c>
      <c r="V166" s="551">
        <v>-1.7879303693771362</v>
      </c>
      <c r="W166" s="551">
        <v>-1.3897169828414917</v>
      </c>
      <c r="X166" s="551">
        <v>-1.5653519630432129</v>
      </c>
      <c r="Y166" s="551">
        <v>-1.1613025665283203</v>
      </c>
      <c r="Z166" s="551">
        <v>-1.2878415584564209</v>
      </c>
      <c r="AB166" s="551"/>
      <c r="AK166" s="526"/>
      <c r="AT166" s="526"/>
      <c r="BB166" s="526"/>
      <c r="BJ166" s="526"/>
      <c r="BR166" s="526"/>
      <c r="BZ166" s="526"/>
      <c r="CB166" s="526"/>
      <c r="CH166" s="526"/>
    </row>
    <row r="167" spans="1:86" ht="12.75" customHeight="1" x14ac:dyDescent="0.3">
      <c r="A167" s="561" t="s">
        <v>1758</v>
      </c>
      <c r="B167" s="550" t="str">
        <f t="shared" si="5"/>
        <v/>
      </c>
      <c r="C167" s="553" t="s">
        <v>1759</v>
      </c>
      <c r="D167" s="551">
        <v>0</v>
      </c>
      <c r="E167" s="551">
        <v>0</v>
      </c>
      <c r="F167" s="551">
        <v>0</v>
      </c>
      <c r="G167" s="551">
        <v>0</v>
      </c>
      <c r="H167" s="551">
        <v>0</v>
      </c>
      <c r="I167" s="551">
        <v>0</v>
      </c>
      <c r="J167" s="551">
        <v>0</v>
      </c>
      <c r="K167" s="551">
        <v>0</v>
      </c>
      <c r="L167" s="551">
        <v>0</v>
      </c>
      <c r="M167" s="551">
        <v>0</v>
      </c>
      <c r="N167" s="551">
        <v>0</v>
      </c>
      <c r="O167" s="551">
        <v>0</v>
      </c>
      <c r="P167" s="551">
        <v>0</v>
      </c>
      <c r="Q167" s="551">
        <v>0</v>
      </c>
      <c r="R167" s="551">
        <v>0</v>
      </c>
      <c r="S167" s="551">
        <v>0</v>
      </c>
      <c r="T167" s="551">
        <v>0</v>
      </c>
      <c r="U167" s="551">
        <v>0</v>
      </c>
      <c r="V167" s="551">
        <v>0</v>
      </c>
      <c r="W167" s="551">
        <v>0</v>
      </c>
      <c r="X167" s="551">
        <v>0</v>
      </c>
      <c r="Y167" s="551">
        <v>0</v>
      </c>
      <c r="Z167" s="551">
        <v>0</v>
      </c>
      <c r="AB167" s="551"/>
      <c r="AK167" s="526"/>
      <c r="AT167" s="526"/>
      <c r="BB167" s="526"/>
      <c r="BJ167" s="526"/>
      <c r="BR167" s="526"/>
      <c r="BZ167" s="526"/>
      <c r="CH167" s="526"/>
    </row>
    <row r="168" spans="1:86" ht="12.75" customHeight="1" x14ac:dyDescent="0.3">
      <c r="A168" s="561" t="s">
        <v>1760</v>
      </c>
      <c r="B168" s="550" t="str">
        <f t="shared" si="5"/>
        <v>X</v>
      </c>
      <c r="C168" s="553" t="s">
        <v>1761</v>
      </c>
      <c r="D168" s="551">
        <v>-1.5681425109505653E-2</v>
      </c>
      <c r="E168" s="551">
        <v>-4.8128627240657806E-2</v>
      </c>
      <c r="F168" s="551">
        <v>-3.6743611097335815E-2</v>
      </c>
      <c r="G168" s="551">
        <v>-2.9914520680904388E-2</v>
      </c>
      <c r="H168" s="551">
        <v>-3.0655916780233383E-2</v>
      </c>
      <c r="I168" s="551">
        <v>-3.2096467912197113E-2</v>
      </c>
      <c r="J168" s="551">
        <v>-4.3412245810031891E-2</v>
      </c>
      <c r="K168" s="551">
        <v>-5.9228096157312393E-2</v>
      </c>
      <c r="L168" s="551">
        <v>-5.2438303828239441E-2</v>
      </c>
      <c r="M168" s="551">
        <v>-3.321322426199913E-2</v>
      </c>
      <c r="N168" s="551">
        <v>-4.4449876993894577E-2</v>
      </c>
      <c r="O168" s="551">
        <v>-4.9925077706575394E-2</v>
      </c>
      <c r="P168" s="551">
        <v>-7.0336446166038513E-2</v>
      </c>
      <c r="Q168" s="551">
        <v>-0.32450523972511292</v>
      </c>
      <c r="R168" s="551">
        <v>-0.84182381629943848</v>
      </c>
      <c r="S168" s="551">
        <v>-0.47759020328521729</v>
      </c>
      <c r="T168" s="551">
        <v>-9.8644740879535675E-2</v>
      </c>
      <c r="U168" s="551">
        <v>-5.7011969387531281E-2</v>
      </c>
      <c r="V168" s="551">
        <v>-5.0199344754219055E-2</v>
      </c>
      <c r="W168" s="551">
        <v>-4.2109020054340363E-2</v>
      </c>
      <c r="X168" s="551">
        <v>-8.3445385098457336E-2</v>
      </c>
      <c r="Y168" s="551">
        <v>-6.9924741983413696E-2</v>
      </c>
      <c r="Z168" s="551">
        <v>-0.62090444564819336</v>
      </c>
      <c r="AB168" s="551"/>
      <c r="AK168" s="526"/>
      <c r="AT168" s="526"/>
      <c r="BB168" s="526"/>
      <c r="BJ168" s="526"/>
      <c r="BR168" s="526"/>
      <c r="BZ168" s="526"/>
      <c r="CB168" s="526"/>
      <c r="CH168" s="526"/>
    </row>
    <row r="169" spans="1:86" ht="12.75" customHeight="1" x14ac:dyDescent="0.3">
      <c r="A169" s="561" t="s">
        <v>1762</v>
      </c>
      <c r="B169" s="550" t="str">
        <f t="shared" si="5"/>
        <v>X</v>
      </c>
      <c r="C169" s="553" t="s">
        <v>1763</v>
      </c>
      <c r="D169" s="551">
        <v>-6.8460769951343536E-2</v>
      </c>
      <c r="E169" s="551">
        <v>-8.6155042052268982E-2</v>
      </c>
      <c r="F169" s="551">
        <v>-6.2115326523780823E-2</v>
      </c>
      <c r="G169" s="551">
        <v>-7.8906029462814331E-2</v>
      </c>
      <c r="H169" s="551">
        <v>-4.6221692115068436E-2</v>
      </c>
      <c r="I169" s="551">
        <v>-0.11383078247308731</v>
      </c>
      <c r="J169" s="551">
        <v>-7.3973730206489563E-2</v>
      </c>
      <c r="K169" s="551">
        <v>-6.7617177963256836E-2</v>
      </c>
      <c r="L169" s="551">
        <v>-6.6034913063049316E-2</v>
      </c>
      <c r="M169" s="551">
        <v>-8.6677558720111847E-2</v>
      </c>
      <c r="N169" s="551">
        <v>-5.6359522044658661E-2</v>
      </c>
      <c r="O169" s="551">
        <v>-5.5406302213668823E-2</v>
      </c>
      <c r="P169" s="551">
        <v>-5.2483022212982178E-2</v>
      </c>
      <c r="Q169" s="551">
        <v>-0.1021328866481781</v>
      </c>
      <c r="R169" s="551">
        <v>-6.1550240963697433E-2</v>
      </c>
      <c r="S169" s="551">
        <v>-9.2391572892665863E-2</v>
      </c>
      <c r="T169" s="551">
        <v>-0.13441634178161621</v>
      </c>
      <c r="U169" s="551">
        <v>-0.12601560354232788</v>
      </c>
      <c r="V169" s="551">
        <v>-0.14581416547298431</v>
      </c>
      <c r="W169" s="551">
        <v>-0.11251381039619446</v>
      </c>
      <c r="X169" s="551">
        <v>-8.4754057228565216E-2</v>
      </c>
      <c r="Y169" s="551">
        <v>-0.1299416720867157</v>
      </c>
      <c r="Z169" s="551">
        <v>-0.13958732783794403</v>
      </c>
      <c r="AB169" s="551"/>
      <c r="AK169" s="526"/>
      <c r="AT169" s="526"/>
      <c r="BB169" s="526"/>
      <c r="BJ169" s="526"/>
      <c r="BR169" s="526"/>
      <c r="BZ169" s="526"/>
      <c r="CB169" s="526"/>
      <c r="CH169" s="526"/>
    </row>
    <row r="170" spans="1:86" ht="12.75" customHeight="1" x14ac:dyDescent="0.3">
      <c r="A170" s="561" t="s">
        <v>1764</v>
      </c>
      <c r="B170" s="550" t="str">
        <f t="shared" si="5"/>
        <v>X</v>
      </c>
      <c r="C170" s="553" t="s">
        <v>1765</v>
      </c>
      <c r="D170" s="551">
        <v>-1.6730719804763794</v>
      </c>
      <c r="E170" s="551">
        <v>-1.7069480419158936</v>
      </c>
      <c r="F170" s="551">
        <v>-1.3743419647216797</v>
      </c>
      <c r="G170" s="551">
        <v>-3.2392740249633789</v>
      </c>
      <c r="H170" s="551">
        <v>-1.5373469591140747</v>
      </c>
      <c r="I170" s="551">
        <v>-1.384207010269165</v>
      </c>
      <c r="J170" s="551">
        <v>-1.5188339948654175</v>
      </c>
      <c r="K170" s="551">
        <v>-1.5841779708862305</v>
      </c>
      <c r="L170" s="551">
        <v>-1.6092599630355835</v>
      </c>
      <c r="M170" s="551">
        <v>-1.2947759628295898</v>
      </c>
      <c r="N170" s="551">
        <v>-1.532397985458374</v>
      </c>
      <c r="O170" s="551">
        <v>-1.6638439893722534</v>
      </c>
      <c r="P170" s="551">
        <v>-1.7788549661636353</v>
      </c>
      <c r="Q170" s="551">
        <v>-1.7198959589004517</v>
      </c>
      <c r="R170" s="551">
        <v>-2.0522370338439941</v>
      </c>
      <c r="S170" s="551">
        <v>-1.681736946105957</v>
      </c>
      <c r="T170" s="551">
        <v>-1.5616780519485474</v>
      </c>
      <c r="U170" s="551">
        <v>-1.9076770544052124</v>
      </c>
      <c r="V170" s="551">
        <v>-1.8500159978866577</v>
      </c>
      <c r="W170" s="551">
        <v>-2.1861159801483154</v>
      </c>
      <c r="X170" s="551">
        <v>-1.927435040473938</v>
      </c>
      <c r="Y170" s="551">
        <v>-0.72593599557876587</v>
      </c>
      <c r="Z170" s="551">
        <v>-0.7885969877243042</v>
      </c>
      <c r="AB170" s="551"/>
      <c r="AK170" s="526"/>
      <c r="AT170" s="526"/>
      <c r="BB170" s="526"/>
      <c r="BJ170" s="526"/>
      <c r="BR170" s="526"/>
      <c r="BZ170" s="526"/>
      <c r="CH170" s="526"/>
    </row>
    <row r="171" spans="1:86" ht="12.75" customHeight="1" x14ac:dyDescent="0.3">
      <c r="A171" s="561" t="s">
        <v>1766</v>
      </c>
      <c r="B171" s="550" t="str">
        <f t="shared" si="5"/>
        <v>X</v>
      </c>
      <c r="C171" s="553" t="s">
        <v>1767</v>
      </c>
      <c r="D171" s="551">
        <v>-0.56980347633361816</v>
      </c>
      <c r="E171" s="551">
        <v>-0.31371563673019409</v>
      </c>
      <c r="F171" s="551">
        <v>-0.20791801810264587</v>
      </c>
      <c r="G171" s="551">
        <v>-0.91717642545700073</v>
      </c>
      <c r="H171" s="551">
        <v>-1.0461695194244385</v>
      </c>
      <c r="I171" s="551">
        <v>-1.1061575412750244</v>
      </c>
      <c r="J171" s="551">
        <v>-0.99485862255096436</v>
      </c>
      <c r="K171" s="551">
        <v>-1.0657333135604858</v>
      </c>
      <c r="L171" s="551">
        <v>-0.95758819580078125</v>
      </c>
      <c r="M171" s="551">
        <v>-0.91689580678939819</v>
      </c>
      <c r="N171" s="551">
        <v>-1.2962913513183594</v>
      </c>
      <c r="O171" s="551">
        <v>-1.1665852069854736</v>
      </c>
      <c r="P171" s="551">
        <v>-1.0170004367828369</v>
      </c>
      <c r="Q171" s="551">
        <v>-1.2107168436050415</v>
      </c>
      <c r="R171" s="551">
        <v>-1.2054688930511475</v>
      </c>
      <c r="S171" s="551">
        <v>-1.2546319961547852</v>
      </c>
      <c r="T171" s="551">
        <v>-1.2223837375640869</v>
      </c>
      <c r="U171" s="551">
        <v>-1.5511997938156128</v>
      </c>
      <c r="V171" s="551">
        <v>-1.6472944021224976</v>
      </c>
      <c r="W171" s="551">
        <v>-1.543789267539978</v>
      </c>
      <c r="X171" s="551">
        <v>-2.4062790870666504</v>
      </c>
      <c r="Y171" s="551">
        <v>-2.0017218589782715</v>
      </c>
      <c r="Z171" s="551">
        <v>-2.3403060436248779</v>
      </c>
      <c r="AB171" s="551"/>
      <c r="AK171" s="526"/>
      <c r="AT171" s="526"/>
      <c r="BB171" s="526"/>
      <c r="BJ171" s="526"/>
      <c r="BR171" s="526"/>
      <c r="BZ171" s="526"/>
      <c r="CH171" s="526"/>
    </row>
    <row r="172" spans="1:86" ht="12.75" customHeight="1" x14ac:dyDescent="0.3">
      <c r="A172" s="561" t="s">
        <v>1768</v>
      </c>
      <c r="B172" s="550" t="str">
        <f t="shared" si="5"/>
        <v>X</v>
      </c>
      <c r="C172" s="553" t="s">
        <v>1769</v>
      </c>
      <c r="D172" s="551">
        <v>0</v>
      </c>
      <c r="E172" s="551">
        <v>0</v>
      </c>
      <c r="F172" s="551">
        <v>0</v>
      </c>
      <c r="G172" s="551">
        <v>0</v>
      </c>
      <c r="H172" s="551">
        <v>0</v>
      </c>
      <c r="I172" s="551">
        <v>0</v>
      </c>
      <c r="J172" s="551">
        <v>0</v>
      </c>
      <c r="K172" s="551">
        <v>0</v>
      </c>
      <c r="L172" s="551">
        <v>0</v>
      </c>
      <c r="M172" s="551">
        <v>0</v>
      </c>
      <c r="N172" s="551">
        <v>0</v>
      </c>
      <c r="O172" s="551">
        <v>0</v>
      </c>
      <c r="P172" s="551">
        <v>0</v>
      </c>
      <c r="Q172" s="551">
        <v>0</v>
      </c>
      <c r="R172" s="551">
        <v>-9.0290002524852753E-2</v>
      </c>
      <c r="S172" s="551">
        <v>-0.1019577756524086</v>
      </c>
      <c r="T172" s="551">
        <v>-0.16734455525875092</v>
      </c>
      <c r="U172" s="551">
        <v>-9.9325001239776611E-2</v>
      </c>
      <c r="V172" s="551">
        <v>-0.20709100365638733</v>
      </c>
      <c r="W172" s="551">
        <v>-0.22445200383663177</v>
      </c>
      <c r="X172" s="551">
        <v>-0.28972700238227844</v>
      </c>
      <c r="Y172" s="551">
        <v>-0.27700001001358032</v>
      </c>
      <c r="Z172" s="551">
        <v>-0.31000000238418579</v>
      </c>
      <c r="AB172" s="551"/>
      <c r="AK172" s="526"/>
      <c r="AT172" s="526"/>
      <c r="BB172" s="526"/>
      <c r="BJ172" s="526"/>
      <c r="BR172" s="526"/>
      <c r="BZ172" s="526"/>
      <c r="CB172" s="526"/>
      <c r="CH172" s="526"/>
    </row>
    <row r="173" spans="1:86" ht="12.75" customHeight="1" x14ac:dyDescent="0.3">
      <c r="A173" s="561" t="s">
        <v>1770</v>
      </c>
      <c r="B173" s="550" t="str">
        <f t="shared" si="5"/>
        <v>X</v>
      </c>
      <c r="C173" s="553" t="s">
        <v>1771</v>
      </c>
      <c r="D173" s="551">
        <v>-9.576869010925293E-2</v>
      </c>
      <c r="E173" s="551">
        <v>-0.2053506076335907</v>
      </c>
      <c r="F173" s="551">
        <v>-0.20333068072795868</v>
      </c>
      <c r="G173" s="551">
        <v>-0.3547402024269104</v>
      </c>
      <c r="H173" s="551">
        <v>-0.40791726112365723</v>
      </c>
      <c r="I173" s="551">
        <v>-0.32842686772346497</v>
      </c>
      <c r="J173" s="551">
        <v>-0.28312516212463379</v>
      </c>
      <c r="K173" s="551">
        <v>-0.30173110961914063</v>
      </c>
      <c r="L173" s="551">
        <v>-0.25328999757766724</v>
      </c>
      <c r="M173" s="551">
        <v>-0.17329242825508118</v>
      </c>
      <c r="N173" s="551">
        <v>-0.16401945054531097</v>
      </c>
      <c r="O173" s="551">
        <v>-0.12880842387676239</v>
      </c>
      <c r="P173" s="551">
        <v>-0.17443317174911499</v>
      </c>
      <c r="Q173" s="551">
        <v>-0.18518416583538055</v>
      </c>
      <c r="R173" s="551">
        <v>-0.1454802006483078</v>
      </c>
      <c r="S173" s="551">
        <v>-0.12405951321125031</v>
      </c>
      <c r="T173" s="551">
        <v>-0.14628240466117859</v>
      </c>
      <c r="U173" s="551">
        <v>-0.37985733151435852</v>
      </c>
      <c r="V173" s="551">
        <v>-0.64544153213500977</v>
      </c>
      <c r="W173" s="551">
        <v>-0.89057683944702148</v>
      </c>
      <c r="X173" s="551">
        <v>-0.67251408100128174</v>
      </c>
      <c r="Y173" s="551">
        <v>-0.60509598255157471</v>
      </c>
      <c r="Z173" s="551">
        <v>-1.1617023944854736</v>
      </c>
      <c r="AB173" s="551"/>
      <c r="AK173" s="526"/>
      <c r="AT173" s="526"/>
      <c r="BB173" s="526"/>
      <c r="BJ173" s="526"/>
      <c r="BR173" s="526"/>
      <c r="BZ173" s="526"/>
      <c r="CB173" s="526"/>
      <c r="CH173" s="526"/>
    </row>
    <row r="174" spans="1:86" ht="12.75" customHeight="1" x14ac:dyDescent="0.3">
      <c r="A174" s="561" t="s">
        <v>1772</v>
      </c>
      <c r="B174" s="550" t="str">
        <f t="shared" si="5"/>
        <v>X</v>
      </c>
      <c r="C174" s="553" t="s">
        <v>1773</v>
      </c>
      <c r="D174" s="551">
        <v>-3.2322626113891602</v>
      </c>
      <c r="E174" s="551">
        <v>-3.5399148464202881</v>
      </c>
      <c r="F174" s="551">
        <v>-2.7628788948059082</v>
      </c>
      <c r="G174" s="551">
        <v>-2.4095630645751953</v>
      </c>
      <c r="H174" s="551">
        <v>-3.3040139675140381</v>
      </c>
      <c r="I174" s="551">
        <v>-2.0532214641571045</v>
      </c>
      <c r="J174" s="551">
        <v>-2.5472769737243652</v>
      </c>
      <c r="K174" s="551">
        <v>-2.8901207447052002</v>
      </c>
      <c r="L174" s="551">
        <v>-4.7262759208679199</v>
      </c>
      <c r="M174" s="551">
        <v>-3.8005366325378418</v>
      </c>
      <c r="N174" s="551">
        <v>-3.4286539554595947</v>
      </c>
      <c r="O174" s="551">
        <v>-4.3609156608581543</v>
      </c>
      <c r="P174" s="551">
        <v>-3.8947803974151611</v>
      </c>
      <c r="Q174" s="551">
        <v>-4.258603572845459</v>
      </c>
      <c r="R174" s="551">
        <v>-5.2363157272338867</v>
      </c>
      <c r="S174" s="551">
        <v>-5.9082551002502441</v>
      </c>
      <c r="T174" s="551">
        <v>-5.6116290092468262</v>
      </c>
      <c r="U174" s="551">
        <v>-4.6148967742919922</v>
      </c>
      <c r="V174" s="551">
        <v>-5.0349864959716797</v>
      </c>
      <c r="W174" s="551">
        <v>-6.0349187850952148</v>
      </c>
      <c r="X174" s="551">
        <v>-6.4930405616760254</v>
      </c>
      <c r="Y174" s="551">
        <v>-7.1612863540649414</v>
      </c>
      <c r="Z174" s="551">
        <v>-5.0028796195983887</v>
      </c>
      <c r="AB174" s="551"/>
      <c r="AK174" s="526"/>
      <c r="AT174" s="526"/>
      <c r="BB174" s="526"/>
      <c r="BJ174" s="526"/>
      <c r="BR174" s="526"/>
      <c r="BZ174" s="526"/>
      <c r="CH174" s="526"/>
    </row>
    <row r="175" spans="1:86" ht="12.75" customHeight="1" x14ac:dyDescent="0.3">
      <c r="A175" s="561" t="s">
        <v>1774</v>
      </c>
      <c r="B175" s="550" t="str">
        <f t="shared" si="5"/>
        <v>X</v>
      </c>
      <c r="C175" s="553" t="s">
        <v>1775</v>
      </c>
      <c r="D175" s="551">
        <v>-0.2248835563659668</v>
      </c>
      <c r="E175" s="551">
        <v>-0.31778889894485474</v>
      </c>
      <c r="F175" s="551">
        <v>-0.29073101282119751</v>
      </c>
      <c r="G175" s="551">
        <v>-0.28624522686004639</v>
      </c>
      <c r="H175" s="551">
        <v>-0.44387665390968323</v>
      </c>
      <c r="I175" s="551">
        <v>-0.47111323475837708</v>
      </c>
      <c r="J175" s="551">
        <v>-0.32950907945632935</v>
      </c>
      <c r="K175" s="551">
        <v>-0.27974525094032288</v>
      </c>
      <c r="L175" s="551">
        <v>-0.26618021726608276</v>
      </c>
      <c r="M175" s="551">
        <v>-0.24822299182415009</v>
      </c>
      <c r="N175" s="551">
        <v>-0.23483316600322723</v>
      </c>
      <c r="O175" s="551">
        <v>-0.21085752546787262</v>
      </c>
      <c r="P175" s="551">
        <v>-0.21777553856372833</v>
      </c>
      <c r="Q175" s="551">
        <v>-0.26473399996757507</v>
      </c>
      <c r="R175" s="551">
        <v>-0.24585983157157898</v>
      </c>
      <c r="S175" s="551">
        <v>-0.3574073314666748</v>
      </c>
      <c r="T175" s="551">
        <v>-0.41220566630363464</v>
      </c>
      <c r="U175" s="551">
        <v>-0.23257768154144287</v>
      </c>
      <c r="V175" s="551">
        <v>-0.39488127827644348</v>
      </c>
      <c r="W175" s="551">
        <v>-0.43703606724739075</v>
      </c>
      <c r="X175" s="551">
        <v>-0.30133819580078125</v>
      </c>
      <c r="Y175" s="551">
        <v>-0.42916235327720642</v>
      </c>
      <c r="Z175" s="551">
        <v>-0.16987153887748718</v>
      </c>
      <c r="AB175" s="551"/>
      <c r="AK175" s="526"/>
      <c r="AT175" s="526"/>
      <c r="BB175" s="526"/>
      <c r="BJ175" s="526"/>
      <c r="BR175" s="526"/>
      <c r="BZ175" s="526"/>
      <c r="CB175" s="526"/>
      <c r="CH175" s="526"/>
    </row>
    <row r="176" spans="1:86" ht="12.75" customHeight="1" x14ac:dyDescent="0.3">
      <c r="A176" s="561" t="s">
        <v>1776</v>
      </c>
      <c r="B176" s="550" t="str">
        <f t="shared" ref="B176:B207" si="6">IF(SUM(D176:AG176)=0,"","X")</f>
        <v>X</v>
      </c>
      <c r="C176" s="553" t="s">
        <v>1777</v>
      </c>
      <c r="D176" s="551">
        <v>-6.6663298606872559</v>
      </c>
      <c r="E176" s="551">
        <v>-6.6927909851074219</v>
      </c>
      <c r="F176" s="551">
        <v>-8.203761100769043</v>
      </c>
      <c r="G176" s="551">
        <v>-8.9337673187255859</v>
      </c>
      <c r="H176" s="551">
        <v>-9.2504301071166992</v>
      </c>
      <c r="I176" s="551">
        <v>-8.914158821105957</v>
      </c>
      <c r="J176" s="551">
        <v>-9.1895751953125</v>
      </c>
      <c r="K176" s="551">
        <v>-8.8951807022094727</v>
      </c>
      <c r="L176" s="551">
        <v>-9.62664794921875</v>
      </c>
      <c r="M176" s="551">
        <v>-10.466560363769531</v>
      </c>
      <c r="N176" s="551">
        <v>-11.55278491973877</v>
      </c>
      <c r="O176" s="551">
        <v>-11.754341125488281</v>
      </c>
      <c r="P176" s="551">
        <v>-11.82957935333252</v>
      </c>
      <c r="Q176" s="551">
        <v>-10.503215789794922</v>
      </c>
      <c r="R176" s="551">
        <v>-8.8937015533447266</v>
      </c>
      <c r="S176" s="551">
        <v>-8.675358772277832</v>
      </c>
      <c r="T176" s="551">
        <v>-9.1543979644775391</v>
      </c>
      <c r="U176" s="551">
        <v>-8.9702939987182617</v>
      </c>
      <c r="V176" s="551">
        <v>-8.9357261657714844</v>
      </c>
      <c r="W176" s="551">
        <v>-8.9103899002075195</v>
      </c>
      <c r="X176" s="551">
        <v>-10.490913391113281</v>
      </c>
      <c r="Y176" s="551">
        <v>-10.973076820373535</v>
      </c>
      <c r="Z176" s="551">
        <v>-12.581151008605957</v>
      </c>
      <c r="AB176" s="551"/>
      <c r="AK176" s="526"/>
      <c r="AT176" s="526"/>
      <c r="BB176" s="526"/>
      <c r="BJ176" s="526"/>
      <c r="BR176" s="526"/>
      <c r="BZ176" s="526"/>
      <c r="CB176" s="526"/>
      <c r="CH176" s="526"/>
    </row>
    <row r="177" spans="1:86" ht="12.75" customHeight="1" x14ac:dyDescent="0.3">
      <c r="A177" s="561" t="s">
        <v>1778</v>
      </c>
      <c r="B177" s="550" t="str">
        <f t="shared" si="6"/>
        <v>X</v>
      </c>
      <c r="C177" s="553" t="s">
        <v>1779</v>
      </c>
      <c r="D177" s="551">
        <v>-0.15971900522708893</v>
      </c>
      <c r="E177" s="551">
        <v>-0.15659445524215698</v>
      </c>
      <c r="F177" s="551">
        <v>-8.7641298770904541E-2</v>
      </c>
      <c r="G177" s="551">
        <v>-5.1883016712963581E-3</v>
      </c>
      <c r="H177" s="551">
        <v>-0.1935180276632309</v>
      </c>
      <c r="I177" s="551">
        <v>-7.0621748454868793E-3</v>
      </c>
      <c r="J177" s="551">
        <v>-8.7176531553268433E-2</v>
      </c>
      <c r="K177" s="551">
        <v>-7.1664690971374512E-2</v>
      </c>
      <c r="L177" s="551">
        <v>-1.1386250145733356E-2</v>
      </c>
      <c r="M177" s="551">
        <v>1.501260232180357E-2</v>
      </c>
      <c r="N177" s="551">
        <v>1.8138276413083076E-2</v>
      </c>
      <c r="O177" s="551">
        <v>-0.32297387719154358</v>
      </c>
      <c r="P177" s="551">
        <v>0.30795449018478394</v>
      </c>
      <c r="Q177" s="551">
        <v>0.3011946976184845</v>
      </c>
      <c r="R177" s="551">
        <v>0.33298197388648987</v>
      </c>
      <c r="S177" s="551">
        <v>0.36720201373100281</v>
      </c>
      <c r="T177" s="551">
        <v>0.22611010074615479</v>
      </c>
      <c r="U177" s="551">
        <v>0.23545879125595093</v>
      </c>
      <c r="V177" s="551">
        <v>0.26380822062492371</v>
      </c>
      <c r="W177" s="551">
        <v>0.24224755167961121</v>
      </c>
      <c r="X177" s="551">
        <v>0.17143875360488892</v>
      </c>
      <c r="Y177" s="551">
        <v>0.11746997386217117</v>
      </c>
      <c r="Z177" s="551">
        <v>-0.44983282685279846</v>
      </c>
      <c r="AB177" s="551"/>
      <c r="AK177" s="526"/>
      <c r="AT177" s="526"/>
      <c r="BB177" s="526"/>
      <c r="BJ177" s="526"/>
      <c r="BR177" s="526"/>
      <c r="BZ177" s="526"/>
      <c r="CH177" s="526"/>
    </row>
    <row r="178" spans="1:86" ht="12.75" customHeight="1" x14ac:dyDescent="0.3">
      <c r="A178" s="561" t="s">
        <v>1780</v>
      </c>
      <c r="B178" s="550" t="str">
        <f t="shared" si="6"/>
        <v>X</v>
      </c>
      <c r="C178" s="553" t="s">
        <v>1781</v>
      </c>
      <c r="D178" s="551">
        <v>-8.9458003640174866E-2</v>
      </c>
      <c r="E178" s="551">
        <v>-0.70129400491714478</v>
      </c>
      <c r="F178" s="551">
        <v>-0.8868979811668396</v>
      </c>
      <c r="G178" s="551">
        <v>-0.76319801807403564</v>
      </c>
      <c r="H178" s="551">
        <v>-0.83125197887420654</v>
      </c>
      <c r="I178" s="551">
        <v>-0.55551397800445557</v>
      </c>
      <c r="J178" s="551">
        <v>-0.68900001049041748</v>
      </c>
      <c r="K178" s="551">
        <v>-0.76100802421569824</v>
      </c>
      <c r="L178" s="551">
        <v>-0.55656599998474121</v>
      </c>
      <c r="M178" s="551">
        <v>-0.5063139796257019</v>
      </c>
      <c r="N178" s="551">
        <v>-0.48344200849533081</v>
      </c>
      <c r="O178" s="551">
        <v>-0.52280700206756592</v>
      </c>
      <c r="P178" s="551">
        <v>-1.5469340085983276</v>
      </c>
      <c r="Q178" s="551">
        <v>-1.5930379629135132</v>
      </c>
      <c r="R178" s="551">
        <v>-1.3784459829330444</v>
      </c>
      <c r="S178" s="551">
        <v>-2.1128621101379395</v>
      </c>
      <c r="T178" s="551">
        <v>-2.6790399551391602</v>
      </c>
      <c r="U178" s="551">
        <v>-2.7077479362487793</v>
      </c>
      <c r="V178" s="551">
        <v>-1.7753679752349854</v>
      </c>
      <c r="W178" s="551">
        <v>-0.15794900059700012</v>
      </c>
      <c r="X178" s="551">
        <v>-2.4900000425986946E-4</v>
      </c>
      <c r="Y178" s="551">
        <v>-0.12600000202655792</v>
      </c>
      <c r="Z178" s="551">
        <v>-2.0000000949949026E-3</v>
      </c>
      <c r="AB178" s="551"/>
      <c r="AK178" s="526"/>
      <c r="AT178" s="526"/>
      <c r="BB178" s="526"/>
      <c r="BJ178" s="526"/>
      <c r="BR178" s="526"/>
      <c r="BZ178" s="526"/>
      <c r="CB178" s="526"/>
      <c r="CH178" s="526"/>
    </row>
    <row r="179" spans="1:86" ht="12.75" customHeight="1" x14ac:dyDescent="0.3">
      <c r="A179" s="561">
        <v>2.2999999999999998</v>
      </c>
      <c r="B179" s="550" t="str">
        <f t="shared" si="6"/>
        <v>X</v>
      </c>
      <c r="C179" s="539" t="s">
        <v>1782</v>
      </c>
      <c r="D179" s="551">
        <v>-0.94851797819137573</v>
      </c>
      <c r="E179" s="551">
        <v>-1.662896990776062</v>
      </c>
      <c r="F179" s="551">
        <v>-1.4654029607772827</v>
      </c>
      <c r="G179" s="551">
        <v>-1.5198320150375366</v>
      </c>
      <c r="H179" s="551">
        <v>-1.2700159549713135</v>
      </c>
      <c r="I179" s="551">
        <v>-1.3683799505233765</v>
      </c>
      <c r="J179" s="551">
        <v>-1.2632399797439575</v>
      </c>
      <c r="K179" s="551">
        <v>-1.307852029800415</v>
      </c>
      <c r="L179" s="551">
        <v>-1.0497169494628906</v>
      </c>
      <c r="M179" s="551">
        <v>-0.78171098232269287</v>
      </c>
      <c r="N179" s="551">
        <v>-0.75535601377487183</v>
      </c>
      <c r="O179" s="551">
        <v>-0.65342801809310913</v>
      </c>
      <c r="P179" s="551">
        <v>-0.61382597684860229</v>
      </c>
      <c r="Q179" s="551">
        <v>-0.6080399751663208</v>
      </c>
      <c r="R179" s="551">
        <v>-0.70459198951721191</v>
      </c>
      <c r="S179" s="551">
        <v>-0.68444901704788208</v>
      </c>
      <c r="T179" s="551">
        <v>-0.72392898797988892</v>
      </c>
      <c r="U179" s="551">
        <v>-0.72293597459793091</v>
      </c>
      <c r="V179" s="551">
        <v>-0.67109197378158569</v>
      </c>
      <c r="W179" s="551">
        <v>-0.50922799110412598</v>
      </c>
      <c r="X179" s="551">
        <v>-0.89126402139663696</v>
      </c>
      <c r="Y179" s="551">
        <v>-0.61194461584091187</v>
      </c>
      <c r="Z179" s="551">
        <v>-0.66647064685821533</v>
      </c>
      <c r="AB179" s="551"/>
      <c r="AK179" s="526"/>
      <c r="AT179" s="526"/>
      <c r="BB179" s="526"/>
      <c r="BJ179" s="526"/>
      <c r="BR179" s="526"/>
      <c r="BZ179" s="526"/>
      <c r="CB179" s="526"/>
      <c r="CH179" s="526"/>
    </row>
    <row r="180" spans="1:86" ht="12.75" customHeight="1" x14ac:dyDescent="0.3">
      <c r="A180" s="561">
        <v>2.4</v>
      </c>
      <c r="B180" s="550" t="str">
        <f t="shared" si="6"/>
        <v>X</v>
      </c>
      <c r="C180" s="539" t="s">
        <v>1783</v>
      </c>
      <c r="D180" s="551">
        <v>-0.17111100256443024</v>
      </c>
      <c r="E180" s="551">
        <v>-0.69999998807907104</v>
      </c>
      <c r="F180" s="551">
        <v>-0.71166700124740601</v>
      </c>
      <c r="G180" s="551">
        <v>-0.71193897724151611</v>
      </c>
      <c r="H180" s="551">
        <v>-0.68710899353027344</v>
      </c>
      <c r="I180" s="551">
        <v>-0.6653749942779541</v>
      </c>
      <c r="J180" s="551">
        <v>-0.65659397840499878</v>
      </c>
      <c r="K180" s="551">
        <v>-0.63442701101303101</v>
      </c>
      <c r="L180" s="551">
        <v>-0.81026500463485718</v>
      </c>
      <c r="M180" s="551">
        <v>-0.57196998596191406</v>
      </c>
      <c r="N180" s="551">
        <v>-0.68345600366592407</v>
      </c>
      <c r="O180" s="551">
        <v>-0.63985097408294678</v>
      </c>
      <c r="P180" s="551">
        <v>-0.57914900779724121</v>
      </c>
      <c r="Q180" s="551">
        <v>-0.58869600296020508</v>
      </c>
      <c r="R180" s="551">
        <v>-0.5419430136680603</v>
      </c>
      <c r="S180" s="551">
        <v>-0.7482990026473999</v>
      </c>
      <c r="T180" s="551">
        <v>-0.44860398769378662</v>
      </c>
      <c r="U180" s="551">
        <v>-0.45656999945640564</v>
      </c>
      <c r="V180" s="551">
        <v>-0.43817499279975891</v>
      </c>
      <c r="W180" s="551">
        <v>-0.57224297523498535</v>
      </c>
      <c r="X180" s="551">
        <v>-0.57375597953796387</v>
      </c>
      <c r="Y180" s="551">
        <v>-0.82880699634552002</v>
      </c>
      <c r="Z180" s="551">
        <v>-0.79329097270965576</v>
      </c>
      <c r="AB180" s="551"/>
      <c r="AK180" s="526"/>
      <c r="AT180" s="526"/>
      <c r="BB180" s="526"/>
      <c r="BJ180" s="526"/>
      <c r="BR180" s="526"/>
      <c r="BZ180" s="526"/>
      <c r="CH180" s="526"/>
    </row>
    <row r="181" spans="1:86" ht="12.75" customHeight="1" x14ac:dyDescent="0.3">
      <c r="A181" s="561" t="s">
        <v>1784</v>
      </c>
      <c r="B181" s="550" t="str">
        <f t="shared" si="6"/>
        <v>X</v>
      </c>
      <c r="C181" s="553" t="s">
        <v>1785</v>
      </c>
      <c r="D181" s="551">
        <v>-0.17111100256443024</v>
      </c>
      <c r="E181" s="551">
        <v>-0.69999998807907104</v>
      </c>
      <c r="F181" s="551">
        <v>-0.71166700124740601</v>
      </c>
      <c r="G181" s="551">
        <v>-0.71193897724151611</v>
      </c>
      <c r="H181" s="551">
        <v>-0.68710899353027344</v>
      </c>
      <c r="I181" s="551">
        <v>-0.6653749942779541</v>
      </c>
      <c r="J181" s="551">
        <v>-0.65659397840499878</v>
      </c>
      <c r="K181" s="551">
        <v>-0.63442701101303101</v>
      </c>
      <c r="L181" s="551">
        <v>-0.81026500463485718</v>
      </c>
      <c r="M181" s="551">
        <v>-0.57196998596191406</v>
      </c>
      <c r="N181" s="551">
        <v>-0.68345600366592407</v>
      </c>
      <c r="O181" s="551">
        <v>-0.63748598098754883</v>
      </c>
      <c r="P181" s="551">
        <v>-0.57914900779724121</v>
      </c>
      <c r="Q181" s="551">
        <v>-0.58869600296020508</v>
      </c>
      <c r="R181" s="551">
        <v>-0.5419430136680603</v>
      </c>
      <c r="S181" s="551">
        <v>-0.7482990026473999</v>
      </c>
      <c r="T181" s="551">
        <v>-0.44860398769378662</v>
      </c>
      <c r="U181" s="551">
        <v>-0.45656999945640564</v>
      </c>
      <c r="V181" s="551">
        <v>-0.43817499279975891</v>
      </c>
      <c r="W181" s="551">
        <v>-0.57224297523498535</v>
      </c>
      <c r="X181" s="551">
        <v>-0.57375597953796387</v>
      </c>
      <c r="Y181" s="551">
        <v>-0.82880699634552002</v>
      </c>
      <c r="Z181" s="551">
        <v>-0.79329097270965576</v>
      </c>
      <c r="AB181" s="551"/>
      <c r="AK181" s="526"/>
      <c r="AT181" s="526"/>
      <c r="BB181" s="526"/>
      <c r="BJ181" s="526"/>
      <c r="BR181" s="526"/>
      <c r="BZ181" s="526"/>
      <c r="CH181" s="526"/>
    </row>
    <row r="182" spans="1:86" ht="12.75" customHeight="1" x14ac:dyDescent="0.3">
      <c r="A182" s="561" t="s">
        <v>1786</v>
      </c>
      <c r="B182" s="550" t="str">
        <f t="shared" si="6"/>
        <v>X</v>
      </c>
      <c r="C182" s="553" t="s">
        <v>1787</v>
      </c>
      <c r="D182" s="551">
        <v>0</v>
      </c>
      <c r="E182" s="551">
        <v>0</v>
      </c>
      <c r="F182" s="551">
        <v>0</v>
      </c>
      <c r="G182" s="551">
        <v>0</v>
      </c>
      <c r="H182" s="551">
        <v>0</v>
      </c>
      <c r="I182" s="551">
        <v>0</v>
      </c>
      <c r="J182" s="551">
        <v>0</v>
      </c>
      <c r="K182" s="551">
        <v>0</v>
      </c>
      <c r="L182" s="551">
        <v>0</v>
      </c>
      <c r="M182" s="551">
        <v>0</v>
      </c>
      <c r="N182" s="551">
        <v>0</v>
      </c>
      <c r="O182" s="551">
        <v>-2.3650000803172588E-3</v>
      </c>
      <c r="P182" s="551">
        <v>0</v>
      </c>
      <c r="Q182" s="551">
        <v>0</v>
      </c>
      <c r="R182" s="551">
        <v>0</v>
      </c>
      <c r="S182" s="551">
        <v>0</v>
      </c>
      <c r="T182" s="551">
        <v>0</v>
      </c>
      <c r="U182" s="551">
        <v>0</v>
      </c>
      <c r="V182" s="551">
        <v>0</v>
      </c>
      <c r="W182" s="551">
        <v>0</v>
      </c>
      <c r="X182" s="551">
        <v>0</v>
      </c>
      <c r="Y182" s="551">
        <v>0</v>
      </c>
      <c r="Z182" s="551">
        <v>0</v>
      </c>
      <c r="AB182" s="551"/>
      <c r="AK182" s="526"/>
      <c r="AT182" s="526"/>
      <c r="BB182" s="526"/>
      <c r="BJ182" s="526"/>
      <c r="BR182" s="526"/>
      <c r="BZ182" s="526"/>
      <c r="CB182" s="526"/>
      <c r="CH182" s="526"/>
    </row>
    <row r="183" spans="1:86" ht="12.75" customHeight="1" x14ac:dyDescent="0.3">
      <c r="A183" s="561" t="s">
        <v>1788</v>
      </c>
      <c r="B183" s="550" t="str">
        <f t="shared" si="6"/>
        <v/>
      </c>
      <c r="C183" s="553" t="s">
        <v>1789</v>
      </c>
      <c r="D183" s="551">
        <v>0</v>
      </c>
      <c r="E183" s="551">
        <v>0</v>
      </c>
      <c r="F183" s="551">
        <v>0</v>
      </c>
      <c r="G183" s="551">
        <v>0</v>
      </c>
      <c r="H183" s="551">
        <v>0</v>
      </c>
      <c r="I183" s="551">
        <v>0</v>
      </c>
      <c r="J183" s="551">
        <v>0</v>
      </c>
      <c r="K183" s="551">
        <v>0</v>
      </c>
      <c r="L183" s="551">
        <v>0</v>
      </c>
      <c r="M183" s="551">
        <v>0</v>
      </c>
      <c r="N183" s="551">
        <v>0</v>
      </c>
      <c r="O183" s="551">
        <v>0</v>
      </c>
      <c r="P183" s="551">
        <v>0</v>
      </c>
      <c r="Q183" s="551">
        <v>0</v>
      </c>
      <c r="R183" s="551">
        <v>0</v>
      </c>
      <c r="S183" s="551">
        <v>0</v>
      </c>
      <c r="T183" s="551">
        <v>0</v>
      </c>
      <c r="U183" s="551">
        <v>0</v>
      </c>
      <c r="V183" s="551">
        <v>0</v>
      </c>
      <c r="W183" s="551">
        <v>0</v>
      </c>
      <c r="X183" s="551">
        <v>0</v>
      </c>
      <c r="Y183" s="551">
        <v>0</v>
      </c>
      <c r="Z183" s="551">
        <v>0</v>
      </c>
      <c r="AB183" s="551"/>
      <c r="AK183" s="526"/>
      <c r="AT183" s="526"/>
      <c r="BB183" s="526"/>
      <c r="BJ183" s="526"/>
      <c r="BR183" s="526"/>
      <c r="BZ183" s="526"/>
      <c r="CB183" s="526"/>
      <c r="CH183" s="526"/>
    </row>
    <row r="184" spans="1:86" ht="12.75" customHeight="1" x14ac:dyDescent="0.3">
      <c r="A184" s="561">
        <v>2.5</v>
      </c>
      <c r="B184" s="550" t="str">
        <f t="shared" si="6"/>
        <v>X</v>
      </c>
      <c r="C184" s="539" t="s">
        <v>1790</v>
      </c>
      <c r="D184" s="551">
        <v>-1.364954948425293</v>
      </c>
      <c r="E184" s="551">
        <v>-0.64999997615814209</v>
      </c>
      <c r="F184" s="551">
        <v>0</v>
      </c>
      <c r="G184" s="551">
        <v>0</v>
      </c>
      <c r="H184" s="551">
        <v>0</v>
      </c>
      <c r="I184" s="551">
        <v>0</v>
      </c>
      <c r="J184" s="551">
        <v>0</v>
      </c>
      <c r="K184" s="551">
        <v>0</v>
      </c>
      <c r="L184" s="551">
        <v>0</v>
      </c>
      <c r="M184" s="551">
        <v>0</v>
      </c>
      <c r="N184" s="551">
        <v>0</v>
      </c>
      <c r="O184" s="551">
        <v>0</v>
      </c>
      <c r="P184" s="551">
        <v>0</v>
      </c>
      <c r="Q184" s="551">
        <v>0</v>
      </c>
      <c r="R184" s="551">
        <v>0</v>
      </c>
      <c r="S184" s="551">
        <v>0</v>
      </c>
      <c r="T184" s="551">
        <v>0</v>
      </c>
      <c r="U184" s="551">
        <v>0</v>
      </c>
      <c r="V184" s="551">
        <v>0</v>
      </c>
      <c r="W184" s="551">
        <v>-0.5</v>
      </c>
      <c r="X184" s="551">
        <v>-2.2999999523162842</v>
      </c>
      <c r="Y184" s="551">
        <v>0</v>
      </c>
      <c r="Z184" s="551">
        <v>-1.7999999523162842</v>
      </c>
      <c r="AB184" s="551"/>
      <c r="AK184" s="526"/>
      <c r="AT184" s="526"/>
      <c r="BB184" s="526"/>
      <c r="BJ184" s="526"/>
      <c r="BR184" s="526"/>
      <c r="BZ184" s="526"/>
      <c r="CB184" s="526"/>
      <c r="CH184" s="526"/>
    </row>
    <row r="185" spans="1:86" ht="12.75" customHeight="1" x14ac:dyDescent="0.3">
      <c r="A185" s="561" t="s">
        <v>1791</v>
      </c>
      <c r="B185" s="550" t="str">
        <f t="shared" si="6"/>
        <v>X</v>
      </c>
      <c r="C185" s="553" t="s">
        <v>1792</v>
      </c>
      <c r="D185" s="551">
        <v>-1.364954948425293</v>
      </c>
      <c r="E185" s="551">
        <v>-0.64999997615814209</v>
      </c>
      <c r="F185" s="551">
        <v>0</v>
      </c>
      <c r="G185" s="551">
        <v>0</v>
      </c>
      <c r="H185" s="551">
        <v>0</v>
      </c>
      <c r="I185" s="551">
        <v>0</v>
      </c>
      <c r="J185" s="551">
        <v>0</v>
      </c>
      <c r="K185" s="551">
        <v>0</v>
      </c>
      <c r="L185" s="551">
        <v>0</v>
      </c>
      <c r="M185" s="551">
        <v>0</v>
      </c>
      <c r="N185" s="551">
        <v>0</v>
      </c>
      <c r="O185" s="551">
        <v>0</v>
      </c>
      <c r="P185" s="551">
        <v>0</v>
      </c>
      <c r="Q185" s="551">
        <v>0</v>
      </c>
      <c r="R185" s="551">
        <v>0</v>
      </c>
      <c r="S185" s="551">
        <v>0</v>
      </c>
      <c r="T185" s="551">
        <v>0</v>
      </c>
      <c r="U185" s="551">
        <v>0</v>
      </c>
      <c r="V185" s="551">
        <v>0</v>
      </c>
      <c r="W185" s="551">
        <v>-0.5</v>
      </c>
      <c r="X185" s="551">
        <v>-2.2999999523162842</v>
      </c>
      <c r="Y185" s="551">
        <v>0</v>
      </c>
      <c r="Z185" s="551">
        <v>-1.7999999523162842</v>
      </c>
      <c r="AA185" s="544"/>
      <c r="AB185" s="551"/>
      <c r="AK185" s="526"/>
      <c r="AT185" s="526"/>
      <c r="BB185" s="526"/>
      <c r="BJ185" s="526"/>
      <c r="BR185" s="526"/>
      <c r="BZ185" s="526"/>
      <c r="CB185" s="526"/>
      <c r="CH185" s="526"/>
    </row>
    <row r="186" spans="1:86" ht="12.75" customHeight="1" x14ac:dyDescent="0.3">
      <c r="A186" s="561" t="s">
        <v>1793</v>
      </c>
      <c r="B186" s="550" t="str">
        <f t="shared" si="6"/>
        <v>X</v>
      </c>
      <c r="C186" s="554" t="s">
        <v>1794</v>
      </c>
      <c r="D186" s="551">
        <v>-1.364954948425293</v>
      </c>
      <c r="E186" s="551">
        <v>-0.64999997615814209</v>
      </c>
      <c r="F186" s="551">
        <v>0</v>
      </c>
      <c r="G186" s="551">
        <v>0</v>
      </c>
      <c r="H186" s="551">
        <v>0</v>
      </c>
      <c r="I186" s="551">
        <v>0</v>
      </c>
      <c r="J186" s="551">
        <v>0</v>
      </c>
      <c r="K186" s="551">
        <v>0</v>
      </c>
      <c r="L186" s="551">
        <v>0</v>
      </c>
      <c r="M186" s="551">
        <v>0</v>
      </c>
      <c r="N186" s="551">
        <v>0</v>
      </c>
      <c r="O186" s="551">
        <v>0</v>
      </c>
      <c r="P186" s="551">
        <v>0</v>
      </c>
      <c r="Q186" s="551">
        <v>0</v>
      </c>
      <c r="R186" s="551">
        <v>0</v>
      </c>
      <c r="S186" s="551">
        <v>0</v>
      </c>
      <c r="T186" s="551">
        <v>0</v>
      </c>
      <c r="U186" s="551">
        <v>0</v>
      </c>
      <c r="V186" s="551">
        <v>0</v>
      </c>
      <c r="W186" s="551">
        <v>-0.5</v>
      </c>
      <c r="X186" s="551">
        <v>-2.2999999523162842</v>
      </c>
      <c r="Y186" s="551">
        <v>0</v>
      </c>
      <c r="Z186" s="551">
        <v>-1.7999999523162842</v>
      </c>
      <c r="AB186" s="551"/>
      <c r="AK186" s="526"/>
      <c r="AT186" s="526"/>
      <c r="BB186" s="526"/>
      <c r="BJ186" s="526"/>
      <c r="BR186" s="526"/>
      <c r="BZ186" s="526"/>
      <c r="CH186" s="526"/>
    </row>
    <row r="187" spans="1:86" ht="12.75" customHeight="1" x14ac:dyDescent="0.35">
      <c r="A187" s="585" t="s">
        <v>1795</v>
      </c>
      <c r="B187" s="550" t="str">
        <f t="shared" si="6"/>
        <v>X</v>
      </c>
      <c r="C187" s="556" t="s">
        <v>1796</v>
      </c>
      <c r="D187" s="551">
        <v>-1.364954948425293</v>
      </c>
      <c r="E187" s="551">
        <v>-0.64999997615814209</v>
      </c>
      <c r="F187" s="551">
        <v>0</v>
      </c>
      <c r="G187" s="551">
        <v>0</v>
      </c>
      <c r="H187" s="551">
        <v>0</v>
      </c>
      <c r="I187" s="551">
        <v>0</v>
      </c>
      <c r="J187" s="551">
        <v>0</v>
      </c>
      <c r="K187" s="551">
        <v>0</v>
      </c>
      <c r="L187" s="551">
        <v>0</v>
      </c>
      <c r="M187" s="551">
        <v>0</v>
      </c>
      <c r="N187" s="551">
        <v>0</v>
      </c>
      <c r="O187" s="551">
        <v>0</v>
      </c>
      <c r="P187" s="551">
        <v>0</v>
      </c>
      <c r="Q187" s="551">
        <v>0</v>
      </c>
      <c r="R187" s="551">
        <v>0</v>
      </c>
      <c r="S187" s="551">
        <v>0</v>
      </c>
      <c r="T187" s="551">
        <v>0</v>
      </c>
      <c r="U187" s="551">
        <v>0</v>
      </c>
      <c r="V187" s="551">
        <v>0</v>
      </c>
      <c r="W187" s="551">
        <v>-0.5</v>
      </c>
      <c r="X187" s="551">
        <v>-2.2999999523162842</v>
      </c>
      <c r="Y187" s="551">
        <v>0</v>
      </c>
      <c r="Z187" s="551">
        <v>-1.7999999523162842</v>
      </c>
      <c r="AB187" s="551"/>
      <c r="AK187" s="526"/>
      <c r="AT187" s="526"/>
      <c r="BB187" s="526"/>
      <c r="BJ187" s="526"/>
      <c r="BR187" s="526"/>
      <c r="BZ187" s="526"/>
      <c r="CH187" s="526"/>
    </row>
    <row r="188" spans="1:86" ht="12.75" customHeight="1" x14ac:dyDescent="0.35">
      <c r="A188" s="585" t="s">
        <v>1797</v>
      </c>
      <c r="B188" s="550" t="str">
        <f t="shared" si="6"/>
        <v/>
      </c>
      <c r="C188" s="556" t="s">
        <v>1798</v>
      </c>
      <c r="D188" s="551">
        <v>0</v>
      </c>
      <c r="E188" s="551">
        <v>0</v>
      </c>
      <c r="F188" s="551">
        <v>0</v>
      </c>
      <c r="G188" s="551">
        <v>0</v>
      </c>
      <c r="H188" s="551">
        <v>0</v>
      </c>
      <c r="I188" s="551">
        <v>0</v>
      </c>
      <c r="J188" s="551">
        <v>0</v>
      </c>
      <c r="K188" s="551">
        <v>0</v>
      </c>
      <c r="L188" s="551">
        <v>0</v>
      </c>
      <c r="M188" s="551">
        <v>0</v>
      </c>
      <c r="N188" s="551">
        <v>0</v>
      </c>
      <c r="O188" s="551">
        <v>0</v>
      </c>
      <c r="P188" s="551">
        <v>0</v>
      </c>
      <c r="Q188" s="551">
        <v>0</v>
      </c>
      <c r="R188" s="551">
        <v>0</v>
      </c>
      <c r="S188" s="551">
        <v>0</v>
      </c>
      <c r="T188" s="551">
        <v>0</v>
      </c>
      <c r="U188" s="551">
        <v>0</v>
      </c>
      <c r="V188" s="551">
        <v>0</v>
      </c>
      <c r="W188" s="551">
        <v>0</v>
      </c>
      <c r="X188" s="551">
        <v>0</v>
      </c>
      <c r="Y188" s="551">
        <v>0</v>
      </c>
      <c r="Z188" s="551">
        <v>0</v>
      </c>
      <c r="AB188" s="551"/>
      <c r="AK188" s="526"/>
      <c r="AT188" s="526"/>
      <c r="BB188" s="526"/>
      <c r="BJ188" s="526"/>
      <c r="BR188" s="526"/>
      <c r="BZ188" s="526"/>
      <c r="CH188" s="526"/>
    </row>
    <row r="189" spans="1:86" ht="12.75" customHeight="1" x14ac:dyDescent="0.35">
      <c r="A189" s="585" t="s">
        <v>1799</v>
      </c>
      <c r="B189" s="550" t="str">
        <f t="shared" si="6"/>
        <v/>
      </c>
      <c r="C189" s="556" t="s">
        <v>1800</v>
      </c>
      <c r="D189" s="551">
        <v>0</v>
      </c>
      <c r="E189" s="551">
        <v>0</v>
      </c>
      <c r="F189" s="551">
        <v>0</v>
      </c>
      <c r="G189" s="551">
        <v>0</v>
      </c>
      <c r="H189" s="551">
        <v>0</v>
      </c>
      <c r="I189" s="551">
        <v>0</v>
      </c>
      <c r="J189" s="551">
        <v>0</v>
      </c>
      <c r="K189" s="551">
        <v>0</v>
      </c>
      <c r="L189" s="551">
        <v>0</v>
      </c>
      <c r="M189" s="551">
        <v>0</v>
      </c>
      <c r="N189" s="551">
        <v>0</v>
      </c>
      <c r="O189" s="551">
        <v>0</v>
      </c>
      <c r="P189" s="551">
        <v>0</v>
      </c>
      <c r="Q189" s="551">
        <v>0</v>
      </c>
      <c r="R189" s="551">
        <v>0</v>
      </c>
      <c r="S189" s="551">
        <v>0</v>
      </c>
      <c r="T189" s="551">
        <v>0</v>
      </c>
      <c r="U189" s="551">
        <v>0</v>
      </c>
      <c r="V189" s="551">
        <v>0</v>
      </c>
      <c r="W189" s="551">
        <v>0</v>
      </c>
      <c r="X189" s="551">
        <v>0</v>
      </c>
      <c r="Y189" s="551">
        <v>0</v>
      </c>
      <c r="Z189" s="551">
        <v>0</v>
      </c>
      <c r="AB189" s="551"/>
      <c r="AK189" s="526"/>
      <c r="AT189" s="526"/>
      <c r="BB189" s="526"/>
      <c r="BJ189" s="526"/>
      <c r="BR189" s="526"/>
      <c r="BZ189" s="526"/>
      <c r="CH189" s="526"/>
    </row>
    <row r="190" spans="1:86" ht="12.75" customHeight="1" x14ac:dyDescent="0.3">
      <c r="A190" s="561" t="s">
        <v>1801</v>
      </c>
      <c r="B190" s="550" t="str">
        <f t="shared" si="6"/>
        <v/>
      </c>
      <c r="C190" s="554" t="s">
        <v>1802</v>
      </c>
      <c r="D190" s="551">
        <v>0</v>
      </c>
      <c r="E190" s="551">
        <v>0</v>
      </c>
      <c r="F190" s="551">
        <v>0</v>
      </c>
      <c r="G190" s="551">
        <v>0</v>
      </c>
      <c r="H190" s="551">
        <v>0</v>
      </c>
      <c r="I190" s="551">
        <v>0</v>
      </c>
      <c r="J190" s="551">
        <v>0</v>
      </c>
      <c r="K190" s="551">
        <v>0</v>
      </c>
      <c r="L190" s="551">
        <v>0</v>
      </c>
      <c r="M190" s="551">
        <v>0</v>
      </c>
      <c r="N190" s="551">
        <v>0</v>
      </c>
      <c r="O190" s="551">
        <v>0</v>
      </c>
      <c r="P190" s="551">
        <v>0</v>
      </c>
      <c r="Q190" s="551">
        <v>0</v>
      </c>
      <c r="R190" s="551">
        <v>0</v>
      </c>
      <c r="S190" s="551">
        <v>0</v>
      </c>
      <c r="T190" s="551">
        <v>0</v>
      </c>
      <c r="U190" s="551">
        <v>0</v>
      </c>
      <c r="V190" s="551">
        <v>0</v>
      </c>
      <c r="W190" s="551">
        <v>0</v>
      </c>
      <c r="X190" s="551">
        <v>0</v>
      </c>
      <c r="Y190" s="551">
        <v>0</v>
      </c>
      <c r="Z190" s="551">
        <v>0</v>
      </c>
      <c r="AB190" s="551"/>
      <c r="AK190" s="526"/>
      <c r="AT190" s="526"/>
      <c r="BB190" s="526"/>
      <c r="BJ190" s="526"/>
      <c r="BR190" s="526"/>
      <c r="BZ190" s="526"/>
      <c r="CH190" s="526"/>
    </row>
    <row r="191" spans="1:86" ht="12.75" customHeight="1" x14ac:dyDescent="0.3">
      <c r="A191" s="561" t="s">
        <v>1803</v>
      </c>
      <c r="B191" s="550" t="str">
        <f t="shared" si="6"/>
        <v/>
      </c>
      <c r="C191" s="553" t="s">
        <v>1804</v>
      </c>
      <c r="D191" s="551">
        <v>0</v>
      </c>
      <c r="E191" s="551">
        <v>0</v>
      </c>
      <c r="F191" s="551">
        <v>0</v>
      </c>
      <c r="G191" s="551">
        <v>0</v>
      </c>
      <c r="H191" s="551">
        <v>0</v>
      </c>
      <c r="I191" s="551">
        <v>0</v>
      </c>
      <c r="J191" s="551">
        <v>0</v>
      </c>
      <c r="K191" s="551">
        <v>0</v>
      </c>
      <c r="L191" s="551">
        <v>0</v>
      </c>
      <c r="M191" s="551">
        <v>0</v>
      </c>
      <c r="N191" s="551">
        <v>0</v>
      </c>
      <c r="O191" s="551">
        <v>0</v>
      </c>
      <c r="P191" s="551">
        <v>0</v>
      </c>
      <c r="Q191" s="551">
        <v>0</v>
      </c>
      <c r="R191" s="551">
        <v>0</v>
      </c>
      <c r="S191" s="551">
        <v>0</v>
      </c>
      <c r="T191" s="551">
        <v>0</v>
      </c>
      <c r="U191" s="551">
        <v>0</v>
      </c>
      <c r="V191" s="551">
        <v>0</v>
      </c>
      <c r="W191" s="551">
        <v>0</v>
      </c>
      <c r="X191" s="551">
        <v>0</v>
      </c>
      <c r="Y191" s="551">
        <v>0</v>
      </c>
      <c r="Z191" s="551">
        <v>0</v>
      </c>
      <c r="AB191" s="551"/>
      <c r="AK191" s="526"/>
      <c r="AT191" s="526"/>
      <c r="BB191" s="526"/>
      <c r="BJ191" s="526"/>
      <c r="BR191" s="526"/>
      <c r="BZ191" s="526"/>
      <c r="CB191" s="526"/>
      <c r="CH191" s="526"/>
    </row>
    <row r="192" spans="1:86" ht="12.75" customHeight="1" x14ac:dyDescent="0.3">
      <c r="A192" s="561" t="s">
        <v>1805</v>
      </c>
      <c r="B192" s="550" t="str">
        <f t="shared" si="6"/>
        <v/>
      </c>
      <c r="C192" s="554" t="s">
        <v>1806</v>
      </c>
      <c r="D192" s="551">
        <v>0</v>
      </c>
      <c r="E192" s="551">
        <v>0</v>
      </c>
      <c r="F192" s="551">
        <v>0</v>
      </c>
      <c r="G192" s="551">
        <v>0</v>
      </c>
      <c r="H192" s="551">
        <v>0</v>
      </c>
      <c r="I192" s="551">
        <v>0</v>
      </c>
      <c r="J192" s="551">
        <v>0</v>
      </c>
      <c r="K192" s="551">
        <v>0</v>
      </c>
      <c r="L192" s="551">
        <v>0</v>
      </c>
      <c r="M192" s="551">
        <v>0</v>
      </c>
      <c r="N192" s="551">
        <v>0</v>
      </c>
      <c r="O192" s="551">
        <v>0</v>
      </c>
      <c r="P192" s="551">
        <v>0</v>
      </c>
      <c r="Q192" s="551">
        <v>0</v>
      </c>
      <c r="R192" s="551">
        <v>0</v>
      </c>
      <c r="S192" s="551">
        <v>0</v>
      </c>
      <c r="T192" s="551">
        <v>0</v>
      </c>
      <c r="U192" s="551">
        <v>0</v>
      </c>
      <c r="V192" s="551">
        <v>0</v>
      </c>
      <c r="W192" s="551">
        <v>0</v>
      </c>
      <c r="X192" s="551">
        <v>0</v>
      </c>
      <c r="Y192" s="551">
        <v>0</v>
      </c>
      <c r="Z192" s="551">
        <v>0</v>
      </c>
      <c r="AB192" s="551"/>
      <c r="AK192" s="526"/>
      <c r="AT192" s="526"/>
      <c r="BB192" s="526"/>
      <c r="BJ192" s="526"/>
      <c r="BR192" s="526"/>
      <c r="BZ192" s="526"/>
      <c r="CB192" s="526"/>
      <c r="CH192" s="526"/>
    </row>
    <row r="193" spans="1:86" ht="12.75" customHeight="1" x14ac:dyDescent="0.3">
      <c r="A193" s="561" t="s">
        <v>1807</v>
      </c>
      <c r="B193" s="550" t="str">
        <f t="shared" si="6"/>
        <v/>
      </c>
      <c r="C193" s="554" t="s">
        <v>1808</v>
      </c>
      <c r="D193" s="551">
        <v>0</v>
      </c>
      <c r="E193" s="551">
        <v>0</v>
      </c>
      <c r="F193" s="551">
        <v>0</v>
      </c>
      <c r="G193" s="551">
        <v>0</v>
      </c>
      <c r="H193" s="551">
        <v>0</v>
      </c>
      <c r="I193" s="551">
        <v>0</v>
      </c>
      <c r="J193" s="551">
        <v>0</v>
      </c>
      <c r="K193" s="551">
        <v>0</v>
      </c>
      <c r="L193" s="551">
        <v>0</v>
      </c>
      <c r="M193" s="551">
        <v>0</v>
      </c>
      <c r="N193" s="551">
        <v>0</v>
      </c>
      <c r="O193" s="551">
        <v>0</v>
      </c>
      <c r="P193" s="551">
        <v>0</v>
      </c>
      <c r="Q193" s="551">
        <v>0</v>
      </c>
      <c r="R193" s="551">
        <v>0</v>
      </c>
      <c r="S193" s="551">
        <v>0</v>
      </c>
      <c r="T193" s="551">
        <v>0</v>
      </c>
      <c r="U193" s="551">
        <v>0</v>
      </c>
      <c r="V193" s="551">
        <v>0</v>
      </c>
      <c r="W193" s="551">
        <v>0</v>
      </c>
      <c r="X193" s="551">
        <v>0</v>
      </c>
      <c r="Y193" s="551">
        <v>0</v>
      </c>
      <c r="Z193" s="551">
        <v>0</v>
      </c>
      <c r="AB193" s="551"/>
      <c r="AK193" s="526"/>
      <c r="AT193" s="526"/>
      <c r="BB193" s="526"/>
      <c r="BJ193" s="526"/>
      <c r="BR193" s="526"/>
      <c r="BZ193" s="526"/>
      <c r="CB193" s="526"/>
      <c r="CH193" s="526"/>
    </row>
    <row r="194" spans="1:86" ht="12.75" customHeight="1" x14ac:dyDescent="0.3">
      <c r="A194" s="561" t="s">
        <v>1809</v>
      </c>
      <c r="B194" s="550" t="str">
        <f t="shared" si="6"/>
        <v/>
      </c>
      <c r="C194" s="553" t="s">
        <v>1810</v>
      </c>
      <c r="D194" s="551">
        <v>0</v>
      </c>
      <c r="E194" s="551">
        <v>0</v>
      </c>
      <c r="F194" s="551">
        <v>0</v>
      </c>
      <c r="G194" s="551">
        <v>0</v>
      </c>
      <c r="H194" s="551">
        <v>0</v>
      </c>
      <c r="I194" s="551">
        <v>0</v>
      </c>
      <c r="J194" s="551">
        <v>0</v>
      </c>
      <c r="K194" s="551">
        <v>0</v>
      </c>
      <c r="L194" s="551">
        <v>0</v>
      </c>
      <c r="M194" s="551">
        <v>0</v>
      </c>
      <c r="N194" s="551">
        <v>0</v>
      </c>
      <c r="O194" s="551">
        <v>0</v>
      </c>
      <c r="P194" s="551">
        <v>0</v>
      </c>
      <c r="Q194" s="551">
        <v>0</v>
      </c>
      <c r="R194" s="551">
        <v>0</v>
      </c>
      <c r="S194" s="551">
        <v>0</v>
      </c>
      <c r="T194" s="551">
        <v>0</v>
      </c>
      <c r="U194" s="551">
        <v>0</v>
      </c>
      <c r="V194" s="551">
        <v>0</v>
      </c>
      <c r="W194" s="551">
        <v>0</v>
      </c>
      <c r="X194" s="551">
        <v>0</v>
      </c>
      <c r="Y194" s="551">
        <v>0</v>
      </c>
      <c r="Z194" s="551">
        <v>0</v>
      </c>
      <c r="AB194" s="551"/>
      <c r="AK194" s="526"/>
      <c r="AT194" s="526"/>
      <c r="BB194" s="526"/>
      <c r="BJ194" s="526"/>
      <c r="BR194" s="526"/>
      <c r="BZ194" s="526"/>
      <c r="CH194" s="526"/>
    </row>
    <row r="195" spans="1:86" ht="12.75" customHeight="1" x14ac:dyDescent="0.3">
      <c r="A195" s="561">
        <v>2.6</v>
      </c>
      <c r="B195" s="550" t="str">
        <f t="shared" si="6"/>
        <v>X</v>
      </c>
      <c r="C195" s="539" t="s">
        <v>1811</v>
      </c>
      <c r="D195" s="551">
        <v>-9.6283912658691406</v>
      </c>
      <c r="E195" s="551">
        <v>-10.582727432250977</v>
      </c>
      <c r="F195" s="551">
        <v>-14.650423049926758</v>
      </c>
      <c r="G195" s="551">
        <v>-17.479011535644531</v>
      </c>
      <c r="H195" s="551">
        <v>-14.711102485656738</v>
      </c>
      <c r="I195" s="551">
        <v>-14.777159690856934</v>
      </c>
      <c r="J195" s="551">
        <v>-15.798496246337891</v>
      </c>
      <c r="K195" s="551">
        <v>-16.190929412841797</v>
      </c>
      <c r="L195" s="551">
        <v>-15.406503677368164</v>
      </c>
      <c r="M195" s="551">
        <v>-14.686986923217773</v>
      </c>
      <c r="N195" s="551">
        <v>-14.667101860046387</v>
      </c>
      <c r="O195" s="551">
        <v>-14.7095947265625</v>
      </c>
      <c r="P195" s="551">
        <v>-16.907474517822266</v>
      </c>
      <c r="Q195" s="551">
        <v>-17.158891677856445</v>
      </c>
      <c r="R195" s="551">
        <v>-18.066684722900391</v>
      </c>
      <c r="S195" s="551">
        <v>-21.208259582519531</v>
      </c>
      <c r="T195" s="551">
        <v>-23.745573043823242</v>
      </c>
      <c r="U195" s="551">
        <v>-20.713371276855469</v>
      </c>
      <c r="V195" s="551">
        <v>-24.911626815795898</v>
      </c>
      <c r="W195" s="551">
        <v>-34.879940032958984</v>
      </c>
      <c r="X195" s="551">
        <v>-41.82720947265625</v>
      </c>
      <c r="Y195" s="551">
        <v>-40.216896057128906</v>
      </c>
      <c r="Z195" s="551">
        <v>-38.990165710449219</v>
      </c>
      <c r="AB195" s="551"/>
      <c r="AK195" s="526"/>
      <c r="AT195" s="526"/>
      <c r="BB195" s="526"/>
      <c r="BJ195" s="526"/>
      <c r="BR195" s="526"/>
      <c r="BZ195" s="526"/>
      <c r="CB195" s="526"/>
      <c r="CH195" s="526"/>
    </row>
    <row r="196" spans="1:86" ht="12.75" customHeight="1" x14ac:dyDescent="0.3">
      <c r="A196" s="561" t="s">
        <v>1812</v>
      </c>
      <c r="B196" s="550" t="str">
        <f t="shared" si="6"/>
        <v/>
      </c>
      <c r="C196" s="553" t="s">
        <v>1813</v>
      </c>
      <c r="D196" s="551">
        <v>0</v>
      </c>
      <c r="E196" s="551">
        <v>0</v>
      </c>
      <c r="F196" s="551">
        <v>0</v>
      </c>
      <c r="G196" s="551">
        <v>0</v>
      </c>
      <c r="H196" s="551">
        <v>0</v>
      </c>
      <c r="I196" s="551">
        <v>0</v>
      </c>
      <c r="J196" s="551">
        <v>0</v>
      </c>
      <c r="K196" s="551">
        <v>0</v>
      </c>
      <c r="L196" s="551">
        <v>0</v>
      </c>
      <c r="M196" s="551">
        <v>0</v>
      </c>
      <c r="N196" s="551">
        <v>0</v>
      </c>
      <c r="O196" s="551">
        <v>0</v>
      </c>
      <c r="P196" s="551">
        <v>0</v>
      </c>
      <c r="Q196" s="551">
        <v>0</v>
      </c>
      <c r="R196" s="551">
        <v>0</v>
      </c>
      <c r="S196" s="551">
        <v>0</v>
      </c>
      <c r="T196" s="551">
        <v>0</v>
      </c>
      <c r="U196" s="551">
        <v>0</v>
      </c>
      <c r="V196" s="551">
        <v>0</v>
      </c>
      <c r="W196" s="551">
        <v>0</v>
      </c>
      <c r="X196" s="551">
        <v>0</v>
      </c>
      <c r="Y196" s="551">
        <v>0</v>
      </c>
      <c r="Z196" s="551">
        <v>0</v>
      </c>
      <c r="AB196" s="551"/>
      <c r="AK196" s="526"/>
      <c r="AT196" s="526"/>
      <c r="BB196" s="526"/>
      <c r="BJ196" s="526"/>
      <c r="BR196" s="526"/>
      <c r="BZ196" s="526"/>
      <c r="CB196" s="526"/>
      <c r="CH196" s="526"/>
    </row>
    <row r="197" spans="1:86" ht="12.75" customHeight="1" x14ac:dyDescent="0.3">
      <c r="A197" s="561" t="s">
        <v>1814</v>
      </c>
      <c r="B197" s="550" t="str">
        <f t="shared" si="6"/>
        <v/>
      </c>
      <c r="C197" s="554" t="s">
        <v>1815</v>
      </c>
      <c r="D197" s="551">
        <v>0</v>
      </c>
      <c r="E197" s="551">
        <v>0</v>
      </c>
      <c r="F197" s="551">
        <v>0</v>
      </c>
      <c r="G197" s="551">
        <v>0</v>
      </c>
      <c r="H197" s="551">
        <v>0</v>
      </c>
      <c r="I197" s="551">
        <v>0</v>
      </c>
      <c r="J197" s="551">
        <v>0</v>
      </c>
      <c r="K197" s="551">
        <v>0</v>
      </c>
      <c r="L197" s="551">
        <v>0</v>
      </c>
      <c r="M197" s="551">
        <v>0</v>
      </c>
      <c r="N197" s="551">
        <v>0</v>
      </c>
      <c r="O197" s="551">
        <v>0</v>
      </c>
      <c r="P197" s="551">
        <v>0</v>
      </c>
      <c r="Q197" s="551">
        <v>0</v>
      </c>
      <c r="R197" s="551">
        <v>0</v>
      </c>
      <c r="S197" s="551">
        <v>0</v>
      </c>
      <c r="T197" s="551">
        <v>0</v>
      </c>
      <c r="U197" s="551">
        <v>0</v>
      </c>
      <c r="V197" s="551">
        <v>0</v>
      </c>
      <c r="W197" s="551">
        <v>0</v>
      </c>
      <c r="X197" s="551">
        <v>0</v>
      </c>
      <c r="Y197" s="551">
        <v>0</v>
      </c>
      <c r="Z197" s="551">
        <v>0</v>
      </c>
      <c r="AB197" s="551"/>
      <c r="AK197" s="526"/>
      <c r="AT197" s="526"/>
      <c r="BB197" s="526"/>
      <c r="BJ197" s="526"/>
      <c r="BR197" s="526"/>
      <c r="BZ197" s="526"/>
      <c r="CB197" s="526"/>
      <c r="CH197" s="526"/>
    </row>
    <row r="198" spans="1:86" ht="12.75" customHeight="1" x14ac:dyDescent="0.3">
      <c r="A198" s="561" t="s">
        <v>1816</v>
      </c>
      <c r="B198" s="550" t="str">
        <f t="shared" si="6"/>
        <v/>
      </c>
      <c r="C198" s="554" t="s">
        <v>1817</v>
      </c>
      <c r="D198" s="551">
        <v>0</v>
      </c>
      <c r="E198" s="551">
        <v>0</v>
      </c>
      <c r="F198" s="551">
        <v>0</v>
      </c>
      <c r="G198" s="551">
        <v>0</v>
      </c>
      <c r="H198" s="551">
        <v>0</v>
      </c>
      <c r="I198" s="551">
        <v>0</v>
      </c>
      <c r="J198" s="551">
        <v>0</v>
      </c>
      <c r="K198" s="551">
        <v>0</v>
      </c>
      <c r="L198" s="551">
        <v>0</v>
      </c>
      <c r="M198" s="551">
        <v>0</v>
      </c>
      <c r="N198" s="551">
        <v>0</v>
      </c>
      <c r="O198" s="551">
        <v>0</v>
      </c>
      <c r="P198" s="551">
        <v>0</v>
      </c>
      <c r="Q198" s="551">
        <v>0</v>
      </c>
      <c r="R198" s="551">
        <v>0</v>
      </c>
      <c r="S198" s="551">
        <v>0</v>
      </c>
      <c r="T198" s="551">
        <v>0</v>
      </c>
      <c r="U198" s="551">
        <v>0</v>
      </c>
      <c r="V198" s="551">
        <v>0</v>
      </c>
      <c r="W198" s="551">
        <v>0</v>
      </c>
      <c r="X198" s="551">
        <v>0</v>
      </c>
      <c r="Y198" s="551">
        <v>0</v>
      </c>
      <c r="Z198" s="551">
        <v>0</v>
      </c>
      <c r="AB198" s="551"/>
      <c r="AK198" s="526"/>
      <c r="AT198" s="526"/>
      <c r="BB198" s="526"/>
      <c r="BJ198" s="526"/>
      <c r="BR198" s="526"/>
      <c r="BZ198" s="526"/>
      <c r="CB198" s="526"/>
      <c r="CH198" s="526"/>
    </row>
    <row r="199" spans="1:86" ht="12.75" customHeight="1" x14ac:dyDescent="0.3">
      <c r="A199" s="561" t="s">
        <v>1818</v>
      </c>
      <c r="B199" s="550" t="str">
        <f t="shared" si="6"/>
        <v>X</v>
      </c>
      <c r="C199" s="553" t="s">
        <v>1819</v>
      </c>
      <c r="D199" s="551">
        <v>-0.49065399169921875</v>
      </c>
      <c r="E199" s="551">
        <v>-0.60508900880813599</v>
      </c>
      <c r="F199" s="551">
        <v>-0.67708897590637207</v>
      </c>
      <c r="G199" s="551">
        <v>-0.75118499994277954</v>
      </c>
      <c r="H199" s="551">
        <v>-0.56076902151107788</v>
      </c>
      <c r="I199" s="551">
        <v>-0.70433998107910156</v>
      </c>
      <c r="J199" s="551">
        <v>-1.4363720417022705</v>
      </c>
      <c r="K199" s="551">
        <v>-1.630715012550354</v>
      </c>
      <c r="L199" s="551">
        <v>-1.0823010206222534</v>
      </c>
      <c r="M199" s="551">
        <v>-0.43639901280403137</v>
      </c>
      <c r="N199" s="551">
        <v>-0.51317101716995239</v>
      </c>
      <c r="O199" s="551">
        <v>-0.52788698673248291</v>
      </c>
      <c r="P199" s="551">
        <v>-1.9449900388717651</v>
      </c>
      <c r="Q199" s="551">
        <v>-0.6076819896697998</v>
      </c>
      <c r="R199" s="551">
        <v>-9.7258001565933228E-2</v>
      </c>
      <c r="S199" s="551">
        <v>-0.78311198949813843</v>
      </c>
      <c r="T199" s="551">
        <v>-0.98203402757644653</v>
      </c>
      <c r="U199" s="551">
        <v>-0.96467101573944092</v>
      </c>
      <c r="V199" s="551">
        <v>-1.2562479972839355</v>
      </c>
      <c r="W199" s="551">
        <v>-1.0302660465240479</v>
      </c>
      <c r="X199" s="551">
        <v>-0.75379002094268799</v>
      </c>
      <c r="Y199" s="551">
        <v>-3.9000001270323992E-3</v>
      </c>
      <c r="Z199" s="551">
        <v>-1.1788999661803246E-2</v>
      </c>
      <c r="AB199" s="551"/>
      <c r="AK199" s="526"/>
      <c r="AT199" s="526"/>
      <c r="BB199" s="526"/>
      <c r="BJ199" s="526"/>
      <c r="BR199" s="526"/>
      <c r="BZ199" s="526"/>
      <c r="CB199" s="526"/>
      <c r="CH199" s="526"/>
    </row>
    <row r="200" spans="1:86" ht="12.75" customHeight="1" x14ac:dyDescent="0.3">
      <c r="A200" s="561" t="s">
        <v>1820</v>
      </c>
      <c r="B200" s="550" t="str">
        <f t="shared" si="6"/>
        <v>X</v>
      </c>
      <c r="C200" s="554" t="s">
        <v>1821</v>
      </c>
      <c r="D200" s="551">
        <v>-0.49065399169921875</v>
      </c>
      <c r="E200" s="551">
        <v>-0.60508900880813599</v>
      </c>
      <c r="F200" s="551">
        <v>-0.67708897590637207</v>
      </c>
      <c r="G200" s="551">
        <v>-0.75118499994277954</v>
      </c>
      <c r="H200" s="551">
        <v>-0.56076902151107788</v>
      </c>
      <c r="I200" s="551">
        <v>-0.70433998107910156</v>
      </c>
      <c r="J200" s="551">
        <v>-1.4363720417022705</v>
      </c>
      <c r="K200" s="551">
        <v>-1.630715012550354</v>
      </c>
      <c r="L200" s="551">
        <v>-1.0823010206222534</v>
      </c>
      <c r="M200" s="551">
        <v>-0.43639901280403137</v>
      </c>
      <c r="N200" s="551">
        <v>-0.51317101716995239</v>
      </c>
      <c r="O200" s="551">
        <v>-0.52788698673248291</v>
      </c>
      <c r="P200" s="551">
        <v>-0.54499000310897827</v>
      </c>
      <c r="Q200" s="551">
        <v>-0.52308601140975952</v>
      </c>
      <c r="R200" s="551">
        <v>-5.080000264570117E-4</v>
      </c>
      <c r="S200" s="551">
        <v>-0.68493497371673584</v>
      </c>
      <c r="T200" s="551">
        <v>-0.88203400373458862</v>
      </c>
      <c r="U200" s="551">
        <v>-0.86692100763320923</v>
      </c>
      <c r="V200" s="551">
        <v>-1.1798230409622192</v>
      </c>
      <c r="W200" s="551">
        <v>-0.95850402116775513</v>
      </c>
      <c r="X200" s="551">
        <v>-0.72124099731445313</v>
      </c>
      <c r="Y200" s="551">
        <v>0</v>
      </c>
      <c r="Z200" s="551">
        <v>0</v>
      </c>
      <c r="AB200" s="551"/>
      <c r="AK200" s="526"/>
      <c r="AT200" s="526"/>
      <c r="BB200" s="526"/>
      <c r="BJ200" s="526"/>
      <c r="BR200" s="526"/>
      <c r="BZ200" s="526"/>
      <c r="CB200" s="526"/>
      <c r="CH200" s="526"/>
    </row>
    <row r="201" spans="1:86" ht="12.75" customHeight="1" x14ac:dyDescent="0.3">
      <c r="A201" s="561" t="s">
        <v>1822</v>
      </c>
      <c r="B201" s="550" t="str">
        <f t="shared" si="6"/>
        <v>X</v>
      </c>
      <c r="C201" s="554" t="s">
        <v>1823</v>
      </c>
      <c r="D201" s="551">
        <v>0</v>
      </c>
      <c r="E201" s="551">
        <v>0</v>
      </c>
      <c r="F201" s="551">
        <v>0</v>
      </c>
      <c r="G201" s="551">
        <v>0</v>
      </c>
      <c r="H201" s="551">
        <v>0</v>
      </c>
      <c r="I201" s="551">
        <v>0</v>
      </c>
      <c r="J201" s="551">
        <v>0</v>
      </c>
      <c r="K201" s="551">
        <v>0</v>
      </c>
      <c r="L201" s="551">
        <v>0</v>
      </c>
      <c r="M201" s="551">
        <v>0</v>
      </c>
      <c r="N201" s="551">
        <v>0</v>
      </c>
      <c r="O201" s="551">
        <v>0</v>
      </c>
      <c r="P201" s="551">
        <v>-1.3999999761581421</v>
      </c>
      <c r="Q201" s="551">
        <v>-8.4596000611782074E-2</v>
      </c>
      <c r="R201" s="551">
        <v>-9.674999862909317E-2</v>
      </c>
      <c r="S201" s="551">
        <v>-9.8177000880241394E-2</v>
      </c>
      <c r="T201" s="551">
        <v>-0.10000000149011612</v>
      </c>
      <c r="U201" s="551">
        <v>-9.7750000655651093E-2</v>
      </c>
      <c r="V201" s="551">
        <v>-7.642500102519989E-2</v>
      </c>
      <c r="W201" s="551">
        <v>-7.1762003004550934E-2</v>
      </c>
      <c r="X201" s="551">
        <v>-3.2549001276493073E-2</v>
      </c>
      <c r="Y201" s="551">
        <v>-3.9000001270323992E-3</v>
      </c>
      <c r="Z201" s="551">
        <v>-1.1788999661803246E-2</v>
      </c>
      <c r="AB201" s="551"/>
      <c r="AK201" s="526"/>
      <c r="AT201" s="526"/>
      <c r="BB201" s="526"/>
      <c r="BJ201" s="526"/>
      <c r="BR201" s="526"/>
      <c r="BZ201" s="526"/>
      <c r="CB201" s="526"/>
      <c r="CH201" s="526"/>
    </row>
    <row r="202" spans="1:86" ht="12.75" customHeight="1" x14ac:dyDescent="0.3">
      <c r="A202" s="561" t="s">
        <v>1824</v>
      </c>
      <c r="B202" s="550" t="str">
        <f t="shared" si="6"/>
        <v>X</v>
      </c>
      <c r="C202" s="553" t="s">
        <v>1825</v>
      </c>
      <c r="D202" s="551">
        <v>-9.1377372741699219</v>
      </c>
      <c r="E202" s="551">
        <v>-9.9776382446289063</v>
      </c>
      <c r="F202" s="551">
        <v>-13.973334312438965</v>
      </c>
      <c r="G202" s="551">
        <v>-16.727827072143555</v>
      </c>
      <c r="H202" s="551">
        <v>-14.150333404541016</v>
      </c>
      <c r="I202" s="551">
        <v>-14.072819709777832</v>
      </c>
      <c r="J202" s="551">
        <v>-14.362124443054199</v>
      </c>
      <c r="K202" s="551">
        <v>-14.560214042663574</v>
      </c>
      <c r="L202" s="551">
        <v>-14.324202537536621</v>
      </c>
      <c r="M202" s="551">
        <v>-14.250588417053223</v>
      </c>
      <c r="N202" s="551">
        <v>-14.1539306640625</v>
      </c>
      <c r="O202" s="551">
        <v>-14.181708335876465</v>
      </c>
      <c r="P202" s="551">
        <v>-14.962485313415527</v>
      </c>
      <c r="Q202" s="551">
        <v>-16.551210403442383</v>
      </c>
      <c r="R202" s="551">
        <v>-17.969425201416016</v>
      </c>
      <c r="S202" s="551">
        <v>-20.425146102905273</v>
      </c>
      <c r="T202" s="551">
        <v>-22.763538360595703</v>
      </c>
      <c r="U202" s="551">
        <v>-19.748699188232422</v>
      </c>
      <c r="V202" s="551">
        <v>-23.655380249023438</v>
      </c>
      <c r="W202" s="551">
        <v>-33.849674224853516</v>
      </c>
      <c r="X202" s="551">
        <v>-41.073421478271484</v>
      </c>
      <c r="Y202" s="551">
        <v>-40.212997436523438</v>
      </c>
      <c r="Z202" s="551">
        <v>-38.978378295898438</v>
      </c>
      <c r="AB202" s="551"/>
      <c r="AK202" s="526"/>
      <c r="AT202" s="526"/>
      <c r="BB202" s="526"/>
      <c r="BJ202" s="526"/>
      <c r="BR202" s="526"/>
      <c r="BZ202" s="526"/>
      <c r="CB202" s="526"/>
      <c r="CH202" s="526"/>
    </row>
    <row r="203" spans="1:86" ht="12.75" customHeight="1" x14ac:dyDescent="0.3">
      <c r="A203" s="561" t="s">
        <v>1826</v>
      </c>
      <c r="B203" s="550" t="str">
        <f t="shared" si="6"/>
        <v>X</v>
      </c>
      <c r="C203" s="554" t="s">
        <v>1827</v>
      </c>
      <c r="D203" s="551">
        <v>-9.1377372741699219</v>
      </c>
      <c r="E203" s="551">
        <v>-9.9776382446289063</v>
      </c>
      <c r="F203" s="551">
        <v>-13.973334312438965</v>
      </c>
      <c r="G203" s="551">
        <v>-16.727827072143555</v>
      </c>
      <c r="H203" s="551">
        <v>-14.150333404541016</v>
      </c>
      <c r="I203" s="551">
        <v>-14.072819709777832</v>
      </c>
      <c r="J203" s="551">
        <v>-14.362124443054199</v>
      </c>
      <c r="K203" s="551">
        <v>-14.560214042663574</v>
      </c>
      <c r="L203" s="551">
        <v>-14.324202537536621</v>
      </c>
      <c r="M203" s="551">
        <v>-14.250588417053223</v>
      </c>
      <c r="N203" s="551">
        <v>-14.1539306640625</v>
      </c>
      <c r="O203" s="551">
        <v>-14.181708335876465</v>
      </c>
      <c r="P203" s="551">
        <v>-14.962485313415527</v>
      </c>
      <c r="Q203" s="551">
        <v>-16.551210403442383</v>
      </c>
      <c r="R203" s="551">
        <v>-17.969425201416016</v>
      </c>
      <c r="S203" s="551">
        <v>-20.425146102905273</v>
      </c>
      <c r="T203" s="551">
        <v>-22.763538360595703</v>
      </c>
      <c r="U203" s="551">
        <v>-19.748699188232422</v>
      </c>
      <c r="V203" s="551">
        <v>-23.655380249023438</v>
      </c>
      <c r="W203" s="551">
        <v>-33.849674224853516</v>
      </c>
      <c r="X203" s="551">
        <v>-41.073421478271484</v>
      </c>
      <c r="Y203" s="551">
        <v>-39.566997528076172</v>
      </c>
      <c r="Z203" s="551">
        <v>-38.978378295898438</v>
      </c>
      <c r="AB203" s="551"/>
      <c r="AK203" s="526"/>
      <c r="AT203" s="526"/>
      <c r="BB203" s="526"/>
      <c r="BJ203" s="526"/>
      <c r="BR203" s="526"/>
      <c r="BZ203" s="526"/>
      <c r="CB203" s="526"/>
      <c r="CH203" s="526"/>
    </row>
    <row r="204" spans="1:86" x14ac:dyDescent="0.3">
      <c r="A204" s="561" t="s">
        <v>1828</v>
      </c>
      <c r="B204" s="550" t="str">
        <f t="shared" si="6"/>
        <v>X</v>
      </c>
      <c r="C204" s="556" t="s">
        <v>1829</v>
      </c>
      <c r="D204" s="551">
        <v>-4.7047219276428223</v>
      </c>
      <c r="E204" s="551">
        <v>-5.5366377830505371</v>
      </c>
      <c r="F204" s="551">
        <v>-4.5203442573547363</v>
      </c>
      <c r="G204" s="551">
        <v>-7.2648272514343262</v>
      </c>
      <c r="H204" s="551">
        <v>-4.5773859024047852</v>
      </c>
      <c r="I204" s="551">
        <v>-4.5818204879760742</v>
      </c>
      <c r="J204" s="551">
        <v>-4.6511240005493164</v>
      </c>
      <c r="K204" s="551">
        <v>-4.749244213104248</v>
      </c>
      <c r="L204" s="551">
        <v>-4.5132031440734863</v>
      </c>
      <c r="M204" s="551">
        <v>-4.4395880699157715</v>
      </c>
      <c r="N204" s="551">
        <v>-4.3428788185119629</v>
      </c>
      <c r="O204" s="551">
        <v>-4.002995491027832</v>
      </c>
      <c r="P204" s="551">
        <v>-4.4148402214050293</v>
      </c>
      <c r="Q204" s="551">
        <v>-5.3719267845153809</v>
      </c>
      <c r="R204" s="551">
        <v>-6.0342621803283691</v>
      </c>
      <c r="S204" s="551">
        <v>-8.0151948928833008</v>
      </c>
      <c r="T204" s="551">
        <v>-10.104533195495605</v>
      </c>
      <c r="U204" s="551">
        <v>-6.4773569107055664</v>
      </c>
      <c r="V204" s="551">
        <v>-9.6793880462646484</v>
      </c>
      <c r="W204" s="551">
        <v>-5.8291740417480469</v>
      </c>
      <c r="X204" s="551">
        <v>-7.3728442192077637</v>
      </c>
      <c r="Y204" s="551">
        <v>-5.4559998512268066</v>
      </c>
      <c r="Z204" s="551">
        <v>-5.4219999313354492</v>
      </c>
      <c r="AB204" s="551"/>
    </row>
    <row r="205" spans="1:86" x14ac:dyDescent="0.3">
      <c r="A205" s="561" t="s">
        <v>1830</v>
      </c>
      <c r="B205" s="550" t="str">
        <f t="shared" si="6"/>
        <v>X</v>
      </c>
      <c r="C205" s="557" t="s">
        <v>1831</v>
      </c>
      <c r="D205" s="551">
        <v>-2.500000037252903E-2</v>
      </c>
      <c r="E205" s="551">
        <v>-2.500000037252903E-2</v>
      </c>
      <c r="F205" s="551">
        <v>-2.500000037252903E-2</v>
      </c>
      <c r="G205" s="551">
        <v>-4.7150001525878906</v>
      </c>
      <c r="H205" s="551">
        <v>-2.440000057220459</v>
      </c>
      <c r="I205" s="551">
        <v>-2.4100000858306885</v>
      </c>
      <c r="J205" s="551">
        <v>-2.369999885559082</v>
      </c>
      <c r="K205" s="551">
        <v>-2.4100000858306885</v>
      </c>
      <c r="L205" s="551">
        <v>-2.3499879837036133</v>
      </c>
      <c r="M205" s="551">
        <v>-2.3499879837036133</v>
      </c>
      <c r="N205" s="551">
        <v>-2.4091000556945801</v>
      </c>
      <c r="O205" s="551">
        <v>-2.1370000839233398</v>
      </c>
      <c r="P205" s="551">
        <v>-2.6561999320983887</v>
      </c>
      <c r="Q205" s="551">
        <v>-2.4360001087188721</v>
      </c>
      <c r="R205" s="551">
        <v>-2.4860000610351563</v>
      </c>
      <c r="S205" s="551">
        <v>-2.4360001087188721</v>
      </c>
      <c r="T205" s="551">
        <v>-2.4360001087188721</v>
      </c>
      <c r="U205" s="551">
        <v>-2.4360001087188721</v>
      </c>
      <c r="V205" s="551">
        <v>-2.4360001087188721</v>
      </c>
      <c r="W205" s="551">
        <v>-2.4360001087188721</v>
      </c>
      <c r="X205" s="551">
        <v>-2.4960000514984131</v>
      </c>
      <c r="Y205" s="551">
        <v>-2.5610001087188721</v>
      </c>
      <c r="Z205" s="551">
        <v>-2.5610001087188721</v>
      </c>
      <c r="AB205" s="551"/>
    </row>
    <row r="206" spans="1:86" x14ac:dyDescent="0.3">
      <c r="A206" s="561" t="s">
        <v>1832</v>
      </c>
      <c r="B206" s="550" t="str">
        <f t="shared" si="6"/>
        <v>X</v>
      </c>
      <c r="C206" s="557" t="s">
        <v>1833</v>
      </c>
      <c r="D206" s="551">
        <v>-0.34999999403953552</v>
      </c>
      <c r="E206" s="551">
        <v>-0.34999999403953552</v>
      </c>
      <c r="F206" s="551">
        <v>-0.30000001192092896</v>
      </c>
      <c r="G206" s="551">
        <v>-0.30000001192092896</v>
      </c>
      <c r="H206" s="551">
        <v>-0.26519998908042908</v>
      </c>
      <c r="I206" s="551">
        <v>-0.30000001192092896</v>
      </c>
      <c r="J206" s="551">
        <v>-0.37000000476837158</v>
      </c>
      <c r="K206" s="551">
        <v>-0.36345800757408142</v>
      </c>
      <c r="L206" s="551">
        <v>-0.36153200268745422</v>
      </c>
      <c r="M206" s="551">
        <v>-0.36153200268745422</v>
      </c>
      <c r="N206" s="551">
        <v>-0.32539999485015869</v>
      </c>
      <c r="O206" s="551">
        <v>-0.27700001001358032</v>
      </c>
      <c r="P206" s="551">
        <v>-0.28909400105476379</v>
      </c>
      <c r="Q206" s="551">
        <v>-0.289000004529953</v>
      </c>
      <c r="R206" s="551">
        <v>-0.34200000762939453</v>
      </c>
      <c r="S206" s="551">
        <v>-0.38799700140953064</v>
      </c>
      <c r="T206" s="551">
        <v>-0.3880000114440918</v>
      </c>
      <c r="U206" s="551">
        <v>-0.46700000762939453</v>
      </c>
      <c r="V206" s="551">
        <v>-0.47999998927116394</v>
      </c>
      <c r="W206" s="551">
        <v>-0.47999998927116394</v>
      </c>
      <c r="X206" s="551">
        <v>-0.47999998927116394</v>
      </c>
      <c r="Y206" s="551">
        <v>-0.43000000715255737</v>
      </c>
      <c r="Z206" s="551">
        <v>-0.39899998903274536</v>
      </c>
      <c r="AB206" s="551"/>
    </row>
    <row r="207" spans="1:86" x14ac:dyDescent="0.3">
      <c r="A207" s="561" t="s">
        <v>1834</v>
      </c>
      <c r="B207" s="550" t="str">
        <f t="shared" si="6"/>
        <v>X</v>
      </c>
      <c r="C207" s="557" t="s">
        <v>1835</v>
      </c>
      <c r="D207" s="551">
        <v>-0.57700002193450928</v>
      </c>
      <c r="E207" s="551">
        <v>-0.5</v>
      </c>
      <c r="F207" s="551">
        <v>-0.44999998807907104</v>
      </c>
      <c r="G207" s="551">
        <v>0</v>
      </c>
      <c r="H207" s="551">
        <v>-0.44999998807907104</v>
      </c>
      <c r="I207" s="551">
        <v>-0.44999998807907104</v>
      </c>
      <c r="J207" s="551">
        <v>-0.5</v>
      </c>
      <c r="K207" s="551">
        <v>-0.44999998807907104</v>
      </c>
      <c r="L207" s="551">
        <v>-0.42125898599624634</v>
      </c>
      <c r="M207" s="551">
        <v>-0.42500001192092896</v>
      </c>
      <c r="N207" s="551">
        <v>-0.38249999284744263</v>
      </c>
      <c r="O207" s="551">
        <v>-0.38699999451637268</v>
      </c>
      <c r="P207" s="551">
        <v>-0.35670799016952515</v>
      </c>
      <c r="Q207" s="551">
        <v>-0.35699999332427979</v>
      </c>
      <c r="R207" s="551">
        <v>-0.40000000596046448</v>
      </c>
      <c r="S207" s="551">
        <v>-0.40000000596046448</v>
      </c>
      <c r="T207" s="551">
        <v>-0.40000000596046448</v>
      </c>
      <c r="U207" s="551">
        <v>-0.44999998807907104</v>
      </c>
      <c r="V207" s="551">
        <v>-0.40000000596046448</v>
      </c>
      <c r="W207" s="551">
        <v>-0.40000000596046448</v>
      </c>
      <c r="X207" s="551">
        <v>-0.40000000596046448</v>
      </c>
      <c r="Y207" s="551">
        <v>-0.40000000596046448</v>
      </c>
      <c r="Z207" s="551">
        <v>-0.36000001430511475</v>
      </c>
      <c r="AB207" s="551"/>
    </row>
    <row r="208" spans="1:86" x14ac:dyDescent="0.3">
      <c r="A208" s="561" t="s">
        <v>1836</v>
      </c>
      <c r="B208" s="550" t="str">
        <f t="shared" ref="B208:B239" si="7">IF(SUM(D208:AG208)=0,"","X")</f>
        <v>X</v>
      </c>
      <c r="C208" s="557" t="s">
        <v>1837</v>
      </c>
      <c r="D208" s="551">
        <v>-6.7000001668930054E-2</v>
      </c>
      <c r="E208" s="551">
        <v>-0.56697601079940796</v>
      </c>
      <c r="F208" s="551">
        <v>-6.6882997751235962E-2</v>
      </c>
      <c r="G208" s="551">
        <v>0</v>
      </c>
      <c r="H208" s="551">
        <v>-6.7000001668930054E-2</v>
      </c>
      <c r="I208" s="551">
        <v>-6.7000001668930054E-2</v>
      </c>
      <c r="J208" s="551">
        <v>-6.7000001668930054E-2</v>
      </c>
      <c r="K208" s="551">
        <v>-6.4497001469135284E-2</v>
      </c>
      <c r="L208" s="551">
        <v>-6.6644996404647827E-2</v>
      </c>
      <c r="M208" s="551">
        <v>-6.7000001668930054E-2</v>
      </c>
      <c r="N208" s="551">
        <v>-5.9999998658895493E-2</v>
      </c>
      <c r="O208" s="551">
        <v>-6.4000003039836884E-2</v>
      </c>
      <c r="P208" s="551">
        <v>-5.8990001678466797E-2</v>
      </c>
      <c r="Q208" s="551">
        <v>-5.9000000357627869E-2</v>
      </c>
      <c r="R208" s="551">
        <v>-7.0000000298023224E-2</v>
      </c>
      <c r="S208" s="551">
        <v>-7.0000000298023224E-2</v>
      </c>
      <c r="T208" s="551">
        <v>-7.0000000298023224E-2</v>
      </c>
      <c r="U208" s="551">
        <v>-7.0000000298023224E-2</v>
      </c>
      <c r="V208" s="551">
        <v>-7.0000000298023224E-2</v>
      </c>
      <c r="W208" s="551">
        <v>-7.0000000298023224E-2</v>
      </c>
      <c r="X208" s="551">
        <v>-0.15000000596046448</v>
      </c>
      <c r="Y208" s="551">
        <v>-0.15000000596046448</v>
      </c>
      <c r="Z208" s="551">
        <v>-0.13500000536441803</v>
      </c>
      <c r="AB208" s="551"/>
    </row>
    <row r="209" spans="1:28" x14ac:dyDescent="0.3">
      <c r="A209" s="561" t="s">
        <v>1838</v>
      </c>
      <c r="B209" s="550" t="str">
        <f t="shared" si="7"/>
        <v>X</v>
      </c>
      <c r="C209" s="557" t="s">
        <v>1839</v>
      </c>
      <c r="D209" s="551">
        <v>-1</v>
      </c>
      <c r="E209" s="551">
        <v>-1.4579528570175171</v>
      </c>
      <c r="F209" s="551">
        <v>-0.99994939565658569</v>
      </c>
      <c r="G209" s="551">
        <v>-1.9999182224273682</v>
      </c>
      <c r="H209" s="551">
        <v>-0.95388245582580566</v>
      </c>
      <c r="I209" s="551">
        <v>-0.89986026287078857</v>
      </c>
      <c r="J209" s="551">
        <v>-0.85000002384185791</v>
      </c>
      <c r="K209" s="551">
        <v>-0.92401623725891113</v>
      </c>
      <c r="L209" s="551">
        <v>-0.72498810291290283</v>
      </c>
      <c r="M209" s="551">
        <v>-0.72500002384185791</v>
      </c>
      <c r="N209" s="551">
        <v>-0.62749999761581421</v>
      </c>
      <c r="O209" s="551">
        <v>-0.6049957275390625</v>
      </c>
      <c r="P209" s="551">
        <v>-0.625</v>
      </c>
      <c r="Q209" s="551">
        <v>-0.63499999046325684</v>
      </c>
      <c r="R209" s="551">
        <v>-0.64499998092651367</v>
      </c>
      <c r="S209" s="551">
        <v>-0.8399999737739563</v>
      </c>
      <c r="T209" s="551">
        <v>-0.92000001668930054</v>
      </c>
      <c r="U209" s="551">
        <v>-1.4259999990463257</v>
      </c>
      <c r="V209" s="551">
        <v>-1.4259999990463257</v>
      </c>
      <c r="W209" s="551">
        <v>-1.8810000419616699</v>
      </c>
      <c r="X209" s="551">
        <v>-1.4259999990463257</v>
      </c>
      <c r="Y209" s="551">
        <v>-1.4259999990463257</v>
      </c>
      <c r="Z209" s="551">
        <v>-1.0880000591278076</v>
      </c>
      <c r="AB209" s="551"/>
    </row>
    <row r="210" spans="1:28" x14ac:dyDescent="0.3">
      <c r="A210" s="561" t="s">
        <v>1840</v>
      </c>
      <c r="B210" s="550" t="str">
        <f t="shared" si="7"/>
        <v/>
      </c>
      <c r="C210" s="557" t="s">
        <v>1841</v>
      </c>
      <c r="D210" s="551">
        <v>0</v>
      </c>
      <c r="E210" s="551">
        <v>0</v>
      </c>
      <c r="F210" s="551">
        <v>0</v>
      </c>
      <c r="G210" s="551">
        <v>0</v>
      </c>
      <c r="H210" s="551">
        <v>0</v>
      </c>
      <c r="I210" s="551">
        <v>0</v>
      </c>
      <c r="J210" s="551">
        <v>0</v>
      </c>
      <c r="K210" s="551">
        <v>0</v>
      </c>
      <c r="L210" s="551">
        <v>0</v>
      </c>
      <c r="M210" s="551">
        <v>0</v>
      </c>
      <c r="N210" s="551">
        <v>0</v>
      </c>
      <c r="O210" s="551">
        <v>0</v>
      </c>
      <c r="P210" s="551">
        <v>0</v>
      </c>
      <c r="Q210" s="551">
        <v>0</v>
      </c>
      <c r="R210" s="551">
        <v>0</v>
      </c>
      <c r="S210" s="551">
        <v>0</v>
      </c>
      <c r="T210" s="551">
        <v>0</v>
      </c>
      <c r="U210" s="551">
        <v>0</v>
      </c>
      <c r="V210" s="551">
        <v>0</v>
      </c>
      <c r="W210" s="551">
        <v>0</v>
      </c>
      <c r="X210" s="551">
        <v>0</v>
      </c>
      <c r="Y210" s="551">
        <v>0</v>
      </c>
      <c r="Z210" s="551">
        <v>0</v>
      </c>
      <c r="AB210" s="551"/>
    </row>
    <row r="211" spans="1:28" x14ac:dyDescent="0.3">
      <c r="A211" s="561" t="s">
        <v>1842</v>
      </c>
      <c r="B211" s="550" t="str">
        <f t="shared" si="7"/>
        <v>X</v>
      </c>
      <c r="C211" s="557" t="s">
        <v>1843</v>
      </c>
      <c r="D211" s="551">
        <v>0</v>
      </c>
      <c r="E211" s="551">
        <v>0</v>
      </c>
      <c r="F211" s="551">
        <v>-9.9999997764825821E-3</v>
      </c>
      <c r="G211" s="551">
        <v>-1.9999999552965164E-2</v>
      </c>
      <c r="H211" s="551">
        <v>-1.9999999552965164E-2</v>
      </c>
      <c r="I211" s="551">
        <v>-1.9999999552965164E-2</v>
      </c>
      <c r="J211" s="551">
        <v>-2.9999999329447746E-2</v>
      </c>
      <c r="K211" s="551">
        <v>-2.9999999329447746E-2</v>
      </c>
      <c r="L211" s="551">
        <v>-2.9841000214219093E-2</v>
      </c>
      <c r="M211" s="551">
        <v>-2.9841000214219093E-2</v>
      </c>
      <c r="N211" s="551">
        <v>-2.9899999499320984E-2</v>
      </c>
      <c r="O211" s="551">
        <v>-2.9999999329447746E-2</v>
      </c>
      <c r="P211" s="551">
        <v>-2.9999999329447746E-2</v>
      </c>
      <c r="Q211" s="551">
        <v>-3.9000000804662704E-2</v>
      </c>
      <c r="R211" s="551">
        <v>-4.5000001788139343E-2</v>
      </c>
      <c r="S211" s="551">
        <v>-4.5000001788139343E-2</v>
      </c>
      <c r="T211" s="551">
        <v>-4.5000001788139343E-2</v>
      </c>
      <c r="U211" s="551">
        <v>-4.5000001788139343E-2</v>
      </c>
      <c r="V211" s="551">
        <v>-6.4999997615814209E-2</v>
      </c>
      <c r="W211" s="551">
        <v>-7.0000000298023224E-2</v>
      </c>
      <c r="X211" s="551">
        <v>-5.4999999701976776E-2</v>
      </c>
      <c r="Y211" s="551">
        <v>-5.4999999701976776E-2</v>
      </c>
      <c r="Z211" s="551">
        <v>0</v>
      </c>
      <c r="AB211" s="551"/>
    </row>
    <row r="212" spans="1:28" x14ac:dyDescent="0.3">
      <c r="A212" s="561" t="s">
        <v>1844</v>
      </c>
      <c r="B212" s="550" t="str">
        <f t="shared" si="7"/>
        <v>X</v>
      </c>
      <c r="C212" s="557" t="s">
        <v>1845</v>
      </c>
      <c r="D212" s="551">
        <v>0</v>
      </c>
      <c r="E212" s="551">
        <v>0</v>
      </c>
      <c r="F212" s="551">
        <v>0</v>
      </c>
      <c r="G212" s="551">
        <v>0</v>
      </c>
      <c r="H212" s="551">
        <v>0</v>
      </c>
      <c r="I212" s="551">
        <v>-3.5000000149011612E-2</v>
      </c>
      <c r="J212" s="551">
        <v>-5.000000074505806E-2</v>
      </c>
      <c r="K212" s="551">
        <v>-5.000000074505806E-2</v>
      </c>
      <c r="L212" s="551">
        <v>-3.9999999105930328E-2</v>
      </c>
      <c r="M212" s="551">
        <v>-1.9999999552965164E-2</v>
      </c>
      <c r="N212" s="551">
        <v>-1.7999999225139618E-2</v>
      </c>
      <c r="O212" s="551">
        <v>-0.11999999731779099</v>
      </c>
      <c r="P212" s="551">
        <v>-2.1134000271558762E-2</v>
      </c>
      <c r="Q212" s="551">
        <v>-1.7999999225139618E-2</v>
      </c>
      <c r="R212" s="551">
        <v>-2.500000037252903E-2</v>
      </c>
      <c r="S212" s="551">
        <v>-2.500000037252903E-2</v>
      </c>
      <c r="T212" s="551">
        <v>-2.500000037252903E-2</v>
      </c>
      <c r="U212" s="551">
        <v>-2.500000037252903E-2</v>
      </c>
      <c r="V212" s="551">
        <v>-2.9999999329447746E-2</v>
      </c>
      <c r="W212" s="551">
        <v>-2.9999999329447746E-2</v>
      </c>
      <c r="X212" s="551">
        <v>0</v>
      </c>
      <c r="Y212" s="551">
        <v>0</v>
      </c>
      <c r="Z212" s="551">
        <v>0</v>
      </c>
      <c r="AB212" s="551"/>
    </row>
    <row r="213" spans="1:28" x14ac:dyDescent="0.3">
      <c r="A213" s="561" t="s">
        <v>1846</v>
      </c>
      <c r="B213" s="550" t="str">
        <f t="shared" si="7"/>
        <v>X</v>
      </c>
      <c r="C213" s="557" t="s">
        <v>1847</v>
      </c>
      <c r="D213" s="551">
        <v>-0.11500000208616257</v>
      </c>
      <c r="E213" s="551">
        <v>-0.12999999523162842</v>
      </c>
      <c r="F213" s="551">
        <v>-0.12999999523162842</v>
      </c>
      <c r="G213" s="551">
        <v>-0.12999999523162842</v>
      </c>
      <c r="H213" s="551">
        <v>-0.12999999523162842</v>
      </c>
      <c r="I213" s="551">
        <v>-0.12999999523162842</v>
      </c>
      <c r="J213" s="551">
        <v>-0.12999999523162842</v>
      </c>
      <c r="K213" s="551">
        <v>-0.12999999523162842</v>
      </c>
      <c r="L213" s="551">
        <v>-0.12931099534034729</v>
      </c>
      <c r="M213" s="551">
        <v>-0.12931099534034729</v>
      </c>
      <c r="N213" s="551">
        <v>-0.12929999828338623</v>
      </c>
      <c r="O213" s="551">
        <v>-0.125</v>
      </c>
      <c r="P213" s="551">
        <v>-0.125</v>
      </c>
      <c r="Q213" s="551">
        <v>-0.125</v>
      </c>
      <c r="R213" s="551">
        <v>-0.125</v>
      </c>
      <c r="S213" s="551">
        <v>-0.125</v>
      </c>
      <c r="T213" s="551">
        <v>-0.125</v>
      </c>
      <c r="U213" s="551">
        <v>-0.125</v>
      </c>
      <c r="V213" s="551">
        <v>-0.125</v>
      </c>
      <c r="W213" s="551">
        <v>-0.125</v>
      </c>
      <c r="X213" s="551">
        <v>-0.125</v>
      </c>
      <c r="Y213" s="551">
        <v>-0.125</v>
      </c>
      <c r="Z213" s="551">
        <v>-0.125</v>
      </c>
      <c r="AB213" s="551"/>
    </row>
    <row r="214" spans="1:28" x14ac:dyDescent="0.3">
      <c r="A214" s="561" t="s">
        <v>1848</v>
      </c>
      <c r="B214" s="550" t="str">
        <f t="shared" si="7"/>
        <v>X</v>
      </c>
      <c r="C214" s="557" t="s">
        <v>1849</v>
      </c>
      <c r="D214" s="551">
        <v>-0.13987299799919128</v>
      </c>
      <c r="E214" s="551">
        <v>-0.16170899569988251</v>
      </c>
      <c r="F214" s="551">
        <v>-0.14499999582767487</v>
      </c>
      <c r="G214" s="551">
        <v>0</v>
      </c>
      <c r="H214" s="551">
        <v>-0.14499999582767487</v>
      </c>
      <c r="I214" s="551">
        <v>-0.17000000178813934</v>
      </c>
      <c r="J214" s="551">
        <v>-0.18420100212097168</v>
      </c>
      <c r="K214" s="551">
        <v>-0.18310299515724182</v>
      </c>
      <c r="L214" s="551">
        <v>-0.24244000017642975</v>
      </c>
      <c r="M214" s="551">
        <v>-0.18266700208187103</v>
      </c>
      <c r="N214" s="551">
        <v>-0.1567779928445816</v>
      </c>
      <c r="O214" s="551">
        <v>-0.16099999845027924</v>
      </c>
      <c r="P214" s="551">
        <v>-0.16339799761772156</v>
      </c>
      <c r="Q214" s="551">
        <v>-0.1629520058631897</v>
      </c>
      <c r="R214" s="551">
        <v>-0.16981999576091766</v>
      </c>
      <c r="S214" s="551">
        <v>-0.17193099856376648</v>
      </c>
      <c r="T214" s="551">
        <v>-0.2215300053358078</v>
      </c>
      <c r="U214" s="551">
        <v>-0.22732600569725037</v>
      </c>
      <c r="V214" s="551">
        <v>-0.22619099915027618</v>
      </c>
      <c r="W214" s="551">
        <v>-0.24322199821472168</v>
      </c>
      <c r="X214" s="551">
        <v>-0.24234400689601898</v>
      </c>
      <c r="Y214" s="551">
        <v>-0.20000000298023224</v>
      </c>
      <c r="Z214" s="551">
        <v>-0.23399999737739563</v>
      </c>
      <c r="AB214" s="551"/>
    </row>
    <row r="215" spans="1:28" x14ac:dyDescent="0.3">
      <c r="A215" s="561" t="s">
        <v>1850</v>
      </c>
      <c r="B215" s="550" t="str">
        <f t="shared" si="7"/>
        <v>X</v>
      </c>
      <c r="C215" s="557" t="s">
        <v>1851</v>
      </c>
      <c r="D215" s="551">
        <v>-1.8489999929443002E-3</v>
      </c>
      <c r="E215" s="551">
        <v>0</v>
      </c>
      <c r="F215" s="551">
        <v>-4.851200059056282E-2</v>
      </c>
      <c r="G215" s="551">
        <v>-9.9909000098705292E-2</v>
      </c>
      <c r="H215" s="551">
        <v>-0.10630299896001816</v>
      </c>
      <c r="I215" s="551">
        <v>-9.9959999322891235E-2</v>
      </c>
      <c r="J215" s="551">
        <v>-9.9922999739646912E-2</v>
      </c>
      <c r="K215" s="551">
        <v>-9.8990999162197113E-2</v>
      </c>
      <c r="L215" s="551">
        <v>-9.9469996988773346E-2</v>
      </c>
      <c r="M215" s="551">
        <v>-9.9770002067089081E-2</v>
      </c>
      <c r="N215" s="551">
        <v>-9.9500000476837158E-2</v>
      </c>
      <c r="O215" s="551">
        <v>-9.7000002861022949E-2</v>
      </c>
      <c r="P215" s="551">
        <v>-8.9316003024578094E-2</v>
      </c>
      <c r="Q215" s="551">
        <v>-8.4908001124858856E-2</v>
      </c>
      <c r="R215" s="551">
        <v>-9.3000002205371857E-2</v>
      </c>
      <c r="S215" s="551">
        <v>-0.1080000028014183</v>
      </c>
      <c r="T215" s="551">
        <v>-0.18006299436092377</v>
      </c>
      <c r="U215" s="551">
        <v>-9.3006998300552368E-2</v>
      </c>
      <c r="V215" s="551">
        <v>-9.3999996781349182E-2</v>
      </c>
      <c r="W215" s="551">
        <v>-9.3952000141143799E-2</v>
      </c>
      <c r="X215" s="551">
        <v>-9.3999996781349182E-2</v>
      </c>
      <c r="Y215" s="551">
        <v>-9.0999998152256012E-2</v>
      </c>
      <c r="Z215" s="551">
        <v>-6.1000000685453415E-2</v>
      </c>
      <c r="AB215" s="551"/>
    </row>
    <row r="216" spans="1:28" x14ac:dyDescent="0.3">
      <c r="A216" s="561" t="s">
        <v>1852</v>
      </c>
      <c r="B216" s="550" t="str">
        <f t="shared" si="7"/>
        <v>X</v>
      </c>
      <c r="C216" s="557" t="s">
        <v>1853</v>
      </c>
      <c r="D216" s="551">
        <v>0</v>
      </c>
      <c r="E216" s="551">
        <v>0</v>
      </c>
      <c r="F216" s="551">
        <v>0</v>
      </c>
      <c r="G216" s="551">
        <v>0</v>
      </c>
      <c r="H216" s="551">
        <v>0</v>
      </c>
      <c r="I216" s="551">
        <v>0</v>
      </c>
      <c r="J216" s="551">
        <v>0</v>
      </c>
      <c r="K216" s="551">
        <v>-4.517899826169014E-2</v>
      </c>
      <c r="L216" s="551">
        <v>-4.7729000449180603E-2</v>
      </c>
      <c r="M216" s="551">
        <v>-4.9479000270366669E-2</v>
      </c>
      <c r="N216" s="551">
        <v>-0.10490100085735321</v>
      </c>
      <c r="O216" s="551">
        <v>0</v>
      </c>
      <c r="P216" s="551">
        <v>0</v>
      </c>
      <c r="Q216" s="551">
        <v>0</v>
      </c>
      <c r="R216" s="551">
        <v>6.6557757556438446E-2</v>
      </c>
      <c r="S216" s="551">
        <v>1.2733619660139084E-2</v>
      </c>
      <c r="T216" s="551">
        <v>-1.5854400396347046</v>
      </c>
      <c r="U216" s="551">
        <v>-1.1130239963531494</v>
      </c>
      <c r="V216" s="551">
        <v>-0.4568171501159668</v>
      </c>
      <c r="W216" s="551">
        <v>0</v>
      </c>
      <c r="X216" s="551">
        <v>-0.30450001358985901</v>
      </c>
      <c r="Y216" s="551">
        <v>-1.7999999225139618E-2</v>
      </c>
      <c r="Z216" s="551">
        <v>-0.19599999487400055</v>
      </c>
      <c r="AB216" s="551"/>
    </row>
    <row r="217" spans="1:28" x14ac:dyDescent="0.3">
      <c r="A217" s="561" t="s">
        <v>1854</v>
      </c>
      <c r="B217" s="550" t="str">
        <f t="shared" si="7"/>
        <v>X</v>
      </c>
      <c r="C217" s="557" t="s">
        <v>1855</v>
      </c>
      <c r="D217" s="551">
        <v>0</v>
      </c>
      <c r="E217" s="551">
        <v>0</v>
      </c>
      <c r="F217" s="551">
        <v>0</v>
      </c>
      <c r="G217" s="551">
        <v>0</v>
      </c>
      <c r="H217" s="551">
        <v>0</v>
      </c>
      <c r="I217" s="551">
        <v>0</v>
      </c>
      <c r="J217" s="551">
        <v>0</v>
      </c>
      <c r="K217" s="551">
        <v>0</v>
      </c>
      <c r="L217" s="551">
        <v>0</v>
      </c>
      <c r="M217" s="551">
        <v>0</v>
      </c>
      <c r="N217" s="551">
        <v>0</v>
      </c>
      <c r="O217" s="551">
        <v>0</v>
      </c>
      <c r="P217" s="551">
        <v>0</v>
      </c>
      <c r="Q217" s="551">
        <v>-1.1660670042037964</v>
      </c>
      <c r="R217" s="551">
        <v>-1.7000000476837158</v>
      </c>
      <c r="S217" s="551">
        <v>-3.4189999103546143</v>
      </c>
      <c r="T217" s="551">
        <v>-3.4035000801086426</v>
      </c>
      <c r="U217" s="551">
        <v>0</v>
      </c>
      <c r="V217" s="551">
        <v>0</v>
      </c>
      <c r="W217" s="551">
        <v>0</v>
      </c>
      <c r="X217" s="551">
        <v>-1.6000000238418579</v>
      </c>
      <c r="Y217" s="551">
        <v>0</v>
      </c>
      <c r="Z217" s="551">
        <v>0</v>
      </c>
      <c r="AB217" s="551"/>
    </row>
    <row r="218" spans="1:28" x14ac:dyDescent="0.3">
      <c r="A218" s="561" t="s">
        <v>1856</v>
      </c>
      <c r="B218" s="550" t="str">
        <f t="shared" si="7"/>
        <v>X</v>
      </c>
      <c r="C218" s="557" t="s">
        <v>1857</v>
      </c>
      <c r="D218" s="551">
        <v>-2.4289999008178711</v>
      </c>
      <c r="E218" s="551">
        <v>-2.3450000286102295</v>
      </c>
      <c r="F218" s="551">
        <v>-2.3450000286102295</v>
      </c>
      <c r="G218" s="551">
        <v>0</v>
      </c>
      <c r="H218" s="551">
        <v>0</v>
      </c>
      <c r="I218" s="551">
        <v>0</v>
      </c>
      <c r="J218" s="551">
        <v>0</v>
      </c>
      <c r="K218" s="551">
        <v>0</v>
      </c>
      <c r="L218" s="551">
        <v>0</v>
      </c>
      <c r="M218" s="551">
        <v>0</v>
      </c>
      <c r="N218" s="551">
        <v>0</v>
      </c>
      <c r="O218" s="551">
        <v>0</v>
      </c>
      <c r="P218" s="551">
        <v>0</v>
      </c>
      <c r="Q218" s="551">
        <v>0</v>
      </c>
      <c r="R218" s="551">
        <v>0</v>
      </c>
      <c r="S218" s="551">
        <v>0</v>
      </c>
      <c r="T218" s="551">
        <v>-0.30500000715255737</v>
      </c>
      <c r="U218" s="551">
        <v>0</v>
      </c>
      <c r="V218" s="551">
        <v>-3.8703799247741699</v>
      </c>
      <c r="W218" s="551">
        <v>0</v>
      </c>
      <c r="X218" s="551">
        <v>0</v>
      </c>
      <c r="Y218" s="551">
        <v>0</v>
      </c>
      <c r="Z218" s="551">
        <v>-0.2630000114440918</v>
      </c>
      <c r="AB218" s="551"/>
    </row>
    <row r="219" spans="1:28" x14ac:dyDescent="0.3">
      <c r="A219" s="561" t="s">
        <v>1858</v>
      </c>
      <c r="B219" s="550" t="str">
        <f t="shared" si="7"/>
        <v>X</v>
      </c>
      <c r="C219" s="556" t="s">
        <v>1859</v>
      </c>
      <c r="D219" s="551">
        <v>-4.4330148696899414</v>
      </c>
      <c r="E219" s="551">
        <v>-4.4409999847412109</v>
      </c>
      <c r="F219" s="551">
        <v>-4.4529900550842285</v>
      </c>
      <c r="G219" s="551">
        <v>-4.4629998207092285</v>
      </c>
      <c r="H219" s="551">
        <v>-4.5729479789733887</v>
      </c>
      <c r="I219" s="551">
        <v>-4.4909992218017578</v>
      </c>
      <c r="J219" s="551">
        <v>-4.7109999656677246</v>
      </c>
      <c r="K219" s="551">
        <v>-4.8109698295593262</v>
      </c>
      <c r="L219" s="551">
        <v>-4.810999870300293</v>
      </c>
      <c r="M219" s="551">
        <v>-4.810999870300293</v>
      </c>
      <c r="N219" s="551">
        <v>-4.8110518455505371</v>
      </c>
      <c r="O219" s="551">
        <v>-5.1787118911743164</v>
      </c>
      <c r="P219" s="551">
        <v>-5.547645092010498</v>
      </c>
      <c r="Q219" s="551">
        <v>-6.1792831420898438</v>
      </c>
      <c r="R219" s="551">
        <v>-6.9351639747619629</v>
      </c>
      <c r="S219" s="551">
        <v>-7.4099521636962891</v>
      </c>
      <c r="T219" s="551">
        <v>-7.6590070724487305</v>
      </c>
      <c r="U219" s="551">
        <v>-8.2713432312011719</v>
      </c>
      <c r="V219" s="551">
        <v>-8.9759912490844727</v>
      </c>
      <c r="W219" s="551">
        <v>-9.3405008316040039</v>
      </c>
      <c r="X219" s="551">
        <v>-10.994926452636719</v>
      </c>
      <c r="Y219" s="551">
        <v>-12.809996604919434</v>
      </c>
      <c r="Z219" s="551">
        <v>-16.60137939453125</v>
      </c>
      <c r="AB219" s="551"/>
    </row>
    <row r="220" spans="1:28" x14ac:dyDescent="0.3">
      <c r="A220" s="561" t="s">
        <v>1860</v>
      </c>
      <c r="B220" s="550" t="str">
        <f t="shared" si="7"/>
        <v>X</v>
      </c>
      <c r="C220" s="556" t="s">
        <v>1861</v>
      </c>
      <c r="D220" s="551">
        <v>0</v>
      </c>
      <c r="E220" s="551">
        <v>0</v>
      </c>
      <c r="F220" s="551">
        <v>0</v>
      </c>
      <c r="G220" s="551">
        <v>0</v>
      </c>
      <c r="H220" s="551">
        <v>0</v>
      </c>
      <c r="I220" s="551">
        <v>0</v>
      </c>
      <c r="J220" s="551">
        <v>0</v>
      </c>
      <c r="K220" s="551">
        <v>0</v>
      </c>
      <c r="L220" s="551">
        <v>0</v>
      </c>
      <c r="M220" s="551">
        <v>0</v>
      </c>
      <c r="N220" s="551">
        <v>0</v>
      </c>
      <c r="O220" s="551">
        <v>0</v>
      </c>
      <c r="P220" s="551">
        <v>0</v>
      </c>
      <c r="Q220" s="551">
        <v>0</v>
      </c>
      <c r="R220" s="551">
        <v>0</v>
      </c>
      <c r="S220" s="551">
        <v>0</v>
      </c>
      <c r="T220" s="551">
        <v>0</v>
      </c>
      <c r="U220" s="551">
        <v>0</v>
      </c>
      <c r="V220" s="551">
        <v>0</v>
      </c>
      <c r="W220" s="551">
        <v>-3.6800000667572021</v>
      </c>
      <c r="X220" s="551">
        <v>-7.705650806427002</v>
      </c>
      <c r="Y220" s="551">
        <v>-6.3010001182556152</v>
      </c>
      <c r="Z220" s="551">
        <v>-1.9550000429153442</v>
      </c>
      <c r="AB220" s="551"/>
    </row>
    <row r="221" spans="1:28" x14ac:dyDescent="0.3">
      <c r="A221" s="561" t="s">
        <v>1862</v>
      </c>
      <c r="B221" s="550" t="str">
        <f t="shared" si="7"/>
        <v>X</v>
      </c>
      <c r="C221" s="557" t="s">
        <v>1863</v>
      </c>
      <c r="D221" s="551">
        <v>0</v>
      </c>
      <c r="E221" s="551">
        <v>0</v>
      </c>
      <c r="F221" s="551">
        <v>0</v>
      </c>
      <c r="G221" s="551">
        <v>0</v>
      </c>
      <c r="H221" s="551">
        <v>0</v>
      </c>
      <c r="I221" s="551">
        <v>0</v>
      </c>
      <c r="J221" s="551">
        <v>0</v>
      </c>
      <c r="K221" s="551">
        <v>0</v>
      </c>
      <c r="L221" s="551">
        <v>0</v>
      </c>
      <c r="M221" s="551">
        <v>0</v>
      </c>
      <c r="N221" s="551">
        <v>0</v>
      </c>
      <c r="O221" s="551">
        <v>0</v>
      </c>
      <c r="P221" s="551">
        <v>0</v>
      </c>
      <c r="Q221" s="551">
        <v>0</v>
      </c>
      <c r="R221" s="551">
        <v>0</v>
      </c>
      <c r="S221" s="551">
        <v>0</v>
      </c>
      <c r="T221" s="551">
        <v>0</v>
      </c>
      <c r="U221" s="551">
        <v>0</v>
      </c>
      <c r="V221" s="551">
        <v>0</v>
      </c>
      <c r="W221" s="551">
        <v>-2.0999999046325684</v>
      </c>
      <c r="X221" s="551">
        <v>-2.7599999904632568</v>
      </c>
      <c r="Y221" s="551">
        <v>-3.9089999198913574</v>
      </c>
      <c r="Z221" s="551">
        <v>-1.9550000429153442</v>
      </c>
      <c r="AB221" s="551"/>
    </row>
    <row r="222" spans="1:28" x14ac:dyDescent="0.3">
      <c r="A222" s="561" t="s">
        <v>1864</v>
      </c>
      <c r="B222" s="550" t="str">
        <f t="shared" si="7"/>
        <v>X</v>
      </c>
      <c r="C222" s="557" t="s">
        <v>1865</v>
      </c>
      <c r="D222" s="551">
        <v>0</v>
      </c>
      <c r="E222" s="551">
        <v>0</v>
      </c>
      <c r="F222" s="551">
        <v>0</v>
      </c>
      <c r="G222" s="551">
        <v>0</v>
      </c>
      <c r="H222" s="551">
        <v>0</v>
      </c>
      <c r="I222" s="551">
        <v>0</v>
      </c>
      <c r="J222" s="551">
        <v>0</v>
      </c>
      <c r="K222" s="551">
        <v>0</v>
      </c>
      <c r="L222" s="551">
        <v>0</v>
      </c>
      <c r="M222" s="551">
        <v>0</v>
      </c>
      <c r="N222" s="551">
        <v>0</v>
      </c>
      <c r="O222" s="551">
        <v>0</v>
      </c>
      <c r="P222" s="551">
        <v>0</v>
      </c>
      <c r="Q222" s="551">
        <v>0</v>
      </c>
      <c r="R222" s="551">
        <v>0</v>
      </c>
      <c r="S222" s="551">
        <v>0</v>
      </c>
      <c r="T222" s="551">
        <v>0</v>
      </c>
      <c r="U222" s="551">
        <v>0</v>
      </c>
      <c r="V222" s="551">
        <v>0</v>
      </c>
      <c r="W222" s="551">
        <v>-1.5800000429153442</v>
      </c>
      <c r="X222" s="551">
        <v>-4.9456510543823242</v>
      </c>
      <c r="Y222" s="551">
        <v>-2.3919999599456787</v>
      </c>
      <c r="Z222" s="551">
        <v>0</v>
      </c>
      <c r="AB222" s="551"/>
    </row>
    <row r="223" spans="1:28" x14ac:dyDescent="0.3">
      <c r="A223" s="561" t="s">
        <v>1866</v>
      </c>
      <c r="B223" s="550" t="str">
        <f t="shared" si="7"/>
        <v/>
      </c>
      <c r="C223" s="557" t="s">
        <v>1867</v>
      </c>
      <c r="D223" s="551">
        <v>0</v>
      </c>
      <c r="E223" s="551">
        <v>0</v>
      </c>
      <c r="F223" s="551">
        <v>0</v>
      </c>
      <c r="G223" s="551">
        <v>0</v>
      </c>
      <c r="H223" s="551">
        <v>0</v>
      </c>
      <c r="I223" s="551">
        <v>0</v>
      </c>
      <c r="J223" s="551">
        <v>0</v>
      </c>
      <c r="K223" s="551">
        <v>0</v>
      </c>
      <c r="L223" s="551">
        <v>0</v>
      </c>
      <c r="M223" s="551">
        <v>0</v>
      </c>
      <c r="N223" s="551">
        <v>0</v>
      </c>
      <c r="O223" s="551">
        <v>0</v>
      </c>
      <c r="P223" s="551">
        <v>0</v>
      </c>
      <c r="Q223" s="551">
        <v>0</v>
      </c>
      <c r="R223" s="551">
        <v>0</v>
      </c>
      <c r="S223" s="551">
        <v>0</v>
      </c>
      <c r="T223" s="551">
        <v>0</v>
      </c>
      <c r="U223" s="551">
        <v>0</v>
      </c>
      <c r="V223" s="551">
        <v>0</v>
      </c>
      <c r="W223" s="551">
        <v>0</v>
      </c>
      <c r="X223" s="551">
        <v>0</v>
      </c>
      <c r="Y223" s="551">
        <v>0</v>
      </c>
      <c r="Z223" s="551">
        <v>0</v>
      </c>
      <c r="AB223" s="551"/>
    </row>
    <row r="224" spans="1:28" x14ac:dyDescent="0.3">
      <c r="A224" s="561" t="s">
        <v>1868</v>
      </c>
      <c r="B224" s="550" t="str">
        <f t="shared" si="7"/>
        <v>X</v>
      </c>
      <c r="C224" s="556" t="s">
        <v>1869</v>
      </c>
      <c r="D224" s="551">
        <v>0</v>
      </c>
      <c r="E224" s="551">
        <v>0</v>
      </c>
      <c r="F224" s="551">
        <v>-5</v>
      </c>
      <c r="G224" s="551">
        <v>-5</v>
      </c>
      <c r="H224" s="551">
        <v>-5</v>
      </c>
      <c r="I224" s="551">
        <v>-5</v>
      </c>
      <c r="J224" s="551">
        <v>-5</v>
      </c>
      <c r="K224" s="551">
        <v>-5</v>
      </c>
      <c r="L224" s="551">
        <v>-5</v>
      </c>
      <c r="M224" s="551">
        <v>-5</v>
      </c>
      <c r="N224" s="551">
        <v>-5</v>
      </c>
      <c r="O224" s="551">
        <v>-5</v>
      </c>
      <c r="P224" s="551">
        <v>-5</v>
      </c>
      <c r="Q224" s="551">
        <v>-5</v>
      </c>
      <c r="R224" s="551">
        <v>-5</v>
      </c>
      <c r="S224" s="551">
        <v>-5</v>
      </c>
      <c r="T224" s="551">
        <v>-5</v>
      </c>
      <c r="U224" s="551">
        <v>-5</v>
      </c>
      <c r="V224" s="551">
        <v>-5</v>
      </c>
      <c r="W224" s="551">
        <v>-15</v>
      </c>
      <c r="X224" s="551">
        <v>-15</v>
      </c>
      <c r="Y224" s="551">
        <v>-15</v>
      </c>
      <c r="Z224" s="551">
        <v>-15</v>
      </c>
      <c r="AB224" s="551"/>
    </row>
    <row r="225" spans="1:86" x14ac:dyDescent="0.3">
      <c r="A225" s="561" t="s">
        <v>1870</v>
      </c>
      <c r="B225" s="550" t="str">
        <f t="shared" si="7"/>
        <v/>
      </c>
      <c r="C225" s="556" t="s">
        <v>1871</v>
      </c>
      <c r="D225" s="551">
        <v>0</v>
      </c>
      <c r="E225" s="551">
        <v>0</v>
      </c>
      <c r="F225" s="551">
        <v>0</v>
      </c>
      <c r="G225" s="551">
        <v>0</v>
      </c>
      <c r="H225" s="551">
        <v>0</v>
      </c>
      <c r="I225" s="551">
        <v>0</v>
      </c>
      <c r="J225" s="551">
        <v>0</v>
      </c>
      <c r="K225" s="551">
        <v>0</v>
      </c>
      <c r="L225" s="551">
        <v>0</v>
      </c>
      <c r="M225" s="551">
        <v>0</v>
      </c>
      <c r="N225" s="551">
        <v>0</v>
      </c>
      <c r="O225" s="551">
        <v>0</v>
      </c>
      <c r="P225" s="551">
        <v>0</v>
      </c>
      <c r="Q225" s="551">
        <v>0</v>
      </c>
      <c r="R225" s="551">
        <v>0</v>
      </c>
      <c r="S225" s="551">
        <v>0</v>
      </c>
      <c r="T225" s="551">
        <v>0</v>
      </c>
      <c r="U225" s="551">
        <v>0</v>
      </c>
      <c r="V225" s="551">
        <v>0</v>
      </c>
      <c r="W225" s="551">
        <v>0</v>
      </c>
      <c r="X225" s="551">
        <v>0</v>
      </c>
      <c r="Y225" s="551">
        <v>0</v>
      </c>
      <c r="Z225" s="551">
        <v>0</v>
      </c>
      <c r="AB225" s="551"/>
    </row>
    <row r="226" spans="1:86" x14ac:dyDescent="0.3">
      <c r="A226" s="561" t="s">
        <v>1872</v>
      </c>
      <c r="B226" s="550" t="str">
        <f t="shared" si="7"/>
        <v>X</v>
      </c>
      <c r="C226" s="554" t="s">
        <v>1873</v>
      </c>
      <c r="D226" s="551">
        <v>0</v>
      </c>
      <c r="E226" s="551">
        <v>0</v>
      </c>
      <c r="F226" s="551">
        <v>0</v>
      </c>
      <c r="G226" s="551">
        <v>0</v>
      </c>
      <c r="H226" s="551">
        <v>0</v>
      </c>
      <c r="I226" s="551">
        <v>0</v>
      </c>
      <c r="J226" s="551">
        <v>0</v>
      </c>
      <c r="K226" s="551">
        <v>0</v>
      </c>
      <c r="L226" s="551">
        <v>0</v>
      </c>
      <c r="M226" s="551">
        <v>0</v>
      </c>
      <c r="N226" s="551">
        <v>0</v>
      </c>
      <c r="O226" s="551">
        <v>0</v>
      </c>
      <c r="P226" s="551">
        <v>0</v>
      </c>
      <c r="Q226" s="551">
        <v>0</v>
      </c>
      <c r="R226" s="551">
        <v>0</v>
      </c>
      <c r="S226" s="551">
        <v>0</v>
      </c>
      <c r="T226" s="551">
        <v>0</v>
      </c>
      <c r="U226" s="551">
        <v>0</v>
      </c>
      <c r="V226" s="551">
        <v>0</v>
      </c>
      <c r="W226" s="551">
        <v>0</v>
      </c>
      <c r="X226" s="551">
        <v>0</v>
      </c>
      <c r="Y226" s="551">
        <v>-0.64600002765655518</v>
      </c>
      <c r="Z226" s="551">
        <v>0</v>
      </c>
      <c r="AB226" s="551"/>
    </row>
    <row r="227" spans="1:86" ht="12.75" customHeight="1" x14ac:dyDescent="0.3">
      <c r="A227" s="561" t="s">
        <v>1874</v>
      </c>
      <c r="B227" s="550" t="str">
        <f t="shared" si="7"/>
        <v/>
      </c>
      <c r="C227" s="556" t="s">
        <v>1875</v>
      </c>
      <c r="D227" s="551">
        <v>0</v>
      </c>
      <c r="E227" s="551">
        <v>0</v>
      </c>
      <c r="F227" s="551">
        <v>0</v>
      </c>
      <c r="G227" s="551">
        <v>0</v>
      </c>
      <c r="H227" s="551">
        <v>0</v>
      </c>
      <c r="I227" s="551">
        <v>0</v>
      </c>
      <c r="J227" s="551">
        <v>0</v>
      </c>
      <c r="K227" s="551">
        <v>0</v>
      </c>
      <c r="L227" s="551">
        <v>0</v>
      </c>
      <c r="M227" s="551">
        <v>0</v>
      </c>
      <c r="N227" s="551">
        <v>0</v>
      </c>
      <c r="O227" s="551">
        <v>0</v>
      </c>
      <c r="P227" s="551">
        <v>0</v>
      </c>
      <c r="Q227" s="551">
        <v>0</v>
      </c>
      <c r="R227" s="551">
        <v>0</v>
      </c>
      <c r="S227" s="551">
        <v>0</v>
      </c>
      <c r="T227" s="551">
        <v>0</v>
      </c>
      <c r="U227" s="551">
        <v>0</v>
      </c>
      <c r="V227" s="551">
        <v>0</v>
      </c>
      <c r="W227" s="551">
        <v>0</v>
      </c>
      <c r="X227" s="551">
        <v>0</v>
      </c>
      <c r="Y227" s="551">
        <v>0</v>
      </c>
      <c r="Z227" s="551">
        <v>0</v>
      </c>
      <c r="AB227" s="551"/>
      <c r="AK227" s="526"/>
      <c r="AT227" s="526"/>
      <c r="BB227" s="526"/>
      <c r="BJ227" s="526"/>
      <c r="BR227" s="526"/>
      <c r="BZ227" s="526"/>
      <c r="CH227" s="526"/>
    </row>
    <row r="228" spans="1:86" ht="12.75" customHeight="1" x14ac:dyDescent="0.3">
      <c r="A228" s="561" t="s">
        <v>1876</v>
      </c>
      <c r="B228" s="550" t="str">
        <f t="shared" si="7"/>
        <v>X</v>
      </c>
      <c r="C228" s="556" t="s">
        <v>1877</v>
      </c>
      <c r="D228" s="551">
        <v>0</v>
      </c>
      <c r="E228" s="551">
        <v>0</v>
      </c>
      <c r="F228" s="551">
        <v>0</v>
      </c>
      <c r="G228" s="551">
        <v>0</v>
      </c>
      <c r="H228" s="551">
        <v>0</v>
      </c>
      <c r="I228" s="551">
        <v>0</v>
      </c>
      <c r="J228" s="551">
        <v>0</v>
      </c>
      <c r="K228" s="551">
        <v>0</v>
      </c>
      <c r="L228" s="551">
        <v>0</v>
      </c>
      <c r="M228" s="551">
        <v>0</v>
      </c>
      <c r="N228" s="551">
        <v>0</v>
      </c>
      <c r="O228" s="551">
        <v>0</v>
      </c>
      <c r="P228" s="551">
        <v>0</v>
      </c>
      <c r="Q228" s="551">
        <v>0</v>
      </c>
      <c r="R228" s="551">
        <v>0</v>
      </c>
      <c r="S228" s="551">
        <v>0</v>
      </c>
      <c r="T228" s="551">
        <v>0</v>
      </c>
      <c r="U228" s="551">
        <v>0</v>
      </c>
      <c r="V228" s="551">
        <v>0</v>
      </c>
      <c r="W228" s="551">
        <v>0</v>
      </c>
      <c r="X228" s="551">
        <v>0</v>
      </c>
      <c r="Y228" s="551">
        <v>-0.14599999785423279</v>
      </c>
      <c r="Z228" s="551">
        <v>0</v>
      </c>
      <c r="AB228" s="551"/>
      <c r="AK228" s="526"/>
      <c r="AT228" s="526"/>
      <c r="BB228" s="526"/>
      <c r="BJ228" s="526"/>
      <c r="BR228" s="526"/>
      <c r="BZ228" s="526"/>
      <c r="CH228" s="526"/>
    </row>
    <row r="229" spans="1:86" ht="12.75" customHeight="1" x14ac:dyDescent="0.3">
      <c r="A229" s="561" t="s">
        <v>1878</v>
      </c>
      <c r="B229" s="550" t="str">
        <f t="shared" si="7"/>
        <v>X</v>
      </c>
      <c r="C229" s="556" t="s">
        <v>1879</v>
      </c>
      <c r="D229" s="551">
        <v>0</v>
      </c>
      <c r="E229" s="551">
        <v>0</v>
      </c>
      <c r="F229" s="551">
        <v>0</v>
      </c>
      <c r="G229" s="551">
        <v>0</v>
      </c>
      <c r="H229" s="551">
        <v>0</v>
      </c>
      <c r="I229" s="551">
        <v>0</v>
      </c>
      <c r="J229" s="551">
        <v>0</v>
      </c>
      <c r="K229" s="551">
        <v>0</v>
      </c>
      <c r="L229" s="551">
        <v>0</v>
      </c>
      <c r="M229" s="551">
        <v>0</v>
      </c>
      <c r="N229" s="551">
        <v>0</v>
      </c>
      <c r="O229" s="551">
        <v>0</v>
      </c>
      <c r="P229" s="551">
        <v>0</v>
      </c>
      <c r="Q229" s="551">
        <v>0</v>
      </c>
      <c r="R229" s="551">
        <v>0</v>
      </c>
      <c r="S229" s="551">
        <v>0</v>
      </c>
      <c r="T229" s="551">
        <v>0</v>
      </c>
      <c r="U229" s="551">
        <v>0</v>
      </c>
      <c r="V229" s="551">
        <v>0</v>
      </c>
      <c r="W229" s="551">
        <v>0</v>
      </c>
      <c r="X229" s="551">
        <v>0</v>
      </c>
      <c r="Y229" s="551">
        <v>-0.5</v>
      </c>
      <c r="Z229" s="551">
        <v>0</v>
      </c>
      <c r="AB229" s="551"/>
      <c r="AK229" s="526"/>
      <c r="AT229" s="526"/>
      <c r="BB229" s="526"/>
      <c r="BJ229" s="526"/>
      <c r="BR229" s="526"/>
      <c r="BZ229" s="526"/>
      <c r="CH229" s="526"/>
    </row>
    <row r="230" spans="1:86" ht="12.75" customHeight="1" x14ac:dyDescent="0.3">
      <c r="A230" s="561">
        <v>2.7</v>
      </c>
      <c r="B230" s="550" t="str">
        <f t="shared" si="7"/>
        <v>X</v>
      </c>
      <c r="C230" s="539" t="s">
        <v>1880</v>
      </c>
      <c r="D230" s="551">
        <v>-7.3696398735046387</v>
      </c>
      <c r="E230" s="551">
        <v>-8.7197790145874023</v>
      </c>
      <c r="F230" s="551">
        <v>-8.9928131103515625</v>
      </c>
      <c r="G230" s="551">
        <v>-9.6350011825561523</v>
      </c>
      <c r="H230" s="551">
        <v>-10.234416007995605</v>
      </c>
      <c r="I230" s="551">
        <v>-11.177852630615234</v>
      </c>
      <c r="J230" s="551">
        <v>-11.57935905456543</v>
      </c>
      <c r="K230" s="551">
        <v>-12.298208236694336</v>
      </c>
      <c r="L230" s="551">
        <v>-13.526697158813477</v>
      </c>
      <c r="M230" s="551">
        <v>-15.587156295776367</v>
      </c>
      <c r="N230" s="551">
        <v>-16.314050674438477</v>
      </c>
      <c r="O230" s="551">
        <v>-17.876047134399414</v>
      </c>
      <c r="P230" s="551">
        <v>-20.368776321411133</v>
      </c>
      <c r="Q230" s="551">
        <v>-23.189664840698242</v>
      </c>
      <c r="R230" s="551">
        <v>-28.189899444580078</v>
      </c>
      <c r="S230" s="551">
        <v>-29.629510879516602</v>
      </c>
      <c r="T230" s="551">
        <v>-32.533878326416016</v>
      </c>
      <c r="U230" s="551">
        <v>-34.314365386962891</v>
      </c>
      <c r="V230" s="551">
        <v>-35.376785278320313</v>
      </c>
      <c r="W230" s="551">
        <v>-40.948764801025391</v>
      </c>
      <c r="X230" s="551">
        <v>-55.679466247558594</v>
      </c>
      <c r="Y230" s="551">
        <v>-66.339302062988281</v>
      </c>
      <c r="Z230" s="551">
        <v>-70.148941040039063</v>
      </c>
      <c r="AB230" s="551"/>
      <c r="AK230" s="526"/>
      <c r="AT230" s="526"/>
      <c r="BB230" s="526"/>
      <c r="BJ230" s="526"/>
      <c r="BR230" s="526"/>
      <c r="BZ230" s="526"/>
      <c r="CH230" s="526"/>
    </row>
    <row r="231" spans="1:86" ht="12.75" customHeight="1" x14ac:dyDescent="0.3">
      <c r="A231" s="561" t="s">
        <v>1881</v>
      </c>
      <c r="B231" s="550" t="str">
        <f t="shared" si="7"/>
        <v/>
      </c>
      <c r="C231" s="553" t="s">
        <v>1882</v>
      </c>
      <c r="D231" s="551">
        <v>0</v>
      </c>
      <c r="E231" s="551">
        <v>0</v>
      </c>
      <c r="F231" s="551">
        <v>0</v>
      </c>
      <c r="G231" s="551">
        <v>0</v>
      </c>
      <c r="H231" s="551">
        <v>0</v>
      </c>
      <c r="I231" s="551">
        <v>0</v>
      </c>
      <c r="J231" s="551">
        <v>0</v>
      </c>
      <c r="K231" s="551">
        <v>0</v>
      </c>
      <c r="L231" s="551">
        <v>0</v>
      </c>
      <c r="M231" s="551">
        <v>0</v>
      </c>
      <c r="N231" s="551">
        <v>0</v>
      </c>
      <c r="O231" s="551">
        <v>0</v>
      </c>
      <c r="P231" s="551">
        <v>0</v>
      </c>
      <c r="Q231" s="551">
        <v>0</v>
      </c>
      <c r="R231" s="551">
        <v>0</v>
      </c>
      <c r="S231" s="551">
        <v>0</v>
      </c>
      <c r="T231" s="551">
        <v>0</v>
      </c>
      <c r="U231" s="551">
        <v>0</v>
      </c>
      <c r="V231" s="551">
        <v>0</v>
      </c>
      <c r="W231" s="551">
        <v>0</v>
      </c>
      <c r="X231" s="551">
        <v>0</v>
      </c>
      <c r="Y231" s="551">
        <v>0</v>
      </c>
      <c r="Z231" s="551">
        <v>0</v>
      </c>
      <c r="AB231" s="551"/>
      <c r="AK231" s="526"/>
      <c r="AT231" s="526"/>
      <c r="BB231" s="526"/>
      <c r="BJ231" s="526"/>
      <c r="BR231" s="526"/>
      <c r="BZ231" s="526"/>
      <c r="CH231" s="526"/>
    </row>
    <row r="232" spans="1:86" ht="12.75" customHeight="1" x14ac:dyDescent="0.3">
      <c r="A232" s="561" t="s">
        <v>1883</v>
      </c>
      <c r="B232" s="550" t="str">
        <f t="shared" si="7"/>
        <v/>
      </c>
      <c r="C232" s="554" t="s">
        <v>1884</v>
      </c>
      <c r="D232" s="551">
        <v>0</v>
      </c>
      <c r="E232" s="551">
        <v>0</v>
      </c>
      <c r="F232" s="551">
        <v>0</v>
      </c>
      <c r="G232" s="551">
        <v>0</v>
      </c>
      <c r="H232" s="551">
        <v>0</v>
      </c>
      <c r="I232" s="551">
        <v>0</v>
      </c>
      <c r="J232" s="551">
        <v>0</v>
      </c>
      <c r="K232" s="551">
        <v>0</v>
      </c>
      <c r="L232" s="551">
        <v>0</v>
      </c>
      <c r="M232" s="551">
        <v>0</v>
      </c>
      <c r="N232" s="551">
        <v>0</v>
      </c>
      <c r="O232" s="551">
        <v>0</v>
      </c>
      <c r="P232" s="551">
        <v>0</v>
      </c>
      <c r="Q232" s="551">
        <v>0</v>
      </c>
      <c r="R232" s="551">
        <v>0</v>
      </c>
      <c r="S232" s="551">
        <v>0</v>
      </c>
      <c r="T232" s="551">
        <v>0</v>
      </c>
      <c r="U232" s="551">
        <v>0</v>
      </c>
      <c r="V232" s="551">
        <v>0</v>
      </c>
      <c r="W232" s="551">
        <v>0</v>
      </c>
      <c r="X232" s="551">
        <v>0</v>
      </c>
      <c r="Y232" s="551">
        <v>0</v>
      </c>
      <c r="Z232" s="551">
        <v>0</v>
      </c>
      <c r="AB232" s="551"/>
      <c r="AK232" s="526"/>
      <c r="AT232" s="526"/>
      <c r="BB232" s="526"/>
      <c r="BJ232" s="526"/>
      <c r="BR232" s="526"/>
      <c r="BZ232" s="526"/>
      <c r="CH232" s="526"/>
    </row>
    <row r="233" spans="1:86" ht="12.75" customHeight="1" x14ac:dyDescent="0.3">
      <c r="A233" s="561" t="s">
        <v>1885</v>
      </c>
      <c r="B233" s="550" t="str">
        <f t="shared" si="7"/>
        <v/>
      </c>
      <c r="C233" s="554" t="s">
        <v>1886</v>
      </c>
      <c r="D233" s="551">
        <v>0</v>
      </c>
      <c r="E233" s="551">
        <v>0</v>
      </c>
      <c r="F233" s="551">
        <v>0</v>
      </c>
      <c r="G233" s="551">
        <v>0</v>
      </c>
      <c r="H233" s="551">
        <v>0</v>
      </c>
      <c r="I233" s="551">
        <v>0</v>
      </c>
      <c r="J233" s="551">
        <v>0</v>
      </c>
      <c r="K233" s="551">
        <v>0</v>
      </c>
      <c r="L233" s="551">
        <v>0</v>
      </c>
      <c r="M233" s="551">
        <v>0</v>
      </c>
      <c r="N233" s="551">
        <v>0</v>
      </c>
      <c r="O233" s="551">
        <v>0</v>
      </c>
      <c r="P233" s="551">
        <v>0</v>
      </c>
      <c r="Q233" s="551">
        <v>0</v>
      </c>
      <c r="R233" s="551">
        <v>0</v>
      </c>
      <c r="S233" s="551">
        <v>0</v>
      </c>
      <c r="T233" s="551">
        <v>0</v>
      </c>
      <c r="U233" s="551">
        <v>0</v>
      </c>
      <c r="V233" s="551">
        <v>0</v>
      </c>
      <c r="W233" s="551">
        <v>0</v>
      </c>
      <c r="X233" s="551">
        <v>0</v>
      </c>
      <c r="Y233" s="551">
        <v>0</v>
      </c>
      <c r="Z233" s="551">
        <v>0</v>
      </c>
      <c r="AB233" s="551"/>
      <c r="AK233" s="526"/>
      <c r="AT233" s="526"/>
      <c r="BB233" s="526"/>
      <c r="BJ233" s="526"/>
      <c r="BR233" s="526"/>
      <c r="BZ233" s="526"/>
      <c r="CH233" s="526"/>
    </row>
    <row r="234" spans="1:86" ht="12.75" customHeight="1" x14ac:dyDescent="0.3">
      <c r="A234" s="561" t="s">
        <v>1887</v>
      </c>
      <c r="B234" s="550" t="str">
        <f t="shared" si="7"/>
        <v>X</v>
      </c>
      <c r="C234" s="553" t="s">
        <v>1888</v>
      </c>
      <c r="D234" s="551">
        <v>0</v>
      </c>
      <c r="E234" s="551">
        <v>0</v>
      </c>
      <c r="F234" s="551">
        <v>0</v>
      </c>
      <c r="G234" s="551">
        <v>0</v>
      </c>
      <c r="H234" s="551">
        <v>0</v>
      </c>
      <c r="I234" s="551">
        <v>0</v>
      </c>
      <c r="J234" s="551">
        <v>0</v>
      </c>
      <c r="K234" s="551">
        <v>0</v>
      </c>
      <c r="L234" s="551">
        <v>0</v>
      </c>
      <c r="M234" s="551">
        <v>0</v>
      </c>
      <c r="N234" s="551">
        <v>0</v>
      </c>
      <c r="O234" s="551">
        <v>0</v>
      </c>
      <c r="P234" s="551">
        <v>0</v>
      </c>
      <c r="Q234" s="551">
        <v>0</v>
      </c>
      <c r="R234" s="551">
        <v>0</v>
      </c>
      <c r="S234" s="551">
        <v>0</v>
      </c>
      <c r="T234" s="551">
        <v>0</v>
      </c>
      <c r="U234" s="551">
        <v>0</v>
      </c>
      <c r="V234" s="551">
        <v>0</v>
      </c>
      <c r="W234" s="551">
        <v>0</v>
      </c>
      <c r="X234" s="551">
        <v>-14.520628929138184</v>
      </c>
      <c r="Y234" s="551">
        <v>-22.319000244140625</v>
      </c>
      <c r="Z234" s="551">
        <v>-22.400999069213867</v>
      </c>
      <c r="AB234" s="551"/>
      <c r="AK234" s="526"/>
      <c r="AT234" s="526"/>
      <c r="BB234" s="526"/>
      <c r="BJ234" s="526"/>
      <c r="BR234" s="526"/>
      <c r="BZ234" s="526"/>
      <c r="CH234" s="526"/>
    </row>
    <row r="235" spans="1:86" ht="12.75" customHeight="1" x14ac:dyDescent="0.3">
      <c r="A235" s="561" t="s">
        <v>1889</v>
      </c>
      <c r="B235" s="550" t="str">
        <f t="shared" si="7"/>
        <v>X</v>
      </c>
      <c r="C235" s="554" t="s">
        <v>1890</v>
      </c>
      <c r="D235" s="551">
        <v>0</v>
      </c>
      <c r="E235" s="551">
        <v>0</v>
      </c>
      <c r="F235" s="551">
        <v>0</v>
      </c>
      <c r="G235" s="551">
        <v>0</v>
      </c>
      <c r="H235" s="551">
        <v>0</v>
      </c>
      <c r="I235" s="551">
        <v>0</v>
      </c>
      <c r="J235" s="551">
        <v>0</v>
      </c>
      <c r="K235" s="551">
        <v>0</v>
      </c>
      <c r="L235" s="551">
        <v>0</v>
      </c>
      <c r="M235" s="551">
        <v>0</v>
      </c>
      <c r="N235" s="551">
        <v>0</v>
      </c>
      <c r="O235" s="551">
        <v>0</v>
      </c>
      <c r="P235" s="551">
        <v>0</v>
      </c>
      <c r="Q235" s="551">
        <v>0</v>
      </c>
      <c r="R235" s="551">
        <v>0</v>
      </c>
      <c r="S235" s="551">
        <v>0</v>
      </c>
      <c r="T235" s="551">
        <v>0</v>
      </c>
      <c r="U235" s="551">
        <v>0</v>
      </c>
      <c r="V235" s="551">
        <v>0</v>
      </c>
      <c r="W235" s="551">
        <v>0</v>
      </c>
      <c r="X235" s="551">
        <v>-14.520628929138184</v>
      </c>
      <c r="Y235" s="551">
        <v>-22.319000244140625</v>
      </c>
      <c r="Z235" s="551">
        <v>-22.400999069213867</v>
      </c>
      <c r="AB235" s="551"/>
      <c r="AK235" s="526"/>
      <c r="AT235" s="526"/>
      <c r="BB235" s="526"/>
      <c r="BJ235" s="526"/>
      <c r="BR235" s="526"/>
      <c r="BZ235" s="526"/>
      <c r="CH235" s="526"/>
    </row>
    <row r="236" spans="1:86" ht="12.75" customHeight="1" x14ac:dyDescent="0.3">
      <c r="A236" s="561" t="s">
        <v>1891</v>
      </c>
      <c r="B236" s="550" t="str">
        <f t="shared" si="7"/>
        <v/>
      </c>
      <c r="C236" s="554" t="s">
        <v>1892</v>
      </c>
      <c r="D236" s="551">
        <v>0</v>
      </c>
      <c r="E236" s="551">
        <v>0</v>
      </c>
      <c r="F236" s="551">
        <v>0</v>
      </c>
      <c r="G236" s="551">
        <v>0</v>
      </c>
      <c r="H236" s="551">
        <v>0</v>
      </c>
      <c r="I236" s="551">
        <v>0</v>
      </c>
      <c r="J236" s="551">
        <v>0</v>
      </c>
      <c r="K236" s="551">
        <v>0</v>
      </c>
      <c r="L236" s="551">
        <v>0</v>
      </c>
      <c r="M236" s="551">
        <v>0</v>
      </c>
      <c r="N236" s="551">
        <v>0</v>
      </c>
      <c r="O236" s="551">
        <v>0</v>
      </c>
      <c r="P236" s="551">
        <v>0</v>
      </c>
      <c r="Q236" s="551">
        <v>0</v>
      </c>
      <c r="R236" s="551">
        <v>0</v>
      </c>
      <c r="S236" s="551">
        <v>0</v>
      </c>
      <c r="T236" s="551">
        <v>0</v>
      </c>
      <c r="U236" s="551">
        <v>0</v>
      </c>
      <c r="V236" s="551">
        <v>0</v>
      </c>
      <c r="W236" s="551">
        <v>0</v>
      </c>
      <c r="X236" s="551">
        <v>0</v>
      </c>
      <c r="Y236" s="551">
        <v>0</v>
      </c>
      <c r="Z236" s="551">
        <v>0</v>
      </c>
      <c r="AB236" s="551"/>
      <c r="AK236" s="526"/>
      <c r="AT236" s="526"/>
      <c r="BB236" s="526"/>
      <c r="BJ236" s="526"/>
      <c r="BR236" s="526"/>
      <c r="BZ236" s="526"/>
      <c r="CH236" s="526"/>
    </row>
    <row r="237" spans="1:86" ht="12.75" customHeight="1" x14ac:dyDescent="0.3">
      <c r="A237" s="561" t="s">
        <v>1893</v>
      </c>
      <c r="B237" s="550" t="str">
        <f t="shared" si="7"/>
        <v>X</v>
      </c>
      <c r="C237" s="553" t="s">
        <v>1894</v>
      </c>
      <c r="D237" s="551">
        <v>-7.3696398735046387</v>
      </c>
      <c r="E237" s="551">
        <v>-8.7197790145874023</v>
      </c>
      <c r="F237" s="551">
        <v>-8.9928131103515625</v>
      </c>
      <c r="G237" s="551">
        <v>-9.6350011825561523</v>
      </c>
      <c r="H237" s="551">
        <v>-10.234416007995605</v>
      </c>
      <c r="I237" s="551">
        <v>-11.177852630615234</v>
      </c>
      <c r="J237" s="551">
        <v>-11.57935905456543</v>
      </c>
      <c r="K237" s="551">
        <v>-12.298208236694336</v>
      </c>
      <c r="L237" s="551">
        <v>-13.526697158813477</v>
      </c>
      <c r="M237" s="551">
        <v>-15.587156295776367</v>
      </c>
      <c r="N237" s="551">
        <v>-16.314050674438477</v>
      </c>
      <c r="O237" s="551">
        <v>-17.876047134399414</v>
      </c>
      <c r="P237" s="551">
        <v>-20.368776321411133</v>
      </c>
      <c r="Q237" s="551">
        <v>-23.189664840698242</v>
      </c>
      <c r="R237" s="551">
        <v>-28.189899444580078</v>
      </c>
      <c r="S237" s="551">
        <v>-29.629510879516602</v>
      </c>
      <c r="T237" s="551">
        <v>-32.533878326416016</v>
      </c>
      <c r="U237" s="551">
        <v>-34.314365386962891</v>
      </c>
      <c r="V237" s="551">
        <v>-35.376785278320313</v>
      </c>
      <c r="W237" s="551">
        <v>-40.948764801025391</v>
      </c>
      <c r="X237" s="551">
        <v>-41.158836364746094</v>
      </c>
      <c r="Y237" s="551">
        <v>-44.020305633544922</v>
      </c>
      <c r="Z237" s="551">
        <v>-47.747943878173828</v>
      </c>
      <c r="AB237" s="551"/>
      <c r="AK237" s="526"/>
      <c r="AT237" s="526"/>
      <c r="BB237" s="526"/>
      <c r="BJ237" s="526"/>
      <c r="BR237" s="526"/>
      <c r="BZ237" s="526"/>
      <c r="CH237" s="526"/>
    </row>
    <row r="238" spans="1:86" ht="12.75" customHeight="1" x14ac:dyDescent="0.3">
      <c r="A238" s="561" t="s">
        <v>1895</v>
      </c>
      <c r="B238" s="550" t="str">
        <f t="shared" si="7"/>
        <v>X</v>
      </c>
      <c r="C238" s="554" t="s">
        <v>1896</v>
      </c>
      <c r="D238" s="551">
        <v>-7.3696398735046387</v>
      </c>
      <c r="E238" s="551">
        <v>-8.7197790145874023</v>
      </c>
      <c r="F238" s="551">
        <v>-8.9928131103515625</v>
      </c>
      <c r="G238" s="551">
        <v>-9.6350011825561523</v>
      </c>
      <c r="H238" s="551">
        <v>-10.234416007995605</v>
      </c>
      <c r="I238" s="551">
        <v>-11.177852630615234</v>
      </c>
      <c r="J238" s="551">
        <v>-11.57935905456543</v>
      </c>
      <c r="K238" s="551">
        <v>-12.298208236694336</v>
      </c>
      <c r="L238" s="551">
        <v>-13.526697158813477</v>
      </c>
      <c r="M238" s="551">
        <v>-15.587156295776367</v>
      </c>
      <c r="N238" s="551">
        <v>-16.314050674438477</v>
      </c>
      <c r="O238" s="551">
        <v>-17.876047134399414</v>
      </c>
      <c r="P238" s="551">
        <v>-20.368776321411133</v>
      </c>
      <c r="Q238" s="551">
        <v>-23.189664840698242</v>
      </c>
      <c r="R238" s="551">
        <v>-28.189899444580078</v>
      </c>
      <c r="S238" s="551">
        <v>-29.629510879516602</v>
      </c>
      <c r="T238" s="551">
        <v>-32.533878326416016</v>
      </c>
      <c r="U238" s="551">
        <v>-34.314365386962891</v>
      </c>
      <c r="V238" s="551">
        <v>-35.376785278320313</v>
      </c>
      <c r="W238" s="551">
        <v>-40.948764801025391</v>
      </c>
      <c r="X238" s="551">
        <v>-41.158836364746094</v>
      </c>
      <c r="Y238" s="551">
        <v>-44.020305633544922</v>
      </c>
      <c r="Z238" s="551">
        <v>-47.747943878173828</v>
      </c>
      <c r="AB238" s="551"/>
      <c r="AK238" s="526"/>
      <c r="AT238" s="526"/>
      <c r="BB238" s="526"/>
      <c r="BJ238" s="526"/>
      <c r="BR238" s="526"/>
      <c r="BZ238" s="526"/>
      <c r="CH238" s="526"/>
    </row>
    <row r="239" spans="1:86" ht="12.75" customHeight="1" x14ac:dyDescent="0.3">
      <c r="A239" s="561" t="s">
        <v>1897</v>
      </c>
      <c r="B239" s="550" t="str">
        <f t="shared" si="7"/>
        <v/>
      </c>
      <c r="C239" s="554" t="s">
        <v>1898</v>
      </c>
      <c r="D239" s="551">
        <v>0</v>
      </c>
      <c r="E239" s="551">
        <v>0</v>
      </c>
      <c r="F239" s="551">
        <v>0</v>
      </c>
      <c r="G239" s="551">
        <v>0</v>
      </c>
      <c r="H239" s="551">
        <v>0</v>
      </c>
      <c r="I239" s="551">
        <v>0</v>
      </c>
      <c r="J239" s="551">
        <v>0</v>
      </c>
      <c r="K239" s="551">
        <v>0</v>
      </c>
      <c r="L239" s="551">
        <v>0</v>
      </c>
      <c r="M239" s="551">
        <v>0</v>
      </c>
      <c r="N239" s="551">
        <v>0</v>
      </c>
      <c r="O239" s="551">
        <v>0</v>
      </c>
      <c r="P239" s="551">
        <v>0</v>
      </c>
      <c r="Q239" s="551">
        <v>0</v>
      </c>
      <c r="R239" s="551">
        <v>0</v>
      </c>
      <c r="S239" s="551">
        <v>0</v>
      </c>
      <c r="T239" s="551">
        <v>0</v>
      </c>
      <c r="U239" s="551">
        <v>0</v>
      </c>
      <c r="V239" s="551">
        <v>0</v>
      </c>
      <c r="W239" s="551">
        <v>0</v>
      </c>
      <c r="X239" s="551">
        <v>0</v>
      </c>
      <c r="Y239" s="551">
        <v>0</v>
      </c>
      <c r="Z239" s="551">
        <v>0</v>
      </c>
      <c r="AB239" s="551"/>
      <c r="AK239" s="526"/>
      <c r="AT239" s="526"/>
      <c r="BB239" s="526"/>
      <c r="BJ239" s="526"/>
      <c r="BR239" s="526"/>
      <c r="BZ239" s="526"/>
      <c r="CH239" s="526"/>
    </row>
    <row r="240" spans="1:86" ht="12.75" customHeight="1" x14ac:dyDescent="0.3">
      <c r="A240" s="561">
        <v>2.8</v>
      </c>
      <c r="B240" s="550" t="str">
        <f t="shared" ref="B240:B265" si="8">IF(SUM(D240:AG240)=0,"","X")</f>
        <v>X</v>
      </c>
      <c r="C240" s="539" t="s">
        <v>1899</v>
      </c>
      <c r="D240" s="551">
        <v>-15.41523551940918</v>
      </c>
      <c r="E240" s="551">
        <v>-7.8769955635070801</v>
      </c>
      <c r="F240" s="551">
        <v>-4.4915690422058105</v>
      </c>
      <c r="G240" s="551">
        <v>1.2210971675813198E-2</v>
      </c>
      <c r="H240" s="551">
        <v>-5.5315299034118652</v>
      </c>
      <c r="I240" s="551">
        <v>-5.4911952018737793</v>
      </c>
      <c r="J240" s="551">
        <v>-4.5154614448547363</v>
      </c>
      <c r="K240" s="551">
        <v>-9.0553903579711914</v>
      </c>
      <c r="L240" s="551">
        <v>-8.0016460418701172</v>
      </c>
      <c r="M240" s="551">
        <v>-4.7789340019226074</v>
      </c>
      <c r="N240" s="551">
        <v>-6.2270793914794922</v>
      </c>
      <c r="O240" s="551">
        <v>-6.8527240753173828</v>
      </c>
      <c r="P240" s="551">
        <v>-10.6407470703125</v>
      </c>
      <c r="Q240" s="551">
        <v>-12.890316963195801</v>
      </c>
      <c r="R240" s="551">
        <v>-16.18467903137207</v>
      </c>
      <c r="S240" s="551">
        <v>-12.527703285217285</v>
      </c>
      <c r="T240" s="551">
        <v>-15.21088695526123</v>
      </c>
      <c r="U240" s="551">
        <v>-12.282485008239746</v>
      </c>
      <c r="V240" s="551">
        <v>-14.939792633056641</v>
      </c>
      <c r="W240" s="551">
        <v>-13.044514656066895</v>
      </c>
      <c r="X240" s="551">
        <v>-18.738508224487305</v>
      </c>
      <c r="Y240" s="551">
        <v>-15.80906867980957</v>
      </c>
      <c r="Z240" s="551">
        <v>-15.753335952758789</v>
      </c>
      <c r="AB240" s="551"/>
      <c r="AK240" s="526"/>
      <c r="AT240" s="526"/>
      <c r="BB240" s="526"/>
      <c r="BJ240" s="526"/>
      <c r="BR240" s="526"/>
      <c r="BZ240" s="526"/>
      <c r="CH240" s="526"/>
    </row>
    <row r="241" spans="1:86" ht="12.75" customHeight="1" x14ac:dyDescent="0.3">
      <c r="A241" s="561" t="s">
        <v>1900</v>
      </c>
      <c r="B241" s="550" t="str">
        <f t="shared" si="8"/>
        <v>X</v>
      </c>
      <c r="C241" s="553" t="s">
        <v>1901</v>
      </c>
      <c r="D241" s="551">
        <v>0</v>
      </c>
      <c r="E241" s="551">
        <v>0</v>
      </c>
      <c r="F241" s="551">
        <v>0</v>
      </c>
      <c r="G241" s="551">
        <v>0</v>
      </c>
      <c r="H241" s="551">
        <v>0</v>
      </c>
      <c r="I241" s="551">
        <v>0</v>
      </c>
      <c r="J241" s="551">
        <v>0</v>
      </c>
      <c r="K241" s="551">
        <v>0</v>
      </c>
      <c r="L241" s="551">
        <v>0</v>
      </c>
      <c r="M241" s="551">
        <v>0</v>
      </c>
      <c r="N241" s="551">
        <v>0</v>
      </c>
      <c r="O241" s="551">
        <v>0</v>
      </c>
      <c r="P241" s="551">
        <v>0</v>
      </c>
      <c r="Q241" s="551">
        <v>0</v>
      </c>
      <c r="R241" s="551">
        <v>0</v>
      </c>
      <c r="S241" s="551">
        <v>0</v>
      </c>
      <c r="T241" s="551">
        <v>0</v>
      </c>
      <c r="U241" s="551">
        <v>0</v>
      </c>
      <c r="V241" s="551">
        <v>0</v>
      </c>
      <c r="W241" s="551">
        <v>0</v>
      </c>
      <c r="X241" s="551">
        <v>0</v>
      </c>
      <c r="Y241" s="551">
        <v>-0.90399998426437378</v>
      </c>
      <c r="Z241" s="551">
        <v>-1.1790000200271606</v>
      </c>
      <c r="AB241" s="551"/>
      <c r="AK241" s="526"/>
      <c r="AT241" s="526"/>
      <c r="BB241" s="526"/>
      <c r="BJ241" s="526"/>
      <c r="BR241" s="526"/>
      <c r="BZ241" s="526"/>
      <c r="CH241" s="526"/>
    </row>
    <row r="242" spans="1:86" ht="12.75" customHeight="1" x14ac:dyDescent="0.3">
      <c r="A242" s="561" t="s">
        <v>1902</v>
      </c>
      <c r="B242" s="550" t="str">
        <f t="shared" si="8"/>
        <v/>
      </c>
      <c r="C242" s="554" t="s">
        <v>1903</v>
      </c>
      <c r="D242" s="551">
        <v>0</v>
      </c>
      <c r="E242" s="551">
        <v>0</v>
      </c>
      <c r="F242" s="551">
        <v>0</v>
      </c>
      <c r="G242" s="551">
        <v>0</v>
      </c>
      <c r="H242" s="551">
        <v>0</v>
      </c>
      <c r="I242" s="551">
        <v>0</v>
      </c>
      <c r="J242" s="551">
        <v>0</v>
      </c>
      <c r="K242" s="551">
        <v>0</v>
      </c>
      <c r="L242" s="551">
        <v>0</v>
      </c>
      <c r="M242" s="551">
        <v>0</v>
      </c>
      <c r="N242" s="551">
        <v>0</v>
      </c>
      <c r="O242" s="551">
        <v>0</v>
      </c>
      <c r="P242" s="551">
        <v>0</v>
      </c>
      <c r="Q242" s="551">
        <v>0</v>
      </c>
      <c r="R242" s="551">
        <v>0</v>
      </c>
      <c r="S242" s="551">
        <v>0</v>
      </c>
      <c r="T242" s="551">
        <v>0</v>
      </c>
      <c r="U242" s="551">
        <v>0</v>
      </c>
      <c r="V242" s="551">
        <v>0</v>
      </c>
      <c r="W242" s="551">
        <v>0</v>
      </c>
      <c r="X242" s="551">
        <v>0</v>
      </c>
      <c r="Y242" s="551">
        <v>0</v>
      </c>
      <c r="Z242" s="551">
        <v>0</v>
      </c>
      <c r="AB242" s="551"/>
      <c r="AK242" s="526"/>
      <c r="AT242" s="526"/>
      <c r="BB242" s="526"/>
      <c r="BJ242" s="526"/>
      <c r="BR242" s="526"/>
      <c r="BZ242" s="526"/>
      <c r="CH242" s="526"/>
    </row>
    <row r="243" spans="1:86" ht="12.75" customHeight="1" x14ac:dyDescent="0.3">
      <c r="A243" s="561" t="s">
        <v>1904</v>
      </c>
      <c r="B243" s="550" t="str">
        <f t="shared" si="8"/>
        <v/>
      </c>
      <c r="C243" s="554" t="s">
        <v>1905</v>
      </c>
      <c r="D243" s="551">
        <v>0</v>
      </c>
      <c r="E243" s="551">
        <v>0</v>
      </c>
      <c r="F243" s="551">
        <v>0</v>
      </c>
      <c r="G243" s="551">
        <v>0</v>
      </c>
      <c r="H243" s="551">
        <v>0</v>
      </c>
      <c r="I243" s="551">
        <v>0</v>
      </c>
      <c r="J243" s="551">
        <v>0</v>
      </c>
      <c r="K243" s="551">
        <v>0</v>
      </c>
      <c r="L243" s="551">
        <v>0</v>
      </c>
      <c r="M243" s="551">
        <v>0</v>
      </c>
      <c r="N243" s="551">
        <v>0</v>
      </c>
      <c r="O243" s="551">
        <v>0</v>
      </c>
      <c r="P243" s="551">
        <v>0</v>
      </c>
      <c r="Q243" s="551">
        <v>0</v>
      </c>
      <c r="R243" s="551">
        <v>0</v>
      </c>
      <c r="S243" s="551">
        <v>0</v>
      </c>
      <c r="T243" s="551">
        <v>0</v>
      </c>
      <c r="U243" s="551">
        <v>0</v>
      </c>
      <c r="V243" s="551">
        <v>0</v>
      </c>
      <c r="W243" s="551">
        <v>0</v>
      </c>
      <c r="X243" s="551">
        <v>0</v>
      </c>
      <c r="Y243" s="551">
        <v>0</v>
      </c>
      <c r="Z243" s="551">
        <v>0</v>
      </c>
      <c r="AB243" s="551"/>
      <c r="AK243" s="526"/>
      <c r="AT243" s="526"/>
      <c r="BB243" s="526"/>
      <c r="BJ243" s="526"/>
      <c r="BR243" s="526"/>
      <c r="BZ243" s="526"/>
      <c r="CH243" s="526"/>
    </row>
    <row r="244" spans="1:86" ht="12.75" customHeight="1" x14ac:dyDescent="0.3">
      <c r="A244" s="561" t="s">
        <v>1906</v>
      </c>
      <c r="B244" s="550" t="str">
        <f t="shared" si="8"/>
        <v/>
      </c>
      <c r="C244" s="554" t="s">
        <v>1907</v>
      </c>
      <c r="D244" s="551">
        <v>0</v>
      </c>
      <c r="E244" s="551">
        <v>0</v>
      </c>
      <c r="F244" s="551">
        <v>0</v>
      </c>
      <c r="G244" s="551">
        <v>0</v>
      </c>
      <c r="H244" s="551">
        <v>0</v>
      </c>
      <c r="I244" s="551">
        <v>0</v>
      </c>
      <c r="J244" s="551">
        <v>0</v>
      </c>
      <c r="K244" s="551">
        <v>0</v>
      </c>
      <c r="L244" s="551">
        <v>0</v>
      </c>
      <c r="M244" s="551">
        <v>0</v>
      </c>
      <c r="N244" s="551">
        <v>0</v>
      </c>
      <c r="O244" s="551">
        <v>0</v>
      </c>
      <c r="P244" s="551">
        <v>0</v>
      </c>
      <c r="Q244" s="551">
        <v>0</v>
      </c>
      <c r="R244" s="551">
        <v>0</v>
      </c>
      <c r="S244" s="551">
        <v>0</v>
      </c>
      <c r="T244" s="551">
        <v>0</v>
      </c>
      <c r="U244" s="551">
        <v>0</v>
      </c>
      <c r="V244" s="551">
        <v>0</v>
      </c>
      <c r="W244" s="551">
        <v>0</v>
      </c>
      <c r="X244" s="551">
        <v>0</v>
      </c>
      <c r="Y244" s="551">
        <v>0</v>
      </c>
      <c r="Z244" s="551">
        <v>0</v>
      </c>
      <c r="AB244" s="551"/>
      <c r="AK244" s="526"/>
      <c r="AT244" s="526"/>
      <c r="BB244" s="526"/>
      <c r="BJ244" s="526"/>
      <c r="BR244" s="526"/>
      <c r="BZ244" s="526"/>
      <c r="CH244" s="526"/>
    </row>
    <row r="245" spans="1:86" ht="12.75" customHeight="1" x14ac:dyDescent="0.3">
      <c r="A245" s="561" t="s">
        <v>1908</v>
      </c>
      <c r="B245" s="550" t="str">
        <f t="shared" si="8"/>
        <v>X</v>
      </c>
      <c r="C245" s="554" t="s">
        <v>1909</v>
      </c>
      <c r="D245" s="551">
        <v>0</v>
      </c>
      <c r="E245" s="551">
        <v>0</v>
      </c>
      <c r="F245" s="551">
        <v>0</v>
      </c>
      <c r="G245" s="551">
        <v>0</v>
      </c>
      <c r="H245" s="551">
        <v>0</v>
      </c>
      <c r="I245" s="551">
        <v>0</v>
      </c>
      <c r="J245" s="551">
        <v>0</v>
      </c>
      <c r="K245" s="551">
        <v>0</v>
      </c>
      <c r="L245" s="551">
        <v>0</v>
      </c>
      <c r="M245" s="551">
        <v>0</v>
      </c>
      <c r="N245" s="551">
        <v>0</v>
      </c>
      <c r="O245" s="551">
        <v>0</v>
      </c>
      <c r="P245" s="551">
        <v>0</v>
      </c>
      <c r="Q245" s="551">
        <v>0</v>
      </c>
      <c r="R245" s="551">
        <v>0</v>
      </c>
      <c r="S245" s="551">
        <v>0</v>
      </c>
      <c r="T245" s="551">
        <v>0</v>
      </c>
      <c r="U245" s="551">
        <v>0</v>
      </c>
      <c r="V245" s="551">
        <v>0</v>
      </c>
      <c r="W245" s="551">
        <v>0</v>
      </c>
      <c r="X245" s="551">
        <v>0</v>
      </c>
      <c r="Y245" s="551">
        <v>-0.90399998426437378</v>
      </c>
      <c r="Z245" s="551">
        <v>-1.1790000200271606</v>
      </c>
      <c r="AB245" s="551"/>
      <c r="AK245" s="526"/>
      <c r="AT245" s="526"/>
      <c r="BB245" s="526"/>
      <c r="BJ245" s="526"/>
      <c r="BR245" s="526"/>
      <c r="BZ245" s="526"/>
      <c r="CH245" s="526"/>
    </row>
    <row r="246" spans="1:86" ht="12.75" customHeight="1" x14ac:dyDescent="0.3">
      <c r="A246" s="561" t="s">
        <v>1910</v>
      </c>
      <c r="B246" s="550" t="str">
        <f t="shared" si="8"/>
        <v/>
      </c>
      <c r="C246" s="554" t="s">
        <v>1911</v>
      </c>
      <c r="D246" s="551">
        <v>0</v>
      </c>
      <c r="E246" s="551">
        <v>0</v>
      </c>
      <c r="F246" s="551">
        <v>0</v>
      </c>
      <c r="G246" s="551">
        <v>0</v>
      </c>
      <c r="H246" s="551">
        <v>0</v>
      </c>
      <c r="I246" s="551">
        <v>0</v>
      </c>
      <c r="J246" s="551">
        <v>0</v>
      </c>
      <c r="K246" s="551">
        <v>0</v>
      </c>
      <c r="L246" s="551">
        <v>0</v>
      </c>
      <c r="M246" s="551">
        <v>0</v>
      </c>
      <c r="N246" s="551">
        <v>0</v>
      </c>
      <c r="O246" s="551">
        <v>0</v>
      </c>
      <c r="P246" s="551">
        <v>0</v>
      </c>
      <c r="Q246" s="551">
        <v>0</v>
      </c>
      <c r="R246" s="551">
        <v>0</v>
      </c>
      <c r="S246" s="551">
        <v>0</v>
      </c>
      <c r="T246" s="551">
        <v>0</v>
      </c>
      <c r="U246" s="551">
        <v>0</v>
      </c>
      <c r="V246" s="551">
        <v>0</v>
      </c>
      <c r="W246" s="551">
        <v>0</v>
      </c>
      <c r="X246" s="551">
        <v>0</v>
      </c>
      <c r="Y246" s="551">
        <v>0</v>
      </c>
      <c r="Z246" s="551">
        <v>0</v>
      </c>
      <c r="AB246" s="551"/>
      <c r="AK246" s="526"/>
      <c r="AT246" s="526"/>
      <c r="BB246" s="526"/>
      <c r="BJ246" s="526"/>
      <c r="BR246" s="526"/>
      <c r="BZ246" s="526"/>
      <c r="CH246" s="526"/>
    </row>
    <row r="247" spans="1:86" ht="12.75" customHeight="1" x14ac:dyDescent="0.3">
      <c r="A247" s="561" t="s">
        <v>1912</v>
      </c>
      <c r="B247" s="550" t="str">
        <f t="shared" si="8"/>
        <v>X</v>
      </c>
      <c r="C247" s="553" t="s">
        <v>1913</v>
      </c>
      <c r="D247" s="551">
        <v>-10.327898025512695</v>
      </c>
      <c r="E247" s="551">
        <v>-4.4313721656799316</v>
      </c>
      <c r="F247" s="551">
        <v>-3.4981157779693604</v>
      </c>
      <c r="G247" s="551">
        <v>-3.3890106678009033</v>
      </c>
      <c r="H247" s="551">
        <v>-2.6739592552185059</v>
      </c>
      <c r="I247" s="551">
        <v>-3.2355000972747803</v>
      </c>
      <c r="J247" s="551">
        <v>-2.8503174781799316</v>
      </c>
      <c r="K247" s="551">
        <v>-3.2110681533813477</v>
      </c>
      <c r="L247" s="551">
        <v>-3.7497773170471191</v>
      </c>
      <c r="M247" s="551">
        <v>-2.6459372043609619</v>
      </c>
      <c r="N247" s="551">
        <v>-3.6788828372955322</v>
      </c>
      <c r="O247" s="551">
        <v>-4.0057497024536133</v>
      </c>
      <c r="P247" s="551">
        <v>-4.9308838844299316</v>
      </c>
      <c r="Q247" s="551">
        <v>-6.2143816947937012</v>
      </c>
      <c r="R247" s="551">
        <v>-7.6012883186340332</v>
      </c>
      <c r="S247" s="551">
        <v>-6.3658332824707031</v>
      </c>
      <c r="T247" s="551">
        <v>-8.9399213790893555</v>
      </c>
      <c r="U247" s="551">
        <v>-6.5458774566650391</v>
      </c>
      <c r="V247" s="551">
        <v>-7.5300421714782715</v>
      </c>
      <c r="W247" s="551">
        <v>-7.2137298583984375</v>
      </c>
      <c r="X247" s="551">
        <v>-17.940637588500977</v>
      </c>
      <c r="Y247" s="551">
        <v>-10.077250480651855</v>
      </c>
      <c r="Z247" s="551">
        <v>-10.448600769042969</v>
      </c>
      <c r="AB247" s="551"/>
      <c r="AK247" s="526"/>
      <c r="AT247" s="526"/>
      <c r="BB247" s="526"/>
      <c r="BJ247" s="526"/>
      <c r="BR247" s="526"/>
      <c r="BZ247" s="526"/>
      <c r="CH247" s="526"/>
    </row>
    <row r="248" spans="1:86" ht="12.75" customHeight="1" x14ac:dyDescent="0.3">
      <c r="A248" s="561" t="s">
        <v>1914</v>
      </c>
      <c r="B248" s="550" t="str">
        <f t="shared" si="8"/>
        <v>X</v>
      </c>
      <c r="C248" s="554" t="s">
        <v>1915</v>
      </c>
      <c r="D248" s="551">
        <v>-3.8278982639312744</v>
      </c>
      <c r="E248" s="551">
        <v>-2.9063723087310791</v>
      </c>
      <c r="F248" s="551">
        <v>-3.3731157779693604</v>
      </c>
      <c r="G248" s="551">
        <v>-3.3890106678009033</v>
      </c>
      <c r="H248" s="551">
        <v>-2.6739592552185059</v>
      </c>
      <c r="I248" s="551">
        <v>-3.2355000972747803</v>
      </c>
      <c r="J248" s="551">
        <v>-2.8503174781799316</v>
      </c>
      <c r="K248" s="551">
        <v>-3.2110681533813477</v>
      </c>
      <c r="L248" s="551">
        <v>-3.7497773170471191</v>
      </c>
      <c r="M248" s="551">
        <v>-2.6459372043609619</v>
      </c>
      <c r="N248" s="551">
        <v>-3.6788828372955322</v>
      </c>
      <c r="O248" s="551">
        <v>-4.0057497024536133</v>
      </c>
      <c r="P248" s="551">
        <v>-4.9308838844299316</v>
      </c>
      <c r="Q248" s="551">
        <v>-6.2143816947937012</v>
      </c>
      <c r="R248" s="551">
        <v>-7.6012883186340332</v>
      </c>
      <c r="S248" s="551">
        <v>-6.3658332824707031</v>
      </c>
      <c r="T248" s="551">
        <v>-8.9399213790893555</v>
      </c>
      <c r="U248" s="551">
        <v>-6.5458774566650391</v>
      </c>
      <c r="V248" s="551">
        <v>-7.5300421714782715</v>
      </c>
      <c r="W248" s="551">
        <v>-7.2137298583984375</v>
      </c>
      <c r="X248" s="551">
        <v>-9.4810733795166016</v>
      </c>
      <c r="Y248" s="551">
        <v>-4.9722504615783691</v>
      </c>
      <c r="Z248" s="551">
        <v>-9.1276006698608398</v>
      </c>
      <c r="AB248" s="551"/>
      <c r="AK248" s="526"/>
      <c r="AT248" s="526"/>
      <c r="BB248" s="526"/>
      <c r="BJ248" s="526"/>
      <c r="BR248" s="526"/>
      <c r="BZ248" s="526"/>
      <c r="CH248" s="526"/>
    </row>
    <row r="249" spans="1:86" ht="12.75" customHeight="1" x14ac:dyDescent="0.3">
      <c r="A249" s="561" t="s">
        <v>1916</v>
      </c>
      <c r="B249" s="550" t="str">
        <f t="shared" si="8"/>
        <v>X</v>
      </c>
      <c r="C249" s="556" t="s">
        <v>1917</v>
      </c>
      <c r="D249" s="551">
        <v>-1.4301079511642456</v>
      </c>
      <c r="E249" s="551">
        <v>-1.134848952293396</v>
      </c>
      <c r="F249" s="551">
        <v>-1.6219174861907959</v>
      </c>
      <c r="G249" s="551">
        <v>-1.6169412136077881</v>
      </c>
      <c r="H249" s="551">
        <v>-1.064889669418335</v>
      </c>
      <c r="I249" s="551">
        <v>-1.5006700754165649</v>
      </c>
      <c r="J249" s="551">
        <v>-0.99147909879684448</v>
      </c>
      <c r="K249" s="551">
        <v>-1.361433744430542</v>
      </c>
      <c r="L249" s="551">
        <v>-1.9208537340164185</v>
      </c>
      <c r="M249" s="551">
        <v>-0.92343312501907349</v>
      </c>
      <c r="N249" s="551">
        <v>-1.314049243927002</v>
      </c>
      <c r="O249" s="551">
        <v>-1.8197623491287231</v>
      </c>
      <c r="P249" s="551">
        <v>-1.4015624523162842</v>
      </c>
      <c r="Q249" s="551">
        <v>-3.5660784244537354</v>
      </c>
      <c r="R249" s="551">
        <v>-3.4206094741821289</v>
      </c>
      <c r="S249" s="551">
        <v>-3.1913928985595703</v>
      </c>
      <c r="T249" s="551">
        <v>-2.6331720352172852</v>
      </c>
      <c r="U249" s="551">
        <v>-2.3632709980010986</v>
      </c>
      <c r="V249" s="551">
        <v>-3.1704022884368896</v>
      </c>
      <c r="W249" s="551">
        <v>-4.5950326919555664</v>
      </c>
      <c r="X249" s="551">
        <v>-5.2070908546447754</v>
      </c>
      <c r="Y249" s="551">
        <v>-2.4123380184173584</v>
      </c>
      <c r="Z249" s="551">
        <v>-2.682342529296875</v>
      </c>
      <c r="AB249" s="551"/>
      <c r="AK249" s="526"/>
      <c r="AT249" s="526"/>
      <c r="BB249" s="526"/>
      <c r="BJ249" s="526"/>
      <c r="BR249" s="526"/>
      <c r="BZ249" s="526"/>
      <c r="CH249" s="526"/>
    </row>
    <row r="250" spans="1:86" ht="12.75" customHeight="1" x14ac:dyDescent="0.3">
      <c r="A250" s="561" t="s">
        <v>1918</v>
      </c>
      <c r="B250" s="550" t="str">
        <f t="shared" si="8"/>
        <v>X</v>
      </c>
      <c r="C250" s="557" t="s">
        <v>1919</v>
      </c>
      <c r="D250" s="551">
        <v>-0.38049998879432678</v>
      </c>
      <c r="E250" s="551">
        <v>-0.40000000596046448</v>
      </c>
      <c r="F250" s="551">
        <v>-0.39984399080276489</v>
      </c>
      <c r="G250" s="551">
        <v>-0.46696299314498901</v>
      </c>
      <c r="H250" s="551">
        <v>-0.56417900323867798</v>
      </c>
      <c r="I250" s="551">
        <v>-0.58617901802062988</v>
      </c>
      <c r="J250" s="551">
        <v>-0.62117898464202881</v>
      </c>
      <c r="K250" s="551">
        <v>-0.60761898756027222</v>
      </c>
      <c r="L250" s="551">
        <v>-0.60761898756027222</v>
      </c>
      <c r="M250" s="551">
        <v>-0.60761898756027222</v>
      </c>
      <c r="N250" s="551">
        <v>-0.60761898756027222</v>
      </c>
      <c r="O250" s="551">
        <v>-0.60699999332427979</v>
      </c>
      <c r="P250" s="551">
        <v>-0.67500001192092896</v>
      </c>
      <c r="Q250" s="551">
        <v>-0.73500001430511475</v>
      </c>
      <c r="R250" s="551">
        <v>-0.76800000667572021</v>
      </c>
      <c r="S250" s="551">
        <v>-0.85699599981307983</v>
      </c>
      <c r="T250" s="551">
        <v>-0.85699999332427979</v>
      </c>
      <c r="U250" s="551">
        <v>-0.90200001001358032</v>
      </c>
      <c r="V250" s="551">
        <v>-0.94700002670288086</v>
      </c>
      <c r="W250" s="551">
        <v>-0.94700002670288086</v>
      </c>
      <c r="X250" s="551">
        <v>-1.1837500333786011</v>
      </c>
      <c r="Y250" s="551">
        <v>-0.94700002670288086</v>
      </c>
      <c r="Z250" s="551">
        <v>-0.94700002670288086</v>
      </c>
      <c r="AB250" s="551"/>
      <c r="AK250" s="526"/>
      <c r="AT250" s="526"/>
      <c r="BB250" s="526"/>
      <c r="BJ250" s="526"/>
      <c r="BR250" s="526"/>
      <c r="BZ250" s="526"/>
      <c r="CH250" s="526"/>
    </row>
    <row r="251" spans="1:86" ht="12.75" customHeight="1" x14ac:dyDescent="0.3">
      <c r="A251" s="561" t="s">
        <v>1920</v>
      </c>
      <c r="B251" s="550" t="str">
        <f t="shared" si="8"/>
        <v>X</v>
      </c>
      <c r="C251" s="557" t="s">
        <v>1921</v>
      </c>
      <c r="D251" s="551">
        <v>-1.0496079921722412</v>
      </c>
      <c r="E251" s="551">
        <v>-0.73484897613525391</v>
      </c>
      <c r="F251" s="551">
        <v>-1.2220735549926758</v>
      </c>
      <c r="G251" s="551">
        <v>-1.1499781608581543</v>
      </c>
      <c r="H251" s="551">
        <v>-0.50071066617965698</v>
      </c>
      <c r="I251" s="551">
        <v>-0.91449105739593506</v>
      </c>
      <c r="J251" s="551">
        <v>-0.37030011415481567</v>
      </c>
      <c r="K251" s="551">
        <v>-0.75381475687026978</v>
      </c>
      <c r="L251" s="551">
        <v>-1.3132346868515015</v>
      </c>
      <c r="M251" s="551">
        <v>-0.31581413745880127</v>
      </c>
      <c r="N251" s="551">
        <v>-0.70643019676208496</v>
      </c>
      <c r="O251" s="551">
        <v>-1.2127623558044434</v>
      </c>
      <c r="P251" s="551">
        <v>-0.72656238079071045</v>
      </c>
      <c r="Q251" s="551">
        <v>-2.8310785293579102</v>
      </c>
      <c r="R251" s="551">
        <v>-2.6526093482971191</v>
      </c>
      <c r="S251" s="551">
        <v>-2.3343968391418457</v>
      </c>
      <c r="T251" s="551">
        <v>-1.7761721611022949</v>
      </c>
      <c r="U251" s="551">
        <v>-1.461270809173584</v>
      </c>
      <c r="V251" s="551">
        <v>-2.2234022617340088</v>
      </c>
      <c r="W251" s="551">
        <v>-3.6480331420898438</v>
      </c>
      <c r="X251" s="551">
        <v>-4.0233407020568848</v>
      </c>
      <c r="Y251" s="551">
        <v>-1.4653379917144775</v>
      </c>
      <c r="Z251" s="551">
        <v>-1.7353423833847046</v>
      </c>
      <c r="AB251" s="551"/>
      <c r="AK251" s="526"/>
      <c r="AT251" s="526"/>
      <c r="BB251" s="526"/>
      <c r="BJ251" s="526"/>
      <c r="BR251" s="526"/>
      <c r="BZ251" s="526"/>
      <c r="CH251" s="526"/>
    </row>
    <row r="252" spans="1:86" ht="12.75" customHeight="1" x14ac:dyDescent="0.3">
      <c r="A252" s="561" t="s">
        <v>1922</v>
      </c>
      <c r="B252" s="550" t="str">
        <f t="shared" si="8"/>
        <v>X</v>
      </c>
      <c r="C252" s="556" t="s">
        <v>1923</v>
      </c>
      <c r="D252" s="551">
        <v>-2.3977901935577393</v>
      </c>
      <c r="E252" s="551">
        <v>-1.7715232372283936</v>
      </c>
      <c r="F252" s="551">
        <v>-1.7511982917785645</v>
      </c>
      <c r="G252" s="551">
        <v>-1.7720694541931152</v>
      </c>
      <c r="H252" s="551">
        <v>-1.6090694665908813</v>
      </c>
      <c r="I252" s="551">
        <v>-1.7348299026489258</v>
      </c>
      <c r="J252" s="551">
        <v>-1.8588383197784424</v>
      </c>
      <c r="K252" s="551">
        <v>-1.8496342897415161</v>
      </c>
      <c r="L252" s="551">
        <v>-1.8289235830307007</v>
      </c>
      <c r="M252" s="551">
        <v>-1.7225040197372437</v>
      </c>
      <c r="N252" s="551">
        <v>-2.3648335933685303</v>
      </c>
      <c r="O252" s="551">
        <v>-2.1859877109527588</v>
      </c>
      <c r="P252" s="551">
        <v>-3.5293211936950684</v>
      </c>
      <c r="Q252" s="551">
        <v>-2.6483032703399658</v>
      </c>
      <c r="R252" s="551">
        <v>-4.1806788444519043</v>
      </c>
      <c r="S252" s="551">
        <v>-3.1744403839111328</v>
      </c>
      <c r="T252" s="551">
        <v>-6.3067493438720703</v>
      </c>
      <c r="U252" s="551">
        <v>-4.1826066970825195</v>
      </c>
      <c r="V252" s="551">
        <v>-4.3596401214599609</v>
      </c>
      <c r="W252" s="551">
        <v>-2.6186971664428711</v>
      </c>
      <c r="X252" s="551">
        <v>-4.2739825248718262</v>
      </c>
      <c r="Y252" s="551">
        <v>-2.5599126815795898</v>
      </c>
      <c r="Z252" s="551">
        <v>-6.445258617401123</v>
      </c>
      <c r="AB252" s="551"/>
      <c r="AK252" s="526"/>
      <c r="AT252" s="526"/>
      <c r="BB252" s="526"/>
      <c r="BJ252" s="526"/>
      <c r="BR252" s="526"/>
      <c r="BZ252" s="526"/>
      <c r="CH252" s="526"/>
    </row>
    <row r="253" spans="1:86" ht="12.75" customHeight="1" x14ac:dyDescent="0.3">
      <c r="A253" s="561" t="s">
        <v>1924</v>
      </c>
      <c r="B253" s="550" t="str">
        <f t="shared" si="8"/>
        <v>X</v>
      </c>
      <c r="C253" s="557" t="s">
        <v>1925</v>
      </c>
      <c r="D253" s="551">
        <v>-1.8967859745025635</v>
      </c>
      <c r="E253" s="551">
        <v>-1.2692849636077881</v>
      </c>
      <c r="F253" s="551">
        <v>-1.2472360134124756</v>
      </c>
      <c r="G253" s="551">
        <v>-1.2666289806365967</v>
      </c>
      <c r="H253" s="551">
        <v>-1.0875799655914307</v>
      </c>
      <c r="I253" s="551">
        <v>-1.2252479791641235</v>
      </c>
      <c r="J253" s="551">
        <v>-1.3171529769897461</v>
      </c>
      <c r="K253" s="551">
        <v>-1.2933650016784668</v>
      </c>
      <c r="L253" s="551">
        <v>-1.2726490497589111</v>
      </c>
      <c r="M253" s="551">
        <v>-1.1661779880523682</v>
      </c>
      <c r="N253" s="551">
        <v>-1.8085479736328125</v>
      </c>
      <c r="O253" s="551">
        <v>-1.5014230012893677</v>
      </c>
      <c r="P253" s="551">
        <v>-1.8936400413513184</v>
      </c>
      <c r="Q253" s="551">
        <v>-1.3041189908981323</v>
      </c>
      <c r="R253" s="551">
        <v>-1.7969460487365723</v>
      </c>
      <c r="S253" s="551">
        <v>-1.6723660230636597</v>
      </c>
      <c r="T253" s="551">
        <v>-2.9191439151763916</v>
      </c>
      <c r="U253" s="551">
        <v>-2.931830883026123</v>
      </c>
      <c r="V253" s="551">
        <v>-3.2018659114837646</v>
      </c>
      <c r="W253" s="551">
        <v>-1.5869070291519165</v>
      </c>
      <c r="X253" s="551">
        <v>-2.722261905670166</v>
      </c>
      <c r="Y253" s="551">
        <v>-0.88499999046325684</v>
      </c>
      <c r="Z253" s="551">
        <v>-1.1770000457763672</v>
      </c>
      <c r="AB253" s="551"/>
      <c r="AK253" s="526"/>
      <c r="AT253" s="526"/>
      <c r="BB253" s="526"/>
      <c r="BJ253" s="526"/>
      <c r="BR253" s="526"/>
      <c r="BZ253" s="526"/>
      <c r="CH253" s="526"/>
    </row>
    <row r="254" spans="1:86" ht="12.75" customHeight="1" x14ac:dyDescent="0.3">
      <c r="A254" s="561" t="s">
        <v>1926</v>
      </c>
      <c r="B254" s="550" t="str">
        <f t="shared" si="8"/>
        <v>X</v>
      </c>
      <c r="C254" s="557" t="s">
        <v>1927</v>
      </c>
      <c r="D254" s="551">
        <v>-0.50100427865982056</v>
      </c>
      <c r="E254" s="551">
        <v>-0.50223833322525024</v>
      </c>
      <c r="F254" s="551">
        <v>-0.50396227836608887</v>
      </c>
      <c r="G254" s="551">
        <v>-0.50544047355651855</v>
      </c>
      <c r="H254" s="551">
        <v>-0.52148956060409546</v>
      </c>
      <c r="I254" s="551">
        <v>-0.50958198308944702</v>
      </c>
      <c r="J254" s="551">
        <v>-0.54168540239334106</v>
      </c>
      <c r="K254" s="551">
        <v>-0.55626922845840454</v>
      </c>
      <c r="L254" s="551">
        <v>-0.55627447366714478</v>
      </c>
      <c r="M254" s="551">
        <v>-0.55632597208023071</v>
      </c>
      <c r="N254" s="551">
        <v>-0.556285560131073</v>
      </c>
      <c r="O254" s="551">
        <v>-0.68456465005874634</v>
      </c>
      <c r="P254" s="551">
        <v>-1.6356812715530396</v>
      </c>
      <c r="Q254" s="551">
        <v>-1.3441842794418335</v>
      </c>
      <c r="R254" s="551">
        <v>-2.383732795715332</v>
      </c>
      <c r="S254" s="551">
        <v>-1.5020743608474731</v>
      </c>
      <c r="T254" s="551">
        <v>-3.3876049518585205</v>
      </c>
      <c r="U254" s="551">
        <v>-1.2507756948471069</v>
      </c>
      <c r="V254" s="551">
        <v>-1.1577742099761963</v>
      </c>
      <c r="W254" s="551">
        <v>-1.0317902565002441</v>
      </c>
      <c r="X254" s="551">
        <v>-1.5517204999923706</v>
      </c>
      <c r="Y254" s="551">
        <v>-1.6749125719070435</v>
      </c>
      <c r="Z254" s="551">
        <v>-5.2682585716247559</v>
      </c>
      <c r="AB254" s="551"/>
      <c r="AK254" s="526"/>
      <c r="AT254" s="526"/>
      <c r="BB254" s="526"/>
      <c r="BJ254" s="526"/>
      <c r="BR254" s="526"/>
      <c r="BZ254" s="526"/>
      <c r="CH254" s="526"/>
    </row>
    <row r="255" spans="1:86" ht="12.75" customHeight="1" x14ac:dyDescent="0.3">
      <c r="A255" s="561" t="s">
        <v>1928</v>
      </c>
      <c r="B255" s="550" t="str">
        <f t="shared" si="8"/>
        <v>X</v>
      </c>
      <c r="C255" s="554" t="s">
        <v>1929</v>
      </c>
      <c r="D255" s="551">
        <v>-6.5</v>
      </c>
      <c r="E255" s="551">
        <v>-1.5249999761581421</v>
      </c>
      <c r="F255" s="551">
        <v>-0.125</v>
      </c>
      <c r="G255" s="551">
        <v>0</v>
      </c>
      <c r="H255" s="551">
        <v>0</v>
      </c>
      <c r="I255" s="551">
        <v>0</v>
      </c>
      <c r="J255" s="551">
        <v>0</v>
      </c>
      <c r="K255" s="551">
        <v>0</v>
      </c>
      <c r="L255" s="551">
        <v>0</v>
      </c>
      <c r="M255" s="551">
        <v>0</v>
      </c>
      <c r="N255" s="551">
        <v>0</v>
      </c>
      <c r="O255" s="551">
        <v>0</v>
      </c>
      <c r="P255" s="551">
        <v>0</v>
      </c>
      <c r="Q255" s="551">
        <v>0</v>
      </c>
      <c r="R255" s="551">
        <v>0</v>
      </c>
      <c r="S255" s="551">
        <v>0</v>
      </c>
      <c r="T255" s="551">
        <v>0</v>
      </c>
      <c r="U255" s="551">
        <v>0</v>
      </c>
      <c r="V255" s="551">
        <v>0</v>
      </c>
      <c r="W255" s="551">
        <v>0</v>
      </c>
      <c r="X255" s="551">
        <v>-8.4595651626586914</v>
      </c>
      <c r="Y255" s="551">
        <v>-5.1050000190734863</v>
      </c>
      <c r="Z255" s="551">
        <v>-1.3209999799728394</v>
      </c>
      <c r="AB255" s="551"/>
      <c r="AK255" s="526"/>
      <c r="AT255" s="526"/>
      <c r="BB255" s="526"/>
      <c r="BJ255" s="526"/>
      <c r="BR255" s="526"/>
      <c r="BZ255" s="526"/>
      <c r="CH255" s="526"/>
    </row>
    <row r="256" spans="1:86" ht="12.75" customHeight="1" x14ac:dyDescent="0.3">
      <c r="A256" s="561" t="s">
        <v>1930</v>
      </c>
      <c r="B256" s="550" t="str">
        <f t="shared" si="8"/>
        <v>X</v>
      </c>
      <c r="C256" s="556" t="s">
        <v>1931</v>
      </c>
      <c r="D256" s="551">
        <v>0</v>
      </c>
      <c r="E256" s="551">
        <v>0</v>
      </c>
      <c r="F256" s="551">
        <v>0</v>
      </c>
      <c r="G256" s="551">
        <v>0</v>
      </c>
      <c r="H256" s="551">
        <v>0</v>
      </c>
      <c r="I256" s="551">
        <v>0</v>
      </c>
      <c r="J256" s="551">
        <v>0</v>
      </c>
      <c r="K256" s="551">
        <v>0</v>
      </c>
      <c r="L256" s="551">
        <v>0</v>
      </c>
      <c r="M256" s="551">
        <v>0</v>
      </c>
      <c r="N256" s="551">
        <v>0</v>
      </c>
      <c r="O256" s="551">
        <v>0</v>
      </c>
      <c r="P256" s="551">
        <v>0</v>
      </c>
      <c r="Q256" s="551">
        <v>0</v>
      </c>
      <c r="R256" s="551">
        <v>0</v>
      </c>
      <c r="S256" s="551">
        <v>0</v>
      </c>
      <c r="T256" s="551">
        <v>0</v>
      </c>
      <c r="U256" s="551">
        <v>0</v>
      </c>
      <c r="V256" s="551">
        <v>0</v>
      </c>
      <c r="W256" s="551">
        <v>0</v>
      </c>
      <c r="X256" s="551">
        <v>0</v>
      </c>
      <c r="Y256" s="551">
        <v>0</v>
      </c>
      <c r="Z256" s="551">
        <v>-1.031000018119812</v>
      </c>
      <c r="AB256" s="551"/>
      <c r="AK256" s="526"/>
      <c r="AT256" s="526"/>
      <c r="BB256" s="526"/>
      <c r="BJ256" s="526"/>
      <c r="BR256" s="526"/>
      <c r="BZ256" s="526"/>
      <c r="CH256" s="526"/>
    </row>
    <row r="257" spans="1:86" ht="12.75" customHeight="1" x14ac:dyDescent="0.3">
      <c r="A257" s="561" t="s">
        <v>1932</v>
      </c>
      <c r="B257" s="550" t="str">
        <f t="shared" si="8"/>
        <v>X</v>
      </c>
      <c r="C257" s="556" t="s">
        <v>1933</v>
      </c>
      <c r="D257" s="551">
        <v>-6.5</v>
      </c>
      <c r="E257" s="551">
        <v>-1.5249999761581421</v>
      </c>
      <c r="F257" s="551">
        <v>-0.125</v>
      </c>
      <c r="G257" s="551">
        <v>0</v>
      </c>
      <c r="H257" s="551">
        <v>0</v>
      </c>
      <c r="I257" s="551">
        <v>0</v>
      </c>
      <c r="J257" s="551">
        <v>0</v>
      </c>
      <c r="K257" s="551">
        <v>0</v>
      </c>
      <c r="L257" s="551">
        <v>0</v>
      </c>
      <c r="M257" s="551">
        <v>0</v>
      </c>
      <c r="N257" s="551">
        <v>0</v>
      </c>
      <c r="O257" s="551">
        <v>0</v>
      </c>
      <c r="P257" s="551">
        <v>0</v>
      </c>
      <c r="Q257" s="551">
        <v>0</v>
      </c>
      <c r="R257" s="551">
        <v>0</v>
      </c>
      <c r="S257" s="551">
        <v>0</v>
      </c>
      <c r="T257" s="551">
        <v>0</v>
      </c>
      <c r="U257" s="551">
        <v>0</v>
      </c>
      <c r="V257" s="551">
        <v>0</v>
      </c>
      <c r="W257" s="551">
        <v>0</v>
      </c>
      <c r="X257" s="551">
        <v>-8.4595651626586914</v>
      </c>
      <c r="Y257" s="551">
        <v>-5.0450000762939453</v>
      </c>
      <c r="Z257" s="551">
        <v>-5.9999998658895493E-2</v>
      </c>
      <c r="AB257" s="551"/>
      <c r="AK257" s="526"/>
      <c r="AT257" s="526"/>
      <c r="BB257" s="526"/>
      <c r="BJ257" s="526"/>
      <c r="BR257" s="526"/>
      <c r="BZ257" s="526"/>
      <c r="CH257" s="526"/>
    </row>
    <row r="258" spans="1:86" ht="12.75" customHeight="1" x14ac:dyDescent="0.3">
      <c r="A258" s="561" t="s">
        <v>1934</v>
      </c>
      <c r="B258" s="550" t="str">
        <f t="shared" si="8"/>
        <v>X</v>
      </c>
      <c r="C258" s="556" t="s">
        <v>1935</v>
      </c>
      <c r="D258" s="551">
        <v>0</v>
      </c>
      <c r="E258" s="551">
        <v>0</v>
      </c>
      <c r="F258" s="551">
        <v>0</v>
      </c>
      <c r="G258" s="551">
        <v>0</v>
      </c>
      <c r="H258" s="551">
        <v>0</v>
      </c>
      <c r="I258" s="551">
        <v>0</v>
      </c>
      <c r="J258" s="551">
        <v>0</v>
      </c>
      <c r="K258" s="551">
        <v>0</v>
      </c>
      <c r="L258" s="551">
        <v>0</v>
      </c>
      <c r="M258" s="551">
        <v>0</v>
      </c>
      <c r="N258" s="551">
        <v>0</v>
      </c>
      <c r="O258" s="551">
        <v>0</v>
      </c>
      <c r="P258" s="551">
        <v>0</v>
      </c>
      <c r="Q258" s="551">
        <v>0</v>
      </c>
      <c r="R258" s="551">
        <v>0</v>
      </c>
      <c r="S258" s="551">
        <v>0</v>
      </c>
      <c r="T258" s="551">
        <v>0</v>
      </c>
      <c r="U258" s="551">
        <v>0</v>
      </c>
      <c r="V258" s="551">
        <v>0</v>
      </c>
      <c r="W258" s="551">
        <v>0</v>
      </c>
      <c r="X258" s="551">
        <v>0</v>
      </c>
      <c r="Y258" s="551">
        <v>-5.9999998658895493E-2</v>
      </c>
      <c r="Z258" s="551">
        <v>-0.10000000149011612</v>
      </c>
      <c r="AB258" s="551"/>
      <c r="AK258" s="526"/>
      <c r="AT258" s="526"/>
      <c r="BB258" s="526"/>
      <c r="BJ258" s="526"/>
      <c r="BR258" s="526"/>
      <c r="BZ258" s="526"/>
      <c r="CH258" s="526"/>
    </row>
    <row r="259" spans="1:86" x14ac:dyDescent="0.3">
      <c r="A259" s="561" t="s">
        <v>1936</v>
      </c>
      <c r="B259" s="550" t="str">
        <f t="shared" si="8"/>
        <v/>
      </c>
      <c r="C259" s="556" t="s">
        <v>1937</v>
      </c>
      <c r="D259" s="551">
        <v>0</v>
      </c>
      <c r="E259" s="551">
        <v>0</v>
      </c>
      <c r="F259" s="551">
        <v>0</v>
      </c>
      <c r="G259" s="551">
        <v>0</v>
      </c>
      <c r="H259" s="551">
        <v>0</v>
      </c>
      <c r="I259" s="551">
        <v>0</v>
      </c>
      <c r="J259" s="551">
        <v>0</v>
      </c>
      <c r="K259" s="551">
        <v>0</v>
      </c>
      <c r="L259" s="551">
        <v>0</v>
      </c>
      <c r="M259" s="551">
        <v>0</v>
      </c>
      <c r="N259" s="551">
        <v>0</v>
      </c>
      <c r="O259" s="551">
        <v>0</v>
      </c>
      <c r="P259" s="551">
        <v>0</v>
      </c>
      <c r="Q259" s="551">
        <v>0</v>
      </c>
      <c r="R259" s="551">
        <v>0</v>
      </c>
      <c r="S259" s="551">
        <v>0</v>
      </c>
      <c r="T259" s="551">
        <v>0</v>
      </c>
      <c r="U259" s="551">
        <v>0</v>
      </c>
      <c r="V259" s="551">
        <v>0</v>
      </c>
      <c r="W259" s="551">
        <v>0</v>
      </c>
      <c r="X259" s="551">
        <v>0</v>
      </c>
      <c r="Y259" s="551">
        <v>0</v>
      </c>
      <c r="Z259" s="551">
        <v>0</v>
      </c>
      <c r="AA259" s="530"/>
      <c r="AB259" s="551"/>
    </row>
    <row r="260" spans="1:86" x14ac:dyDescent="0.3">
      <c r="A260" s="561" t="s">
        <v>1938</v>
      </c>
      <c r="B260" s="550" t="str">
        <f t="shared" si="8"/>
        <v>X</v>
      </c>
      <c r="C260" s="556" t="s">
        <v>1939</v>
      </c>
      <c r="D260" s="551">
        <v>0</v>
      </c>
      <c r="E260" s="551">
        <v>0</v>
      </c>
      <c r="F260" s="551">
        <v>0</v>
      </c>
      <c r="G260" s="551">
        <v>0</v>
      </c>
      <c r="H260" s="551">
        <v>0</v>
      </c>
      <c r="I260" s="551">
        <v>0</v>
      </c>
      <c r="J260" s="551">
        <v>0</v>
      </c>
      <c r="K260" s="551">
        <v>0</v>
      </c>
      <c r="L260" s="551">
        <v>0</v>
      </c>
      <c r="M260" s="551">
        <v>0</v>
      </c>
      <c r="N260" s="551">
        <v>0</v>
      </c>
      <c r="O260" s="551">
        <v>0</v>
      </c>
      <c r="P260" s="551">
        <v>0</v>
      </c>
      <c r="Q260" s="551">
        <v>0</v>
      </c>
      <c r="R260" s="551">
        <v>0</v>
      </c>
      <c r="S260" s="551">
        <v>0</v>
      </c>
      <c r="T260" s="551">
        <v>0</v>
      </c>
      <c r="U260" s="551">
        <v>0</v>
      </c>
      <c r="V260" s="551">
        <v>0</v>
      </c>
      <c r="W260" s="551">
        <v>0</v>
      </c>
      <c r="X260" s="551">
        <v>0</v>
      </c>
      <c r="Y260" s="551">
        <v>0</v>
      </c>
      <c r="Z260" s="551">
        <v>-0.12999999523162842</v>
      </c>
      <c r="AA260" s="530"/>
      <c r="AB260" s="551"/>
    </row>
    <row r="261" spans="1:86" x14ac:dyDescent="0.3">
      <c r="A261" s="561" t="s">
        <v>1940</v>
      </c>
      <c r="B261" s="550" t="str">
        <f t="shared" si="8"/>
        <v/>
      </c>
      <c r="C261" s="556" t="s">
        <v>1941</v>
      </c>
      <c r="D261" s="551">
        <v>0</v>
      </c>
      <c r="E261" s="551">
        <v>0</v>
      </c>
      <c r="F261" s="551">
        <v>0</v>
      </c>
      <c r="G261" s="551">
        <v>0</v>
      </c>
      <c r="H261" s="551">
        <v>0</v>
      </c>
      <c r="I261" s="551">
        <v>0</v>
      </c>
      <c r="J261" s="551">
        <v>0</v>
      </c>
      <c r="K261" s="551">
        <v>0</v>
      </c>
      <c r="L261" s="551">
        <v>0</v>
      </c>
      <c r="M261" s="551">
        <v>0</v>
      </c>
      <c r="N261" s="551">
        <v>0</v>
      </c>
      <c r="O261" s="551">
        <v>0</v>
      </c>
      <c r="P261" s="551">
        <v>0</v>
      </c>
      <c r="Q261" s="551">
        <v>0</v>
      </c>
      <c r="R261" s="551">
        <v>0</v>
      </c>
      <c r="S261" s="551">
        <v>0</v>
      </c>
      <c r="T261" s="551">
        <v>0</v>
      </c>
      <c r="U261" s="551">
        <v>0</v>
      </c>
      <c r="V261" s="551">
        <v>0</v>
      </c>
      <c r="W261" s="551">
        <v>0</v>
      </c>
      <c r="X261" s="551">
        <v>0</v>
      </c>
      <c r="Y261" s="551">
        <v>0</v>
      </c>
      <c r="Z261" s="551">
        <v>0</v>
      </c>
      <c r="AA261" s="530"/>
      <c r="AB261" s="551"/>
    </row>
    <row r="262" spans="1:86" x14ac:dyDescent="0.3">
      <c r="A262" s="561" t="s">
        <v>1942</v>
      </c>
      <c r="B262" s="550" t="str">
        <f t="shared" si="8"/>
        <v/>
      </c>
      <c r="C262" s="553" t="s">
        <v>1943</v>
      </c>
      <c r="D262" s="551">
        <v>0</v>
      </c>
      <c r="E262" s="551">
        <v>0</v>
      </c>
      <c r="F262" s="551">
        <v>0</v>
      </c>
      <c r="G262" s="551">
        <v>0</v>
      </c>
      <c r="H262" s="551">
        <v>0</v>
      </c>
      <c r="I262" s="551">
        <v>0</v>
      </c>
      <c r="J262" s="551">
        <v>0</v>
      </c>
      <c r="K262" s="551">
        <v>0</v>
      </c>
      <c r="L262" s="551">
        <v>0</v>
      </c>
      <c r="M262" s="551">
        <v>0</v>
      </c>
      <c r="N262" s="551">
        <v>0</v>
      </c>
      <c r="O262" s="551">
        <v>0</v>
      </c>
      <c r="P262" s="551">
        <v>0</v>
      </c>
      <c r="Q262" s="551">
        <v>0</v>
      </c>
      <c r="R262" s="551">
        <v>0</v>
      </c>
      <c r="S262" s="551">
        <v>0</v>
      </c>
      <c r="T262" s="551">
        <v>0</v>
      </c>
      <c r="U262" s="551">
        <v>0</v>
      </c>
      <c r="V262" s="551">
        <v>0</v>
      </c>
      <c r="W262" s="551">
        <v>0</v>
      </c>
      <c r="X262" s="551">
        <v>0</v>
      </c>
      <c r="Y262" s="551">
        <v>0</v>
      </c>
      <c r="Z262" s="551">
        <v>0</v>
      </c>
      <c r="AA262" s="530"/>
      <c r="AB262" s="551"/>
    </row>
    <row r="263" spans="1:86" x14ac:dyDescent="0.3">
      <c r="A263" s="561" t="s">
        <v>1944</v>
      </c>
      <c r="B263" s="550" t="str">
        <f t="shared" si="8"/>
        <v/>
      </c>
      <c r="C263" s="554" t="s">
        <v>1945</v>
      </c>
      <c r="D263" s="551">
        <v>0</v>
      </c>
      <c r="E263" s="551">
        <v>0</v>
      </c>
      <c r="F263" s="551">
        <v>0</v>
      </c>
      <c r="G263" s="551">
        <v>0</v>
      </c>
      <c r="H263" s="551">
        <v>0</v>
      </c>
      <c r="I263" s="551">
        <v>0</v>
      </c>
      <c r="J263" s="551">
        <v>0</v>
      </c>
      <c r="K263" s="551">
        <v>0</v>
      </c>
      <c r="L263" s="551">
        <v>0</v>
      </c>
      <c r="M263" s="551">
        <v>0</v>
      </c>
      <c r="N263" s="551">
        <v>0</v>
      </c>
      <c r="O263" s="551">
        <v>0</v>
      </c>
      <c r="P263" s="551">
        <v>0</v>
      </c>
      <c r="Q263" s="551">
        <v>0</v>
      </c>
      <c r="R263" s="551">
        <v>0</v>
      </c>
      <c r="S263" s="551">
        <v>0</v>
      </c>
      <c r="T263" s="551">
        <v>0</v>
      </c>
      <c r="U263" s="551">
        <v>0</v>
      </c>
      <c r="V263" s="551">
        <v>0</v>
      </c>
      <c r="W263" s="551">
        <v>0</v>
      </c>
      <c r="X263" s="551">
        <v>0</v>
      </c>
      <c r="Y263" s="551">
        <v>0</v>
      </c>
      <c r="Z263" s="551">
        <v>0</v>
      </c>
      <c r="AA263" s="530"/>
      <c r="AB263" s="551"/>
    </row>
    <row r="264" spans="1:86" x14ac:dyDescent="0.3">
      <c r="A264" s="561" t="s">
        <v>1946</v>
      </c>
      <c r="B264" s="550" t="str">
        <f t="shared" si="8"/>
        <v/>
      </c>
      <c r="C264" s="554" t="s">
        <v>1947</v>
      </c>
      <c r="D264" s="551">
        <v>0</v>
      </c>
      <c r="E264" s="551">
        <v>0</v>
      </c>
      <c r="F264" s="551">
        <v>0</v>
      </c>
      <c r="G264" s="551">
        <v>0</v>
      </c>
      <c r="H264" s="551">
        <v>0</v>
      </c>
      <c r="I264" s="551">
        <v>0</v>
      </c>
      <c r="J264" s="551">
        <v>0</v>
      </c>
      <c r="K264" s="551">
        <v>0</v>
      </c>
      <c r="L264" s="551">
        <v>0</v>
      </c>
      <c r="M264" s="551">
        <v>0</v>
      </c>
      <c r="N264" s="551">
        <v>0</v>
      </c>
      <c r="O264" s="551">
        <v>0</v>
      </c>
      <c r="P264" s="551">
        <v>0</v>
      </c>
      <c r="Q264" s="551">
        <v>0</v>
      </c>
      <c r="R264" s="551">
        <v>0</v>
      </c>
      <c r="S264" s="551">
        <v>0</v>
      </c>
      <c r="T264" s="551">
        <v>0</v>
      </c>
      <c r="U264" s="551">
        <v>0</v>
      </c>
      <c r="V264" s="551">
        <v>0</v>
      </c>
      <c r="W264" s="551">
        <v>0</v>
      </c>
      <c r="X264" s="551">
        <v>0</v>
      </c>
      <c r="Y264" s="551">
        <v>0</v>
      </c>
      <c r="Z264" s="551">
        <v>0</v>
      </c>
      <c r="AA264" s="530"/>
      <c r="AB264" s="551"/>
    </row>
    <row r="265" spans="1:86" ht="20.25" customHeight="1" x14ac:dyDescent="0.3">
      <c r="A265" s="913" t="s">
        <v>1948</v>
      </c>
      <c r="B265" s="914" t="str">
        <f t="shared" si="8"/>
        <v>X</v>
      </c>
      <c r="C265" s="915" t="s">
        <v>1949</v>
      </c>
      <c r="D265" s="912">
        <v>-5.0873370170593262</v>
      </c>
      <c r="E265" s="912">
        <v>-3.4456233978271484</v>
      </c>
      <c r="F265" s="912">
        <v>-0.99345332384109497</v>
      </c>
      <c r="G265" s="912">
        <v>3.4012215137481689</v>
      </c>
      <c r="H265" s="912">
        <v>-2.8575704097747803</v>
      </c>
      <c r="I265" s="912">
        <v>-2.255695104598999</v>
      </c>
      <c r="J265" s="912">
        <v>-1.6651440858840942</v>
      </c>
      <c r="K265" s="912">
        <v>-5.8443222045898438</v>
      </c>
      <c r="L265" s="912">
        <v>-4.2518682479858398</v>
      </c>
      <c r="M265" s="912">
        <v>-2.1329970359802246</v>
      </c>
      <c r="N265" s="912">
        <v>-2.5481967926025391</v>
      </c>
      <c r="O265" s="912">
        <v>-2.8469738960266113</v>
      </c>
      <c r="P265" s="912">
        <v>-5.7098636627197266</v>
      </c>
      <c r="Q265" s="912">
        <v>-6.6759343147277832</v>
      </c>
      <c r="R265" s="912">
        <v>-8.5833911895751953</v>
      </c>
      <c r="S265" s="912">
        <v>-6.161870002746582</v>
      </c>
      <c r="T265" s="912">
        <v>-6.270965576171875</v>
      </c>
      <c r="U265" s="912">
        <v>-5.736607551574707</v>
      </c>
      <c r="V265" s="912">
        <v>-7.4097504615783691</v>
      </c>
      <c r="W265" s="912">
        <v>-5.8307852745056152</v>
      </c>
      <c r="X265" s="912">
        <v>-0.79787087440490723</v>
      </c>
      <c r="Y265" s="912">
        <v>-4.8278183937072754</v>
      </c>
      <c r="Z265" s="912">
        <v>-4.1257343292236328</v>
      </c>
      <c r="AB265" s="551"/>
      <c r="AD265" s="562"/>
      <c r="AE265" s="562"/>
      <c r="AF265" s="562"/>
      <c r="AG265" s="562"/>
    </row>
    <row r="266" spans="1:86" ht="20.25" customHeight="1" x14ac:dyDescent="0.3">
      <c r="A266" s="586"/>
      <c r="B266" s="558" t="s">
        <v>509</v>
      </c>
      <c r="C266" s="93" t="str">
        <f>C1&amp;" (continued)"</f>
        <v>Table 9d    General government finances (GFS 2014 format, detail), FY2000-FY2022 (continued)</v>
      </c>
      <c r="D266" s="309"/>
      <c r="E266" s="309"/>
      <c r="F266" s="309"/>
      <c r="G266" s="309"/>
      <c r="H266" s="309"/>
      <c r="I266" s="309"/>
      <c r="J266" s="309"/>
      <c r="K266" s="309"/>
      <c r="L266" s="309"/>
      <c r="M266" s="309"/>
      <c r="N266" s="309"/>
      <c r="O266" s="309"/>
      <c r="P266" s="309"/>
      <c r="Q266" s="309"/>
      <c r="R266" s="309"/>
      <c r="S266" s="309"/>
      <c r="T266" s="309"/>
      <c r="U266" s="238"/>
      <c r="V266" s="238"/>
      <c r="W266" s="238"/>
      <c r="X266" s="238"/>
      <c r="Y266" s="238"/>
      <c r="Z266" s="238"/>
      <c r="AB266" s="551"/>
      <c r="AD266" s="562"/>
      <c r="AE266" s="562"/>
      <c r="AF266" s="562"/>
      <c r="AG266" s="562"/>
    </row>
    <row r="267" spans="1:86" ht="20.25" customHeight="1" x14ac:dyDescent="0.3">
      <c r="A267" s="586"/>
      <c r="B267" s="558" t="s">
        <v>509</v>
      </c>
      <c r="C267" s="67" t="s">
        <v>368</v>
      </c>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B267" s="551"/>
      <c r="AD267" s="562"/>
      <c r="AE267" s="562"/>
      <c r="AF267" s="562"/>
      <c r="AG267" s="562"/>
    </row>
    <row r="268" spans="1:86" ht="20.25" customHeight="1" x14ac:dyDescent="0.3">
      <c r="A268" s="561">
        <v>3</v>
      </c>
      <c r="B268" s="550" t="str">
        <f t="shared" ref="B268:B299" si="9">IF(SUM(D268:AG268)=0,"","X")</f>
        <v>X</v>
      </c>
      <c r="C268" s="533" t="s">
        <v>1950</v>
      </c>
      <c r="D268" s="551">
        <v>-2.7037515640258789</v>
      </c>
      <c r="E268" s="551">
        <v>3.0511376857757568</v>
      </c>
      <c r="F268" s="551">
        <v>-1.290752649307251</v>
      </c>
      <c r="G268" s="551">
        <v>-8.8260107040405273</v>
      </c>
      <c r="H268" s="551">
        <v>-11.967925071716309</v>
      </c>
      <c r="I268" s="551">
        <v>-20.323234558105469</v>
      </c>
      <c r="J268" s="551">
        <v>-22.455806732177734</v>
      </c>
      <c r="K268" s="551">
        <v>-24.461891174316406</v>
      </c>
      <c r="L268" s="551">
        <v>-16.064506530761719</v>
      </c>
      <c r="M268" s="551">
        <v>-10.688599586486816</v>
      </c>
      <c r="N268" s="551">
        <v>-20.073259353637695</v>
      </c>
      <c r="O268" s="551">
        <v>-27.165813446044922</v>
      </c>
      <c r="P268" s="551">
        <v>-25.668054580688477</v>
      </c>
      <c r="Q268" s="551">
        <v>-18.776187896728516</v>
      </c>
      <c r="R268" s="551">
        <v>-20.946928024291992</v>
      </c>
      <c r="S268" s="551">
        <v>-30.877361297607422</v>
      </c>
      <c r="T268" s="551">
        <v>-29.087697982788086</v>
      </c>
      <c r="U268" s="551">
        <v>-19.071020126342773</v>
      </c>
      <c r="V268" s="551">
        <v>-86.113838195800781</v>
      </c>
      <c r="W268" s="551">
        <v>-2.7567133903503418</v>
      </c>
      <c r="X268" s="551">
        <v>33.107006072998047</v>
      </c>
      <c r="Y268" s="551">
        <v>19.464651107788086</v>
      </c>
      <c r="Z268" s="551">
        <v>13.14360237121582</v>
      </c>
      <c r="AB268" s="551"/>
    </row>
    <row r="269" spans="1:86" x14ac:dyDescent="0.3">
      <c r="A269" s="561">
        <v>3.1</v>
      </c>
      <c r="B269" s="550" t="str">
        <f t="shared" si="9"/>
        <v>X</v>
      </c>
      <c r="C269" s="563" t="s">
        <v>1951</v>
      </c>
      <c r="D269" s="551">
        <v>-13.057038307189941</v>
      </c>
      <c r="E269" s="551">
        <v>-17.171171188354492</v>
      </c>
      <c r="F269" s="551">
        <v>-18.508291244506836</v>
      </c>
      <c r="G269" s="551">
        <v>-13.556600570678711</v>
      </c>
      <c r="H269" s="551">
        <v>-17.97923469543457</v>
      </c>
      <c r="I269" s="551">
        <v>-12.940395355224609</v>
      </c>
      <c r="J269" s="551">
        <v>-20.144811630249023</v>
      </c>
      <c r="K269" s="551">
        <v>-24.145095825195313</v>
      </c>
      <c r="L269" s="551">
        <v>-14.724672317504883</v>
      </c>
      <c r="M269" s="551">
        <v>-11.817570686340332</v>
      </c>
      <c r="N269" s="551">
        <v>-20.094490051269531</v>
      </c>
      <c r="O269" s="551">
        <v>-14.471635818481445</v>
      </c>
      <c r="P269" s="551">
        <v>-17.959505081176758</v>
      </c>
      <c r="Q269" s="551">
        <v>-10.135973930358887</v>
      </c>
      <c r="R269" s="551">
        <v>-12.683977127075195</v>
      </c>
      <c r="S269" s="551">
        <v>-16.382740020751953</v>
      </c>
      <c r="T269" s="551">
        <v>-20.084770202636719</v>
      </c>
      <c r="U269" s="551">
        <v>-7.2709922790527344</v>
      </c>
      <c r="V269" s="551">
        <v>-7.3373751640319824</v>
      </c>
      <c r="W269" s="551">
        <v>-17.022636413574219</v>
      </c>
      <c r="X269" s="551">
        <v>-17.642866134643555</v>
      </c>
      <c r="Y269" s="551">
        <v>-20.70244026184082</v>
      </c>
      <c r="Z269" s="551">
        <v>-22.072023391723633</v>
      </c>
      <c r="AB269" s="551"/>
    </row>
    <row r="270" spans="1:86" x14ac:dyDescent="0.3">
      <c r="A270" s="561" t="s">
        <v>1952</v>
      </c>
      <c r="B270" s="550" t="str">
        <f t="shared" si="9"/>
        <v>X</v>
      </c>
      <c r="C270" s="564" t="s">
        <v>1953</v>
      </c>
      <c r="D270" s="551">
        <v>-12.148984909057617</v>
      </c>
      <c r="E270" s="551">
        <v>-16.62786865234375</v>
      </c>
      <c r="F270" s="551">
        <v>-18.410671234130859</v>
      </c>
      <c r="G270" s="551">
        <v>-13.600948333740234</v>
      </c>
      <c r="H270" s="551">
        <v>-17.972040176391602</v>
      </c>
      <c r="I270" s="551">
        <v>-12.937845230102539</v>
      </c>
      <c r="J270" s="551">
        <v>-20.199420928955078</v>
      </c>
      <c r="K270" s="551">
        <v>-24.160375595092773</v>
      </c>
      <c r="L270" s="551">
        <v>-14.731535911560059</v>
      </c>
      <c r="M270" s="551">
        <v>-11.809768676757813</v>
      </c>
      <c r="N270" s="551">
        <v>-20.046012878417969</v>
      </c>
      <c r="O270" s="551">
        <v>-14.506875991821289</v>
      </c>
      <c r="P270" s="551">
        <v>-17.868095397949219</v>
      </c>
      <c r="Q270" s="551">
        <v>-10.151171684265137</v>
      </c>
      <c r="R270" s="551">
        <v>-12.600071907043457</v>
      </c>
      <c r="S270" s="551">
        <v>-16.411905288696289</v>
      </c>
      <c r="T270" s="551">
        <v>-20.097745895385742</v>
      </c>
      <c r="U270" s="551">
        <v>-7.3782734870910645</v>
      </c>
      <c r="V270" s="551">
        <v>-7.1016020774841309</v>
      </c>
      <c r="W270" s="551">
        <v>-10.872603416442871</v>
      </c>
      <c r="X270" s="551">
        <v>-17.684612274169922</v>
      </c>
      <c r="Y270" s="551">
        <v>-20.652383804321289</v>
      </c>
      <c r="Z270" s="551">
        <v>-22.115573883056641</v>
      </c>
      <c r="AB270" s="551"/>
      <c r="AL270" s="530"/>
    </row>
    <row r="271" spans="1:86" x14ac:dyDescent="0.3">
      <c r="A271" s="561" t="s">
        <v>1954</v>
      </c>
      <c r="B271" s="550" t="str">
        <f t="shared" si="9"/>
        <v>X</v>
      </c>
      <c r="C271" s="565" t="s">
        <v>1955</v>
      </c>
      <c r="D271" s="551">
        <v>-8.7388973236083984</v>
      </c>
      <c r="E271" s="551">
        <v>-15.307002067565918</v>
      </c>
      <c r="F271" s="551">
        <v>-17.521080017089844</v>
      </c>
      <c r="G271" s="551">
        <v>-13.029629707336426</v>
      </c>
      <c r="H271" s="551">
        <v>-15.782343864440918</v>
      </c>
      <c r="I271" s="551">
        <v>-11.726150512695313</v>
      </c>
      <c r="J271" s="551">
        <v>-15.934582710266113</v>
      </c>
      <c r="K271" s="551">
        <v>-20.09649658203125</v>
      </c>
      <c r="L271" s="551">
        <v>-12.522870063781738</v>
      </c>
      <c r="M271" s="551">
        <v>-8.8391017913818359</v>
      </c>
      <c r="N271" s="551">
        <v>-17.003580093383789</v>
      </c>
      <c r="O271" s="551">
        <v>-11.584285736083984</v>
      </c>
      <c r="P271" s="551">
        <v>-16.734233856201172</v>
      </c>
      <c r="Q271" s="551">
        <v>-8.6418161392211914</v>
      </c>
      <c r="R271" s="551">
        <v>-9.2732734680175781</v>
      </c>
      <c r="S271" s="551">
        <v>-14.56966495513916</v>
      </c>
      <c r="T271" s="551">
        <v>-17.053585052490234</v>
      </c>
      <c r="U271" s="551">
        <v>-5.3221960067749023</v>
      </c>
      <c r="V271" s="551">
        <v>-5.2727260589599609</v>
      </c>
      <c r="W271" s="551">
        <v>-8.0222711563110352</v>
      </c>
      <c r="X271" s="551">
        <v>-15.36928653717041</v>
      </c>
      <c r="Y271" s="551">
        <v>-17.501073837280273</v>
      </c>
      <c r="Z271" s="551">
        <v>-19.905746459960938</v>
      </c>
      <c r="AB271" s="551"/>
      <c r="AL271" s="530"/>
    </row>
    <row r="272" spans="1:86" ht="12.75" customHeight="1" x14ac:dyDescent="0.3">
      <c r="A272" s="574" t="s">
        <v>1956</v>
      </c>
      <c r="B272" s="566" t="str">
        <f t="shared" si="9"/>
        <v/>
      </c>
      <c r="C272" s="567" t="s">
        <v>1957</v>
      </c>
      <c r="D272" s="551">
        <v>0</v>
      </c>
      <c r="E272" s="551">
        <v>0</v>
      </c>
      <c r="F272" s="551">
        <v>0</v>
      </c>
      <c r="G272" s="551">
        <v>0</v>
      </c>
      <c r="H272" s="551">
        <v>0</v>
      </c>
      <c r="I272" s="551">
        <v>0</v>
      </c>
      <c r="J272" s="551">
        <v>0</v>
      </c>
      <c r="K272" s="551">
        <v>0</v>
      </c>
      <c r="L272" s="551">
        <v>0</v>
      </c>
      <c r="M272" s="551">
        <v>0</v>
      </c>
      <c r="N272" s="551">
        <v>0</v>
      </c>
      <c r="O272" s="551">
        <v>0</v>
      </c>
      <c r="P272" s="551">
        <v>0</v>
      </c>
      <c r="Q272" s="551">
        <v>0</v>
      </c>
      <c r="R272" s="551">
        <v>0</v>
      </c>
      <c r="S272" s="551">
        <v>0</v>
      </c>
      <c r="T272" s="551">
        <v>0</v>
      </c>
      <c r="U272" s="551">
        <v>0</v>
      </c>
      <c r="V272" s="551">
        <v>0</v>
      </c>
      <c r="W272" s="551">
        <v>0</v>
      </c>
      <c r="X272" s="551">
        <v>0</v>
      </c>
      <c r="Y272" s="551">
        <v>0</v>
      </c>
      <c r="Z272" s="551">
        <v>0</v>
      </c>
      <c r="AA272" s="530"/>
      <c r="AB272" s="551"/>
      <c r="AD272" s="568"/>
      <c r="AE272" s="568"/>
      <c r="AF272" s="568"/>
      <c r="AG272" s="568"/>
      <c r="AL272" s="530"/>
    </row>
    <row r="273" spans="1:38" x14ac:dyDescent="0.3">
      <c r="A273" s="574" t="s">
        <v>1958</v>
      </c>
      <c r="B273" s="566" t="str">
        <f t="shared" si="9"/>
        <v>X</v>
      </c>
      <c r="C273" s="567" t="s">
        <v>1959</v>
      </c>
      <c r="D273" s="551">
        <v>0</v>
      </c>
      <c r="E273" s="551">
        <v>0</v>
      </c>
      <c r="F273" s="551">
        <v>0</v>
      </c>
      <c r="G273" s="551">
        <v>-0.15499499440193176</v>
      </c>
      <c r="H273" s="551">
        <v>0</v>
      </c>
      <c r="I273" s="551">
        <v>0</v>
      </c>
      <c r="J273" s="551">
        <v>-0.1275160014629364</v>
      </c>
      <c r="K273" s="551">
        <v>-3.5604998469352722E-2</v>
      </c>
      <c r="L273" s="551">
        <v>-0.15520499646663666</v>
      </c>
      <c r="M273" s="551">
        <v>-0.18399499356746674</v>
      </c>
      <c r="N273" s="551">
        <v>-1.3306269645690918</v>
      </c>
      <c r="O273" s="551">
        <v>-3.1028120517730713</v>
      </c>
      <c r="P273" s="551">
        <v>-0.77958500385284424</v>
      </c>
      <c r="Q273" s="551">
        <v>-0.12409199774265289</v>
      </c>
      <c r="R273" s="551">
        <v>-0.59027397632598877</v>
      </c>
      <c r="S273" s="551">
        <v>0</v>
      </c>
      <c r="T273" s="551">
        <v>-0.59013700485229492</v>
      </c>
      <c r="U273" s="551">
        <v>-0.49217399954795837</v>
      </c>
      <c r="V273" s="551">
        <v>0</v>
      </c>
      <c r="W273" s="551">
        <v>-0.24259300529956818</v>
      </c>
      <c r="X273" s="551">
        <v>-0.96818697452545166</v>
      </c>
      <c r="Y273" s="551">
        <v>-4.8299999237060547</v>
      </c>
      <c r="Z273" s="551">
        <v>-8.050999641418457</v>
      </c>
      <c r="AB273" s="551"/>
      <c r="AD273" s="568"/>
      <c r="AE273" s="568"/>
      <c r="AF273" s="568"/>
      <c r="AG273" s="568"/>
      <c r="AL273" s="530"/>
    </row>
    <row r="274" spans="1:38" x14ac:dyDescent="0.3">
      <c r="A274" s="574" t="s">
        <v>1960</v>
      </c>
      <c r="B274" s="566" t="str">
        <f t="shared" si="9"/>
        <v>X</v>
      </c>
      <c r="C274" s="567" t="s">
        <v>1961</v>
      </c>
      <c r="D274" s="551">
        <v>-8.7388973236083984</v>
      </c>
      <c r="E274" s="551">
        <v>-15.307002067565918</v>
      </c>
      <c r="F274" s="551">
        <v>-17.521080017089844</v>
      </c>
      <c r="G274" s="551">
        <v>-12.874634742736816</v>
      </c>
      <c r="H274" s="551">
        <v>-15.782343864440918</v>
      </c>
      <c r="I274" s="551">
        <v>-11.726150512695313</v>
      </c>
      <c r="J274" s="551">
        <v>-15.807066917419434</v>
      </c>
      <c r="K274" s="551">
        <v>-20.060892105102539</v>
      </c>
      <c r="L274" s="551">
        <v>-12.367664337158203</v>
      </c>
      <c r="M274" s="551">
        <v>-8.6551065444946289</v>
      </c>
      <c r="N274" s="551">
        <v>-15.672954559326172</v>
      </c>
      <c r="O274" s="551">
        <v>-8.4814739227294922</v>
      </c>
      <c r="P274" s="551">
        <v>-15.95465087890625</v>
      </c>
      <c r="Q274" s="551">
        <v>-8.5177240371704102</v>
      </c>
      <c r="R274" s="551">
        <v>-8.6829986572265625</v>
      </c>
      <c r="S274" s="551">
        <v>-14.56966495513916</v>
      </c>
      <c r="T274" s="551">
        <v>-16.463449478149414</v>
      </c>
      <c r="U274" s="551">
        <v>-4.830021858215332</v>
      </c>
      <c r="V274" s="551">
        <v>-5.2727260589599609</v>
      </c>
      <c r="W274" s="551">
        <v>-7.7796783447265625</v>
      </c>
      <c r="X274" s="551">
        <v>-14.40109920501709</v>
      </c>
      <c r="Y274" s="551">
        <v>-12.671073913574219</v>
      </c>
      <c r="Z274" s="551">
        <v>-11.854744911193848</v>
      </c>
      <c r="AB274" s="551"/>
      <c r="AD274" s="568"/>
      <c r="AE274" s="568"/>
      <c r="AF274" s="568"/>
      <c r="AG274" s="568"/>
      <c r="AL274" s="530"/>
    </row>
    <row r="275" spans="1:38" ht="12.75" customHeight="1" x14ac:dyDescent="0.3">
      <c r="A275" s="574" t="s">
        <v>1962</v>
      </c>
      <c r="B275" s="566" t="str">
        <f t="shared" si="9"/>
        <v/>
      </c>
      <c r="C275" s="567" t="s">
        <v>1963</v>
      </c>
      <c r="D275" s="551">
        <v>0</v>
      </c>
      <c r="E275" s="551">
        <v>0</v>
      </c>
      <c r="F275" s="551">
        <v>0</v>
      </c>
      <c r="G275" s="551">
        <v>0</v>
      </c>
      <c r="H275" s="551">
        <v>0</v>
      </c>
      <c r="I275" s="551">
        <v>0</v>
      </c>
      <c r="J275" s="551">
        <v>0</v>
      </c>
      <c r="K275" s="551">
        <v>0</v>
      </c>
      <c r="L275" s="551">
        <v>0</v>
      </c>
      <c r="M275" s="551">
        <v>0</v>
      </c>
      <c r="N275" s="551">
        <v>0</v>
      </c>
      <c r="O275" s="551">
        <v>0</v>
      </c>
      <c r="P275" s="551">
        <v>0</v>
      </c>
      <c r="Q275" s="551">
        <v>0</v>
      </c>
      <c r="R275" s="551">
        <v>0</v>
      </c>
      <c r="S275" s="551">
        <v>0</v>
      </c>
      <c r="T275" s="551">
        <v>0</v>
      </c>
      <c r="U275" s="551">
        <v>0</v>
      </c>
      <c r="V275" s="551">
        <v>0</v>
      </c>
      <c r="W275" s="551">
        <v>0</v>
      </c>
      <c r="X275" s="551">
        <v>0</v>
      </c>
      <c r="Y275" s="551">
        <v>0</v>
      </c>
      <c r="Z275" s="551">
        <v>0</v>
      </c>
      <c r="AA275" s="530"/>
      <c r="AB275" s="551"/>
      <c r="AD275" s="568"/>
      <c r="AE275" s="568"/>
      <c r="AF275" s="568"/>
      <c r="AG275" s="568"/>
      <c r="AL275" s="530"/>
    </row>
    <row r="276" spans="1:38" x14ac:dyDescent="0.3">
      <c r="A276" s="561" t="s">
        <v>1964</v>
      </c>
      <c r="B276" s="550" t="str">
        <f t="shared" si="9"/>
        <v>X</v>
      </c>
      <c r="C276" s="565" t="s">
        <v>1965</v>
      </c>
      <c r="D276" s="551">
        <v>-3.4100878238677979</v>
      </c>
      <c r="E276" s="551">
        <v>-1.3208664655685425</v>
      </c>
      <c r="F276" s="551">
        <v>-0.88959085941314697</v>
      </c>
      <c r="G276" s="551">
        <v>-0.57131904363632202</v>
      </c>
      <c r="H276" s="551">
        <v>-2.1896967887878418</v>
      </c>
      <c r="I276" s="551">
        <v>-1.2116951942443848</v>
      </c>
      <c r="J276" s="551">
        <v>-4.2648391723632813</v>
      </c>
      <c r="K276" s="551">
        <v>-4.0469555854797363</v>
      </c>
      <c r="L276" s="551">
        <v>-2.2005925178527832</v>
      </c>
      <c r="M276" s="551">
        <v>-2.9696083068847656</v>
      </c>
      <c r="N276" s="551">
        <v>-3.0284361839294434</v>
      </c>
      <c r="O276" s="551">
        <v>-2.9225907325744629</v>
      </c>
      <c r="P276" s="551">
        <v>-1.1089210510253906</v>
      </c>
      <c r="Q276" s="551">
        <v>-1.470172643661499</v>
      </c>
      <c r="R276" s="551">
        <v>-2.232724666595459</v>
      </c>
      <c r="S276" s="551">
        <v>-1.8013815879821777</v>
      </c>
      <c r="T276" s="551">
        <v>-2.9667594432830811</v>
      </c>
      <c r="U276" s="551">
        <v>-2.0411648750305176</v>
      </c>
      <c r="V276" s="551">
        <v>-1.8150179386138916</v>
      </c>
      <c r="W276" s="551">
        <v>-1.8503502607345581</v>
      </c>
      <c r="X276" s="551">
        <v>-2.2640416622161865</v>
      </c>
      <c r="Y276" s="551">
        <v>-2.9833097457885742</v>
      </c>
      <c r="Z276" s="551">
        <v>-2.1268270015716553</v>
      </c>
      <c r="AB276" s="551"/>
      <c r="AL276" s="530"/>
    </row>
    <row r="277" spans="1:38" x14ac:dyDescent="0.3">
      <c r="A277" s="574" t="s">
        <v>1966</v>
      </c>
      <c r="B277" s="550" t="str">
        <f t="shared" si="9"/>
        <v>X</v>
      </c>
      <c r="C277" s="567" t="s">
        <v>1967</v>
      </c>
      <c r="D277" s="551">
        <v>0</v>
      </c>
      <c r="E277" s="551">
        <v>-4.5462135225534439E-2</v>
      </c>
      <c r="F277" s="551">
        <v>-3.5984426736831665E-2</v>
      </c>
      <c r="G277" s="551">
        <v>-0.20472906529903412</v>
      </c>
      <c r="H277" s="551">
        <v>-0.91487801074981689</v>
      </c>
      <c r="I277" s="551">
        <v>-0.21485196053981781</v>
      </c>
      <c r="J277" s="551">
        <v>-0.37122052907943726</v>
      </c>
      <c r="K277" s="551">
        <v>-0.55908530950546265</v>
      </c>
      <c r="L277" s="551">
        <v>-0.17053230106830597</v>
      </c>
      <c r="M277" s="551">
        <v>-0.10327500104904175</v>
      </c>
      <c r="N277" s="551">
        <v>-0.65927112102508545</v>
      </c>
      <c r="O277" s="551">
        <v>-0.63078677654266357</v>
      </c>
      <c r="P277" s="551">
        <v>-0.19385254383087158</v>
      </c>
      <c r="Q277" s="551">
        <v>-0.40575629472732544</v>
      </c>
      <c r="R277" s="551">
        <v>-0.32416310906410217</v>
      </c>
      <c r="S277" s="551">
        <v>-0.4991631805896759</v>
      </c>
      <c r="T277" s="551">
        <v>-0.90498822927474976</v>
      </c>
      <c r="U277" s="551">
        <v>-0.68956667184829712</v>
      </c>
      <c r="V277" s="551">
        <v>-0.5308305025100708</v>
      </c>
      <c r="W277" s="551">
        <v>-0.60964995622634888</v>
      </c>
      <c r="X277" s="551">
        <v>-0.94161707162857056</v>
      </c>
      <c r="Y277" s="551">
        <v>-0.72782218456268311</v>
      </c>
      <c r="Z277" s="551">
        <v>-0.32400000095367432</v>
      </c>
      <c r="AB277" s="551"/>
      <c r="AD277" s="568"/>
      <c r="AE277" s="568"/>
      <c r="AF277" s="568"/>
      <c r="AG277" s="568"/>
      <c r="AL277" s="530"/>
    </row>
    <row r="278" spans="1:38" ht="12.75" customHeight="1" x14ac:dyDescent="0.3">
      <c r="A278" s="574" t="s">
        <v>1968</v>
      </c>
      <c r="B278" s="550" t="str">
        <f t="shared" si="9"/>
        <v>X</v>
      </c>
      <c r="C278" s="567" t="s">
        <v>1969</v>
      </c>
      <c r="D278" s="551">
        <v>-3.4100878238677979</v>
      </c>
      <c r="E278" s="551">
        <v>-1.2754043340682983</v>
      </c>
      <c r="F278" s="551">
        <v>-0.85360640287399292</v>
      </c>
      <c r="G278" s="551">
        <v>-0.3665899932384491</v>
      </c>
      <c r="H278" s="551">
        <v>-1.274819016456604</v>
      </c>
      <c r="I278" s="551">
        <v>-0.99684327840805054</v>
      </c>
      <c r="J278" s="551">
        <v>-3.8936185836791992</v>
      </c>
      <c r="K278" s="551">
        <v>-3.487870454788208</v>
      </c>
      <c r="L278" s="551">
        <v>-2.0300602912902832</v>
      </c>
      <c r="M278" s="551">
        <v>-2.8663332462310791</v>
      </c>
      <c r="N278" s="551">
        <v>-2.3691649436950684</v>
      </c>
      <c r="O278" s="551">
        <v>-2.2918038368225098</v>
      </c>
      <c r="P278" s="551">
        <v>-0.91506850719451904</v>
      </c>
      <c r="Q278" s="551">
        <v>-1.0644162893295288</v>
      </c>
      <c r="R278" s="551">
        <v>-1.9085614681243896</v>
      </c>
      <c r="S278" s="551">
        <v>-1.3022184371948242</v>
      </c>
      <c r="T278" s="551">
        <v>-2.0617711544036865</v>
      </c>
      <c r="U278" s="551">
        <v>-1.3515981435775757</v>
      </c>
      <c r="V278" s="551">
        <v>-1.2841874361038208</v>
      </c>
      <c r="W278" s="551">
        <v>-1.2407002449035645</v>
      </c>
      <c r="X278" s="551">
        <v>-1.3224245309829712</v>
      </c>
      <c r="Y278" s="551">
        <v>-2.2554874420166016</v>
      </c>
      <c r="Z278" s="551">
        <v>-1.8028271198272705</v>
      </c>
      <c r="AB278" s="551"/>
      <c r="AD278" s="568"/>
      <c r="AE278" s="568"/>
      <c r="AF278" s="568"/>
      <c r="AG278" s="568"/>
      <c r="AL278" s="530"/>
    </row>
    <row r="279" spans="1:38" ht="12.75" customHeight="1" x14ac:dyDescent="0.3">
      <c r="A279" s="561" t="s">
        <v>1970</v>
      </c>
      <c r="B279" s="550" t="str">
        <f t="shared" si="9"/>
        <v>X</v>
      </c>
      <c r="C279" s="565" t="s">
        <v>1971</v>
      </c>
      <c r="D279" s="551">
        <v>0</v>
      </c>
      <c r="E279" s="551">
        <v>0</v>
      </c>
      <c r="F279" s="551">
        <v>0</v>
      </c>
      <c r="G279" s="551">
        <v>0</v>
      </c>
      <c r="H279" s="551">
        <v>0</v>
      </c>
      <c r="I279" s="551">
        <v>0</v>
      </c>
      <c r="J279" s="551">
        <v>0</v>
      </c>
      <c r="K279" s="551">
        <v>-1.6922999173402786E-2</v>
      </c>
      <c r="L279" s="551">
        <v>-8.0730002373456955E-3</v>
      </c>
      <c r="M279" s="551">
        <v>-1.0590000310912728E-3</v>
      </c>
      <c r="N279" s="551">
        <v>-1.3995000161230564E-2</v>
      </c>
      <c r="O279" s="551">
        <v>0</v>
      </c>
      <c r="P279" s="551">
        <v>-2.4938000366091728E-2</v>
      </c>
      <c r="Q279" s="551">
        <v>-3.9182998239994049E-2</v>
      </c>
      <c r="R279" s="551">
        <v>-1.0940749645233154</v>
      </c>
      <c r="S279" s="551">
        <v>-4.0856998413801193E-2</v>
      </c>
      <c r="T279" s="551">
        <v>-7.7400997281074524E-2</v>
      </c>
      <c r="U279" s="551">
        <v>-1.4913000166416168E-2</v>
      </c>
      <c r="V279" s="551">
        <v>-1.3857999816536903E-2</v>
      </c>
      <c r="W279" s="551">
        <v>-0.99998199939727783</v>
      </c>
      <c r="X279" s="551">
        <v>-5.1284998655319214E-2</v>
      </c>
      <c r="Y279" s="551">
        <v>-0.1679999977350235</v>
      </c>
      <c r="Z279" s="551">
        <v>-8.2999996840953827E-2</v>
      </c>
      <c r="AB279" s="551"/>
      <c r="AL279" s="530"/>
    </row>
    <row r="280" spans="1:38" ht="12.75" customHeight="1" x14ac:dyDescent="0.3">
      <c r="A280" s="574" t="s">
        <v>1972</v>
      </c>
      <c r="B280" s="566" t="str">
        <f t="shared" si="9"/>
        <v/>
      </c>
      <c r="C280" s="567" t="s">
        <v>1973</v>
      </c>
      <c r="D280" s="551">
        <v>0</v>
      </c>
      <c r="E280" s="551">
        <v>0</v>
      </c>
      <c r="F280" s="551">
        <v>0</v>
      </c>
      <c r="G280" s="551">
        <v>0</v>
      </c>
      <c r="H280" s="551">
        <v>0</v>
      </c>
      <c r="I280" s="551">
        <v>0</v>
      </c>
      <c r="J280" s="551">
        <v>0</v>
      </c>
      <c r="K280" s="551">
        <v>0</v>
      </c>
      <c r="L280" s="551">
        <v>0</v>
      </c>
      <c r="M280" s="551">
        <v>0</v>
      </c>
      <c r="N280" s="551">
        <v>0</v>
      </c>
      <c r="O280" s="551">
        <v>0</v>
      </c>
      <c r="P280" s="551">
        <v>0</v>
      </c>
      <c r="Q280" s="551">
        <v>0</v>
      </c>
      <c r="R280" s="551">
        <v>0</v>
      </c>
      <c r="S280" s="551">
        <v>0</v>
      </c>
      <c r="T280" s="551">
        <v>0</v>
      </c>
      <c r="U280" s="551">
        <v>0</v>
      </c>
      <c r="V280" s="551">
        <v>0</v>
      </c>
      <c r="W280" s="551">
        <v>0</v>
      </c>
      <c r="X280" s="551">
        <v>0</v>
      </c>
      <c r="Y280" s="551">
        <v>0</v>
      </c>
      <c r="Z280" s="551">
        <v>0</v>
      </c>
      <c r="AA280" s="530"/>
      <c r="AB280" s="551"/>
      <c r="AD280" s="568"/>
      <c r="AE280" s="568"/>
      <c r="AF280" s="568"/>
      <c r="AG280" s="568"/>
      <c r="AL280" s="530"/>
    </row>
    <row r="281" spans="1:38" ht="12.75" customHeight="1" x14ac:dyDescent="0.3">
      <c r="A281" s="574" t="s">
        <v>1974</v>
      </c>
      <c r="B281" s="550" t="str">
        <f t="shared" si="9"/>
        <v>X</v>
      </c>
      <c r="C281" s="567" t="s">
        <v>1975</v>
      </c>
      <c r="D281" s="551">
        <v>0</v>
      </c>
      <c r="E281" s="551">
        <v>0</v>
      </c>
      <c r="F281" s="551">
        <v>0</v>
      </c>
      <c r="G281" s="551">
        <v>0</v>
      </c>
      <c r="H281" s="551">
        <v>0</v>
      </c>
      <c r="I281" s="551">
        <v>0</v>
      </c>
      <c r="J281" s="551">
        <v>0</v>
      </c>
      <c r="K281" s="551">
        <v>-1.6922999173402786E-2</v>
      </c>
      <c r="L281" s="551">
        <v>-8.0730002373456955E-3</v>
      </c>
      <c r="M281" s="551">
        <v>-1.0590000310912728E-3</v>
      </c>
      <c r="N281" s="551">
        <v>-1.3995000161230564E-2</v>
      </c>
      <c r="O281" s="551">
        <v>0</v>
      </c>
      <c r="P281" s="551">
        <v>-2.4938000366091728E-2</v>
      </c>
      <c r="Q281" s="551">
        <v>-3.9182998239994049E-2</v>
      </c>
      <c r="R281" s="551">
        <v>-1.0940749645233154</v>
      </c>
      <c r="S281" s="551">
        <v>-4.0856998413801193E-2</v>
      </c>
      <c r="T281" s="551">
        <v>-7.7400997281074524E-2</v>
      </c>
      <c r="U281" s="551">
        <v>-1.4913000166416168E-2</v>
      </c>
      <c r="V281" s="551">
        <v>-1.3857999816536903E-2</v>
      </c>
      <c r="W281" s="551">
        <v>-0.99998199939727783</v>
      </c>
      <c r="X281" s="551">
        <v>-5.1284998655319214E-2</v>
      </c>
      <c r="Y281" s="551">
        <v>-0.1679999977350235</v>
      </c>
      <c r="Z281" s="551">
        <v>-8.2999996840953827E-2</v>
      </c>
      <c r="AB281" s="551"/>
      <c r="AD281" s="568"/>
      <c r="AE281" s="568"/>
      <c r="AF281" s="568"/>
      <c r="AG281" s="568"/>
      <c r="AL281" s="530"/>
    </row>
    <row r="282" spans="1:38" ht="12.75" customHeight="1" x14ac:dyDescent="0.3">
      <c r="A282" s="561" t="s">
        <v>1976</v>
      </c>
      <c r="B282" s="566" t="str">
        <f t="shared" si="9"/>
        <v/>
      </c>
      <c r="C282" s="565" t="s">
        <v>1977</v>
      </c>
      <c r="D282" s="551">
        <v>0</v>
      </c>
      <c r="E282" s="551">
        <v>0</v>
      </c>
      <c r="F282" s="551">
        <v>0</v>
      </c>
      <c r="G282" s="551">
        <v>0</v>
      </c>
      <c r="H282" s="551">
        <v>0</v>
      </c>
      <c r="I282" s="551">
        <v>0</v>
      </c>
      <c r="J282" s="551">
        <v>0</v>
      </c>
      <c r="K282" s="551">
        <v>0</v>
      </c>
      <c r="L282" s="551">
        <v>0</v>
      </c>
      <c r="M282" s="551">
        <v>0</v>
      </c>
      <c r="N282" s="551">
        <v>0</v>
      </c>
      <c r="O282" s="551">
        <v>0</v>
      </c>
      <c r="P282" s="551">
        <v>0</v>
      </c>
      <c r="Q282" s="551">
        <v>0</v>
      </c>
      <c r="R282" s="551">
        <v>0</v>
      </c>
      <c r="S282" s="551">
        <v>0</v>
      </c>
      <c r="T282" s="551">
        <v>0</v>
      </c>
      <c r="U282" s="551">
        <v>0</v>
      </c>
      <c r="V282" s="551">
        <v>0</v>
      </c>
      <c r="W282" s="551">
        <v>0</v>
      </c>
      <c r="X282" s="551">
        <v>0</v>
      </c>
      <c r="Y282" s="551">
        <v>0</v>
      </c>
      <c r="Z282" s="551">
        <v>0</v>
      </c>
      <c r="AA282" s="530"/>
      <c r="AB282" s="551"/>
    </row>
    <row r="283" spans="1:38" ht="12.75" customHeight="1" x14ac:dyDescent="0.3">
      <c r="A283" s="587" t="s">
        <v>1978</v>
      </c>
      <c r="B283" s="566" t="str">
        <f t="shared" si="9"/>
        <v/>
      </c>
      <c r="C283" s="565" t="s">
        <v>1979</v>
      </c>
      <c r="D283" s="551">
        <v>0</v>
      </c>
      <c r="E283" s="551">
        <v>0</v>
      </c>
      <c r="F283" s="551">
        <v>0</v>
      </c>
      <c r="G283" s="551">
        <v>0</v>
      </c>
      <c r="H283" s="551">
        <v>0</v>
      </c>
      <c r="I283" s="551">
        <v>0</v>
      </c>
      <c r="J283" s="551">
        <v>0</v>
      </c>
      <c r="K283" s="551">
        <v>0</v>
      </c>
      <c r="L283" s="551">
        <v>0</v>
      </c>
      <c r="M283" s="551">
        <v>0</v>
      </c>
      <c r="N283" s="551">
        <v>0</v>
      </c>
      <c r="O283" s="551">
        <v>0</v>
      </c>
      <c r="P283" s="551">
        <v>0</v>
      </c>
      <c r="Q283" s="551">
        <v>0</v>
      </c>
      <c r="R283" s="551">
        <v>0</v>
      </c>
      <c r="S283" s="551">
        <v>0</v>
      </c>
      <c r="T283" s="551">
        <v>0</v>
      </c>
      <c r="U283" s="551">
        <v>0</v>
      </c>
      <c r="V283" s="551">
        <v>0</v>
      </c>
      <c r="W283" s="551">
        <v>0</v>
      </c>
      <c r="X283" s="551">
        <v>0</v>
      </c>
      <c r="Y283" s="551">
        <v>0</v>
      </c>
      <c r="Z283" s="551">
        <v>0</v>
      </c>
      <c r="AA283" s="530"/>
      <c r="AB283" s="551"/>
    </row>
    <row r="284" spans="1:38" x14ac:dyDescent="0.3">
      <c r="A284" s="561" t="s">
        <v>1980</v>
      </c>
      <c r="B284" s="550" t="str">
        <f t="shared" si="9"/>
        <v>X</v>
      </c>
      <c r="C284" s="569" t="s">
        <v>1981</v>
      </c>
      <c r="D284" s="551">
        <v>4.216499999165535E-2</v>
      </c>
      <c r="E284" s="551">
        <v>5.4879998788237572E-3</v>
      </c>
      <c r="F284" s="551">
        <v>-9.7620002925395966E-2</v>
      </c>
      <c r="G284" s="551">
        <v>4.4348001480102539E-2</v>
      </c>
      <c r="H284" s="551">
        <v>-7.1930000558495522E-3</v>
      </c>
      <c r="I284" s="551">
        <v>-2.5509994011372328E-3</v>
      </c>
      <c r="J284" s="551">
        <v>5.4609000682830811E-2</v>
      </c>
      <c r="K284" s="551">
        <v>1.5281000174582005E-2</v>
      </c>
      <c r="L284" s="551">
        <v>6.8629998713731766E-3</v>
      </c>
      <c r="M284" s="551">
        <v>-7.8019998036324978E-3</v>
      </c>
      <c r="N284" s="551">
        <v>-4.8477999866008759E-2</v>
      </c>
      <c r="O284" s="551">
        <v>3.5239998251199722E-2</v>
      </c>
      <c r="P284" s="551">
        <v>-9.1412000358104706E-2</v>
      </c>
      <c r="Q284" s="551">
        <v>6.4306996762752533E-2</v>
      </c>
      <c r="R284" s="551">
        <v>-8.3904996514320374E-2</v>
      </c>
      <c r="S284" s="551">
        <v>2.9163001105189323E-2</v>
      </c>
      <c r="T284" s="551">
        <v>1.2976000085473061E-2</v>
      </c>
      <c r="U284" s="551">
        <v>0.10728099942207336</v>
      </c>
      <c r="V284" s="551">
        <v>-0.21077300608158112</v>
      </c>
      <c r="W284" s="551">
        <v>0.18931999802589417</v>
      </c>
      <c r="X284" s="551">
        <v>4.1746001690626144E-2</v>
      </c>
      <c r="Y284" s="551">
        <v>-5.0055999308824539E-2</v>
      </c>
      <c r="Z284" s="551">
        <v>4.3549001216888428E-2</v>
      </c>
      <c r="AB284" s="551"/>
    </row>
    <row r="285" spans="1:38" x14ac:dyDescent="0.3">
      <c r="A285" s="561" t="s">
        <v>1982</v>
      </c>
      <c r="B285" s="550" t="str">
        <f t="shared" si="9"/>
        <v/>
      </c>
      <c r="C285" s="569" t="s">
        <v>1983</v>
      </c>
      <c r="D285" s="551">
        <v>0</v>
      </c>
      <c r="E285" s="551">
        <v>0</v>
      </c>
      <c r="F285" s="551">
        <v>0</v>
      </c>
      <c r="G285" s="551">
        <v>0</v>
      </c>
      <c r="H285" s="551">
        <v>0</v>
      </c>
      <c r="I285" s="551">
        <v>0</v>
      </c>
      <c r="J285" s="551">
        <v>0</v>
      </c>
      <c r="K285" s="551">
        <v>0</v>
      </c>
      <c r="L285" s="551">
        <v>0</v>
      </c>
      <c r="M285" s="551">
        <v>0</v>
      </c>
      <c r="N285" s="551">
        <v>0</v>
      </c>
      <c r="O285" s="551">
        <v>0</v>
      </c>
      <c r="P285" s="551">
        <v>0</v>
      </c>
      <c r="Q285" s="551">
        <v>0</v>
      </c>
      <c r="R285" s="551">
        <v>0</v>
      </c>
      <c r="S285" s="551">
        <v>0</v>
      </c>
      <c r="T285" s="551">
        <v>0</v>
      </c>
      <c r="U285" s="551">
        <v>0</v>
      </c>
      <c r="V285" s="551">
        <v>0</v>
      </c>
      <c r="W285" s="551">
        <v>0</v>
      </c>
      <c r="X285" s="551">
        <v>0</v>
      </c>
      <c r="Y285" s="551">
        <v>0</v>
      </c>
      <c r="Z285" s="551">
        <v>0</v>
      </c>
      <c r="AA285" s="530"/>
      <c r="AB285" s="551"/>
    </row>
    <row r="286" spans="1:38" x14ac:dyDescent="0.3">
      <c r="A286" s="561" t="s">
        <v>1984</v>
      </c>
      <c r="B286" s="550" t="str">
        <f t="shared" si="9"/>
        <v>X</v>
      </c>
      <c r="C286" s="569" t="s">
        <v>1985</v>
      </c>
      <c r="D286" s="551">
        <v>-0.95021802186965942</v>
      </c>
      <c r="E286" s="551">
        <v>-0.54878997802734375</v>
      </c>
      <c r="F286" s="551">
        <v>0</v>
      </c>
      <c r="G286" s="551">
        <v>0</v>
      </c>
      <c r="H286" s="551">
        <v>0</v>
      </c>
      <c r="I286" s="551">
        <v>0</v>
      </c>
      <c r="J286" s="551">
        <v>0</v>
      </c>
      <c r="K286" s="551">
        <v>0</v>
      </c>
      <c r="L286" s="551">
        <v>0</v>
      </c>
      <c r="M286" s="551">
        <v>0</v>
      </c>
      <c r="N286" s="551">
        <v>0</v>
      </c>
      <c r="O286" s="551">
        <v>0</v>
      </c>
      <c r="P286" s="551">
        <v>0</v>
      </c>
      <c r="Q286" s="551">
        <v>-4.9109000712633133E-2</v>
      </c>
      <c r="R286" s="551">
        <v>0</v>
      </c>
      <c r="S286" s="551">
        <v>0</v>
      </c>
      <c r="T286" s="551">
        <v>0</v>
      </c>
      <c r="U286" s="551">
        <v>0</v>
      </c>
      <c r="V286" s="551">
        <v>-2.500000037252903E-2</v>
      </c>
      <c r="W286" s="551">
        <v>-6.3393521308898926</v>
      </c>
      <c r="X286" s="551">
        <v>0</v>
      </c>
      <c r="Y286" s="551">
        <v>0</v>
      </c>
      <c r="Z286" s="551">
        <v>0</v>
      </c>
      <c r="AB286" s="551"/>
    </row>
    <row r="287" spans="1:38" ht="12.75" customHeight="1" x14ac:dyDescent="0.3">
      <c r="A287" s="561" t="s">
        <v>1986</v>
      </c>
      <c r="B287" s="550" t="str">
        <f t="shared" si="9"/>
        <v>X</v>
      </c>
      <c r="C287" s="570" t="s">
        <v>1987</v>
      </c>
      <c r="D287" s="551">
        <v>-0.95021802186965942</v>
      </c>
      <c r="E287" s="551">
        <v>-0.54878997802734375</v>
      </c>
      <c r="F287" s="551">
        <v>0</v>
      </c>
      <c r="G287" s="551">
        <v>0</v>
      </c>
      <c r="H287" s="551">
        <v>0</v>
      </c>
      <c r="I287" s="551">
        <v>0</v>
      </c>
      <c r="J287" s="551">
        <v>0</v>
      </c>
      <c r="K287" s="551">
        <v>0</v>
      </c>
      <c r="L287" s="551">
        <v>0</v>
      </c>
      <c r="M287" s="551">
        <v>0</v>
      </c>
      <c r="N287" s="551">
        <v>0</v>
      </c>
      <c r="O287" s="551">
        <v>0</v>
      </c>
      <c r="P287" s="551">
        <v>0</v>
      </c>
      <c r="Q287" s="551">
        <v>-4.9109000712633133E-2</v>
      </c>
      <c r="R287" s="551">
        <v>0</v>
      </c>
      <c r="S287" s="551">
        <v>0</v>
      </c>
      <c r="T287" s="551">
        <v>0</v>
      </c>
      <c r="U287" s="551">
        <v>0</v>
      </c>
      <c r="V287" s="551">
        <v>-2.500000037252903E-2</v>
      </c>
      <c r="W287" s="551">
        <v>-6.3393521308898926</v>
      </c>
      <c r="X287" s="551">
        <v>0</v>
      </c>
      <c r="Y287" s="551">
        <v>0</v>
      </c>
      <c r="Z287" s="551">
        <v>0</v>
      </c>
      <c r="AB287" s="551"/>
    </row>
    <row r="288" spans="1:38" ht="12.75" customHeight="1" x14ac:dyDescent="0.3">
      <c r="A288" s="561" t="s">
        <v>1988</v>
      </c>
      <c r="B288" s="550" t="str">
        <f t="shared" si="9"/>
        <v/>
      </c>
      <c r="C288" s="570" t="s">
        <v>1989</v>
      </c>
      <c r="D288" s="551">
        <v>0</v>
      </c>
      <c r="E288" s="551">
        <v>0</v>
      </c>
      <c r="F288" s="551">
        <v>0</v>
      </c>
      <c r="G288" s="551">
        <v>0</v>
      </c>
      <c r="H288" s="551">
        <v>0</v>
      </c>
      <c r="I288" s="551">
        <v>0</v>
      </c>
      <c r="J288" s="551">
        <v>0</v>
      </c>
      <c r="K288" s="551">
        <v>0</v>
      </c>
      <c r="L288" s="551">
        <v>0</v>
      </c>
      <c r="M288" s="551">
        <v>0</v>
      </c>
      <c r="N288" s="551">
        <v>0</v>
      </c>
      <c r="O288" s="551">
        <v>0</v>
      </c>
      <c r="P288" s="551">
        <v>0</v>
      </c>
      <c r="Q288" s="551">
        <v>0</v>
      </c>
      <c r="R288" s="551">
        <v>0</v>
      </c>
      <c r="S288" s="551">
        <v>0</v>
      </c>
      <c r="T288" s="551">
        <v>0</v>
      </c>
      <c r="U288" s="551">
        <v>0</v>
      </c>
      <c r="V288" s="551">
        <v>0</v>
      </c>
      <c r="W288" s="551">
        <v>0</v>
      </c>
      <c r="X288" s="551">
        <v>0</v>
      </c>
      <c r="Y288" s="551">
        <v>0</v>
      </c>
      <c r="Z288" s="551">
        <v>0</v>
      </c>
      <c r="AA288" s="530"/>
      <c r="AB288" s="551"/>
    </row>
    <row r="289" spans="1:33" ht="12.75" customHeight="1" x14ac:dyDescent="0.3">
      <c r="A289" s="561" t="s">
        <v>1990</v>
      </c>
      <c r="B289" s="550" t="str">
        <f t="shared" si="9"/>
        <v/>
      </c>
      <c r="C289" s="570" t="s">
        <v>1991</v>
      </c>
      <c r="D289" s="551">
        <v>0</v>
      </c>
      <c r="E289" s="551">
        <v>0</v>
      </c>
      <c r="F289" s="551">
        <v>0</v>
      </c>
      <c r="G289" s="551">
        <v>0</v>
      </c>
      <c r="H289" s="551">
        <v>0</v>
      </c>
      <c r="I289" s="551">
        <v>0</v>
      </c>
      <c r="J289" s="551">
        <v>0</v>
      </c>
      <c r="K289" s="551">
        <v>0</v>
      </c>
      <c r="L289" s="551">
        <v>0</v>
      </c>
      <c r="M289" s="551">
        <v>0</v>
      </c>
      <c r="N289" s="551">
        <v>0</v>
      </c>
      <c r="O289" s="551">
        <v>0</v>
      </c>
      <c r="P289" s="551">
        <v>0</v>
      </c>
      <c r="Q289" s="551">
        <v>0</v>
      </c>
      <c r="R289" s="551">
        <v>0</v>
      </c>
      <c r="S289" s="551">
        <v>0</v>
      </c>
      <c r="T289" s="551">
        <v>0</v>
      </c>
      <c r="U289" s="551">
        <v>0</v>
      </c>
      <c r="V289" s="551">
        <v>0</v>
      </c>
      <c r="W289" s="551">
        <v>0</v>
      </c>
      <c r="X289" s="551">
        <v>0</v>
      </c>
      <c r="Y289" s="551">
        <v>0</v>
      </c>
      <c r="Z289" s="551">
        <v>0</v>
      </c>
      <c r="AB289" s="551"/>
    </row>
    <row r="290" spans="1:33" ht="12.75" customHeight="1" x14ac:dyDescent="0.3">
      <c r="A290" s="561" t="s">
        <v>1992</v>
      </c>
      <c r="B290" s="550" t="str">
        <f t="shared" si="9"/>
        <v/>
      </c>
      <c r="C290" s="571" t="s">
        <v>1993</v>
      </c>
      <c r="D290" s="551">
        <v>0</v>
      </c>
      <c r="E290" s="551">
        <v>0</v>
      </c>
      <c r="F290" s="551">
        <v>0</v>
      </c>
      <c r="G290" s="551">
        <v>0</v>
      </c>
      <c r="H290" s="551">
        <v>0</v>
      </c>
      <c r="I290" s="551">
        <v>0</v>
      </c>
      <c r="J290" s="551">
        <v>0</v>
      </c>
      <c r="K290" s="551">
        <v>0</v>
      </c>
      <c r="L290" s="551">
        <v>0</v>
      </c>
      <c r="M290" s="551">
        <v>0</v>
      </c>
      <c r="N290" s="551">
        <v>0</v>
      </c>
      <c r="O290" s="551">
        <v>0</v>
      </c>
      <c r="P290" s="551">
        <v>0</v>
      </c>
      <c r="Q290" s="551">
        <v>0</v>
      </c>
      <c r="R290" s="551">
        <v>0</v>
      </c>
      <c r="S290" s="551">
        <v>0</v>
      </c>
      <c r="T290" s="551">
        <v>0</v>
      </c>
      <c r="U290" s="551">
        <v>0</v>
      </c>
      <c r="V290" s="551">
        <v>0</v>
      </c>
      <c r="W290" s="551">
        <v>0</v>
      </c>
      <c r="X290" s="551">
        <v>0</v>
      </c>
      <c r="Y290" s="551">
        <v>0</v>
      </c>
      <c r="Z290" s="551">
        <v>0</v>
      </c>
      <c r="AB290" s="551"/>
    </row>
    <row r="291" spans="1:33" ht="12.75" customHeight="1" x14ac:dyDescent="0.3">
      <c r="A291" s="561" t="s">
        <v>1994</v>
      </c>
      <c r="B291" s="550" t="str">
        <f t="shared" si="9"/>
        <v/>
      </c>
      <c r="C291" s="571" t="s">
        <v>1995</v>
      </c>
      <c r="D291" s="551">
        <v>0</v>
      </c>
      <c r="E291" s="551">
        <v>0</v>
      </c>
      <c r="F291" s="551">
        <v>0</v>
      </c>
      <c r="G291" s="551">
        <v>0</v>
      </c>
      <c r="H291" s="551">
        <v>0</v>
      </c>
      <c r="I291" s="551">
        <v>0</v>
      </c>
      <c r="J291" s="551">
        <v>0</v>
      </c>
      <c r="K291" s="551">
        <v>0</v>
      </c>
      <c r="L291" s="551">
        <v>0</v>
      </c>
      <c r="M291" s="551">
        <v>0</v>
      </c>
      <c r="N291" s="551">
        <v>0</v>
      </c>
      <c r="O291" s="551">
        <v>0</v>
      </c>
      <c r="P291" s="551">
        <v>0</v>
      </c>
      <c r="Q291" s="551">
        <v>0</v>
      </c>
      <c r="R291" s="551">
        <v>0</v>
      </c>
      <c r="S291" s="551">
        <v>0</v>
      </c>
      <c r="T291" s="551">
        <v>0</v>
      </c>
      <c r="U291" s="551">
        <v>0</v>
      </c>
      <c r="V291" s="551">
        <v>0</v>
      </c>
      <c r="W291" s="551">
        <v>0</v>
      </c>
      <c r="X291" s="551">
        <v>0</v>
      </c>
      <c r="Y291" s="551">
        <v>0</v>
      </c>
      <c r="Z291" s="551">
        <v>0</v>
      </c>
      <c r="AB291" s="551"/>
    </row>
    <row r="292" spans="1:33" ht="12.75" customHeight="1" x14ac:dyDescent="0.3">
      <c r="A292" s="561" t="s">
        <v>1996</v>
      </c>
      <c r="B292" s="550" t="str">
        <f t="shared" si="9"/>
        <v/>
      </c>
      <c r="C292" s="571" t="s">
        <v>1997</v>
      </c>
      <c r="D292" s="551">
        <v>0</v>
      </c>
      <c r="E292" s="551">
        <v>0</v>
      </c>
      <c r="F292" s="551">
        <v>0</v>
      </c>
      <c r="G292" s="551">
        <v>0</v>
      </c>
      <c r="H292" s="551">
        <v>0</v>
      </c>
      <c r="I292" s="551">
        <v>0</v>
      </c>
      <c r="J292" s="551">
        <v>0</v>
      </c>
      <c r="K292" s="551">
        <v>0</v>
      </c>
      <c r="L292" s="551">
        <v>0</v>
      </c>
      <c r="M292" s="551">
        <v>0</v>
      </c>
      <c r="N292" s="551">
        <v>0</v>
      </c>
      <c r="O292" s="551">
        <v>0</v>
      </c>
      <c r="P292" s="551">
        <v>0</v>
      </c>
      <c r="Q292" s="551">
        <v>0</v>
      </c>
      <c r="R292" s="551">
        <v>0</v>
      </c>
      <c r="S292" s="551">
        <v>0</v>
      </c>
      <c r="T292" s="551">
        <v>0</v>
      </c>
      <c r="U292" s="551">
        <v>0</v>
      </c>
      <c r="V292" s="551">
        <v>0</v>
      </c>
      <c r="W292" s="551">
        <v>0</v>
      </c>
      <c r="X292" s="551">
        <v>0</v>
      </c>
      <c r="Y292" s="551">
        <v>0</v>
      </c>
      <c r="Z292" s="551">
        <v>0</v>
      </c>
      <c r="AB292" s="551"/>
    </row>
    <row r="293" spans="1:33" ht="12.75" customHeight="1" x14ac:dyDescent="0.3">
      <c r="A293" s="561" t="s">
        <v>1998</v>
      </c>
      <c r="B293" s="550" t="str">
        <f t="shared" si="9"/>
        <v/>
      </c>
      <c r="C293" s="570" t="s">
        <v>1999</v>
      </c>
      <c r="D293" s="551">
        <v>0</v>
      </c>
      <c r="E293" s="551">
        <v>0</v>
      </c>
      <c r="F293" s="551">
        <v>0</v>
      </c>
      <c r="G293" s="551">
        <v>0</v>
      </c>
      <c r="H293" s="551">
        <v>0</v>
      </c>
      <c r="I293" s="551">
        <v>0</v>
      </c>
      <c r="J293" s="551">
        <v>0</v>
      </c>
      <c r="K293" s="551">
        <v>0</v>
      </c>
      <c r="L293" s="551">
        <v>0</v>
      </c>
      <c r="M293" s="551">
        <v>0</v>
      </c>
      <c r="N293" s="551">
        <v>0</v>
      </c>
      <c r="O293" s="551">
        <v>0</v>
      </c>
      <c r="P293" s="551">
        <v>0</v>
      </c>
      <c r="Q293" s="551">
        <v>0</v>
      </c>
      <c r="R293" s="551">
        <v>0</v>
      </c>
      <c r="S293" s="551">
        <v>0</v>
      </c>
      <c r="T293" s="551">
        <v>0</v>
      </c>
      <c r="U293" s="551">
        <v>0</v>
      </c>
      <c r="V293" s="551">
        <v>0</v>
      </c>
      <c r="W293" s="551">
        <v>0</v>
      </c>
      <c r="X293" s="551">
        <v>0</v>
      </c>
      <c r="Y293" s="551">
        <v>0</v>
      </c>
      <c r="Z293" s="551">
        <v>0</v>
      </c>
      <c r="AB293" s="551"/>
    </row>
    <row r="294" spans="1:33" ht="12.75" customHeight="1" x14ac:dyDescent="0.3">
      <c r="A294" s="561" t="s">
        <v>2000</v>
      </c>
      <c r="B294" s="550" t="str">
        <f t="shared" si="9"/>
        <v/>
      </c>
      <c r="C294" s="571" t="s">
        <v>2001</v>
      </c>
      <c r="D294" s="551">
        <v>0</v>
      </c>
      <c r="E294" s="551">
        <v>0</v>
      </c>
      <c r="F294" s="551">
        <v>0</v>
      </c>
      <c r="G294" s="551">
        <v>0</v>
      </c>
      <c r="H294" s="551">
        <v>0</v>
      </c>
      <c r="I294" s="551">
        <v>0</v>
      </c>
      <c r="J294" s="551">
        <v>0</v>
      </c>
      <c r="K294" s="551">
        <v>0</v>
      </c>
      <c r="L294" s="551">
        <v>0</v>
      </c>
      <c r="M294" s="551">
        <v>0</v>
      </c>
      <c r="N294" s="551">
        <v>0</v>
      </c>
      <c r="O294" s="551">
        <v>0</v>
      </c>
      <c r="P294" s="551">
        <v>0</v>
      </c>
      <c r="Q294" s="551">
        <v>0</v>
      </c>
      <c r="R294" s="551">
        <v>0</v>
      </c>
      <c r="S294" s="551">
        <v>0</v>
      </c>
      <c r="T294" s="551">
        <v>0</v>
      </c>
      <c r="U294" s="551">
        <v>0</v>
      </c>
      <c r="V294" s="551">
        <v>0</v>
      </c>
      <c r="W294" s="551">
        <v>0</v>
      </c>
      <c r="X294" s="551">
        <v>0</v>
      </c>
      <c r="Y294" s="551">
        <v>0</v>
      </c>
      <c r="Z294" s="551">
        <v>0</v>
      </c>
      <c r="AB294" s="551"/>
    </row>
    <row r="295" spans="1:33" ht="20.25" customHeight="1" x14ac:dyDescent="0.3">
      <c r="A295" s="913" t="s">
        <v>2002</v>
      </c>
      <c r="B295" s="914" t="str">
        <f t="shared" si="9"/>
        <v/>
      </c>
      <c r="C295" s="916" t="s">
        <v>2003</v>
      </c>
      <c r="D295" s="912">
        <v>0</v>
      </c>
      <c r="E295" s="912">
        <v>0</v>
      </c>
      <c r="F295" s="912">
        <v>0</v>
      </c>
      <c r="G295" s="912">
        <v>0</v>
      </c>
      <c r="H295" s="912">
        <v>0</v>
      </c>
      <c r="I295" s="912">
        <v>0</v>
      </c>
      <c r="J295" s="912">
        <v>0</v>
      </c>
      <c r="K295" s="912">
        <v>0</v>
      </c>
      <c r="L295" s="912">
        <v>0</v>
      </c>
      <c r="M295" s="912">
        <v>0</v>
      </c>
      <c r="N295" s="912">
        <v>0</v>
      </c>
      <c r="O295" s="912">
        <v>0</v>
      </c>
      <c r="P295" s="912">
        <v>0</v>
      </c>
      <c r="Q295" s="912">
        <v>0</v>
      </c>
      <c r="R295" s="912">
        <v>0</v>
      </c>
      <c r="S295" s="912">
        <v>0</v>
      </c>
      <c r="T295" s="912">
        <v>0</v>
      </c>
      <c r="U295" s="912">
        <v>0</v>
      </c>
      <c r="V295" s="912">
        <v>0</v>
      </c>
      <c r="W295" s="912">
        <v>0</v>
      </c>
      <c r="X295" s="912">
        <v>0</v>
      </c>
      <c r="Y295" s="912">
        <v>0</v>
      </c>
      <c r="Z295" s="912">
        <v>0</v>
      </c>
      <c r="AB295" s="551"/>
      <c r="AD295" s="562"/>
      <c r="AE295" s="562"/>
      <c r="AF295" s="562"/>
      <c r="AG295" s="562"/>
    </row>
    <row r="296" spans="1:33" ht="19.5" customHeight="1" x14ac:dyDescent="0.3">
      <c r="A296" s="561">
        <v>3.2</v>
      </c>
      <c r="B296" s="550" t="str">
        <f t="shared" si="9"/>
        <v>X</v>
      </c>
      <c r="C296" s="537" t="s">
        <v>2004</v>
      </c>
      <c r="D296" s="551">
        <v>-14.348484039306641</v>
      </c>
      <c r="E296" s="551">
        <v>21.088626861572266</v>
      </c>
      <c r="F296" s="551">
        <v>16.298547744750977</v>
      </c>
      <c r="G296" s="551">
        <v>3.5521354675292969</v>
      </c>
      <c r="H296" s="551">
        <v>-6.3747200965881348</v>
      </c>
      <c r="I296" s="551">
        <v>2.2802340984344482</v>
      </c>
      <c r="J296" s="551">
        <v>-3.5067570209503174</v>
      </c>
      <c r="K296" s="551">
        <v>-4.3930954933166504</v>
      </c>
      <c r="L296" s="551">
        <v>0.88260370492935181</v>
      </c>
      <c r="M296" s="551">
        <v>1.2800524234771729</v>
      </c>
      <c r="N296" s="551">
        <v>-10.335808753967285</v>
      </c>
      <c r="O296" s="551">
        <v>-7.0360994338989258</v>
      </c>
      <c r="P296" s="551">
        <v>-19.041563034057617</v>
      </c>
      <c r="Q296" s="551">
        <v>-1.465596079826355</v>
      </c>
      <c r="R296" s="551">
        <v>-10.682767868041992</v>
      </c>
      <c r="S296" s="551">
        <v>-51.548606872558594</v>
      </c>
      <c r="T296" s="551">
        <v>-29.679576873779297</v>
      </c>
      <c r="U296" s="551">
        <v>-19.187934875488281</v>
      </c>
      <c r="V296" s="551">
        <v>-93.302993774414063</v>
      </c>
      <c r="W296" s="551">
        <v>10.479575157165527</v>
      </c>
      <c r="X296" s="551">
        <v>-17.088054656982422</v>
      </c>
      <c r="Y296" s="551">
        <v>16.022670745849609</v>
      </c>
      <c r="Z296" s="551">
        <v>27.805805206298828</v>
      </c>
      <c r="AB296" s="551"/>
    </row>
    <row r="297" spans="1:33" x14ac:dyDescent="0.3">
      <c r="A297" s="561" t="s">
        <v>2005</v>
      </c>
      <c r="B297" s="550" t="str">
        <f t="shared" si="9"/>
        <v/>
      </c>
      <c r="C297" s="573" t="s">
        <v>2006</v>
      </c>
      <c r="D297" s="551">
        <v>0</v>
      </c>
      <c r="E297" s="551">
        <v>0</v>
      </c>
      <c r="F297" s="551">
        <v>0</v>
      </c>
      <c r="G297" s="551">
        <v>0</v>
      </c>
      <c r="H297" s="551">
        <v>0</v>
      </c>
      <c r="I297" s="551">
        <v>0</v>
      </c>
      <c r="J297" s="551">
        <v>0</v>
      </c>
      <c r="K297" s="551">
        <v>0</v>
      </c>
      <c r="L297" s="551">
        <v>0</v>
      </c>
      <c r="M297" s="551">
        <v>0</v>
      </c>
      <c r="N297" s="551">
        <v>0</v>
      </c>
      <c r="O297" s="551">
        <v>0</v>
      </c>
      <c r="P297" s="551">
        <v>0</v>
      </c>
      <c r="Q297" s="551">
        <v>0</v>
      </c>
      <c r="R297" s="551">
        <v>0</v>
      </c>
      <c r="S297" s="551">
        <v>0</v>
      </c>
      <c r="T297" s="551">
        <v>0</v>
      </c>
      <c r="U297" s="551">
        <v>0</v>
      </c>
      <c r="V297" s="551">
        <v>0</v>
      </c>
      <c r="W297" s="551">
        <v>0</v>
      </c>
      <c r="X297" s="551">
        <v>0</v>
      </c>
      <c r="Y297" s="551">
        <v>0</v>
      </c>
      <c r="Z297" s="551">
        <v>0</v>
      </c>
      <c r="AA297" s="572"/>
      <c r="AB297" s="551"/>
    </row>
    <row r="298" spans="1:33" x14ac:dyDescent="0.3">
      <c r="A298" s="561" t="s">
        <v>2007</v>
      </c>
      <c r="B298" s="550" t="str">
        <f t="shared" si="9"/>
        <v/>
      </c>
      <c r="C298" s="553" t="s">
        <v>2008</v>
      </c>
      <c r="D298" s="551">
        <v>0</v>
      </c>
      <c r="E298" s="551">
        <v>0</v>
      </c>
      <c r="F298" s="551">
        <v>0</v>
      </c>
      <c r="G298" s="551">
        <v>0</v>
      </c>
      <c r="H298" s="551">
        <v>0</v>
      </c>
      <c r="I298" s="551">
        <v>0</v>
      </c>
      <c r="J298" s="551">
        <v>0</v>
      </c>
      <c r="K298" s="551">
        <v>0</v>
      </c>
      <c r="L298" s="551">
        <v>0</v>
      </c>
      <c r="M298" s="551">
        <v>0</v>
      </c>
      <c r="N298" s="551">
        <v>0</v>
      </c>
      <c r="O298" s="551">
        <v>0</v>
      </c>
      <c r="P298" s="551">
        <v>0</v>
      </c>
      <c r="Q298" s="551">
        <v>0</v>
      </c>
      <c r="R298" s="551">
        <v>0</v>
      </c>
      <c r="S298" s="551">
        <v>0</v>
      </c>
      <c r="T298" s="551">
        <v>0</v>
      </c>
      <c r="U298" s="551">
        <v>0</v>
      </c>
      <c r="V298" s="551">
        <v>0</v>
      </c>
      <c r="W298" s="551">
        <v>0</v>
      </c>
      <c r="X298" s="551">
        <v>0</v>
      </c>
      <c r="Y298" s="551">
        <v>0</v>
      </c>
      <c r="Z298" s="551">
        <v>0</v>
      </c>
      <c r="AB298" s="551"/>
    </row>
    <row r="299" spans="1:33" x14ac:dyDescent="0.3">
      <c r="A299" s="561" t="s">
        <v>2009</v>
      </c>
      <c r="B299" s="550" t="str">
        <f t="shared" si="9"/>
        <v/>
      </c>
      <c r="C299" s="553" t="s">
        <v>2010</v>
      </c>
      <c r="D299" s="551">
        <v>0</v>
      </c>
      <c r="E299" s="551">
        <v>0</v>
      </c>
      <c r="F299" s="551">
        <v>0</v>
      </c>
      <c r="G299" s="551">
        <v>0</v>
      </c>
      <c r="H299" s="551">
        <v>0</v>
      </c>
      <c r="I299" s="551">
        <v>0</v>
      </c>
      <c r="J299" s="551">
        <v>0</v>
      </c>
      <c r="K299" s="551">
        <v>0</v>
      </c>
      <c r="L299" s="551">
        <v>0</v>
      </c>
      <c r="M299" s="551">
        <v>0</v>
      </c>
      <c r="N299" s="551">
        <v>0</v>
      </c>
      <c r="O299" s="551">
        <v>0</v>
      </c>
      <c r="P299" s="551">
        <v>0</v>
      </c>
      <c r="Q299" s="551">
        <v>0</v>
      </c>
      <c r="R299" s="551">
        <v>0</v>
      </c>
      <c r="S299" s="551">
        <v>0</v>
      </c>
      <c r="T299" s="551">
        <v>0</v>
      </c>
      <c r="U299" s="551">
        <v>0</v>
      </c>
      <c r="V299" s="551">
        <v>0</v>
      </c>
      <c r="W299" s="551">
        <v>0</v>
      </c>
      <c r="X299" s="551">
        <v>0</v>
      </c>
      <c r="Y299" s="551">
        <v>0</v>
      </c>
      <c r="Z299" s="551">
        <v>0</v>
      </c>
      <c r="AB299" s="551"/>
    </row>
    <row r="300" spans="1:33" x14ac:dyDescent="0.3">
      <c r="A300" s="561" t="s">
        <v>2011</v>
      </c>
      <c r="B300" s="550" t="str">
        <f t="shared" ref="B300:B331" si="10">IF(SUM(D300:AG300)=0,"","X")</f>
        <v>X</v>
      </c>
      <c r="C300" s="573" t="s">
        <v>2012</v>
      </c>
      <c r="D300" s="551">
        <v>-28.150089263916016</v>
      </c>
      <c r="E300" s="551">
        <v>21.453916549682617</v>
      </c>
      <c r="F300" s="551">
        <v>-3.9040637016296387</v>
      </c>
      <c r="G300" s="551">
        <v>-5.0391607284545898</v>
      </c>
      <c r="H300" s="551">
        <v>-10.050844192504883</v>
      </c>
      <c r="I300" s="551">
        <v>0.99406987428665161</v>
      </c>
      <c r="J300" s="551">
        <v>-4.4249229431152344</v>
      </c>
      <c r="K300" s="551">
        <v>-0.65429741144180298</v>
      </c>
      <c r="L300" s="551">
        <v>3.0132668018341064</v>
      </c>
      <c r="M300" s="551">
        <v>1.7850621938705444</v>
      </c>
      <c r="N300" s="551">
        <v>-10.87565803527832</v>
      </c>
      <c r="O300" s="551">
        <v>-7.6545901298522949</v>
      </c>
      <c r="P300" s="551">
        <v>-21.00428581237793</v>
      </c>
      <c r="Q300" s="551">
        <v>5.4908857345581055</v>
      </c>
      <c r="R300" s="551">
        <v>-19.811075210571289</v>
      </c>
      <c r="S300" s="551">
        <v>-13.521293640136719</v>
      </c>
      <c r="T300" s="551">
        <v>-30.932806015014648</v>
      </c>
      <c r="U300" s="551">
        <v>-21.330877304077148</v>
      </c>
      <c r="V300" s="551">
        <v>-29.609109878540039</v>
      </c>
      <c r="W300" s="551">
        <v>0.9513060450553894</v>
      </c>
      <c r="X300" s="551">
        <v>-21.785198211669922</v>
      </c>
      <c r="Y300" s="551">
        <v>12.475977897644043</v>
      </c>
      <c r="Z300" s="551">
        <v>10.223992347717285</v>
      </c>
      <c r="AB300" s="551"/>
    </row>
    <row r="301" spans="1:33" x14ac:dyDescent="0.3">
      <c r="A301" s="561" t="s">
        <v>2013</v>
      </c>
      <c r="B301" s="550" t="str">
        <f t="shared" si="10"/>
        <v>X</v>
      </c>
      <c r="C301" s="553" t="s">
        <v>2014</v>
      </c>
      <c r="D301" s="551">
        <v>-27.968107223510742</v>
      </c>
      <c r="E301" s="551">
        <v>27.00726318359375</v>
      </c>
      <c r="F301" s="551">
        <v>-0.14417874813079834</v>
      </c>
      <c r="G301" s="551">
        <v>-3.0314657688140869</v>
      </c>
      <c r="H301" s="551">
        <v>2.1244645118713379</v>
      </c>
      <c r="I301" s="551">
        <v>-3.7007400989532471</v>
      </c>
      <c r="J301" s="551">
        <v>-1.9140578508377075</v>
      </c>
      <c r="K301" s="551">
        <v>-6.0227603912353516</v>
      </c>
      <c r="L301" s="551">
        <v>4.4463157653808594</v>
      </c>
      <c r="M301" s="551">
        <v>3.7117340564727783</v>
      </c>
      <c r="N301" s="551">
        <v>-5.2600855827331543</v>
      </c>
      <c r="O301" s="551">
        <v>-0.30818852782249451</v>
      </c>
      <c r="P301" s="551">
        <v>-8.6219701766967773</v>
      </c>
      <c r="Q301" s="551">
        <v>-4.0249791145324707</v>
      </c>
      <c r="R301" s="551">
        <v>-15.346658706665039</v>
      </c>
      <c r="S301" s="551">
        <v>-10.265946388244629</v>
      </c>
      <c r="T301" s="551">
        <v>-6.1474823951721191</v>
      </c>
      <c r="U301" s="551">
        <v>-9.6739015579223633</v>
      </c>
      <c r="V301" s="551">
        <v>-8.8687686920166016</v>
      </c>
      <c r="W301" s="551">
        <v>4.3026680946350098</v>
      </c>
      <c r="X301" s="551">
        <v>-24.34454345703125</v>
      </c>
      <c r="Y301" s="551">
        <v>30.655038833618164</v>
      </c>
      <c r="Z301" s="551">
        <v>9.0763816833496094</v>
      </c>
      <c r="AB301" s="551"/>
    </row>
    <row r="302" spans="1:33" x14ac:dyDescent="0.3">
      <c r="A302" s="561" t="s">
        <v>2015</v>
      </c>
      <c r="B302" s="550" t="str">
        <f t="shared" si="10"/>
        <v>X</v>
      </c>
      <c r="C302" s="553" t="s">
        <v>2016</v>
      </c>
      <c r="D302" s="551">
        <v>-1.7067000269889832E-2</v>
      </c>
      <c r="E302" s="551">
        <v>0.31706699728965759</v>
      </c>
      <c r="F302" s="551">
        <v>-0.37002599239349365</v>
      </c>
      <c r="G302" s="551">
        <v>-2.8815999627113342E-2</v>
      </c>
      <c r="H302" s="551">
        <v>-3.1147999688982964E-2</v>
      </c>
      <c r="I302" s="551">
        <v>0.42998999357223511</v>
      </c>
      <c r="J302" s="551">
        <v>-5.000000074505806E-2</v>
      </c>
      <c r="K302" s="551">
        <v>-0.10000000149011612</v>
      </c>
      <c r="L302" s="551">
        <v>-6.9900001399219036E-3</v>
      </c>
      <c r="M302" s="551">
        <v>0.15699000656604767</v>
      </c>
      <c r="N302" s="551">
        <v>0</v>
      </c>
      <c r="O302" s="551">
        <v>0</v>
      </c>
      <c r="P302" s="551">
        <v>0</v>
      </c>
      <c r="Q302" s="551">
        <v>0</v>
      </c>
      <c r="R302" s="551">
        <v>0</v>
      </c>
      <c r="S302" s="551">
        <v>0</v>
      </c>
      <c r="T302" s="551">
        <v>-1.9658989906311035</v>
      </c>
      <c r="U302" s="551">
        <v>2.2500000894069672E-2</v>
      </c>
      <c r="V302" s="551">
        <v>2.2500000894069672E-2</v>
      </c>
      <c r="W302" s="551">
        <v>4.2098000645637512E-2</v>
      </c>
      <c r="X302" s="551">
        <v>2.4000000208616257E-2</v>
      </c>
      <c r="Y302" s="551">
        <v>1.8548010587692261</v>
      </c>
      <c r="Z302" s="551">
        <v>0</v>
      </c>
      <c r="AB302" s="551"/>
    </row>
    <row r="303" spans="1:33" x14ac:dyDescent="0.3">
      <c r="A303" s="561" t="s">
        <v>2017</v>
      </c>
      <c r="B303" s="550" t="str">
        <f t="shared" si="10"/>
        <v>X</v>
      </c>
      <c r="C303" s="553" t="s">
        <v>2018</v>
      </c>
      <c r="D303" s="551">
        <v>0</v>
      </c>
      <c r="E303" s="551">
        <v>0</v>
      </c>
      <c r="F303" s="551">
        <v>0</v>
      </c>
      <c r="G303" s="551">
        <v>0</v>
      </c>
      <c r="H303" s="551">
        <v>0</v>
      </c>
      <c r="I303" s="551">
        <v>0</v>
      </c>
      <c r="J303" s="551">
        <v>0</v>
      </c>
      <c r="K303" s="551">
        <v>0</v>
      </c>
      <c r="L303" s="551">
        <v>0</v>
      </c>
      <c r="M303" s="551">
        <v>0</v>
      </c>
      <c r="N303" s="551">
        <v>0</v>
      </c>
      <c r="O303" s="551">
        <v>0</v>
      </c>
      <c r="P303" s="551">
        <v>0</v>
      </c>
      <c r="Q303" s="551">
        <v>0</v>
      </c>
      <c r="R303" s="551">
        <v>0</v>
      </c>
      <c r="S303" s="551">
        <v>0</v>
      </c>
      <c r="T303" s="551">
        <v>-0.28999999165534973</v>
      </c>
      <c r="U303" s="551">
        <v>0</v>
      </c>
      <c r="V303" s="551">
        <v>0</v>
      </c>
      <c r="W303" s="551">
        <v>0</v>
      </c>
      <c r="X303" s="551">
        <v>0</v>
      </c>
      <c r="Y303" s="551">
        <v>0</v>
      </c>
      <c r="Z303" s="551">
        <v>0</v>
      </c>
      <c r="AB303" s="551"/>
    </row>
    <row r="304" spans="1:33" x14ac:dyDescent="0.3">
      <c r="A304" s="561" t="s">
        <v>2019</v>
      </c>
      <c r="B304" s="550" t="str">
        <f t="shared" si="10"/>
        <v>X</v>
      </c>
      <c r="C304" s="553" t="s">
        <v>2020</v>
      </c>
      <c r="D304" s="551">
        <v>0</v>
      </c>
      <c r="E304" s="551">
        <v>0</v>
      </c>
      <c r="F304" s="551">
        <v>-0.39487999677658081</v>
      </c>
      <c r="G304" s="551">
        <v>9.2514000833034515E-2</v>
      </c>
      <c r="H304" s="551">
        <v>-0.1984190046787262</v>
      </c>
      <c r="I304" s="551">
        <v>-0.52919101715087891</v>
      </c>
      <c r="J304" s="551">
        <v>-0.11945799738168716</v>
      </c>
      <c r="K304" s="551">
        <v>-0.3215700089931488</v>
      </c>
      <c r="L304" s="551">
        <v>0.25022700428962708</v>
      </c>
      <c r="M304" s="551">
        <v>-0.18750399351119995</v>
      </c>
      <c r="N304" s="551">
        <v>-0.27283200621604919</v>
      </c>
      <c r="O304" s="551">
        <v>-6.9651000201702118E-2</v>
      </c>
      <c r="P304" s="551">
        <v>-0.57899999618530273</v>
      </c>
      <c r="Q304" s="551">
        <v>-0.64934098720550537</v>
      </c>
      <c r="R304" s="551">
        <v>-0.49665901064872742</v>
      </c>
      <c r="S304" s="551">
        <v>3.9000000804662704E-2</v>
      </c>
      <c r="T304" s="551">
        <v>-0.55793702602386475</v>
      </c>
      <c r="U304" s="551">
        <v>-0.77410000562667847</v>
      </c>
      <c r="V304" s="551">
        <v>-0.24461899697780609</v>
      </c>
      <c r="W304" s="551">
        <v>-0.52859300374984741</v>
      </c>
      <c r="X304" s="551">
        <v>-0.27515599131584167</v>
      </c>
      <c r="Y304" s="551">
        <v>-1.5799009799957275</v>
      </c>
      <c r="Z304" s="551">
        <v>1.5133210420608521</v>
      </c>
      <c r="AB304" s="551"/>
    </row>
    <row r="305" spans="1:28" x14ac:dyDescent="0.3">
      <c r="A305" s="561" t="s">
        <v>2021</v>
      </c>
      <c r="B305" s="550" t="str">
        <f t="shared" si="10"/>
        <v>X</v>
      </c>
      <c r="C305" s="554" t="s">
        <v>2022</v>
      </c>
      <c r="D305" s="551">
        <v>0</v>
      </c>
      <c r="E305" s="551">
        <v>0</v>
      </c>
      <c r="F305" s="551">
        <v>0</v>
      </c>
      <c r="G305" s="551">
        <v>0</v>
      </c>
      <c r="H305" s="551">
        <v>0</v>
      </c>
      <c r="I305" s="551">
        <v>0</v>
      </c>
      <c r="J305" s="551">
        <v>0.16023600101470947</v>
      </c>
      <c r="K305" s="551">
        <v>0</v>
      </c>
      <c r="L305" s="551">
        <v>0</v>
      </c>
      <c r="M305" s="551">
        <v>0</v>
      </c>
      <c r="N305" s="551">
        <v>0</v>
      </c>
      <c r="O305" s="551">
        <v>0</v>
      </c>
      <c r="P305" s="551">
        <v>0</v>
      </c>
      <c r="Q305" s="551">
        <v>0</v>
      </c>
      <c r="R305" s="551">
        <v>0</v>
      </c>
      <c r="S305" s="551">
        <v>0</v>
      </c>
      <c r="T305" s="551">
        <v>0</v>
      </c>
      <c r="U305" s="551">
        <v>0</v>
      </c>
      <c r="V305" s="551">
        <v>0</v>
      </c>
      <c r="W305" s="551">
        <v>0</v>
      </c>
      <c r="X305" s="551">
        <v>0</v>
      </c>
      <c r="Y305" s="551">
        <v>0</v>
      </c>
      <c r="Z305" s="551">
        <v>0</v>
      </c>
      <c r="AB305" s="551"/>
    </row>
    <row r="306" spans="1:28" x14ac:dyDescent="0.3">
      <c r="A306" s="561" t="s">
        <v>2023</v>
      </c>
      <c r="B306" s="550" t="str">
        <f t="shared" si="10"/>
        <v>X</v>
      </c>
      <c r="C306" s="554" t="s">
        <v>2024</v>
      </c>
      <c r="D306" s="551">
        <v>0</v>
      </c>
      <c r="E306" s="551">
        <v>0</v>
      </c>
      <c r="F306" s="551">
        <v>-0.39487999677658081</v>
      </c>
      <c r="G306" s="551">
        <v>9.2514000833034515E-2</v>
      </c>
      <c r="H306" s="551">
        <v>-0.1984190046787262</v>
      </c>
      <c r="I306" s="551">
        <v>-0.52919101715087891</v>
      </c>
      <c r="J306" s="551">
        <v>-0.27969399094581604</v>
      </c>
      <c r="K306" s="551">
        <v>-0.3215700089931488</v>
      </c>
      <c r="L306" s="551">
        <v>0.25022700428962708</v>
      </c>
      <c r="M306" s="551">
        <v>-0.18750399351119995</v>
      </c>
      <c r="N306" s="551">
        <v>-0.27283200621604919</v>
      </c>
      <c r="O306" s="551">
        <v>-6.9651000201702118E-2</v>
      </c>
      <c r="P306" s="551">
        <v>-0.57899999618530273</v>
      </c>
      <c r="Q306" s="551">
        <v>-0.64934098720550537</v>
      </c>
      <c r="R306" s="551">
        <v>-0.49665901064872742</v>
      </c>
      <c r="S306" s="551">
        <v>3.9000000804662704E-2</v>
      </c>
      <c r="T306" s="551">
        <v>-0.55793702602386475</v>
      </c>
      <c r="U306" s="551">
        <v>-0.77410000562667847</v>
      </c>
      <c r="V306" s="551">
        <v>-0.24461899697780609</v>
      </c>
      <c r="W306" s="551">
        <v>-0.52859300374984741</v>
      </c>
      <c r="X306" s="551">
        <v>-0.27515599131584167</v>
      </c>
      <c r="Y306" s="551">
        <v>-1.5799009799957275</v>
      </c>
      <c r="Z306" s="551">
        <v>1.5133210420608521</v>
      </c>
      <c r="AB306" s="551"/>
    </row>
    <row r="307" spans="1:28" x14ac:dyDescent="0.3">
      <c r="A307" s="561" t="s">
        <v>2025</v>
      </c>
      <c r="B307" s="550" t="str">
        <f t="shared" si="10"/>
        <v>X</v>
      </c>
      <c r="C307" s="553" t="s">
        <v>2026</v>
      </c>
      <c r="D307" s="551">
        <v>0</v>
      </c>
      <c r="E307" s="551">
        <v>0</v>
      </c>
      <c r="F307" s="551">
        <v>0</v>
      </c>
      <c r="G307" s="551">
        <v>0</v>
      </c>
      <c r="H307" s="551">
        <v>0</v>
      </c>
      <c r="I307" s="551">
        <v>0</v>
      </c>
      <c r="J307" s="551">
        <v>0</v>
      </c>
      <c r="K307" s="551">
        <v>0</v>
      </c>
      <c r="L307" s="551">
        <v>0</v>
      </c>
      <c r="M307" s="551">
        <v>0</v>
      </c>
      <c r="N307" s="551">
        <v>0</v>
      </c>
      <c r="O307" s="551">
        <v>0</v>
      </c>
      <c r="P307" s="551">
        <v>0</v>
      </c>
      <c r="Q307" s="551">
        <v>7.2750002145767212E-3</v>
      </c>
      <c r="R307" s="551">
        <v>-0.12792299687862396</v>
      </c>
      <c r="S307" s="551">
        <v>-7.0950708389282227</v>
      </c>
      <c r="T307" s="551">
        <v>-2.6907289028167725</v>
      </c>
      <c r="U307" s="551">
        <v>-1.7909430265426636</v>
      </c>
      <c r="V307" s="551">
        <v>-1.4938770532608032</v>
      </c>
      <c r="W307" s="551">
        <v>1.5038650035858154</v>
      </c>
      <c r="X307" s="551">
        <v>-3.3179490566253662</v>
      </c>
      <c r="Y307" s="551">
        <v>-0.63945502042770386</v>
      </c>
      <c r="Z307" s="551">
        <v>-0.29523065686225891</v>
      </c>
      <c r="AB307" s="551"/>
    </row>
    <row r="308" spans="1:28" x14ac:dyDescent="0.3">
      <c r="A308" s="561" t="s">
        <v>2027</v>
      </c>
      <c r="B308" s="550" t="str">
        <f t="shared" si="10"/>
        <v/>
      </c>
      <c r="C308" s="554" t="s">
        <v>2028</v>
      </c>
      <c r="D308" s="551">
        <v>0</v>
      </c>
      <c r="E308" s="551">
        <v>0</v>
      </c>
      <c r="F308" s="551">
        <v>0</v>
      </c>
      <c r="G308" s="551">
        <v>0</v>
      </c>
      <c r="H308" s="551">
        <v>0</v>
      </c>
      <c r="I308" s="551">
        <v>0</v>
      </c>
      <c r="J308" s="551">
        <v>0</v>
      </c>
      <c r="K308" s="551">
        <v>0</v>
      </c>
      <c r="L308" s="551">
        <v>0</v>
      </c>
      <c r="M308" s="551">
        <v>0</v>
      </c>
      <c r="N308" s="551">
        <v>0</v>
      </c>
      <c r="O308" s="551">
        <v>0</v>
      </c>
      <c r="P308" s="551">
        <v>0</v>
      </c>
      <c r="Q308" s="551">
        <v>0</v>
      </c>
      <c r="R308" s="551">
        <v>0</v>
      </c>
      <c r="S308" s="551">
        <v>0</v>
      </c>
      <c r="T308" s="551">
        <v>0</v>
      </c>
      <c r="U308" s="551">
        <v>0</v>
      </c>
      <c r="V308" s="551">
        <v>0</v>
      </c>
      <c r="W308" s="551">
        <v>0</v>
      </c>
      <c r="X308" s="551">
        <v>0</v>
      </c>
      <c r="Y308" s="551">
        <v>0</v>
      </c>
      <c r="Z308" s="551">
        <v>0</v>
      </c>
      <c r="AB308" s="551"/>
    </row>
    <row r="309" spans="1:28" x14ac:dyDescent="0.3">
      <c r="A309" s="561" t="s">
        <v>2029</v>
      </c>
      <c r="B309" s="550" t="str">
        <f t="shared" si="10"/>
        <v/>
      </c>
      <c r="C309" s="554" t="s">
        <v>2030</v>
      </c>
      <c r="D309" s="551">
        <v>0</v>
      </c>
      <c r="E309" s="551">
        <v>0</v>
      </c>
      <c r="F309" s="551">
        <v>0</v>
      </c>
      <c r="G309" s="551">
        <v>0</v>
      </c>
      <c r="H309" s="551">
        <v>0</v>
      </c>
      <c r="I309" s="551">
        <v>0</v>
      </c>
      <c r="J309" s="551">
        <v>0</v>
      </c>
      <c r="K309" s="551">
        <v>0</v>
      </c>
      <c r="L309" s="551">
        <v>0</v>
      </c>
      <c r="M309" s="551">
        <v>0</v>
      </c>
      <c r="N309" s="551">
        <v>0</v>
      </c>
      <c r="O309" s="551">
        <v>0</v>
      </c>
      <c r="P309" s="551">
        <v>0</v>
      </c>
      <c r="Q309" s="551">
        <v>0</v>
      </c>
      <c r="R309" s="551">
        <v>0</v>
      </c>
      <c r="S309" s="551">
        <v>0</v>
      </c>
      <c r="T309" s="551">
        <v>0</v>
      </c>
      <c r="U309" s="551">
        <v>0</v>
      </c>
      <c r="V309" s="551">
        <v>0</v>
      </c>
      <c r="W309" s="551">
        <v>0</v>
      </c>
      <c r="X309" s="551">
        <v>0</v>
      </c>
      <c r="Y309" s="551">
        <v>0</v>
      </c>
      <c r="Z309" s="551">
        <v>0</v>
      </c>
      <c r="AB309" s="551"/>
    </row>
    <row r="310" spans="1:28" x14ac:dyDescent="0.3">
      <c r="A310" s="561" t="s">
        <v>2031</v>
      </c>
      <c r="B310" s="550" t="str">
        <f t="shared" si="10"/>
        <v>X</v>
      </c>
      <c r="C310" s="554" t="s">
        <v>2032</v>
      </c>
      <c r="D310" s="551">
        <v>0</v>
      </c>
      <c r="E310" s="551">
        <v>0</v>
      </c>
      <c r="F310" s="551">
        <v>0</v>
      </c>
      <c r="G310" s="551">
        <v>0</v>
      </c>
      <c r="H310" s="551">
        <v>0</v>
      </c>
      <c r="I310" s="551">
        <v>0</v>
      </c>
      <c r="J310" s="551">
        <v>0</v>
      </c>
      <c r="K310" s="551">
        <v>0</v>
      </c>
      <c r="L310" s="551">
        <v>0</v>
      </c>
      <c r="M310" s="551">
        <v>0</v>
      </c>
      <c r="N310" s="551">
        <v>0</v>
      </c>
      <c r="O310" s="551">
        <v>0</v>
      </c>
      <c r="P310" s="551">
        <v>0</v>
      </c>
      <c r="Q310" s="551">
        <v>7.2750002145767212E-3</v>
      </c>
      <c r="R310" s="551">
        <v>-0.12792299687862396</v>
      </c>
      <c r="S310" s="551">
        <v>-7.0950708389282227</v>
      </c>
      <c r="T310" s="551">
        <v>-2.6907289028167725</v>
      </c>
      <c r="U310" s="551">
        <v>-1.7909430265426636</v>
      </c>
      <c r="V310" s="551">
        <v>-1.4938770532608032</v>
      </c>
      <c r="W310" s="551">
        <v>1.5038650035858154</v>
      </c>
      <c r="X310" s="551">
        <v>-3.3179490566253662</v>
      </c>
      <c r="Y310" s="551">
        <v>-0.63945502042770386</v>
      </c>
      <c r="Z310" s="551">
        <v>-0.29523065686225891</v>
      </c>
      <c r="AB310" s="551"/>
    </row>
    <row r="311" spans="1:28" x14ac:dyDescent="0.3">
      <c r="A311" s="561" t="s">
        <v>2033</v>
      </c>
      <c r="B311" s="550" t="str">
        <f t="shared" si="10"/>
        <v/>
      </c>
      <c r="C311" s="554" t="s">
        <v>2034</v>
      </c>
      <c r="D311" s="551">
        <v>0</v>
      </c>
      <c r="E311" s="551">
        <v>0</v>
      </c>
      <c r="F311" s="551">
        <v>0</v>
      </c>
      <c r="G311" s="551">
        <v>0</v>
      </c>
      <c r="H311" s="551">
        <v>0</v>
      </c>
      <c r="I311" s="551">
        <v>0</v>
      </c>
      <c r="J311" s="551">
        <v>0</v>
      </c>
      <c r="K311" s="551">
        <v>0</v>
      </c>
      <c r="L311" s="551">
        <v>0</v>
      </c>
      <c r="M311" s="551">
        <v>0</v>
      </c>
      <c r="N311" s="551">
        <v>0</v>
      </c>
      <c r="O311" s="551">
        <v>0</v>
      </c>
      <c r="P311" s="551">
        <v>0</v>
      </c>
      <c r="Q311" s="551">
        <v>0</v>
      </c>
      <c r="R311" s="551">
        <v>0</v>
      </c>
      <c r="S311" s="551">
        <v>0</v>
      </c>
      <c r="T311" s="551">
        <v>0</v>
      </c>
      <c r="U311" s="551">
        <v>0</v>
      </c>
      <c r="V311" s="551">
        <v>0</v>
      </c>
      <c r="W311" s="551">
        <v>0</v>
      </c>
      <c r="X311" s="551">
        <v>0</v>
      </c>
      <c r="Y311" s="551">
        <v>0</v>
      </c>
      <c r="Z311" s="551">
        <v>0</v>
      </c>
      <c r="AB311" s="551"/>
    </row>
    <row r="312" spans="1:28" x14ac:dyDescent="0.3">
      <c r="A312" s="561" t="s">
        <v>2035</v>
      </c>
      <c r="B312" s="550" t="str">
        <f t="shared" si="10"/>
        <v/>
      </c>
      <c r="C312" s="554" t="s">
        <v>2036</v>
      </c>
      <c r="D312" s="551">
        <v>0</v>
      </c>
      <c r="E312" s="551">
        <v>0</v>
      </c>
      <c r="F312" s="551">
        <v>0</v>
      </c>
      <c r="G312" s="551">
        <v>0</v>
      </c>
      <c r="H312" s="551">
        <v>0</v>
      </c>
      <c r="I312" s="551">
        <v>0</v>
      </c>
      <c r="J312" s="551">
        <v>0</v>
      </c>
      <c r="K312" s="551">
        <v>0</v>
      </c>
      <c r="L312" s="551">
        <v>0</v>
      </c>
      <c r="M312" s="551">
        <v>0</v>
      </c>
      <c r="N312" s="551">
        <v>0</v>
      </c>
      <c r="O312" s="551">
        <v>0</v>
      </c>
      <c r="P312" s="551">
        <v>0</v>
      </c>
      <c r="Q312" s="551">
        <v>0</v>
      </c>
      <c r="R312" s="551">
        <v>0</v>
      </c>
      <c r="S312" s="551">
        <v>0</v>
      </c>
      <c r="T312" s="551">
        <v>0</v>
      </c>
      <c r="U312" s="551">
        <v>0</v>
      </c>
      <c r="V312" s="551">
        <v>0</v>
      </c>
      <c r="W312" s="551">
        <v>0</v>
      </c>
      <c r="X312" s="551">
        <v>0</v>
      </c>
      <c r="Y312" s="551">
        <v>0</v>
      </c>
      <c r="Z312" s="551">
        <v>0</v>
      </c>
      <c r="AB312" s="551"/>
    </row>
    <row r="313" spans="1:28" x14ac:dyDescent="0.3">
      <c r="A313" s="561" t="s">
        <v>2037</v>
      </c>
      <c r="B313" s="550" t="str">
        <f t="shared" si="10"/>
        <v/>
      </c>
      <c r="C313" s="553" t="s">
        <v>2038</v>
      </c>
      <c r="D313" s="551">
        <v>0</v>
      </c>
      <c r="E313" s="551">
        <v>0</v>
      </c>
      <c r="F313" s="551">
        <v>0</v>
      </c>
      <c r="G313" s="551">
        <v>0</v>
      </c>
      <c r="H313" s="551">
        <v>0</v>
      </c>
      <c r="I313" s="551">
        <v>0</v>
      </c>
      <c r="J313" s="551">
        <v>0</v>
      </c>
      <c r="K313" s="551">
        <v>0</v>
      </c>
      <c r="L313" s="551">
        <v>0</v>
      </c>
      <c r="M313" s="551">
        <v>0</v>
      </c>
      <c r="N313" s="551">
        <v>0</v>
      </c>
      <c r="O313" s="551">
        <v>0</v>
      </c>
      <c r="P313" s="551">
        <v>0</v>
      </c>
      <c r="Q313" s="551">
        <v>0</v>
      </c>
      <c r="R313" s="551">
        <v>0</v>
      </c>
      <c r="S313" s="551">
        <v>0</v>
      </c>
      <c r="T313" s="551">
        <v>0</v>
      </c>
      <c r="U313" s="551">
        <v>0</v>
      </c>
      <c r="V313" s="551">
        <v>0</v>
      </c>
      <c r="W313" s="551">
        <v>0</v>
      </c>
      <c r="X313" s="551">
        <v>0</v>
      </c>
      <c r="Y313" s="551">
        <v>0</v>
      </c>
      <c r="Z313" s="551">
        <v>0</v>
      </c>
      <c r="AB313" s="551"/>
    </row>
    <row r="314" spans="1:28" x14ac:dyDescent="0.3">
      <c r="A314" s="561" t="s">
        <v>2039</v>
      </c>
      <c r="B314" s="550" t="str">
        <f t="shared" si="10"/>
        <v/>
      </c>
      <c r="C314" s="554" t="s">
        <v>2040</v>
      </c>
      <c r="D314" s="551">
        <v>0</v>
      </c>
      <c r="E314" s="551">
        <v>0</v>
      </c>
      <c r="F314" s="551">
        <v>0</v>
      </c>
      <c r="G314" s="551">
        <v>0</v>
      </c>
      <c r="H314" s="551">
        <v>0</v>
      </c>
      <c r="I314" s="551">
        <v>0</v>
      </c>
      <c r="J314" s="551">
        <v>0</v>
      </c>
      <c r="K314" s="551">
        <v>0</v>
      </c>
      <c r="L314" s="551">
        <v>0</v>
      </c>
      <c r="M314" s="551">
        <v>0</v>
      </c>
      <c r="N314" s="551">
        <v>0</v>
      </c>
      <c r="O314" s="551">
        <v>0</v>
      </c>
      <c r="P314" s="551">
        <v>0</v>
      </c>
      <c r="Q314" s="551">
        <v>0</v>
      </c>
      <c r="R314" s="551">
        <v>0</v>
      </c>
      <c r="S314" s="551">
        <v>0</v>
      </c>
      <c r="T314" s="551">
        <v>0</v>
      </c>
      <c r="U314" s="551">
        <v>0</v>
      </c>
      <c r="V314" s="551">
        <v>0</v>
      </c>
      <c r="W314" s="551">
        <v>0</v>
      </c>
      <c r="X314" s="551">
        <v>0</v>
      </c>
      <c r="Y314" s="551">
        <v>0</v>
      </c>
      <c r="Z314" s="551">
        <v>0</v>
      </c>
      <c r="AB314" s="551"/>
    </row>
    <row r="315" spans="1:28" x14ac:dyDescent="0.3">
      <c r="A315" s="561" t="s">
        <v>2041</v>
      </c>
      <c r="B315" s="550" t="str">
        <f t="shared" si="10"/>
        <v/>
      </c>
      <c r="C315" s="554" t="s">
        <v>2042</v>
      </c>
      <c r="D315" s="551">
        <v>0</v>
      </c>
      <c r="E315" s="551">
        <v>0</v>
      </c>
      <c r="F315" s="551">
        <v>0</v>
      </c>
      <c r="G315" s="551">
        <v>0</v>
      </c>
      <c r="H315" s="551">
        <v>0</v>
      </c>
      <c r="I315" s="551">
        <v>0</v>
      </c>
      <c r="J315" s="551">
        <v>0</v>
      </c>
      <c r="K315" s="551">
        <v>0</v>
      </c>
      <c r="L315" s="551">
        <v>0</v>
      </c>
      <c r="M315" s="551">
        <v>0</v>
      </c>
      <c r="N315" s="551">
        <v>0</v>
      </c>
      <c r="O315" s="551">
        <v>0</v>
      </c>
      <c r="P315" s="551">
        <v>0</v>
      </c>
      <c r="Q315" s="551">
        <v>0</v>
      </c>
      <c r="R315" s="551">
        <v>0</v>
      </c>
      <c r="S315" s="551">
        <v>0</v>
      </c>
      <c r="T315" s="551">
        <v>0</v>
      </c>
      <c r="U315" s="551">
        <v>0</v>
      </c>
      <c r="V315" s="551">
        <v>0</v>
      </c>
      <c r="W315" s="551">
        <v>0</v>
      </c>
      <c r="X315" s="551">
        <v>0</v>
      </c>
      <c r="Y315" s="551">
        <v>0</v>
      </c>
      <c r="Z315" s="551">
        <v>0</v>
      </c>
      <c r="AB315" s="551"/>
    </row>
    <row r="316" spans="1:28" x14ac:dyDescent="0.3">
      <c r="A316" s="561" t="s">
        <v>2043</v>
      </c>
      <c r="B316" s="550" t="str">
        <f t="shared" si="10"/>
        <v>X</v>
      </c>
      <c r="C316" s="553" t="s">
        <v>2044</v>
      </c>
      <c r="D316" s="551">
        <v>-0.16491499543190002</v>
      </c>
      <c r="E316" s="551">
        <v>-5.870415210723877</v>
      </c>
      <c r="F316" s="551">
        <v>-2.9949789047241211</v>
      </c>
      <c r="G316" s="551">
        <v>-2.0713930130004883</v>
      </c>
      <c r="H316" s="551">
        <v>-11.945741653442383</v>
      </c>
      <c r="I316" s="551">
        <v>4.794011116027832</v>
      </c>
      <c r="J316" s="551">
        <v>-2.3414070606231689</v>
      </c>
      <c r="K316" s="551">
        <v>5.7900328636169434</v>
      </c>
      <c r="L316" s="551">
        <v>-1.676285982131958</v>
      </c>
      <c r="M316" s="551">
        <v>-1.89615797996521</v>
      </c>
      <c r="N316" s="551">
        <v>-5.3427400588989258</v>
      </c>
      <c r="O316" s="551">
        <v>-7.2767505645751953</v>
      </c>
      <c r="P316" s="551">
        <v>-11.803315162658691</v>
      </c>
      <c r="Q316" s="551">
        <v>10.157931327819824</v>
      </c>
      <c r="R316" s="551">
        <v>-3.8398349285125732</v>
      </c>
      <c r="S316" s="551">
        <v>3.8007230758666992</v>
      </c>
      <c r="T316" s="551">
        <v>-19.280757904052734</v>
      </c>
      <c r="U316" s="551">
        <v>-9.1144342422485352</v>
      </c>
      <c r="V316" s="551">
        <v>-19.024343490600586</v>
      </c>
      <c r="W316" s="551">
        <v>-4.3687319755554199</v>
      </c>
      <c r="X316" s="551">
        <v>6.128450870513916</v>
      </c>
      <c r="Y316" s="551">
        <v>-17.814508438110352</v>
      </c>
      <c r="Z316" s="551">
        <v>-7.0480376482009888E-2</v>
      </c>
      <c r="AB316" s="551"/>
    </row>
    <row r="317" spans="1:28" x14ac:dyDescent="0.3">
      <c r="A317" s="561" t="s">
        <v>2045</v>
      </c>
      <c r="B317" s="550" t="str">
        <f t="shared" si="10"/>
        <v/>
      </c>
      <c r="C317" s="554" t="s">
        <v>2046</v>
      </c>
      <c r="D317" s="551">
        <v>0</v>
      </c>
      <c r="E317" s="551">
        <v>0</v>
      </c>
      <c r="F317" s="551">
        <v>0</v>
      </c>
      <c r="G317" s="551">
        <v>0</v>
      </c>
      <c r="H317" s="551">
        <v>0</v>
      </c>
      <c r="I317" s="551">
        <v>0</v>
      </c>
      <c r="J317" s="551">
        <v>0</v>
      </c>
      <c r="K317" s="551">
        <v>0</v>
      </c>
      <c r="L317" s="551">
        <v>0</v>
      </c>
      <c r="M317" s="551">
        <v>0</v>
      </c>
      <c r="N317" s="551">
        <v>0</v>
      </c>
      <c r="O317" s="551">
        <v>0</v>
      </c>
      <c r="P317" s="551">
        <v>0</v>
      </c>
      <c r="Q317" s="551">
        <v>0</v>
      </c>
      <c r="R317" s="551">
        <v>0</v>
      </c>
      <c r="S317" s="551">
        <v>0</v>
      </c>
      <c r="T317" s="551">
        <v>0</v>
      </c>
      <c r="U317" s="551">
        <v>0</v>
      </c>
      <c r="V317" s="551">
        <v>0</v>
      </c>
      <c r="W317" s="551">
        <v>0</v>
      </c>
      <c r="X317" s="551">
        <v>0</v>
      </c>
      <c r="Y317" s="551">
        <v>0</v>
      </c>
      <c r="Z317" s="551">
        <v>0</v>
      </c>
      <c r="AB317" s="551"/>
    </row>
    <row r="318" spans="1:28" x14ac:dyDescent="0.3">
      <c r="A318" s="561" t="s">
        <v>2047</v>
      </c>
      <c r="B318" s="550" t="str">
        <f t="shared" si="10"/>
        <v>X</v>
      </c>
      <c r="C318" s="554" t="s">
        <v>2048</v>
      </c>
      <c r="D318" s="551">
        <v>-0.16491499543190002</v>
      </c>
      <c r="E318" s="551">
        <v>-5.870415210723877</v>
      </c>
      <c r="F318" s="551">
        <v>-2.9949789047241211</v>
      </c>
      <c r="G318" s="551">
        <v>-2.0713930130004883</v>
      </c>
      <c r="H318" s="551">
        <v>-11.945741653442383</v>
      </c>
      <c r="I318" s="551">
        <v>4.794011116027832</v>
      </c>
      <c r="J318" s="551">
        <v>-2.3414070606231689</v>
      </c>
      <c r="K318" s="551">
        <v>5.7900328636169434</v>
      </c>
      <c r="L318" s="551">
        <v>-1.676285982131958</v>
      </c>
      <c r="M318" s="551">
        <v>-1.89615797996521</v>
      </c>
      <c r="N318" s="551">
        <v>-5.3427400588989258</v>
      </c>
      <c r="O318" s="551">
        <v>-7.2767505645751953</v>
      </c>
      <c r="P318" s="551">
        <v>-11.803315162658691</v>
      </c>
      <c r="Q318" s="551">
        <v>10.157931327819824</v>
      </c>
      <c r="R318" s="551">
        <v>-3.8398349285125732</v>
      </c>
      <c r="S318" s="551">
        <v>3.8007230758666992</v>
      </c>
      <c r="T318" s="551">
        <v>-19.280757904052734</v>
      </c>
      <c r="U318" s="551">
        <v>-9.1144342422485352</v>
      </c>
      <c r="V318" s="551">
        <v>-19.024343490600586</v>
      </c>
      <c r="W318" s="551">
        <v>-4.3687319755554199</v>
      </c>
      <c r="X318" s="551">
        <v>6.128450870513916</v>
      </c>
      <c r="Y318" s="551">
        <v>-17.814508438110352</v>
      </c>
      <c r="Z318" s="551">
        <v>-7.0480376482009888E-2</v>
      </c>
      <c r="AB318" s="551"/>
    </row>
    <row r="319" spans="1:28" x14ac:dyDescent="0.3">
      <c r="A319" s="561" t="s">
        <v>2049</v>
      </c>
      <c r="B319" s="550" t="str">
        <f t="shared" si="10"/>
        <v>X</v>
      </c>
      <c r="C319" s="556" t="s">
        <v>2050</v>
      </c>
      <c r="D319" s="551">
        <v>-0.2121880054473877</v>
      </c>
      <c r="E319" s="551">
        <v>-0.50884199142456055</v>
      </c>
      <c r="F319" s="551">
        <v>-1.0475749969482422</v>
      </c>
      <c r="G319" s="551">
        <v>1.8744519948959351</v>
      </c>
      <c r="H319" s="551">
        <v>8.6689002811908722E-2</v>
      </c>
      <c r="I319" s="551">
        <v>-0.18072099983692169</v>
      </c>
      <c r="J319" s="551">
        <v>-0.60009598731994629</v>
      </c>
      <c r="K319" s="551">
        <v>-0.10717000067234039</v>
      </c>
      <c r="L319" s="551">
        <v>0.21701200306415558</v>
      </c>
      <c r="M319" s="551">
        <v>-0.43492299318313599</v>
      </c>
      <c r="N319" s="551">
        <v>0.50261902809143066</v>
      </c>
      <c r="O319" s="551">
        <v>-2.3676645755767822</v>
      </c>
      <c r="P319" s="551">
        <v>-5.2934584617614746</v>
      </c>
      <c r="Q319" s="551">
        <v>4.4244728088378906</v>
      </c>
      <c r="R319" s="551">
        <v>1.2439379692077637</v>
      </c>
      <c r="S319" s="551">
        <v>2.016956090927124</v>
      </c>
      <c r="T319" s="551">
        <v>-14.974618911743164</v>
      </c>
      <c r="U319" s="551">
        <v>-14.451084136962891</v>
      </c>
      <c r="V319" s="551">
        <v>-11.974953651428223</v>
      </c>
      <c r="W319" s="551">
        <v>-6.0343008041381836</v>
      </c>
      <c r="X319" s="551">
        <v>-3.0113210678100586</v>
      </c>
      <c r="Y319" s="551">
        <v>-10.051225662231445</v>
      </c>
      <c r="Z319" s="551">
        <v>-4.6534829139709473</v>
      </c>
      <c r="AB319" s="551"/>
    </row>
    <row r="320" spans="1:28" x14ac:dyDescent="0.3">
      <c r="A320" s="561" t="s">
        <v>2051</v>
      </c>
      <c r="B320" s="550" t="str">
        <f t="shared" si="10"/>
        <v>X</v>
      </c>
      <c r="C320" s="556" t="s">
        <v>2052</v>
      </c>
      <c r="D320" s="551">
        <v>4.7273002564907074E-2</v>
      </c>
      <c r="E320" s="551">
        <v>-5.3615732192993164</v>
      </c>
      <c r="F320" s="551">
        <v>-1.9474040269851685</v>
      </c>
      <c r="G320" s="551">
        <v>-3.9458448886871338</v>
      </c>
      <c r="H320" s="551">
        <v>-12.032430648803711</v>
      </c>
      <c r="I320" s="551">
        <v>4.9747319221496582</v>
      </c>
      <c r="J320" s="551">
        <v>-1.7413109540939331</v>
      </c>
      <c r="K320" s="551">
        <v>5.8972029685974121</v>
      </c>
      <c r="L320" s="551">
        <v>-1.8932980298995972</v>
      </c>
      <c r="M320" s="551">
        <v>-1.4612350463867188</v>
      </c>
      <c r="N320" s="551">
        <v>-5.8453588485717773</v>
      </c>
      <c r="O320" s="551">
        <v>-4.9090862274169922</v>
      </c>
      <c r="P320" s="551">
        <v>-6.509857177734375</v>
      </c>
      <c r="Q320" s="551">
        <v>5.7334580421447754</v>
      </c>
      <c r="R320" s="551">
        <v>-5.0837726593017578</v>
      </c>
      <c r="S320" s="551">
        <v>1.7837669849395752</v>
      </c>
      <c r="T320" s="551">
        <v>-4.3061389923095703</v>
      </c>
      <c r="U320" s="551">
        <v>5.3366498947143555</v>
      </c>
      <c r="V320" s="551">
        <v>-7.0493912696838379</v>
      </c>
      <c r="W320" s="551">
        <v>1.6655690670013428</v>
      </c>
      <c r="X320" s="551">
        <v>9.1397724151611328</v>
      </c>
      <c r="Y320" s="551">
        <v>-7.7632818222045898</v>
      </c>
      <c r="Z320" s="551">
        <v>4.5830025672912598</v>
      </c>
      <c r="AB320" s="551"/>
    </row>
    <row r="321" spans="1:86" x14ac:dyDescent="0.3">
      <c r="A321" s="561" t="s">
        <v>2053</v>
      </c>
      <c r="B321" s="550" t="str">
        <f t="shared" si="10"/>
        <v>X</v>
      </c>
      <c r="C321" s="573" t="s">
        <v>2054</v>
      </c>
      <c r="D321" s="551">
        <v>13.801606178283691</v>
      </c>
      <c r="E321" s="551">
        <v>-0.36528831720352173</v>
      </c>
      <c r="F321" s="551">
        <v>20.202610015869141</v>
      </c>
      <c r="G321" s="551">
        <v>8.5912961959838867</v>
      </c>
      <c r="H321" s="551">
        <v>3.6761243343353271</v>
      </c>
      <c r="I321" s="551">
        <v>1.2861641645431519</v>
      </c>
      <c r="J321" s="551">
        <v>0.91816586256027222</v>
      </c>
      <c r="K321" s="551">
        <v>-3.7387981414794922</v>
      </c>
      <c r="L321" s="551">
        <v>-2.1306633949279785</v>
      </c>
      <c r="M321" s="551">
        <v>-0.50500971078872681</v>
      </c>
      <c r="N321" s="551">
        <v>0.5398482084274292</v>
      </c>
      <c r="O321" s="551">
        <v>0.61849057674407959</v>
      </c>
      <c r="P321" s="551">
        <v>1.9627219438552856</v>
      </c>
      <c r="Q321" s="551">
        <v>-6.95648193359375</v>
      </c>
      <c r="R321" s="551">
        <v>9.1283082962036133</v>
      </c>
      <c r="S321" s="551">
        <v>-38.027313232421875</v>
      </c>
      <c r="T321" s="551">
        <v>1.2532272338867188</v>
      </c>
      <c r="U321" s="551">
        <v>2.142941951751709</v>
      </c>
      <c r="V321" s="551">
        <v>-63.693881988525391</v>
      </c>
      <c r="W321" s="551">
        <v>9.5282688140869141</v>
      </c>
      <c r="X321" s="551">
        <v>4.6971430778503418</v>
      </c>
      <c r="Y321" s="551">
        <v>3.5466928482055664</v>
      </c>
      <c r="Z321" s="551">
        <v>17.581813812255859</v>
      </c>
      <c r="AB321" s="551"/>
    </row>
    <row r="322" spans="1:86" x14ac:dyDescent="0.3">
      <c r="A322" s="561" t="s">
        <v>2055</v>
      </c>
      <c r="B322" s="550" t="str">
        <f t="shared" si="10"/>
        <v/>
      </c>
      <c r="C322" s="553" t="s">
        <v>2056</v>
      </c>
      <c r="D322" s="551">
        <v>0</v>
      </c>
      <c r="E322" s="551">
        <v>0</v>
      </c>
      <c r="F322" s="551">
        <v>0</v>
      </c>
      <c r="G322" s="551">
        <v>0</v>
      </c>
      <c r="H322" s="551">
        <v>0</v>
      </c>
      <c r="I322" s="551">
        <v>0</v>
      </c>
      <c r="J322" s="551">
        <v>0</v>
      </c>
      <c r="K322" s="551">
        <v>0</v>
      </c>
      <c r="L322" s="551">
        <v>0</v>
      </c>
      <c r="M322" s="551">
        <v>0</v>
      </c>
      <c r="N322" s="551">
        <v>0</v>
      </c>
      <c r="O322" s="551">
        <v>0</v>
      </c>
      <c r="P322" s="551">
        <v>0</v>
      </c>
      <c r="Q322" s="551">
        <v>0</v>
      </c>
      <c r="R322" s="551">
        <v>0</v>
      </c>
      <c r="S322" s="551">
        <v>0</v>
      </c>
      <c r="T322" s="551">
        <v>0</v>
      </c>
      <c r="U322" s="551">
        <v>0</v>
      </c>
      <c r="V322" s="551">
        <v>0</v>
      </c>
      <c r="W322" s="551">
        <v>0</v>
      </c>
      <c r="X322" s="551">
        <v>0</v>
      </c>
      <c r="Y322" s="551">
        <v>0</v>
      </c>
      <c r="Z322" s="551">
        <v>0</v>
      </c>
      <c r="AB322" s="551"/>
    </row>
    <row r="323" spans="1:86" x14ac:dyDescent="0.3">
      <c r="A323" s="561" t="s">
        <v>2057</v>
      </c>
      <c r="B323" s="550" t="str">
        <f t="shared" si="10"/>
        <v>X</v>
      </c>
      <c r="C323" s="553" t="s">
        <v>2058</v>
      </c>
      <c r="D323" s="551">
        <v>-2.140674352645874</v>
      </c>
      <c r="E323" s="551">
        <v>-13.090760231018066</v>
      </c>
      <c r="F323" s="551">
        <v>-12.653042793273926</v>
      </c>
      <c r="G323" s="551">
        <v>27.673948287963867</v>
      </c>
      <c r="H323" s="551">
        <v>-1.3797004222869873</v>
      </c>
      <c r="I323" s="551">
        <v>-12.903841018676758</v>
      </c>
      <c r="J323" s="551">
        <v>-2.8410797119140625</v>
      </c>
      <c r="K323" s="551">
        <v>-9.2292594909667969</v>
      </c>
      <c r="L323" s="551">
        <v>-10.356420516967773</v>
      </c>
      <c r="M323" s="551">
        <v>7.2377362251281738</v>
      </c>
      <c r="N323" s="551">
        <v>1.2429623603820801</v>
      </c>
      <c r="O323" s="551">
        <v>-3.6647539138793945</v>
      </c>
      <c r="P323" s="551">
        <v>-8.9166598627343774E-4</v>
      </c>
      <c r="Q323" s="551">
        <v>-6.3074131011962891</v>
      </c>
      <c r="R323" s="551">
        <v>18.42974853515625</v>
      </c>
      <c r="S323" s="551">
        <v>8.9246978759765625</v>
      </c>
      <c r="T323" s="551">
        <v>5.228121280670166</v>
      </c>
      <c r="U323" s="551">
        <v>1.1526880264282227</v>
      </c>
      <c r="V323" s="551">
        <v>-84.016319274902344</v>
      </c>
      <c r="W323" s="551">
        <v>44.156631469726563</v>
      </c>
      <c r="X323" s="551">
        <v>-12.848010063171387</v>
      </c>
      <c r="Y323" s="551">
        <v>30.955862045288086</v>
      </c>
      <c r="Z323" s="551">
        <v>20.232162475585938</v>
      </c>
      <c r="AB323" s="551"/>
    </row>
    <row r="324" spans="1:86" x14ac:dyDescent="0.3">
      <c r="A324" s="561" t="s">
        <v>2059</v>
      </c>
      <c r="B324" s="550" t="str">
        <f t="shared" si="10"/>
        <v/>
      </c>
      <c r="C324" s="553" t="s">
        <v>2060</v>
      </c>
      <c r="D324" s="551">
        <v>0</v>
      </c>
      <c r="E324" s="551">
        <v>0</v>
      </c>
      <c r="F324" s="551">
        <v>0</v>
      </c>
      <c r="G324" s="551">
        <v>0</v>
      </c>
      <c r="H324" s="551">
        <v>0</v>
      </c>
      <c r="I324" s="551">
        <v>0</v>
      </c>
      <c r="J324" s="551">
        <v>0</v>
      </c>
      <c r="K324" s="551">
        <v>0</v>
      </c>
      <c r="L324" s="551">
        <v>0</v>
      </c>
      <c r="M324" s="551">
        <v>0</v>
      </c>
      <c r="N324" s="551">
        <v>0</v>
      </c>
      <c r="O324" s="551">
        <v>0</v>
      </c>
      <c r="P324" s="551">
        <v>0</v>
      </c>
      <c r="Q324" s="551">
        <v>0</v>
      </c>
      <c r="R324" s="551">
        <v>0</v>
      </c>
      <c r="S324" s="551">
        <v>0</v>
      </c>
      <c r="T324" s="551">
        <v>0</v>
      </c>
      <c r="U324" s="551">
        <v>0</v>
      </c>
      <c r="V324" s="551">
        <v>0</v>
      </c>
      <c r="W324" s="551">
        <v>0</v>
      </c>
      <c r="X324" s="551">
        <v>0</v>
      </c>
      <c r="Y324" s="551">
        <v>0</v>
      </c>
      <c r="Z324" s="551">
        <v>0</v>
      </c>
      <c r="AB324" s="551"/>
    </row>
    <row r="325" spans="1:86" x14ac:dyDescent="0.3">
      <c r="A325" s="561" t="s">
        <v>2061</v>
      </c>
      <c r="B325" s="550" t="str">
        <f t="shared" si="10"/>
        <v>X</v>
      </c>
      <c r="C325" s="553" t="s">
        <v>2062</v>
      </c>
      <c r="D325" s="551">
        <v>17.005882263183594</v>
      </c>
      <c r="E325" s="551">
        <v>4.805046558380127</v>
      </c>
      <c r="F325" s="551">
        <v>36.038204193115234</v>
      </c>
      <c r="G325" s="551">
        <v>-21.955507278442383</v>
      </c>
      <c r="H325" s="551">
        <v>6.5904016494750977</v>
      </c>
      <c r="I325" s="551">
        <v>13.546529769897461</v>
      </c>
      <c r="J325" s="551">
        <v>2.8762855529785156</v>
      </c>
      <c r="K325" s="551">
        <v>10.279392242431641</v>
      </c>
      <c r="L325" s="551">
        <v>7.7566685676574707</v>
      </c>
      <c r="M325" s="551">
        <v>-8.3725967407226563</v>
      </c>
      <c r="N325" s="551">
        <v>0.81698280572891235</v>
      </c>
      <c r="O325" s="551">
        <v>3.1496295928955078</v>
      </c>
      <c r="P325" s="551">
        <v>3.8303747177124023</v>
      </c>
      <c r="Q325" s="551">
        <v>0.27238398790359497</v>
      </c>
      <c r="R325" s="551">
        <v>-7.2362837791442871</v>
      </c>
      <c r="S325" s="551">
        <v>-14.365097045898438</v>
      </c>
      <c r="T325" s="551">
        <v>-3.6337339878082275</v>
      </c>
      <c r="U325" s="551">
        <v>-1.4691179990768433</v>
      </c>
      <c r="V325" s="551">
        <v>21.087751388549805</v>
      </c>
      <c r="W325" s="551">
        <v>-32.570896148681641</v>
      </c>
      <c r="X325" s="551">
        <v>22.033044815063477</v>
      </c>
      <c r="Y325" s="551">
        <v>-24.719144821166992</v>
      </c>
      <c r="Z325" s="551">
        <v>-1.6922014951705933</v>
      </c>
      <c r="AB325" s="551"/>
    </row>
    <row r="326" spans="1:86" x14ac:dyDescent="0.3">
      <c r="A326" s="561" t="s">
        <v>2063</v>
      </c>
      <c r="B326" s="550" t="str">
        <f t="shared" si="10"/>
        <v>X</v>
      </c>
      <c r="C326" s="554" t="s">
        <v>2064</v>
      </c>
      <c r="D326" s="551">
        <v>-20.341741561889648</v>
      </c>
      <c r="E326" s="551">
        <v>22.962530136108398</v>
      </c>
      <c r="F326" s="551">
        <v>-0.75837498903274536</v>
      </c>
      <c r="G326" s="551">
        <v>-15.907493591308594</v>
      </c>
      <c r="H326" s="551">
        <v>-3.6123659610748291</v>
      </c>
      <c r="I326" s="551">
        <v>-2.8923211097717285</v>
      </c>
      <c r="J326" s="551">
        <v>-4.3440690040588379</v>
      </c>
      <c r="K326" s="551">
        <v>1.6380879878997803</v>
      </c>
      <c r="L326" s="551">
        <v>12.971928596496582</v>
      </c>
      <c r="M326" s="551">
        <v>-3.4419209957122803</v>
      </c>
      <c r="N326" s="551">
        <v>-5.2237310409545898</v>
      </c>
      <c r="O326" s="551">
        <v>6.4641518592834473</v>
      </c>
      <c r="P326" s="551">
        <v>-9.9732093811035156</v>
      </c>
      <c r="Q326" s="551">
        <v>-4.7208609580993652</v>
      </c>
      <c r="R326" s="551">
        <v>34.710773468017578</v>
      </c>
      <c r="S326" s="551">
        <v>4.3919510841369629</v>
      </c>
      <c r="T326" s="551">
        <v>-2.2640609741210938</v>
      </c>
      <c r="U326" s="551">
        <v>8.6059436798095703</v>
      </c>
      <c r="V326" s="551">
        <v>6.5782208442687988</v>
      </c>
      <c r="W326" s="551">
        <v>0.57333797216415405</v>
      </c>
      <c r="X326" s="551">
        <v>-1.9817839860916138</v>
      </c>
      <c r="Y326" s="551">
        <v>-19.064643859863281</v>
      </c>
      <c r="Z326" s="551">
        <v>11.138181686401367</v>
      </c>
      <c r="AB326" s="551"/>
    </row>
    <row r="327" spans="1:86" x14ac:dyDescent="0.3">
      <c r="A327" s="561" t="s">
        <v>2065</v>
      </c>
      <c r="B327" s="550" t="str">
        <f t="shared" si="10"/>
        <v>X</v>
      </c>
      <c r="C327" s="554" t="s">
        <v>2066</v>
      </c>
      <c r="D327" s="551">
        <v>37.347621917724609</v>
      </c>
      <c r="E327" s="551">
        <v>-18.15748405456543</v>
      </c>
      <c r="F327" s="551">
        <v>36.796577453613281</v>
      </c>
      <c r="G327" s="551">
        <v>-6.0480127334594727</v>
      </c>
      <c r="H327" s="551">
        <v>10.202767372131348</v>
      </c>
      <c r="I327" s="551">
        <v>16.438850402832031</v>
      </c>
      <c r="J327" s="551">
        <v>7.2203545570373535</v>
      </c>
      <c r="K327" s="551">
        <v>8.6413040161132813</v>
      </c>
      <c r="L327" s="551">
        <v>-5.2152605056762695</v>
      </c>
      <c r="M327" s="551">
        <v>-4.9306759834289551</v>
      </c>
      <c r="N327" s="551">
        <v>6.0407137870788574</v>
      </c>
      <c r="O327" s="551">
        <v>-3.3145225048065186</v>
      </c>
      <c r="P327" s="551">
        <v>13.803584098815918</v>
      </c>
      <c r="Q327" s="551">
        <v>4.9932451248168945</v>
      </c>
      <c r="R327" s="551">
        <v>-41.947055816650391</v>
      </c>
      <c r="S327" s="551">
        <v>-18.757047653198242</v>
      </c>
      <c r="T327" s="551">
        <v>-1.3696730136871338</v>
      </c>
      <c r="U327" s="551">
        <v>-10.075061798095703</v>
      </c>
      <c r="V327" s="551">
        <v>14.509530067443848</v>
      </c>
      <c r="W327" s="551">
        <v>-33.144237518310547</v>
      </c>
      <c r="X327" s="551">
        <v>24.014829635620117</v>
      </c>
      <c r="Y327" s="551">
        <v>-5.6545004844665527</v>
      </c>
      <c r="Z327" s="551">
        <v>-12.83038330078125</v>
      </c>
      <c r="AB327" s="551"/>
    </row>
    <row r="328" spans="1:86" ht="12.75" customHeight="1" x14ac:dyDescent="0.3">
      <c r="A328" s="561" t="s">
        <v>2067</v>
      </c>
      <c r="B328" s="550" t="str">
        <f t="shared" si="10"/>
        <v>X</v>
      </c>
      <c r="C328" s="553" t="s">
        <v>2068</v>
      </c>
      <c r="D328" s="551">
        <v>0</v>
      </c>
      <c r="E328" s="551">
        <v>7.0990447998046875</v>
      </c>
      <c r="F328" s="551">
        <v>0.42783799767494202</v>
      </c>
      <c r="G328" s="551">
        <v>-0.29122498631477356</v>
      </c>
      <c r="H328" s="551">
        <v>0</v>
      </c>
      <c r="I328" s="551">
        <v>3.9999999899009708E-6</v>
      </c>
      <c r="J328" s="551">
        <v>0</v>
      </c>
      <c r="K328" s="551">
        <v>-2.8978800773620605</v>
      </c>
      <c r="L328" s="551">
        <v>0</v>
      </c>
      <c r="M328" s="551">
        <v>-0.24504800140857697</v>
      </c>
      <c r="N328" s="551">
        <v>0.2020380049943924</v>
      </c>
      <c r="O328" s="551">
        <v>-0.5647590160369873</v>
      </c>
      <c r="P328" s="551">
        <v>-0.68924897909164429</v>
      </c>
      <c r="Q328" s="551">
        <v>-0.43805301189422607</v>
      </c>
      <c r="R328" s="551">
        <v>-1.6448709964752197</v>
      </c>
      <c r="S328" s="551">
        <v>-30.840286254882813</v>
      </c>
      <c r="T328" s="551">
        <v>0</v>
      </c>
      <c r="U328" s="551">
        <v>-1.7440190315246582</v>
      </c>
      <c r="V328" s="551">
        <v>0</v>
      </c>
      <c r="W328" s="551">
        <v>0</v>
      </c>
      <c r="X328" s="551">
        <v>0</v>
      </c>
      <c r="Y328" s="551">
        <v>0</v>
      </c>
      <c r="Z328" s="551">
        <v>0</v>
      </c>
      <c r="AB328" s="551"/>
      <c r="AK328" s="526"/>
      <c r="AT328" s="526"/>
      <c r="BB328" s="526"/>
      <c r="BJ328" s="526"/>
      <c r="BR328" s="526"/>
      <c r="BZ328" s="526"/>
      <c r="CH328" s="526"/>
    </row>
    <row r="329" spans="1:86" ht="12.75" customHeight="1" x14ac:dyDescent="0.3">
      <c r="A329" s="561" t="s">
        <v>2069</v>
      </c>
      <c r="B329" s="550" t="str">
        <f t="shared" si="10"/>
        <v/>
      </c>
      <c r="C329" s="554" t="s">
        <v>2070</v>
      </c>
      <c r="D329" s="551">
        <v>0</v>
      </c>
      <c r="E329" s="551">
        <v>0</v>
      </c>
      <c r="F329" s="551">
        <v>0</v>
      </c>
      <c r="G329" s="551">
        <v>0</v>
      </c>
      <c r="H329" s="551">
        <v>0</v>
      </c>
      <c r="I329" s="551">
        <v>0</v>
      </c>
      <c r="J329" s="551">
        <v>0</v>
      </c>
      <c r="K329" s="551">
        <v>0</v>
      </c>
      <c r="L329" s="551">
        <v>0</v>
      </c>
      <c r="M329" s="551">
        <v>0</v>
      </c>
      <c r="N329" s="551">
        <v>0</v>
      </c>
      <c r="O329" s="551">
        <v>0</v>
      </c>
      <c r="P329" s="551">
        <v>0</v>
      </c>
      <c r="Q329" s="551">
        <v>0</v>
      </c>
      <c r="R329" s="551">
        <v>0</v>
      </c>
      <c r="S329" s="551">
        <v>0</v>
      </c>
      <c r="T329" s="551">
        <v>0</v>
      </c>
      <c r="U329" s="551">
        <v>0</v>
      </c>
      <c r="V329" s="551">
        <v>0</v>
      </c>
      <c r="W329" s="551">
        <v>0</v>
      </c>
      <c r="X329" s="551">
        <v>0</v>
      </c>
      <c r="Y329" s="551">
        <v>0</v>
      </c>
      <c r="Z329" s="551">
        <v>0</v>
      </c>
      <c r="AB329" s="551"/>
      <c r="AK329" s="526"/>
      <c r="AT329" s="526"/>
      <c r="BB329" s="526"/>
      <c r="BJ329" s="526"/>
      <c r="BR329" s="526"/>
      <c r="BZ329" s="526"/>
      <c r="CH329" s="526"/>
    </row>
    <row r="330" spans="1:86" ht="12.75" customHeight="1" x14ac:dyDescent="0.3">
      <c r="A330" s="561" t="s">
        <v>2071</v>
      </c>
      <c r="B330" s="550" t="str">
        <f t="shared" si="10"/>
        <v/>
      </c>
      <c r="C330" s="554" t="s">
        <v>2072</v>
      </c>
      <c r="D330" s="551">
        <v>0</v>
      </c>
      <c r="E330" s="551">
        <v>0</v>
      </c>
      <c r="F330" s="551">
        <v>0</v>
      </c>
      <c r="G330" s="551">
        <v>0</v>
      </c>
      <c r="H330" s="551">
        <v>0</v>
      </c>
      <c r="I330" s="551">
        <v>0</v>
      </c>
      <c r="J330" s="551">
        <v>0</v>
      </c>
      <c r="K330" s="551">
        <v>0</v>
      </c>
      <c r="L330" s="551">
        <v>0</v>
      </c>
      <c r="M330" s="551">
        <v>0</v>
      </c>
      <c r="N330" s="551">
        <v>0</v>
      </c>
      <c r="O330" s="551">
        <v>0</v>
      </c>
      <c r="P330" s="551">
        <v>0</v>
      </c>
      <c r="Q330" s="551">
        <v>0</v>
      </c>
      <c r="R330" s="551">
        <v>0</v>
      </c>
      <c r="S330" s="551">
        <v>0</v>
      </c>
      <c r="T330" s="551">
        <v>0</v>
      </c>
      <c r="U330" s="551">
        <v>0</v>
      </c>
      <c r="V330" s="551">
        <v>0</v>
      </c>
      <c r="W330" s="551">
        <v>0</v>
      </c>
      <c r="X330" s="551">
        <v>0</v>
      </c>
      <c r="Y330" s="551">
        <v>0</v>
      </c>
      <c r="Z330" s="551">
        <v>0</v>
      </c>
      <c r="AB330" s="551"/>
      <c r="AK330" s="526"/>
      <c r="AT330" s="526"/>
      <c r="BB330" s="526"/>
      <c r="BJ330" s="526"/>
      <c r="BR330" s="526"/>
      <c r="BZ330" s="526"/>
      <c r="CH330" s="526"/>
    </row>
    <row r="331" spans="1:86" ht="12.75" customHeight="1" x14ac:dyDescent="0.3">
      <c r="A331" s="561" t="s">
        <v>2073</v>
      </c>
      <c r="B331" s="550" t="str">
        <f t="shared" si="10"/>
        <v/>
      </c>
      <c r="C331" s="554" t="s">
        <v>2074</v>
      </c>
      <c r="D331" s="551">
        <v>0</v>
      </c>
      <c r="E331" s="551">
        <v>0</v>
      </c>
      <c r="F331" s="551">
        <v>0</v>
      </c>
      <c r="G331" s="551">
        <v>0</v>
      </c>
      <c r="H331" s="551">
        <v>0</v>
      </c>
      <c r="I331" s="551">
        <v>0</v>
      </c>
      <c r="J331" s="551">
        <v>0</v>
      </c>
      <c r="K331" s="551">
        <v>0</v>
      </c>
      <c r="L331" s="551">
        <v>0</v>
      </c>
      <c r="M331" s="551">
        <v>0</v>
      </c>
      <c r="N331" s="551">
        <v>0</v>
      </c>
      <c r="O331" s="551">
        <v>0</v>
      </c>
      <c r="P331" s="551">
        <v>0</v>
      </c>
      <c r="Q331" s="551">
        <v>0</v>
      </c>
      <c r="R331" s="551">
        <v>0</v>
      </c>
      <c r="S331" s="551">
        <v>0</v>
      </c>
      <c r="T331" s="551">
        <v>0</v>
      </c>
      <c r="U331" s="551">
        <v>0</v>
      </c>
      <c r="V331" s="551">
        <v>0</v>
      </c>
      <c r="W331" s="551">
        <v>0</v>
      </c>
      <c r="X331" s="551">
        <v>0</v>
      </c>
      <c r="Y331" s="551">
        <v>0</v>
      </c>
      <c r="Z331" s="551">
        <v>0</v>
      </c>
      <c r="AB331" s="551"/>
      <c r="AK331" s="526"/>
      <c r="AT331" s="526"/>
      <c r="BB331" s="526"/>
      <c r="BJ331" s="526"/>
      <c r="BR331" s="526"/>
      <c r="BZ331" s="526"/>
      <c r="CH331" s="526"/>
    </row>
    <row r="332" spans="1:86" ht="12.75" customHeight="1" x14ac:dyDescent="0.3">
      <c r="A332" s="561" t="s">
        <v>2075</v>
      </c>
      <c r="B332" s="550" t="str">
        <f t="shared" ref="B332:B363" si="11">IF(SUM(D332:AG332)=0,"","X")</f>
        <v/>
      </c>
      <c r="C332" s="554" t="s">
        <v>2076</v>
      </c>
      <c r="D332" s="551">
        <v>0</v>
      </c>
      <c r="E332" s="551">
        <v>0</v>
      </c>
      <c r="F332" s="551">
        <v>0</v>
      </c>
      <c r="G332" s="551">
        <v>0</v>
      </c>
      <c r="H332" s="551">
        <v>0</v>
      </c>
      <c r="I332" s="551">
        <v>0</v>
      </c>
      <c r="J332" s="551">
        <v>0</v>
      </c>
      <c r="K332" s="551">
        <v>0</v>
      </c>
      <c r="L332" s="551">
        <v>0</v>
      </c>
      <c r="M332" s="551">
        <v>0</v>
      </c>
      <c r="N332" s="551">
        <v>0</v>
      </c>
      <c r="O332" s="551">
        <v>0</v>
      </c>
      <c r="P332" s="551">
        <v>0</v>
      </c>
      <c r="Q332" s="551">
        <v>0</v>
      </c>
      <c r="R332" s="551">
        <v>0</v>
      </c>
      <c r="S332" s="551">
        <v>0</v>
      </c>
      <c r="T332" s="551">
        <v>0</v>
      </c>
      <c r="U332" s="551">
        <v>0</v>
      </c>
      <c r="V332" s="551">
        <v>0</v>
      </c>
      <c r="W332" s="551">
        <v>0</v>
      </c>
      <c r="X332" s="551">
        <v>0</v>
      </c>
      <c r="Y332" s="551">
        <v>0</v>
      </c>
      <c r="Z332" s="551">
        <v>0</v>
      </c>
      <c r="AB332" s="551"/>
      <c r="AK332" s="526"/>
      <c r="AT332" s="526"/>
      <c r="BB332" s="526"/>
      <c r="BJ332" s="526"/>
      <c r="BR332" s="526"/>
      <c r="BZ332" s="526"/>
      <c r="CH332" s="526"/>
    </row>
    <row r="333" spans="1:86" ht="12.75" customHeight="1" x14ac:dyDescent="0.3">
      <c r="A333" s="561" t="s">
        <v>2077</v>
      </c>
      <c r="B333" s="550" t="str">
        <f t="shared" si="11"/>
        <v/>
      </c>
      <c r="C333" s="554" t="s">
        <v>2078</v>
      </c>
      <c r="D333" s="551">
        <v>0</v>
      </c>
      <c r="E333" s="551">
        <v>0</v>
      </c>
      <c r="F333" s="551">
        <v>0</v>
      </c>
      <c r="G333" s="551">
        <v>0</v>
      </c>
      <c r="H333" s="551">
        <v>0</v>
      </c>
      <c r="I333" s="551">
        <v>0</v>
      </c>
      <c r="J333" s="551">
        <v>0</v>
      </c>
      <c r="K333" s="551">
        <v>0</v>
      </c>
      <c r="L333" s="551">
        <v>0</v>
      </c>
      <c r="M333" s="551">
        <v>0</v>
      </c>
      <c r="N333" s="551">
        <v>0</v>
      </c>
      <c r="O333" s="551">
        <v>0</v>
      </c>
      <c r="P333" s="551">
        <v>0</v>
      </c>
      <c r="Q333" s="551">
        <v>0</v>
      </c>
      <c r="R333" s="551">
        <v>0</v>
      </c>
      <c r="S333" s="551">
        <v>0</v>
      </c>
      <c r="T333" s="551">
        <v>0</v>
      </c>
      <c r="U333" s="551">
        <v>0</v>
      </c>
      <c r="V333" s="551">
        <v>0</v>
      </c>
      <c r="W333" s="551">
        <v>0</v>
      </c>
      <c r="X333" s="551">
        <v>0</v>
      </c>
      <c r="Y333" s="551">
        <v>0</v>
      </c>
      <c r="Z333" s="551">
        <v>0</v>
      </c>
      <c r="AB333" s="551"/>
      <c r="AK333" s="526"/>
      <c r="AT333" s="526"/>
      <c r="BB333" s="526"/>
      <c r="BJ333" s="526"/>
      <c r="BR333" s="526"/>
      <c r="BZ333" s="526"/>
      <c r="CH333" s="526"/>
    </row>
    <row r="334" spans="1:86" ht="12.75" customHeight="1" x14ac:dyDescent="0.3">
      <c r="A334" s="561" t="s">
        <v>2079</v>
      </c>
      <c r="B334" s="550" t="str">
        <f t="shared" si="11"/>
        <v>X</v>
      </c>
      <c r="C334" s="554" t="s">
        <v>2080</v>
      </c>
      <c r="D334" s="551">
        <v>0</v>
      </c>
      <c r="E334" s="551">
        <v>7.0990447998046875</v>
      </c>
      <c r="F334" s="551">
        <v>0.42783799767494202</v>
      </c>
      <c r="G334" s="551">
        <v>-0.29122498631477356</v>
      </c>
      <c r="H334" s="551">
        <v>0</v>
      </c>
      <c r="I334" s="551">
        <v>3.9999999899009708E-6</v>
      </c>
      <c r="J334" s="551">
        <v>0</v>
      </c>
      <c r="K334" s="551">
        <v>-2.8978800773620605</v>
      </c>
      <c r="L334" s="551">
        <v>0</v>
      </c>
      <c r="M334" s="551">
        <v>-0.24504800140857697</v>
      </c>
      <c r="N334" s="551">
        <v>0.2020380049943924</v>
      </c>
      <c r="O334" s="551">
        <v>-0.5647590160369873</v>
      </c>
      <c r="P334" s="551">
        <v>-0.68924897909164429</v>
      </c>
      <c r="Q334" s="551">
        <v>-0.43805301189422607</v>
      </c>
      <c r="R334" s="551">
        <v>-1.6448709964752197</v>
      </c>
      <c r="S334" s="551">
        <v>-30.840286254882813</v>
      </c>
      <c r="T334" s="551">
        <v>0</v>
      </c>
      <c r="U334" s="551">
        <v>-1.7440190315246582</v>
      </c>
      <c r="V334" s="551">
        <v>0</v>
      </c>
      <c r="W334" s="551">
        <v>0</v>
      </c>
      <c r="X334" s="551">
        <v>0</v>
      </c>
      <c r="Y334" s="551">
        <v>0</v>
      </c>
      <c r="Z334" s="551">
        <v>0</v>
      </c>
      <c r="AB334" s="551"/>
      <c r="AK334" s="526"/>
      <c r="AT334" s="526"/>
      <c r="BB334" s="526"/>
      <c r="BJ334" s="526"/>
      <c r="BR334" s="526"/>
      <c r="BZ334" s="526"/>
      <c r="CH334" s="526"/>
    </row>
    <row r="335" spans="1:86" ht="12.75" customHeight="1" x14ac:dyDescent="0.3">
      <c r="A335" s="561" t="s">
        <v>2081</v>
      </c>
      <c r="B335" s="550" t="str">
        <f t="shared" si="11"/>
        <v/>
      </c>
      <c r="C335" s="553" t="s">
        <v>2082</v>
      </c>
      <c r="D335" s="551">
        <v>0</v>
      </c>
      <c r="E335" s="551">
        <v>0</v>
      </c>
      <c r="F335" s="551">
        <v>0</v>
      </c>
      <c r="G335" s="551">
        <v>0</v>
      </c>
      <c r="H335" s="551">
        <v>0</v>
      </c>
      <c r="I335" s="551">
        <v>0</v>
      </c>
      <c r="J335" s="551">
        <v>0</v>
      </c>
      <c r="K335" s="551">
        <v>0</v>
      </c>
      <c r="L335" s="551">
        <v>0</v>
      </c>
      <c r="M335" s="551">
        <v>0</v>
      </c>
      <c r="N335" s="551">
        <v>0</v>
      </c>
      <c r="O335" s="551">
        <v>0</v>
      </c>
      <c r="P335" s="551">
        <v>0</v>
      </c>
      <c r="Q335" s="551">
        <v>0</v>
      </c>
      <c r="R335" s="551">
        <v>0</v>
      </c>
      <c r="S335" s="551">
        <v>0</v>
      </c>
      <c r="T335" s="551">
        <v>0</v>
      </c>
      <c r="U335" s="551">
        <v>0</v>
      </c>
      <c r="V335" s="551">
        <v>0</v>
      </c>
      <c r="W335" s="551">
        <v>0</v>
      </c>
      <c r="X335" s="551">
        <v>0</v>
      </c>
      <c r="Y335" s="551">
        <v>0</v>
      </c>
      <c r="Z335" s="551">
        <v>0</v>
      </c>
      <c r="AB335" s="551"/>
      <c r="AK335" s="526"/>
      <c r="AT335" s="526"/>
      <c r="BB335" s="526"/>
      <c r="BJ335" s="526"/>
      <c r="BR335" s="526"/>
      <c r="BZ335" s="526"/>
      <c r="CH335" s="526"/>
    </row>
    <row r="336" spans="1:86" ht="12.75" customHeight="1" x14ac:dyDescent="0.3">
      <c r="A336" s="561" t="s">
        <v>2083</v>
      </c>
      <c r="B336" s="550" t="str">
        <f t="shared" si="11"/>
        <v/>
      </c>
      <c r="C336" s="554" t="s">
        <v>2084</v>
      </c>
      <c r="D336" s="551">
        <v>0</v>
      </c>
      <c r="E336" s="551">
        <v>0</v>
      </c>
      <c r="F336" s="551">
        <v>0</v>
      </c>
      <c r="G336" s="551">
        <v>0</v>
      </c>
      <c r="H336" s="551">
        <v>0</v>
      </c>
      <c r="I336" s="551">
        <v>0</v>
      </c>
      <c r="J336" s="551">
        <v>0</v>
      </c>
      <c r="K336" s="551">
        <v>0</v>
      </c>
      <c r="L336" s="551">
        <v>0</v>
      </c>
      <c r="M336" s="551">
        <v>0</v>
      </c>
      <c r="N336" s="551">
        <v>0</v>
      </c>
      <c r="O336" s="551">
        <v>0</v>
      </c>
      <c r="P336" s="551">
        <v>0</v>
      </c>
      <c r="Q336" s="551">
        <v>0</v>
      </c>
      <c r="R336" s="551">
        <v>0</v>
      </c>
      <c r="S336" s="551">
        <v>0</v>
      </c>
      <c r="T336" s="551">
        <v>0</v>
      </c>
      <c r="U336" s="551">
        <v>0</v>
      </c>
      <c r="V336" s="551">
        <v>0</v>
      </c>
      <c r="W336" s="551">
        <v>0</v>
      </c>
      <c r="X336" s="551">
        <v>0</v>
      </c>
      <c r="Y336" s="551">
        <v>0</v>
      </c>
      <c r="Z336" s="551">
        <v>0</v>
      </c>
      <c r="AB336" s="551"/>
      <c r="AK336" s="526"/>
      <c r="AT336" s="526"/>
      <c r="BB336" s="526"/>
      <c r="BJ336" s="526"/>
      <c r="BR336" s="526"/>
      <c r="BZ336" s="526"/>
      <c r="CH336" s="526"/>
    </row>
    <row r="337" spans="1:86" ht="12.75" customHeight="1" x14ac:dyDescent="0.3">
      <c r="A337" s="561" t="s">
        <v>2085</v>
      </c>
      <c r="B337" s="550" t="str">
        <f t="shared" si="11"/>
        <v/>
      </c>
      <c r="C337" s="554" t="s">
        <v>2086</v>
      </c>
      <c r="D337" s="551">
        <v>0</v>
      </c>
      <c r="E337" s="551">
        <v>0</v>
      </c>
      <c r="F337" s="551">
        <v>0</v>
      </c>
      <c r="G337" s="551">
        <v>0</v>
      </c>
      <c r="H337" s="551">
        <v>0</v>
      </c>
      <c r="I337" s="551">
        <v>0</v>
      </c>
      <c r="J337" s="551">
        <v>0</v>
      </c>
      <c r="K337" s="551">
        <v>0</v>
      </c>
      <c r="L337" s="551">
        <v>0</v>
      </c>
      <c r="M337" s="551">
        <v>0</v>
      </c>
      <c r="N337" s="551">
        <v>0</v>
      </c>
      <c r="O337" s="551">
        <v>0</v>
      </c>
      <c r="P337" s="551">
        <v>0</v>
      </c>
      <c r="Q337" s="551">
        <v>0</v>
      </c>
      <c r="R337" s="551">
        <v>0</v>
      </c>
      <c r="S337" s="551">
        <v>0</v>
      </c>
      <c r="T337" s="551">
        <v>0</v>
      </c>
      <c r="U337" s="551">
        <v>0</v>
      </c>
      <c r="V337" s="551">
        <v>0</v>
      </c>
      <c r="W337" s="551">
        <v>0</v>
      </c>
      <c r="X337" s="551">
        <v>0</v>
      </c>
      <c r="Y337" s="551">
        <v>0</v>
      </c>
      <c r="Z337" s="551">
        <v>0</v>
      </c>
      <c r="AB337" s="551"/>
      <c r="AK337" s="526"/>
      <c r="AT337" s="526"/>
      <c r="BB337" s="526"/>
      <c r="BJ337" s="526"/>
      <c r="BR337" s="526"/>
      <c r="BZ337" s="526"/>
      <c r="CH337" s="526"/>
    </row>
    <row r="338" spans="1:86" x14ac:dyDescent="0.3">
      <c r="A338" s="561" t="s">
        <v>2087</v>
      </c>
      <c r="B338" s="550" t="str">
        <f t="shared" si="11"/>
        <v>X</v>
      </c>
      <c r="C338" s="553" t="s">
        <v>2088</v>
      </c>
      <c r="D338" s="551">
        <v>-1.0636030435562134</v>
      </c>
      <c r="E338" s="551">
        <v>0.82137900590896606</v>
      </c>
      <c r="F338" s="551">
        <v>-3.6103861331939697</v>
      </c>
      <c r="G338" s="551">
        <v>3.164078950881958</v>
      </c>
      <c r="H338" s="551">
        <v>-1.5345768928527832</v>
      </c>
      <c r="I338" s="551">
        <v>0.64347201585769653</v>
      </c>
      <c r="J338" s="551">
        <v>0.88296002149581909</v>
      </c>
      <c r="K338" s="551">
        <v>-1.8910510540008545</v>
      </c>
      <c r="L338" s="551">
        <v>0.46908798813819885</v>
      </c>
      <c r="M338" s="551">
        <v>0.87489902973175049</v>
      </c>
      <c r="N338" s="551">
        <v>-1.7221349477767944</v>
      </c>
      <c r="O338" s="551">
        <v>1.6983740329742432</v>
      </c>
      <c r="P338" s="551">
        <v>-1.1775120496749878</v>
      </c>
      <c r="Q338" s="551">
        <v>-0.48339998722076416</v>
      </c>
      <c r="R338" s="551">
        <v>-0.42028498649597168</v>
      </c>
      <c r="S338" s="551">
        <v>-1.7466260194778442</v>
      </c>
      <c r="T338" s="551">
        <v>-0.34115999937057495</v>
      </c>
      <c r="U338" s="551">
        <v>4.2033910751342773</v>
      </c>
      <c r="V338" s="551">
        <v>-0.76531600952148438</v>
      </c>
      <c r="W338" s="551">
        <v>-2.0574638843536377</v>
      </c>
      <c r="X338" s="551">
        <v>-4.4878931045532227</v>
      </c>
      <c r="Y338" s="551">
        <v>-2.6900250911712646</v>
      </c>
      <c r="Z338" s="551">
        <v>-0.9581490159034729</v>
      </c>
      <c r="AB338" s="551"/>
    </row>
    <row r="339" spans="1:86" x14ac:dyDescent="0.3">
      <c r="A339" s="561" t="s">
        <v>2089</v>
      </c>
      <c r="B339" s="550" t="str">
        <f t="shared" si="11"/>
        <v/>
      </c>
      <c r="C339" s="554" t="s">
        <v>2090</v>
      </c>
      <c r="D339" s="551">
        <v>0</v>
      </c>
      <c r="E339" s="551">
        <v>0</v>
      </c>
      <c r="F339" s="551">
        <v>0</v>
      </c>
      <c r="G339" s="551">
        <v>0</v>
      </c>
      <c r="H339" s="551">
        <v>0</v>
      </c>
      <c r="I339" s="551">
        <v>0</v>
      </c>
      <c r="J339" s="551">
        <v>0</v>
      </c>
      <c r="K339" s="551">
        <v>0</v>
      </c>
      <c r="L339" s="551">
        <v>0</v>
      </c>
      <c r="M339" s="551">
        <v>0</v>
      </c>
      <c r="N339" s="551">
        <v>0</v>
      </c>
      <c r="O339" s="551">
        <v>0</v>
      </c>
      <c r="P339" s="551">
        <v>0</v>
      </c>
      <c r="Q339" s="551">
        <v>0</v>
      </c>
      <c r="R339" s="551">
        <v>0</v>
      </c>
      <c r="S339" s="551">
        <v>0</v>
      </c>
      <c r="T339" s="551">
        <v>0</v>
      </c>
      <c r="U339" s="551">
        <v>0</v>
      </c>
      <c r="V339" s="551">
        <v>0</v>
      </c>
      <c r="W339" s="551">
        <v>0</v>
      </c>
      <c r="X339" s="551">
        <v>0</v>
      </c>
      <c r="Y339" s="551">
        <v>0</v>
      </c>
      <c r="Z339" s="551">
        <v>0</v>
      </c>
      <c r="AB339" s="551"/>
    </row>
    <row r="340" spans="1:86" x14ac:dyDescent="0.3">
      <c r="A340" s="561" t="s">
        <v>2091</v>
      </c>
      <c r="B340" s="550" t="str">
        <f t="shared" si="11"/>
        <v>X</v>
      </c>
      <c r="C340" s="554" t="s">
        <v>2092</v>
      </c>
      <c r="D340" s="551">
        <v>-1.0636030435562134</v>
      </c>
      <c r="E340" s="551">
        <v>0.82137900590896606</v>
      </c>
      <c r="F340" s="551">
        <v>-3.6103861331939697</v>
      </c>
      <c r="G340" s="551">
        <v>3.164078950881958</v>
      </c>
      <c r="H340" s="551">
        <v>-1.5345768928527832</v>
      </c>
      <c r="I340" s="551">
        <v>0.64347201585769653</v>
      </c>
      <c r="J340" s="551">
        <v>0.88296002149581909</v>
      </c>
      <c r="K340" s="551">
        <v>-1.8910510540008545</v>
      </c>
      <c r="L340" s="551">
        <v>0.46908798813819885</v>
      </c>
      <c r="M340" s="551">
        <v>0.87489902973175049</v>
      </c>
      <c r="N340" s="551">
        <v>-1.7221349477767944</v>
      </c>
      <c r="O340" s="551">
        <v>1.6983740329742432</v>
      </c>
      <c r="P340" s="551">
        <v>-1.1775120496749878</v>
      </c>
      <c r="Q340" s="551">
        <v>-0.48339998722076416</v>
      </c>
      <c r="R340" s="551">
        <v>-0.42028498649597168</v>
      </c>
      <c r="S340" s="551">
        <v>-1.7466260194778442</v>
      </c>
      <c r="T340" s="551">
        <v>-0.34115999937057495</v>
      </c>
      <c r="U340" s="551">
        <v>4.2033910751342773</v>
      </c>
      <c r="V340" s="551">
        <v>-0.76531600952148438</v>
      </c>
      <c r="W340" s="551">
        <v>-2.0574638843536377</v>
      </c>
      <c r="X340" s="551">
        <v>-4.4878931045532227</v>
      </c>
      <c r="Y340" s="551">
        <v>-2.6900250911712646</v>
      </c>
      <c r="Z340" s="551">
        <v>-0.9581490159034729</v>
      </c>
      <c r="AB340" s="551"/>
    </row>
    <row r="341" spans="1:86" x14ac:dyDescent="0.3">
      <c r="A341" s="561">
        <v>3.3</v>
      </c>
      <c r="B341" s="550" t="str">
        <f t="shared" si="11"/>
        <v>X</v>
      </c>
      <c r="C341" s="541" t="s">
        <v>2093</v>
      </c>
      <c r="D341" s="551">
        <v>24.701770782470703</v>
      </c>
      <c r="E341" s="551">
        <v>-0.86631894111633301</v>
      </c>
      <c r="F341" s="551">
        <v>0.91899198293685913</v>
      </c>
      <c r="G341" s="551">
        <v>1.1784539222717285</v>
      </c>
      <c r="H341" s="551">
        <v>12.386028289794922</v>
      </c>
      <c r="I341" s="551">
        <v>-9.6630716323852539</v>
      </c>
      <c r="J341" s="551">
        <v>1.1957629919052124</v>
      </c>
      <c r="K341" s="551">
        <v>4.0763001441955566</v>
      </c>
      <c r="L341" s="551">
        <v>-2.2224380970001221</v>
      </c>
      <c r="M341" s="551">
        <v>-0.15108098089694977</v>
      </c>
      <c r="N341" s="551">
        <v>10.357040405273438</v>
      </c>
      <c r="O341" s="551">
        <v>-5.6580767631530762</v>
      </c>
      <c r="P341" s="551">
        <v>11.333016395568848</v>
      </c>
      <c r="Q341" s="551">
        <v>-7.1746187210083008</v>
      </c>
      <c r="R341" s="551">
        <v>2.4198160171508789</v>
      </c>
      <c r="S341" s="551">
        <v>37.053985595703125</v>
      </c>
      <c r="T341" s="551">
        <v>20.676651000976563</v>
      </c>
      <c r="U341" s="551">
        <v>7.3879079818725586</v>
      </c>
      <c r="V341" s="551">
        <v>14.526528358459473</v>
      </c>
      <c r="W341" s="551">
        <v>3.7863471508026123</v>
      </c>
      <c r="X341" s="551">
        <v>67.837928771972656</v>
      </c>
      <c r="Y341" s="551">
        <v>24.144418716430664</v>
      </c>
      <c r="Z341" s="551">
        <v>7.409820556640625</v>
      </c>
      <c r="AB341" s="551"/>
    </row>
    <row r="342" spans="1:86" x14ac:dyDescent="0.3">
      <c r="A342" s="561" t="s">
        <v>2094</v>
      </c>
      <c r="B342" s="550" t="str">
        <f t="shared" si="11"/>
        <v>X</v>
      </c>
      <c r="C342" s="573" t="s">
        <v>2095</v>
      </c>
      <c r="D342" s="551">
        <v>4.7907729148864746</v>
      </c>
      <c r="E342" s="551">
        <v>-1.0254319906234741</v>
      </c>
      <c r="F342" s="551">
        <v>0.41483399271965027</v>
      </c>
      <c r="G342" s="551">
        <v>1.8508270978927612</v>
      </c>
      <c r="H342" s="551">
        <v>13.199393272399902</v>
      </c>
      <c r="I342" s="551">
        <v>-8.5254812240600586</v>
      </c>
      <c r="J342" s="551">
        <v>2.3386209011077881</v>
      </c>
      <c r="K342" s="551">
        <v>-1.3189840316772461</v>
      </c>
      <c r="L342" s="551">
        <v>-1.4582580327987671</v>
      </c>
      <c r="M342" s="551">
        <v>2.2847368717193604</v>
      </c>
      <c r="N342" s="551">
        <v>11.957037925720215</v>
      </c>
      <c r="O342" s="551">
        <v>-4.1723966598510742</v>
      </c>
      <c r="P342" s="551">
        <v>1.1840560436248779</v>
      </c>
      <c r="Q342" s="551">
        <v>-3.635854959487915</v>
      </c>
      <c r="R342" s="551">
        <v>-3.6240859031677246</v>
      </c>
      <c r="S342" s="551">
        <v>-0.32124009728431702</v>
      </c>
      <c r="T342" s="551">
        <v>0.67710894346237183</v>
      </c>
      <c r="U342" s="551">
        <v>-5.5946950912475586</v>
      </c>
      <c r="V342" s="551">
        <v>2.3681309223175049</v>
      </c>
      <c r="W342" s="551">
        <v>0.93400400876998901</v>
      </c>
      <c r="X342" s="551">
        <v>9.9338712692260742</v>
      </c>
      <c r="Y342" s="551">
        <v>-7.846400260925293</v>
      </c>
      <c r="Z342" s="551">
        <v>0.62853521108627319</v>
      </c>
      <c r="AB342" s="551"/>
    </row>
    <row r="343" spans="1:86" x14ac:dyDescent="0.3">
      <c r="A343" s="561" t="s">
        <v>2096</v>
      </c>
      <c r="B343" s="550" t="str">
        <f t="shared" si="11"/>
        <v/>
      </c>
      <c r="C343" s="553" t="s">
        <v>2097</v>
      </c>
      <c r="D343" s="551">
        <v>0</v>
      </c>
      <c r="E343" s="551">
        <v>0</v>
      </c>
      <c r="F343" s="551">
        <v>0</v>
      </c>
      <c r="G343" s="551">
        <v>0</v>
      </c>
      <c r="H343" s="551">
        <v>0</v>
      </c>
      <c r="I343" s="551">
        <v>0</v>
      </c>
      <c r="J343" s="551">
        <v>0</v>
      </c>
      <c r="K343" s="551">
        <v>0</v>
      </c>
      <c r="L343" s="551">
        <v>0</v>
      </c>
      <c r="M343" s="551">
        <v>0</v>
      </c>
      <c r="N343" s="551">
        <v>0</v>
      </c>
      <c r="O343" s="551">
        <v>0</v>
      </c>
      <c r="P343" s="551">
        <v>0</v>
      </c>
      <c r="Q343" s="551">
        <v>0</v>
      </c>
      <c r="R343" s="551">
        <v>0</v>
      </c>
      <c r="S343" s="551">
        <v>0</v>
      </c>
      <c r="T343" s="551">
        <v>0</v>
      </c>
      <c r="U343" s="551">
        <v>0</v>
      </c>
      <c r="V343" s="551">
        <v>0</v>
      </c>
      <c r="W343" s="551">
        <v>0</v>
      </c>
      <c r="X343" s="551">
        <v>0</v>
      </c>
      <c r="Y343" s="551">
        <v>0</v>
      </c>
      <c r="Z343" s="551">
        <v>0</v>
      </c>
      <c r="AB343" s="551"/>
    </row>
    <row r="344" spans="1:86" x14ac:dyDescent="0.3">
      <c r="A344" s="561" t="s">
        <v>2098</v>
      </c>
      <c r="B344" s="550" t="str">
        <f t="shared" si="11"/>
        <v/>
      </c>
      <c r="C344" s="553" t="s">
        <v>2099</v>
      </c>
      <c r="D344" s="551">
        <v>0</v>
      </c>
      <c r="E344" s="551">
        <v>0</v>
      </c>
      <c r="F344" s="551">
        <v>0</v>
      </c>
      <c r="G344" s="551">
        <v>0</v>
      </c>
      <c r="H344" s="551">
        <v>0</v>
      </c>
      <c r="I344" s="551">
        <v>0</v>
      </c>
      <c r="J344" s="551">
        <v>0</v>
      </c>
      <c r="K344" s="551">
        <v>0</v>
      </c>
      <c r="L344" s="551">
        <v>0</v>
      </c>
      <c r="M344" s="551">
        <v>0</v>
      </c>
      <c r="N344" s="551">
        <v>0</v>
      </c>
      <c r="O344" s="551">
        <v>0</v>
      </c>
      <c r="P344" s="551">
        <v>0</v>
      </c>
      <c r="Q344" s="551">
        <v>0</v>
      </c>
      <c r="R344" s="551">
        <v>0</v>
      </c>
      <c r="S344" s="551">
        <v>0</v>
      </c>
      <c r="T344" s="551">
        <v>0</v>
      </c>
      <c r="U344" s="551">
        <v>0</v>
      </c>
      <c r="V344" s="551">
        <v>0</v>
      </c>
      <c r="W344" s="551">
        <v>0</v>
      </c>
      <c r="X344" s="551">
        <v>0</v>
      </c>
      <c r="Y344" s="551">
        <v>0</v>
      </c>
      <c r="Z344" s="551">
        <v>0</v>
      </c>
      <c r="AB344" s="551"/>
    </row>
    <row r="345" spans="1:86" x14ac:dyDescent="0.3">
      <c r="A345" s="561" t="s">
        <v>2100</v>
      </c>
      <c r="B345" s="550" t="str">
        <f t="shared" si="11"/>
        <v/>
      </c>
      <c r="C345" s="553" t="s">
        <v>2101</v>
      </c>
      <c r="D345" s="551">
        <v>0</v>
      </c>
      <c r="E345" s="551">
        <v>0</v>
      </c>
      <c r="F345" s="551">
        <v>0</v>
      </c>
      <c r="G345" s="551">
        <v>0</v>
      </c>
      <c r="H345" s="551">
        <v>0</v>
      </c>
      <c r="I345" s="551">
        <v>0</v>
      </c>
      <c r="J345" s="551">
        <v>0</v>
      </c>
      <c r="K345" s="551">
        <v>0</v>
      </c>
      <c r="L345" s="551">
        <v>0</v>
      </c>
      <c r="M345" s="551">
        <v>0</v>
      </c>
      <c r="N345" s="551">
        <v>0</v>
      </c>
      <c r="O345" s="551">
        <v>0</v>
      </c>
      <c r="P345" s="551">
        <v>0</v>
      </c>
      <c r="Q345" s="551">
        <v>0</v>
      </c>
      <c r="R345" s="551">
        <v>0</v>
      </c>
      <c r="S345" s="551">
        <v>0</v>
      </c>
      <c r="T345" s="551">
        <v>0</v>
      </c>
      <c r="U345" s="551">
        <v>0</v>
      </c>
      <c r="V345" s="551">
        <v>0</v>
      </c>
      <c r="W345" s="551">
        <v>0</v>
      </c>
      <c r="X345" s="551">
        <v>0</v>
      </c>
      <c r="Y345" s="551">
        <v>0</v>
      </c>
      <c r="Z345" s="551">
        <v>0</v>
      </c>
      <c r="AB345" s="551"/>
    </row>
    <row r="346" spans="1:86" x14ac:dyDescent="0.3">
      <c r="A346" s="561" t="s">
        <v>2102</v>
      </c>
      <c r="B346" s="550" t="str">
        <f t="shared" si="11"/>
        <v/>
      </c>
      <c r="C346" s="553" t="s">
        <v>2103</v>
      </c>
      <c r="D346" s="551">
        <v>0</v>
      </c>
      <c r="E346" s="551">
        <v>0</v>
      </c>
      <c r="F346" s="551">
        <v>0</v>
      </c>
      <c r="G346" s="551">
        <v>0</v>
      </c>
      <c r="H346" s="551">
        <v>0</v>
      </c>
      <c r="I346" s="551">
        <v>0</v>
      </c>
      <c r="J346" s="551">
        <v>0</v>
      </c>
      <c r="K346" s="551">
        <v>0</v>
      </c>
      <c r="L346" s="551">
        <v>0</v>
      </c>
      <c r="M346" s="551">
        <v>0</v>
      </c>
      <c r="N346" s="551">
        <v>0</v>
      </c>
      <c r="O346" s="551">
        <v>0</v>
      </c>
      <c r="P346" s="551">
        <v>0</v>
      </c>
      <c r="Q346" s="551">
        <v>0</v>
      </c>
      <c r="R346" s="551">
        <v>0</v>
      </c>
      <c r="S346" s="551">
        <v>0</v>
      </c>
      <c r="T346" s="551">
        <v>0</v>
      </c>
      <c r="U346" s="551">
        <v>0</v>
      </c>
      <c r="V346" s="551">
        <v>0</v>
      </c>
      <c r="W346" s="551">
        <v>0</v>
      </c>
      <c r="X346" s="551">
        <v>0</v>
      </c>
      <c r="Y346" s="551">
        <v>0</v>
      </c>
      <c r="Z346" s="551">
        <v>0</v>
      </c>
      <c r="AB346" s="551"/>
    </row>
    <row r="347" spans="1:86" x14ac:dyDescent="0.3">
      <c r="A347" s="561" t="s">
        <v>2104</v>
      </c>
      <c r="B347" s="550" t="str">
        <f t="shared" si="11"/>
        <v/>
      </c>
      <c r="C347" s="554" t="s">
        <v>2105</v>
      </c>
      <c r="D347" s="551">
        <v>0</v>
      </c>
      <c r="E347" s="551">
        <v>0</v>
      </c>
      <c r="F347" s="551">
        <v>0</v>
      </c>
      <c r="G347" s="551">
        <v>0</v>
      </c>
      <c r="H347" s="551">
        <v>0</v>
      </c>
      <c r="I347" s="551">
        <v>0</v>
      </c>
      <c r="J347" s="551">
        <v>0</v>
      </c>
      <c r="K347" s="551">
        <v>0</v>
      </c>
      <c r="L347" s="551">
        <v>0</v>
      </c>
      <c r="M347" s="551">
        <v>0</v>
      </c>
      <c r="N347" s="551">
        <v>0</v>
      </c>
      <c r="O347" s="551">
        <v>0</v>
      </c>
      <c r="P347" s="551">
        <v>0</v>
      </c>
      <c r="Q347" s="551">
        <v>0</v>
      </c>
      <c r="R347" s="551">
        <v>0</v>
      </c>
      <c r="S347" s="551">
        <v>0</v>
      </c>
      <c r="T347" s="551">
        <v>0</v>
      </c>
      <c r="U347" s="551">
        <v>0</v>
      </c>
      <c r="V347" s="551">
        <v>0</v>
      </c>
      <c r="W347" s="551">
        <v>0</v>
      </c>
      <c r="X347" s="551">
        <v>0</v>
      </c>
      <c r="Y347" s="551">
        <v>0</v>
      </c>
      <c r="Z347" s="551">
        <v>0</v>
      </c>
      <c r="AB347" s="551"/>
    </row>
    <row r="348" spans="1:86" x14ac:dyDescent="0.3">
      <c r="A348" s="561" t="s">
        <v>2106</v>
      </c>
      <c r="B348" s="550" t="str">
        <f t="shared" si="11"/>
        <v/>
      </c>
      <c r="C348" s="554" t="s">
        <v>2107</v>
      </c>
      <c r="D348" s="551">
        <v>0</v>
      </c>
      <c r="E348" s="551">
        <v>0</v>
      </c>
      <c r="F348" s="551">
        <v>0</v>
      </c>
      <c r="G348" s="551">
        <v>0</v>
      </c>
      <c r="H348" s="551">
        <v>0</v>
      </c>
      <c r="I348" s="551">
        <v>0</v>
      </c>
      <c r="J348" s="551">
        <v>0</v>
      </c>
      <c r="K348" s="551">
        <v>0</v>
      </c>
      <c r="L348" s="551">
        <v>0</v>
      </c>
      <c r="M348" s="551">
        <v>0</v>
      </c>
      <c r="N348" s="551">
        <v>0</v>
      </c>
      <c r="O348" s="551">
        <v>0</v>
      </c>
      <c r="P348" s="551">
        <v>0</v>
      </c>
      <c r="Q348" s="551">
        <v>0</v>
      </c>
      <c r="R348" s="551">
        <v>0</v>
      </c>
      <c r="S348" s="551">
        <v>0</v>
      </c>
      <c r="T348" s="551">
        <v>0</v>
      </c>
      <c r="U348" s="551">
        <v>0</v>
      </c>
      <c r="V348" s="551">
        <v>0</v>
      </c>
      <c r="W348" s="551">
        <v>0</v>
      </c>
      <c r="X348" s="551">
        <v>0</v>
      </c>
      <c r="Y348" s="551">
        <v>0</v>
      </c>
      <c r="Z348" s="551">
        <v>0</v>
      </c>
      <c r="AB348" s="551"/>
    </row>
    <row r="349" spans="1:86" x14ac:dyDescent="0.3">
      <c r="A349" s="561" t="s">
        <v>2108</v>
      </c>
      <c r="B349" s="550" t="str">
        <f t="shared" si="11"/>
        <v/>
      </c>
      <c r="C349" s="553" t="s">
        <v>2109</v>
      </c>
      <c r="D349" s="551">
        <v>0</v>
      </c>
      <c r="E349" s="551">
        <v>0</v>
      </c>
      <c r="F349" s="551">
        <v>0</v>
      </c>
      <c r="G349" s="551">
        <v>0</v>
      </c>
      <c r="H349" s="551">
        <v>0</v>
      </c>
      <c r="I349" s="551">
        <v>0</v>
      </c>
      <c r="J349" s="551">
        <v>0</v>
      </c>
      <c r="K349" s="551">
        <v>0</v>
      </c>
      <c r="L349" s="551">
        <v>0</v>
      </c>
      <c r="M349" s="551">
        <v>0</v>
      </c>
      <c r="N349" s="551">
        <v>0</v>
      </c>
      <c r="O349" s="551">
        <v>0</v>
      </c>
      <c r="P349" s="551">
        <v>0</v>
      </c>
      <c r="Q349" s="551">
        <v>0</v>
      </c>
      <c r="R349" s="551">
        <v>0</v>
      </c>
      <c r="S349" s="551">
        <v>0</v>
      </c>
      <c r="T349" s="551">
        <v>0</v>
      </c>
      <c r="U349" s="551">
        <v>0</v>
      </c>
      <c r="V349" s="551">
        <v>0</v>
      </c>
      <c r="W349" s="551">
        <v>0</v>
      </c>
      <c r="X349" s="551">
        <v>0</v>
      </c>
      <c r="Y349" s="551">
        <v>0</v>
      </c>
      <c r="Z349" s="551">
        <v>0</v>
      </c>
      <c r="AB349" s="551"/>
    </row>
    <row r="350" spans="1:86" x14ac:dyDescent="0.3">
      <c r="A350" s="561" t="s">
        <v>2110</v>
      </c>
      <c r="B350" s="550" t="str">
        <f t="shared" si="11"/>
        <v/>
      </c>
      <c r="C350" s="554" t="s">
        <v>2111</v>
      </c>
      <c r="D350" s="551">
        <v>0</v>
      </c>
      <c r="E350" s="551">
        <v>0</v>
      </c>
      <c r="F350" s="551">
        <v>0</v>
      </c>
      <c r="G350" s="551">
        <v>0</v>
      </c>
      <c r="H350" s="551">
        <v>0</v>
      </c>
      <c r="I350" s="551">
        <v>0</v>
      </c>
      <c r="J350" s="551">
        <v>0</v>
      </c>
      <c r="K350" s="551">
        <v>0</v>
      </c>
      <c r="L350" s="551">
        <v>0</v>
      </c>
      <c r="M350" s="551">
        <v>0</v>
      </c>
      <c r="N350" s="551">
        <v>0</v>
      </c>
      <c r="O350" s="551">
        <v>0</v>
      </c>
      <c r="P350" s="551">
        <v>0</v>
      </c>
      <c r="Q350" s="551">
        <v>0</v>
      </c>
      <c r="R350" s="551">
        <v>0</v>
      </c>
      <c r="S350" s="551">
        <v>0</v>
      </c>
      <c r="T350" s="551">
        <v>0</v>
      </c>
      <c r="U350" s="551">
        <v>0</v>
      </c>
      <c r="V350" s="551">
        <v>0</v>
      </c>
      <c r="W350" s="551">
        <v>0</v>
      </c>
      <c r="X350" s="551">
        <v>0</v>
      </c>
      <c r="Y350" s="551">
        <v>0</v>
      </c>
      <c r="Z350" s="551">
        <v>0</v>
      </c>
      <c r="AB350" s="551"/>
    </row>
    <row r="351" spans="1:86" x14ac:dyDescent="0.3">
      <c r="A351" s="561" t="s">
        <v>2112</v>
      </c>
      <c r="B351" s="550" t="str">
        <f t="shared" si="11"/>
        <v/>
      </c>
      <c r="C351" s="554" t="s">
        <v>2113</v>
      </c>
      <c r="D351" s="551">
        <v>0</v>
      </c>
      <c r="E351" s="551">
        <v>0</v>
      </c>
      <c r="F351" s="551">
        <v>0</v>
      </c>
      <c r="G351" s="551">
        <v>0</v>
      </c>
      <c r="H351" s="551">
        <v>0</v>
      </c>
      <c r="I351" s="551">
        <v>0</v>
      </c>
      <c r="J351" s="551">
        <v>0</v>
      </c>
      <c r="K351" s="551">
        <v>0</v>
      </c>
      <c r="L351" s="551">
        <v>0</v>
      </c>
      <c r="M351" s="551">
        <v>0</v>
      </c>
      <c r="N351" s="551">
        <v>0</v>
      </c>
      <c r="O351" s="551">
        <v>0</v>
      </c>
      <c r="P351" s="551">
        <v>0</v>
      </c>
      <c r="Q351" s="551">
        <v>0</v>
      </c>
      <c r="R351" s="551">
        <v>0</v>
      </c>
      <c r="S351" s="551">
        <v>0</v>
      </c>
      <c r="T351" s="551">
        <v>0</v>
      </c>
      <c r="U351" s="551">
        <v>0</v>
      </c>
      <c r="V351" s="551">
        <v>0</v>
      </c>
      <c r="W351" s="551">
        <v>0</v>
      </c>
      <c r="X351" s="551">
        <v>0</v>
      </c>
      <c r="Y351" s="551">
        <v>0</v>
      </c>
      <c r="Z351" s="551">
        <v>0</v>
      </c>
      <c r="AB351" s="551"/>
    </row>
    <row r="352" spans="1:86" x14ac:dyDescent="0.3">
      <c r="A352" s="561" t="s">
        <v>2114</v>
      </c>
      <c r="B352" s="550" t="str">
        <f t="shared" si="11"/>
        <v/>
      </c>
      <c r="C352" s="554" t="s">
        <v>2115</v>
      </c>
      <c r="D352" s="551">
        <v>0</v>
      </c>
      <c r="E352" s="551">
        <v>0</v>
      </c>
      <c r="F352" s="551">
        <v>0</v>
      </c>
      <c r="G352" s="551">
        <v>0</v>
      </c>
      <c r="H352" s="551">
        <v>0</v>
      </c>
      <c r="I352" s="551">
        <v>0</v>
      </c>
      <c r="J352" s="551">
        <v>0</v>
      </c>
      <c r="K352" s="551">
        <v>0</v>
      </c>
      <c r="L352" s="551">
        <v>0</v>
      </c>
      <c r="M352" s="551">
        <v>0</v>
      </c>
      <c r="N352" s="551">
        <v>0</v>
      </c>
      <c r="O352" s="551">
        <v>0</v>
      </c>
      <c r="P352" s="551">
        <v>0</v>
      </c>
      <c r="Q352" s="551">
        <v>0</v>
      </c>
      <c r="R352" s="551">
        <v>0</v>
      </c>
      <c r="S352" s="551">
        <v>0</v>
      </c>
      <c r="T352" s="551">
        <v>0</v>
      </c>
      <c r="U352" s="551">
        <v>0</v>
      </c>
      <c r="V352" s="551">
        <v>0</v>
      </c>
      <c r="W352" s="551">
        <v>0</v>
      </c>
      <c r="X352" s="551">
        <v>0</v>
      </c>
      <c r="Y352" s="551">
        <v>0</v>
      </c>
      <c r="Z352" s="551">
        <v>0</v>
      </c>
      <c r="AB352" s="551"/>
    </row>
    <row r="353" spans="1:28" x14ac:dyDescent="0.3">
      <c r="A353" s="561" t="s">
        <v>2116</v>
      </c>
      <c r="B353" s="550" t="str">
        <f t="shared" si="11"/>
        <v/>
      </c>
      <c r="C353" s="554" t="s">
        <v>2117</v>
      </c>
      <c r="D353" s="551">
        <v>0</v>
      </c>
      <c r="E353" s="551">
        <v>0</v>
      </c>
      <c r="F353" s="551">
        <v>0</v>
      </c>
      <c r="G353" s="551">
        <v>0</v>
      </c>
      <c r="H353" s="551">
        <v>0</v>
      </c>
      <c r="I353" s="551">
        <v>0</v>
      </c>
      <c r="J353" s="551">
        <v>0</v>
      </c>
      <c r="K353" s="551">
        <v>0</v>
      </c>
      <c r="L353" s="551">
        <v>0</v>
      </c>
      <c r="M353" s="551">
        <v>0</v>
      </c>
      <c r="N353" s="551">
        <v>0</v>
      </c>
      <c r="O353" s="551">
        <v>0</v>
      </c>
      <c r="P353" s="551">
        <v>0</v>
      </c>
      <c r="Q353" s="551">
        <v>0</v>
      </c>
      <c r="R353" s="551">
        <v>0</v>
      </c>
      <c r="S353" s="551">
        <v>0</v>
      </c>
      <c r="T353" s="551">
        <v>0</v>
      </c>
      <c r="U353" s="551">
        <v>0</v>
      </c>
      <c r="V353" s="551">
        <v>0</v>
      </c>
      <c r="W353" s="551">
        <v>0</v>
      </c>
      <c r="X353" s="551">
        <v>0</v>
      </c>
      <c r="Y353" s="551">
        <v>0</v>
      </c>
      <c r="Z353" s="551">
        <v>0</v>
      </c>
      <c r="AB353" s="551"/>
    </row>
    <row r="354" spans="1:28" x14ac:dyDescent="0.3">
      <c r="A354" s="561" t="s">
        <v>2118</v>
      </c>
      <c r="B354" s="550" t="str">
        <f t="shared" si="11"/>
        <v/>
      </c>
      <c r="C354" s="554" t="s">
        <v>2119</v>
      </c>
      <c r="D354" s="551">
        <v>0</v>
      </c>
      <c r="E354" s="551">
        <v>0</v>
      </c>
      <c r="F354" s="551">
        <v>0</v>
      </c>
      <c r="G354" s="551">
        <v>0</v>
      </c>
      <c r="H354" s="551">
        <v>0</v>
      </c>
      <c r="I354" s="551">
        <v>0</v>
      </c>
      <c r="J354" s="551">
        <v>0</v>
      </c>
      <c r="K354" s="551">
        <v>0</v>
      </c>
      <c r="L354" s="551">
        <v>0</v>
      </c>
      <c r="M354" s="551">
        <v>0</v>
      </c>
      <c r="N354" s="551">
        <v>0</v>
      </c>
      <c r="O354" s="551">
        <v>0</v>
      </c>
      <c r="P354" s="551">
        <v>0</v>
      </c>
      <c r="Q354" s="551">
        <v>0</v>
      </c>
      <c r="R354" s="551">
        <v>0</v>
      </c>
      <c r="S354" s="551">
        <v>0</v>
      </c>
      <c r="T354" s="551">
        <v>0</v>
      </c>
      <c r="U354" s="551">
        <v>0</v>
      </c>
      <c r="V354" s="551">
        <v>0</v>
      </c>
      <c r="W354" s="551">
        <v>0</v>
      </c>
      <c r="X354" s="551">
        <v>0</v>
      </c>
      <c r="Y354" s="551">
        <v>0</v>
      </c>
      <c r="Z354" s="551">
        <v>0</v>
      </c>
      <c r="AB354" s="551"/>
    </row>
    <row r="355" spans="1:28" x14ac:dyDescent="0.3">
      <c r="A355" s="561" t="s">
        <v>2120</v>
      </c>
      <c r="B355" s="550" t="str">
        <f t="shared" si="11"/>
        <v/>
      </c>
      <c r="C355" s="553" t="s">
        <v>2121</v>
      </c>
      <c r="D355" s="551">
        <v>0</v>
      </c>
      <c r="E355" s="551">
        <v>0</v>
      </c>
      <c r="F355" s="551">
        <v>0</v>
      </c>
      <c r="G355" s="551">
        <v>0</v>
      </c>
      <c r="H355" s="551">
        <v>0</v>
      </c>
      <c r="I355" s="551">
        <v>0</v>
      </c>
      <c r="J355" s="551">
        <v>0</v>
      </c>
      <c r="K355" s="551">
        <v>0</v>
      </c>
      <c r="L355" s="551">
        <v>0</v>
      </c>
      <c r="M355" s="551">
        <v>0</v>
      </c>
      <c r="N355" s="551">
        <v>0</v>
      </c>
      <c r="O355" s="551">
        <v>0</v>
      </c>
      <c r="P355" s="551">
        <v>0</v>
      </c>
      <c r="Q355" s="551">
        <v>0</v>
      </c>
      <c r="R355" s="551">
        <v>0</v>
      </c>
      <c r="S355" s="551">
        <v>0</v>
      </c>
      <c r="T355" s="551">
        <v>0</v>
      </c>
      <c r="U355" s="551">
        <v>0</v>
      </c>
      <c r="V355" s="551">
        <v>0</v>
      </c>
      <c r="W355" s="551">
        <v>0</v>
      </c>
      <c r="X355" s="551">
        <v>0</v>
      </c>
      <c r="Y355" s="551">
        <v>0</v>
      </c>
      <c r="Z355" s="551">
        <v>0</v>
      </c>
      <c r="AB355" s="551"/>
    </row>
    <row r="356" spans="1:28" x14ac:dyDescent="0.3">
      <c r="A356" s="561" t="s">
        <v>2122</v>
      </c>
      <c r="B356" s="550" t="str">
        <f t="shared" si="11"/>
        <v/>
      </c>
      <c r="C356" s="554" t="s">
        <v>2123</v>
      </c>
      <c r="D356" s="551">
        <v>0</v>
      </c>
      <c r="E356" s="551">
        <v>0</v>
      </c>
      <c r="F356" s="551">
        <v>0</v>
      </c>
      <c r="G356" s="551">
        <v>0</v>
      </c>
      <c r="H356" s="551">
        <v>0</v>
      </c>
      <c r="I356" s="551">
        <v>0</v>
      </c>
      <c r="J356" s="551">
        <v>0</v>
      </c>
      <c r="K356" s="551">
        <v>0</v>
      </c>
      <c r="L356" s="551">
        <v>0</v>
      </c>
      <c r="M356" s="551">
        <v>0</v>
      </c>
      <c r="N356" s="551">
        <v>0</v>
      </c>
      <c r="O356" s="551">
        <v>0</v>
      </c>
      <c r="P356" s="551">
        <v>0</v>
      </c>
      <c r="Q356" s="551">
        <v>0</v>
      </c>
      <c r="R356" s="551">
        <v>0</v>
      </c>
      <c r="S356" s="551">
        <v>0</v>
      </c>
      <c r="T356" s="551">
        <v>0</v>
      </c>
      <c r="U356" s="551">
        <v>0</v>
      </c>
      <c r="V356" s="551">
        <v>0</v>
      </c>
      <c r="W356" s="551">
        <v>0</v>
      </c>
      <c r="X356" s="551">
        <v>0</v>
      </c>
      <c r="Y356" s="551">
        <v>0</v>
      </c>
      <c r="Z356" s="551">
        <v>0</v>
      </c>
      <c r="AB356" s="551"/>
    </row>
    <row r="357" spans="1:28" x14ac:dyDescent="0.3">
      <c r="A357" s="561" t="s">
        <v>2124</v>
      </c>
      <c r="B357" s="550" t="str">
        <f t="shared" si="11"/>
        <v/>
      </c>
      <c r="C357" s="554" t="s">
        <v>2125</v>
      </c>
      <c r="D357" s="551">
        <v>0</v>
      </c>
      <c r="E357" s="551">
        <v>0</v>
      </c>
      <c r="F357" s="551">
        <v>0</v>
      </c>
      <c r="G357" s="551">
        <v>0</v>
      </c>
      <c r="H357" s="551">
        <v>0</v>
      </c>
      <c r="I357" s="551">
        <v>0</v>
      </c>
      <c r="J357" s="551">
        <v>0</v>
      </c>
      <c r="K357" s="551">
        <v>0</v>
      </c>
      <c r="L357" s="551">
        <v>0</v>
      </c>
      <c r="M357" s="551">
        <v>0</v>
      </c>
      <c r="N357" s="551">
        <v>0</v>
      </c>
      <c r="O357" s="551">
        <v>0</v>
      </c>
      <c r="P357" s="551">
        <v>0</v>
      </c>
      <c r="Q357" s="551">
        <v>0</v>
      </c>
      <c r="R357" s="551">
        <v>0</v>
      </c>
      <c r="S357" s="551">
        <v>0</v>
      </c>
      <c r="T357" s="551">
        <v>0</v>
      </c>
      <c r="U357" s="551">
        <v>0</v>
      </c>
      <c r="V357" s="551">
        <v>0</v>
      </c>
      <c r="W357" s="551">
        <v>0</v>
      </c>
      <c r="X357" s="551">
        <v>0</v>
      </c>
      <c r="Y357" s="551">
        <v>0</v>
      </c>
      <c r="Z357" s="551">
        <v>0</v>
      </c>
      <c r="AB357" s="551"/>
    </row>
    <row r="358" spans="1:28" x14ac:dyDescent="0.3">
      <c r="A358" s="561" t="s">
        <v>2126</v>
      </c>
      <c r="B358" s="550" t="str">
        <f t="shared" si="11"/>
        <v>X</v>
      </c>
      <c r="C358" s="553" t="s">
        <v>2127</v>
      </c>
      <c r="D358" s="551">
        <v>4.7907729148864746</v>
      </c>
      <c r="E358" s="551">
        <v>-1.0254319906234741</v>
      </c>
      <c r="F358" s="551">
        <v>0.41483399271965027</v>
      </c>
      <c r="G358" s="551">
        <v>1.8508270978927612</v>
      </c>
      <c r="H358" s="551">
        <v>13.199393272399902</v>
      </c>
      <c r="I358" s="551">
        <v>-8.5254812240600586</v>
      </c>
      <c r="J358" s="551">
        <v>2.3386209011077881</v>
      </c>
      <c r="K358" s="551">
        <v>-1.3189840316772461</v>
      </c>
      <c r="L358" s="551">
        <v>-1.4582580327987671</v>
      </c>
      <c r="M358" s="551">
        <v>2.2847368717193604</v>
      </c>
      <c r="N358" s="551">
        <v>11.957037925720215</v>
      </c>
      <c r="O358" s="551">
        <v>-4.1723966598510742</v>
      </c>
      <c r="P358" s="551">
        <v>1.1840560436248779</v>
      </c>
      <c r="Q358" s="551">
        <v>-3.635854959487915</v>
      </c>
      <c r="R358" s="551">
        <v>-3.6240859031677246</v>
      </c>
      <c r="S358" s="551">
        <v>-0.32124009728431702</v>
      </c>
      <c r="T358" s="551">
        <v>0.67710894346237183</v>
      </c>
      <c r="U358" s="551">
        <v>-5.5946950912475586</v>
      </c>
      <c r="V358" s="551">
        <v>2.3681309223175049</v>
      </c>
      <c r="W358" s="551">
        <v>0.93400400876998901</v>
      </c>
      <c r="X358" s="551">
        <v>9.9338712692260742</v>
      </c>
      <c r="Y358" s="551">
        <v>-7.846400260925293</v>
      </c>
      <c r="Z358" s="551">
        <v>0.62853521108627319</v>
      </c>
      <c r="AB358" s="551"/>
    </row>
    <row r="359" spans="1:28" x14ac:dyDescent="0.3">
      <c r="A359" s="561" t="s">
        <v>2128</v>
      </c>
      <c r="B359" s="550" t="str">
        <f t="shared" si="11"/>
        <v/>
      </c>
      <c r="C359" s="554" t="s">
        <v>2129</v>
      </c>
      <c r="D359" s="551">
        <v>0</v>
      </c>
      <c r="E359" s="551">
        <v>0</v>
      </c>
      <c r="F359" s="551">
        <v>0</v>
      </c>
      <c r="G359" s="551">
        <v>0</v>
      </c>
      <c r="H359" s="551">
        <v>0</v>
      </c>
      <c r="I359" s="551">
        <v>0</v>
      </c>
      <c r="J359" s="551">
        <v>0</v>
      </c>
      <c r="K359" s="551">
        <v>0</v>
      </c>
      <c r="L359" s="551">
        <v>0</v>
      </c>
      <c r="M359" s="551">
        <v>0</v>
      </c>
      <c r="N359" s="551">
        <v>0</v>
      </c>
      <c r="O359" s="551">
        <v>0</v>
      </c>
      <c r="P359" s="551">
        <v>0</v>
      </c>
      <c r="Q359" s="551">
        <v>0</v>
      </c>
      <c r="R359" s="551">
        <v>0</v>
      </c>
      <c r="S359" s="551">
        <v>0</v>
      </c>
      <c r="T359" s="551">
        <v>0</v>
      </c>
      <c r="U359" s="551">
        <v>0</v>
      </c>
      <c r="V359" s="551">
        <v>0</v>
      </c>
      <c r="W359" s="551">
        <v>0</v>
      </c>
      <c r="X359" s="551">
        <v>0</v>
      </c>
      <c r="Y359" s="551">
        <v>0</v>
      </c>
      <c r="Z359" s="551">
        <v>0</v>
      </c>
      <c r="AB359" s="551"/>
    </row>
    <row r="360" spans="1:28" x14ac:dyDescent="0.3">
      <c r="A360" s="561" t="s">
        <v>2130</v>
      </c>
      <c r="B360" s="550" t="str">
        <f t="shared" si="11"/>
        <v>X</v>
      </c>
      <c r="C360" s="554" t="s">
        <v>2131</v>
      </c>
      <c r="D360" s="551">
        <v>4.7907729148864746</v>
      </c>
      <c r="E360" s="551">
        <v>-1.0254319906234741</v>
      </c>
      <c r="F360" s="551">
        <v>0.41483399271965027</v>
      </c>
      <c r="G360" s="551">
        <v>1.8508270978927612</v>
      </c>
      <c r="H360" s="551">
        <v>13.199393272399902</v>
      </c>
      <c r="I360" s="551">
        <v>-8.5254812240600586</v>
      </c>
      <c r="J360" s="551">
        <v>2.3386209011077881</v>
      </c>
      <c r="K360" s="551">
        <v>-1.3189840316772461</v>
      </c>
      <c r="L360" s="551">
        <v>-1.4582580327987671</v>
      </c>
      <c r="M360" s="551">
        <v>2.2847368717193604</v>
      </c>
      <c r="N360" s="551">
        <v>11.957037925720215</v>
      </c>
      <c r="O360" s="551">
        <v>-4.1723966598510742</v>
      </c>
      <c r="P360" s="551">
        <v>1.1840560436248779</v>
      </c>
      <c r="Q360" s="551">
        <v>-3.635854959487915</v>
      </c>
      <c r="R360" s="551">
        <v>-3.6240859031677246</v>
      </c>
      <c r="S360" s="551">
        <v>-0.32124009728431702</v>
      </c>
      <c r="T360" s="551">
        <v>0.67710894346237183</v>
      </c>
      <c r="U360" s="551">
        <v>-5.5946950912475586</v>
      </c>
      <c r="V360" s="551">
        <v>2.3681309223175049</v>
      </c>
      <c r="W360" s="551">
        <v>0.93400400876998901</v>
      </c>
      <c r="X360" s="551">
        <v>9.9338712692260742</v>
      </c>
      <c r="Y360" s="551">
        <v>-7.846400260925293</v>
      </c>
      <c r="Z360" s="551">
        <v>0.62853521108627319</v>
      </c>
      <c r="AB360" s="551"/>
    </row>
    <row r="361" spans="1:28" x14ac:dyDescent="0.3">
      <c r="A361" s="561" t="s">
        <v>2132</v>
      </c>
      <c r="B361" s="550" t="str">
        <f t="shared" si="11"/>
        <v/>
      </c>
      <c r="C361" s="554" t="s">
        <v>2133</v>
      </c>
      <c r="D361" s="551">
        <v>0</v>
      </c>
      <c r="E361" s="551">
        <v>0</v>
      </c>
      <c r="F361" s="551">
        <v>0</v>
      </c>
      <c r="G361" s="551">
        <v>0</v>
      </c>
      <c r="H361" s="551">
        <v>0</v>
      </c>
      <c r="I361" s="551">
        <v>0</v>
      </c>
      <c r="J361" s="551">
        <v>0</v>
      </c>
      <c r="K361" s="551">
        <v>0</v>
      </c>
      <c r="L361" s="551">
        <v>0</v>
      </c>
      <c r="M361" s="551">
        <v>0</v>
      </c>
      <c r="N361" s="551">
        <v>0</v>
      </c>
      <c r="O361" s="551">
        <v>0</v>
      </c>
      <c r="P361" s="551">
        <v>0</v>
      </c>
      <c r="Q361" s="551">
        <v>0</v>
      </c>
      <c r="R361" s="551">
        <v>0</v>
      </c>
      <c r="S361" s="551">
        <v>0</v>
      </c>
      <c r="T361" s="551">
        <v>0</v>
      </c>
      <c r="U361" s="551">
        <v>0</v>
      </c>
      <c r="V361" s="551">
        <v>0</v>
      </c>
      <c r="W361" s="551">
        <v>0</v>
      </c>
      <c r="X361" s="551">
        <v>0</v>
      </c>
      <c r="Y361" s="551">
        <v>0</v>
      </c>
      <c r="Z361" s="551">
        <v>0</v>
      </c>
      <c r="AB361" s="551"/>
    </row>
    <row r="362" spans="1:28" x14ac:dyDescent="0.3">
      <c r="A362" s="561" t="s">
        <v>2134</v>
      </c>
      <c r="B362" s="550" t="str">
        <f t="shared" si="11"/>
        <v>X</v>
      </c>
      <c r="C362" s="573" t="s">
        <v>2135</v>
      </c>
      <c r="D362" s="551">
        <v>19.910999298095703</v>
      </c>
      <c r="E362" s="551">
        <v>0.15911300480365753</v>
      </c>
      <c r="F362" s="551">
        <v>0.50415802001953125</v>
      </c>
      <c r="G362" s="551">
        <v>-0.67237305641174316</v>
      </c>
      <c r="H362" s="551">
        <v>-0.81336504220962524</v>
      </c>
      <c r="I362" s="551">
        <v>-1.1375910043716431</v>
      </c>
      <c r="J362" s="551">
        <v>-1.1428580284118652</v>
      </c>
      <c r="K362" s="551">
        <v>5.3952841758728027</v>
      </c>
      <c r="L362" s="551">
        <v>-0.76418000459671021</v>
      </c>
      <c r="M362" s="551">
        <v>-2.4358179569244385</v>
      </c>
      <c r="N362" s="551">
        <v>-1.5999979972839355</v>
      </c>
      <c r="O362" s="551">
        <v>-1.4856799840927124</v>
      </c>
      <c r="P362" s="551">
        <v>10.148959159851074</v>
      </c>
      <c r="Q362" s="551">
        <v>-3.5387639999389648</v>
      </c>
      <c r="R362" s="551">
        <v>6.0439019203186035</v>
      </c>
      <c r="S362" s="551">
        <v>37.375225067138672</v>
      </c>
      <c r="T362" s="551">
        <v>19.999544143676758</v>
      </c>
      <c r="U362" s="551">
        <v>12.982603073120117</v>
      </c>
      <c r="V362" s="551">
        <v>12.158397674560547</v>
      </c>
      <c r="W362" s="551">
        <v>2.8523430824279785</v>
      </c>
      <c r="X362" s="551">
        <v>57.904056549072266</v>
      </c>
      <c r="Y362" s="551">
        <v>31.990819931030273</v>
      </c>
      <c r="Z362" s="551">
        <v>6.7812848091125488</v>
      </c>
      <c r="AB362" s="551"/>
    </row>
    <row r="363" spans="1:28" x14ac:dyDescent="0.3">
      <c r="A363" s="561" t="s">
        <v>2136</v>
      </c>
      <c r="B363" s="550" t="str">
        <f t="shared" si="11"/>
        <v/>
      </c>
      <c r="C363" s="553" t="s">
        <v>2137</v>
      </c>
      <c r="D363" s="551">
        <v>0</v>
      </c>
      <c r="E363" s="551">
        <v>0</v>
      </c>
      <c r="F363" s="551">
        <v>0</v>
      </c>
      <c r="G363" s="551">
        <v>0</v>
      </c>
      <c r="H363" s="551">
        <v>0</v>
      </c>
      <c r="I363" s="551">
        <v>0</v>
      </c>
      <c r="J363" s="551">
        <v>0</v>
      </c>
      <c r="K363" s="551">
        <v>0</v>
      </c>
      <c r="L363" s="551">
        <v>0</v>
      </c>
      <c r="M363" s="551">
        <v>0</v>
      </c>
      <c r="N363" s="551">
        <v>0</v>
      </c>
      <c r="O363" s="551">
        <v>0</v>
      </c>
      <c r="P363" s="551">
        <v>0</v>
      </c>
      <c r="Q363" s="551">
        <v>0</v>
      </c>
      <c r="R363" s="551">
        <v>0</v>
      </c>
      <c r="S363" s="551">
        <v>0</v>
      </c>
      <c r="T363" s="551">
        <v>0</v>
      </c>
      <c r="U363" s="551">
        <v>0</v>
      </c>
      <c r="V363" s="551">
        <v>0</v>
      </c>
      <c r="W363" s="551">
        <v>0</v>
      </c>
      <c r="X363" s="551">
        <v>0</v>
      </c>
      <c r="Y363" s="551">
        <v>0</v>
      </c>
      <c r="Z363" s="551">
        <v>0</v>
      </c>
      <c r="AB363" s="551"/>
    </row>
    <row r="364" spans="1:28" x14ac:dyDescent="0.3">
      <c r="A364" s="561" t="s">
        <v>2138</v>
      </c>
      <c r="B364" s="550" t="str">
        <f t="shared" ref="B364:B381" si="12">IF(SUM(D364:AG364)=0,"","X")</f>
        <v/>
      </c>
      <c r="C364" s="553" t="s">
        <v>2139</v>
      </c>
      <c r="D364" s="551">
        <v>0</v>
      </c>
      <c r="E364" s="551">
        <v>0</v>
      </c>
      <c r="F364" s="551">
        <v>0</v>
      </c>
      <c r="G364" s="551">
        <v>0</v>
      </c>
      <c r="H364" s="551">
        <v>0</v>
      </c>
      <c r="I364" s="551">
        <v>0</v>
      </c>
      <c r="J364" s="551">
        <v>0</v>
      </c>
      <c r="K364" s="551">
        <v>0</v>
      </c>
      <c r="L364" s="551">
        <v>0</v>
      </c>
      <c r="M364" s="551">
        <v>0</v>
      </c>
      <c r="N364" s="551">
        <v>0</v>
      </c>
      <c r="O364" s="551">
        <v>0</v>
      </c>
      <c r="P364" s="551">
        <v>0</v>
      </c>
      <c r="Q364" s="551">
        <v>0</v>
      </c>
      <c r="R364" s="551">
        <v>0</v>
      </c>
      <c r="S364" s="551">
        <v>0</v>
      </c>
      <c r="T364" s="551">
        <v>0</v>
      </c>
      <c r="U364" s="551">
        <v>0</v>
      </c>
      <c r="V364" s="551">
        <v>0</v>
      </c>
      <c r="W364" s="551">
        <v>0</v>
      </c>
      <c r="X364" s="551">
        <v>0</v>
      </c>
      <c r="Y364" s="551">
        <v>0</v>
      </c>
      <c r="Z364" s="551">
        <v>0</v>
      </c>
      <c r="AB364" s="551"/>
    </row>
    <row r="365" spans="1:28" x14ac:dyDescent="0.3">
      <c r="A365" s="561" t="s">
        <v>2140</v>
      </c>
      <c r="B365" s="550" t="str">
        <f t="shared" si="12"/>
        <v>X</v>
      </c>
      <c r="C365" s="553" t="s">
        <v>2141</v>
      </c>
      <c r="D365" s="551">
        <v>20</v>
      </c>
      <c r="E365" s="551">
        <v>0</v>
      </c>
      <c r="F365" s="551">
        <v>0.60444498062133789</v>
      </c>
      <c r="G365" s="551">
        <v>-0.71846604347229004</v>
      </c>
      <c r="H365" s="551">
        <v>-0.80001205205917358</v>
      </c>
      <c r="I365" s="551">
        <v>-0.28311198949813843</v>
      </c>
      <c r="J365" s="551">
        <v>-1.1428580284118652</v>
      </c>
      <c r="K365" s="551">
        <v>5.3952841758728027</v>
      </c>
      <c r="L365" s="551">
        <v>-1.0285689830780029</v>
      </c>
      <c r="M365" s="551">
        <v>-2.171428918838501</v>
      </c>
      <c r="N365" s="551">
        <v>-1.5999979972839355</v>
      </c>
      <c r="O365" s="551">
        <v>-1.4856799840927124</v>
      </c>
      <c r="P365" s="551">
        <v>8.2461662292480469</v>
      </c>
      <c r="Q365" s="551">
        <v>-1.6359709501266479</v>
      </c>
      <c r="R365" s="551">
        <v>4.2650928497314453</v>
      </c>
      <c r="S365" s="551">
        <v>-2.2094409465789795</v>
      </c>
      <c r="T365" s="551">
        <v>15.314282417297363</v>
      </c>
      <c r="U365" s="551">
        <v>9.7723484039306641</v>
      </c>
      <c r="V365" s="551">
        <v>9.6169500350952148</v>
      </c>
      <c r="W365" s="551">
        <v>3.4670960903167725</v>
      </c>
      <c r="X365" s="551">
        <v>52.831527709960938</v>
      </c>
      <c r="Y365" s="551">
        <v>29.485635757446289</v>
      </c>
      <c r="Z365" s="551">
        <v>5.4010429382324219</v>
      </c>
      <c r="AB365" s="551"/>
    </row>
    <row r="366" spans="1:28" x14ac:dyDescent="0.3">
      <c r="A366" s="561" t="s">
        <v>2142</v>
      </c>
      <c r="B366" s="550" t="str">
        <f t="shared" si="12"/>
        <v/>
      </c>
      <c r="C366" s="553" t="s">
        <v>2143</v>
      </c>
      <c r="D366" s="551">
        <v>0</v>
      </c>
      <c r="E366" s="551">
        <v>0</v>
      </c>
      <c r="F366" s="551">
        <v>0</v>
      </c>
      <c r="G366" s="551">
        <v>0</v>
      </c>
      <c r="H366" s="551">
        <v>0</v>
      </c>
      <c r="I366" s="551">
        <v>0</v>
      </c>
      <c r="J366" s="551">
        <v>0</v>
      </c>
      <c r="K366" s="551">
        <v>0</v>
      </c>
      <c r="L366" s="551">
        <v>0</v>
      </c>
      <c r="M366" s="551">
        <v>0</v>
      </c>
      <c r="N366" s="551">
        <v>0</v>
      </c>
      <c r="O366" s="551">
        <v>0</v>
      </c>
      <c r="P366" s="551">
        <v>0</v>
      </c>
      <c r="Q366" s="551">
        <v>0</v>
      </c>
      <c r="R366" s="551">
        <v>0</v>
      </c>
      <c r="S366" s="551">
        <v>0</v>
      </c>
      <c r="T366" s="551">
        <v>0</v>
      </c>
      <c r="U366" s="551">
        <v>0</v>
      </c>
      <c r="V366" s="551">
        <v>0</v>
      </c>
      <c r="W366" s="551">
        <v>0</v>
      </c>
      <c r="X366" s="551">
        <v>0</v>
      </c>
      <c r="Y366" s="551">
        <v>0</v>
      </c>
      <c r="Z366" s="551">
        <v>0</v>
      </c>
      <c r="AB366" s="551"/>
    </row>
    <row r="367" spans="1:28" x14ac:dyDescent="0.3">
      <c r="A367" s="561" t="s">
        <v>2144</v>
      </c>
      <c r="B367" s="550" t="str">
        <f t="shared" si="12"/>
        <v/>
      </c>
      <c r="C367" s="554" t="s">
        <v>2145</v>
      </c>
      <c r="D367" s="551">
        <v>0</v>
      </c>
      <c r="E367" s="551">
        <v>0</v>
      </c>
      <c r="F367" s="551">
        <v>0</v>
      </c>
      <c r="G367" s="551">
        <v>0</v>
      </c>
      <c r="H367" s="551">
        <v>0</v>
      </c>
      <c r="I367" s="551">
        <v>0</v>
      </c>
      <c r="J367" s="551">
        <v>0</v>
      </c>
      <c r="K367" s="551">
        <v>0</v>
      </c>
      <c r="L367" s="551">
        <v>0</v>
      </c>
      <c r="M367" s="551">
        <v>0</v>
      </c>
      <c r="N367" s="551">
        <v>0</v>
      </c>
      <c r="O367" s="551">
        <v>0</v>
      </c>
      <c r="P367" s="551">
        <v>0</v>
      </c>
      <c r="Q367" s="551">
        <v>0</v>
      </c>
      <c r="R367" s="551">
        <v>0</v>
      </c>
      <c r="S367" s="551">
        <v>0</v>
      </c>
      <c r="T367" s="551">
        <v>0</v>
      </c>
      <c r="U367" s="551">
        <v>0</v>
      </c>
      <c r="V367" s="551">
        <v>0</v>
      </c>
      <c r="W367" s="551">
        <v>0</v>
      </c>
      <c r="X367" s="551">
        <v>0</v>
      </c>
      <c r="Y367" s="551">
        <v>0</v>
      </c>
      <c r="Z367" s="551">
        <v>0</v>
      </c>
      <c r="AB367" s="551"/>
    </row>
    <row r="368" spans="1:28" x14ac:dyDescent="0.3">
      <c r="A368" s="561" t="s">
        <v>2146</v>
      </c>
      <c r="B368" s="550" t="str">
        <f t="shared" si="12"/>
        <v/>
      </c>
      <c r="C368" s="554" t="s">
        <v>2147</v>
      </c>
      <c r="D368" s="551">
        <v>0</v>
      </c>
      <c r="E368" s="551">
        <v>0</v>
      </c>
      <c r="F368" s="551">
        <v>0</v>
      </c>
      <c r="G368" s="551">
        <v>0</v>
      </c>
      <c r="H368" s="551">
        <v>0</v>
      </c>
      <c r="I368" s="551">
        <v>0</v>
      </c>
      <c r="J368" s="551">
        <v>0</v>
      </c>
      <c r="K368" s="551">
        <v>0</v>
      </c>
      <c r="L368" s="551">
        <v>0</v>
      </c>
      <c r="M368" s="551">
        <v>0</v>
      </c>
      <c r="N368" s="551">
        <v>0</v>
      </c>
      <c r="O368" s="551">
        <v>0</v>
      </c>
      <c r="P368" s="551">
        <v>0</v>
      </c>
      <c r="Q368" s="551">
        <v>0</v>
      </c>
      <c r="R368" s="551">
        <v>0</v>
      </c>
      <c r="S368" s="551">
        <v>0</v>
      </c>
      <c r="T368" s="551">
        <v>0</v>
      </c>
      <c r="U368" s="551">
        <v>0</v>
      </c>
      <c r="V368" s="551">
        <v>0</v>
      </c>
      <c r="W368" s="551">
        <v>0</v>
      </c>
      <c r="X368" s="551">
        <v>0</v>
      </c>
      <c r="Y368" s="551">
        <v>0</v>
      </c>
      <c r="Z368" s="551">
        <v>0</v>
      </c>
      <c r="AB368" s="551"/>
    </row>
    <row r="369" spans="1:36" x14ac:dyDescent="0.3">
      <c r="A369" s="561" t="s">
        <v>2148</v>
      </c>
      <c r="B369" s="550" t="str">
        <f t="shared" si="12"/>
        <v>X</v>
      </c>
      <c r="C369" s="553" t="s">
        <v>2149</v>
      </c>
      <c r="D369" s="551">
        <v>0</v>
      </c>
      <c r="E369" s="551">
        <v>0</v>
      </c>
      <c r="F369" s="551">
        <v>0</v>
      </c>
      <c r="G369" s="551">
        <v>0</v>
      </c>
      <c r="H369" s="551">
        <v>0</v>
      </c>
      <c r="I369" s="551">
        <v>0</v>
      </c>
      <c r="J369" s="551">
        <v>0</v>
      </c>
      <c r="K369" s="551">
        <v>0</v>
      </c>
      <c r="L369" s="551">
        <v>0</v>
      </c>
      <c r="M369" s="551">
        <v>0</v>
      </c>
      <c r="N369" s="551">
        <v>0</v>
      </c>
      <c r="O369" s="551">
        <v>0</v>
      </c>
      <c r="P369" s="551">
        <v>0</v>
      </c>
      <c r="Q369" s="551">
        <v>0</v>
      </c>
      <c r="R369" s="551">
        <v>1.7788089513778687</v>
      </c>
      <c r="S369" s="551">
        <v>39.584667205810547</v>
      </c>
      <c r="T369" s="551">
        <v>4.6852607727050781</v>
      </c>
      <c r="U369" s="551">
        <v>3.2102549076080322</v>
      </c>
      <c r="V369" s="551">
        <v>2.5414481163024902</v>
      </c>
      <c r="W369" s="551">
        <v>-0.61475300788879395</v>
      </c>
      <c r="X369" s="551">
        <v>5.0725278854370117</v>
      </c>
      <c r="Y369" s="551">
        <v>2.5051841735839844</v>
      </c>
      <c r="Z369" s="551">
        <v>1.3802419900894165</v>
      </c>
      <c r="AB369" s="551"/>
    </row>
    <row r="370" spans="1:36" x14ac:dyDescent="0.3">
      <c r="A370" s="561" t="s">
        <v>2150</v>
      </c>
      <c r="B370" s="550" t="str">
        <f t="shared" si="12"/>
        <v/>
      </c>
      <c r="C370" s="554" t="s">
        <v>2151</v>
      </c>
      <c r="D370" s="551">
        <v>0</v>
      </c>
      <c r="E370" s="551">
        <v>0</v>
      </c>
      <c r="F370" s="551">
        <v>0</v>
      </c>
      <c r="G370" s="551">
        <v>0</v>
      </c>
      <c r="H370" s="551">
        <v>0</v>
      </c>
      <c r="I370" s="551">
        <v>0</v>
      </c>
      <c r="J370" s="551">
        <v>0</v>
      </c>
      <c r="K370" s="551">
        <v>0</v>
      </c>
      <c r="L370" s="551">
        <v>0</v>
      </c>
      <c r="M370" s="551">
        <v>0</v>
      </c>
      <c r="N370" s="551">
        <v>0</v>
      </c>
      <c r="O370" s="551">
        <v>0</v>
      </c>
      <c r="P370" s="551">
        <v>0</v>
      </c>
      <c r="Q370" s="551">
        <v>0</v>
      </c>
      <c r="R370" s="551">
        <v>0</v>
      </c>
      <c r="S370" s="551">
        <v>0</v>
      </c>
      <c r="T370" s="551">
        <v>0</v>
      </c>
      <c r="U370" s="551">
        <v>0</v>
      </c>
      <c r="V370" s="551">
        <v>0</v>
      </c>
      <c r="W370" s="551">
        <v>0</v>
      </c>
      <c r="X370" s="551">
        <v>0</v>
      </c>
      <c r="Y370" s="551">
        <v>0</v>
      </c>
      <c r="Z370" s="551">
        <v>0</v>
      </c>
      <c r="AB370" s="551"/>
    </row>
    <row r="371" spans="1:36" x14ac:dyDescent="0.3">
      <c r="A371" s="561" t="s">
        <v>2152</v>
      </c>
      <c r="B371" s="550" t="str">
        <f t="shared" si="12"/>
        <v/>
      </c>
      <c r="C371" s="554" t="s">
        <v>2153</v>
      </c>
      <c r="D371" s="551">
        <v>0</v>
      </c>
      <c r="E371" s="551">
        <v>0</v>
      </c>
      <c r="F371" s="551">
        <v>0</v>
      </c>
      <c r="G371" s="551">
        <v>0</v>
      </c>
      <c r="H371" s="551">
        <v>0</v>
      </c>
      <c r="I371" s="551">
        <v>0</v>
      </c>
      <c r="J371" s="551">
        <v>0</v>
      </c>
      <c r="K371" s="551">
        <v>0</v>
      </c>
      <c r="L371" s="551">
        <v>0</v>
      </c>
      <c r="M371" s="551">
        <v>0</v>
      </c>
      <c r="N371" s="551">
        <v>0</v>
      </c>
      <c r="O371" s="551">
        <v>0</v>
      </c>
      <c r="P371" s="551">
        <v>0</v>
      </c>
      <c r="Q371" s="551">
        <v>0</v>
      </c>
      <c r="R371" s="551">
        <v>0</v>
      </c>
      <c r="S371" s="551">
        <v>0</v>
      </c>
      <c r="T371" s="551">
        <v>0</v>
      </c>
      <c r="U371" s="551">
        <v>0</v>
      </c>
      <c r="V371" s="551">
        <v>0</v>
      </c>
      <c r="W371" s="551">
        <v>0</v>
      </c>
      <c r="X371" s="551">
        <v>0</v>
      </c>
      <c r="Y371" s="551">
        <v>0</v>
      </c>
      <c r="Z371" s="551">
        <v>0</v>
      </c>
      <c r="AB371" s="551"/>
    </row>
    <row r="372" spans="1:36" x14ac:dyDescent="0.3">
      <c r="A372" s="561" t="s">
        <v>2154</v>
      </c>
      <c r="B372" s="550" t="str">
        <f t="shared" si="12"/>
        <v>X</v>
      </c>
      <c r="C372" s="554" t="s">
        <v>2155</v>
      </c>
      <c r="D372" s="551">
        <v>0</v>
      </c>
      <c r="E372" s="551">
        <v>0</v>
      </c>
      <c r="F372" s="551">
        <v>0</v>
      </c>
      <c r="G372" s="551">
        <v>0</v>
      </c>
      <c r="H372" s="551">
        <v>0</v>
      </c>
      <c r="I372" s="551">
        <v>0</v>
      </c>
      <c r="J372" s="551">
        <v>0</v>
      </c>
      <c r="K372" s="551">
        <v>0</v>
      </c>
      <c r="L372" s="551">
        <v>0</v>
      </c>
      <c r="M372" s="551">
        <v>0</v>
      </c>
      <c r="N372" s="551">
        <v>0</v>
      </c>
      <c r="O372" s="551">
        <v>0</v>
      </c>
      <c r="P372" s="551">
        <v>0</v>
      </c>
      <c r="Q372" s="551">
        <v>0</v>
      </c>
      <c r="R372" s="551">
        <v>1.6188759803771973</v>
      </c>
      <c r="S372" s="551">
        <v>37.351963043212891</v>
      </c>
      <c r="T372" s="551">
        <v>4.4316749572753906</v>
      </c>
      <c r="U372" s="551">
        <v>2.8254048824310303</v>
      </c>
      <c r="V372" s="551">
        <v>0.45867601037025452</v>
      </c>
      <c r="W372" s="551">
        <v>-1.6438330411911011</v>
      </c>
      <c r="X372" s="551">
        <v>5.3151249885559082</v>
      </c>
      <c r="Y372" s="551">
        <v>2.9023971557617188</v>
      </c>
      <c r="Z372" s="551">
        <v>0.1379726231098175</v>
      </c>
      <c r="AB372" s="551"/>
    </row>
    <row r="373" spans="1:36" x14ac:dyDescent="0.3">
      <c r="A373" s="561" t="s">
        <v>2156</v>
      </c>
      <c r="B373" s="550" t="str">
        <f t="shared" si="12"/>
        <v/>
      </c>
      <c r="C373" s="554" t="s">
        <v>2157</v>
      </c>
      <c r="D373" s="551">
        <v>0</v>
      </c>
      <c r="E373" s="551">
        <v>0</v>
      </c>
      <c r="F373" s="551">
        <v>0</v>
      </c>
      <c r="G373" s="551">
        <v>0</v>
      </c>
      <c r="H373" s="551">
        <v>0</v>
      </c>
      <c r="I373" s="551">
        <v>0</v>
      </c>
      <c r="J373" s="551">
        <v>0</v>
      </c>
      <c r="K373" s="551">
        <v>0</v>
      </c>
      <c r="L373" s="551">
        <v>0</v>
      </c>
      <c r="M373" s="551">
        <v>0</v>
      </c>
      <c r="N373" s="551">
        <v>0</v>
      </c>
      <c r="O373" s="551">
        <v>0</v>
      </c>
      <c r="P373" s="551">
        <v>0</v>
      </c>
      <c r="Q373" s="551">
        <v>0</v>
      </c>
      <c r="R373" s="551">
        <v>0</v>
      </c>
      <c r="S373" s="551">
        <v>0</v>
      </c>
      <c r="T373" s="551">
        <v>0</v>
      </c>
      <c r="U373" s="551">
        <v>0</v>
      </c>
      <c r="V373" s="551">
        <v>0</v>
      </c>
      <c r="W373" s="551">
        <v>0</v>
      </c>
      <c r="X373" s="551">
        <v>0</v>
      </c>
      <c r="Y373" s="551">
        <v>0</v>
      </c>
      <c r="Z373" s="551">
        <v>0</v>
      </c>
      <c r="AB373" s="551"/>
    </row>
    <row r="374" spans="1:36" x14ac:dyDescent="0.3">
      <c r="A374" s="561" t="s">
        <v>2158</v>
      </c>
      <c r="B374" s="550" t="str">
        <f t="shared" si="12"/>
        <v/>
      </c>
      <c r="C374" s="554" t="s">
        <v>2159</v>
      </c>
      <c r="D374" s="551">
        <v>0</v>
      </c>
      <c r="E374" s="551">
        <v>0</v>
      </c>
      <c r="F374" s="551">
        <v>0</v>
      </c>
      <c r="G374" s="551">
        <v>0</v>
      </c>
      <c r="H374" s="551">
        <v>0</v>
      </c>
      <c r="I374" s="551">
        <v>0</v>
      </c>
      <c r="J374" s="551">
        <v>0</v>
      </c>
      <c r="K374" s="551">
        <v>0</v>
      </c>
      <c r="L374" s="551">
        <v>0</v>
      </c>
      <c r="M374" s="551">
        <v>0</v>
      </c>
      <c r="N374" s="551">
        <v>0</v>
      </c>
      <c r="O374" s="551">
        <v>0</v>
      </c>
      <c r="P374" s="551">
        <v>0</v>
      </c>
      <c r="Q374" s="551">
        <v>0</v>
      </c>
      <c r="R374" s="551">
        <v>0</v>
      </c>
      <c r="S374" s="551">
        <v>0</v>
      </c>
      <c r="T374" s="551">
        <v>0</v>
      </c>
      <c r="U374" s="551">
        <v>0</v>
      </c>
      <c r="V374" s="551">
        <v>0</v>
      </c>
      <c r="W374" s="551">
        <v>0</v>
      </c>
      <c r="X374" s="551">
        <v>0</v>
      </c>
      <c r="Y374" s="551">
        <v>0</v>
      </c>
      <c r="Z374" s="551">
        <v>0</v>
      </c>
      <c r="AB374" s="551"/>
    </row>
    <row r="375" spans="1:36" x14ac:dyDescent="0.3">
      <c r="A375" s="561" t="s">
        <v>2160</v>
      </c>
      <c r="B375" s="550" t="str">
        <f t="shared" si="12"/>
        <v>X</v>
      </c>
      <c r="C375" s="554" t="s">
        <v>2161</v>
      </c>
      <c r="D375" s="551">
        <v>0</v>
      </c>
      <c r="E375" s="551">
        <v>0</v>
      </c>
      <c r="F375" s="551">
        <v>0</v>
      </c>
      <c r="G375" s="551">
        <v>0</v>
      </c>
      <c r="H375" s="551">
        <v>0</v>
      </c>
      <c r="I375" s="551">
        <v>0</v>
      </c>
      <c r="J375" s="551">
        <v>0</v>
      </c>
      <c r="K375" s="551">
        <v>0</v>
      </c>
      <c r="L375" s="551">
        <v>0</v>
      </c>
      <c r="M375" s="551">
        <v>0</v>
      </c>
      <c r="N375" s="551">
        <v>0</v>
      </c>
      <c r="O375" s="551">
        <v>0</v>
      </c>
      <c r="P375" s="551">
        <v>0</v>
      </c>
      <c r="Q375" s="551">
        <v>0</v>
      </c>
      <c r="R375" s="551">
        <v>0.15993300080299377</v>
      </c>
      <c r="S375" s="551">
        <v>2.2327051162719727</v>
      </c>
      <c r="T375" s="551">
        <v>0.25358599424362183</v>
      </c>
      <c r="U375" s="551">
        <v>0.38484999537467957</v>
      </c>
      <c r="V375" s="551">
        <v>2.0827720165252686</v>
      </c>
      <c r="W375" s="551">
        <v>1.0290800333023071</v>
      </c>
      <c r="X375" s="551">
        <v>-0.24259699881076813</v>
      </c>
      <c r="Y375" s="551">
        <v>-0.39721301198005676</v>
      </c>
      <c r="Z375" s="551">
        <v>1.2422693967819214</v>
      </c>
      <c r="AB375" s="551"/>
    </row>
    <row r="376" spans="1:36" x14ac:dyDescent="0.3">
      <c r="A376" s="561" t="s">
        <v>2162</v>
      </c>
      <c r="B376" s="550" t="str">
        <f t="shared" si="12"/>
        <v/>
      </c>
      <c r="C376" s="553" t="s">
        <v>2163</v>
      </c>
      <c r="D376" s="551">
        <v>0</v>
      </c>
      <c r="E376" s="551">
        <v>0</v>
      </c>
      <c r="F376" s="551">
        <v>0</v>
      </c>
      <c r="G376" s="551">
        <v>0</v>
      </c>
      <c r="H376" s="551">
        <v>0</v>
      </c>
      <c r="I376" s="551">
        <v>0</v>
      </c>
      <c r="J376" s="551">
        <v>0</v>
      </c>
      <c r="K376" s="551">
        <v>0</v>
      </c>
      <c r="L376" s="551">
        <v>0</v>
      </c>
      <c r="M376" s="551">
        <v>0</v>
      </c>
      <c r="N376" s="551">
        <v>0</v>
      </c>
      <c r="O376" s="551">
        <v>0</v>
      </c>
      <c r="P376" s="551">
        <v>0</v>
      </c>
      <c r="Q376" s="551">
        <v>0</v>
      </c>
      <c r="R376" s="551">
        <v>0</v>
      </c>
      <c r="S376" s="551">
        <v>0</v>
      </c>
      <c r="T376" s="551">
        <v>0</v>
      </c>
      <c r="U376" s="551">
        <v>0</v>
      </c>
      <c r="V376" s="551">
        <v>0</v>
      </c>
      <c r="W376" s="551">
        <v>0</v>
      </c>
      <c r="X376" s="551">
        <v>0</v>
      </c>
      <c r="Y376" s="551">
        <v>0</v>
      </c>
      <c r="Z376" s="551">
        <v>0</v>
      </c>
      <c r="AB376" s="551"/>
    </row>
    <row r="377" spans="1:36" x14ac:dyDescent="0.3">
      <c r="A377" s="561" t="s">
        <v>2164</v>
      </c>
      <c r="B377" s="550" t="str">
        <f t="shared" si="12"/>
        <v/>
      </c>
      <c r="C377" s="554" t="s">
        <v>2165</v>
      </c>
      <c r="D377" s="551">
        <v>0</v>
      </c>
      <c r="E377" s="551">
        <v>0</v>
      </c>
      <c r="F377" s="551">
        <v>0</v>
      </c>
      <c r="G377" s="551">
        <v>0</v>
      </c>
      <c r="H377" s="551">
        <v>0</v>
      </c>
      <c r="I377" s="551">
        <v>0</v>
      </c>
      <c r="J377" s="551">
        <v>0</v>
      </c>
      <c r="K377" s="551">
        <v>0</v>
      </c>
      <c r="L377" s="551">
        <v>0</v>
      </c>
      <c r="M377" s="551">
        <v>0</v>
      </c>
      <c r="N377" s="551">
        <v>0</v>
      </c>
      <c r="O377" s="551">
        <v>0</v>
      </c>
      <c r="P377" s="551">
        <v>0</v>
      </c>
      <c r="Q377" s="551">
        <v>0</v>
      </c>
      <c r="R377" s="551">
        <v>0</v>
      </c>
      <c r="S377" s="551">
        <v>0</v>
      </c>
      <c r="T377" s="551">
        <v>0</v>
      </c>
      <c r="U377" s="551">
        <v>0</v>
      </c>
      <c r="V377" s="551">
        <v>0</v>
      </c>
      <c r="W377" s="551">
        <v>0</v>
      </c>
      <c r="X377" s="551">
        <v>0</v>
      </c>
      <c r="Y377" s="551">
        <v>0</v>
      </c>
      <c r="Z377" s="551">
        <v>0</v>
      </c>
      <c r="AB377" s="551"/>
    </row>
    <row r="378" spans="1:36" x14ac:dyDescent="0.3">
      <c r="A378" s="561" t="s">
        <v>2166</v>
      </c>
      <c r="B378" s="550" t="str">
        <f t="shared" si="12"/>
        <v/>
      </c>
      <c r="C378" s="554" t="s">
        <v>2167</v>
      </c>
      <c r="D378" s="551">
        <v>0</v>
      </c>
      <c r="E378" s="551">
        <v>0</v>
      </c>
      <c r="F378" s="551">
        <v>0</v>
      </c>
      <c r="G378" s="551">
        <v>0</v>
      </c>
      <c r="H378" s="551">
        <v>0</v>
      </c>
      <c r="I378" s="551">
        <v>0</v>
      </c>
      <c r="J378" s="551">
        <v>0</v>
      </c>
      <c r="K378" s="551">
        <v>0</v>
      </c>
      <c r="L378" s="551">
        <v>0</v>
      </c>
      <c r="M378" s="551">
        <v>0</v>
      </c>
      <c r="N378" s="551">
        <v>0</v>
      </c>
      <c r="O378" s="551">
        <v>0</v>
      </c>
      <c r="P378" s="551">
        <v>0</v>
      </c>
      <c r="Q378" s="551">
        <v>0</v>
      </c>
      <c r="R378" s="551">
        <v>0</v>
      </c>
      <c r="S378" s="551">
        <v>0</v>
      </c>
      <c r="T378" s="551">
        <v>0</v>
      </c>
      <c r="U378" s="551">
        <v>0</v>
      </c>
      <c r="V378" s="551">
        <v>0</v>
      </c>
      <c r="W378" s="551">
        <v>0</v>
      </c>
      <c r="X378" s="551">
        <v>0</v>
      </c>
      <c r="Y378" s="551">
        <v>0</v>
      </c>
      <c r="Z378" s="551">
        <v>0</v>
      </c>
      <c r="AB378" s="551"/>
    </row>
    <row r="379" spans="1:36" x14ac:dyDescent="0.3">
      <c r="A379" s="561" t="s">
        <v>2168</v>
      </c>
      <c r="B379" s="550" t="str">
        <f t="shared" si="12"/>
        <v>X</v>
      </c>
      <c r="C379" s="553" t="s">
        <v>2169</v>
      </c>
      <c r="D379" s="551">
        <v>-3.8196999579668045E-2</v>
      </c>
      <c r="E379" s="551">
        <v>0</v>
      </c>
      <c r="F379" s="551">
        <v>0</v>
      </c>
      <c r="G379" s="551">
        <v>0</v>
      </c>
      <c r="H379" s="551">
        <v>0</v>
      </c>
      <c r="I379" s="551">
        <v>0</v>
      </c>
      <c r="J379" s="551">
        <v>0</v>
      </c>
      <c r="K379" s="551">
        <v>0</v>
      </c>
      <c r="L379" s="551">
        <v>0</v>
      </c>
      <c r="M379" s="551">
        <v>0</v>
      </c>
      <c r="N379" s="551">
        <v>0</v>
      </c>
      <c r="O379" s="551">
        <v>0</v>
      </c>
      <c r="P379" s="551">
        <v>0</v>
      </c>
      <c r="Q379" s="551">
        <v>0</v>
      </c>
      <c r="R379" s="551">
        <v>0</v>
      </c>
      <c r="S379" s="551">
        <v>0</v>
      </c>
      <c r="T379" s="551">
        <v>0</v>
      </c>
      <c r="U379" s="551">
        <v>0</v>
      </c>
      <c r="V379" s="551">
        <v>0</v>
      </c>
      <c r="W379" s="551">
        <v>0</v>
      </c>
      <c r="X379" s="551">
        <v>0</v>
      </c>
      <c r="Y379" s="551">
        <v>0</v>
      </c>
      <c r="Z379" s="551">
        <v>0</v>
      </c>
      <c r="AB379" s="551"/>
    </row>
    <row r="380" spans="1:36" x14ac:dyDescent="0.3">
      <c r="A380" s="561" t="s">
        <v>2170</v>
      </c>
      <c r="B380" s="550" t="str">
        <f t="shared" si="12"/>
        <v/>
      </c>
      <c r="C380" s="554" t="s">
        <v>2171</v>
      </c>
      <c r="D380" s="551">
        <v>0</v>
      </c>
      <c r="E380" s="551">
        <v>0</v>
      </c>
      <c r="F380" s="551">
        <v>0</v>
      </c>
      <c r="G380" s="551">
        <v>0</v>
      </c>
      <c r="H380" s="551">
        <v>0</v>
      </c>
      <c r="I380" s="551">
        <v>0</v>
      </c>
      <c r="J380" s="551">
        <v>0</v>
      </c>
      <c r="K380" s="551">
        <v>0</v>
      </c>
      <c r="L380" s="551">
        <v>0</v>
      </c>
      <c r="M380" s="551">
        <v>0</v>
      </c>
      <c r="N380" s="551">
        <v>0</v>
      </c>
      <c r="O380" s="551">
        <v>0</v>
      </c>
      <c r="P380" s="551">
        <v>0</v>
      </c>
      <c r="Q380" s="551">
        <v>0</v>
      </c>
      <c r="R380" s="551">
        <v>0</v>
      </c>
      <c r="S380" s="551">
        <v>0</v>
      </c>
      <c r="T380" s="551">
        <v>0</v>
      </c>
      <c r="U380" s="551">
        <v>0</v>
      </c>
      <c r="V380" s="551">
        <v>0</v>
      </c>
      <c r="W380" s="551">
        <v>0</v>
      </c>
      <c r="X380" s="551">
        <v>0</v>
      </c>
      <c r="Y380" s="551">
        <v>0</v>
      </c>
      <c r="Z380" s="551">
        <v>0</v>
      </c>
      <c r="AB380" s="551"/>
    </row>
    <row r="381" spans="1:36" s="544" customFormat="1" ht="20.25" customHeight="1" x14ac:dyDescent="0.3">
      <c r="A381" s="913" t="s">
        <v>2172</v>
      </c>
      <c r="B381" s="914" t="str">
        <f t="shared" si="12"/>
        <v>X</v>
      </c>
      <c r="C381" s="917" t="s">
        <v>2173</v>
      </c>
      <c r="D381" s="912">
        <v>-8.900199830532074E-2</v>
      </c>
      <c r="E381" s="912">
        <v>0.15911300480365753</v>
      </c>
      <c r="F381" s="912">
        <v>-0.10028699785470963</v>
      </c>
      <c r="G381" s="912">
        <v>4.609299823641777E-2</v>
      </c>
      <c r="H381" s="912">
        <v>-1.3353000394999981E-2</v>
      </c>
      <c r="I381" s="912">
        <v>-0.85447901487350464</v>
      </c>
      <c r="J381" s="912">
        <v>0</v>
      </c>
      <c r="K381" s="912">
        <v>0</v>
      </c>
      <c r="L381" s="912">
        <v>0.26438900828361511</v>
      </c>
      <c r="M381" s="912">
        <v>-0.26438900828361511</v>
      </c>
      <c r="N381" s="912">
        <v>0</v>
      </c>
      <c r="O381" s="912">
        <v>0</v>
      </c>
      <c r="P381" s="912">
        <v>1.9027930498123169</v>
      </c>
      <c r="Q381" s="912">
        <v>-1.9027930498123169</v>
      </c>
      <c r="R381" s="912">
        <v>0</v>
      </c>
      <c r="S381" s="912">
        <v>0</v>
      </c>
      <c r="T381" s="912">
        <v>0</v>
      </c>
      <c r="U381" s="912">
        <v>0</v>
      </c>
      <c r="V381" s="912">
        <v>0</v>
      </c>
      <c r="W381" s="912">
        <v>0</v>
      </c>
      <c r="X381" s="912">
        <v>0</v>
      </c>
      <c r="Y381" s="912">
        <v>0</v>
      </c>
      <c r="Z381" s="912">
        <v>0</v>
      </c>
      <c r="AA381" s="527"/>
      <c r="AB381" s="551"/>
      <c r="AC381" s="527"/>
      <c r="AD381" s="562"/>
      <c r="AE381" s="562"/>
      <c r="AF381" s="562"/>
      <c r="AG381" s="562"/>
      <c r="AI381" s="526"/>
      <c r="AJ381" s="526"/>
    </row>
    <row r="382" spans="1:36" x14ac:dyDescent="0.3">
      <c r="A382" s="561" t="s">
        <v>2192</v>
      </c>
      <c r="B382" s="550" t="s">
        <v>509</v>
      </c>
      <c r="C382" s="539" t="s">
        <v>2193</v>
      </c>
      <c r="D382" s="580">
        <f t="shared" ref="D382:Z382" si="13">D3+D144+D268</f>
        <v>0.64474391937255859</v>
      </c>
      <c r="E382" s="580">
        <f t="shared" si="13"/>
        <v>0.41219878196716309</v>
      </c>
      <c r="F382" s="580">
        <f t="shared" si="13"/>
        <v>1.4273946285247803</v>
      </c>
      <c r="G382" s="580">
        <f t="shared" si="13"/>
        <v>0.66893863677978516</v>
      </c>
      <c r="H382" s="580">
        <f t="shared" si="13"/>
        <v>-6.67572021484375E-6</v>
      </c>
      <c r="I382" s="580">
        <f t="shared" si="13"/>
        <v>1.300048828125E-2</v>
      </c>
      <c r="J382" s="580">
        <f t="shared" si="13"/>
        <v>3.814697265625E-6</v>
      </c>
      <c r="K382" s="580">
        <f t="shared" si="13"/>
        <v>-0.17290496826171875</v>
      </c>
      <c r="L382" s="580">
        <f t="shared" si="13"/>
        <v>0</v>
      </c>
      <c r="M382" s="580">
        <f t="shared" si="13"/>
        <v>6.67572021484375E-6</v>
      </c>
      <c r="N382" s="580">
        <f t="shared" si="13"/>
        <v>-9.5367431640625E-6</v>
      </c>
      <c r="O382" s="580">
        <f t="shared" si="13"/>
        <v>3.814697265625E-6</v>
      </c>
      <c r="P382" s="580">
        <f t="shared" si="13"/>
        <v>9.975433349609375E-4</v>
      </c>
      <c r="Q382" s="580">
        <f t="shared" si="13"/>
        <v>-9.95635986328125E-4</v>
      </c>
      <c r="R382" s="580">
        <f t="shared" si="13"/>
        <v>1.9073486328125E-6</v>
      </c>
      <c r="S382" s="580">
        <f t="shared" si="13"/>
        <v>1.010894775390625E-3</v>
      </c>
      <c r="T382" s="580">
        <f t="shared" si="13"/>
        <v>0.25428199768066406</v>
      </c>
      <c r="U382" s="580">
        <f t="shared" si="13"/>
        <v>1.0013580322265625E-3</v>
      </c>
      <c r="V382" s="580">
        <f t="shared" si="13"/>
        <v>-9.9945068359375E-4</v>
      </c>
      <c r="W382" s="580">
        <f t="shared" si="13"/>
        <v>4.76837158203125E-7</v>
      </c>
      <c r="X382" s="580">
        <f t="shared" si="13"/>
        <v>-3.814697265625E-6</v>
      </c>
      <c r="Y382" s="580">
        <f t="shared" si="13"/>
        <v>5.7220458984375E-6</v>
      </c>
      <c r="Z382" s="580">
        <f t="shared" si="13"/>
        <v>1.9073486328125E-6</v>
      </c>
      <c r="AB382" s="551"/>
    </row>
    <row r="383" spans="1:36" x14ac:dyDescent="0.3">
      <c r="B383" s="550" t="s">
        <v>509</v>
      </c>
      <c r="C383" s="574"/>
      <c r="D383" s="526"/>
      <c r="E383" s="526"/>
      <c r="F383" s="526"/>
      <c r="G383" s="526"/>
      <c r="H383" s="526"/>
      <c r="I383" s="526"/>
      <c r="J383" s="526"/>
      <c r="K383" s="526"/>
      <c r="L383" s="526"/>
      <c r="M383" s="526"/>
      <c r="N383" s="526"/>
      <c r="O383" s="526"/>
      <c r="P383" s="526"/>
      <c r="Q383" s="526"/>
      <c r="R383" s="526"/>
      <c r="S383" s="526"/>
      <c r="T383" s="526"/>
      <c r="U383" s="526"/>
      <c r="V383" s="526"/>
      <c r="W383" s="526"/>
      <c r="X383" s="526"/>
      <c r="Y383" s="526"/>
      <c r="Z383" s="526"/>
      <c r="AB383" s="551"/>
    </row>
    <row r="384" spans="1:36" x14ac:dyDescent="0.3">
      <c r="B384" s="550" t="s">
        <v>509</v>
      </c>
      <c r="C384" s="574"/>
      <c r="D384" s="526"/>
      <c r="E384" s="526"/>
      <c r="F384" s="526"/>
      <c r="G384" s="526"/>
      <c r="H384" s="526"/>
      <c r="I384" s="526"/>
      <c r="J384" s="526"/>
      <c r="K384" s="526"/>
      <c r="L384" s="526"/>
      <c r="M384" s="526"/>
      <c r="N384" s="526"/>
      <c r="O384" s="526"/>
      <c r="P384" s="526"/>
      <c r="Q384" s="526"/>
      <c r="R384" s="526"/>
      <c r="S384" s="526"/>
      <c r="T384" s="526"/>
      <c r="U384" s="526"/>
      <c r="V384" s="526"/>
      <c r="W384" s="526"/>
      <c r="X384" s="526"/>
      <c r="Y384" s="526"/>
      <c r="Z384" s="526"/>
      <c r="AB384" s="551"/>
    </row>
    <row r="385" spans="1:86" x14ac:dyDescent="0.3">
      <c r="B385" s="550" t="s">
        <v>509</v>
      </c>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c r="AB385" s="551"/>
    </row>
    <row r="386" spans="1:86" x14ac:dyDescent="0.3">
      <c r="A386" s="921"/>
      <c r="B386" s="918" t="s">
        <v>509</v>
      </c>
      <c r="C386" s="922"/>
      <c r="D386" s="919"/>
      <c r="E386" s="919"/>
      <c r="F386" s="919"/>
      <c r="G386" s="919"/>
      <c r="H386" s="919"/>
      <c r="I386" s="919"/>
      <c r="J386" s="919"/>
      <c r="K386" s="919"/>
      <c r="L386" s="919"/>
      <c r="M386" s="919"/>
      <c r="N386" s="919"/>
      <c r="O386" s="919"/>
      <c r="P386" s="919"/>
      <c r="Q386" s="919"/>
      <c r="R386" s="919"/>
      <c r="S386" s="919"/>
      <c r="T386" s="919"/>
      <c r="U386" s="919"/>
      <c r="V386" s="919"/>
      <c r="W386" s="919"/>
      <c r="X386" s="919"/>
      <c r="Y386" s="919"/>
      <c r="Z386" s="919"/>
      <c r="AB386" s="551"/>
    </row>
    <row r="387" spans="1:86" s="544" customFormat="1" ht="20.25" customHeight="1" x14ac:dyDescent="0.25">
      <c r="A387" s="586"/>
      <c r="B387" s="558"/>
      <c r="C387" s="575"/>
      <c r="D387" s="543"/>
      <c r="E387" s="543"/>
      <c r="F387" s="543"/>
      <c r="G387" s="543"/>
      <c r="H387" s="543"/>
      <c r="I387" s="543"/>
      <c r="J387" s="543"/>
      <c r="K387" s="543"/>
      <c r="L387" s="543"/>
      <c r="M387" s="543"/>
      <c r="N387" s="543"/>
      <c r="O387" s="543"/>
      <c r="P387" s="543"/>
      <c r="Q387" s="543"/>
      <c r="R387" s="543"/>
      <c r="S387" s="543"/>
      <c r="T387" s="543"/>
      <c r="U387" s="543"/>
      <c r="V387" s="543"/>
      <c r="W387" s="543"/>
      <c r="X387" s="543"/>
      <c r="Y387" s="543"/>
      <c r="Z387" s="543"/>
      <c r="AD387" s="562"/>
      <c r="AE387" s="562"/>
      <c r="AF387" s="562"/>
      <c r="AG387" s="562"/>
      <c r="AI387" s="543"/>
      <c r="AJ387" s="543"/>
    </row>
    <row r="388" spans="1:86" x14ac:dyDescent="0.3">
      <c r="B388" s="550"/>
      <c r="C388" s="561"/>
    </row>
    <row r="389" spans="1:86" x14ac:dyDescent="0.3">
      <c r="B389" s="550"/>
      <c r="C389" s="554"/>
      <c r="D389" s="526"/>
      <c r="E389" s="526"/>
      <c r="F389" s="526"/>
      <c r="G389" s="526"/>
      <c r="H389" s="526"/>
      <c r="I389" s="526"/>
      <c r="J389" s="526"/>
      <c r="K389" s="526"/>
      <c r="L389" s="526"/>
      <c r="M389" s="526"/>
      <c r="N389" s="526"/>
      <c r="O389" s="526"/>
      <c r="P389" s="526"/>
      <c r="Q389" s="526"/>
      <c r="R389" s="526"/>
      <c r="S389" s="526"/>
      <c r="T389" s="526"/>
      <c r="U389" s="526"/>
      <c r="V389" s="526"/>
      <c r="W389" s="526"/>
      <c r="X389" s="526"/>
      <c r="Y389" s="526"/>
      <c r="Z389" s="526"/>
    </row>
    <row r="390" spans="1:86" s="526" customFormat="1" x14ac:dyDescent="0.3">
      <c r="A390" s="561"/>
      <c r="B390" s="550"/>
      <c r="C390" s="554"/>
      <c r="AA390" s="527"/>
      <c r="AB390" s="527"/>
      <c r="AC390" s="527"/>
      <c r="AD390" s="552"/>
      <c r="AE390" s="552"/>
      <c r="AF390" s="552"/>
      <c r="AG390" s="552"/>
      <c r="AH390" s="527"/>
      <c r="AK390" s="527"/>
      <c r="AL390" s="527"/>
      <c r="AM390" s="527"/>
      <c r="AN390" s="527"/>
      <c r="AO390" s="527"/>
      <c r="AP390" s="527"/>
      <c r="AQ390" s="527"/>
      <c r="AR390" s="527"/>
      <c r="AS390" s="527"/>
      <c r="AT390" s="527"/>
      <c r="AU390" s="527"/>
      <c r="AV390" s="527"/>
      <c r="AW390" s="527"/>
      <c r="AX390" s="527"/>
      <c r="AY390" s="527"/>
      <c r="AZ390" s="527"/>
      <c r="BA390" s="527"/>
      <c r="BB390" s="527"/>
      <c r="BC390" s="527"/>
      <c r="BD390" s="527"/>
      <c r="BE390" s="527"/>
      <c r="BF390" s="527"/>
      <c r="BG390" s="527"/>
      <c r="BH390" s="527"/>
      <c r="BI390" s="527"/>
      <c r="BJ390" s="527"/>
      <c r="BK390" s="527"/>
      <c r="BL390" s="527"/>
      <c r="BM390" s="527"/>
      <c r="BN390" s="527"/>
      <c r="BO390" s="527"/>
      <c r="BP390" s="527"/>
      <c r="BQ390" s="527"/>
      <c r="BR390" s="527"/>
      <c r="BS390" s="527"/>
      <c r="BT390" s="527"/>
      <c r="BU390" s="527"/>
      <c r="BV390" s="527"/>
      <c r="BW390" s="527"/>
      <c r="BX390" s="527"/>
      <c r="BY390" s="527"/>
      <c r="BZ390" s="527"/>
      <c r="CA390" s="527"/>
      <c r="CB390" s="527"/>
      <c r="CC390" s="527"/>
      <c r="CD390" s="527"/>
      <c r="CE390" s="527"/>
      <c r="CF390" s="527"/>
      <c r="CG390" s="527"/>
      <c r="CH390" s="527"/>
    </row>
    <row r="391" spans="1:86" s="526" customFormat="1" x14ac:dyDescent="0.3">
      <c r="A391" s="561"/>
      <c r="B391" s="550"/>
      <c r="C391" s="554"/>
      <c r="AA391" s="527"/>
      <c r="AB391" s="527"/>
      <c r="AC391" s="527"/>
      <c r="AD391" s="552"/>
      <c r="AE391" s="552"/>
      <c r="AF391" s="552"/>
      <c r="AG391" s="552"/>
      <c r="AH391" s="527"/>
      <c r="AK391" s="527"/>
      <c r="AL391" s="527"/>
      <c r="AM391" s="527"/>
      <c r="AN391" s="527"/>
      <c r="AO391" s="527"/>
      <c r="AP391" s="527"/>
      <c r="AQ391" s="527"/>
      <c r="AR391" s="527"/>
      <c r="AS391" s="527"/>
      <c r="AT391" s="527"/>
      <c r="AU391" s="527"/>
      <c r="AV391" s="527"/>
      <c r="AW391" s="527"/>
      <c r="AX391" s="527"/>
      <c r="AY391" s="527"/>
      <c r="AZ391" s="527"/>
      <c r="BA391" s="527"/>
      <c r="BB391" s="527"/>
      <c r="BC391" s="527"/>
      <c r="BD391" s="527"/>
      <c r="BE391" s="527"/>
      <c r="BF391" s="527"/>
      <c r="BG391" s="527"/>
      <c r="BH391" s="527"/>
      <c r="BI391" s="527"/>
      <c r="BJ391" s="527"/>
      <c r="BK391" s="527"/>
      <c r="BL391" s="527"/>
      <c r="BM391" s="527"/>
      <c r="BN391" s="527"/>
      <c r="BO391" s="527"/>
      <c r="BP391" s="527"/>
      <c r="BQ391" s="527"/>
      <c r="BR391" s="527"/>
      <c r="BS391" s="527"/>
      <c r="BT391" s="527"/>
      <c r="BU391" s="527"/>
      <c r="BV391" s="527"/>
      <c r="BW391" s="527"/>
      <c r="BX391" s="527"/>
      <c r="BY391" s="527"/>
      <c r="BZ391" s="527"/>
      <c r="CA391" s="527"/>
      <c r="CB391" s="527"/>
      <c r="CC391" s="527"/>
      <c r="CD391" s="527"/>
      <c r="CE391" s="527"/>
      <c r="CF391" s="527"/>
      <c r="CG391" s="527"/>
      <c r="CH391" s="527"/>
    </row>
    <row r="392" spans="1:86" s="526" customFormat="1" x14ac:dyDescent="0.3">
      <c r="A392" s="561"/>
      <c r="B392" s="550"/>
      <c r="C392" s="554"/>
      <c r="AA392" s="527"/>
      <c r="AB392" s="527"/>
      <c r="AC392" s="527"/>
      <c r="AD392" s="552"/>
      <c r="AE392" s="552"/>
      <c r="AF392" s="552"/>
      <c r="AG392" s="552"/>
      <c r="AH392" s="527"/>
      <c r="AK392" s="527"/>
      <c r="AL392" s="527"/>
      <c r="AM392" s="527"/>
      <c r="AN392" s="527"/>
      <c r="AO392" s="527"/>
      <c r="AP392" s="527"/>
      <c r="AQ392" s="527"/>
      <c r="AR392" s="527"/>
      <c r="AS392" s="527"/>
      <c r="AT392" s="527"/>
      <c r="AU392" s="527"/>
      <c r="AV392" s="527"/>
      <c r="AW392" s="527"/>
      <c r="AX392" s="527"/>
      <c r="AY392" s="527"/>
      <c r="AZ392" s="527"/>
      <c r="BA392" s="527"/>
      <c r="BB392" s="527"/>
      <c r="BC392" s="527"/>
      <c r="BD392" s="527"/>
      <c r="BE392" s="527"/>
      <c r="BF392" s="527"/>
      <c r="BG392" s="527"/>
      <c r="BH392" s="527"/>
      <c r="BI392" s="527"/>
      <c r="BJ392" s="527"/>
      <c r="BK392" s="527"/>
      <c r="BL392" s="527"/>
      <c r="BM392" s="527"/>
      <c r="BN392" s="527"/>
      <c r="BO392" s="527"/>
      <c r="BP392" s="527"/>
      <c r="BQ392" s="527"/>
      <c r="BR392" s="527"/>
      <c r="BS392" s="527"/>
      <c r="BT392" s="527"/>
      <c r="BU392" s="527"/>
      <c r="BV392" s="527"/>
      <c r="BW392" s="527"/>
      <c r="BX392" s="527"/>
      <c r="BY392" s="527"/>
      <c r="BZ392" s="527"/>
      <c r="CA392" s="527"/>
      <c r="CB392" s="527"/>
      <c r="CC392" s="527"/>
      <c r="CD392" s="527"/>
      <c r="CE392" s="527"/>
      <c r="CF392" s="527"/>
      <c r="CG392" s="527"/>
      <c r="CH392" s="527"/>
    </row>
    <row r="393" spans="1:86" s="526" customFormat="1" x14ac:dyDescent="0.3">
      <c r="A393" s="561"/>
      <c r="B393" s="550"/>
      <c r="C393" s="554"/>
      <c r="AA393" s="527"/>
      <c r="AB393" s="527"/>
      <c r="AC393" s="527"/>
      <c r="AD393" s="552"/>
      <c r="AE393" s="552"/>
      <c r="AF393" s="552"/>
      <c r="AG393" s="552"/>
      <c r="AH393" s="527"/>
      <c r="AK393" s="527"/>
      <c r="AL393" s="527"/>
      <c r="AM393" s="527"/>
      <c r="AN393" s="527"/>
      <c r="AO393" s="527"/>
      <c r="AP393" s="527"/>
      <c r="AQ393" s="527"/>
      <c r="AR393" s="527"/>
      <c r="AS393" s="527"/>
      <c r="AT393" s="527"/>
      <c r="AU393" s="527"/>
      <c r="AV393" s="527"/>
      <c r="AW393" s="527"/>
      <c r="AX393" s="527"/>
      <c r="AY393" s="527"/>
      <c r="AZ393" s="527"/>
      <c r="BA393" s="527"/>
      <c r="BB393" s="527"/>
      <c r="BC393" s="527"/>
      <c r="BD393" s="527"/>
      <c r="BE393" s="527"/>
      <c r="BF393" s="527"/>
      <c r="BG393" s="527"/>
      <c r="BH393" s="527"/>
      <c r="BI393" s="527"/>
      <c r="BJ393" s="527"/>
      <c r="BK393" s="527"/>
      <c r="BL393" s="527"/>
      <c r="BM393" s="527"/>
      <c r="BN393" s="527"/>
      <c r="BO393" s="527"/>
      <c r="BP393" s="527"/>
      <c r="BQ393" s="527"/>
      <c r="BR393" s="527"/>
      <c r="BS393" s="527"/>
      <c r="BT393" s="527"/>
      <c r="BU393" s="527"/>
      <c r="BV393" s="527"/>
      <c r="BW393" s="527"/>
      <c r="BX393" s="527"/>
      <c r="BY393" s="527"/>
      <c r="BZ393" s="527"/>
      <c r="CA393" s="527"/>
      <c r="CB393" s="527"/>
      <c r="CC393" s="527"/>
      <c r="CD393" s="527"/>
      <c r="CE393" s="527"/>
      <c r="CF393" s="527"/>
      <c r="CG393" s="527"/>
      <c r="CH393" s="527"/>
    </row>
    <row r="394" spans="1:86" s="526" customFormat="1" x14ac:dyDescent="0.3">
      <c r="A394" s="561"/>
      <c r="B394" s="550"/>
      <c r="C394" s="556"/>
      <c r="AA394" s="527"/>
      <c r="AB394" s="527"/>
      <c r="AC394" s="527"/>
      <c r="AD394" s="552"/>
      <c r="AE394" s="552"/>
      <c r="AF394" s="552"/>
      <c r="AG394" s="552"/>
      <c r="AH394" s="527"/>
      <c r="AK394" s="527"/>
      <c r="AL394" s="527"/>
      <c r="AM394" s="527"/>
      <c r="AN394" s="527"/>
      <c r="AO394" s="527"/>
      <c r="AP394" s="527"/>
      <c r="AQ394" s="527"/>
      <c r="AR394" s="527"/>
      <c r="AS394" s="527"/>
      <c r="AT394" s="527"/>
      <c r="AU394" s="527"/>
      <c r="AV394" s="527"/>
      <c r="AW394" s="527"/>
      <c r="AX394" s="527"/>
      <c r="AY394" s="527"/>
      <c r="AZ394" s="527"/>
      <c r="BA394" s="527"/>
      <c r="BB394" s="527"/>
      <c r="BC394" s="527"/>
      <c r="BD394" s="527"/>
      <c r="BE394" s="527"/>
      <c r="BF394" s="527"/>
      <c r="BG394" s="527"/>
      <c r="BH394" s="527"/>
      <c r="BI394" s="527"/>
      <c r="BJ394" s="527"/>
      <c r="BK394" s="527"/>
      <c r="BL394" s="527"/>
      <c r="BM394" s="527"/>
      <c r="BN394" s="527"/>
      <c r="BO394" s="527"/>
      <c r="BP394" s="527"/>
      <c r="BQ394" s="527"/>
      <c r="BR394" s="527"/>
      <c r="BS394" s="527"/>
      <c r="BT394" s="527"/>
      <c r="BU394" s="527"/>
      <c r="BV394" s="527"/>
      <c r="BW394" s="527"/>
      <c r="BX394" s="527"/>
      <c r="BY394" s="527"/>
      <c r="BZ394" s="527"/>
      <c r="CA394" s="527"/>
      <c r="CB394" s="527"/>
      <c r="CC394" s="527"/>
      <c r="CD394" s="527"/>
      <c r="CE394" s="527"/>
      <c r="CF394" s="527"/>
      <c r="CG394" s="527"/>
      <c r="CH394" s="527"/>
    </row>
    <row r="395" spans="1:86" s="526" customFormat="1" x14ac:dyDescent="0.3">
      <c r="A395" s="561"/>
      <c r="B395" s="550"/>
      <c r="C395" s="556"/>
      <c r="D395" s="527"/>
      <c r="E395" s="527"/>
      <c r="F395" s="527"/>
      <c r="G395" s="527"/>
      <c r="H395" s="527"/>
      <c r="I395" s="527"/>
      <c r="J395" s="527"/>
      <c r="K395" s="527"/>
      <c r="L395" s="527"/>
      <c r="M395" s="527"/>
      <c r="N395" s="527"/>
      <c r="O395" s="527"/>
      <c r="P395" s="527"/>
      <c r="Q395" s="527"/>
      <c r="R395" s="527"/>
      <c r="S395" s="527"/>
      <c r="T395" s="527"/>
      <c r="U395" s="527"/>
      <c r="V395" s="527"/>
      <c r="W395" s="527"/>
      <c r="X395" s="527"/>
      <c r="Y395" s="527"/>
      <c r="Z395" s="527"/>
      <c r="AA395" s="527"/>
      <c r="AB395" s="527"/>
      <c r="AC395" s="527"/>
      <c r="AD395" s="552"/>
      <c r="AE395" s="552"/>
      <c r="AF395" s="552"/>
      <c r="AG395" s="552"/>
      <c r="AH395" s="527"/>
      <c r="AK395" s="527"/>
      <c r="AL395" s="527"/>
      <c r="AM395" s="527"/>
      <c r="AN395" s="527"/>
      <c r="AO395" s="527"/>
      <c r="AP395" s="527"/>
      <c r="AQ395" s="527"/>
      <c r="AR395" s="527"/>
      <c r="AS395" s="527"/>
      <c r="AT395" s="527"/>
      <c r="AU395" s="527"/>
      <c r="AV395" s="527"/>
      <c r="AW395" s="527"/>
      <c r="AX395" s="527"/>
      <c r="AY395" s="527"/>
      <c r="AZ395" s="527"/>
      <c r="BA395" s="527"/>
      <c r="BB395" s="527"/>
      <c r="BC395" s="527"/>
      <c r="BD395" s="527"/>
      <c r="BE395" s="527"/>
      <c r="BF395" s="527"/>
      <c r="BG395" s="527"/>
      <c r="BH395" s="527"/>
      <c r="BI395" s="527"/>
      <c r="BJ395" s="527"/>
      <c r="BK395" s="527"/>
      <c r="BL395" s="527"/>
      <c r="BM395" s="527"/>
      <c r="BN395" s="527"/>
      <c r="BO395" s="527"/>
      <c r="BP395" s="527"/>
      <c r="BQ395" s="527"/>
      <c r="BR395" s="527"/>
      <c r="BS395" s="527"/>
      <c r="BT395" s="527"/>
      <c r="BU395" s="527"/>
      <c r="BV395" s="527"/>
      <c r="BW395" s="527"/>
      <c r="BX395" s="527"/>
      <c r="BY395" s="527"/>
      <c r="BZ395" s="527"/>
      <c r="CA395" s="527"/>
      <c r="CB395" s="527"/>
      <c r="CC395" s="527"/>
      <c r="CD395" s="527"/>
      <c r="CE395" s="527"/>
      <c r="CF395" s="527"/>
      <c r="CG395" s="527"/>
      <c r="CH395" s="527"/>
    </row>
    <row r="396" spans="1:86" s="526" customFormat="1" x14ac:dyDescent="0.3">
      <c r="A396" s="561"/>
      <c r="B396" s="550"/>
      <c r="C396" s="556"/>
      <c r="D396" s="527"/>
      <c r="E396" s="527"/>
      <c r="F396" s="527"/>
      <c r="G396" s="527"/>
      <c r="H396" s="527"/>
      <c r="I396" s="527"/>
      <c r="J396" s="527"/>
      <c r="K396" s="527"/>
      <c r="L396" s="527"/>
      <c r="M396" s="527"/>
      <c r="N396" s="527"/>
      <c r="O396" s="527"/>
      <c r="P396" s="527"/>
      <c r="Q396" s="527"/>
      <c r="R396" s="527"/>
      <c r="S396" s="527"/>
      <c r="T396" s="527"/>
      <c r="U396" s="527"/>
      <c r="V396" s="527"/>
      <c r="W396" s="527"/>
      <c r="X396" s="527"/>
      <c r="Y396" s="527"/>
      <c r="Z396" s="527"/>
      <c r="AA396" s="527"/>
      <c r="AB396" s="527"/>
      <c r="AC396" s="527"/>
      <c r="AD396" s="552"/>
      <c r="AE396" s="552"/>
      <c r="AF396" s="552"/>
      <c r="AG396" s="552"/>
      <c r="AH396" s="527"/>
      <c r="AK396" s="527"/>
      <c r="AL396" s="527"/>
      <c r="AM396" s="527"/>
      <c r="AN396" s="527"/>
      <c r="AO396" s="527"/>
      <c r="AP396" s="527"/>
      <c r="AQ396" s="527"/>
      <c r="AR396" s="527"/>
      <c r="AS396" s="527"/>
      <c r="AT396" s="527"/>
      <c r="AU396" s="527"/>
      <c r="AV396" s="527"/>
      <c r="AW396" s="527"/>
      <c r="AX396" s="527"/>
      <c r="AY396" s="527"/>
      <c r="AZ396" s="527"/>
      <c r="BA396" s="527"/>
      <c r="BB396" s="527"/>
      <c r="BC396" s="527"/>
      <c r="BD396" s="527"/>
      <c r="BE396" s="527"/>
      <c r="BF396" s="527"/>
      <c r="BG396" s="527"/>
      <c r="BH396" s="527"/>
      <c r="BI396" s="527"/>
      <c r="BJ396" s="527"/>
      <c r="BK396" s="527"/>
      <c r="BL396" s="527"/>
      <c r="BM396" s="527"/>
      <c r="BN396" s="527"/>
      <c r="BO396" s="527"/>
      <c r="BP396" s="527"/>
      <c r="BQ396" s="527"/>
      <c r="BR396" s="527"/>
      <c r="BS396" s="527"/>
      <c r="BT396" s="527"/>
      <c r="BU396" s="527"/>
      <c r="BV396" s="527"/>
      <c r="BW396" s="527"/>
      <c r="BX396" s="527"/>
      <c r="BY396" s="527"/>
      <c r="BZ396" s="527"/>
      <c r="CA396" s="527"/>
      <c r="CB396" s="527"/>
      <c r="CC396" s="527"/>
      <c r="CD396" s="527"/>
      <c r="CE396" s="527"/>
      <c r="CF396" s="527"/>
      <c r="CG396" s="527"/>
      <c r="CH396" s="527"/>
    </row>
    <row r="397" spans="1:86" s="526" customFormat="1" x14ac:dyDescent="0.3">
      <c r="A397" s="561"/>
      <c r="B397" s="550"/>
      <c r="C397" s="553"/>
      <c r="D397" s="527"/>
      <c r="E397" s="527"/>
      <c r="F397" s="527"/>
      <c r="G397" s="527"/>
      <c r="H397" s="527"/>
      <c r="I397" s="527"/>
      <c r="J397" s="527"/>
      <c r="K397" s="527"/>
      <c r="L397" s="527"/>
      <c r="M397" s="527"/>
      <c r="N397" s="527"/>
      <c r="O397" s="527"/>
      <c r="P397" s="527"/>
      <c r="Q397" s="527"/>
      <c r="R397" s="527"/>
      <c r="S397" s="527"/>
      <c r="T397" s="527"/>
      <c r="U397" s="527"/>
      <c r="V397" s="527"/>
      <c r="W397" s="527"/>
      <c r="X397" s="527"/>
      <c r="Y397" s="527"/>
      <c r="Z397" s="527"/>
      <c r="AA397" s="527"/>
      <c r="AB397" s="527"/>
      <c r="AC397" s="527"/>
      <c r="AD397" s="552"/>
      <c r="AE397" s="552"/>
      <c r="AF397" s="552"/>
      <c r="AG397" s="552"/>
      <c r="AH397" s="527"/>
      <c r="AK397" s="527"/>
      <c r="AL397" s="527"/>
      <c r="AM397" s="527"/>
      <c r="AN397" s="527"/>
      <c r="AO397" s="527"/>
      <c r="AP397" s="527"/>
      <c r="AQ397" s="527"/>
      <c r="AR397" s="527"/>
      <c r="AS397" s="527"/>
      <c r="AT397" s="527"/>
      <c r="AU397" s="527"/>
      <c r="AV397" s="527"/>
      <c r="AW397" s="527"/>
      <c r="AX397" s="527"/>
      <c r="AY397" s="527"/>
      <c r="AZ397" s="527"/>
      <c r="BA397" s="527"/>
      <c r="BB397" s="527"/>
      <c r="BC397" s="527"/>
      <c r="BD397" s="527"/>
      <c r="BE397" s="527"/>
      <c r="BF397" s="527"/>
      <c r="BG397" s="527"/>
      <c r="BH397" s="527"/>
      <c r="BI397" s="527"/>
      <c r="BJ397" s="527"/>
      <c r="BK397" s="527"/>
      <c r="BL397" s="527"/>
      <c r="BM397" s="527"/>
      <c r="BN397" s="527"/>
      <c r="BO397" s="527"/>
      <c r="BP397" s="527"/>
      <c r="BQ397" s="527"/>
      <c r="BR397" s="527"/>
      <c r="BS397" s="527"/>
      <c r="BT397" s="527"/>
      <c r="BU397" s="527"/>
      <c r="BV397" s="527"/>
      <c r="BW397" s="527"/>
      <c r="BX397" s="527"/>
      <c r="BY397" s="527"/>
      <c r="BZ397" s="527"/>
      <c r="CA397" s="527"/>
      <c r="CB397" s="527"/>
      <c r="CC397" s="527"/>
      <c r="CD397" s="527"/>
      <c r="CE397" s="527"/>
      <c r="CF397" s="527"/>
      <c r="CG397" s="527"/>
      <c r="CH397" s="527"/>
    </row>
    <row r="398" spans="1:86" s="526" customFormat="1" x14ac:dyDescent="0.3">
      <c r="A398" s="561"/>
      <c r="B398" s="550"/>
      <c r="C398" s="554"/>
      <c r="D398" s="527"/>
      <c r="E398" s="527"/>
      <c r="F398" s="527"/>
      <c r="G398" s="527"/>
      <c r="H398" s="527"/>
      <c r="I398" s="527"/>
      <c r="J398" s="527"/>
      <c r="K398" s="527"/>
      <c r="L398" s="527"/>
      <c r="M398" s="527"/>
      <c r="N398" s="527"/>
      <c r="O398" s="527"/>
      <c r="P398" s="527"/>
      <c r="Q398" s="527"/>
      <c r="R398" s="527"/>
      <c r="S398" s="527"/>
      <c r="T398" s="527"/>
      <c r="U398" s="527"/>
      <c r="V398" s="527"/>
      <c r="W398" s="527"/>
      <c r="X398" s="527"/>
      <c r="Y398" s="527"/>
      <c r="Z398" s="527"/>
      <c r="AA398" s="527"/>
      <c r="AB398" s="527"/>
      <c r="AC398" s="527"/>
      <c r="AD398" s="552"/>
      <c r="AE398" s="552"/>
      <c r="AF398" s="552"/>
      <c r="AG398" s="552"/>
      <c r="AH398" s="527"/>
      <c r="AK398" s="527"/>
      <c r="AL398" s="527"/>
      <c r="AM398" s="527"/>
      <c r="AN398" s="527"/>
      <c r="AO398" s="527"/>
      <c r="AP398" s="527"/>
      <c r="AQ398" s="527"/>
      <c r="AR398" s="527"/>
      <c r="AS398" s="527"/>
      <c r="AT398" s="527"/>
      <c r="AU398" s="527"/>
      <c r="AV398" s="527"/>
      <c r="AW398" s="527"/>
      <c r="AX398" s="527"/>
      <c r="AY398" s="527"/>
      <c r="AZ398" s="527"/>
      <c r="BA398" s="527"/>
      <c r="BB398" s="527"/>
      <c r="BC398" s="527"/>
      <c r="BD398" s="527"/>
      <c r="BE398" s="527"/>
      <c r="BF398" s="527"/>
      <c r="BG398" s="527"/>
      <c r="BH398" s="527"/>
      <c r="BI398" s="527"/>
      <c r="BJ398" s="527"/>
      <c r="BK398" s="527"/>
      <c r="BL398" s="527"/>
      <c r="BM398" s="527"/>
      <c r="BN398" s="527"/>
      <c r="BO398" s="527"/>
      <c r="BP398" s="527"/>
      <c r="BQ398" s="527"/>
      <c r="BR398" s="527"/>
      <c r="BS398" s="527"/>
      <c r="BT398" s="527"/>
      <c r="BU398" s="527"/>
      <c r="BV398" s="527"/>
      <c r="BW398" s="527"/>
      <c r="BX398" s="527"/>
      <c r="BY398" s="527"/>
      <c r="BZ398" s="527"/>
      <c r="CA398" s="527"/>
      <c r="CB398" s="527"/>
      <c r="CC398" s="527"/>
      <c r="CD398" s="527"/>
      <c r="CE398" s="527"/>
      <c r="CF398" s="527"/>
      <c r="CG398" s="527"/>
      <c r="CH398" s="527"/>
    </row>
    <row r="399" spans="1:86" s="526" customFormat="1" x14ac:dyDescent="0.3">
      <c r="A399" s="561"/>
      <c r="B399" s="550"/>
      <c r="C399" s="554"/>
      <c r="D399" s="527"/>
      <c r="E399" s="527"/>
      <c r="F399" s="527"/>
      <c r="G399" s="527"/>
      <c r="H399" s="527"/>
      <c r="I399" s="527"/>
      <c r="J399" s="527"/>
      <c r="K399" s="527"/>
      <c r="L399" s="527"/>
      <c r="M399" s="527"/>
      <c r="N399" s="527"/>
      <c r="O399" s="527"/>
      <c r="P399" s="527"/>
      <c r="Q399" s="527"/>
      <c r="R399" s="527"/>
      <c r="S399" s="527"/>
      <c r="T399" s="527"/>
      <c r="U399" s="527"/>
      <c r="V399" s="527"/>
      <c r="W399" s="527"/>
      <c r="X399" s="527"/>
      <c r="Y399" s="527"/>
      <c r="Z399" s="527"/>
      <c r="AA399" s="527"/>
      <c r="AB399" s="527"/>
      <c r="AC399" s="527"/>
      <c r="AD399" s="552"/>
      <c r="AE399" s="552"/>
      <c r="AF399" s="552"/>
      <c r="AG399" s="552"/>
      <c r="AH399" s="527"/>
      <c r="AK399" s="527"/>
      <c r="AL399" s="527"/>
      <c r="AM399" s="527"/>
      <c r="AN399" s="527"/>
      <c r="AO399" s="527"/>
      <c r="AP399" s="527"/>
      <c r="AQ399" s="527"/>
      <c r="AR399" s="527"/>
      <c r="AS399" s="527"/>
      <c r="AT399" s="527"/>
      <c r="AU399" s="527"/>
      <c r="AV399" s="527"/>
      <c r="AW399" s="527"/>
      <c r="AX399" s="527"/>
      <c r="AY399" s="527"/>
      <c r="AZ399" s="527"/>
      <c r="BA399" s="527"/>
      <c r="BB399" s="527"/>
      <c r="BC399" s="527"/>
      <c r="BD399" s="527"/>
      <c r="BE399" s="527"/>
      <c r="BF399" s="527"/>
      <c r="BG399" s="527"/>
      <c r="BH399" s="527"/>
      <c r="BI399" s="527"/>
      <c r="BJ399" s="527"/>
      <c r="BK399" s="527"/>
      <c r="BL399" s="527"/>
      <c r="BM399" s="527"/>
      <c r="BN399" s="527"/>
      <c r="BO399" s="527"/>
      <c r="BP399" s="527"/>
      <c r="BQ399" s="527"/>
      <c r="BR399" s="527"/>
      <c r="BS399" s="527"/>
      <c r="BT399" s="527"/>
      <c r="BU399" s="527"/>
      <c r="BV399" s="527"/>
      <c r="BW399" s="527"/>
      <c r="BX399" s="527"/>
      <c r="BY399" s="527"/>
      <c r="BZ399" s="527"/>
      <c r="CA399" s="527"/>
      <c r="CB399" s="527"/>
      <c r="CC399" s="527"/>
      <c r="CD399" s="527"/>
      <c r="CE399" s="527"/>
      <c r="CF399" s="527"/>
      <c r="CG399" s="527"/>
      <c r="CH399" s="527"/>
    </row>
    <row r="400" spans="1:86" s="526" customFormat="1" x14ac:dyDescent="0.3">
      <c r="A400" s="561"/>
      <c r="B400" s="550"/>
      <c r="C400" s="554"/>
      <c r="D400" s="527"/>
      <c r="E400" s="527"/>
      <c r="F400" s="527"/>
      <c r="G400" s="527"/>
      <c r="H400" s="527"/>
      <c r="I400" s="527"/>
      <c r="J400" s="527"/>
      <c r="K400" s="527"/>
      <c r="L400" s="527"/>
      <c r="M400" s="527"/>
      <c r="N400" s="527"/>
      <c r="O400" s="527"/>
      <c r="P400" s="527"/>
      <c r="Q400" s="527"/>
      <c r="R400" s="527"/>
      <c r="S400" s="527"/>
      <c r="T400" s="527"/>
      <c r="U400" s="527"/>
      <c r="V400" s="527"/>
      <c r="W400" s="527"/>
      <c r="X400" s="527"/>
      <c r="Y400" s="527"/>
      <c r="Z400" s="527"/>
      <c r="AA400" s="527"/>
      <c r="AB400" s="527"/>
      <c r="AC400" s="527"/>
      <c r="AD400" s="552"/>
      <c r="AE400" s="552"/>
      <c r="AF400" s="552"/>
      <c r="AG400" s="552"/>
      <c r="AH400" s="527"/>
      <c r="AK400" s="527"/>
      <c r="AL400" s="527"/>
      <c r="AM400" s="527"/>
      <c r="AN400" s="527"/>
      <c r="AO400" s="527"/>
      <c r="AP400" s="527"/>
      <c r="AQ400" s="527"/>
      <c r="AR400" s="527"/>
      <c r="AS400" s="527"/>
      <c r="AT400" s="527"/>
      <c r="AU400" s="527"/>
      <c r="AV400" s="527"/>
      <c r="AW400" s="527"/>
      <c r="AX400" s="527"/>
      <c r="AY400" s="527"/>
      <c r="AZ400" s="527"/>
      <c r="BA400" s="527"/>
      <c r="BB400" s="527"/>
      <c r="BC400" s="527"/>
      <c r="BD400" s="527"/>
      <c r="BE400" s="527"/>
      <c r="BF400" s="527"/>
      <c r="BG400" s="527"/>
      <c r="BH400" s="527"/>
      <c r="BI400" s="527"/>
      <c r="BJ400" s="527"/>
      <c r="BK400" s="527"/>
      <c r="BL400" s="527"/>
      <c r="BM400" s="527"/>
      <c r="BN400" s="527"/>
      <c r="BO400" s="527"/>
      <c r="BP400" s="527"/>
      <c r="BQ400" s="527"/>
      <c r="BR400" s="527"/>
      <c r="BS400" s="527"/>
      <c r="BT400" s="527"/>
      <c r="BU400" s="527"/>
      <c r="BV400" s="527"/>
      <c r="BW400" s="527"/>
      <c r="BX400" s="527"/>
      <c r="BY400" s="527"/>
      <c r="BZ400" s="527"/>
      <c r="CA400" s="527"/>
      <c r="CB400" s="527"/>
      <c r="CC400" s="527"/>
      <c r="CD400" s="527"/>
      <c r="CE400" s="527"/>
      <c r="CF400" s="527"/>
      <c r="CG400" s="527"/>
      <c r="CH400" s="527"/>
    </row>
    <row r="401" spans="1:86" s="526" customFormat="1" x14ac:dyDescent="0.3">
      <c r="A401" s="561"/>
      <c r="B401" s="550"/>
      <c r="C401" s="554"/>
      <c r="D401" s="527"/>
      <c r="E401" s="527"/>
      <c r="F401" s="527"/>
      <c r="G401" s="527"/>
      <c r="H401" s="527"/>
      <c r="I401" s="527"/>
      <c r="J401" s="527"/>
      <c r="K401" s="527"/>
      <c r="L401" s="527"/>
      <c r="M401" s="527"/>
      <c r="N401" s="527"/>
      <c r="O401" s="527"/>
      <c r="P401" s="527"/>
      <c r="Q401" s="527"/>
      <c r="R401" s="527"/>
      <c r="S401" s="527"/>
      <c r="T401" s="527"/>
      <c r="U401" s="527"/>
      <c r="V401" s="527"/>
      <c r="W401" s="527"/>
      <c r="X401" s="527"/>
      <c r="Y401" s="527"/>
      <c r="Z401" s="527"/>
      <c r="AA401" s="527"/>
      <c r="AB401" s="527"/>
      <c r="AC401" s="527"/>
      <c r="AD401" s="552"/>
      <c r="AE401" s="552"/>
      <c r="AF401" s="552"/>
      <c r="AG401" s="552"/>
      <c r="AH401" s="527"/>
      <c r="AK401" s="527"/>
      <c r="AL401" s="527"/>
      <c r="AM401" s="527"/>
      <c r="AN401" s="527"/>
      <c r="AO401" s="527"/>
      <c r="AP401" s="527"/>
      <c r="AQ401" s="527"/>
      <c r="AR401" s="527"/>
      <c r="AS401" s="527"/>
      <c r="AT401" s="527"/>
      <c r="AU401" s="527"/>
      <c r="AV401" s="527"/>
      <c r="AW401" s="527"/>
      <c r="AX401" s="527"/>
      <c r="AY401" s="527"/>
      <c r="AZ401" s="527"/>
      <c r="BA401" s="527"/>
      <c r="BB401" s="527"/>
      <c r="BC401" s="527"/>
      <c r="BD401" s="527"/>
      <c r="BE401" s="527"/>
      <c r="BF401" s="527"/>
      <c r="BG401" s="527"/>
      <c r="BH401" s="527"/>
      <c r="BI401" s="527"/>
      <c r="BJ401" s="527"/>
      <c r="BK401" s="527"/>
      <c r="BL401" s="527"/>
      <c r="BM401" s="527"/>
      <c r="BN401" s="527"/>
      <c r="BO401" s="527"/>
      <c r="BP401" s="527"/>
      <c r="BQ401" s="527"/>
      <c r="BR401" s="527"/>
      <c r="BS401" s="527"/>
      <c r="BT401" s="527"/>
      <c r="BU401" s="527"/>
      <c r="BV401" s="527"/>
      <c r="BW401" s="527"/>
      <c r="BX401" s="527"/>
      <c r="BY401" s="527"/>
      <c r="BZ401" s="527"/>
      <c r="CA401" s="527"/>
      <c r="CB401" s="527"/>
      <c r="CC401" s="527"/>
      <c r="CD401" s="527"/>
      <c r="CE401" s="527"/>
      <c r="CF401" s="527"/>
      <c r="CG401" s="527"/>
      <c r="CH401" s="527"/>
    </row>
    <row r="402" spans="1:86" s="526" customFormat="1" x14ac:dyDescent="0.3">
      <c r="A402" s="561"/>
      <c r="B402" s="561"/>
      <c r="C402" s="556"/>
      <c r="D402" s="527"/>
      <c r="E402" s="527"/>
      <c r="F402" s="527"/>
      <c r="G402" s="527"/>
      <c r="H402" s="527"/>
      <c r="I402" s="527"/>
      <c r="J402" s="527"/>
      <c r="K402" s="527"/>
      <c r="L402" s="527"/>
      <c r="M402" s="527"/>
      <c r="N402" s="527"/>
      <c r="O402" s="527"/>
      <c r="P402" s="527"/>
      <c r="Q402" s="527"/>
      <c r="R402" s="527"/>
      <c r="S402" s="527"/>
      <c r="T402" s="527"/>
      <c r="U402" s="527"/>
      <c r="V402" s="527"/>
      <c r="W402" s="527"/>
      <c r="X402" s="527"/>
      <c r="Y402" s="527"/>
      <c r="Z402" s="527"/>
      <c r="AA402" s="527"/>
      <c r="AB402" s="527"/>
      <c r="AC402" s="527"/>
      <c r="AD402" s="552"/>
      <c r="AE402" s="552"/>
      <c r="AF402" s="552"/>
      <c r="AG402" s="552"/>
      <c r="AH402" s="527"/>
      <c r="AK402" s="527"/>
      <c r="AL402" s="527"/>
      <c r="AM402" s="527"/>
      <c r="AN402" s="527"/>
      <c r="AO402" s="527"/>
      <c r="AP402" s="527"/>
      <c r="AQ402" s="527"/>
      <c r="AR402" s="527"/>
      <c r="AS402" s="527"/>
      <c r="AT402" s="527"/>
      <c r="AU402" s="527"/>
      <c r="AV402" s="527"/>
      <c r="AW402" s="527"/>
      <c r="AX402" s="527"/>
      <c r="AY402" s="527"/>
      <c r="AZ402" s="527"/>
      <c r="BA402" s="527"/>
      <c r="BB402" s="527"/>
      <c r="BC402" s="527"/>
      <c r="BD402" s="527"/>
      <c r="BE402" s="527"/>
      <c r="BF402" s="527"/>
      <c r="BG402" s="527"/>
      <c r="BH402" s="527"/>
      <c r="BI402" s="527"/>
      <c r="BJ402" s="527"/>
      <c r="BK402" s="527"/>
      <c r="BL402" s="527"/>
      <c r="BM402" s="527"/>
      <c r="BN402" s="527"/>
      <c r="BO402" s="527"/>
      <c r="BP402" s="527"/>
      <c r="BQ402" s="527"/>
      <c r="BR402" s="527"/>
      <c r="BS402" s="527"/>
      <c r="BT402" s="527"/>
      <c r="BU402" s="527"/>
      <c r="BV402" s="527"/>
      <c r="BW402" s="527"/>
      <c r="BX402" s="527"/>
      <c r="BY402" s="527"/>
      <c r="BZ402" s="527"/>
      <c r="CA402" s="527"/>
      <c r="CB402" s="527"/>
      <c r="CC402" s="527"/>
      <c r="CD402" s="527"/>
      <c r="CE402" s="527"/>
      <c r="CF402" s="527"/>
      <c r="CG402" s="527"/>
      <c r="CH402" s="527"/>
    </row>
    <row r="403" spans="1:86" s="526" customFormat="1" x14ac:dyDescent="0.3">
      <c r="A403" s="561"/>
      <c r="B403" s="561"/>
      <c r="C403" s="556"/>
      <c r="D403" s="527"/>
      <c r="E403" s="527"/>
      <c r="F403" s="527"/>
      <c r="G403" s="527"/>
      <c r="H403" s="527"/>
      <c r="I403" s="527"/>
      <c r="J403" s="527"/>
      <c r="K403" s="527"/>
      <c r="L403" s="527"/>
      <c r="M403" s="527"/>
      <c r="N403" s="527"/>
      <c r="O403" s="527"/>
      <c r="P403" s="527"/>
      <c r="Q403" s="527"/>
      <c r="R403" s="527"/>
      <c r="S403" s="527"/>
      <c r="T403" s="527"/>
      <c r="U403" s="527"/>
      <c r="V403" s="527"/>
      <c r="W403" s="527"/>
      <c r="X403" s="527"/>
      <c r="Y403" s="527"/>
      <c r="Z403" s="527"/>
      <c r="AA403" s="527"/>
      <c r="AB403" s="527"/>
      <c r="AC403" s="527"/>
      <c r="AD403" s="552"/>
      <c r="AE403" s="552"/>
      <c r="AF403" s="552"/>
      <c r="AG403" s="552"/>
      <c r="AH403" s="527"/>
      <c r="AK403" s="527"/>
      <c r="AL403" s="527"/>
      <c r="AM403" s="527"/>
      <c r="AN403" s="527"/>
      <c r="AO403" s="527"/>
      <c r="AP403" s="527"/>
      <c r="AQ403" s="527"/>
      <c r="AR403" s="527"/>
      <c r="AS403" s="527"/>
      <c r="AT403" s="527"/>
      <c r="AU403" s="527"/>
      <c r="AV403" s="527"/>
      <c r="AW403" s="527"/>
      <c r="AX403" s="527"/>
      <c r="AY403" s="527"/>
      <c r="AZ403" s="527"/>
      <c r="BA403" s="527"/>
      <c r="BB403" s="527"/>
      <c r="BC403" s="527"/>
      <c r="BD403" s="527"/>
      <c r="BE403" s="527"/>
      <c r="BF403" s="527"/>
      <c r="BG403" s="527"/>
      <c r="BH403" s="527"/>
      <c r="BI403" s="527"/>
      <c r="BJ403" s="527"/>
      <c r="BK403" s="527"/>
      <c r="BL403" s="527"/>
      <c r="BM403" s="527"/>
      <c r="BN403" s="527"/>
      <c r="BO403" s="527"/>
      <c r="BP403" s="527"/>
      <c r="BQ403" s="527"/>
      <c r="BR403" s="527"/>
      <c r="BS403" s="527"/>
      <c r="BT403" s="527"/>
      <c r="BU403" s="527"/>
      <c r="BV403" s="527"/>
      <c r="BW403" s="527"/>
      <c r="BX403" s="527"/>
      <c r="BY403" s="527"/>
      <c r="BZ403" s="527"/>
      <c r="CA403" s="527"/>
      <c r="CB403" s="527"/>
      <c r="CC403" s="527"/>
      <c r="CD403" s="527"/>
      <c r="CE403" s="527"/>
      <c r="CF403" s="527"/>
      <c r="CG403" s="527"/>
      <c r="CH403" s="527"/>
    </row>
    <row r="404" spans="1:86" s="526" customFormat="1" x14ac:dyDescent="0.3">
      <c r="A404" s="561"/>
      <c r="B404" s="561"/>
      <c r="C404" s="554"/>
      <c r="D404" s="527"/>
      <c r="E404" s="527"/>
      <c r="F404" s="527"/>
      <c r="G404" s="527"/>
      <c r="H404" s="527"/>
      <c r="I404" s="527"/>
      <c r="J404" s="527"/>
      <c r="K404" s="527"/>
      <c r="L404" s="527"/>
      <c r="M404" s="527"/>
      <c r="N404" s="527"/>
      <c r="O404" s="527"/>
      <c r="P404" s="527"/>
      <c r="Q404" s="527"/>
      <c r="R404" s="527"/>
      <c r="S404" s="527"/>
      <c r="T404" s="527"/>
      <c r="U404" s="527"/>
      <c r="V404" s="527"/>
      <c r="W404" s="527"/>
      <c r="X404" s="527"/>
      <c r="Y404" s="527"/>
      <c r="Z404" s="527"/>
      <c r="AA404" s="527"/>
      <c r="AB404" s="527"/>
      <c r="AC404" s="527"/>
      <c r="AD404" s="552"/>
      <c r="AE404" s="552"/>
      <c r="AF404" s="552"/>
      <c r="AG404" s="552"/>
      <c r="AH404" s="527"/>
      <c r="AK404" s="527"/>
      <c r="AL404" s="527"/>
      <c r="AM404" s="527"/>
      <c r="AN404" s="527"/>
      <c r="AO404" s="527"/>
      <c r="AP404" s="527"/>
      <c r="AQ404" s="527"/>
      <c r="AR404" s="527"/>
      <c r="AS404" s="527"/>
      <c r="AT404" s="527"/>
      <c r="AU404" s="527"/>
      <c r="AV404" s="527"/>
      <c r="AW404" s="527"/>
      <c r="AX404" s="527"/>
      <c r="AY404" s="527"/>
      <c r="AZ404" s="527"/>
      <c r="BA404" s="527"/>
      <c r="BB404" s="527"/>
      <c r="BC404" s="527"/>
      <c r="BD404" s="527"/>
      <c r="BE404" s="527"/>
      <c r="BF404" s="527"/>
      <c r="BG404" s="527"/>
      <c r="BH404" s="527"/>
      <c r="BI404" s="527"/>
      <c r="BJ404" s="527"/>
      <c r="BK404" s="527"/>
      <c r="BL404" s="527"/>
      <c r="BM404" s="527"/>
      <c r="BN404" s="527"/>
      <c r="BO404" s="527"/>
      <c r="BP404" s="527"/>
      <c r="BQ404" s="527"/>
      <c r="BR404" s="527"/>
      <c r="BS404" s="527"/>
      <c r="BT404" s="527"/>
      <c r="BU404" s="527"/>
      <c r="BV404" s="527"/>
      <c r="BW404" s="527"/>
      <c r="BX404" s="527"/>
      <c r="BY404" s="527"/>
      <c r="BZ404" s="527"/>
      <c r="CA404" s="527"/>
      <c r="CB404" s="527"/>
      <c r="CC404" s="527"/>
      <c r="CD404" s="527"/>
      <c r="CE404" s="527"/>
      <c r="CF404" s="527"/>
      <c r="CG404" s="527"/>
      <c r="CH404" s="527"/>
    </row>
    <row r="405" spans="1:86" s="526" customFormat="1" x14ac:dyDescent="0.3">
      <c r="A405" s="561"/>
      <c r="B405" s="561"/>
      <c r="C405" s="556"/>
      <c r="D405" s="527"/>
      <c r="E405" s="527"/>
      <c r="F405" s="527"/>
      <c r="G405" s="527"/>
      <c r="H405" s="527"/>
      <c r="I405" s="527"/>
      <c r="J405" s="527"/>
      <c r="K405" s="527"/>
      <c r="L405" s="527"/>
      <c r="M405" s="527"/>
      <c r="N405" s="527"/>
      <c r="O405" s="527"/>
      <c r="P405" s="527"/>
      <c r="Q405" s="527"/>
      <c r="R405" s="527"/>
      <c r="S405" s="527"/>
      <c r="T405" s="527"/>
      <c r="U405" s="527"/>
      <c r="V405" s="527"/>
      <c r="W405" s="527"/>
      <c r="X405" s="527"/>
      <c r="Y405" s="527"/>
      <c r="Z405" s="527"/>
      <c r="AA405" s="527"/>
      <c r="AB405" s="527"/>
      <c r="AC405" s="527"/>
      <c r="AD405" s="552"/>
      <c r="AE405" s="552"/>
      <c r="AF405" s="552"/>
      <c r="AG405" s="552"/>
      <c r="AH405" s="527"/>
      <c r="AK405" s="527"/>
      <c r="AL405" s="527"/>
      <c r="AM405" s="527"/>
      <c r="AN405" s="527"/>
      <c r="AO405" s="527"/>
      <c r="AP405" s="527"/>
      <c r="AQ405" s="527"/>
      <c r="AR405" s="527"/>
      <c r="AS405" s="527"/>
      <c r="AT405" s="527"/>
      <c r="AU405" s="527"/>
      <c r="AV405" s="527"/>
      <c r="AW405" s="527"/>
      <c r="AX405" s="527"/>
      <c r="AY405" s="527"/>
      <c r="AZ405" s="527"/>
      <c r="BA405" s="527"/>
      <c r="BB405" s="527"/>
      <c r="BC405" s="527"/>
      <c r="BD405" s="527"/>
      <c r="BE405" s="527"/>
      <c r="BF405" s="527"/>
      <c r="BG405" s="527"/>
      <c r="BH405" s="527"/>
      <c r="BI405" s="527"/>
      <c r="BJ405" s="527"/>
      <c r="BK405" s="527"/>
      <c r="BL405" s="527"/>
      <c r="BM405" s="527"/>
      <c r="BN405" s="527"/>
      <c r="BO405" s="527"/>
      <c r="BP405" s="527"/>
      <c r="BQ405" s="527"/>
      <c r="BR405" s="527"/>
      <c r="BS405" s="527"/>
      <c r="BT405" s="527"/>
      <c r="BU405" s="527"/>
      <c r="BV405" s="527"/>
      <c r="BW405" s="527"/>
      <c r="BX405" s="527"/>
      <c r="BY405" s="527"/>
      <c r="BZ405" s="527"/>
      <c r="CA405" s="527"/>
      <c r="CB405" s="527"/>
      <c r="CC405" s="527"/>
      <c r="CD405" s="527"/>
      <c r="CE405" s="527"/>
      <c r="CF405" s="527"/>
      <c r="CG405" s="527"/>
      <c r="CH405" s="527"/>
    </row>
    <row r="406" spans="1:86" x14ac:dyDescent="0.3">
      <c r="C406" s="556"/>
    </row>
    <row r="407" spans="1:86" x14ac:dyDescent="0.3">
      <c r="C407" s="556"/>
    </row>
    <row r="408" spans="1:86" x14ac:dyDescent="0.3">
      <c r="C408" s="556"/>
    </row>
    <row r="409" spans="1:86" x14ac:dyDescent="0.3">
      <c r="C409" s="556"/>
    </row>
    <row r="410" spans="1:86" x14ac:dyDescent="0.3">
      <c r="C410" s="556"/>
    </row>
    <row r="411" spans="1:86" x14ac:dyDescent="0.3">
      <c r="C411" s="554"/>
    </row>
    <row r="412" spans="1:86" x14ac:dyDescent="0.3">
      <c r="C412" s="556"/>
    </row>
    <row r="413" spans="1:86" x14ac:dyDescent="0.3">
      <c r="C413" s="556"/>
    </row>
    <row r="414" spans="1:86" x14ac:dyDescent="0.3">
      <c r="C414" s="554"/>
    </row>
    <row r="415" spans="1:86" x14ac:dyDescent="0.3">
      <c r="C415" s="556"/>
    </row>
    <row r="416" spans="1:86" x14ac:dyDescent="0.3">
      <c r="C416" s="556"/>
    </row>
  </sheetData>
  <autoFilter ref="A2:Z381" xr:uid="{E4CB34B3-01A6-40FC-BEE1-011C000E559F}"/>
  <dataValidations count="1">
    <dataValidation type="list" allowBlank="1" showInputMessage="1" showErrorMessage="1" sqref="AD82:AG85 A82:A85" xr:uid="{E0C4E581-B9AF-4091-9DBC-BC055B585675}">
      <formula1>$A$3:$A$100</formula1>
    </dataValidation>
  </dataValidations>
  <pageMargins left="0.7" right="0.7" top="0.75" bottom="0.75" header="0.3" footer="0.3"/>
  <pageSetup scale="46" orientation="landscape" r:id="rId1"/>
  <headerFooter>
    <oddHeader>&amp;C&amp;14Republic of Palau:  Detailed Government Finance Statistics</oddHeader>
    <oddFooter>&amp;L&amp;D&amp;RPage &amp;P</oddFooter>
  </headerFooter>
  <rowBreaks count="5" manualBreakCount="5">
    <brk id="69" min="1" max="25" man="1"/>
    <brk id="141" min="1" max="25" man="1"/>
    <brk id="219" min="1" max="25" man="1"/>
    <brk id="265" min="1" max="25" man="1"/>
    <brk id="340" min="1" max="25"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X164"/>
  <sheetViews>
    <sheetView showGridLines="0" view="pageBreakPreview" zoomScale="90" zoomScaleNormal="90" zoomScaleSheetLayoutView="90" workbookViewId="0">
      <pane xSplit="2" ySplit="2" topLeftCell="C3" activePane="bottomRight" state="frozen"/>
      <selection pane="topRight" activeCell="M36" sqref="M36:T37"/>
      <selection pane="bottomLeft" activeCell="M36" sqref="M36:T37"/>
      <selection pane="bottomRight" activeCell="M36" sqref="M36:T37"/>
    </sheetView>
  </sheetViews>
  <sheetFormatPr defaultColWidth="9.1796875" defaultRowHeight="12.5" outlineLevelRow="1" outlineLevelCol="1" x14ac:dyDescent="0.25"/>
  <cols>
    <col min="1" max="1" width="2.453125" style="318" customWidth="1"/>
    <col min="2" max="2" width="48.1796875" style="318" bestFit="1" customWidth="1"/>
    <col min="3" max="12" width="9.1796875" style="318" hidden="1" customWidth="1" outlineLevel="1"/>
    <col min="13" max="13" width="9.1796875" style="318" collapsed="1"/>
    <col min="14" max="16384" width="9.1796875" style="318"/>
  </cols>
  <sheetData>
    <row r="1" spans="1:23" s="313" customFormat="1" ht="25.4" customHeight="1" x14ac:dyDescent="0.25">
      <c r="A1" s="39" t="str">
        <f>Index!A3</f>
        <v>Table S1    Palau summary economic indicators, FY2000-FY2025</v>
      </c>
      <c r="B1" s="312"/>
      <c r="C1" s="312"/>
      <c r="D1" s="312"/>
      <c r="E1" s="312"/>
      <c r="F1" s="312"/>
      <c r="G1" s="312"/>
      <c r="H1" s="312"/>
      <c r="I1" s="312"/>
      <c r="J1" s="312"/>
      <c r="K1" s="312"/>
      <c r="L1" s="312"/>
      <c r="M1" s="312"/>
      <c r="N1" s="312"/>
      <c r="O1" s="312"/>
      <c r="P1" s="312"/>
      <c r="Q1" s="312"/>
      <c r="R1" s="312"/>
      <c r="S1" s="312"/>
      <c r="T1" s="312"/>
    </row>
    <row r="2" spans="1:23" s="313" customFormat="1" ht="25.4" customHeight="1" x14ac:dyDescent="0.25">
      <c r="A2" s="314"/>
      <c r="B2" s="315"/>
      <c r="C2" s="316" t="str">
        <f>NAgni!C2</f>
        <v>FY00</v>
      </c>
      <c r="D2" s="316" t="str">
        <f>NAgni!D2</f>
        <v>FY01</v>
      </c>
      <c r="E2" s="316" t="str">
        <f>NAgni!E2</f>
        <v>FY02</v>
      </c>
      <c r="F2" s="316" t="str">
        <f>NAgni!F2</f>
        <v>FY03</v>
      </c>
      <c r="G2" s="316" t="str">
        <f>NAgni!G2</f>
        <v>FY04</v>
      </c>
      <c r="H2" s="316" t="str">
        <f>NAgni!H2</f>
        <v>FY05</v>
      </c>
      <c r="I2" s="316" t="str">
        <f>NAgni!I2</f>
        <v>FY06</v>
      </c>
      <c r="J2" s="316" t="str">
        <f>NAgni!J2</f>
        <v>FY07</v>
      </c>
      <c r="K2" s="316" t="str">
        <f>NAgni!K2</f>
        <v>FY08</v>
      </c>
      <c r="L2" s="316" t="str">
        <f>NAgni!L2</f>
        <v>FY09</v>
      </c>
      <c r="M2" s="316" t="str">
        <f>NAgni!M2</f>
        <v>FY10</v>
      </c>
      <c r="N2" s="316" t="str">
        <f>NAgni!N2</f>
        <v>FY11</v>
      </c>
      <c r="O2" s="316" t="str">
        <f>NAgni!O2</f>
        <v>FY12</v>
      </c>
      <c r="P2" s="316" t="str">
        <f>NAgni!P2</f>
        <v>FY13</v>
      </c>
      <c r="Q2" s="316" t="str">
        <f>NAgni!Q2</f>
        <v>FY14</v>
      </c>
      <c r="R2" s="316" t="str">
        <f>NAgni!R2</f>
        <v>FY15</v>
      </c>
      <c r="S2" s="316" t="str">
        <f>NAgni!S2</f>
        <v>FY16</v>
      </c>
      <c r="T2" s="316" t="str">
        <f>NAgni!T2</f>
        <v>FY17</v>
      </c>
    </row>
    <row r="3" spans="1:23" ht="21" customHeight="1" x14ac:dyDescent="0.35">
      <c r="A3" s="357" t="s">
        <v>181</v>
      </c>
      <c r="B3" s="358"/>
      <c r="C3" s="359"/>
      <c r="D3" s="359"/>
      <c r="E3" s="359"/>
      <c r="F3" s="359"/>
      <c r="G3" s="359"/>
      <c r="H3" s="359"/>
      <c r="I3" s="359"/>
      <c r="J3" s="359"/>
      <c r="K3" s="359"/>
      <c r="L3" s="359"/>
      <c r="M3" s="359"/>
      <c r="N3" s="359"/>
      <c r="O3" s="359"/>
      <c r="P3" s="359"/>
      <c r="Q3" s="359"/>
      <c r="R3" s="359"/>
      <c r="S3" s="359"/>
      <c r="T3" s="359"/>
      <c r="U3" s="375"/>
      <c r="V3" s="375"/>
      <c r="W3" s="375"/>
    </row>
    <row r="4" spans="1:23" ht="17.25" customHeight="1" x14ac:dyDescent="0.35">
      <c r="A4" s="319"/>
      <c r="B4" s="320" t="s">
        <v>50</v>
      </c>
      <c r="C4" s="419">
        <f>NAgni!C6</f>
        <v>149.55255126953125</v>
      </c>
      <c r="D4" s="419">
        <f>NAgni!D6</f>
        <v>159.44746398925781</v>
      </c>
      <c r="E4" s="419">
        <f>NAgni!E6</f>
        <v>162.66011047363281</v>
      </c>
      <c r="F4" s="419">
        <f>NAgni!F6</f>
        <v>154.56797790527344</v>
      </c>
      <c r="G4" s="419">
        <f>NAgni!G6</f>
        <v>166.36415100097656</v>
      </c>
      <c r="H4" s="419">
        <f>NAgni!H6</f>
        <v>190.96202087402344</v>
      </c>
      <c r="I4" s="419">
        <f>NAgni!I6</f>
        <v>193.611572265625</v>
      </c>
      <c r="J4" s="419">
        <f>NAgni!J6</f>
        <v>200.78999328613281</v>
      </c>
      <c r="K4" s="419">
        <f>NAgni!K6</f>
        <v>201.06863403320313</v>
      </c>
      <c r="L4" s="419">
        <f>NAgni!L6</f>
        <v>189.855224609375</v>
      </c>
      <c r="M4" s="419">
        <f>NAgni!M6</f>
        <v>188.04257202148438</v>
      </c>
      <c r="N4" s="419">
        <f>NAgni!N6</f>
        <v>198.74246215820313</v>
      </c>
      <c r="O4" s="419">
        <f>NAgni!O6</f>
        <v>215.6170654296875</v>
      </c>
      <c r="P4" s="419">
        <f>NAgni!P6</f>
        <v>224.11123657226563</v>
      </c>
      <c r="Q4" s="419">
        <f>NAgni!Q6</f>
        <v>245.59146118164063</v>
      </c>
      <c r="R4" s="419">
        <f>NAgni!R6</f>
        <v>287.05841064453125</v>
      </c>
      <c r="S4" s="419">
        <f>NAgni!S6</f>
        <v>305.2275390625</v>
      </c>
      <c r="T4" s="419">
        <f>NAgni!T6</f>
        <v>292.14968872070313</v>
      </c>
      <c r="U4" s="375"/>
      <c r="V4" s="375"/>
      <c r="W4" s="375"/>
    </row>
    <row r="5" spans="1:23" s="313" customFormat="1" ht="12.75" customHeight="1" x14ac:dyDescent="0.25">
      <c r="A5" s="322"/>
      <c r="B5" s="313" t="s">
        <v>51</v>
      </c>
      <c r="C5" s="323">
        <f>NAgni!C39</f>
        <v>19129</v>
      </c>
      <c r="D5" s="323">
        <f>NAgni!D39</f>
        <v>19282.12890625</v>
      </c>
      <c r="E5" s="323">
        <f>NAgni!E39</f>
        <v>19436.482421875</v>
      </c>
      <c r="F5" s="323">
        <f>NAgni!F39</f>
        <v>19592.07421875</v>
      </c>
      <c r="G5" s="323">
        <f>NAgni!G39</f>
        <v>19748.908203125</v>
      </c>
      <c r="H5" s="323">
        <f>NAgni!H39</f>
        <v>19907</v>
      </c>
      <c r="I5" s="323">
        <f>NAgni!I39</f>
        <v>19535.076171875</v>
      </c>
      <c r="J5" s="323">
        <f>NAgni!J39</f>
        <v>19170.1015625</v>
      </c>
      <c r="K5" s="323">
        <f>NAgni!K39</f>
        <v>18811.947265625</v>
      </c>
      <c r="L5" s="323">
        <f>NAgni!L39</f>
        <v>18460.482421875</v>
      </c>
      <c r="M5" s="323">
        <f>NAgni!M39</f>
        <v>18115.583984375</v>
      </c>
      <c r="N5" s="323">
        <f>NAgni!N39</f>
        <v>17777.130859375</v>
      </c>
      <c r="O5" s="323">
        <f>NAgni!O39</f>
        <v>17445</v>
      </c>
      <c r="P5" s="323">
        <f>NAgni!P39</f>
        <v>17516.705078125</v>
      </c>
      <c r="Q5" s="323">
        <f>NAgni!Q39</f>
        <v>17588.705078125</v>
      </c>
      <c r="R5" s="323">
        <f>NAgni!R39</f>
        <v>17661</v>
      </c>
      <c r="S5" s="323">
        <f>NAgni!S39</f>
        <v>17653.158203125</v>
      </c>
      <c r="T5" s="323">
        <f>NAgni!T39</f>
        <v>17645.3203125</v>
      </c>
      <c r="U5" s="375"/>
      <c r="V5" s="375"/>
      <c r="W5" s="375"/>
    </row>
    <row r="6" spans="1:23" s="313" customFormat="1" ht="12.75" customHeight="1" x14ac:dyDescent="0.25">
      <c r="A6" s="322"/>
      <c r="B6" s="313" t="s">
        <v>52</v>
      </c>
      <c r="C6" s="323">
        <f>NAgni!C40</f>
        <v>7818.10595703125</v>
      </c>
      <c r="D6" s="323">
        <f>NAgni!D40</f>
        <v>8269.18359375</v>
      </c>
      <c r="E6" s="323">
        <f>NAgni!E40</f>
        <v>8368.8037109375</v>
      </c>
      <c r="F6" s="323">
        <f>NAgni!F40</f>
        <v>7889.31201171875</v>
      </c>
      <c r="G6" s="323">
        <f>NAgni!G40</f>
        <v>8423.966796875</v>
      </c>
      <c r="H6" s="323">
        <f>NAgni!H40</f>
        <v>9592.70703125</v>
      </c>
      <c r="I6" s="323">
        <f>NAgni!I40</f>
        <v>9910.9716796875</v>
      </c>
      <c r="J6" s="323">
        <f>NAgni!J40</f>
        <v>10474.123046875</v>
      </c>
      <c r="K6" s="323">
        <f>NAgni!K40</f>
        <v>10688.34765625</v>
      </c>
      <c r="L6" s="323">
        <f>NAgni!L40</f>
        <v>10284.4130859375</v>
      </c>
      <c r="M6" s="323">
        <f>NAgni!M40</f>
        <v>10380.1552734375</v>
      </c>
      <c r="N6" s="323">
        <f>NAgni!N40</f>
        <v>11179.6708984375</v>
      </c>
      <c r="O6" s="323">
        <f>NAgni!O40</f>
        <v>12359.8203125</v>
      </c>
      <c r="P6" s="323">
        <f>NAgni!P40</f>
        <v>12794.1435546875</v>
      </c>
      <c r="Q6" s="323">
        <f>NAgni!Q40</f>
        <v>13963.021484375</v>
      </c>
      <c r="R6" s="323">
        <f>NAgni!R40</f>
        <v>16253.8017578125</v>
      </c>
      <c r="S6" s="323">
        <f>NAgni!S40</f>
        <v>17290.251953125</v>
      </c>
      <c r="T6" s="323">
        <f>NAgni!T40</f>
        <v>16556.779296875</v>
      </c>
      <c r="U6" s="375"/>
      <c r="V6" s="375"/>
      <c r="W6" s="375"/>
    </row>
    <row r="7" spans="1:23" s="325" customFormat="1" ht="12.75" customHeight="1" x14ac:dyDescent="0.25">
      <c r="A7" s="324"/>
      <c r="B7" s="325" t="s">
        <v>53</v>
      </c>
      <c r="C7" s="323">
        <f>NAgni!C41</f>
        <v>7256.5859375</v>
      </c>
      <c r="D7" s="323">
        <f>NAgni!D41</f>
        <v>7705.9599609375</v>
      </c>
      <c r="E7" s="323">
        <f>NAgni!E41</f>
        <v>7701.9296875</v>
      </c>
      <c r="F7" s="323">
        <f>NAgni!F41</f>
        <v>7462.67822265625</v>
      </c>
      <c r="G7" s="323">
        <f>NAgni!G41</f>
        <v>8066.00146484375</v>
      </c>
      <c r="H7" s="323">
        <f>NAgni!H41</f>
        <v>9154.318359375</v>
      </c>
      <c r="I7" s="323">
        <f>NAgni!I41</f>
        <v>9462.2998046875</v>
      </c>
      <c r="J7" s="323">
        <f>NAgni!J41</f>
        <v>9914.6591796875</v>
      </c>
      <c r="K7" s="323">
        <f>NAgni!K41</f>
        <v>10186.7646484375</v>
      </c>
      <c r="L7" s="323">
        <f>NAgni!L41</f>
        <v>10189.4794921875</v>
      </c>
      <c r="M7" s="323">
        <f>NAgni!M41</f>
        <v>10263.373046875</v>
      </c>
      <c r="N7" s="323">
        <f>NAgni!N41</f>
        <v>11006.98828125</v>
      </c>
      <c r="O7" s="323">
        <f>NAgni!O41</f>
        <v>11907.474609375</v>
      </c>
      <c r="P7" s="323">
        <f>NAgni!P41</f>
        <v>12495.1875</v>
      </c>
      <c r="Q7" s="323">
        <f>NAgni!Q41</f>
        <v>13448.1806640625</v>
      </c>
      <c r="R7" s="323">
        <f>NAgni!R41</f>
        <v>15511.23828125</v>
      </c>
      <c r="S7" s="323">
        <f>NAgni!S41</f>
        <v>16400.14453125</v>
      </c>
      <c r="T7" s="323">
        <f>NAgni!T41</f>
        <v>16227.8427734375</v>
      </c>
      <c r="U7" s="375"/>
      <c r="V7" s="375"/>
      <c r="W7" s="375"/>
    </row>
    <row r="8" spans="1:23" s="327" customFormat="1" ht="20.25" customHeight="1" x14ac:dyDescent="0.25">
      <c r="A8" s="326"/>
      <c r="B8" s="327" t="s">
        <v>54</v>
      </c>
      <c r="C8" s="399">
        <f>NAgni!C42</f>
        <v>9069.0908203125</v>
      </c>
      <c r="D8" s="399">
        <f>NAgni!D42</f>
        <v>8979.2548828125</v>
      </c>
      <c r="E8" s="399">
        <f>NAgni!E42</f>
        <v>9117.744140625</v>
      </c>
      <c r="F8" s="399">
        <f>NAgni!F42</f>
        <v>8900.091796875</v>
      </c>
      <c r="G8" s="399">
        <f>NAgni!G42</f>
        <v>9501.595703125</v>
      </c>
      <c r="H8" s="399">
        <f>NAgni!H42</f>
        <v>10552.2685546875</v>
      </c>
      <c r="I8" s="399">
        <f>NAgni!I42</f>
        <v>10842.9912109375</v>
      </c>
      <c r="J8" s="399">
        <f>NAgni!J42</f>
        <v>11431.1767578125</v>
      </c>
      <c r="K8" s="399">
        <f>NAgni!K42</f>
        <v>11879.693359375</v>
      </c>
      <c r="L8" s="399">
        <f>NAgni!L42</f>
        <v>11831.35546875</v>
      </c>
      <c r="M8" s="399">
        <f>NAgni!M42</f>
        <v>12239.8544921875</v>
      </c>
      <c r="N8" s="399">
        <f>NAgni!N42</f>
        <v>13012.212890625</v>
      </c>
      <c r="O8" s="399">
        <f>NAgni!O42</f>
        <v>13970.0771484375</v>
      </c>
      <c r="P8" s="399">
        <f>NAgni!P42</f>
        <v>14586.72265625</v>
      </c>
      <c r="Q8" s="399">
        <f>NAgni!Q42</f>
        <v>15663.4931640625</v>
      </c>
      <c r="R8" s="399">
        <f>NAgni!R42</f>
        <v>17447.505859375</v>
      </c>
      <c r="S8" s="399">
        <f>NAgni!S42</f>
        <v>18253.82421875</v>
      </c>
      <c r="T8" s="399">
        <f>NAgni!T42</f>
        <v>17938.87890625</v>
      </c>
      <c r="U8" s="375"/>
      <c r="V8" s="375"/>
      <c r="W8" s="375"/>
    </row>
    <row r="9" spans="1:23" ht="21" customHeight="1" x14ac:dyDescent="0.35">
      <c r="A9" s="357" t="s">
        <v>8</v>
      </c>
      <c r="B9" s="358"/>
      <c r="C9" s="359"/>
      <c r="D9" s="359"/>
      <c r="E9" s="359"/>
      <c r="F9" s="359"/>
      <c r="G9" s="359"/>
      <c r="H9" s="359"/>
      <c r="I9" s="359"/>
      <c r="J9" s="359"/>
      <c r="K9" s="359"/>
      <c r="L9" s="359"/>
      <c r="M9" s="359"/>
      <c r="N9" s="359"/>
      <c r="O9" s="359"/>
      <c r="P9" s="359"/>
      <c r="Q9" s="359"/>
      <c r="R9" s="359"/>
      <c r="S9" s="359"/>
      <c r="T9" s="359"/>
      <c r="U9" s="375"/>
      <c r="V9" s="375"/>
      <c r="W9" s="375"/>
    </row>
    <row r="10" spans="1:23" s="328" customFormat="1" ht="13" x14ac:dyDescent="0.3">
      <c r="B10" s="329" t="s">
        <v>182</v>
      </c>
      <c r="C10" s="400">
        <f>NAgni!C20</f>
        <v>240.52494812011719</v>
      </c>
      <c r="D10" s="400">
        <f>NAgni!D20</f>
        <v>258.19378662109375</v>
      </c>
      <c r="E10" s="400">
        <f>NAgni!E20</f>
        <v>270.36770629882813</v>
      </c>
      <c r="F10" s="400">
        <f>NAgni!F20</f>
        <v>264.61465454101563</v>
      </c>
      <c r="G10" s="400">
        <f>NAgni!G20</f>
        <v>273.80255126953125</v>
      </c>
      <c r="H10" s="400">
        <f>NAgni!H20</f>
        <v>281.70098876953125</v>
      </c>
      <c r="I10" s="400">
        <f>NAgni!I20</f>
        <v>282.34344482421875</v>
      </c>
      <c r="J10" s="400">
        <f>NAgni!J20</f>
        <v>286.07769775390625</v>
      </c>
      <c r="K10" s="400">
        <f>NAgni!K20</f>
        <v>271.21701049804688</v>
      </c>
      <c r="L10" s="400">
        <f>NAgni!L20</f>
        <v>253.48847961425781</v>
      </c>
      <c r="M10" s="400">
        <f>NAgni!M20</f>
        <v>246.78778076171875</v>
      </c>
      <c r="N10" s="400">
        <f>NAgni!N20</f>
        <v>259.35406494140625</v>
      </c>
      <c r="O10" s="400">
        <f>NAgni!O20</f>
        <v>263.6468505859375</v>
      </c>
      <c r="P10" s="400">
        <f>NAgni!P20</f>
        <v>256.9200439453125</v>
      </c>
      <c r="Q10" s="400">
        <f>NAgni!Q20</f>
        <v>270.19595336914063</v>
      </c>
      <c r="R10" s="400">
        <f>NAgni!R20</f>
        <v>291.59527587890625</v>
      </c>
      <c r="S10" s="400">
        <f>NAgni!S20</f>
        <v>295.4649658203125</v>
      </c>
      <c r="T10" s="400">
        <f>NAgni!T20</f>
        <v>286.632568359375</v>
      </c>
      <c r="U10" s="375"/>
      <c r="V10" s="375"/>
      <c r="W10" s="375"/>
    </row>
    <row r="11" spans="1:23" s="351" customFormat="1" ht="20.25" customHeight="1" x14ac:dyDescent="0.25">
      <c r="A11" s="349"/>
      <c r="B11" s="401" t="s">
        <v>56</v>
      </c>
      <c r="C11" s="402"/>
      <c r="D11" s="403">
        <f t="shared" ref="D11:S11" si="0">(D10/C10-1)</f>
        <v>7.3459483679642279E-2</v>
      </c>
      <c r="E11" s="403">
        <f t="shared" si="0"/>
        <v>4.7150320064053064E-2</v>
      </c>
      <c r="F11" s="403">
        <f t="shared" si="0"/>
        <v>-2.1278620278169846E-2</v>
      </c>
      <c r="G11" s="403">
        <f t="shared" si="0"/>
        <v>3.4721798550622074E-2</v>
      </c>
      <c r="H11" s="403">
        <f t="shared" si="0"/>
        <v>2.8847201983245085E-2</v>
      </c>
      <c r="I11" s="403">
        <f t="shared" si="0"/>
        <v>2.2806311667338264E-3</v>
      </c>
      <c r="J11" s="403">
        <f t="shared" si="0"/>
        <v>1.3225923952342455E-2</v>
      </c>
      <c r="K11" s="403">
        <f t="shared" si="0"/>
        <v>-5.1946332666040429E-2</v>
      </c>
      <c r="L11" s="403">
        <f t="shared" si="0"/>
        <v>-6.5366589106020445E-2</v>
      </c>
      <c r="M11" s="403">
        <f t="shared" si="0"/>
        <v>-2.6433938389372802E-2</v>
      </c>
      <c r="N11" s="403">
        <f t="shared" si="0"/>
        <v>5.0919393743487751E-2</v>
      </c>
      <c r="O11" s="403">
        <f t="shared" si="0"/>
        <v>1.6551834826653122E-2</v>
      </c>
      <c r="P11" s="403">
        <f t="shared" si="0"/>
        <v>-2.5514458548149266E-2</v>
      </c>
      <c r="Q11" s="403">
        <f t="shared" si="0"/>
        <v>5.1673311353839013E-2</v>
      </c>
      <c r="R11" s="403">
        <f t="shared" si="0"/>
        <v>7.9199270910360164E-2</v>
      </c>
      <c r="S11" s="403">
        <f t="shared" si="0"/>
        <v>1.3270756632604908E-2</v>
      </c>
      <c r="T11" s="403">
        <f>(T10/S10-1)</f>
        <v>-2.9893214027645332E-2</v>
      </c>
      <c r="U11" s="375"/>
      <c r="V11" s="375"/>
      <c r="W11" s="375"/>
    </row>
    <row r="12" spans="1:23" s="363" customFormat="1" ht="20.25" hidden="1" customHeight="1" outlineLevel="1" x14ac:dyDescent="0.3">
      <c r="B12" s="329" t="s">
        <v>183</v>
      </c>
      <c r="C12" s="374">
        <f>NAInd!C87</f>
        <v>149.55254687499999</v>
      </c>
      <c r="D12" s="374">
        <f>NAInd!D87</f>
        <v>159.44746875000001</v>
      </c>
      <c r="E12" s="374">
        <f>NAInd!E87</f>
        <v>162.66010937499999</v>
      </c>
      <c r="F12" s="374">
        <f>NAInd!F87</f>
        <v>154.56798437500001</v>
      </c>
      <c r="G12" s="374">
        <f>NAInd!G87</f>
        <v>166.36415625000001</v>
      </c>
      <c r="H12" s="374">
        <f>NAInd!H87</f>
        <v>185.65870312499999</v>
      </c>
      <c r="I12" s="374">
        <f>NAInd!I87</f>
        <v>190.777921875</v>
      </c>
      <c r="J12" s="374">
        <f>NAInd!J87</f>
        <v>196.013234375</v>
      </c>
      <c r="K12" s="374">
        <f>NAInd!K87</f>
        <v>199.04771875</v>
      </c>
      <c r="L12" s="374">
        <f>NAInd!L87</f>
        <v>184.05039062500001</v>
      </c>
      <c r="M12" s="374">
        <f>NAInd!M87</f>
        <v>184.292703125</v>
      </c>
      <c r="N12" s="374">
        <f>NAInd!N87</f>
        <v>195.16389062499999</v>
      </c>
      <c r="O12" s="374">
        <f>NAInd!O87</f>
        <v>214.92865624999999</v>
      </c>
      <c r="P12" s="374">
        <f>NAInd!P87</f>
        <v>226.259078125</v>
      </c>
      <c r="Q12" s="374">
        <f>NAInd!Q87</f>
        <v>245.43739062500001</v>
      </c>
      <c r="R12" s="374">
        <f>NAInd!R87</f>
        <v>283.22565624999999</v>
      </c>
      <c r="S12" s="374">
        <f>NAInd!S87</f>
        <v>303.32781249999999</v>
      </c>
      <c r="T12" s="374">
        <f>NAInd!T87</f>
        <v>289.98621874999998</v>
      </c>
      <c r="U12" s="375"/>
      <c r="V12" s="375"/>
      <c r="W12" s="375"/>
    </row>
    <row r="13" spans="1:23" s="363" customFormat="1" hidden="1" outlineLevel="1" x14ac:dyDescent="0.25">
      <c r="B13" s="369" t="s">
        <v>58</v>
      </c>
      <c r="C13" s="375">
        <f>SUM(NAInd!C62:C63)</f>
        <v>5.81775341796875</v>
      </c>
      <c r="D13" s="375">
        <f>SUM(NAInd!D62:D63)</f>
        <v>5.8794331054687499</v>
      </c>
      <c r="E13" s="375">
        <f>SUM(NAInd!E62:E63)</f>
        <v>6.2230253906250006</v>
      </c>
      <c r="F13" s="375">
        <f>SUM(NAInd!F62:F63)</f>
        <v>5.9625405273437497</v>
      </c>
      <c r="G13" s="375">
        <f>SUM(NAInd!G62:G63)</f>
        <v>6.4781794433593749</v>
      </c>
      <c r="H13" s="375">
        <f>SUM(NAInd!H62:H63)</f>
        <v>7.7984326171875002</v>
      </c>
      <c r="I13" s="375">
        <f>SUM(NAInd!I62:I63)</f>
        <v>9.1446674804687493</v>
      </c>
      <c r="J13" s="375">
        <f>SUM(NAInd!J62:J63)</f>
        <v>8.0133266601562507</v>
      </c>
      <c r="K13" s="375">
        <f>SUM(NAInd!K62:K63)</f>
        <v>8.4963747558593745</v>
      </c>
      <c r="L13" s="375">
        <f>SUM(NAInd!L62:L63)</f>
        <v>7.7918608398437499</v>
      </c>
      <c r="M13" s="375">
        <f>SUM(NAInd!M62:M63)</f>
        <v>7.515219482421875</v>
      </c>
      <c r="N13" s="375">
        <f>SUM(NAInd!N62:N63)</f>
        <v>7.7990524902343754</v>
      </c>
      <c r="O13" s="375">
        <f>SUM(NAInd!O62:O63)</f>
        <v>8.2736777343749992</v>
      </c>
      <c r="P13" s="375">
        <f>SUM(NAInd!P62:P63)</f>
        <v>8.9933862304687509</v>
      </c>
      <c r="Q13" s="375">
        <f>SUM(NAInd!Q62:Q63)</f>
        <v>8.6662529296875004</v>
      </c>
      <c r="R13" s="375">
        <f>SUM(NAInd!R62:R63)</f>
        <v>8.5919428710937495</v>
      </c>
      <c r="S13" s="375">
        <f>SUM(NAInd!S62:S63)</f>
        <v>9.3066015624999991</v>
      </c>
      <c r="T13" s="375">
        <f>SUM(NAInd!T62:T63)</f>
        <v>10.081636230468749</v>
      </c>
      <c r="U13" s="375"/>
      <c r="V13" s="375"/>
      <c r="W13" s="375"/>
    </row>
    <row r="14" spans="1:23" s="363" customFormat="1" hidden="1" outlineLevel="1" x14ac:dyDescent="0.25">
      <c r="B14" s="369" t="s">
        <v>59</v>
      </c>
      <c r="C14" s="375">
        <f>SUM(NAInd!C64:C68)</f>
        <v>21.70817785644531</v>
      </c>
      <c r="D14" s="375">
        <f>SUM(NAInd!D64:D68)</f>
        <v>28.779532836914061</v>
      </c>
      <c r="E14" s="375">
        <f>SUM(NAInd!E64:E68)</f>
        <v>34.83580834960938</v>
      </c>
      <c r="F14" s="375">
        <f>SUM(NAInd!F64:F68)</f>
        <v>27.076639526367188</v>
      </c>
      <c r="G14" s="375">
        <f>SUM(NAInd!G64:G68)</f>
        <v>25.218477661132813</v>
      </c>
      <c r="H14" s="375">
        <f>SUM(NAInd!H64:H68)</f>
        <v>25.600670166015625</v>
      </c>
      <c r="I14" s="375">
        <f>SUM(NAInd!I64:I68)</f>
        <v>22.357261521339417</v>
      </c>
      <c r="J14" s="375">
        <f>SUM(NAInd!J64:J68)</f>
        <v>21.700727172851565</v>
      </c>
      <c r="K14" s="375">
        <f>SUM(NAInd!K64:K68)</f>
        <v>17.926643798828124</v>
      </c>
      <c r="L14" s="375">
        <f>SUM(NAInd!L64:L68)</f>
        <v>16.647618896484374</v>
      </c>
      <c r="M14" s="375">
        <f>SUM(NAInd!M64:M68)</f>
        <v>18.387605895996096</v>
      </c>
      <c r="N14" s="375">
        <f>SUM(NAInd!N64:N68)</f>
        <v>16.96360626220703</v>
      </c>
      <c r="O14" s="375">
        <f>SUM(NAInd!O64:O68)</f>
        <v>17.513685729980466</v>
      </c>
      <c r="P14" s="375">
        <f>SUM(NAInd!P64:P68)</f>
        <v>17.752144592285156</v>
      </c>
      <c r="Q14" s="375">
        <f>SUM(NAInd!Q64:Q68)</f>
        <v>18.691504821777343</v>
      </c>
      <c r="R14" s="375">
        <f>SUM(NAInd!R64:R68)</f>
        <v>22.775510375976562</v>
      </c>
      <c r="S14" s="375">
        <f>SUM(NAInd!S64:S68)</f>
        <v>30.666628662109375</v>
      </c>
      <c r="T14" s="375">
        <f>SUM(NAInd!T64:T68)</f>
        <v>23.56960498046875</v>
      </c>
      <c r="U14" s="375"/>
      <c r="V14" s="375"/>
      <c r="W14" s="375"/>
    </row>
    <row r="15" spans="1:23" s="363" customFormat="1" hidden="1" outlineLevel="1" x14ac:dyDescent="0.25">
      <c r="B15" s="369" t="s">
        <v>60</v>
      </c>
      <c r="C15" s="375">
        <f>NAInd!C69</f>
        <v>19.808798828124999</v>
      </c>
      <c r="D15" s="375">
        <f>NAInd!D69</f>
        <v>20.572201171875001</v>
      </c>
      <c r="E15" s="375">
        <f>NAInd!E69</f>
        <v>18.851984375000001</v>
      </c>
      <c r="F15" s="375">
        <f>NAInd!F69</f>
        <v>19.351046875000002</v>
      </c>
      <c r="G15" s="375">
        <f>NAInd!G69</f>
        <v>20.277328125</v>
      </c>
      <c r="H15" s="375">
        <f>NAInd!H69</f>
        <v>22.552656249999998</v>
      </c>
      <c r="I15" s="375">
        <f>NAInd!I69</f>
        <v>21.725189453125001</v>
      </c>
      <c r="J15" s="375">
        <f>NAInd!J69</f>
        <v>24.0224453125</v>
      </c>
      <c r="K15" s="375">
        <f>NAInd!K69</f>
        <v>26.555861328125001</v>
      </c>
      <c r="L15" s="375">
        <f>NAInd!L69</f>
        <v>23.208947265625</v>
      </c>
      <c r="M15" s="375">
        <f>NAInd!M69</f>
        <v>22.115443359375</v>
      </c>
      <c r="N15" s="375">
        <f>NAInd!N69</f>
        <v>24.362978515624999</v>
      </c>
      <c r="O15" s="375">
        <f>NAInd!O69</f>
        <v>30.170484375000001</v>
      </c>
      <c r="P15" s="375">
        <f>NAInd!P69</f>
        <v>31.45258203125</v>
      </c>
      <c r="Q15" s="375">
        <f>NAInd!Q69</f>
        <v>33.828453125000003</v>
      </c>
      <c r="R15" s="375">
        <f>NAInd!R69</f>
        <v>41.917085937499998</v>
      </c>
      <c r="S15" s="375">
        <f>NAInd!S69</f>
        <v>43.829953125000003</v>
      </c>
      <c r="T15" s="375">
        <f>NAInd!T69</f>
        <v>42.102664062499997</v>
      </c>
      <c r="U15" s="375"/>
      <c r="V15" s="375"/>
      <c r="W15" s="375"/>
    </row>
    <row r="16" spans="1:23" s="363" customFormat="1" hidden="1" outlineLevel="1" x14ac:dyDescent="0.25">
      <c r="B16" s="369" t="s">
        <v>61</v>
      </c>
      <c r="C16" s="375">
        <f>SUM(NAInd!C70:C71)</f>
        <v>22.012980468750001</v>
      </c>
      <c r="D16" s="375">
        <f>SUM(NAInd!D70:D71)</f>
        <v>22.186433593749999</v>
      </c>
      <c r="E16" s="375">
        <f>SUM(NAInd!E70:E71)</f>
        <v>21.212972656249999</v>
      </c>
      <c r="F16" s="375">
        <f>SUM(NAInd!F70:F71)</f>
        <v>19.629348632812501</v>
      </c>
      <c r="G16" s="375">
        <f>SUM(NAInd!G70:G71)</f>
        <v>22.669630859374998</v>
      </c>
      <c r="H16" s="375">
        <f>SUM(NAInd!H70:H71)</f>
        <v>27.696764648437501</v>
      </c>
      <c r="I16" s="375">
        <f>SUM(NAInd!I70:I71)</f>
        <v>28.284191406250002</v>
      </c>
      <c r="J16" s="375">
        <f>SUM(NAInd!J70:J71)</f>
        <v>30.934260742187501</v>
      </c>
      <c r="K16" s="375">
        <f>SUM(NAInd!K70:K71)</f>
        <v>32.715877929687501</v>
      </c>
      <c r="L16" s="375">
        <f>SUM(NAInd!L70:L71)</f>
        <v>30.908040039062499</v>
      </c>
      <c r="M16" s="375">
        <f>SUM(NAInd!M70:M71)</f>
        <v>31.511007812499997</v>
      </c>
      <c r="N16" s="375">
        <f>SUM(NAInd!N70:N71)</f>
        <v>36.922327148437503</v>
      </c>
      <c r="O16" s="375">
        <f>SUM(NAInd!O70:O71)</f>
        <v>42.237854492187502</v>
      </c>
      <c r="P16" s="375">
        <f>SUM(NAInd!P70:P71)</f>
        <v>46.279378906250003</v>
      </c>
      <c r="Q16" s="375">
        <f>SUM(NAInd!Q70:Q71)</f>
        <v>51.954955078124996</v>
      </c>
      <c r="R16" s="375">
        <f>SUM(NAInd!R70:R71)</f>
        <v>62.217789062500003</v>
      </c>
      <c r="S16" s="375">
        <f>SUM(NAInd!S70:S71)</f>
        <v>63.165337890625004</v>
      </c>
      <c r="T16" s="375">
        <f>SUM(NAInd!T70:T71)</f>
        <v>57.603072265625002</v>
      </c>
      <c r="U16" s="375"/>
      <c r="V16" s="375"/>
      <c r="W16" s="375"/>
    </row>
    <row r="17" spans="2:23" s="363" customFormat="1" hidden="1" outlineLevel="1" x14ac:dyDescent="0.25">
      <c r="B17" s="369" t="s">
        <v>62</v>
      </c>
      <c r="C17" s="375">
        <f>SUM(NAInd!C77:C79)</f>
        <v>37.056941894531249</v>
      </c>
      <c r="D17" s="375">
        <f>SUM(NAInd!D77:D79)</f>
        <v>37.551885253906249</v>
      </c>
      <c r="E17" s="375">
        <f>SUM(NAInd!E77:E79)</f>
        <v>39.115187499999998</v>
      </c>
      <c r="F17" s="375">
        <f>SUM(NAInd!F77:F79)</f>
        <v>40.017001953125003</v>
      </c>
      <c r="G17" s="375">
        <f>SUM(NAInd!G77:G79)</f>
        <v>39.983632324218746</v>
      </c>
      <c r="H17" s="375">
        <f>SUM(NAInd!H77:H79)</f>
        <v>39.708785156249995</v>
      </c>
      <c r="I17" s="375">
        <f>SUM(NAInd!I77:I79)</f>
        <v>41.809505371093749</v>
      </c>
      <c r="J17" s="375">
        <f>SUM(NAInd!J77:J79)</f>
        <v>43.334764160156254</v>
      </c>
      <c r="K17" s="375">
        <f>SUM(NAInd!K77:K79)</f>
        <v>45.242077148437502</v>
      </c>
      <c r="L17" s="375">
        <f>SUM(NAInd!L77:L79)</f>
        <v>45.485608398437499</v>
      </c>
      <c r="M17" s="375">
        <f>SUM(NAInd!M77:M79)</f>
        <v>45.239176757812501</v>
      </c>
      <c r="N17" s="375">
        <f>SUM(NAInd!N77:N79)</f>
        <v>46.254583984375003</v>
      </c>
      <c r="O17" s="375">
        <f>SUM(NAInd!O77:O79)</f>
        <v>47.330038574218747</v>
      </c>
      <c r="P17" s="375">
        <f>SUM(NAInd!P77:P79)</f>
        <v>48.587917968749998</v>
      </c>
      <c r="Q17" s="375">
        <f>SUM(NAInd!Q77:Q79)</f>
        <v>51.683439453125004</v>
      </c>
      <c r="R17" s="375">
        <f>SUM(NAInd!R77:R79)</f>
        <v>53.369478515624998</v>
      </c>
      <c r="S17" s="375">
        <f>SUM(NAInd!S77:S79)</f>
        <v>58.593213867187501</v>
      </c>
      <c r="T17" s="375">
        <f>SUM(NAInd!T77:T79)</f>
        <v>61.155324218749996</v>
      </c>
      <c r="U17" s="375"/>
      <c r="V17" s="375"/>
      <c r="W17" s="375"/>
    </row>
    <row r="18" spans="2:23" s="363" customFormat="1" hidden="1" outlineLevel="1" x14ac:dyDescent="0.25">
      <c r="B18" s="369" t="s">
        <v>63</v>
      </c>
      <c r="C18" s="375">
        <f>SUM(NAInd!C72:C76,NAInd!C80:C83)</f>
        <v>30.389098266601565</v>
      </c>
      <c r="D18" s="375">
        <f>SUM(NAInd!D72:D76,NAInd!D80:D83)</f>
        <v>30.947093994140634</v>
      </c>
      <c r="E18" s="375">
        <f>SUM(NAInd!E72:E76,NAInd!E80:E83)</f>
        <v>29.291538574218752</v>
      </c>
      <c r="F18" s="375">
        <f>SUM(NAInd!F72:F76,NAInd!F80:F83)</f>
        <v>29.303131958007814</v>
      </c>
      <c r="G18" s="375">
        <f>SUM(NAInd!G72:G76,NAInd!G80:G83)</f>
        <v>35.681436279296875</v>
      </c>
      <c r="H18" s="375">
        <f>SUM(NAInd!H72:H76,NAInd!H80:H83)</f>
        <v>43.614307250976552</v>
      </c>
      <c r="I18" s="375">
        <f>SUM(NAInd!I72:I76,NAInd!I80:I83)</f>
        <v>49.700055419921881</v>
      </c>
      <c r="J18" s="375">
        <f>SUM(NAInd!J72:J76,NAInd!J80:J83)</f>
        <v>49.985067382812495</v>
      </c>
      <c r="K18" s="375">
        <f>SUM(NAInd!K72:K76,NAInd!K80:K83)</f>
        <v>48.872280517578112</v>
      </c>
      <c r="L18" s="375">
        <f>SUM(NAInd!L72:L76,NAInd!L80:L83)</f>
        <v>44.025461791992186</v>
      </c>
      <c r="M18" s="375">
        <f>SUM(NAInd!M72:M76,NAInd!M80:M83)</f>
        <v>42.143098144531251</v>
      </c>
      <c r="N18" s="375">
        <f>SUM(NAInd!N72:N76,NAInd!N80:N83)</f>
        <v>42.918157958984374</v>
      </c>
      <c r="O18" s="375">
        <f>SUM(NAInd!O72:O76,NAInd!O80:O83)</f>
        <v>45.0633193359375</v>
      </c>
      <c r="P18" s="375">
        <f>SUM(NAInd!P72:P76,NAInd!P80:P83)</f>
        <v>48.183287597656239</v>
      </c>
      <c r="Q18" s="375">
        <f>SUM(NAInd!Q72:Q76,NAInd!Q80:Q83)</f>
        <v>51.991866210937502</v>
      </c>
      <c r="R18" s="375">
        <f>SUM(NAInd!R72:R76,NAInd!R80:R83)</f>
        <v>63.641330078125002</v>
      </c>
      <c r="S18" s="375">
        <f>SUM(NAInd!S72:S76,NAInd!S80:S83)</f>
        <v>66.27844360351564</v>
      </c>
      <c r="T18" s="375">
        <f>SUM(NAInd!T72:T76,NAInd!T80:T83)</f>
        <v>61.54024218750002</v>
      </c>
      <c r="U18" s="375"/>
      <c r="V18" s="375"/>
      <c r="W18" s="375"/>
    </row>
    <row r="19" spans="2:23" s="363" customFormat="1" hidden="1" outlineLevel="1" x14ac:dyDescent="0.25">
      <c r="B19" s="369" t="s">
        <v>64</v>
      </c>
      <c r="C19" s="375">
        <f>SUM(NAInd!C85:C86)</f>
        <v>12.758788330078126</v>
      </c>
      <c r="D19" s="375">
        <f>SUM(NAInd!D85:D86)</f>
        <v>13.530896057128906</v>
      </c>
      <c r="E19" s="375">
        <f>SUM(NAInd!E85:E86)</f>
        <v>13.129587343215942</v>
      </c>
      <c r="F19" s="375">
        <f>SUM(NAInd!F85:F86)</f>
        <v>13.228266601562501</v>
      </c>
      <c r="G19" s="375">
        <f>SUM(NAInd!G85:G86)</f>
        <v>16.055470069885253</v>
      </c>
      <c r="H19" s="375">
        <f>SUM(NAInd!H85:H86)</f>
        <v>18.687091766357423</v>
      </c>
      <c r="I19" s="375">
        <f>SUM(NAInd!I85:I86)</f>
        <v>17.757044921875</v>
      </c>
      <c r="J19" s="375">
        <f>SUM(NAInd!J85:J86)</f>
        <v>18.022646713256837</v>
      </c>
      <c r="K19" s="375">
        <f>SUM(NAInd!K85:K86)</f>
        <v>19.238602844238279</v>
      </c>
      <c r="L19" s="375">
        <f>SUM(NAInd!L85:L86)</f>
        <v>15.982854614257811</v>
      </c>
      <c r="M19" s="375">
        <f>SUM(NAInd!M85:M86)</f>
        <v>17.381150329589843</v>
      </c>
      <c r="N19" s="375">
        <f>SUM(NAInd!N85:N86)</f>
        <v>19.943193420410157</v>
      </c>
      <c r="O19" s="375">
        <f>SUM(NAInd!O85:O86)</f>
        <v>24.33959765625</v>
      </c>
      <c r="P19" s="375">
        <f>SUM(NAInd!P85:P86)</f>
        <v>25.010386535644532</v>
      </c>
      <c r="Q19" s="375">
        <f>SUM(NAInd!Q85:Q86)</f>
        <v>28.620921508789063</v>
      </c>
      <c r="R19" s="375">
        <f>SUM(NAInd!R85:R86)</f>
        <v>30.712504394531251</v>
      </c>
      <c r="S19" s="375">
        <f>SUM(NAInd!S85:S86)</f>
        <v>31.48762744140625</v>
      </c>
      <c r="T19" s="375">
        <f>SUM(NAInd!T85:T86)</f>
        <v>33.933683593749997</v>
      </c>
      <c r="U19" s="375"/>
      <c r="V19" s="375"/>
      <c r="W19" s="375"/>
    </row>
    <row r="20" spans="2:23" s="363" customFormat="1" hidden="1" outlineLevel="1" x14ac:dyDescent="0.25">
      <c r="C20" s="375"/>
      <c r="D20" s="375"/>
      <c r="E20" s="375"/>
      <c r="F20" s="375"/>
      <c r="G20" s="375"/>
      <c r="H20" s="375"/>
      <c r="I20" s="375"/>
      <c r="J20" s="375"/>
      <c r="K20" s="375"/>
      <c r="L20" s="375"/>
      <c r="M20" s="375"/>
      <c r="N20" s="375"/>
      <c r="O20" s="375"/>
      <c r="P20" s="375"/>
      <c r="Q20" s="375"/>
      <c r="R20" s="375"/>
      <c r="S20" s="375"/>
      <c r="T20" s="375"/>
      <c r="U20" s="375"/>
      <c r="V20" s="375"/>
      <c r="W20" s="375"/>
    </row>
    <row r="21" spans="2:23" s="363" customFormat="1" ht="13" hidden="1" outlineLevel="1" x14ac:dyDescent="0.3">
      <c r="B21" s="376" t="s">
        <v>184</v>
      </c>
      <c r="C21" s="374"/>
      <c r="D21" s="374"/>
      <c r="E21" s="374"/>
      <c r="F21" s="374"/>
      <c r="G21" s="374"/>
      <c r="H21" s="374">
        <f>NAExp!B93</f>
        <v>196.26533508300781</v>
      </c>
      <c r="I21" s="374">
        <f>NAExp!C93</f>
        <v>196.44523620605469</v>
      </c>
      <c r="J21" s="374">
        <f>NAExp!D93</f>
        <v>205.56675720214844</v>
      </c>
      <c r="K21" s="374">
        <f>NAExp!E93</f>
        <v>203.08955383300781</v>
      </c>
      <c r="L21" s="374">
        <f>NAExp!F93</f>
        <v>195.66006469726563</v>
      </c>
      <c r="M21" s="374">
        <f>NAExp!G93</f>
        <v>191.79243469238281</v>
      </c>
      <c r="N21" s="374">
        <f>NAExp!H93</f>
        <v>202.321044921875</v>
      </c>
      <c r="O21" s="374">
        <f>NAExp!I93</f>
        <v>216.30546569824219</v>
      </c>
      <c r="P21" s="374">
        <f>NAExp!J93</f>
        <v>221.96340942382813</v>
      </c>
      <c r="Q21" s="374">
        <f>NAExp!K93</f>
        <v>245.74552917480469</v>
      </c>
      <c r="R21" s="374">
        <f>NAExp!L93</f>
        <v>290.89114379882813</v>
      </c>
      <c r="S21" s="374">
        <f>NAExp!M93</f>
        <v>307.12728881835938</v>
      </c>
      <c r="T21" s="374">
        <f>NAExp!N93</f>
        <v>294.31314086914063</v>
      </c>
      <c r="U21" s="375"/>
      <c r="V21" s="375"/>
      <c r="W21" s="375"/>
    </row>
    <row r="22" spans="2:23" s="363" customFormat="1" hidden="1" outlineLevel="1" x14ac:dyDescent="0.25">
      <c r="B22" s="369" t="s">
        <v>66</v>
      </c>
      <c r="C22" s="375"/>
      <c r="D22" s="375"/>
      <c r="E22" s="375"/>
      <c r="F22" s="375"/>
      <c r="G22" s="375"/>
      <c r="H22" s="375">
        <f>NAExp!B67</f>
        <v>57.760684967041016</v>
      </c>
      <c r="I22" s="375">
        <f>NAExp!C67</f>
        <v>63.731315612792969</v>
      </c>
      <c r="J22" s="375">
        <f>NAExp!D67</f>
        <v>64.428421020507813</v>
      </c>
      <c r="K22" s="375">
        <f>NAExp!E67</f>
        <v>68.566131591796875</v>
      </c>
      <c r="L22" s="375">
        <f>NAExp!F67</f>
        <v>69.4561767578125</v>
      </c>
      <c r="M22" s="375">
        <f>NAExp!G67</f>
        <v>68.738380432128906</v>
      </c>
      <c r="N22" s="375">
        <f>NAExp!H67</f>
        <v>69.404594421386719</v>
      </c>
      <c r="O22" s="375">
        <f>NAExp!I67</f>
        <v>70.347442626953125</v>
      </c>
      <c r="P22" s="375">
        <f>NAExp!J67</f>
        <v>73.705612182617188</v>
      </c>
      <c r="Q22" s="375">
        <f>NAExp!K67</f>
        <v>77.276145935058594</v>
      </c>
      <c r="R22" s="375">
        <f>NAExp!L67</f>
        <v>80.030998229980469</v>
      </c>
      <c r="S22" s="375">
        <f>NAExp!M67</f>
        <v>86.1602783203125</v>
      </c>
      <c r="T22" s="375">
        <f>NAExp!N67</f>
        <v>87.332084655761719</v>
      </c>
      <c r="U22" s="375"/>
      <c r="V22" s="375"/>
      <c r="W22" s="375"/>
    </row>
    <row r="23" spans="2:23" s="363" customFormat="1" hidden="1" outlineLevel="1" x14ac:dyDescent="0.25">
      <c r="B23" s="369" t="s">
        <v>67</v>
      </c>
      <c r="C23" s="375"/>
      <c r="D23" s="375"/>
      <c r="E23" s="375"/>
      <c r="F23" s="375"/>
      <c r="G23" s="375"/>
      <c r="H23" s="375">
        <f>NAExp!B71</f>
        <v>120.34205627441406</v>
      </c>
      <c r="I23" s="375">
        <f>NAExp!C71</f>
        <v>126.71314239501953</v>
      </c>
      <c r="J23" s="375">
        <f>NAExp!D71</f>
        <v>130.77449035644531</v>
      </c>
      <c r="K23" s="375">
        <f>NAExp!E71</f>
        <v>138.54695129394531</v>
      </c>
      <c r="L23" s="375">
        <f>NAExp!F71</f>
        <v>132.12593078613281</v>
      </c>
      <c r="M23" s="375">
        <f>NAExp!G71</f>
        <v>130.93153381347656</v>
      </c>
      <c r="N23" s="375">
        <f>NAExp!H71</f>
        <v>139.54884338378906</v>
      </c>
      <c r="O23" s="375">
        <f>NAExp!I71</f>
        <v>155.01516723632813</v>
      </c>
      <c r="P23" s="375">
        <f>NAExp!J71</f>
        <v>164.97813415527344</v>
      </c>
      <c r="Q23" s="375">
        <f>NAExp!K71</f>
        <v>177.79237365722656</v>
      </c>
      <c r="R23" s="375">
        <f>NAExp!L71</f>
        <v>189.64849853515625</v>
      </c>
      <c r="S23" s="375">
        <f>NAExp!M71</f>
        <v>201.04806518554688</v>
      </c>
      <c r="T23" s="375">
        <f>NAExp!N71</f>
        <v>202.97377014160156</v>
      </c>
      <c r="U23" s="375"/>
      <c r="V23" s="375"/>
      <c r="W23" s="375"/>
    </row>
    <row r="24" spans="2:23" s="363" customFormat="1" hidden="1" outlineLevel="1" x14ac:dyDescent="0.25">
      <c r="B24" s="369" t="s">
        <v>68</v>
      </c>
      <c r="C24" s="375"/>
      <c r="D24" s="375"/>
      <c r="E24" s="375"/>
      <c r="F24" s="375"/>
      <c r="G24" s="375"/>
      <c r="H24" s="375">
        <f>NAExp!B77</f>
        <v>80.537635803222656</v>
      </c>
      <c r="I24" s="375">
        <f>NAExp!C77</f>
        <v>74.521812438964844</v>
      </c>
      <c r="J24" s="375">
        <f>NAExp!D77</f>
        <v>69.329345703125</v>
      </c>
      <c r="K24" s="375">
        <f>NAExp!E77</f>
        <v>64.364067077636719</v>
      </c>
      <c r="L24" s="375">
        <f>NAExp!F77</f>
        <v>48.051849365234375</v>
      </c>
      <c r="M24" s="375">
        <f>NAExp!G77</f>
        <v>46.776943206787109</v>
      </c>
      <c r="N24" s="375">
        <f>NAExp!H77</f>
        <v>58.052036285400391</v>
      </c>
      <c r="O24" s="375">
        <f>NAExp!I77</f>
        <v>60.095046997070313</v>
      </c>
      <c r="P24" s="375">
        <f>NAExp!J77</f>
        <v>54.683879852294922</v>
      </c>
      <c r="Q24" s="375">
        <f>NAExp!K77</f>
        <v>79.205398559570313</v>
      </c>
      <c r="R24" s="375">
        <f>NAExp!L77</f>
        <v>85.758895874023438</v>
      </c>
      <c r="S24" s="375">
        <f>NAExp!M77</f>
        <v>89.78125</v>
      </c>
      <c r="T24" s="375">
        <f>NAExp!N77</f>
        <v>94.107528686523438</v>
      </c>
      <c r="U24" s="375"/>
      <c r="V24" s="375"/>
      <c r="W24" s="375"/>
    </row>
    <row r="25" spans="2:23" s="363" customFormat="1" ht="13" hidden="1" outlineLevel="1" x14ac:dyDescent="0.3">
      <c r="B25" s="376" t="s">
        <v>69</v>
      </c>
      <c r="C25" s="374"/>
      <c r="D25" s="374"/>
      <c r="E25" s="374"/>
      <c r="F25" s="374"/>
      <c r="G25" s="374"/>
      <c r="H25" s="374">
        <f>NAExp!B81</f>
        <v>259.397705078125</v>
      </c>
      <c r="I25" s="374">
        <f>NAExp!C81</f>
        <v>264.990478515625</v>
      </c>
      <c r="J25" s="374">
        <f>NAExp!D81</f>
        <v>264.99026489257813</v>
      </c>
      <c r="K25" s="374">
        <f>NAExp!E81</f>
        <v>271.07913208007813</v>
      </c>
      <c r="L25" s="374">
        <f>NAExp!F81</f>
        <v>249.31703186035156</v>
      </c>
      <c r="M25" s="374">
        <f>NAExp!G81</f>
        <v>247.78910827636719</v>
      </c>
      <c r="N25" s="374">
        <f>NAExp!H81</f>
        <v>267.56259155273438</v>
      </c>
      <c r="O25" s="374">
        <f>NAExp!I81</f>
        <v>286.00311279296875</v>
      </c>
      <c r="P25" s="374">
        <f>NAExp!J81</f>
        <v>294.20953369140625</v>
      </c>
      <c r="Q25" s="374">
        <f>NAExp!K81</f>
        <v>332.09024047851563</v>
      </c>
      <c r="R25" s="374">
        <f>NAExp!L81</f>
        <v>350.16165161132813</v>
      </c>
      <c r="S25" s="374">
        <f>NAExp!M81</f>
        <v>374.92410278320313</v>
      </c>
      <c r="T25" s="374">
        <f>NAExp!N81</f>
        <v>385.3603515625</v>
      </c>
      <c r="U25" s="375"/>
      <c r="V25" s="375"/>
      <c r="W25" s="375"/>
    </row>
    <row r="26" spans="2:23" s="363" customFormat="1" hidden="1" outlineLevel="1" x14ac:dyDescent="0.25">
      <c r="B26" s="369" t="s">
        <v>70</v>
      </c>
      <c r="C26" s="375"/>
      <c r="D26" s="375"/>
      <c r="E26" s="375"/>
      <c r="F26" s="375"/>
      <c r="G26" s="375"/>
      <c r="H26" s="375">
        <f>NAExp!B82</f>
        <v>81.754531860351563</v>
      </c>
      <c r="I26" s="375">
        <f>NAExp!C82</f>
        <v>87.959861755371094</v>
      </c>
      <c r="J26" s="375">
        <f>NAExp!D82</f>
        <v>85.528045654296875</v>
      </c>
      <c r="K26" s="375">
        <f>NAExp!E82</f>
        <v>92.962562561035156</v>
      </c>
      <c r="L26" s="375">
        <f>NAExp!F82</f>
        <v>79.241249084472656</v>
      </c>
      <c r="M26" s="375">
        <f>NAExp!G82</f>
        <v>85.4464111328125</v>
      </c>
      <c r="N26" s="375">
        <f>NAExp!H82</f>
        <v>102.12645721435547</v>
      </c>
      <c r="O26" s="375">
        <f>NAExp!I82</f>
        <v>120.00851440429688</v>
      </c>
      <c r="P26" s="375">
        <f>NAExp!J82</f>
        <v>123.21358489990234</v>
      </c>
      <c r="Q26" s="375">
        <f>NAExp!K82</f>
        <v>135.74325561523438</v>
      </c>
      <c r="R26" s="375">
        <f>NAExp!L82</f>
        <v>151.92196655273438</v>
      </c>
      <c r="S26" s="375">
        <f>NAExp!M82</f>
        <v>146.21629333496094</v>
      </c>
      <c r="T26" s="375">
        <f>NAExp!N82</f>
        <v>132.3096923828125</v>
      </c>
      <c r="U26" s="375"/>
      <c r="V26" s="375"/>
      <c r="W26" s="375"/>
    </row>
    <row r="27" spans="2:23" s="363" customFormat="1" hidden="1" outlineLevel="1" x14ac:dyDescent="0.25">
      <c r="B27" s="369" t="s">
        <v>71</v>
      </c>
      <c r="C27" s="375"/>
      <c r="D27" s="375"/>
      <c r="E27" s="375"/>
      <c r="F27" s="375"/>
      <c r="G27" s="375"/>
      <c r="H27" s="375">
        <f>NAExp!B88</f>
        <v>144.88690185546875</v>
      </c>
      <c r="I27" s="375">
        <f>NAExp!C88</f>
        <v>156.50511169433594</v>
      </c>
      <c r="J27" s="375">
        <f>NAExp!D88</f>
        <v>144.9515380859375</v>
      </c>
      <c r="K27" s="375">
        <f>NAExp!E88</f>
        <v>160.9521484375</v>
      </c>
      <c r="L27" s="375">
        <f>NAExp!F88</f>
        <v>132.89822387695313</v>
      </c>
      <c r="M27" s="375">
        <f>NAExp!G88</f>
        <v>141.44306945800781</v>
      </c>
      <c r="N27" s="375">
        <f>NAExp!H88</f>
        <v>167.36799621582031</v>
      </c>
      <c r="O27" s="375">
        <f>NAExp!I88</f>
        <v>189.70614624023438</v>
      </c>
      <c r="P27" s="375">
        <f>NAExp!J88</f>
        <v>195.45970153808594</v>
      </c>
      <c r="Q27" s="375">
        <f>NAExp!K88</f>
        <v>222.08798217773438</v>
      </c>
      <c r="R27" s="375">
        <f>NAExp!L88</f>
        <v>211.19247436523438</v>
      </c>
      <c r="S27" s="375">
        <f>NAExp!M88</f>
        <v>214.01312255859375</v>
      </c>
      <c r="T27" s="375">
        <f>NAExp!N88</f>
        <v>223.35690307617188</v>
      </c>
      <c r="U27" s="375"/>
      <c r="V27" s="375"/>
      <c r="W27" s="375"/>
    </row>
    <row r="28" spans="2:23" s="363" customFormat="1" hidden="1" outlineLevel="1" x14ac:dyDescent="0.25">
      <c r="B28" s="369"/>
      <c r="K28" s="375"/>
      <c r="L28" s="375"/>
      <c r="M28" s="375"/>
      <c r="N28" s="375"/>
      <c r="O28" s="375"/>
      <c r="P28" s="375"/>
      <c r="Q28" s="375"/>
      <c r="R28" s="375"/>
      <c r="S28" s="375"/>
      <c r="T28" s="375"/>
      <c r="U28" s="375"/>
      <c r="V28" s="375"/>
      <c r="W28" s="375"/>
    </row>
    <row r="29" spans="2:23" s="364" customFormat="1" ht="13" hidden="1" outlineLevel="1" x14ac:dyDescent="0.3">
      <c r="B29" s="376" t="s">
        <v>185</v>
      </c>
      <c r="C29" s="374" t="e">
        <f>NAInc!#REF!</f>
        <v>#REF!</v>
      </c>
      <c r="D29" s="374" t="e">
        <f>NAInc!#REF!</f>
        <v>#REF!</v>
      </c>
      <c r="E29" s="374" t="e">
        <f>NAInc!#REF!</f>
        <v>#REF!</v>
      </c>
      <c r="F29" s="374" t="e">
        <f>NAInc!#REF!</f>
        <v>#REF!</v>
      </c>
      <c r="G29" s="374" t="e">
        <f>NAInc!#REF!</f>
        <v>#REF!</v>
      </c>
      <c r="H29" s="374" t="e">
        <f>NAInc!#REF!</f>
        <v>#REF!</v>
      </c>
      <c r="I29" s="374" t="e">
        <f>NAInc!#REF!</f>
        <v>#REF!</v>
      </c>
      <c r="J29" s="374" t="e">
        <f>NAInc!#REF!</f>
        <v>#REF!</v>
      </c>
      <c r="K29" s="374" t="e">
        <f>NAInc!#REF!</f>
        <v>#REF!</v>
      </c>
      <c r="L29" s="374" t="e">
        <f>NAInc!#REF!</f>
        <v>#REF!</v>
      </c>
      <c r="M29" s="374" t="e">
        <f>NAInc!#REF!</f>
        <v>#REF!</v>
      </c>
      <c r="N29" s="374" t="e">
        <f>NAInc!#REF!</f>
        <v>#REF!</v>
      </c>
      <c r="O29" s="374" t="e">
        <f>NAInc!#REF!</f>
        <v>#REF!</v>
      </c>
      <c r="P29" s="374" t="e">
        <f>NAInc!#REF!</f>
        <v>#REF!</v>
      </c>
      <c r="Q29" s="374" t="e">
        <f>NAInc!#REF!</f>
        <v>#REF!</v>
      </c>
      <c r="R29" s="374" t="e">
        <f>NAInc!#REF!</f>
        <v>#REF!</v>
      </c>
      <c r="S29" s="374" t="e">
        <f>NAInc!#REF!</f>
        <v>#REF!</v>
      </c>
      <c r="T29" s="374" t="e">
        <f>NAInc!#REF!</f>
        <v>#REF!</v>
      </c>
      <c r="U29" s="375"/>
      <c r="V29" s="375"/>
      <c r="W29" s="375"/>
    </row>
    <row r="30" spans="2:23" s="363" customFormat="1" ht="13" hidden="1" outlineLevel="1" x14ac:dyDescent="0.3">
      <c r="B30" s="368" t="s">
        <v>73</v>
      </c>
      <c r="K30" s="375"/>
      <c r="L30" s="375"/>
      <c r="M30" s="375"/>
      <c r="N30" s="375"/>
      <c r="O30" s="375"/>
      <c r="P30" s="375"/>
      <c r="Q30" s="375"/>
      <c r="R30" s="375"/>
      <c r="S30" s="375"/>
      <c r="T30" s="375"/>
      <c r="U30" s="375"/>
      <c r="V30" s="375"/>
      <c r="W30" s="375"/>
    </row>
    <row r="31" spans="2:23" s="363" customFormat="1" hidden="1" outlineLevel="1" x14ac:dyDescent="0.25">
      <c r="B31" s="369" t="s">
        <v>74</v>
      </c>
      <c r="C31" s="375">
        <f>NAInc!C3</f>
        <v>85.772453124999998</v>
      </c>
      <c r="D31" s="375">
        <f>NAInc!D3</f>
        <v>91.5027890625</v>
      </c>
      <c r="E31" s="375">
        <f>NAInc!E3</f>
        <v>96.552546875000004</v>
      </c>
      <c r="F31" s="375">
        <f>NAInc!F3</f>
        <v>96.732335937499997</v>
      </c>
      <c r="G31" s="375">
        <f>NAInc!G3</f>
        <v>100.30996875</v>
      </c>
      <c r="H31" s="375">
        <f>NAInc!H3</f>
        <v>103.58339062500001</v>
      </c>
      <c r="I31" s="375">
        <f>NAInc!I3</f>
        <v>104.4688125</v>
      </c>
      <c r="J31" s="375">
        <f>NAInc!J3</f>
        <v>104.61203125</v>
      </c>
      <c r="K31" s="375">
        <f>NAInc!K3</f>
        <v>104.9334609375</v>
      </c>
      <c r="L31" s="375">
        <f>NAInc!L3</f>
        <v>101.5879140625</v>
      </c>
      <c r="M31" s="375">
        <f>NAInc!M3</f>
        <v>100.308296875</v>
      </c>
      <c r="N31" s="375">
        <f>NAInc!N3</f>
        <v>104.98762499999999</v>
      </c>
      <c r="O31" s="375">
        <f>NAInc!O3</f>
        <v>107.99128125</v>
      </c>
      <c r="P31" s="375">
        <f>NAInc!P3</f>
        <v>111.86994531249999</v>
      </c>
      <c r="Q31" s="375">
        <f>NAInc!Q3</f>
        <v>119.012046875</v>
      </c>
      <c r="R31" s="375">
        <f>NAInc!R3</f>
        <v>132.75979687500001</v>
      </c>
      <c r="S31" s="375">
        <f>NAInc!S3</f>
        <v>147.57284375</v>
      </c>
      <c r="T31" s="375">
        <f>NAInc!T3</f>
        <v>155.8153125</v>
      </c>
      <c r="U31" s="375"/>
      <c r="V31" s="375"/>
      <c r="W31" s="375"/>
    </row>
    <row r="32" spans="2:23" s="363" customFormat="1" hidden="1" outlineLevel="1" x14ac:dyDescent="0.25">
      <c r="B32" s="369" t="s">
        <v>75</v>
      </c>
      <c r="C32" s="375">
        <f>NAInc!C4+NAInc!C6</f>
        <v>47.168805908203126</v>
      </c>
      <c r="D32" s="375">
        <f>NAInc!D4+NAInc!D6</f>
        <v>49.634968505859376</v>
      </c>
      <c r="E32" s="375">
        <f>NAInc!E4+NAInc!E6</f>
        <v>47.730914062500005</v>
      </c>
      <c r="F32" s="375">
        <f>NAInc!F4+NAInc!F6</f>
        <v>39.617381347656249</v>
      </c>
      <c r="G32" s="375">
        <f>NAInc!G4+NAInc!G6</f>
        <v>41.262241455078126</v>
      </c>
      <c r="H32" s="375">
        <f>NAInc!H4+NAInc!H6</f>
        <v>50.278863525390626</v>
      </c>
      <c r="I32" s="375">
        <f>NAInc!I4+NAInc!I6</f>
        <v>54.599377441406247</v>
      </c>
      <c r="J32" s="375">
        <f>NAInc!J4+NAInc!J6</f>
        <v>61.643689208984377</v>
      </c>
      <c r="K32" s="375">
        <f>NAInc!K4+NAInc!K6</f>
        <v>63.493843505859374</v>
      </c>
      <c r="L32" s="375">
        <f>NAInc!L4+NAInc!L6</f>
        <v>55.317954833984373</v>
      </c>
      <c r="M32" s="375">
        <f>NAInc!M4+NAInc!M6</f>
        <v>55.638711425781253</v>
      </c>
      <c r="N32" s="375">
        <f>NAInc!N4+NAInc!N6</f>
        <v>58.931790283203128</v>
      </c>
      <c r="O32" s="375">
        <f>NAInc!O4+NAInc!O6</f>
        <v>70.396242919921875</v>
      </c>
      <c r="P32" s="375">
        <f>NAInc!P4+NAInc!P6</f>
        <v>77.285460937500005</v>
      </c>
      <c r="Q32" s="375">
        <f>NAInc!Q4+NAInc!Q6</f>
        <v>85.377604492187501</v>
      </c>
      <c r="R32" s="375">
        <f>NAInc!R4+NAInc!R6</f>
        <v>106.16036914062501</v>
      </c>
      <c r="S32" s="375">
        <f>NAInc!S4+NAInc!S6</f>
        <v>108.25617187500001</v>
      </c>
      <c r="T32" s="375">
        <f>NAInc!T4+NAInc!T6</f>
        <v>84.134110351562498</v>
      </c>
      <c r="U32" s="375"/>
      <c r="V32" s="375"/>
      <c r="W32" s="375"/>
    </row>
    <row r="33" spans="1:24" s="363" customFormat="1" hidden="1" outlineLevel="1" x14ac:dyDescent="0.25">
      <c r="B33" s="369" t="s">
        <v>76</v>
      </c>
      <c r="C33" s="375">
        <f>NAInc!C8</f>
        <v>14.162776367187501</v>
      </c>
      <c r="D33" s="375">
        <f>NAInc!D8</f>
        <v>14.192457031249999</v>
      </c>
      <c r="E33" s="375">
        <f>NAInc!E8</f>
        <v>13.160527343749999</v>
      </c>
      <c r="F33" s="375">
        <f>NAInc!F8</f>
        <v>13.284766601562501</v>
      </c>
      <c r="G33" s="375">
        <f>NAInc!G8</f>
        <v>16.101747070312499</v>
      </c>
      <c r="H33" s="375">
        <f>NAInc!H8</f>
        <v>19.07980078125</v>
      </c>
      <c r="I33" s="375">
        <f>NAInc!I8</f>
        <v>17.757044921875</v>
      </c>
      <c r="J33" s="375">
        <f>NAInc!J8</f>
        <v>18.167886718750001</v>
      </c>
      <c r="K33" s="375">
        <f>NAInc!K8</f>
        <v>19.964714843749999</v>
      </c>
      <c r="L33" s="375">
        <f>NAInc!L8</f>
        <v>17.801263671874999</v>
      </c>
      <c r="M33" s="375">
        <f>NAInc!M8</f>
        <v>18.100568359375</v>
      </c>
      <c r="N33" s="375">
        <f>NAInc!N8</f>
        <v>19.994982421875001</v>
      </c>
      <c r="O33" s="375">
        <f>NAInc!O8</f>
        <v>24.33959765625</v>
      </c>
      <c r="P33" s="375">
        <f>NAInc!P8</f>
        <v>25.35564453125</v>
      </c>
      <c r="Q33" s="375">
        <f>NAInc!Q8</f>
        <v>29.032853515625</v>
      </c>
      <c r="R33" s="375">
        <f>NAInc!R8</f>
        <v>34.234441406249999</v>
      </c>
      <c r="S33" s="375">
        <f>NAInc!S8</f>
        <v>35.329976562500001</v>
      </c>
      <c r="T33" s="375">
        <f>NAInc!T8</f>
        <v>33.975683593749999</v>
      </c>
      <c r="U33" s="375"/>
      <c r="V33" s="375"/>
      <c r="W33" s="375"/>
    </row>
    <row r="34" spans="1:24" s="377" customFormat="1" ht="17.25" hidden="1" customHeight="1" outlineLevel="1" x14ac:dyDescent="0.3">
      <c r="B34" s="378" t="s">
        <v>186</v>
      </c>
      <c r="C34" s="379">
        <f>NAInc!C10</f>
        <v>142.740390625</v>
      </c>
      <c r="D34" s="379">
        <f>NAInc!D10</f>
        <v>152.08506249999999</v>
      </c>
      <c r="E34" s="379">
        <f>NAInc!E10</f>
        <v>155.70462499999999</v>
      </c>
      <c r="F34" s="379">
        <f>NAInc!F10</f>
        <v>147.589015625</v>
      </c>
      <c r="G34" s="379">
        <f>NAInc!G10</f>
        <v>155.941828125</v>
      </c>
      <c r="H34" s="379">
        <f>NAInc!H10</f>
        <v>170.67490624999999</v>
      </c>
      <c r="I34" s="379">
        <f>NAInc!I10</f>
        <v>174.37951562500001</v>
      </c>
      <c r="J34" s="379">
        <f>NAInc!J10</f>
        <v>180.483125</v>
      </c>
      <c r="K34" s="379">
        <f>NAInc!K10</f>
        <v>184.22345312499999</v>
      </c>
      <c r="L34" s="379">
        <f>NAInc!L10</f>
        <v>169.840421875</v>
      </c>
      <c r="M34" s="379">
        <f>NAInc!M10</f>
        <v>171.06746874999999</v>
      </c>
      <c r="N34" s="379">
        <f>NAInc!N10</f>
        <v>181.901109375</v>
      </c>
      <c r="O34" s="379">
        <f>NAInc!O10</f>
        <v>201.48943750000001</v>
      </c>
      <c r="P34" s="379">
        <f>NAInc!P10</f>
        <v>212.36403125000001</v>
      </c>
      <c r="Q34" s="379">
        <f>NAInc!Q10</f>
        <v>231.29739062499999</v>
      </c>
      <c r="R34" s="379">
        <f>NAInc!R10</f>
        <v>268.37987500000003</v>
      </c>
      <c r="S34" s="379">
        <f>NAInc!S10</f>
        <v>286.73390625000002</v>
      </c>
      <c r="T34" s="379">
        <f>NAInc!T10</f>
        <v>272.67396874999997</v>
      </c>
      <c r="U34" s="375"/>
      <c r="V34" s="375"/>
      <c r="W34" s="375"/>
    </row>
    <row r="35" spans="1:24" s="398" customFormat="1" ht="20.25" hidden="1" customHeight="1" outlineLevel="1" x14ac:dyDescent="0.25">
      <c r="A35" s="395"/>
      <c r="B35" s="396" t="s">
        <v>187</v>
      </c>
      <c r="C35" s="397">
        <f>NAInc!C14</f>
        <v>6.8121528320312503</v>
      </c>
      <c r="D35" s="397">
        <f>NAInc!D14</f>
        <v>7.3624174804687499</v>
      </c>
      <c r="E35" s="397">
        <f>NAInc!E14</f>
        <v>6.9554853515625004</v>
      </c>
      <c r="F35" s="397">
        <f>NAInc!F14</f>
        <v>6.9789545898437497</v>
      </c>
      <c r="G35" s="397">
        <f>NAInc!G14</f>
        <v>10.422326171875</v>
      </c>
      <c r="H35" s="397">
        <f>NAInc!H14</f>
        <v>14.98380859375</v>
      </c>
      <c r="I35" s="397">
        <f>NAInc!I14</f>
        <v>16.398408203125001</v>
      </c>
      <c r="J35" s="397">
        <f>NAInc!J14</f>
        <v>15.530109375</v>
      </c>
      <c r="K35" s="397">
        <f>NAInc!K14</f>
        <v>14.824267578124999</v>
      </c>
      <c r="L35" s="397">
        <f>NAInc!L14</f>
        <v>14.209965820312499</v>
      </c>
      <c r="M35" s="397">
        <f>NAInc!M14</f>
        <v>13.22523046875</v>
      </c>
      <c r="N35" s="397">
        <f>NAInc!N14</f>
        <v>13.2627890625</v>
      </c>
      <c r="O35" s="397">
        <f>NAInc!O14</f>
        <v>13.4392177734375</v>
      </c>
      <c r="P35" s="397">
        <f>NAInc!P14</f>
        <v>13.895049804687501</v>
      </c>
      <c r="Q35" s="397">
        <f>NAInc!Q14</f>
        <v>14.1400048828125</v>
      </c>
      <c r="R35" s="397">
        <f>NAInc!R14</f>
        <v>14.845760742187499</v>
      </c>
      <c r="S35" s="397">
        <f>NAInc!S14</f>
        <v>16.593910156250001</v>
      </c>
      <c r="T35" s="397">
        <f>NAInc!T14</f>
        <v>17.3122578125</v>
      </c>
      <c r="U35" s="375"/>
      <c r="V35" s="375"/>
      <c r="W35" s="375"/>
    </row>
    <row r="36" spans="1:24" ht="21" customHeight="1" collapsed="1" x14ac:dyDescent="0.35">
      <c r="A36" s="357" t="s">
        <v>79</v>
      </c>
      <c r="B36" s="358"/>
      <c r="C36" s="359"/>
      <c r="D36" s="359"/>
      <c r="E36" s="359"/>
      <c r="F36" s="359"/>
      <c r="G36" s="359"/>
      <c r="H36" s="359"/>
      <c r="I36" s="359"/>
      <c r="J36" s="359"/>
      <c r="K36" s="359"/>
      <c r="L36" s="359"/>
      <c r="M36" s="359"/>
      <c r="N36" s="359"/>
      <c r="O36" s="359"/>
      <c r="P36" s="359"/>
      <c r="Q36" s="359"/>
      <c r="R36" s="359"/>
      <c r="S36" s="359"/>
      <c r="T36" s="359"/>
      <c r="U36" s="375"/>
      <c r="V36" s="375"/>
      <c r="W36" s="375"/>
    </row>
    <row r="37" spans="1:24" ht="20.25" customHeight="1" x14ac:dyDescent="0.25">
      <c r="A37" s="361"/>
      <c r="B37" s="361" t="s">
        <v>80</v>
      </c>
      <c r="C37" s="384"/>
      <c r="D37" s="388">
        <f>(NAgni!D57/NAgni!C57-1)</f>
        <v>-7.2623126885900113E-3</v>
      </c>
      <c r="E37" s="388">
        <f>(NAgni!E57/NAgni!D57-1)</f>
        <v>-2.7320393552654476E-3</v>
      </c>
      <c r="F37" s="388">
        <f>(NAgni!F57/NAgni!E57-1)</f>
        <v>6.4674514818647832E-3</v>
      </c>
      <c r="G37" s="388">
        <f>(NAgni!G57/NAgni!F57-1)</f>
        <v>5.3738221005428244E-3</v>
      </c>
      <c r="H37" s="388">
        <f>(NAgni!H57/NAgni!G57-1)</f>
        <v>3.5575724490310767E-2</v>
      </c>
      <c r="I37" s="388">
        <f>(NAgni!I57/NAgni!H57-1)</f>
        <v>4.2391255907990866E-2</v>
      </c>
      <c r="J37" s="388">
        <f>(NAgni!J57/NAgni!I57-1)</f>
        <v>3.0201415500641371E-2</v>
      </c>
      <c r="K37" s="388">
        <f>(NAgni!K57/NAgni!J57-1)</f>
        <v>9.9287421396494935E-2</v>
      </c>
      <c r="L37" s="388">
        <f>(NAgni!L57/NAgni!K57-1)</f>
        <v>4.6810814141298618E-2</v>
      </c>
      <c r="M37" s="388">
        <f>(NAgni!M57/NAgni!L57-1)</f>
        <v>1.0938486673107484E-2</v>
      </c>
      <c r="N37" s="388">
        <f>(NAgni!N57/NAgni!M57-1)</f>
        <v>2.6331286139187116E-2</v>
      </c>
      <c r="O37" s="388">
        <f>(NAgni!O57/NAgni!N57-1)</f>
        <v>5.4389565755467606E-2</v>
      </c>
      <c r="P37" s="388">
        <f>(NAgni!P57/NAgni!O57-1)</f>
        <v>2.845405493298081E-2</v>
      </c>
      <c r="Q37" s="388">
        <f>(NAgni!Q57/NAgni!P57-1)</f>
        <v>3.9618278141296148E-2</v>
      </c>
      <c r="R37" s="388">
        <f>(NAgni!R57/NAgni!Q57-1)</f>
        <v>2.1986570995090604E-2</v>
      </c>
      <c r="S37" s="388">
        <f>(NAgni!S57/NAgni!R57-1)</f>
        <v>-1.3207624586905164E-2</v>
      </c>
      <c r="T37" s="388">
        <f>(NAgni!T57/NAgni!S57-1)</f>
        <v>8.864035083898214E-3</v>
      </c>
      <c r="U37" s="375"/>
      <c r="V37" s="375"/>
      <c r="W37" s="375"/>
    </row>
    <row r="38" spans="1:24" s="363" customFormat="1" ht="20.25" hidden="1" customHeight="1" outlineLevel="1" x14ac:dyDescent="0.25">
      <c r="B38" s="369" t="s">
        <v>81</v>
      </c>
      <c r="C38" s="370"/>
      <c r="D38" s="370">
        <f t="array" ref="D38:T38">TRANSPOSE(CpiOld!M151:M167)</f>
        <v>-1.9916844893593355E-2</v>
      </c>
      <c r="E38" s="370">
        <v>-2.2494993837108845E-3</v>
      </c>
      <c r="F38" s="370">
        <v>7.2756339125130687E-3</v>
      </c>
      <c r="G38" s="370">
        <v>3.3228074951377584E-2</v>
      </c>
      <c r="H38" s="370">
        <v>7.6392594124362834E-2</v>
      </c>
      <c r="I38" s="370">
        <v>0.10744600915976021</v>
      </c>
      <c r="J38" s="370">
        <v>5.1316936810182012E-2</v>
      </c>
      <c r="K38" s="370">
        <v>0.13003099923650718</v>
      </c>
      <c r="L38" s="370">
        <v>5.0115707298125312E-2</v>
      </c>
      <c r="M38" s="370">
        <v>-1.5138456527706845E-3</v>
      </c>
      <c r="N38" s="370">
        <v>2.1931697645950488E-2</v>
      </c>
      <c r="O38" s="370">
        <v>4.0635991210748124E-2</v>
      </c>
      <c r="P38" s="370">
        <v>2.7769211177527398E-2</v>
      </c>
      <c r="Q38" s="370">
        <v>3.4165598416525889E-2</v>
      </c>
      <c r="R38" s="370">
        <v>-1.6422302042984338E-2</v>
      </c>
      <c r="S38" s="370">
        <v>-1.3371070458813916E-2</v>
      </c>
      <c r="T38" s="370">
        <v>7.0808510479958287E-3</v>
      </c>
      <c r="U38" s="375"/>
      <c r="V38" s="375"/>
      <c r="W38" s="375"/>
      <c r="X38" s="318"/>
    </row>
    <row r="39" spans="1:24" s="363" customFormat="1" hidden="1" outlineLevel="1" x14ac:dyDescent="0.25">
      <c r="B39" s="369" t="s">
        <v>82</v>
      </c>
      <c r="C39" s="370"/>
      <c r="D39" s="370">
        <f t="array" ref="D39:T39">TRANSPOSE(CpiOld!X151:X167)</f>
        <v>-4.8396547663676071E-4</v>
      </c>
      <c r="E39" s="370">
        <v>-3.1137017493614305E-3</v>
      </c>
      <c r="F39" s="370">
        <v>2.2871548597105607E-2</v>
      </c>
      <c r="G39" s="370">
        <v>5.420199402904613E-3</v>
      </c>
      <c r="H39" s="370">
        <v>1.1118433139955419E-2</v>
      </c>
      <c r="I39" s="370">
        <v>2.4497938807036324E-2</v>
      </c>
      <c r="J39" s="370">
        <v>2.0535647523195921E-2</v>
      </c>
      <c r="K39" s="370">
        <v>8.51172610237938E-2</v>
      </c>
      <c r="L39" s="370">
        <v>5.0016827751112825E-2</v>
      </c>
      <c r="M39" s="370">
        <v>2.0147351396767599E-2</v>
      </c>
      <c r="N39" s="370">
        <v>2.9509430831506922E-2</v>
      </c>
      <c r="O39" s="370">
        <v>6.4254336874961737E-2</v>
      </c>
      <c r="P39" s="370">
        <v>2.8932990781892265E-2</v>
      </c>
      <c r="Q39" s="370">
        <v>3.9589579092452976E-2</v>
      </c>
      <c r="R39" s="370">
        <v>5.2562031791673069E-2</v>
      </c>
      <c r="S39" s="370">
        <v>-1.310022193141791E-2</v>
      </c>
      <c r="T39" s="370">
        <v>1.0027589291496053E-2</v>
      </c>
      <c r="U39" s="375"/>
      <c r="V39" s="375"/>
      <c r="W39" s="375"/>
      <c r="X39" s="318"/>
    </row>
    <row r="40" spans="1:24" s="363" customFormat="1" ht="20.25" hidden="1" customHeight="1" outlineLevel="1" x14ac:dyDescent="0.25">
      <c r="B40" s="380" t="s">
        <v>83</v>
      </c>
      <c r="C40" s="370"/>
      <c r="D40" s="370">
        <f>(NAgni!D6/NAgni!D20)/(NAgni!C6/NAgni!C20)-1</f>
        <v>-6.7967482532760304E-3</v>
      </c>
      <c r="E40" s="370">
        <f>(NAgni!E6/NAgni!E20)/(NAgni!D6/NAgni!D20)-1</f>
        <v>-2.5785886494476773E-2</v>
      </c>
      <c r="F40" s="370">
        <f>(NAgni!F6/NAgni!F20)/(NAgni!E6/NAgni!E20)-1</f>
        <v>-2.9089076846691264E-2</v>
      </c>
      <c r="G40" s="370">
        <f>(NAgni!G6/NAgni!G20)/(NAgni!F6/NAgni!F20)-1</f>
        <v>4.0199460339157556E-2</v>
      </c>
      <c r="H40" s="370">
        <f>(NAgni!H6/NAgni!H20)/(NAgni!G6/NAgni!G20)-1</f>
        <v>0.11567158740473427</v>
      </c>
      <c r="I40" s="370">
        <f>(NAgni!I6/NAgni!I20)/(NAgni!H6/NAgni!H20)-1</f>
        <v>1.1567742799435843E-2</v>
      </c>
      <c r="J40" s="370">
        <f>(NAgni!J6/NAgni!J20)/(NAgni!I6/NAgni!I20)-1</f>
        <v>2.3539153755186115E-2</v>
      </c>
      <c r="K40" s="370">
        <f>(NAgni!K6/NAgni!K20)/(NAgni!J6/NAgni!J20)-1</f>
        <v>5.6256366894246401E-2</v>
      </c>
      <c r="L40" s="370">
        <f>(NAgni!L6/NAgni!L20)/(NAgni!K6/NAgni!K20)-1</f>
        <v>1.0268759356784729E-2</v>
      </c>
      <c r="M40" s="370">
        <f>(NAgni!M6/NAgni!M20)/(NAgni!L6/NAgni!L20)-1</f>
        <v>1.7344880100103266E-2</v>
      </c>
      <c r="N40" s="370">
        <f>(NAgni!N6/NAgni!N20)/(NAgni!M6/NAgni!M20)-1</f>
        <v>5.6921876003095395E-3</v>
      </c>
      <c r="O40" s="370">
        <f>(NAgni!O6/NAgni!O20)/(NAgni!N6/NAgni!N20)-1</f>
        <v>6.7242069995971931E-2</v>
      </c>
      <c r="P40" s="370">
        <f>(NAgni!P6/NAgni!P20)/(NAgni!O6/NAgni!O20)-1</f>
        <v>6.6608649288923738E-2</v>
      </c>
      <c r="Q40" s="370">
        <f>(NAgni!Q6/NAgni!Q20)/(NAgni!P6/NAgni!P20)-1</f>
        <v>4.2002541626009249E-2</v>
      </c>
      <c r="R40" s="370">
        <f>(NAgni!R6/NAgni!R20)/(NAgni!Q6/NAgni!Q20)-1</f>
        <v>8.3067115180153417E-2</v>
      </c>
      <c r="S40" s="370">
        <f>(NAgni!S6/NAgni!S20)/(NAgni!R6/NAgni!R20)-1</f>
        <v>4.9368274941763213E-2</v>
      </c>
      <c r="T40" s="370">
        <f>(NAgni!T6/NAgni!T20)/(NAgni!S6/NAgni!S20)-1</f>
        <v>-1.3352158173193018E-2</v>
      </c>
      <c r="U40" s="375"/>
      <c r="V40" s="375"/>
      <c r="W40" s="375"/>
      <c r="X40" s="318"/>
    </row>
    <row r="41" spans="1:24" s="363" customFormat="1" hidden="1" outlineLevel="1" x14ac:dyDescent="0.25">
      <c r="B41" s="380" t="s">
        <v>84</v>
      </c>
      <c r="C41" s="370"/>
      <c r="D41" s="370">
        <f t="shared" ref="D41:S41" si="1">(D55/C55-1)</f>
        <v>1.9360299836919115E-3</v>
      </c>
      <c r="E41" s="370">
        <f t="shared" si="1"/>
        <v>2.7376399303906229E-2</v>
      </c>
      <c r="F41" s="370">
        <f t="shared" si="1"/>
        <v>1.2009959101402679E-2</v>
      </c>
      <c r="G41" s="370">
        <f t="shared" si="1"/>
        <v>2.0574199102505686E-2</v>
      </c>
      <c r="H41" s="370">
        <f t="shared" si="1"/>
        <v>-3.5954071085973704E-2</v>
      </c>
      <c r="I41" s="370">
        <f t="shared" si="1"/>
        <v>8.8115506457844273E-3</v>
      </c>
      <c r="J41" s="370">
        <f t="shared" si="1"/>
        <v>3.1574093121180313E-2</v>
      </c>
      <c r="K41" s="370">
        <f t="shared" si="1"/>
        <v>3.5724701207535459E-2</v>
      </c>
      <c r="L41" s="370">
        <f t="shared" si="1"/>
        <v>1.5135877415462629E-2</v>
      </c>
      <c r="M41" s="370">
        <f t="shared" si="1"/>
        <v>1.7098814620341019E-2</v>
      </c>
      <c r="N41" s="370">
        <f t="shared" si="1"/>
        <v>4.3408246767757674E-2</v>
      </c>
      <c r="O41" s="370">
        <f t="shared" si="1"/>
        <v>3.383688288889708E-2</v>
      </c>
      <c r="P41" s="370">
        <f t="shared" si="1"/>
        <v>8.0833711727668067E-3</v>
      </c>
      <c r="Q41" s="370">
        <f t="shared" si="1"/>
        <v>7.8881494565231636E-2</v>
      </c>
      <c r="R41" s="370">
        <f t="shared" si="1"/>
        <v>4.1701941352925598E-2</v>
      </c>
      <c r="S41" s="370">
        <f t="shared" si="1"/>
        <v>5.2518177866790472E-2</v>
      </c>
      <c r="T41" s="370">
        <f>(T55/S55-1)</f>
        <v>2.5359927770274737E-2</v>
      </c>
      <c r="U41" s="375"/>
      <c r="V41" s="375"/>
      <c r="W41" s="375"/>
      <c r="X41" s="318"/>
    </row>
    <row r="42" spans="1:24" s="363" customFormat="1" ht="18" hidden="1" customHeight="1" outlineLevel="1" x14ac:dyDescent="0.25">
      <c r="B42" s="363" t="s">
        <v>85</v>
      </c>
      <c r="C42" s="370"/>
      <c r="D42" s="370">
        <f>NAgni!D53/NAgni!C53-1</f>
        <v>5.6804332924909051E-3</v>
      </c>
      <c r="E42" s="370">
        <f>NAgni!E53/NAgni!D53-1</f>
        <v>-3.4726752038150011E-4</v>
      </c>
      <c r="F42" s="370">
        <f>NAgni!F53/NAgni!E53-1</f>
        <v>7.9362318610503024E-3</v>
      </c>
      <c r="G42" s="370">
        <f>NAgni!G53/NAgni!F53-1</f>
        <v>2.6091707785287799E-2</v>
      </c>
      <c r="H42" s="370">
        <f>NAgni!H53/NAgni!G53-1</f>
        <v>5.0272401911045872E-2</v>
      </c>
      <c r="I42" s="370">
        <f>NAgni!I53/NAgni!H53-1</f>
        <v>7.2956740469359627E-2</v>
      </c>
      <c r="J42" s="370">
        <f>NAgni!J53/NAgni!I53-1</f>
        <v>-2.3024953464835241E-3</v>
      </c>
      <c r="K42" s="370">
        <f>NAgni!K53/NAgni!J53-1</f>
        <v>0.15381709551552825</v>
      </c>
      <c r="L42" s="370">
        <f>NAgni!L53/NAgni!K53-1</f>
        <v>-6.1694439589097594E-2</v>
      </c>
      <c r="M42" s="370">
        <f>NAgni!M53/NAgni!L53-1</f>
        <v>1.910504077319608E-2</v>
      </c>
      <c r="N42" s="370">
        <f>NAgni!N53/NAgni!M53-1</f>
        <v>4.3306287432641088E-2</v>
      </c>
      <c r="O42" s="370">
        <f>NAgni!O53/NAgni!N53-1</f>
        <v>8.1162698133071753E-2</v>
      </c>
      <c r="P42" s="370">
        <f>NAgni!P53/NAgni!O53-1</f>
        <v>6.8534396219272598E-2</v>
      </c>
      <c r="Q42" s="370">
        <f>NAgni!Q53/NAgni!P53-1</f>
        <v>2.6618529345711073E-2</v>
      </c>
      <c r="R42" s="370">
        <f>NAgni!R53/NAgni!Q53-1</f>
        <v>-1.1786591738069174E-2</v>
      </c>
      <c r="S42" s="370">
        <f>NAgni!S53/NAgni!R53-1</f>
        <v>-2.8403146182290562E-2</v>
      </c>
      <c r="T42" s="370">
        <f>NAgni!T53/NAgni!S53-1</f>
        <v>3.2685602550761583E-3</v>
      </c>
      <c r="U42" s="375"/>
      <c r="V42" s="375"/>
      <c r="W42" s="375"/>
      <c r="X42" s="318"/>
    </row>
    <row r="43" spans="1:24" s="363" customFormat="1" hidden="1" outlineLevel="1" x14ac:dyDescent="0.25">
      <c r="B43" s="380" t="s">
        <v>86</v>
      </c>
      <c r="C43" s="370"/>
      <c r="D43" s="370">
        <f>NAgni!D54/NAgni!C54-1</f>
        <v>1.5203187029930953E-2</v>
      </c>
      <c r="E43" s="370">
        <f>NAgni!E54/NAgni!D54-1</f>
        <v>4.7498138267803025E-3</v>
      </c>
      <c r="F43" s="370">
        <f>NAgni!F54/NAgni!E54-1</f>
        <v>2.2629887784429537E-2</v>
      </c>
      <c r="G43" s="370">
        <f>NAgni!G54/NAgni!F54-1</f>
        <v>3.3858214937810605E-2</v>
      </c>
      <c r="H43" s="370">
        <f>NAgni!H54/NAgni!G54-1</f>
        <v>2.0565081229000359E-2</v>
      </c>
      <c r="I43" s="370">
        <f>NAgni!I54/NAgni!H54-1</f>
        <v>5.8111897224290665E-2</v>
      </c>
      <c r="J43" s="370">
        <f>NAgni!J54/NAgni!I54-1</f>
        <v>-2.3711337532309029E-2</v>
      </c>
      <c r="K43" s="370">
        <f>NAgni!K54/NAgni!J54-1</f>
        <v>0.14726378517556138</v>
      </c>
      <c r="L43" s="370">
        <f>NAgni!L54/NAgni!K54-1</f>
        <v>-6.1310928203927473E-2</v>
      </c>
      <c r="M43" s="370">
        <f>NAgni!M54/NAgni!L54-1</f>
        <v>6.2565629552611135E-2</v>
      </c>
      <c r="N43" s="370">
        <f>NAgni!N54/NAgni!M54-1</f>
        <v>0.10411709365984589</v>
      </c>
      <c r="O43" s="370">
        <f>NAgni!O54/NAgni!N54-1</f>
        <v>3.8544265928029509E-2</v>
      </c>
      <c r="P43" s="370">
        <f>NAgni!P54/NAgni!O54-1</f>
        <v>5.379543561787381E-3</v>
      </c>
      <c r="Q43" s="370">
        <f>NAgni!Q54/NAgni!P54-1</f>
        <v>2.3278810870859035E-2</v>
      </c>
      <c r="R43" s="370">
        <f>NAgni!R54/NAgni!Q54-1</f>
        <v>-7.2520573478562667E-2</v>
      </c>
      <c r="S43" s="370">
        <f>NAgni!S54/NAgni!R54-1</f>
        <v>-5.4552244635632241E-2</v>
      </c>
      <c r="T43" s="370">
        <f>NAgni!T54/NAgni!S54-1</f>
        <v>4.5246162184088723E-2</v>
      </c>
      <c r="U43" s="375"/>
      <c r="V43" s="375"/>
      <c r="W43" s="375"/>
      <c r="X43" s="318"/>
    </row>
    <row r="44" spans="1:24" s="380" customFormat="1" ht="20.25" hidden="1" customHeight="1" outlineLevel="1" x14ac:dyDescent="0.25">
      <c r="A44" s="371"/>
      <c r="B44" s="371" t="s">
        <v>87</v>
      </c>
      <c r="C44" s="372"/>
      <c r="D44" s="372">
        <f>NAgni!D55/NAgni!C55-1</f>
        <v>-9.3801928940421275E-3</v>
      </c>
      <c r="E44" s="372">
        <f>NAgni!E55/NAgni!D55-1</f>
        <v>-5.0729400244876599E-3</v>
      </c>
      <c r="F44" s="372">
        <f>NAgni!F55/NAgni!E55-1</f>
        <v>-1.4368432113309737E-2</v>
      </c>
      <c r="G44" s="372">
        <f>NAgni!G55/NAgni!F55-1</f>
        <v>-7.5121732352526616E-3</v>
      </c>
      <c r="H44" s="372">
        <f>NAgni!H55/NAgni!G55-1</f>
        <v>2.910867749279733E-2</v>
      </c>
      <c r="I44" s="372">
        <f>NAgni!I55/NAgni!H55-1</f>
        <v>1.4029495423267146E-2</v>
      </c>
      <c r="J44" s="372">
        <f>NAgni!J55/NAgni!I55-1</f>
        <v>2.1928820465011212E-2</v>
      </c>
      <c r="K44" s="372">
        <f>NAgni!K55/NAgni!J55-1</f>
        <v>5.7121578107359738E-3</v>
      </c>
      <c r="L44" s="372">
        <f>NAgni!L55/NAgni!K55-1</f>
        <v>-4.0857969370533542E-4</v>
      </c>
      <c r="M44" s="372">
        <f>NAgni!M55/NAgni!L55-1</f>
        <v>-4.0901537728466275E-2</v>
      </c>
      <c r="N44" s="372">
        <f>NAgni!N55/NAgni!M55-1</f>
        <v>-5.5076427066721334E-2</v>
      </c>
      <c r="O44" s="372">
        <f>NAgni!O55/NAgni!N55-1</f>
        <v>4.1036705252857963E-2</v>
      </c>
      <c r="P44" s="372">
        <f>NAgni!P55/NAgni!O55-1</f>
        <v>6.2816979454470845E-2</v>
      </c>
      <c r="Q44" s="372">
        <f>NAgni!Q55/NAgni!P55-1</f>
        <v>3.2636933076526375E-3</v>
      </c>
      <c r="R44" s="372">
        <f>NAgni!R55/NAgni!Q55-1</f>
        <v>6.5482918193975337E-2</v>
      </c>
      <c r="S44" s="372">
        <f>NAgni!S55/NAgni!R55-1</f>
        <v>2.7657833107714636E-2</v>
      </c>
      <c r="T44" s="372">
        <f>NAgni!T55/NAgni!S55-1</f>
        <v>-4.0160550540938256E-2</v>
      </c>
      <c r="U44" s="375"/>
      <c r="V44" s="375"/>
      <c r="W44" s="375"/>
      <c r="X44" s="327"/>
    </row>
    <row r="45" spans="1:24" ht="21" customHeight="1" collapsed="1" x14ac:dyDescent="0.35">
      <c r="A45" s="357" t="s">
        <v>88</v>
      </c>
      <c r="B45" s="358"/>
      <c r="C45" s="359"/>
      <c r="D45" s="359"/>
      <c r="E45" s="359"/>
      <c r="F45" s="359"/>
      <c r="G45" s="359"/>
      <c r="H45" s="359"/>
      <c r="I45" s="359"/>
      <c r="J45" s="359"/>
      <c r="K45" s="359"/>
      <c r="L45" s="359"/>
      <c r="M45" s="359"/>
      <c r="N45" s="359"/>
      <c r="O45" s="359"/>
      <c r="P45" s="359"/>
      <c r="Q45" s="359"/>
      <c r="R45" s="359"/>
      <c r="S45" s="359"/>
      <c r="T45" s="359"/>
      <c r="U45" s="375"/>
      <c r="V45" s="375"/>
      <c r="W45" s="375"/>
    </row>
    <row r="46" spans="1:24" s="328" customFormat="1" ht="13" x14ac:dyDescent="0.3">
      <c r="B46" s="328" t="s">
        <v>89</v>
      </c>
      <c r="C46" s="381">
        <f>EmpInst!C16</f>
        <v>9996.212890625</v>
      </c>
      <c r="D46" s="381">
        <f>EmpInst!D16</f>
        <v>10717.337890625</v>
      </c>
      <c r="E46" s="381">
        <f>EmpInst!E16</f>
        <v>10864.337890625</v>
      </c>
      <c r="F46" s="381">
        <f>EmpInst!F16</f>
        <v>10839.962890625</v>
      </c>
      <c r="G46" s="381">
        <f>EmpInst!G16</f>
        <v>11051.087890625</v>
      </c>
      <c r="H46" s="381">
        <f>EmpInst!H16</f>
        <v>11865.337890625</v>
      </c>
      <c r="I46" s="381">
        <f>EmpInst!I16</f>
        <v>11688.462890625</v>
      </c>
      <c r="J46" s="381">
        <f>EmpInst!J16</f>
        <v>11411.837890625</v>
      </c>
      <c r="K46" s="381">
        <f>EmpInst!K16</f>
        <v>10933.587890625</v>
      </c>
      <c r="L46" s="381">
        <f>EmpInst!L16</f>
        <v>10406.962890625</v>
      </c>
      <c r="M46" s="381">
        <f>EmpInst!M16</f>
        <v>10104.587890625</v>
      </c>
      <c r="N46" s="381">
        <f>EmpInst!N16</f>
        <v>9955.8798828125</v>
      </c>
      <c r="O46" s="381">
        <f>EmpInst!O16</f>
        <v>9981.462890625</v>
      </c>
      <c r="P46" s="381">
        <f>EmpInst!P16</f>
        <v>10124.962890625</v>
      </c>
      <c r="Q46" s="381">
        <f>EmpInst!Q16</f>
        <v>10343.462890625</v>
      </c>
      <c r="R46" s="381">
        <f>EmpInst!R16</f>
        <v>10883.2958984375</v>
      </c>
      <c r="S46" s="381">
        <f>EmpInst!S16</f>
        <v>11348.7548828125</v>
      </c>
      <c r="T46" s="381">
        <f>EmpInst!T16</f>
        <v>11737.8798828125</v>
      </c>
      <c r="U46" s="375"/>
      <c r="V46" s="375"/>
      <c r="W46" s="375"/>
      <c r="X46" s="318"/>
    </row>
    <row r="47" spans="1:24" s="330" customFormat="1" ht="13" x14ac:dyDescent="0.3">
      <c r="B47" s="331" t="s">
        <v>90</v>
      </c>
      <c r="C47" s="332"/>
      <c r="D47" s="389">
        <f t="shared" ref="D47:S47" si="2">(D46/C46-1)</f>
        <v>7.2139820138915844E-2</v>
      </c>
      <c r="E47" s="389">
        <f t="shared" si="2"/>
        <v>1.3716092699530114E-2</v>
      </c>
      <c r="F47" s="389">
        <f t="shared" si="2"/>
        <v>-2.2435789686763297E-3</v>
      </c>
      <c r="G47" s="389">
        <f t="shared" si="2"/>
        <v>1.9476542690251453E-2</v>
      </c>
      <c r="H47" s="389">
        <f t="shared" si="2"/>
        <v>7.3680528836509884E-2</v>
      </c>
      <c r="I47" s="389">
        <f t="shared" si="2"/>
        <v>-1.4906865833104632E-2</v>
      </c>
      <c r="J47" s="389">
        <f t="shared" si="2"/>
        <v>-2.3666499401035268E-2</v>
      </c>
      <c r="K47" s="389">
        <f t="shared" si="2"/>
        <v>-4.1908236393095821E-2</v>
      </c>
      <c r="L47" s="389">
        <f t="shared" si="2"/>
        <v>-4.8165799302857804E-2</v>
      </c>
      <c r="M47" s="389">
        <f t="shared" si="2"/>
        <v>-2.9055066610489289E-2</v>
      </c>
      <c r="N47" s="389">
        <f t="shared" si="2"/>
        <v>-1.4716880037281999E-2</v>
      </c>
      <c r="O47" s="389">
        <f t="shared" si="2"/>
        <v>2.5696380544593111E-3</v>
      </c>
      <c r="P47" s="389">
        <f t="shared" si="2"/>
        <v>1.4376650153634429E-2</v>
      </c>
      <c r="Q47" s="389">
        <f t="shared" si="2"/>
        <v>2.1580326008139306E-2</v>
      </c>
      <c r="R47" s="389">
        <f t="shared" si="2"/>
        <v>5.2190742454520489E-2</v>
      </c>
      <c r="S47" s="389">
        <f t="shared" si="2"/>
        <v>4.276820080227961E-2</v>
      </c>
      <c r="T47" s="389">
        <f>(T46/S46-1)</f>
        <v>3.4287902419085858E-2</v>
      </c>
      <c r="U47" s="375"/>
      <c r="V47" s="375"/>
      <c r="W47" s="375"/>
      <c r="X47" s="318"/>
    </row>
    <row r="48" spans="1:24" ht="20.25" customHeight="1" x14ac:dyDescent="0.25">
      <c r="B48" s="333" t="s">
        <v>91</v>
      </c>
      <c r="C48" s="382">
        <f>EmpInst!C3+EmpInst!C4+EmpInst!C6+EmpInst!C7+EmpInst!C8</f>
        <v>5975.9549026489258</v>
      </c>
      <c r="D48" s="382">
        <f>EmpInst!D3+EmpInst!D4+EmpInst!D6+EmpInst!D7+EmpInst!D8</f>
        <v>6485.4549026489258</v>
      </c>
      <c r="E48" s="382">
        <f>EmpInst!E3+EmpInst!E4+EmpInst!E6+EmpInst!E7+EmpInst!E8</f>
        <v>6564.3299026489258</v>
      </c>
      <c r="F48" s="382">
        <f>EmpInst!F3+EmpInst!F4+EmpInst!F6+EmpInst!F7+EmpInst!F8</f>
        <v>6419.3299026489258</v>
      </c>
      <c r="G48" s="382">
        <f>EmpInst!G3+EmpInst!G4+EmpInst!G6+EmpInst!G7+EmpInst!G8</f>
        <v>6422.0799026489258</v>
      </c>
      <c r="H48" s="382">
        <f>EmpInst!H3+EmpInst!H4+EmpInst!H6+EmpInst!H7+EmpInst!H8</f>
        <v>7007.0799026489258</v>
      </c>
      <c r="I48" s="382">
        <f>EmpInst!I3+EmpInst!I4+EmpInst!I6+EmpInst!I7+EmpInst!I8</f>
        <v>6714.3299026489258</v>
      </c>
      <c r="J48" s="382">
        <f>EmpInst!J3+EmpInst!J4+EmpInst!J6+EmpInst!J7+EmpInst!J8</f>
        <v>6375.5799026489258</v>
      </c>
      <c r="K48" s="382">
        <f>EmpInst!K3+EmpInst!K4+EmpInst!K6+EmpInst!K7+EmpInst!K8</f>
        <v>5977.7049026489258</v>
      </c>
      <c r="L48" s="382">
        <f>EmpInst!L3+EmpInst!L4+EmpInst!L6+EmpInst!L7+EmpInst!L8</f>
        <v>5540.0799026489258</v>
      </c>
      <c r="M48" s="382">
        <f>EmpInst!M3+EmpInst!M4+EmpInst!M6+EmpInst!M7+EmpInst!M8</f>
        <v>5249.7049026489258</v>
      </c>
      <c r="N48" s="382">
        <f>EmpInst!N3+EmpInst!N4+EmpInst!N6+EmpInst!N7+EmpInst!N8</f>
        <v>5258.7049026489258</v>
      </c>
      <c r="O48" s="382">
        <f>EmpInst!O3+EmpInst!O4+EmpInst!O6+EmpInst!O7+EmpInst!O8</f>
        <v>5426.5799026489258</v>
      </c>
      <c r="P48" s="382">
        <f>EmpInst!P3+EmpInst!P4+EmpInst!P6+EmpInst!P7+EmpInst!P8</f>
        <v>5602.2883987426758</v>
      </c>
      <c r="Q48" s="382">
        <f>EmpInst!Q3+EmpInst!Q4+EmpInst!Q6+EmpInst!Q7+EmpInst!Q8</f>
        <v>5778.1633987426758</v>
      </c>
      <c r="R48" s="382">
        <f>EmpInst!R3+EmpInst!R4+EmpInst!R6+EmpInst!R7+EmpInst!R8</f>
        <v>6191.3718948364258</v>
      </c>
      <c r="S48" s="382">
        <f>EmpInst!S3+EmpInst!S4+EmpInst!S6+EmpInst!S7+EmpInst!S8</f>
        <v>6619.9966506958008</v>
      </c>
      <c r="T48" s="382">
        <f>EmpInst!T3+EmpInst!T4+EmpInst!T6+EmpInst!T7+EmpInst!T8</f>
        <v>6854.6218147277832</v>
      </c>
      <c r="U48" s="375"/>
      <c r="V48" s="375"/>
      <c r="W48" s="375"/>
    </row>
    <row r="49" spans="1:24" s="330" customFormat="1" ht="13" x14ac:dyDescent="0.3">
      <c r="B49" s="335" t="s">
        <v>90</v>
      </c>
      <c r="C49" s="332"/>
      <c r="D49" s="389">
        <f t="shared" ref="D49:S49" si="3">(D48/C48-1)</f>
        <v>8.5258340850958625E-2</v>
      </c>
      <c r="E49" s="389">
        <f t="shared" si="3"/>
        <v>1.21618300002031E-2</v>
      </c>
      <c r="F49" s="389">
        <f t="shared" si="3"/>
        <v>-2.2089078725535671E-2</v>
      </c>
      <c r="G49" s="389">
        <f t="shared" si="3"/>
        <v>4.2839362389912594E-4</v>
      </c>
      <c r="H49" s="389">
        <f t="shared" si="3"/>
        <v>9.1091984040669427E-2</v>
      </c>
      <c r="I49" s="389">
        <f t="shared" si="3"/>
        <v>-4.1779172503702999E-2</v>
      </c>
      <c r="J49" s="389">
        <f t="shared" si="3"/>
        <v>-5.0451795623917328E-2</v>
      </c>
      <c r="K49" s="389">
        <f t="shared" si="3"/>
        <v>-6.2406087928517873E-2</v>
      </c>
      <c r="L49" s="389">
        <f t="shared" si="3"/>
        <v>-7.3209535620614719E-2</v>
      </c>
      <c r="M49" s="389">
        <f t="shared" si="3"/>
        <v>-5.241350397512512E-2</v>
      </c>
      <c r="N49" s="389">
        <f t="shared" si="3"/>
        <v>1.7143820780209929E-3</v>
      </c>
      <c r="O49" s="389">
        <f t="shared" si="3"/>
        <v>3.1923259263975323E-2</v>
      </c>
      <c r="P49" s="389">
        <f t="shared" si="3"/>
        <v>3.2379233190315659E-2</v>
      </c>
      <c r="Q49" s="389">
        <f t="shared" si="3"/>
        <v>3.1393421309669156E-2</v>
      </c>
      <c r="R49" s="389">
        <f t="shared" si="3"/>
        <v>7.1512082227315421E-2</v>
      </c>
      <c r="S49" s="389">
        <f t="shared" si="3"/>
        <v>6.922936679297953E-2</v>
      </c>
      <c r="T49" s="389">
        <f>(T48/S48-1)</f>
        <v>3.5441885609915236E-2</v>
      </c>
      <c r="U49" s="375"/>
      <c r="V49" s="375"/>
      <c r="W49" s="375"/>
      <c r="X49" s="318"/>
    </row>
    <row r="50" spans="1:24" x14ac:dyDescent="0.25">
      <c r="B50" s="333" t="s">
        <v>92</v>
      </c>
      <c r="C50" s="334">
        <f>SUM(EmpInst!C9:C12,EmpInst!C5)</f>
        <v>3426.5</v>
      </c>
      <c r="D50" s="334">
        <f>SUM(EmpInst!D9:D12,EmpInst!D5)</f>
        <v>3557.625</v>
      </c>
      <c r="E50" s="334">
        <f>SUM(EmpInst!E9:E12,EmpInst!E5)</f>
        <v>3574</v>
      </c>
      <c r="F50" s="334">
        <f>SUM(EmpInst!F9:F12,EmpInst!F5)</f>
        <v>3539.625</v>
      </c>
      <c r="G50" s="334">
        <f>SUM(EmpInst!G9:G12,EmpInst!G5)</f>
        <v>3594.375</v>
      </c>
      <c r="H50" s="334">
        <f>SUM(EmpInst!H9:H12,EmpInst!H5)</f>
        <v>3701.5</v>
      </c>
      <c r="I50" s="334">
        <f>SUM(EmpInst!I9:I12,EmpInst!I5)</f>
        <v>3721.875</v>
      </c>
      <c r="J50" s="334">
        <f>SUM(EmpInst!J9:J12,EmpInst!J5)</f>
        <v>3776.25</v>
      </c>
      <c r="K50" s="334">
        <f>SUM(EmpInst!K9:K12,EmpInst!K5)</f>
        <v>3767.875</v>
      </c>
      <c r="L50" s="334">
        <f>SUM(EmpInst!L9:L12,EmpInst!L5)</f>
        <v>3729.75</v>
      </c>
      <c r="M50" s="334">
        <f>SUM(EmpInst!M9:M12,EmpInst!M5)</f>
        <v>3755.875</v>
      </c>
      <c r="N50" s="334">
        <f>SUM(EmpInst!N9:N12,EmpInst!N5)</f>
        <v>3665.6667022705078</v>
      </c>
      <c r="O50" s="334">
        <f>SUM(EmpInst!O9:O12,EmpInst!O5)</f>
        <v>3624.6249847412109</v>
      </c>
      <c r="P50" s="334">
        <f>SUM(EmpInst!P9:P12,EmpInst!P5)</f>
        <v>3679.416690826416</v>
      </c>
      <c r="Q50" s="334">
        <f>SUM(EmpInst!Q9:Q12,EmpInst!Q5)</f>
        <v>3711.458324432373</v>
      </c>
      <c r="R50" s="334">
        <f>SUM(EmpInst!R9:R12,EmpInst!R5)</f>
        <v>3673.9166984558105</v>
      </c>
      <c r="S50" s="334">
        <f>SUM(EmpInst!S9:S12,EmpInst!S5)</f>
        <v>3770.0833015441895</v>
      </c>
      <c r="T50" s="334">
        <f>SUM(EmpInst!T9:T12,EmpInst!T5)</f>
        <v>3878.0832939147949</v>
      </c>
      <c r="U50" s="375"/>
      <c r="V50" s="375"/>
      <c r="W50" s="375"/>
    </row>
    <row r="51" spans="1:24" s="330" customFormat="1" ht="13" x14ac:dyDescent="0.3">
      <c r="B51" s="335" t="s">
        <v>90</v>
      </c>
      <c r="C51" s="332"/>
      <c r="D51" s="389">
        <f t="shared" ref="D51:S51" si="4">(D50/C50-1)</f>
        <v>3.8267911863417492E-2</v>
      </c>
      <c r="E51" s="389">
        <f t="shared" si="4"/>
        <v>4.6027897825093866E-3</v>
      </c>
      <c r="F51" s="389">
        <f t="shared" si="4"/>
        <v>-9.6180749860100834E-3</v>
      </c>
      <c r="G51" s="389">
        <f t="shared" si="4"/>
        <v>1.5467740226718929E-2</v>
      </c>
      <c r="H51" s="389">
        <f t="shared" si="4"/>
        <v>2.980351243262036E-2</v>
      </c>
      <c r="I51" s="389">
        <f t="shared" si="4"/>
        <v>5.5045251924894512E-3</v>
      </c>
      <c r="J51" s="389">
        <f t="shared" si="4"/>
        <v>1.4609571788413156E-2</v>
      </c>
      <c r="K51" s="389">
        <f t="shared" si="4"/>
        <v>-2.217808672624999E-3</v>
      </c>
      <c r="L51" s="389">
        <f t="shared" si="4"/>
        <v>-1.0118435457651898E-2</v>
      </c>
      <c r="M51" s="389">
        <f t="shared" si="4"/>
        <v>7.0044909176218972E-3</v>
      </c>
      <c r="N51" s="389">
        <f t="shared" si="4"/>
        <v>-2.4017917989680782E-2</v>
      </c>
      <c r="O51" s="389">
        <f t="shared" si="4"/>
        <v>-1.1196249103573863E-2</v>
      </c>
      <c r="P51" s="389">
        <f t="shared" si="4"/>
        <v>1.5116517244091465E-2</v>
      </c>
      <c r="Q51" s="389">
        <f t="shared" si="4"/>
        <v>8.7083459956693865E-3</v>
      </c>
      <c r="R51" s="389">
        <f t="shared" si="4"/>
        <v>-1.0115060629787398E-2</v>
      </c>
      <c r="S51" s="389">
        <f t="shared" si="4"/>
        <v>2.6175499060389296E-2</v>
      </c>
      <c r="T51" s="389">
        <f>(T50/S50-1)</f>
        <v>2.8646579858426335E-2</v>
      </c>
      <c r="U51" s="375"/>
      <c r="V51" s="375"/>
      <c r="W51" s="375"/>
      <c r="X51" s="318"/>
    </row>
    <row r="52" spans="1:24" s="330" customFormat="1" ht="13" x14ac:dyDescent="0.3">
      <c r="B52" s="226" t="s">
        <v>93</v>
      </c>
      <c r="C52" s="382">
        <f t="shared" ref="C52:S52" si="5">C46-C48-C50</f>
        <v>593.75798797607422</v>
      </c>
      <c r="D52" s="382">
        <f t="shared" si="5"/>
        <v>674.25798797607422</v>
      </c>
      <c r="E52" s="382">
        <f t="shared" si="5"/>
        <v>726.00798797607422</v>
      </c>
      <c r="F52" s="382">
        <f t="shared" si="5"/>
        <v>881.00798797607422</v>
      </c>
      <c r="G52" s="382">
        <f t="shared" si="5"/>
        <v>1034.6329879760742</v>
      </c>
      <c r="H52" s="382">
        <f t="shared" si="5"/>
        <v>1156.7579879760742</v>
      </c>
      <c r="I52" s="382">
        <f t="shared" si="5"/>
        <v>1252.2579879760742</v>
      </c>
      <c r="J52" s="382">
        <f t="shared" si="5"/>
        <v>1260.0079879760742</v>
      </c>
      <c r="K52" s="382">
        <f t="shared" si="5"/>
        <v>1188.0079879760742</v>
      </c>
      <c r="L52" s="382">
        <f t="shared" si="5"/>
        <v>1137.1329879760742</v>
      </c>
      <c r="M52" s="382">
        <f t="shared" si="5"/>
        <v>1099.0079879760742</v>
      </c>
      <c r="N52" s="382">
        <f t="shared" si="5"/>
        <v>1031.5082778930664</v>
      </c>
      <c r="O52" s="382">
        <f t="shared" si="5"/>
        <v>930.25800323486328</v>
      </c>
      <c r="P52" s="382">
        <f t="shared" si="5"/>
        <v>843.2578010559082</v>
      </c>
      <c r="Q52" s="382">
        <f t="shared" si="5"/>
        <v>853.84116744995117</v>
      </c>
      <c r="R52" s="382">
        <f t="shared" si="5"/>
        <v>1018.0073051452637</v>
      </c>
      <c r="S52" s="382">
        <f t="shared" si="5"/>
        <v>958.67493057250977</v>
      </c>
      <c r="T52" s="382">
        <f>T46-T48-T50</f>
        <v>1005.1747741699219</v>
      </c>
      <c r="U52" s="375"/>
      <c r="V52" s="375"/>
      <c r="W52" s="375"/>
      <c r="X52" s="318"/>
    </row>
    <row r="53" spans="1:24" s="330" customFormat="1" ht="13" x14ac:dyDescent="0.3">
      <c r="B53" s="333" t="s">
        <v>94</v>
      </c>
      <c r="C53" s="382">
        <f>EmpInst!C85</f>
        <v>5392.25537109375</v>
      </c>
      <c r="D53" s="382">
        <f>EmpInst!D85</f>
        <v>5371.49560546875</v>
      </c>
      <c r="E53" s="382">
        <f>EmpInst!E85</f>
        <v>5359.166015625</v>
      </c>
      <c r="F53" s="382">
        <f>EmpInst!F85</f>
        <v>5312.1494140625</v>
      </c>
      <c r="G53" s="382">
        <f>EmpInst!G85</f>
        <v>5322.638671875</v>
      </c>
      <c r="H53" s="382">
        <f>EmpInst!H85</f>
        <v>5530.77685546875</v>
      </c>
      <c r="I53" s="382">
        <f>EmpInst!I85</f>
        <v>5497.85498046875</v>
      </c>
      <c r="J53" s="382">
        <f>EmpInst!J85</f>
        <v>5547.95361328125</v>
      </c>
      <c r="K53" s="382">
        <f>EmpInst!K85</f>
        <v>5563.79736328125</v>
      </c>
      <c r="L53" s="382">
        <f>EmpInst!L85</f>
        <v>5414.68603515625</v>
      </c>
      <c r="M53" s="382">
        <f>EmpInst!M85</f>
        <v>5434.4453125</v>
      </c>
      <c r="N53" s="382">
        <f>EmpInst!N85</f>
        <v>5418.5751953125</v>
      </c>
      <c r="O53" s="382">
        <f>EmpInst!O85</f>
        <v>5467.99560546875</v>
      </c>
      <c r="P53" s="382">
        <f>EmpInst!P85</f>
        <v>5557.96142578125</v>
      </c>
      <c r="Q53" s="382">
        <f>EmpInst!Q85</f>
        <v>5579.35302734375</v>
      </c>
      <c r="R53" s="382">
        <f>EmpInst!R85</f>
        <v>5580.06884765625</v>
      </c>
      <c r="S53" s="382">
        <f>EmpInst!S85</f>
        <v>5628.39599609375</v>
      </c>
      <c r="T53" s="382">
        <f>EmpInst!T85</f>
        <v>5663.0302734375</v>
      </c>
      <c r="U53" s="375"/>
      <c r="V53" s="375"/>
      <c r="W53" s="375"/>
      <c r="X53" s="318"/>
    </row>
    <row r="54" spans="1:24" s="336" customFormat="1" ht="13" x14ac:dyDescent="0.25">
      <c r="B54" s="337" t="s">
        <v>95</v>
      </c>
      <c r="C54" s="382">
        <f t="shared" ref="C54:S54" si="6">C46-C53</f>
        <v>4603.95751953125</v>
      </c>
      <c r="D54" s="382">
        <f t="shared" si="6"/>
        <v>5345.84228515625</v>
      </c>
      <c r="E54" s="382">
        <f t="shared" si="6"/>
        <v>5505.171875</v>
      </c>
      <c r="F54" s="382">
        <f t="shared" si="6"/>
        <v>5527.8134765625</v>
      </c>
      <c r="G54" s="382">
        <f t="shared" si="6"/>
        <v>5728.44921875</v>
      </c>
      <c r="H54" s="382">
        <f t="shared" si="6"/>
        <v>6334.56103515625</v>
      </c>
      <c r="I54" s="382">
        <f t="shared" si="6"/>
        <v>6190.60791015625</v>
      </c>
      <c r="J54" s="382">
        <f t="shared" si="6"/>
        <v>5863.88427734375</v>
      </c>
      <c r="K54" s="382">
        <f t="shared" si="6"/>
        <v>5369.79052734375</v>
      </c>
      <c r="L54" s="382">
        <f t="shared" si="6"/>
        <v>4992.27685546875</v>
      </c>
      <c r="M54" s="382">
        <f t="shared" si="6"/>
        <v>4670.142578125</v>
      </c>
      <c r="N54" s="382">
        <f t="shared" si="6"/>
        <v>4537.3046875</v>
      </c>
      <c r="O54" s="382">
        <f t="shared" si="6"/>
        <v>4513.46728515625</v>
      </c>
      <c r="P54" s="382">
        <f t="shared" si="6"/>
        <v>4567.00146484375</v>
      </c>
      <c r="Q54" s="382">
        <f t="shared" si="6"/>
        <v>4764.10986328125</v>
      </c>
      <c r="R54" s="382">
        <f t="shared" si="6"/>
        <v>5303.22705078125</v>
      </c>
      <c r="S54" s="382">
        <f t="shared" si="6"/>
        <v>5720.35888671875</v>
      </c>
      <c r="T54" s="382">
        <f>T46-T53</f>
        <v>6074.849609375</v>
      </c>
      <c r="U54" s="375"/>
      <c r="V54" s="375"/>
      <c r="W54" s="375"/>
      <c r="X54" s="318"/>
    </row>
    <row r="55" spans="1:24" s="328" customFormat="1" ht="20.25" customHeight="1" x14ac:dyDescent="0.3">
      <c r="B55" s="328" t="s">
        <v>96</v>
      </c>
      <c r="C55" s="381">
        <f>EmpInst!C50</f>
        <v>7445.8495121492297</v>
      </c>
      <c r="D55" s="381">
        <f>EmpInst!D50</f>
        <v>7460.2649000588081</v>
      </c>
      <c r="E55" s="381">
        <f>EmpInst!E50</f>
        <v>7664.5000908757347</v>
      </c>
      <c r="F55" s="381">
        <f>EmpInst!F50</f>
        <v>7756.5504234998498</v>
      </c>
      <c r="G55" s="381">
        <f>EmpInst!G50</f>
        <v>7916.1352362615598</v>
      </c>
      <c r="H55" s="381">
        <f>EmpInst!H50</f>
        <v>7631.5179472508307</v>
      </c>
      <c r="I55" s="381">
        <f>EmpInst!I50</f>
        <v>7698.7634541472435</v>
      </c>
      <c r="J55" s="381">
        <f>EmpInst!J50</f>
        <v>7941.8449283664286</v>
      </c>
      <c r="K55" s="381">
        <f>EmpInst!K50</f>
        <v>8225.5649654689005</v>
      </c>
      <c r="L55" s="381">
        <f>EmpInst!L50</f>
        <v>8350.0661084591611</v>
      </c>
      <c r="M55" s="381">
        <f>EmpInst!M50</f>
        <v>8492.8423409152965</v>
      </c>
      <c r="N55" s="381">
        <f>EmpInst!N50</f>
        <v>8861.5017370094083</v>
      </c>
      <c r="O55" s="381">
        <f>EmpInst!O50</f>
        <v>9161.3473335043545</v>
      </c>
      <c r="P55" s="381">
        <f>EmpInst!P50</f>
        <v>9235.4019044437082</v>
      </c>
      <c r="Q55" s="381">
        <f>EmpInst!Q50</f>
        <v>9963.9042095768145</v>
      </c>
      <c r="R55" s="381">
        <f>EmpInst!R50</f>
        <v>10379.418358570756</v>
      </c>
      <c r="S55" s="381">
        <f>EmpInst!S50</f>
        <v>10924.526498080006</v>
      </c>
      <c r="T55" s="381">
        <f>EmpInst!T50</f>
        <v>11201.571700995766</v>
      </c>
      <c r="U55" s="375"/>
      <c r="V55" s="375"/>
      <c r="W55" s="375"/>
      <c r="X55" s="318"/>
    </row>
    <row r="56" spans="1:24" s="330" customFormat="1" ht="13" x14ac:dyDescent="0.3">
      <c r="B56" s="331" t="s">
        <v>90</v>
      </c>
      <c r="C56" s="332"/>
      <c r="D56" s="389">
        <f t="shared" ref="D56:S56" si="7">(D55/C55-1)</f>
        <v>1.9360299836919115E-3</v>
      </c>
      <c r="E56" s="389">
        <f t="shared" si="7"/>
        <v>2.7376399303906229E-2</v>
      </c>
      <c r="F56" s="389">
        <f t="shared" si="7"/>
        <v>1.2009959101402679E-2</v>
      </c>
      <c r="G56" s="389">
        <f t="shared" si="7"/>
        <v>2.0574199102505686E-2</v>
      </c>
      <c r="H56" s="389">
        <f t="shared" si="7"/>
        <v>-3.5954071085973704E-2</v>
      </c>
      <c r="I56" s="389">
        <f t="shared" si="7"/>
        <v>8.8115506457844273E-3</v>
      </c>
      <c r="J56" s="389">
        <f t="shared" si="7"/>
        <v>3.1574093121180313E-2</v>
      </c>
      <c r="K56" s="389">
        <f t="shared" si="7"/>
        <v>3.5724701207535459E-2</v>
      </c>
      <c r="L56" s="389">
        <f t="shared" si="7"/>
        <v>1.5135877415462629E-2</v>
      </c>
      <c r="M56" s="389">
        <f t="shared" si="7"/>
        <v>1.7098814620341019E-2</v>
      </c>
      <c r="N56" s="389">
        <f t="shared" si="7"/>
        <v>4.3408246767757674E-2</v>
      </c>
      <c r="O56" s="389">
        <f t="shared" si="7"/>
        <v>3.383688288889708E-2</v>
      </c>
      <c r="P56" s="389">
        <f t="shared" si="7"/>
        <v>8.0833711727668067E-3</v>
      </c>
      <c r="Q56" s="389">
        <f t="shared" si="7"/>
        <v>7.8881494565231636E-2</v>
      </c>
      <c r="R56" s="389">
        <f t="shared" si="7"/>
        <v>4.1701941352925598E-2</v>
      </c>
      <c r="S56" s="389">
        <f t="shared" si="7"/>
        <v>5.2518177866790472E-2</v>
      </c>
      <c r="T56" s="389">
        <f>(T55/S55-1)</f>
        <v>2.5359927770274737E-2</v>
      </c>
      <c r="U56" s="375"/>
      <c r="V56" s="375"/>
      <c r="W56" s="375"/>
      <c r="X56" s="318"/>
    </row>
    <row r="57" spans="1:24" x14ac:dyDescent="0.25">
      <c r="B57" s="333" t="s">
        <v>91</v>
      </c>
      <c r="C57" s="382">
        <f>(EmpInst!C20+EmpInst!C21+EmpInst!C23+EmpInst!C24+EmpInst!C25)*1000/C48</f>
        <v>5839.6174802089799</v>
      </c>
      <c r="D57" s="382">
        <f>(EmpInst!D20+EmpInst!D21+EmpInst!D23+EmpInst!D24+EmpInst!D25)*1000/D48</f>
        <v>6018.0064326989404</v>
      </c>
      <c r="E57" s="382">
        <f>(EmpInst!E20+EmpInst!E21+EmpInst!E23+EmpInst!E24+EmpInst!E25)*1000/E48</f>
        <v>6273.6489485367165</v>
      </c>
      <c r="F57" s="382">
        <f>(EmpInst!F20+EmpInst!F21+EmpInst!F23+EmpInst!F24+EmpInst!F25)*1000/F48</f>
        <v>6165.8382733560566</v>
      </c>
      <c r="G57" s="382">
        <f>(EmpInst!G20+EmpInst!G21+EmpInst!G23+EmpInst!G24+EmpInst!G25)*1000/G48</f>
        <v>6549.7877584566168</v>
      </c>
      <c r="H57" s="382">
        <f>(EmpInst!H20+EmpInst!H21+EmpInst!H23+EmpInst!H24+EmpInst!H25)*1000/H48</f>
        <v>6261.4627103733783</v>
      </c>
      <c r="I57" s="382">
        <f>(EmpInst!I20+EmpInst!I21+EmpInst!I23+EmpInst!I24+EmpInst!I25)*1000/I48</f>
        <v>6300.3488297088943</v>
      </c>
      <c r="J57" s="382">
        <f>(EmpInst!J20+EmpInst!J21+EmpInst!J23+EmpInst!J24+EmpInst!J25)*1000/J48</f>
        <v>6450.6209773644914</v>
      </c>
      <c r="K57" s="382">
        <f>(EmpInst!K20+EmpInst!K21+EmpInst!K23+EmpInst!K24+EmpInst!K25)*1000/K48</f>
        <v>6607.8570916343315</v>
      </c>
      <c r="L57" s="382">
        <f>(EmpInst!L20+EmpInst!L21+EmpInst!L23+EmpInst!L24+EmpInst!L25)*1000/L48</f>
        <v>6592.0206638261643</v>
      </c>
      <c r="M57" s="382">
        <f>(EmpInst!M20+EmpInst!M21+EmpInst!M23+EmpInst!M24+EmpInst!M25)*1000/M48</f>
        <v>6816.2003054833049</v>
      </c>
      <c r="N57" s="382">
        <f>(EmpInst!N20+EmpInst!N21+EmpInst!N23+EmpInst!N24+EmpInst!N25)*1000/N48</f>
        <v>7200.0196834626395</v>
      </c>
      <c r="O57" s="382">
        <f>(EmpInst!O20+EmpInst!O21+EmpInst!O23+EmpInst!O24+EmpInst!O25)*1000/O48</f>
        <v>7405.4858237975823</v>
      </c>
      <c r="P57" s="382">
        <f>(EmpInst!P20+EmpInst!P21+EmpInst!P23+EmpInst!P24+EmpInst!P25)*1000/P48</f>
        <v>7456.8814055671792</v>
      </c>
      <c r="Q57" s="382">
        <f>(EmpInst!Q20+EmpInst!Q21+EmpInst!Q23+EmpInst!Q24+EmpInst!Q25)*1000/Q48</f>
        <v>7942.0547630771407</v>
      </c>
      <c r="R57" s="382">
        <f>(EmpInst!R20+EmpInst!R21+EmpInst!R23+EmpInst!R24+EmpInst!R25)*1000/R48</f>
        <v>8691.0431779468527</v>
      </c>
      <c r="S57" s="382">
        <f>(EmpInst!S20+EmpInst!S21+EmpInst!S23+EmpInst!S24+EmpInst!S25)*1000/S48</f>
        <v>9152.6182076715122</v>
      </c>
      <c r="T57" s="382">
        <f>(EmpInst!T20+EmpInst!T21+EmpInst!T23+EmpInst!T24+EmpInst!T25)*1000/T48</f>
        <v>9308.8798500909434</v>
      </c>
      <c r="U57" s="375"/>
      <c r="V57" s="375"/>
      <c r="W57" s="375"/>
    </row>
    <row r="58" spans="1:24" s="330" customFormat="1" ht="13" x14ac:dyDescent="0.3">
      <c r="B58" s="335" t="s">
        <v>90</v>
      </c>
      <c r="C58" s="332"/>
      <c r="D58" s="389">
        <f t="shared" ref="D58:S58" si="8">(D57/C57-1)</f>
        <v>3.0548054405025171E-2</v>
      </c>
      <c r="E58" s="389">
        <f t="shared" si="8"/>
        <v>4.2479601625006191E-2</v>
      </c>
      <c r="F58" s="389">
        <f t="shared" si="8"/>
        <v>-1.7184684075414514E-2</v>
      </c>
      <c r="G58" s="389">
        <f t="shared" si="8"/>
        <v>6.2270443705876977E-2</v>
      </c>
      <c r="H58" s="389">
        <f t="shared" si="8"/>
        <v>-4.4020517719978614E-2</v>
      </c>
      <c r="I58" s="389">
        <f t="shared" si="8"/>
        <v>6.2103890311593357E-3</v>
      </c>
      <c r="J58" s="389">
        <f t="shared" si="8"/>
        <v>2.3851401202898304E-2</v>
      </c>
      <c r="K58" s="389">
        <f t="shared" si="8"/>
        <v>2.4375345384822333E-2</v>
      </c>
      <c r="L58" s="389">
        <f t="shared" si="8"/>
        <v>-2.3966056754187726E-3</v>
      </c>
      <c r="M58" s="389">
        <f t="shared" si="8"/>
        <v>3.4007727385827247E-2</v>
      </c>
      <c r="N58" s="389">
        <f t="shared" si="8"/>
        <v>5.6309873650657094E-2</v>
      </c>
      <c r="O58" s="389">
        <f t="shared" si="8"/>
        <v>2.8536885920863231E-2</v>
      </c>
      <c r="P58" s="389">
        <f t="shared" si="8"/>
        <v>6.9402039234802704E-3</v>
      </c>
      <c r="Q58" s="389">
        <f t="shared" si="8"/>
        <v>6.5063842526413174E-2</v>
      </c>
      <c r="R58" s="389">
        <f t="shared" si="8"/>
        <v>9.4306629356395666E-2</v>
      </c>
      <c r="S58" s="389">
        <f t="shared" si="8"/>
        <v>5.3109278169953811E-2</v>
      </c>
      <c r="T58" s="389">
        <f>(T57/S57-1)</f>
        <v>1.7072889841341476E-2</v>
      </c>
      <c r="U58" s="375"/>
      <c r="V58" s="375"/>
      <c r="W58" s="375"/>
      <c r="X58" s="318"/>
    </row>
    <row r="59" spans="1:24" x14ac:dyDescent="0.25">
      <c r="B59" s="333" t="s">
        <v>92</v>
      </c>
      <c r="C59" s="382">
        <f>SUM(EmpInst!C26:C29,EmpInst!C22)*1000/C50</f>
        <v>10836.063115036299</v>
      </c>
      <c r="D59" s="382">
        <f>SUM(EmpInst!D26:D29,EmpInst!D22)*1000/D50</f>
        <v>10752.400557451425</v>
      </c>
      <c r="E59" s="382">
        <f>SUM(EmpInst!E26:E29,EmpInst!E22)*1000/E50</f>
        <v>10980.785982530078</v>
      </c>
      <c r="F59" s="382">
        <f>SUM(EmpInst!F26:F29,EmpInst!F22)*1000/F50</f>
        <v>11671.561032242116</v>
      </c>
      <c r="G59" s="382">
        <f>SUM(EmpInst!G26:G29,EmpInst!G22)*1000/G50</f>
        <v>11722.928281494522</v>
      </c>
      <c r="H59" s="382">
        <f>SUM(EmpInst!H26:H29,EmpInst!H22)*1000/H50</f>
        <v>11687.048522875017</v>
      </c>
      <c r="I59" s="382">
        <f>SUM(EmpInst!I26:I29,EmpInst!I22)*1000/I50</f>
        <v>11822.385206759027</v>
      </c>
      <c r="J59" s="382">
        <f>SUM(EmpInst!J26:J29,EmpInst!J22)*1000/J50</f>
        <v>12086.877421202624</v>
      </c>
      <c r="K59" s="382">
        <f>SUM(EmpInst!K26:K29,EmpInst!K22)*1000/K50</f>
        <v>12364.460289741295</v>
      </c>
      <c r="L59" s="382">
        <f>SUM(EmpInst!L26:L29,EmpInst!L22)*1000/L50</f>
        <v>12467.926935660902</v>
      </c>
      <c r="M59" s="382">
        <f>SUM(EmpInst!M26:M29,EmpInst!M22)*1000/M50</f>
        <v>12317.111297768912</v>
      </c>
      <c r="N59" s="382">
        <f>SUM(EmpInst!N26:N29,EmpInst!N22)*1000/N50</f>
        <v>12734.812812019565</v>
      </c>
      <c r="O59" s="382">
        <f>SUM(EmpInst!O26:O29,EmpInst!O22)*1000/O50</f>
        <v>13126.519204869755</v>
      </c>
      <c r="P59" s="382">
        <f>SUM(EmpInst!P26:P29,EmpInst!P22)*1000/P50</f>
        <v>13076.377091094075</v>
      </c>
      <c r="Q59" s="382">
        <f>SUM(EmpInst!Q26:Q29,EmpInst!Q22)*1000/Q50</f>
        <v>14397.656268083945</v>
      </c>
      <c r="R59" s="382">
        <f>SUM(EmpInst!R26:R29,EmpInst!R22)*1000/R50</f>
        <v>14905.236687713223</v>
      </c>
      <c r="S59" s="382">
        <f>SUM(EmpInst!S26:S29,EmpInst!S22)*1000/S50</f>
        <v>15578.111980214297</v>
      </c>
      <c r="T59" s="382">
        <f>SUM(EmpInst!T26:T29,EmpInst!T22)*1000/T50</f>
        <v>16141.512730683071</v>
      </c>
      <c r="U59" s="375"/>
      <c r="V59" s="375"/>
      <c r="W59" s="375"/>
    </row>
    <row r="60" spans="1:24" s="330" customFormat="1" ht="13" x14ac:dyDescent="0.3">
      <c r="B60" s="335" t="s">
        <v>90</v>
      </c>
      <c r="C60" s="332"/>
      <c r="D60" s="389">
        <f t="shared" ref="D60:S60" si="9">(D59/C59-1)</f>
        <v>-7.720752149254495E-3</v>
      </c>
      <c r="E60" s="389">
        <f t="shared" si="9"/>
        <v>2.1240412674208065E-2</v>
      </c>
      <c r="F60" s="389">
        <f t="shared" si="9"/>
        <v>6.2907614337537332E-2</v>
      </c>
      <c r="G60" s="389">
        <f t="shared" si="9"/>
        <v>4.4010607587541273E-3</v>
      </c>
      <c r="H60" s="389">
        <f t="shared" si="9"/>
        <v>-3.0606481382423611E-3</v>
      </c>
      <c r="I60" s="389">
        <f t="shared" si="9"/>
        <v>1.1580056642968239E-2</v>
      </c>
      <c r="J60" s="389">
        <f t="shared" si="9"/>
        <v>2.2372153319144328E-2</v>
      </c>
      <c r="K60" s="389">
        <f t="shared" si="9"/>
        <v>2.2965639417484196E-2</v>
      </c>
      <c r="L60" s="389">
        <f t="shared" si="9"/>
        <v>8.3680681157958237E-3</v>
      </c>
      <c r="M60" s="389">
        <f t="shared" si="9"/>
        <v>-1.209628823382225E-2</v>
      </c>
      <c r="N60" s="389">
        <f t="shared" si="9"/>
        <v>3.3912295192649156E-2</v>
      </c>
      <c r="O60" s="389">
        <f t="shared" si="9"/>
        <v>3.0758708324356565E-2</v>
      </c>
      <c r="P60" s="389">
        <f t="shared" si="9"/>
        <v>-3.8199093752956381E-3</v>
      </c>
      <c r="Q60" s="389">
        <f t="shared" si="9"/>
        <v>0.1010432146293605</v>
      </c>
      <c r="R60" s="389">
        <f t="shared" si="9"/>
        <v>3.5254378225048955E-2</v>
      </c>
      <c r="S60" s="389">
        <f t="shared" si="9"/>
        <v>4.5143549652971515E-2</v>
      </c>
      <c r="T60" s="389">
        <f>(T59/S59-1)</f>
        <v>3.6166176696145635E-2</v>
      </c>
      <c r="U60" s="375"/>
      <c r="V60" s="375"/>
      <c r="W60" s="375"/>
      <c r="X60" s="318"/>
    </row>
    <row r="61" spans="1:24" s="330" customFormat="1" ht="13" x14ac:dyDescent="0.3">
      <c r="B61" s="333" t="s">
        <v>94</v>
      </c>
      <c r="C61" s="382">
        <f>EmpInst!C102*1000/C53</f>
        <v>8860.2318556009195</v>
      </c>
      <c r="D61" s="382">
        <f>EmpInst!D102*1000/D53</f>
        <v>9201.0875913556647</v>
      </c>
      <c r="E61" s="382">
        <f>EmpInst!E102*1000/E53</f>
        <v>9399.8162464789984</v>
      </c>
      <c r="F61" s="382">
        <f>EmpInst!F102*1000/F53</f>
        <v>9714.741836823423</v>
      </c>
      <c r="G61" s="382">
        <f>EmpInst!G102*1000/G53</f>
        <v>9828.0648952678912</v>
      </c>
      <c r="H61" s="382">
        <f>EmpInst!H102*1000/H53</f>
        <v>9830.1487830306105</v>
      </c>
      <c r="I61" s="382">
        <f>EmpInst!I102*1000/I53</f>
        <v>10114.495825653596</v>
      </c>
      <c r="J61" s="382">
        <f>EmpInst!J102*1000/J53</f>
        <v>10405.390712316592</v>
      </c>
      <c r="K61" s="382">
        <f>EmpInst!K102*1000/K53</f>
        <v>10703.778797378456</v>
      </c>
      <c r="L61" s="382">
        <f>EmpInst!L102*1000/L53</f>
        <v>10761.594646792573</v>
      </c>
      <c r="M61" s="382">
        <f>EmpInst!M102*1000/M53</f>
        <v>10741.437359206106</v>
      </c>
      <c r="N61" s="382">
        <f>EmpInst!N102*1000/N53</f>
        <v>11076.6808545763</v>
      </c>
      <c r="O61" s="382">
        <f>EmpInst!O102*1000/O53</f>
        <v>11311.870432126574</v>
      </c>
      <c r="P61" s="382">
        <f>EmpInst!P102*1000/P53</f>
        <v>11251.589143353887</v>
      </c>
      <c r="Q61" s="382">
        <f>EmpInst!Q102*1000/Q53</f>
        <v>12140.293694096581</v>
      </c>
      <c r="R61" s="382">
        <f>EmpInst!R102*1000/R53</f>
        <v>12635.326572559055</v>
      </c>
      <c r="S61" s="382">
        <f>EmpInst!S102*1000/S53</f>
        <v>13371.084384384254</v>
      </c>
      <c r="T61" s="382">
        <f>EmpInst!T102*1000/T53</f>
        <v>13983.462848315632</v>
      </c>
      <c r="U61" s="375"/>
      <c r="V61" s="375"/>
      <c r="W61" s="375"/>
      <c r="X61" s="318"/>
    </row>
    <row r="62" spans="1:24" s="336" customFormat="1" ht="13" x14ac:dyDescent="0.25">
      <c r="B62" s="337" t="s">
        <v>95</v>
      </c>
      <c r="C62" s="382">
        <f>(EmpInst!C33-EmpInst!C102)*1000/C54</f>
        <v>5789.2940908832998</v>
      </c>
      <c r="D62" s="382">
        <f>(EmpInst!D33-EmpInst!D102)*1000/D54</f>
        <v>5711.088449012791</v>
      </c>
      <c r="E62" s="382">
        <f>(EmpInst!E33-EmpInst!E102)*1000/E54</f>
        <v>5975.2072624889661</v>
      </c>
      <c r="F62" s="382">
        <f>(EmpInst!F33-EmpInst!F102)*1000/F54</f>
        <v>5874.7565798736896</v>
      </c>
      <c r="G62" s="382">
        <f>(EmpInst!G33-EmpInst!G102)*1000/G54</f>
        <v>6139.6490787823659</v>
      </c>
      <c r="H62" s="382">
        <f>(EmpInst!H33-EmpInst!H102)*1000/H54</f>
        <v>5711.8685078085318</v>
      </c>
      <c r="I62" s="382">
        <f>(EmpInst!I33-EmpInst!I102)*1000/I54</f>
        <v>5553.3608631712368</v>
      </c>
      <c r="J62" s="382">
        <f>(EmpInst!J33-EmpInst!J102)*1000/J54</f>
        <v>5611.0285126404806</v>
      </c>
      <c r="K62" s="382">
        <f>(EmpInst!K33-EmpInst!K102)*1000/K54</f>
        <v>5657.8149734694716</v>
      </c>
      <c r="L62" s="382">
        <f>(EmpInst!L33-EmpInst!L102)*1000/L54</f>
        <v>5734.4920371632625</v>
      </c>
      <c r="M62" s="382">
        <f>(EmpInst!M33-EmpInst!M102)*1000/M54</f>
        <v>5876.2484248966903</v>
      </c>
      <c r="N62" s="382">
        <f>(EmpInst!N33-EmpInst!N102)*1000/N54</f>
        <v>6216.0733502647327</v>
      </c>
      <c r="O62" s="382">
        <f>(EmpInst!O33-EmpInst!O102)*1000/O54</f>
        <v>6556.0219572912274</v>
      </c>
      <c r="P62" s="382">
        <f>(EmpInst!P33-EmpInst!P102)*1000/P54</f>
        <v>6781.7370682756382</v>
      </c>
      <c r="Q62" s="382">
        <f>(EmpInst!Q33-EmpInst!Q102)*1000/Q54</f>
        <v>7415.0869892343844</v>
      </c>
      <c r="R62" s="382">
        <f>(EmpInst!R33-EmpInst!R102)*1000/R54</f>
        <v>8005.7460591368626</v>
      </c>
      <c r="S62" s="382">
        <f>(EmpInst!S33-EmpInst!S102)*1000/S54</f>
        <v>8517.3005033163918</v>
      </c>
      <c r="T62" s="382">
        <f>(EmpInst!T33-EmpInst!T102)*1000/T54</f>
        <v>8608.2673728741356</v>
      </c>
      <c r="U62" s="375"/>
      <c r="V62" s="375"/>
      <c r="W62" s="375"/>
      <c r="X62" s="318"/>
    </row>
    <row r="63" spans="1:24" s="328" customFormat="1" ht="13" x14ac:dyDescent="0.3">
      <c r="B63" s="328" t="s">
        <v>97</v>
      </c>
      <c r="C63" s="381">
        <f>EmpInst!C68</f>
        <v>11689.1492929794</v>
      </c>
      <c r="D63" s="381">
        <f>EmpInst!D68</f>
        <v>11797.456655657934</v>
      </c>
      <c r="E63" s="381">
        <f>EmpInst!E68</f>
        <v>12153.632742796515</v>
      </c>
      <c r="F63" s="381">
        <f>EmpInst!F68</f>
        <v>12220.561486476043</v>
      </c>
      <c r="G63" s="381">
        <f>EmpInst!G68</f>
        <v>12405.325738027766</v>
      </c>
      <c r="H63" s="381">
        <f>EmpInst!H68</f>
        <v>11548.458979650361</v>
      </c>
      <c r="I63" s="381">
        <f>EmpInst!I68</f>
        <v>11176.435666358511</v>
      </c>
      <c r="J63" s="381">
        <f>EmpInst!J68</f>
        <v>11191.327553406783</v>
      </c>
      <c r="K63" s="381">
        <f>EmpInst!K68</f>
        <v>10544.225432546969</v>
      </c>
      <c r="L63" s="381">
        <f>EmpInst!L68</f>
        <v>10225.172869383638</v>
      </c>
      <c r="M63" s="381">
        <f>EmpInst!M68</f>
        <v>10287.481723011173</v>
      </c>
      <c r="N63" s="381">
        <f>EmpInst!N68</f>
        <v>10458.653471084706</v>
      </c>
      <c r="O63" s="381">
        <f>EmpInst!O68</f>
        <v>10254.7882252744</v>
      </c>
      <c r="P63" s="381">
        <f>EmpInst!P68</f>
        <v>10051.67069468268</v>
      </c>
      <c r="Q63" s="381">
        <f>EmpInst!Q68</f>
        <v>10431.291686546212</v>
      </c>
      <c r="R63" s="381">
        <f>EmpInst!R68</f>
        <v>10632.524055686465</v>
      </c>
      <c r="S63" s="381">
        <f>EmpInst!S68</f>
        <v>11340.708667850364</v>
      </c>
      <c r="T63" s="381">
        <f>EmpInst!T68</f>
        <v>11526.140110211931</v>
      </c>
      <c r="U63" s="375"/>
      <c r="V63" s="375"/>
      <c r="W63" s="375"/>
      <c r="X63" s="318"/>
    </row>
    <row r="64" spans="1:24" s="336" customFormat="1" ht="20.25" customHeight="1" x14ac:dyDescent="0.25">
      <c r="A64" s="338"/>
      <c r="B64" s="383" t="s">
        <v>90</v>
      </c>
      <c r="C64" s="339"/>
      <c r="D64" s="390">
        <f t="shared" ref="D64:S64" si="10">(D63/C63-1)</f>
        <v>9.2656325934330486E-3</v>
      </c>
      <c r="E64" s="390">
        <f t="shared" si="10"/>
        <v>3.0190921444730456E-2</v>
      </c>
      <c r="F64" s="390">
        <f t="shared" si="10"/>
        <v>5.5068920623091433E-3</v>
      </c>
      <c r="G64" s="390">
        <f t="shared" si="10"/>
        <v>1.5119129489769678E-2</v>
      </c>
      <c r="H64" s="390">
        <f t="shared" si="10"/>
        <v>-6.9072491643708545E-2</v>
      </c>
      <c r="I64" s="390">
        <f t="shared" si="10"/>
        <v>-3.2214108734974545E-2</v>
      </c>
      <c r="J64" s="390">
        <f t="shared" si="10"/>
        <v>1.33243616237122E-3</v>
      </c>
      <c r="K64" s="390">
        <f t="shared" si="10"/>
        <v>-5.782174793577799E-2</v>
      </c>
      <c r="L64" s="390">
        <f t="shared" si="10"/>
        <v>-3.0258511182671533E-2</v>
      </c>
      <c r="M64" s="390">
        <f t="shared" si="10"/>
        <v>6.0936723929725378E-3</v>
      </c>
      <c r="N64" s="390">
        <f t="shared" si="10"/>
        <v>1.6638838608155515E-2</v>
      </c>
      <c r="O64" s="390">
        <f t="shared" si="10"/>
        <v>-1.9492494552375894E-2</v>
      </c>
      <c r="P64" s="390">
        <f t="shared" si="10"/>
        <v>-1.9807091685336564E-2</v>
      </c>
      <c r="Q64" s="390">
        <f t="shared" si="10"/>
        <v>3.7766954707773248E-2</v>
      </c>
      <c r="R64" s="390">
        <f t="shared" si="10"/>
        <v>1.9291222524224105E-2</v>
      </c>
      <c r="S64" s="390">
        <f t="shared" si="10"/>
        <v>6.6605502931841309E-2</v>
      </c>
      <c r="T64" s="390">
        <f>(T63/S63-1)</f>
        <v>1.6350957227853291E-2</v>
      </c>
      <c r="U64" s="375"/>
      <c r="V64" s="375"/>
      <c r="W64" s="375"/>
      <c r="X64" s="318"/>
    </row>
    <row r="65" spans="1:24" ht="20.25" hidden="1" customHeight="1" outlineLevel="1" x14ac:dyDescent="0.25">
      <c r="B65" s="333" t="s">
        <v>94</v>
      </c>
      <c r="C65" s="334">
        <f>EmpInst!C137</f>
        <v>13909.571065268034</v>
      </c>
      <c r="D65" s="334">
        <f>EmpInst!D137</f>
        <v>14550.345530367807</v>
      </c>
      <c r="E65" s="334">
        <f>EmpInst!E137</f>
        <v>14905.33148345552</v>
      </c>
      <c r="F65" s="334">
        <f>EmpInst!F137</f>
        <v>15305.721417404791</v>
      </c>
      <c r="G65" s="334">
        <f>EmpInst!G137</f>
        <v>15401.498681047233</v>
      </c>
      <c r="H65" s="334">
        <f>EmpInst!H137</f>
        <v>14875.55565869885</v>
      </c>
      <c r="I65" s="334">
        <f>EmpInst!I137</f>
        <v>14683.398518001419</v>
      </c>
      <c r="J65" s="334">
        <f>EmpInst!J137</f>
        <v>14662.856909580143</v>
      </c>
      <c r="K65" s="334">
        <f>EmpInst!K137</f>
        <v>13721.009692765967</v>
      </c>
      <c r="L65" s="334">
        <f>EmpInst!L137</f>
        <v>13178.238852769169</v>
      </c>
      <c r="M65" s="334">
        <f>EmpInst!M137</f>
        <v>13011.231820393488</v>
      </c>
      <c r="N65" s="334">
        <f>EmpInst!N137</f>
        <v>13073.085139055471</v>
      </c>
      <c r="O65" s="334">
        <f>EmpInst!O137</f>
        <v>12661.984257377695</v>
      </c>
      <c r="P65" s="334">
        <f>EmpInst!P137</f>
        <v>12246.058160873556</v>
      </c>
      <c r="Q65" s="334">
        <f>EmpInst!Q137</f>
        <v>12709.771392798011</v>
      </c>
      <c r="R65" s="334">
        <f>EmpInst!R137</f>
        <v>12943.443369661796</v>
      </c>
      <c r="S65" s="334">
        <f>EmpInst!S137</f>
        <v>13880.470938781244</v>
      </c>
      <c r="T65" s="334">
        <f>EmpInst!T137</f>
        <v>14388.637266081283</v>
      </c>
      <c r="U65" s="375"/>
      <c r="V65" s="375"/>
      <c r="W65" s="375"/>
    </row>
    <row r="66" spans="1:24" s="330" customFormat="1" ht="13" hidden="1" outlineLevel="1" x14ac:dyDescent="0.3">
      <c r="B66" s="335" t="s">
        <v>90</v>
      </c>
      <c r="C66" s="332"/>
      <c r="D66" s="332">
        <f t="shared" ref="D66:T66" si="11">(D65/C65-1)*100</f>
        <v>4.6067162106801174</v>
      </c>
      <c r="E66" s="332">
        <f t="shared" si="11"/>
        <v>2.4397080629241952</v>
      </c>
      <c r="F66" s="332">
        <f t="shared" si="11"/>
        <v>2.6862195878950557</v>
      </c>
      <c r="G66" s="332">
        <f t="shared" si="11"/>
        <v>0.62576118453017138</v>
      </c>
      <c r="H66" s="332">
        <f t="shared" si="11"/>
        <v>-3.4148821049187705</v>
      </c>
      <c r="I66" s="332">
        <f t="shared" si="11"/>
        <v>-1.2917644564427566</v>
      </c>
      <c r="J66" s="332">
        <f t="shared" si="11"/>
        <v>-0.139896825629926</v>
      </c>
      <c r="K66" s="332">
        <f t="shared" si="11"/>
        <v>-6.4233540750084579</v>
      </c>
      <c r="L66" s="332">
        <f t="shared" si="11"/>
        <v>-3.9557645694468069</v>
      </c>
      <c r="M66" s="332">
        <f t="shared" si="11"/>
        <v>-1.267294015850895</v>
      </c>
      <c r="N66" s="332">
        <f t="shared" si="11"/>
        <v>0.47538403370106508</v>
      </c>
      <c r="O66" s="332">
        <f t="shared" si="11"/>
        <v>-3.1446355416872795</v>
      </c>
      <c r="P66" s="332">
        <f t="shared" si="11"/>
        <v>-3.2848413649052999</v>
      </c>
      <c r="Q66" s="332">
        <f t="shared" si="11"/>
        <v>3.7866326113494164</v>
      </c>
      <c r="R66" s="332">
        <f t="shared" si="11"/>
        <v>1.8385222648158228</v>
      </c>
      <c r="S66" s="332">
        <f t="shared" si="11"/>
        <v>7.2393994577652387</v>
      </c>
      <c r="T66" s="332">
        <f t="shared" si="11"/>
        <v>3.6610164708479109</v>
      </c>
      <c r="U66" s="375"/>
      <c r="V66" s="375"/>
      <c r="W66" s="375"/>
      <c r="X66" s="318"/>
    </row>
    <row r="67" spans="1:24" hidden="1" outlineLevel="1" x14ac:dyDescent="0.25">
      <c r="B67" s="333" t="s">
        <v>95</v>
      </c>
      <c r="C67" s="334">
        <f>EmpInst!C206</f>
        <v>9092.8645868705407</v>
      </c>
      <c r="D67" s="334">
        <f>EmpInst!D206</f>
        <v>9037.9781534495614</v>
      </c>
      <c r="E67" s="334">
        <f>EmpInst!E206</f>
        <v>9475.0528229830888</v>
      </c>
      <c r="F67" s="334">
        <f>EmpInst!F206</f>
        <v>9259.2155110185668</v>
      </c>
      <c r="G67" s="334">
        <f>EmpInst!G206</f>
        <v>9620.2977463041952</v>
      </c>
      <c r="H67" s="334">
        <f>EmpInst!H206</f>
        <v>8642.1747863053261</v>
      </c>
      <c r="I67" s="334">
        <f>EmpInst!I206</f>
        <v>8059.9436609361774</v>
      </c>
      <c r="J67" s="334">
        <f>EmpInst!J206</f>
        <v>7907.0582670414806</v>
      </c>
      <c r="K67" s="334">
        <f>EmpInst!K206</f>
        <v>7253.2709429561673</v>
      </c>
      <c r="L67" s="334">
        <f>EmpInst!L206</f>
        <v>7020.9360473412107</v>
      </c>
      <c r="M67" s="334">
        <f>EmpInst!M206</f>
        <v>7117.949362018594</v>
      </c>
      <c r="N67" s="334">
        <f>EmpInst!N206</f>
        <v>7332.5341688923654</v>
      </c>
      <c r="O67" s="334">
        <f>EmpInst!O206</f>
        <v>7332.4235653466712</v>
      </c>
      <c r="P67" s="334">
        <f>EmpInst!P206</f>
        <v>7381.9946701704794</v>
      </c>
      <c r="Q67" s="334">
        <f>EmpInst!Q206</f>
        <v>7765.09934035073</v>
      </c>
      <c r="R67" s="334">
        <f>EmpInst!R206</f>
        <v>8203.004260806134</v>
      </c>
      <c r="S67" s="334">
        <f>EmpInst!S206</f>
        <v>8842.3286001462984</v>
      </c>
      <c r="T67" s="334">
        <f>EmpInst!T206</f>
        <v>8857.9948922463718</v>
      </c>
      <c r="U67" s="375"/>
      <c r="V67" s="375"/>
      <c r="W67" s="375"/>
    </row>
    <row r="68" spans="1:24" s="336" customFormat="1" ht="20.25" hidden="1" customHeight="1" outlineLevel="1" x14ac:dyDescent="0.25">
      <c r="A68" s="338"/>
      <c r="B68" s="383" t="s">
        <v>90</v>
      </c>
      <c r="C68" s="339"/>
      <c r="D68" s="339">
        <f t="shared" ref="D68:T68" si="12">(D67/C67-1)*100</f>
        <v>-0.60362092601963235</v>
      </c>
      <c r="E68" s="339">
        <f t="shared" si="12"/>
        <v>4.8359783804822198</v>
      </c>
      <c r="F68" s="339">
        <f t="shared" si="12"/>
        <v>-2.2779536536300715</v>
      </c>
      <c r="G68" s="339">
        <f t="shared" si="12"/>
        <v>3.8997065664573505</v>
      </c>
      <c r="H68" s="339">
        <f t="shared" si="12"/>
        <v>-10.167283651637826</v>
      </c>
      <c r="I68" s="339">
        <f t="shared" si="12"/>
        <v>-6.7370903709535135</v>
      </c>
      <c r="J68" s="339">
        <f t="shared" si="12"/>
        <v>-1.8968543742517774</v>
      </c>
      <c r="K68" s="339">
        <f t="shared" si="12"/>
        <v>-8.2684014965522135</v>
      </c>
      <c r="L68" s="339">
        <f t="shared" si="12"/>
        <v>-3.2031740912778495</v>
      </c>
      <c r="M68" s="339">
        <f t="shared" si="12"/>
        <v>1.3817718039764948</v>
      </c>
      <c r="N68" s="339">
        <f t="shared" si="12"/>
        <v>3.0146998237834843</v>
      </c>
      <c r="O68" s="339">
        <f t="shared" si="12"/>
        <v>-1.5083945488214567E-3</v>
      </c>
      <c r="P68" s="339">
        <f t="shared" si="12"/>
        <v>0.67605348193580106</v>
      </c>
      <c r="Q68" s="339">
        <f t="shared" si="12"/>
        <v>5.1897175126435435</v>
      </c>
      <c r="R68" s="339">
        <f t="shared" si="12"/>
        <v>5.6393988185040378</v>
      </c>
      <c r="S68" s="339">
        <f t="shared" si="12"/>
        <v>7.7937828509348606</v>
      </c>
      <c r="T68" s="339">
        <f t="shared" si="12"/>
        <v>0.17717382839419482</v>
      </c>
      <c r="U68" s="375"/>
      <c r="V68" s="375"/>
      <c r="W68" s="375"/>
      <c r="X68" s="318"/>
    </row>
    <row r="69" spans="1:24" s="313" customFormat="1" ht="25.4" hidden="1" customHeight="1" outlineLevel="1" x14ac:dyDescent="0.25">
      <c r="A69" s="39" t="str">
        <f>CONCATENATE(A$1," (continued)")</f>
        <v>Table S1    Palau summary economic indicators, FY2000-FY2025 (continued)</v>
      </c>
      <c r="B69" s="406"/>
      <c r="C69" s="406"/>
      <c r="D69" s="406"/>
      <c r="E69" s="406"/>
      <c r="F69" s="406"/>
      <c r="G69" s="406"/>
      <c r="H69" s="406"/>
      <c r="I69" s="406"/>
      <c r="J69" s="406"/>
      <c r="K69" s="406"/>
      <c r="L69" s="406"/>
      <c r="M69" s="406"/>
      <c r="N69" s="406"/>
      <c r="O69" s="406"/>
      <c r="P69" s="406"/>
      <c r="Q69" s="406"/>
      <c r="R69" s="406"/>
      <c r="S69" s="406"/>
      <c r="T69" s="406"/>
      <c r="U69" s="375"/>
      <c r="V69" s="375"/>
      <c r="W69" s="375"/>
    </row>
    <row r="70" spans="1:24" ht="21" customHeight="1" collapsed="1" x14ac:dyDescent="0.35">
      <c r="A70" s="357" t="s">
        <v>98</v>
      </c>
      <c r="B70" s="358"/>
      <c r="C70" s="359"/>
      <c r="D70" s="359"/>
      <c r="E70" s="359"/>
      <c r="F70" s="359"/>
      <c r="G70" s="359"/>
      <c r="H70" s="359"/>
      <c r="I70" s="359"/>
      <c r="J70" s="359"/>
      <c r="K70" s="359"/>
      <c r="L70" s="359"/>
      <c r="M70" s="359"/>
      <c r="N70" s="359"/>
      <c r="O70" s="359"/>
      <c r="P70" s="359"/>
      <c r="Q70" s="359"/>
      <c r="R70" s="359"/>
      <c r="S70" s="359"/>
      <c r="T70" s="359"/>
      <c r="U70" s="375"/>
      <c r="V70" s="375"/>
      <c r="W70" s="375"/>
    </row>
    <row r="71" spans="1:24" ht="13" x14ac:dyDescent="0.3">
      <c r="B71" s="340" t="s">
        <v>99</v>
      </c>
      <c r="C71" s="341"/>
      <c r="D71" s="341"/>
      <c r="E71" s="341"/>
      <c r="F71" s="341"/>
      <c r="G71" s="341" t="e">
        <f>#REF!</f>
        <v>#REF!</v>
      </c>
      <c r="H71" s="341" t="e">
        <f>#REF!</f>
        <v>#REF!</v>
      </c>
      <c r="I71" s="341" t="e">
        <f>#REF!</f>
        <v>#REF!</v>
      </c>
      <c r="J71" s="341" t="e">
        <f>#REF!</f>
        <v>#REF!</v>
      </c>
      <c r="K71" s="341" t="e">
        <f>#REF!</f>
        <v>#REF!</v>
      </c>
      <c r="L71" s="341" t="e">
        <f>#REF!</f>
        <v>#REF!</v>
      </c>
      <c r="M71" s="341" t="e">
        <f>#REF!</f>
        <v>#REF!</v>
      </c>
      <c r="N71" s="341" t="e">
        <f>#REF!</f>
        <v>#REF!</v>
      </c>
      <c r="O71" s="341" t="e">
        <f>#REF!</f>
        <v>#REF!</v>
      </c>
      <c r="P71" s="341" t="e">
        <f>#REF!</f>
        <v>#REF!</v>
      </c>
      <c r="Q71" s="341" t="e">
        <f>#REF!</f>
        <v>#REF!</v>
      </c>
      <c r="R71" s="341" t="e">
        <f>#REF!</f>
        <v>#REF!</v>
      </c>
      <c r="S71" s="341" t="e">
        <f>#REF!</f>
        <v>#REF!</v>
      </c>
      <c r="T71" s="341" t="e">
        <f>#REF!</f>
        <v>#REF!</v>
      </c>
      <c r="U71" s="375"/>
      <c r="V71" s="375"/>
      <c r="W71" s="375"/>
    </row>
    <row r="72" spans="1:24" x14ac:dyDescent="0.25">
      <c r="B72" s="342" t="s">
        <v>100</v>
      </c>
      <c r="C72" s="341"/>
      <c r="D72" s="341"/>
      <c r="E72" s="341"/>
      <c r="F72" s="341"/>
      <c r="G72" s="341" t="e">
        <f>#REF!</f>
        <v>#REF!</v>
      </c>
      <c r="H72" s="341" t="e">
        <f>#REF!</f>
        <v>#REF!</v>
      </c>
      <c r="I72" s="341" t="e">
        <f>#REF!</f>
        <v>#REF!</v>
      </c>
      <c r="J72" s="341" t="e">
        <f>#REF!</f>
        <v>#REF!</v>
      </c>
      <c r="K72" s="341" t="e">
        <f>#REF!</f>
        <v>#REF!</v>
      </c>
      <c r="L72" s="341" t="e">
        <f>#REF!</f>
        <v>#REF!</v>
      </c>
      <c r="M72" s="341" t="e">
        <f>#REF!</f>
        <v>#REF!</v>
      </c>
      <c r="N72" s="341" t="e">
        <f>#REF!</f>
        <v>#REF!</v>
      </c>
      <c r="O72" s="341" t="e">
        <f>#REF!</f>
        <v>#REF!</v>
      </c>
      <c r="P72" s="341" t="e">
        <f>#REF!</f>
        <v>#REF!</v>
      </c>
      <c r="Q72" s="341" t="e">
        <f>#REF!</f>
        <v>#REF!</v>
      </c>
      <c r="R72" s="341" t="e">
        <f>#REF!</f>
        <v>#REF!</v>
      </c>
      <c r="S72" s="341" t="e">
        <f>#REF!</f>
        <v>#REF!</v>
      </c>
      <c r="T72" s="341" t="e">
        <f>#REF!</f>
        <v>#REF!</v>
      </c>
      <c r="U72" s="375"/>
      <c r="V72" s="375"/>
      <c r="W72" s="375"/>
    </row>
    <row r="73" spans="1:24" x14ac:dyDescent="0.25">
      <c r="B73" s="342" t="s">
        <v>101</v>
      </c>
      <c r="C73" s="341"/>
      <c r="D73" s="341"/>
      <c r="E73" s="341"/>
      <c r="F73" s="341"/>
      <c r="G73" s="341" t="e">
        <f>#REF!</f>
        <v>#REF!</v>
      </c>
      <c r="H73" s="341" t="e">
        <f>#REF!</f>
        <v>#REF!</v>
      </c>
      <c r="I73" s="341" t="e">
        <f>#REF!</f>
        <v>#REF!</v>
      </c>
      <c r="J73" s="341" t="e">
        <f>#REF!</f>
        <v>#REF!</v>
      </c>
      <c r="K73" s="341" t="e">
        <f>#REF!</f>
        <v>#REF!</v>
      </c>
      <c r="L73" s="341" t="e">
        <f>#REF!</f>
        <v>#REF!</v>
      </c>
      <c r="M73" s="341" t="e">
        <f>#REF!</f>
        <v>#REF!</v>
      </c>
      <c r="N73" s="341" t="e">
        <f>#REF!</f>
        <v>#REF!</v>
      </c>
      <c r="O73" s="341" t="e">
        <f>#REF!</f>
        <v>#REF!</v>
      </c>
      <c r="P73" s="341" t="e">
        <f>#REF!</f>
        <v>#REF!</v>
      </c>
      <c r="Q73" s="341" t="e">
        <f>#REF!</f>
        <v>#REF!</v>
      </c>
      <c r="R73" s="341" t="e">
        <f>#REF!</f>
        <v>#REF!</v>
      </c>
      <c r="S73" s="341" t="e">
        <f>#REF!</f>
        <v>#REF!</v>
      </c>
      <c r="T73" s="341" t="e">
        <f>#REF!</f>
        <v>#REF!</v>
      </c>
      <c r="U73" s="375"/>
      <c r="V73" s="375"/>
      <c r="W73" s="375"/>
    </row>
    <row r="74" spans="1:24" x14ac:dyDescent="0.25">
      <c r="B74" s="342" t="s">
        <v>102</v>
      </c>
      <c r="C74" s="341"/>
      <c r="D74" s="341"/>
      <c r="E74" s="341"/>
      <c r="F74" s="341"/>
      <c r="G74" s="341" t="e">
        <f>#REF!</f>
        <v>#REF!</v>
      </c>
      <c r="H74" s="341" t="e">
        <f>#REF!</f>
        <v>#REF!</v>
      </c>
      <c r="I74" s="341" t="e">
        <f>#REF!</f>
        <v>#REF!</v>
      </c>
      <c r="J74" s="341" t="e">
        <f>#REF!</f>
        <v>#REF!</v>
      </c>
      <c r="K74" s="341" t="e">
        <f>#REF!</f>
        <v>#REF!</v>
      </c>
      <c r="L74" s="341" t="e">
        <f>#REF!</f>
        <v>#REF!</v>
      </c>
      <c r="M74" s="341" t="e">
        <f>#REF!</f>
        <v>#REF!</v>
      </c>
      <c r="N74" s="341" t="e">
        <f>#REF!</f>
        <v>#REF!</v>
      </c>
      <c r="O74" s="341" t="e">
        <f>#REF!</f>
        <v>#REF!</v>
      </c>
      <c r="P74" s="341" t="e">
        <f>#REF!</f>
        <v>#REF!</v>
      </c>
      <c r="Q74" s="341" t="e">
        <f>#REF!</f>
        <v>#REF!</v>
      </c>
      <c r="R74" s="341" t="e">
        <f>#REF!</f>
        <v>#REF!</v>
      </c>
      <c r="S74" s="341" t="e">
        <f>#REF!</f>
        <v>#REF!</v>
      </c>
      <c r="T74" s="341" t="e">
        <f>#REF!</f>
        <v>#REF!</v>
      </c>
      <c r="U74" s="375"/>
      <c r="V74" s="375"/>
      <c r="W74" s="375"/>
    </row>
    <row r="75" spans="1:24" ht="13" x14ac:dyDescent="0.3">
      <c r="B75" s="340" t="s">
        <v>103</v>
      </c>
      <c r="C75" s="341"/>
      <c r="D75" s="341"/>
      <c r="E75" s="341"/>
      <c r="F75" s="341"/>
      <c r="G75" s="341" t="e">
        <f>#REF!</f>
        <v>#REF!</v>
      </c>
      <c r="H75" s="341" t="e">
        <f>#REF!</f>
        <v>#REF!</v>
      </c>
      <c r="I75" s="341" t="e">
        <f>#REF!</f>
        <v>#REF!</v>
      </c>
      <c r="J75" s="341" t="e">
        <f>#REF!</f>
        <v>#REF!</v>
      </c>
      <c r="K75" s="341" t="e">
        <f>#REF!</f>
        <v>#REF!</v>
      </c>
      <c r="L75" s="341" t="e">
        <f>#REF!</f>
        <v>#REF!</v>
      </c>
      <c r="M75" s="341" t="e">
        <f>#REF!</f>
        <v>#REF!</v>
      </c>
      <c r="N75" s="341" t="e">
        <f>#REF!</f>
        <v>#REF!</v>
      </c>
      <c r="O75" s="341" t="e">
        <f>#REF!</f>
        <v>#REF!</v>
      </c>
      <c r="P75" s="341" t="e">
        <f>#REF!</f>
        <v>#REF!</v>
      </c>
      <c r="Q75" s="341" t="e">
        <f>#REF!</f>
        <v>#REF!</v>
      </c>
      <c r="R75" s="341" t="e">
        <f>#REF!</f>
        <v>#REF!</v>
      </c>
      <c r="S75" s="341" t="e">
        <f>#REF!</f>
        <v>#REF!</v>
      </c>
      <c r="T75" s="341" t="e">
        <f>#REF!</f>
        <v>#REF!</v>
      </c>
      <c r="U75" s="375"/>
      <c r="V75" s="375"/>
      <c r="W75" s="375"/>
    </row>
    <row r="76" spans="1:24" x14ac:dyDescent="0.25">
      <c r="B76" s="369" t="s">
        <v>74</v>
      </c>
      <c r="C76" s="341"/>
      <c r="D76" s="341"/>
      <c r="E76" s="341"/>
      <c r="F76" s="341"/>
      <c r="G76" s="341" t="e">
        <f>#REF!</f>
        <v>#REF!</v>
      </c>
      <c r="H76" s="341" t="e">
        <f>#REF!</f>
        <v>#REF!</v>
      </c>
      <c r="I76" s="341" t="e">
        <f>#REF!</f>
        <v>#REF!</v>
      </c>
      <c r="J76" s="341" t="e">
        <f>#REF!</f>
        <v>#REF!</v>
      </c>
      <c r="K76" s="341" t="e">
        <f>#REF!</f>
        <v>#REF!</v>
      </c>
      <c r="L76" s="341" t="e">
        <f>#REF!</f>
        <v>#REF!</v>
      </c>
      <c r="M76" s="341" t="e">
        <f>#REF!</f>
        <v>#REF!</v>
      </c>
      <c r="N76" s="341" t="e">
        <f>#REF!</f>
        <v>#REF!</v>
      </c>
      <c r="O76" s="341" t="e">
        <f>#REF!</f>
        <v>#REF!</v>
      </c>
      <c r="P76" s="341" t="e">
        <f>#REF!</f>
        <v>#REF!</v>
      </c>
      <c r="Q76" s="341" t="e">
        <f>#REF!</f>
        <v>#REF!</v>
      </c>
      <c r="R76" s="341" t="e">
        <f>#REF!</f>
        <v>#REF!</v>
      </c>
      <c r="S76" s="341" t="e">
        <f>#REF!</f>
        <v>#REF!</v>
      </c>
      <c r="T76" s="341" t="e">
        <f>#REF!</f>
        <v>#REF!</v>
      </c>
      <c r="U76" s="375"/>
      <c r="V76" s="375"/>
      <c r="W76" s="375"/>
    </row>
    <row r="77" spans="1:24" x14ac:dyDescent="0.25">
      <c r="B77" s="342" t="s">
        <v>104</v>
      </c>
      <c r="C77" s="341"/>
      <c r="D77" s="341"/>
      <c r="E77" s="341"/>
      <c r="F77" s="341"/>
      <c r="G77" s="341" t="e">
        <f>#REF!</f>
        <v>#REF!</v>
      </c>
      <c r="H77" s="341" t="e">
        <f>#REF!</f>
        <v>#REF!</v>
      </c>
      <c r="I77" s="341" t="e">
        <f>#REF!</f>
        <v>#REF!</v>
      </c>
      <c r="J77" s="341" t="e">
        <f>#REF!</f>
        <v>#REF!</v>
      </c>
      <c r="K77" s="341" t="e">
        <f>#REF!</f>
        <v>#REF!</v>
      </c>
      <c r="L77" s="341" t="e">
        <f>#REF!</f>
        <v>#REF!</v>
      </c>
      <c r="M77" s="341" t="e">
        <f>#REF!</f>
        <v>#REF!</v>
      </c>
      <c r="N77" s="341" t="e">
        <f>#REF!</f>
        <v>#REF!</v>
      </c>
      <c r="O77" s="341" t="e">
        <f>#REF!</f>
        <v>#REF!</v>
      </c>
      <c r="P77" s="341" t="e">
        <f>#REF!</f>
        <v>#REF!</v>
      </c>
      <c r="Q77" s="341" t="e">
        <f>#REF!</f>
        <v>#REF!</v>
      </c>
      <c r="R77" s="341" t="e">
        <f>#REF!</f>
        <v>#REF!</v>
      </c>
      <c r="S77" s="341" t="e">
        <f>#REF!</f>
        <v>#REF!</v>
      </c>
      <c r="T77" s="341" t="e">
        <f>#REF!</f>
        <v>#REF!</v>
      </c>
      <c r="U77" s="375"/>
      <c r="V77" s="375"/>
      <c r="W77" s="375"/>
    </row>
    <row r="78" spans="1:24" x14ac:dyDescent="0.25">
      <c r="B78" s="342" t="s">
        <v>105</v>
      </c>
      <c r="C78" s="341"/>
      <c r="D78" s="341"/>
      <c r="E78" s="341"/>
      <c r="F78" s="341"/>
      <c r="G78" s="341" t="e">
        <f t="shared" ref="G78:S78" si="13">G75-G76-G77</f>
        <v>#REF!</v>
      </c>
      <c r="H78" s="341" t="e">
        <f t="shared" si="13"/>
        <v>#REF!</v>
      </c>
      <c r="I78" s="341" t="e">
        <f t="shared" si="13"/>
        <v>#REF!</v>
      </c>
      <c r="J78" s="341" t="e">
        <f t="shared" si="13"/>
        <v>#REF!</v>
      </c>
      <c r="K78" s="341" t="e">
        <f t="shared" si="13"/>
        <v>#REF!</v>
      </c>
      <c r="L78" s="341" t="e">
        <f t="shared" si="13"/>
        <v>#REF!</v>
      </c>
      <c r="M78" s="341" t="e">
        <f t="shared" si="13"/>
        <v>#REF!</v>
      </c>
      <c r="N78" s="341" t="e">
        <f t="shared" si="13"/>
        <v>#REF!</v>
      </c>
      <c r="O78" s="341" t="e">
        <f t="shared" si="13"/>
        <v>#REF!</v>
      </c>
      <c r="P78" s="341" t="e">
        <f t="shared" si="13"/>
        <v>#REF!</v>
      </c>
      <c r="Q78" s="341" t="e">
        <f t="shared" si="13"/>
        <v>#REF!</v>
      </c>
      <c r="R78" s="341" t="e">
        <f t="shared" si="13"/>
        <v>#REF!</v>
      </c>
      <c r="S78" s="341" t="e">
        <f t="shared" si="13"/>
        <v>#REF!</v>
      </c>
      <c r="T78" s="341" t="e">
        <f>T75-T76-T77</f>
        <v>#REF!</v>
      </c>
      <c r="U78" s="375"/>
      <c r="V78" s="375"/>
      <c r="W78" s="375"/>
    </row>
    <row r="79" spans="1:24" ht="13" x14ac:dyDescent="0.25">
      <c r="B79" s="325" t="s">
        <v>106</v>
      </c>
      <c r="C79" s="341"/>
      <c r="D79" s="341"/>
      <c r="E79" s="341"/>
      <c r="F79" s="341"/>
      <c r="G79" s="341" t="e">
        <f>#REF!</f>
        <v>#REF!</v>
      </c>
      <c r="H79" s="341" t="e">
        <f>#REF!</f>
        <v>#REF!</v>
      </c>
      <c r="I79" s="341" t="e">
        <f>#REF!</f>
        <v>#REF!</v>
      </c>
      <c r="J79" s="341" t="e">
        <f>#REF!</f>
        <v>#REF!</v>
      </c>
      <c r="K79" s="341" t="e">
        <f>#REF!</f>
        <v>#REF!</v>
      </c>
      <c r="L79" s="341" t="e">
        <f>#REF!</f>
        <v>#REF!</v>
      </c>
      <c r="M79" s="341" t="e">
        <f>#REF!</f>
        <v>#REF!</v>
      </c>
      <c r="N79" s="341" t="e">
        <f>#REF!</f>
        <v>#REF!</v>
      </c>
      <c r="O79" s="341" t="e">
        <f>#REF!</f>
        <v>#REF!</v>
      </c>
      <c r="P79" s="341" t="e">
        <f>#REF!</f>
        <v>#REF!</v>
      </c>
      <c r="Q79" s="341" t="e">
        <f>#REF!</f>
        <v>#REF!</v>
      </c>
      <c r="R79" s="341" t="e">
        <f>#REF!</f>
        <v>#REF!</v>
      </c>
      <c r="S79" s="341" t="e">
        <f>#REF!</f>
        <v>#REF!</v>
      </c>
      <c r="T79" s="341" t="e">
        <f>#REF!</f>
        <v>#REF!</v>
      </c>
      <c r="U79" s="375"/>
      <c r="V79" s="375"/>
      <c r="W79" s="375"/>
    </row>
    <row r="80" spans="1:24" x14ac:dyDescent="0.25">
      <c r="B80" s="333" t="s">
        <v>107</v>
      </c>
      <c r="C80" s="341"/>
      <c r="D80" s="341"/>
      <c r="E80" s="341"/>
      <c r="F80" s="341"/>
      <c r="G80" s="341" t="e">
        <f>#REF!</f>
        <v>#REF!</v>
      </c>
      <c r="H80" s="341" t="e">
        <f>#REF!</f>
        <v>#REF!</v>
      </c>
      <c r="I80" s="341" t="e">
        <f>#REF!</f>
        <v>#REF!</v>
      </c>
      <c r="J80" s="341" t="e">
        <f>#REF!</f>
        <v>#REF!</v>
      </c>
      <c r="K80" s="341" t="e">
        <f>#REF!</f>
        <v>#REF!</v>
      </c>
      <c r="L80" s="341" t="e">
        <f>#REF!</f>
        <v>#REF!</v>
      </c>
      <c r="M80" s="341" t="e">
        <f>#REF!</f>
        <v>#REF!</v>
      </c>
      <c r="N80" s="341" t="e">
        <f>#REF!</f>
        <v>#REF!</v>
      </c>
      <c r="O80" s="341" t="e">
        <f>#REF!</f>
        <v>#REF!</v>
      </c>
      <c r="P80" s="341" t="e">
        <f>#REF!</f>
        <v>#REF!</v>
      </c>
      <c r="Q80" s="341" t="e">
        <f>#REF!</f>
        <v>#REF!</v>
      </c>
      <c r="R80" s="341" t="e">
        <f>#REF!</f>
        <v>#REF!</v>
      </c>
      <c r="S80" s="341" t="e">
        <f>#REF!</f>
        <v>#REF!</v>
      </c>
      <c r="T80" s="341" t="e">
        <f>#REF!</f>
        <v>#REF!</v>
      </c>
      <c r="U80" s="375"/>
      <c r="V80" s="375"/>
      <c r="W80" s="375"/>
    </row>
    <row r="81" spans="1:23" x14ac:dyDescent="0.25">
      <c r="B81" s="333" t="s">
        <v>108</v>
      </c>
      <c r="C81" s="341"/>
      <c r="D81" s="341"/>
      <c r="E81" s="341"/>
      <c r="F81" s="341"/>
      <c r="G81" s="341" t="e">
        <f>#REF!</f>
        <v>#REF!</v>
      </c>
      <c r="H81" s="341" t="e">
        <f>#REF!</f>
        <v>#REF!</v>
      </c>
      <c r="I81" s="341" t="e">
        <f>#REF!</f>
        <v>#REF!</v>
      </c>
      <c r="J81" s="341" t="e">
        <f>#REF!</f>
        <v>#REF!</v>
      </c>
      <c r="K81" s="341" t="e">
        <f>#REF!</f>
        <v>#REF!</v>
      </c>
      <c r="L81" s="341" t="e">
        <f>#REF!</f>
        <v>#REF!</v>
      </c>
      <c r="M81" s="341" t="e">
        <f>#REF!</f>
        <v>#REF!</v>
      </c>
      <c r="N81" s="341" t="e">
        <f>#REF!</f>
        <v>#REF!</v>
      </c>
      <c r="O81" s="341" t="e">
        <f>#REF!</f>
        <v>#REF!</v>
      </c>
      <c r="P81" s="341" t="e">
        <f>#REF!</f>
        <v>#REF!</v>
      </c>
      <c r="Q81" s="341" t="e">
        <f>#REF!</f>
        <v>#REF!</v>
      </c>
      <c r="R81" s="341" t="e">
        <f>#REF!</f>
        <v>#REF!</v>
      </c>
      <c r="S81" s="341" t="e">
        <f>#REF!</f>
        <v>#REF!</v>
      </c>
      <c r="T81" s="341" t="e">
        <f>#REF!</f>
        <v>#REF!</v>
      </c>
      <c r="U81" s="375"/>
      <c r="V81" s="375"/>
      <c r="W81" s="375"/>
    </row>
    <row r="82" spans="1:23" s="327" customFormat="1" ht="20.25" customHeight="1" x14ac:dyDescent="0.25">
      <c r="B82" s="392" t="s">
        <v>109</v>
      </c>
      <c r="C82" s="393"/>
      <c r="D82" s="393"/>
      <c r="E82" s="393"/>
      <c r="F82" s="393"/>
      <c r="G82" s="356" t="e">
        <f>#REF!</f>
        <v>#REF!</v>
      </c>
      <c r="H82" s="356" t="e">
        <f>#REF!</f>
        <v>#REF!</v>
      </c>
      <c r="I82" s="356" t="e">
        <f>#REF!</f>
        <v>#REF!</v>
      </c>
      <c r="J82" s="356" t="e">
        <f>#REF!</f>
        <v>#REF!</v>
      </c>
      <c r="K82" s="356" t="e">
        <f>#REF!</f>
        <v>#REF!</v>
      </c>
      <c r="L82" s="356" t="e">
        <f>#REF!</f>
        <v>#REF!</v>
      </c>
      <c r="M82" s="356" t="e">
        <f>#REF!</f>
        <v>#REF!</v>
      </c>
      <c r="N82" s="356" t="e">
        <f>#REF!</f>
        <v>#REF!</v>
      </c>
      <c r="O82" s="356" t="e">
        <f>#REF!</f>
        <v>#REF!</v>
      </c>
      <c r="P82" s="356" t="e">
        <f>#REF!</f>
        <v>#REF!</v>
      </c>
      <c r="Q82" s="356" t="e">
        <f>#REF!</f>
        <v>#REF!</v>
      </c>
      <c r="R82" s="356" t="e">
        <f>#REF!</f>
        <v>#REF!</v>
      </c>
      <c r="S82" s="356" t="e">
        <f>#REF!</f>
        <v>#REF!</v>
      </c>
      <c r="T82" s="356" t="e">
        <f>#REF!</f>
        <v>#REF!</v>
      </c>
      <c r="U82" s="375"/>
      <c r="V82" s="375"/>
      <c r="W82" s="375"/>
    </row>
    <row r="83" spans="1:23" s="313" customFormat="1" ht="20.25" customHeight="1" x14ac:dyDescent="0.25">
      <c r="B83" s="344" t="s">
        <v>110</v>
      </c>
      <c r="C83" s="345"/>
      <c r="D83" s="345"/>
      <c r="E83" s="345"/>
      <c r="F83" s="345"/>
      <c r="G83" s="345" t="e">
        <f>#REF!</f>
        <v>#REF!</v>
      </c>
      <c r="H83" s="345" t="e">
        <f>#REF!</f>
        <v>#REF!</v>
      </c>
      <c r="I83" s="345" t="e">
        <f>#REF!</f>
        <v>#REF!</v>
      </c>
      <c r="J83" s="345" t="e">
        <f>#REF!</f>
        <v>#REF!</v>
      </c>
      <c r="K83" s="345" t="e">
        <f>#REF!</f>
        <v>#REF!</v>
      </c>
      <c r="L83" s="345" t="e">
        <f>#REF!</f>
        <v>#REF!</v>
      </c>
      <c r="M83" s="345" t="e">
        <f>#REF!</f>
        <v>#REF!</v>
      </c>
      <c r="N83" s="345" t="e">
        <f>#REF!</f>
        <v>#REF!</v>
      </c>
      <c r="O83" s="345" t="e">
        <f>#REF!</f>
        <v>#REF!</v>
      </c>
      <c r="P83" s="345" t="e">
        <f>#REF!</f>
        <v>#REF!</v>
      </c>
      <c r="Q83" s="345" t="e">
        <f>#REF!</f>
        <v>#REF!</v>
      </c>
      <c r="R83" s="345" t="e">
        <f>#REF!</f>
        <v>#REF!</v>
      </c>
      <c r="S83" s="345" t="e">
        <f>#REF!</f>
        <v>#REF!</v>
      </c>
      <c r="T83" s="345" t="e">
        <f>#REF!</f>
        <v>#REF!</v>
      </c>
      <c r="U83" s="375"/>
      <c r="V83" s="375"/>
      <c r="W83" s="375"/>
    </row>
    <row r="84" spans="1:23" ht="13" x14ac:dyDescent="0.3">
      <c r="B84" s="346" t="s">
        <v>111</v>
      </c>
      <c r="C84" s="321"/>
      <c r="D84" s="321"/>
      <c r="E84" s="321"/>
      <c r="F84" s="321"/>
      <c r="G84" s="321"/>
      <c r="H84" s="321"/>
      <c r="I84" s="321"/>
      <c r="J84" s="321"/>
      <c r="K84" s="321"/>
      <c r="L84" s="321"/>
      <c r="M84" s="321"/>
      <c r="N84" s="321"/>
      <c r="O84" s="321"/>
      <c r="P84" s="321"/>
      <c r="Q84" s="321"/>
      <c r="R84" s="321"/>
      <c r="S84" s="321"/>
      <c r="T84" s="321"/>
      <c r="U84" s="375"/>
      <c r="V84" s="375"/>
      <c r="W84" s="375"/>
    </row>
    <row r="85" spans="1:23" s="328" customFormat="1" ht="13" x14ac:dyDescent="0.3">
      <c r="B85" s="347" t="s">
        <v>99</v>
      </c>
      <c r="C85" s="341"/>
      <c r="D85" s="341"/>
      <c r="E85" s="341"/>
      <c r="F85" s="341"/>
      <c r="G85" s="391" t="e">
        <f t="shared" ref="G85:T91" si="14">G71/G$4</f>
        <v>#REF!</v>
      </c>
      <c r="H85" s="391" t="e">
        <f t="shared" si="14"/>
        <v>#REF!</v>
      </c>
      <c r="I85" s="391" t="e">
        <f t="shared" si="14"/>
        <v>#REF!</v>
      </c>
      <c r="J85" s="391" t="e">
        <f t="shared" si="14"/>
        <v>#REF!</v>
      </c>
      <c r="K85" s="391" t="e">
        <f t="shared" si="14"/>
        <v>#REF!</v>
      </c>
      <c r="L85" s="391" t="e">
        <f t="shared" si="14"/>
        <v>#REF!</v>
      </c>
      <c r="M85" s="391" t="e">
        <f t="shared" si="14"/>
        <v>#REF!</v>
      </c>
      <c r="N85" s="391" t="e">
        <f t="shared" si="14"/>
        <v>#REF!</v>
      </c>
      <c r="O85" s="391" t="e">
        <f t="shared" si="14"/>
        <v>#REF!</v>
      </c>
      <c r="P85" s="391" t="e">
        <f t="shared" si="14"/>
        <v>#REF!</v>
      </c>
      <c r="Q85" s="391" t="e">
        <f t="shared" si="14"/>
        <v>#REF!</v>
      </c>
      <c r="R85" s="391" t="e">
        <f t="shared" si="14"/>
        <v>#REF!</v>
      </c>
      <c r="S85" s="391" t="e">
        <f t="shared" si="14"/>
        <v>#REF!</v>
      </c>
      <c r="T85" s="391" t="e">
        <f t="shared" si="14"/>
        <v>#REF!</v>
      </c>
      <c r="U85" s="375"/>
      <c r="V85" s="375"/>
      <c r="W85" s="375"/>
    </row>
    <row r="86" spans="1:23" x14ac:dyDescent="0.25">
      <c r="B86" s="348" t="s">
        <v>188</v>
      </c>
      <c r="C86" s="341"/>
      <c r="D86" s="341"/>
      <c r="E86" s="341"/>
      <c r="F86" s="341"/>
      <c r="G86" s="391" t="e">
        <f t="shared" si="14"/>
        <v>#REF!</v>
      </c>
      <c r="H86" s="391" t="e">
        <f t="shared" si="14"/>
        <v>#REF!</v>
      </c>
      <c r="I86" s="391" t="e">
        <f t="shared" si="14"/>
        <v>#REF!</v>
      </c>
      <c r="J86" s="391" t="e">
        <f t="shared" si="14"/>
        <v>#REF!</v>
      </c>
      <c r="K86" s="391" t="e">
        <f t="shared" si="14"/>
        <v>#REF!</v>
      </c>
      <c r="L86" s="391" t="e">
        <f t="shared" si="14"/>
        <v>#REF!</v>
      </c>
      <c r="M86" s="391" t="e">
        <f t="shared" si="14"/>
        <v>#REF!</v>
      </c>
      <c r="N86" s="391" t="e">
        <f t="shared" si="14"/>
        <v>#REF!</v>
      </c>
      <c r="O86" s="391" t="e">
        <f t="shared" si="14"/>
        <v>#REF!</v>
      </c>
      <c r="P86" s="391" t="e">
        <f t="shared" si="14"/>
        <v>#REF!</v>
      </c>
      <c r="Q86" s="391" t="e">
        <f t="shared" si="14"/>
        <v>#REF!</v>
      </c>
      <c r="R86" s="391" t="e">
        <f t="shared" si="14"/>
        <v>#REF!</v>
      </c>
      <c r="S86" s="391" t="e">
        <f t="shared" si="14"/>
        <v>#REF!</v>
      </c>
      <c r="T86" s="391" t="e">
        <f t="shared" si="14"/>
        <v>#REF!</v>
      </c>
      <c r="U86" s="375"/>
      <c r="V86" s="375"/>
      <c r="W86" s="375"/>
    </row>
    <row r="87" spans="1:23" x14ac:dyDescent="0.25">
      <c r="B87" s="348" t="s">
        <v>112</v>
      </c>
      <c r="C87" s="341"/>
      <c r="D87" s="341"/>
      <c r="E87" s="341"/>
      <c r="F87" s="341"/>
      <c r="G87" s="391" t="e">
        <f t="shared" si="14"/>
        <v>#REF!</v>
      </c>
      <c r="H87" s="391" t="e">
        <f t="shared" si="14"/>
        <v>#REF!</v>
      </c>
      <c r="I87" s="391" t="e">
        <f t="shared" si="14"/>
        <v>#REF!</v>
      </c>
      <c r="J87" s="391" t="e">
        <f t="shared" si="14"/>
        <v>#REF!</v>
      </c>
      <c r="K87" s="391" t="e">
        <f t="shared" si="14"/>
        <v>#REF!</v>
      </c>
      <c r="L87" s="391" t="e">
        <f t="shared" si="14"/>
        <v>#REF!</v>
      </c>
      <c r="M87" s="391" t="e">
        <f t="shared" si="14"/>
        <v>#REF!</v>
      </c>
      <c r="N87" s="391" t="e">
        <f t="shared" si="14"/>
        <v>#REF!</v>
      </c>
      <c r="O87" s="391" t="e">
        <f t="shared" si="14"/>
        <v>#REF!</v>
      </c>
      <c r="P87" s="391" t="e">
        <f t="shared" si="14"/>
        <v>#REF!</v>
      </c>
      <c r="Q87" s="391" t="e">
        <f t="shared" si="14"/>
        <v>#REF!</v>
      </c>
      <c r="R87" s="391" t="e">
        <f t="shared" si="14"/>
        <v>#REF!</v>
      </c>
      <c r="S87" s="391" t="e">
        <f t="shared" si="14"/>
        <v>#REF!</v>
      </c>
      <c r="T87" s="391" t="e">
        <f t="shared" si="14"/>
        <v>#REF!</v>
      </c>
      <c r="U87" s="375"/>
      <c r="V87" s="375"/>
      <c r="W87" s="375"/>
    </row>
    <row r="88" spans="1:23" x14ac:dyDescent="0.25">
      <c r="B88" s="348" t="s">
        <v>101</v>
      </c>
      <c r="C88" s="341"/>
      <c r="D88" s="341"/>
      <c r="E88" s="341"/>
      <c r="F88" s="341"/>
      <c r="G88" s="391" t="e">
        <f t="shared" si="14"/>
        <v>#REF!</v>
      </c>
      <c r="H88" s="391" t="e">
        <f t="shared" si="14"/>
        <v>#REF!</v>
      </c>
      <c r="I88" s="391" t="e">
        <f t="shared" si="14"/>
        <v>#REF!</v>
      </c>
      <c r="J88" s="391" t="e">
        <f t="shared" si="14"/>
        <v>#REF!</v>
      </c>
      <c r="K88" s="391" t="e">
        <f t="shared" si="14"/>
        <v>#REF!</v>
      </c>
      <c r="L88" s="391" t="e">
        <f t="shared" si="14"/>
        <v>#REF!</v>
      </c>
      <c r="M88" s="391" t="e">
        <f t="shared" si="14"/>
        <v>#REF!</v>
      </c>
      <c r="N88" s="391" t="e">
        <f t="shared" si="14"/>
        <v>#REF!</v>
      </c>
      <c r="O88" s="391" t="e">
        <f t="shared" si="14"/>
        <v>#REF!</v>
      </c>
      <c r="P88" s="391" t="e">
        <f t="shared" si="14"/>
        <v>#REF!</v>
      </c>
      <c r="Q88" s="391" t="e">
        <f t="shared" si="14"/>
        <v>#REF!</v>
      </c>
      <c r="R88" s="391" t="e">
        <f t="shared" si="14"/>
        <v>#REF!</v>
      </c>
      <c r="S88" s="391" t="e">
        <f t="shared" si="14"/>
        <v>#REF!</v>
      </c>
      <c r="T88" s="391" t="e">
        <f t="shared" si="14"/>
        <v>#REF!</v>
      </c>
      <c r="U88" s="375"/>
      <c r="V88" s="375"/>
      <c r="W88" s="375"/>
    </row>
    <row r="89" spans="1:23" s="328" customFormat="1" ht="13" x14ac:dyDescent="0.3">
      <c r="B89" s="347" t="s">
        <v>103</v>
      </c>
      <c r="C89" s="341"/>
      <c r="D89" s="341"/>
      <c r="E89" s="341"/>
      <c r="F89" s="341"/>
      <c r="G89" s="391" t="e">
        <f t="shared" si="14"/>
        <v>#REF!</v>
      </c>
      <c r="H89" s="391" t="e">
        <f t="shared" si="14"/>
        <v>#REF!</v>
      </c>
      <c r="I89" s="391" t="e">
        <f t="shared" si="14"/>
        <v>#REF!</v>
      </c>
      <c r="J89" s="391" t="e">
        <f t="shared" si="14"/>
        <v>#REF!</v>
      </c>
      <c r="K89" s="391" t="e">
        <f t="shared" si="14"/>
        <v>#REF!</v>
      </c>
      <c r="L89" s="391" t="e">
        <f t="shared" si="14"/>
        <v>#REF!</v>
      </c>
      <c r="M89" s="391" t="e">
        <f t="shared" si="14"/>
        <v>#REF!</v>
      </c>
      <c r="N89" s="391" t="e">
        <f t="shared" si="14"/>
        <v>#REF!</v>
      </c>
      <c r="O89" s="391" t="e">
        <f t="shared" si="14"/>
        <v>#REF!</v>
      </c>
      <c r="P89" s="391" t="e">
        <f t="shared" si="14"/>
        <v>#REF!</v>
      </c>
      <c r="Q89" s="391" t="e">
        <f t="shared" si="14"/>
        <v>#REF!</v>
      </c>
      <c r="R89" s="391" t="e">
        <f t="shared" si="14"/>
        <v>#REF!</v>
      </c>
      <c r="S89" s="391" t="e">
        <f t="shared" si="14"/>
        <v>#REF!</v>
      </c>
      <c r="T89" s="391" t="e">
        <f t="shared" si="14"/>
        <v>#REF!</v>
      </c>
      <c r="U89" s="375"/>
      <c r="V89" s="375"/>
      <c r="W89" s="375"/>
    </row>
    <row r="90" spans="1:23" x14ac:dyDescent="0.25">
      <c r="B90" s="369" t="s">
        <v>74</v>
      </c>
      <c r="C90" s="341"/>
      <c r="D90" s="341"/>
      <c r="E90" s="341"/>
      <c r="F90" s="341"/>
      <c r="G90" s="391" t="e">
        <f t="shared" si="14"/>
        <v>#REF!</v>
      </c>
      <c r="H90" s="391" t="e">
        <f t="shared" si="14"/>
        <v>#REF!</v>
      </c>
      <c r="I90" s="391" t="e">
        <f t="shared" si="14"/>
        <v>#REF!</v>
      </c>
      <c r="J90" s="391" t="e">
        <f t="shared" si="14"/>
        <v>#REF!</v>
      </c>
      <c r="K90" s="391" t="e">
        <f t="shared" si="14"/>
        <v>#REF!</v>
      </c>
      <c r="L90" s="391" t="e">
        <f t="shared" si="14"/>
        <v>#REF!</v>
      </c>
      <c r="M90" s="391" t="e">
        <f t="shared" si="14"/>
        <v>#REF!</v>
      </c>
      <c r="N90" s="391" t="e">
        <f t="shared" si="14"/>
        <v>#REF!</v>
      </c>
      <c r="O90" s="391" t="e">
        <f t="shared" si="14"/>
        <v>#REF!</v>
      </c>
      <c r="P90" s="391" t="e">
        <f t="shared" si="14"/>
        <v>#REF!</v>
      </c>
      <c r="Q90" s="391" t="e">
        <f t="shared" si="14"/>
        <v>#REF!</v>
      </c>
      <c r="R90" s="391" t="e">
        <f t="shared" si="14"/>
        <v>#REF!</v>
      </c>
      <c r="S90" s="391" t="e">
        <f t="shared" si="14"/>
        <v>#REF!</v>
      </c>
      <c r="T90" s="391" t="e">
        <f t="shared" si="14"/>
        <v>#REF!</v>
      </c>
      <c r="U90" s="375"/>
      <c r="V90" s="375"/>
      <c r="W90" s="375"/>
    </row>
    <row r="91" spans="1:23" x14ac:dyDescent="0.25">
      <c r="B91" s="342" t="s">
        <v>104</v>
      </c>
      <c r="C91" s="341"/>
      <c r="D91" s="341"/>
      <c r="E91" s="341"/>
      <c r="F91" s="341"/>
      <c r="G91" s="391" t="e">
        <f t="shared" si="14"/>
        <v>#REF!</v>
      </c>
      <c r="H91" s="391" t="e">
        <f t="shared" si="14"/>
        <v>#REF!</v>
      </c>
      <c r="I91" s="391" t="e">
        <f t="shared" si="14"/>
        <v>#REF!</v>
      </c>
      <c r="J91" s="391" t="e">
        <f t="shared" si="14"/>
        <v>#REF!</v>
      </c>
      <c r="K91" s="391" t="e">
        <f t="shared" si="14"/>
        <v>#REF!</v>
      </c>
      <c r="L91" s="391" t="e">
        <f t="shared" si="14"/>
        <v>#REF!</v>
      </c>
      <c r="M91" s="391" t="e">
        <f t="shared" si="14"/>
        <v>#REF!</v>
      </c>
      <c r="N91" s="391" t="e">
        <f t="shared" si="14"/>
        <v>#REF!</v>
      </c>
      <c r="O91" s="391" t="e">
        <f t="shared" si="14"/>
        <v>#REF!</v>
      </c>
      <c r="P91" s="391" t="e">
        <f t="shared" si="14"/>
        <v>#REF!</v>
      </c>
      <c r="Q91" s="391" t="e">
        <f t="shared" si="14"/>
        <v>#REF!</v>
      </c>
      <c r="R91" s="391" t="e">
        <f t="shared" si="14"/>
        <v>#REF!</v>
      </c>
      <c r="S91" s="391" t="e">
        <f t="shared" si="14"/>
        <v>#REF!</v>
      </c>
      <c r="T91" s="391" t="e">
        <f t="shared" si="14"/>
        <v>#REF!</v>
      </c>
      <c r="U91" s="375"/>
      <c r="V91" s="375"/>
      <c r="W91" s="375"/>
    </row>
    <row r="92" spans="1:23" s="351" customFormat="1" ht="20.25" customHeight="1" x14ac:dyDescent="0.25">
      <c r="B92" s="404" t="s">
        <v>113</v>
      </c>
      <c r="C92" s="356"/>
      <c r="D92" s="356"/>
      <c r="E92" s="356"/>
      <c r="F92" s="356"/>
      <c r="G92" s="405" t="e">
        <f t="shared" ref="G92:S92" si="15">G80/G$4</f>
        <v>#REF!</v>
      </c>
      <c r="H92" s="405" t="e">
        <f t="shared" si="15"/>
        <v>#REF!</v>
      </c>
      <c r="I92" s="405" t="e">
        <f t="shared" si="15"/>
        <v>#REF!</v>
      </c>
      <c r="J92" s="405" t="e">
        <f t="shared" si="15"/>
        <v>#REF!</v>
      </c>
      <c r="K92" s="405" t="e">
        <f t="shared" si="15"/>
        <v>#REF!</v>
      </c>
      <c r="L92" s="405" t="e">
        <f t="shared" si="15"/>
        <v>#REF!</v>
      </c>
      <c r="M92" s="405" t="e">
        <f t="shared" si="15"/>
        <v>#REF!</v>
      </c>
      <c r="N92" s="405" t="e">
        <f t="shared" si="15"/>
        <v>#REF!</v>
      </c>
      <c r="O92" s="405" t="e">
        <f t="shared" si="15"/>
        <v>#REF!</v>
      </c>
      <c r="P92" s="405" t="e">
        <f t="shared" si="15"/>
        <v>#REF!</v>
      </c>
      <c r="Q92" s="405" t="e">
        <f t="shared" si="15"/>
        <v>#REF!</v>
      </c>
      <c r="R92" s="405" t="e">
        <f t="shared" si="15"/>
        <v>#REF!</v>
      </c>
      <c r="S92" s="405" t="e">
        <f t="shared" si="15"/>
        <v>#REF!</v>
      </c>
      <c r="T92" s="405" t="e">
        <f>T80/T$4</f>
        <v>#REF!</v>
      </c>
      <c r="U92" s="375"/>
      <c r="V92" s="375"/>
      <c r="W92" s="375"/>
    </row>
    <row r="93" spans="1:23" s="351" customFormat="1" ht="20.25" customHeight="1" x14ac:dyDescent="0.25">
      <c r="B93" s="350" t="s">
        <v>110</v>
      </c>
      <c r="C93" s="345"/>
      <c r="D93" s="345"/>
      <c r="E93" s="345"/>
      <c r="F93" s="345"/>
      <c r="G93" s="408" t="e">
        <f t="shared" ref="G93:S93" si="16">G83/G$4</f>
        <v>#REF!</v>
      </c>
      <c r="H93" s="408" t="e">
        <f t="shared" si="16"/>
        <v>#REF!</v>
      </c>
      <c r="I93" s="408" t="e">
        <f t="shared" si="16"/>
        <v>#REF!</v>
      </c>
      <c r="J93" s="408" t="e">
        <f t="shared" si="16"/>
        <v>#REF!</v>
      </c>
      <c r="K93" s="408" t="e">
        <f t="shared" si="16"/>
        <v>#REF!</v>
      </c>
      <c r="L93" s="408" t="e">
        <f t="shared" si="16"/>
        <v>#REF!</v>
      </c>
      <c r="M93" s="408" t="e">
        <f t="shared" si="16"/>
        <v>#REF!</v>
      </c>
      <c r="N93" s="408" t="e">
        <f t="shared" si="16"/>
        <v>#REF!</v>
      </c>
      <c r="O93" s="408" t="e">
        <f t="shared" si="16"/>
        <v>#REF!</v>
      </c>
      <c r="P93" s="408" t="e">
        <f t="shared" si="16"/>
        <v>#REF!</v>
      </c>
      <c r="Q93" s="408" t="e">
        <f t="shared" si="16"/>
        <v>#REF!</v>
      </c>
      <c r="R93" s="408" t="e">
        <f t="shared" si="16"/>
        <v>#REF!</v>
      </c>
      <c r="S93" s="408" t="e">
        <f t="shared" si="16"/>
        <v>#REF!</v>
      </c>
      <c r="T93" s="408" t="e">
        <f>T83/T$4</f>
        <v>#REF!</v>
      </c>
      <c r="U93" s="375"/>
      <c r="V93" s="375"/>
      <c r="W93" s="375"/>
    </row>
    <row r="94" spans="1:23" s="313" customFormat="1" ht="25.4" customHeight="1" x14ac:dyDescent="0.25">
      <c r="A94" s="39"/>
      <c r="B94" s="315"/>
      <c r="C94" s="316" t="str">
        <f t="shared" ref="C94:T94" si="17">C2</f>
        <v>FY00</v>
      </c>
      <c r="D94" s="316" t="str">
        <f t="shared" si="17"/>
        <v>FY01</v>
      </c>
      <c r="E94" s="316" t="str">
        <f t="shared" si="17"/>
        <v>FY02</v>
      </c>
      <c r="F94" s="316" t="str">
        <f t="shared" si="17"/>
        <v>FY03</v>
      </c>
      <c r="G94" s="316" t="str">
        <f t="shared" si="17"/>
        <v>FY04</v>
      </c>
      <c r="H94" s="316" t="str">
        <f t="shared" si="17"/>
        <v>FY05</v>
      </c>
      <c r="I94" s="316" t="str">
        <f t="shared" si="17"/>
        <v>FY06</v>
      </c>
      <c r="J94" s="316" t="str">
        <f t="shared" si="17"/>
        <v>FY07</v>
      </c>
      <c r="K94" s="316" t="str">
        <f t="shared" si="17"/>
        <v>FY08</v>
      </c>
      <c r="L94" s="316" t="str">
        <f t="shared" si="17"/>
        <v>FY09</v>
      </c>
      <c r="M94" s="316" t="str">
        <f t="shared" si="17"/>
        <v>FY10</v>
      </c>
      <c r="N94" s="316" t="str">
        <f t="shared" si="17"/>
        <v>FY11</v>
      </c>
      <c r="O94" s="316" t="str">
        <f t="shared" si="17"/>
        <v>FY12</v>
      </c>
      <c r="P94" s="316" t="str">
        <f t="shared" si="17"/>
        <v>FY13</v>
      </c>
      <c r="Q94" s="316" t="str">
        <f t="shared" si="17"/>
        <v>FY14</v>
      </c>
      <c r="R94" s="316" t="str">
        <f t="shared" si="17"/>
        <v>FY15</v>
      </c>
      <c r="S94" s="316" t="str">
        <f t="shared" si="17"/>
        <v>FY16</v>
      </c>
      <c r="T94" s="316" t="str">
        <f t="shared" si="17"/>
        <v>FY17</v>
      </c>
      <c r="U94" s="375"/>
      <c r="V94" s="375"/>
      <c r="W94" s="375"/>
    </row>
    <row r="95" spans="1:23" ht="21" customHeight="1" x14ac:dyDescent="0.35">
      <c r="A95" s="357" t="s">
        <v>189</v>
      </c>
      <c r="B95" s="358"/>
      <c r="C95" s="359"/>
      <c r="D95" s="359"/>
      <c r="E95" s="359"/>
      <c r="F95" s="359"/>
      <c r="G95" s="359"/>
      <c r="H95" s="359"/>
      <c r="I95" s="359"/>
      <c r="J95" s="359"/>
      <c r="K95" s="359"/>
      <c r="L95" s="359"/>
      <c r="M95" s="359"/>
      <c r="N95" s="359"/>
      <c r="O95" s="359"/>
      <c r="P95" s="359"/>
      <c r="Q95" s="359"/>
      <c r="R95" s="359"/>
      <c r="S95" s="359"/>
      <c r="T95" s="359"/>
      <c r="U95" s="375"/>
      <c r="V95" s="375"/>
      <c r="W95" s="375"/>
    </row>
    <row r="96" spans="1:23" ht="18.75" customHeight="1" x14ac:dyDescent="0.25">
      <c r="B96" s="353" t="s">
        <v>190</v>
      </c>
      <c r="C96" s="341"/>
      <c r="D96" s="341"/>
      <c r="E96" s="341"/>
      <c r="F96" s="341"/>
      <c r="G96" s="341"/>
      <c r="H96" s="341"/>
      <c r="I96" s="341"/>
      <c r="J96" s="341"/>
      <c r="K96" s="341"/>
      <c r="L96" s="367" t="e">
        <f>#REF!</f>
        <v>#REF!</v>
      </c>
      <c r="M96" s="367" t="e">
        <f>#REF!</f>
        <v>#REF!</v>
      </c>
      <c r="N96" s="367" t="e">
        <f>#REF!</f>
        <v>#REF!</v>
      </c>
      <c r="O96" s="367" t="e">
        <f>#REF!</f>
        <v>#REF!</v>
      </c>
      <c r="P96" s="367" t="e">
        <f>#REF!</f>
        <v>#REF!</v>
      </c>
      <c r="Q96" s="367" t="e">
        <f>#REF!</f>
        <v>#REF!</v>
      </c>
      <c r="R96" s="367" t="e">
        <f>#REF!</f>
        <v>#REF!</v>
      </c>
      <c r="S96" s="367" t="e">
        <f>#REF!</f>
        <v>#REF!</v>
      </c>
      <c r="T96" s="367" t="e">
        <f>#REF!</f>
        <v>#REF!</v>
      </c>
      <c r="U96" s="375"/>
      <c r="V96" s="375"/>
      <c r="W96" s="375"/>
    </row>
    <row r="97" spans="1:23" x14ac:dyDescent="0.25">
      <c r="B97" s="293" t="s">
        <v>191</v>
      </c>
      <c r="C97" s="341"/>
      <c r="D97" s="341"/>
      <c r="E97" s="341"/>
      <c r="F97" s="341"/>
      <c r="G97" s="341"/>
      <c r="H97" s="341"/>
      <c r="I97" s="341"/>
      <c r="J97" s="341"/>
      <c r="K97" s="341"/>
      <c r="L97" s="367" t="e">
        <f>#REF!</f>
        <v>#REF!</v>
      </c>
      <c r="M97" s="367" t="e">
        <f>#REF!</f>
        <v>#REF!</v>
      </c>
      <c r="N97" s="367" t="e">
        <f>#REF!</f>
        <v>#REF!</v>
      </c>
      <c r="O97" s="367" t="e">
        <f>#REF!</f>
        <v>#REF!</v>
      </c>
      <c r="P97" s="367" t="e">
        <f>#REF!</f>
        <v>#REF!</v>
      </c>
      <c r="Q97" s="367" t="e">
        <f>#REF!</f>
        <v>#REF!</v>
      </c>
      <c r="R97" s="367" t="e">
        <f>#REF!</f>
        <v>#REF!</v>
      </c>
      <c r="S97" s="367" t="e">
        <f>#REF!</f>
        <v>#REF!</v>
      </c>
      <c r="T97" s="367" t="e">
        <f>#REF!</f>
        <v>#REF!</v>
      </c>
      <c r="U97" s="375"/>
      <c r="V97" s="375"/>
      <c r="W97" s="375"/>
    </row>
    <row r="98" spans="1:23" x14ac:dyDescent="0.25">
      <c r="B98" s="293" t="s">
        <v>192</v>
      </c>
      <c r="C98" s="341"/>
      <c r="D98" s="341"/>
      <c r="E98" s="341"/>
      <c r="F98" s="341"/>
      <c r="G98" s="341"/>
      <c r="H98" s="341"/>
      <c r="I98" s="341"/>
      <c r="J98" s="341"/>
      <c r="K98" s="341"/>
      <c r="L98" s="367" t="e">
        <f>#REF!</f>
        <v>#REF!</v>
      </c>
      <c r="M98" s="367" t="e">
        <f>#REF!</f>
        <v>#REF!</v>
      </c>
      <c r="N98" s="367" t="e">
        <f>#REF!</f>
        <v>#REF!</v>
      </c>
      <c r="O98" s="367" t="e">
        <f>#REF!</f>
        <v>#REF!</v>
      </c>
      <c r="P98" s="367" t="e">
        <f>#REF!</f>
        <v>#REF!</v>
      </c>
      <c r="Q98" s="367" t="e">
        <f>#REF!</f>
        <v>#REF!</v>
      </c>
      <c r="R98" s="367" t="e">
        <f>#REF!</f>
        <v>#REF!</v>
      </c>
      <c r="S98" s="367" t="e">
        <f>#REF!</f>
        <v>#REF!</v>
      </c>
      <c r="T98" s="367" t="e">
        <f>#REF!</f>
        <v>#REF!</v>
      </c>
      <c r="U98" s="375"/>
      <c r="V98" s="375"/>
      <c r="W98" s="375"/>
    </row>
    <row r="99" spans="1:23" s="330" customFormat="1" ht="13" x14ac:dyDescent="0.3">
      <c r="B99" s="354" t="s">
        <v>193</v>
      </c>
      <c r="C99" s="341"/>
      <c r="D99" s="341"/>
      <c r="E99" s="341"/>
      <c r="F99" s="341"/>
      <c r="G99" s="341"/>
      <c r="H99" s="341"/>
      <c r="I99" s="341"/>
      <c r="J99" s="341"/>
      <c r="K99" s="341"/>
      <c r="L99" s="367" t="e">
        <f>#REF!</f>
        <v>#REF!</v>
      </c>
      <c r="M99" s="367" t="e">
        <f>#REF!</f>
        <v>#REF!</v>
      </c>
      <c r="N99" s="367" t="e">
        <f>#REF!</f>
        <v>#REF!</v>
      </c>
      <c r="O99" s="367" t="e">
        <f>#REF!</f>
        <v>#REF!</v>
      </c>
      <c r="P99" s="367" t="e">
        <f>#REF!</f>
        <v>#REF!</v>
      </c>
      <c r="Q99" s="367" t="e">
        <f>#REF!</f>
        <v>#REF!</v>
      </c>
      <c r="R99" s="367" t="e">
        <f>#REF!</f>
        <v>#REF!</v>
      </c>
      <c r="S99" s="367" t="e">
        <f>#REF!</f>
        <v>#REF!</v>
      </c>
      <c r="T99" s="367" t="e">
        <f>#REF!</f>
        <v>#REF!</v>
      </c>
      <c r="U99" s="375"/>
      <c r="V99" s="375"/>
      <c r="W99" s="375"/>
    </row>
    <row r="100" spans="1:23" s="330" customFormat="1" ht="13" x14ac:dyDescent="0.3">
      <c r="B100" s="354" t="s">
        <v>194</v>
      </c>
      <c r="C100" s="341"/>
      <c r="D100" s="341"/>
      <c r="E100" s="341"/>
      <c r="F100" s="341"/>
      <c r="G100" s="341"/>
      <c r="H100" s="341"/>
      <c r="I100" s="341"/>
      <c r="J100" s="341"/>
      <c r="K100" s="341"/>
      <c r="L100" s="367" t="e">
        <f>#REF!</f>
        <v>#REF!</v>
      </c>
      <c r="M100" s="367" t="e">
        <f>#REF!</f>
        <v>#REF!</v>
      </c>
      <c r="N100" s="367" t="e">
        <f>#REF!</f>
        <v>#REF!</v>
      </c>
      <c r="O100" s="367" t="e">
        <f>#REF!</f>
        <v>#REF!</v>
      </c>
      <c r="P100" s="367" t="e">
        <f>#REF!</f>
        <v>#REF!</v>
      </c>
      <c r="Q100" s="367" t="e">
        <f>#REF!</f>
        <v>#REF!</v>
      </c>
      <c r="R100" s="367" t="e">
        <f>#REF!</f>
        <v>#REF!</v>
      </c>
      <c r="S100" s="367" t="e">
        <f>#REF!</f>
        <v>#REF!</v>
      </c>
      <c r="T100" s="367" t="e">
        <f>#REF!</f>
        <v>#REF!</v>
      </c>
      <c r="U100" s="375"/>
      <c r="V100" s="375"/>
      <c r="W100" s="375"/>
    </row>
    <row r="101" spans="1:23" x14ac:dyDescent="0.25">
      <c r="B101" s="373" t="s">
        <v>93</v>
      </c>
      <c r="C101" s="341"/>
      <c r="D101" s="341"/>
      <c r="E101" s="341"/>
      <c r="F101" s="341"/>
      <c r="G101" s="341"/>
      <c r="H101" s="341"/>
      <c r="I101" s="341"/>
      <c r="J101" s="341"/>
      <c r="K101" s="341"/>
      <c r="L101" s="341" t="e">
        <f t="shared" ref="L101:T101" si="18">L98-L99-L100</f>
        <v>#REF!</v>
      </c>
      <c r="M101" s="341" t="e">
        <f t="shared" si="18"/>
        <v>#REF!</v>
      </c>
      <c r="N101" s="341" t="e">
        <f t="shared" si="18"/>
        <v>#REF!</v>
      </c>
      <c r="O101" s="341" t="e">
        <f t="shared" si="18"/>
        <v>#REF!</v>
      </c>
      <c r="P101" s="341" t="e">
        <f t="shared" si="18"/>
        <v>#REF!</v>
      </c>
      <c r="Q101" s="341" t="e">
        <f t="shared" si="18"/>
        <v>#REF!</v>
      </c>
      <c r="R101" s="341" t="e">
        <f t="shared" si="18"/>
        <v>#REF!</v>
      </c>
      <c r="S101" s="341" t="e">
        <f t="shared" si="18"/>
        <v>#REF!</v>
      </c>
      <c r="T101" s="341" t="e">
        <f t="shared" si="18"/>
        <v>#REF!</v>
      </c>
      <c r="U101" s="375"/>
      <c r="V101" s="375"/>
      <c r="W101" s="375"/>
    </row>
    <row r="102" spans="1:23" ht="12.75" customHeight="1" x14ac:dyDescent="0.25">
      <c r="B102" s="353" t="s">
        <v>195</v>
      </c>
      <c r="C102" s="341"/>
      <c r="D102" s="341"/>
      <c r="E102" s="341"/>
      <c r="F102" s="341"/>
      <c r="G102" s="341"/>
      <c r="H102" s="341"/>
      <c r="I102" s="341"/>
      <c r="J102" s="341"/>
      <c r="K102" s="341"/>
      <c r="L102" s="367" t="e">
        <f>#REF!</f>
        <v>#REF!</v>
      </c>
      <c r="M102" s="367" t="e">
        <f>#REF!</f>
        <v>#REF!</v>
      </c>
      <c r="N102" s="367" t="e">
        <f>#REF!</f>
        <v>#REF!</v>
      </c>
      <c r="O102" s="367" t="e">
        <f>#REF!</f>
        <v>#REF!</v>
      </c>
      <c r="P102" s="367" t="e">
        <f>#REF!</f>
        <v>#REF!</v>
      </c>
      <c r="Q102" s="367" t="e">
        <f>#REF!</f>
        <v>#REF!</v>
      </c>
      <c r="R102" s="367" t="e">
        <f>#REF!</f>
        <v>#REF!</v>
      </c>
      <c r="S102" s="367" t="e">
        <f>#REF!</f>
        <v>#REF!</v>
      </c>
      <c r="T102" s="367" t="e">
        <f>#REF!</f>
        <v>#REF!</v>
      </c>
      <c r="U102" s="375"/>
      <c r="V102" s="375"/>
      <c r="W102" s="375"/>
    </row>
    <row r="103" spans="1:23" ht="12.75" customHeight="1" x14ac:dyDescent="0.25">
      <c r="B103" s="373" t="s">
        <v>196</v>
      </c>
      <c r="C103" s="341"/>
      <c r="D103" s="341"/>
      <c r="E103" s="341"/>
      <c r="F103" s="341"/>
      <c r="G103" s="341"/>
      <c r="H103" s="341"/>
      <c r="I103" s="341"/>
      <c r="J103" s="341"/>
      <c r="K103" s="341"/>
      <c r="L103" s="367" t="e">
        <f>#REF!</f>
        <v>#REF!</v>
      </c>
      <c r="M103" s="367" t="e">
        <f>#REF!</f>
        <v>#REF!</v>
      </c>
      <c r="N103" s="367" t="e">
        <f>#REF!</f>
        <v>#REF!</v>
      </c>
      <c r="O103" s="367" t="e">
        <f>#REF!</f>
        <v>#REF!</v>
      </c>
      <c r="P103" s="367" t="e">
        <f>#REF!</f>
        <v>#REF!</v>
      </c>
      <c r="Q103" s="367" t="e">
        <f>#REF!</f>
        <v>#REF!</v>
      </c>
      <c r="R103" s="367" t="e">
        <f>#REF!</f>
        <v>#REF!</v>
      </c>
      <c r="S103" s="367" t="e">
        <f>#REF!</f>
        <v>#REF!</v>
      </c>
      <c r="T103" s="367" t="e">
        <f>#REF!</f>
        <v>#REF!</v>
      </c>
      <c r="U103" s="375"/>
      <c r="V103" s="375"/>
      <c r="W103" s="375"/>
    </row>
    <row r="104" spans="1:23" ht="12.75" customHeight="1" x14ac:dyDescent="0.25">
      <c r="B104" s="373" t="s">
        <v>93</v>
      </c>
      <c r="C104" s="341"/>
      <c r="D104" s="341"/>
      <c r="E104" s="341"/>
      <c r="F104" s="341"/>
      <c r="G104" s="341"/>
      <c r="H104" s="341"/>
      <c r="I104" s="341"/>
      <c r="J104" s="341"/>
      <c r="K104" s="341"/>
      <c r="L104" s="341" t="e">
        <f t="shared" ref="L104:T104" si="19">L102-L103</f>
        <v>#REF!</v>
      </c>
      <c r="M104" s="341" t="e">
        <f t="shared" si="19"/>
        <v>#REF!</v>
      </c>
      <c r="N104" s="341" t="e">
        <f t="shared" si="19"/>
        <v>#REF!</v>
      </c>
      <c r="O104" s="341" t="e">
        <f t="shared" si="19"/>
        <v>#REF!</v>
      </c>
      <c r="P104" s="341" t="e">
        <f t="shared" si="19"/>
        <v>#REF!</v>
      </c>
      <c r="Q104" s="341" t="e">
        <f t="shared" si="19"/>
        <v>#REF!</v>
      </c>
      <c r="R104" s="341" t="e">
        <f t="shared" si="19"/>
        <v>#REF!</v>
      </c>
      <c r="S104" s="341" t="e">
        <f t="shared" si="19"/>
        <v>#REF!</v>
      </c>
      <c r="T104" s="341" t="e">
        <f t="shared" si="19"/>
        <v>#REF!</v>
      </c>
      <c r="U104" s="375"/>
      <c r="V104" s="375"/>
      <c r="W104" s="375"/>
    </row>
    <row r="105" spans="1:23" ht="12.75" customHeight="1" x14ac:dyDescent="0.25">
      <c r="B105" s="353" t="s">
        <v>197</v>
      </c>
      <c r="C105" s="341"/>
      <c r="D105" s="341"/>
      <c r="E105" s="341"/>
      <c r="F105" s="341"/>
      <c r="G105" s="341"/>
      <c r="H105" s="341"/>
      <c r="I105" s="341"/>
      <c r="J105" s="341"/>
      <c r="K105" s="341"/>
      <c r="L105" s="367" t="e">
        <f>#REF!</f>
        <v>#REF!</v>
      </c>
      <c r="M105" s="367" t="e">
        <f>#REF!</f>
        <v>#REF!</v>
      </c>
      <c r="N105" s="367" t="e">
        <f>#REF!</f>
        <v>#REF!</v>
      </c>
      <c r="O105" s="367" t="e">
        <f>#REF!</f>
        <v>#REF!</v>
      </c>
      <c r="P105" s="367" t="e">
        <f>#REF!</f>
        <v>#REF!</v>
      </c>
      <c r="Q105" s="367" t="e">
        <f>#REF!</f>
        <v>#REF!</v>
      </c>
      <c r="R105" s="367" t="e">
        <f>#REF!</f>
        <v>#REF!</v>
      </c>
      <c r="S105" s="367" t="e">
        <f>#REF!</f>
        <v>#REF!</v>
      </c>
      <c r="T105" s="367" t="e">
        <f>#REF!</f>
        <v>#REF!</v>
      </c>
      <c r="U105" s="375"/>
      <c r="V105" s="375"/>
      <c r="W105" s="375"/>
    </row>
    <row r="106" spans="1:23" s="327" customFormat="1" ht="20.25" customHeight="1" x14ac:dyDescent="0.25">
      <c r="B106" s="355" t="s">
        <v>125</v>
      </c>
      <c r="C106" s="356"/>
      <c r="D106" s="356"/>
      <c r="E106" s="356"/>
      <c r="F106" s="356"/>
      <c r="G106" s="356"/>
      <c r="H106" s="356"/>
      <c r="I106" s="356"/>
      <c r="J106" s="356"/>
      <c r="K106" s="356"/>
      <c r="L106" s="356" t="e">
        <f t="shared" ref="L106:T106" si="20">L98/L103*100</f>
        <v>#REF!</v>
      </c>
      <c r="M106" s="356" t="e">
        <f t="shared" si="20"/>
        <v>#REF!</v>
      </c>
      <c r="N106" s="356" t="e">
        <f t="shared" si="20"/>
        <v>#REF!</v>
      </c>
      <c r="O106" s="356" t="e">
        <f t="shared" si="20"/>
        <v>#REF!</v>
      </c>
      <c r="P106" s="356" t="e">
        <f t="shared" si="20"/>
        <v>#REF!</v>
      </c>
      <c r="Q106" s="356" t="e">
        <f t="shared" si="20"/>
        <v>#REF!</v>
      </c>
      <c r="R106" s="356" t="e">
        <f t="shared" si="20"/>
        <v>#REF!</v>
      </c>
      <c r="S106" s="356" t="e">
        <f t="shared" si="20"/>
        <v>#REF!</v>
      </c>
      <c r="T106" s="356" t="e">
        <f t="shared" si="20"/>
        <v>#REF!</v>
      </c>
      <c r="U106" s="375"/>
      <c r="V106" s="375"/>
      <c r="W106" s="375"/>
    </row>
    <row r="107" spans="1:23" ht="21" customHeight="1" x14ac:dyDescent="0.35">
      <c r="A107" s="357" t="s">
        <v>127</v>
      </c>
      <c r="B107" s="358"/>
      <c r="C107" s="359"/>
      <c r="D107" s="359"/>
      <c r="E107" s="359"/>
      <c r="F107" s="359"/>
      <c r="G107" s="359"/>
      <c r="H107" s="359"/>
      <c r="I107" s="359"/>
      <c r="J107" s="359"/>
      <c r="K107" s="359"/>
      <c r="L107" s="359"/>
      <c r="M107" s="359"/>
      <c r="N107" s="359"/>
      <c r="O107" s="359"/>
      <c r="P107" s="359"/>
      <c r="Q107" s="359"/>
      <c r="R107" s="359"/>
      <c r="S107" s="359"/>
      <c r="T107" s="359"/>
      <c r="U107" s="375"/>
      <c r="V107" s="375"/>
      <c r="W107" s="375"/>
    </row>
    <row r="108" spans="1:23" ht="15" customHeight="1" x14ac:dyDescent="0.25">
      <c r="B108" s="318" t="s">
        <v>128</v>
      </c>
      <c r="C108" s="341">
        <f>C109+C110</f>
        <v>-25.188357353210449</v>
      </c>
      <c r="D108" s="341">
        <f t="shared" ref="D108:T108" si="21">D109+D110</f>
        <v>-4.6598834991455078</v>
      </c>
      <c r="E108" s="341">
        <f t="shared" si="21"/>
        <v>3.2725925445556641</v>
      </c>
      <c r="F108" s="341">
        <f t="shared" si="21"/>
        <v>-7.1866121292114258</v>
      </c>
      <c r="G108" s="341">
        <f t="shared" si="21"/>
        <v>-28.63841438293457</v>
      </c>
      <c r="H108" s="341">
        <f t="shared" si="21"/>
        <v>-20.846000671386719</v>
      </c>
      <c r="I108" s="341">
        <f t="shared" si="21"/>
        <v>-28.107969284057617</v>
      </c>
      <c r="J108" s="341">
        <f t="shared" si="21"/>
        <v>-20.8355712890625</v>
      </c>
      <c r="K108" s="341">
        <f t="shared" si="21"/>
        <v>-21.252828598022461</v>
      </c>
      <c r="L108" s="341">
        <f t="shared" si="21"/>
        <v>-10.801654815673828</v>
      </c>
      <c r="M108" s="341">
        <f t="shared" si="21"/>
        <v>-18.00001049041748</v>
      </c>
      <c r="N108" s="341">
        <f t="shared" si="21"/>
        <v>-30.695300102233887</v>
      </c>
      <c r="O108" s="341">
        <f t="shared" si="21"/>
        <v>-32.427146911621094</v>
      </c>
      <c r="P108" s="341">
        <f t="shared" si="21"/>
        <v>-33.833967208862305</v>
      </c>
      <c r="Q108" s="341">
        <f t="shared" si="21"/>
        <v>-38.460274696350098</v>
      </c>
      <c r="R108" s="341">
        <f t="shared" si="21"/>
        <v>-20.688056945800781</v>
      </c>
      <c r="S108" s="341">
        <f t="shared" si="21"/>
        <v>-15.524553298950195</v>
      </c>
      <c r="T108" s="341">
        <f t="shared" si="21"/>
        <v>-16.104851722717285</v>
      </c>
      <c r="U108" s="375"/>
      <c r="V108" s="375"/>
      <c r="W108" s="375"/>
    </row>
    <row r="109" spans="1:23" ht="12.75" hidden="1" customHeight="1" outlineLevel="1" x14ac:dyDescent="0.25">
      <c r="B109" s="369" t="s">
        <v>129</v>
      </c>
      <c r="C109" s="367">
        <f>BoPsum!C6</f>
        <v>11.306855201721191</v>
      </c>
      <c r="D109" s="367">
        <f>BoPsum!D6</f>
        <v>18.652261734008789</v>
      </c>
      <c r="E109" s="367">
        <f>BoPsum!E6</f>
        <v>24.725580215454102</v>
      </c>
      <c r="F109" s="367">
        <f>BoPsum!F6</f>
        <v>12.209382057189941</v>
      </c>
      <c r="G109" s="367">
        <f>BoPsum!G6</f>
        <v>10.744890213012695</v>
      </c>
      <c r="H109" s="367">
        <f>BoPsum!H6</f>
        <v>16.381275177001953</v>
      </c>
      <c r="I109" s="367">
        <f>BoPsum!I6</f>
        <v>21.398988723754883</v>
      </c>
      <c r="J109" s="367">
        <f>BoPsum!J6</f>
        <v>15.475204467773438</v>
      </c>
      <c r="K109" s="367">
        <f>BoPsum!K6</f>
        <v>18.120988845825195</v>
      </c>
      <c r="L109" s="367">
        <f>BoPsum!L6</f>
        <v>11.194160461425781</v>
      </c>
      <c r="M109" s="367">
        <f>BoPsum!M6</f>
        <v>14.23949146270752</v>
      </c>
      <c r="N109" s="367">
        <f>BoPsum!N6</f>
        <v>14.924363136291504</v>
      </c>
      <c r="O109" s="367">
        <f>BoPsum!O6</f>
        <v>17.679611206054688</v>
      </c>
      <c r="P109" s="367">
        <f>BoPsum!P6</f>
        <v>16.57923698425293</v>
      </c>
      <c r="Q109" s="367">
        <f>BoPsum!Q6</f>
        <v>15.903887748718262</v>
      </c>
      <c r="R109" s="367">
        <f>BoPsum!R6</f>
        <v>13.061191558837891</v>
      </c>
      <c r="S109" s="367">
        <f>BoPsum!S6</f>
        <v>13.324872970581055</v>
      </c>
      <c r="T109" s="367">
        <f>BoPsum!T6</f>
        <v>14.059443473815918</v>
      </c>
      <c r="U109" s="375"/>
      <c r="V109" s="375"/>
      <c r="W109" s="375"/>
    </row>
    <row r="110" spans="1:23" ht="12.75" hidden="1" customHeight="1" outlineLevel="1" x14ac:dyDescent="0.25">
      <c r="B110" s="369" t="s">
        <v>130</v>
      </c>
      <c r="C110" s="367">
        <f>-BoPsum!C11</f>
        <v>-36.495212554931641</v>
      </c>
      <c r="D110" s="367">
        <f>-BoPsum!D11</f>
        <v>-23.312145233154297</v>
      </c>
      <c r="E110" s="367">
        <f>-BoPsum!E11</f>
        <v>-21.452987670898438</v>
      </c>
      <c r="F110" s="367">
        <f>-BoPsum!F11</f>
        <v>-19.395994186401367</v>
      </c>
      <c r="G110" s="367">
        <f>-BoPsum!G11</f>
        <v>-39.383304595947266</v>
      </c>
      <c r="H110" s="367">
        <f>-BoPsum!H11</f>
        <v>-37.227275848388672</v>
      </c>
      <c r="I110" s="367">
        <f>-BoPsum!I11</f>
        <v>-49.5069580078125</v>
      </c>
      <c r="J110" s="367">
        <f>-BoPsum!J11</f>
        <v>-36.310775756835938</v>
      </c>
      <c r="K110" s="367">
        <f>-BoPsum!K11</f>
        <v>-39.373817443847656</v>
      </c>
      <c r="L110" s="367">
        <f>-BoPsum!L11</f>
        <v>-21.995815277099609</v>
      </c>
      <c r="M110" s="367">
        <f>-BoPsum!M11</f>
        <v>-32.239501953125</v>
      </c>
      <c r="N110" s="367">
        <f>-BoPsum!N11</f>
        <v>-45.619663238525391</v>
      </c>
      <c r="O110" s="367">
        <f>-BoPsum!O11</f>
        <v>-50.106758117675781</v>
      </c>
      <c r="P110" s="367">
        <f>-BoPsum!P11</f>
        <v>-50.413204193115234</v>
      </c>
      <c r="Q110" s="367">
        <f>-BoPsum!Q11</f>
        <v>-54.364162445068359</v>
      </c>
      <c r="R110" s="367">
        <f>-BoPsum!R11</f>
        <v>-33.749248504638672</v>
      </c>
      <c r="S110" s="367">
        <f>-BoPsum!S11</f>
        <v>-28.84942626953125</v>
      </c>
      <c r="T110" s="367">
        <f>-BoPsum!T11</f>
        <v>-30.164295196533203</v>
      </c>
      <c r="U110" s="375"/>
      <c r="V110" s="375"/>
      <c r="W110" s="375"/>
    </row>
    <row r="111" spans="1:23" ht="12.75" customHeight="1" collapsed="1" x14ac:dyDescent="0.25">
      <c r="B111" s="318" t="s">
        <v>131</v>
      </c>
      <c r="C111" s="341">
        <f>C112+C113</f>
        <v>35.747386932373047</v>
      </c>
      <c r="D111" s="341">
        <f t="shared" ref="D111:T111" si="22">D112+D113</f>
        <v>32.225582122802734</v>
      </c>
      <c r="E111" s="341">
        <f t="shared" si="22"/>
        <v>30.118771553039551</v>
      </c>
      <c r="F111" s="341">
        <f t="shared" si="22"/>
        <v>31.261831283569336</v>
      </c>
      <c r="G111" s="341">
        <f t="shared" si="22"/>
        <v>36.583101749420166</v>
      </c>
      <c r="H111" s="341">
        <f t="shared" si="22"/>
        <v>42.483901023864746</v>
      </c>
      <c r="I111" s="341">
        <f t="shared" si="22"/>
        <v>41.487319946289063</v>
      </c>
      <c r="J111" s="341">
        <f t="shared" si="22"/>
        <v>47.598223686218262</v>
      </c>
      <c r="K111" s="341">
        <f t="shared" si="22"/>
        <v>48.638216018676758</v>
      </c>
      <c r="L111" s="341">
        <f t="shared" si="22"/>
        <v>44.832026481628418</v>
      </c>
      <c r="M111" s="341">
        <f t="shared" si="22"/>
        <v>48.403239250183105</v>
      </c>
      <c r="N111" s="341">
        <f t="shared" si="22"/>
        <v>62.963545799255371</v>
      </c>
      <c r="O111" s="341">
        <f t="shared" si="22"/>
        <v>77.194191932678223</v>
      </c>
      <c r="P111" s="341">
        <f t="shared" si="22"/>
        <v>78.76664924621582</v>
      </c>
      <c r="Q111" s="341">
        <f t="shared" si="22"/>
        <v>93.697027206420898</v>
      </c>
      <c r="R111" s="341">
        <f t="shared" si="22"/>
        <v>108.30792045593262</v>
      </c>
      <c r="S111" s="341">
        <f t="shared" si="22"/>
        <v>102.16020011901855</v>
      </c>
      <c r="T111" s="341">
        <f t="shared" si="22"/>
        <v>82.058137893676758</v>
      </c>
      <c r="U111" s="375"/>
      <c r="V111" s="375"/>
      <c r="W111" s="375"/>
    </row>
    <row r="112" spans="1:23" ht="12.75" hidden="1" customHeight="1" outlineLevel="1" x14ac:dyDescent="0.25">
      <c r="B112" s="369" t="s">
        <v>132</v>
      </c>
      <c r="C112" s="367">
        <f>BoPsum!C16</f>
        <v>42.653049468994141</v>
      </c>
      <c r="D112" s="367">
        <f>BoPsum!D16</f>
        <v>41.454967498779297</v>
      </c>
      <c r="E112" s="367">
        <f>BoPsum!E16</f>
        <v>38.295524597167969</v>
      </c>
      <c r="F112" s="367">
        <f>BoPsum!F16</f>
        <v>38.098819732666016</v>
      </c>
      <c r="G112" s="367">
        <f>BoPsum!G16</f>
        <v>43.509994506835938</v>
      </c>
      <c r="H112" s="367">
        <f>BoPsum!H16</f>
        <v>51.565631866455078</v>
      </c>
      <c r="I112" s="367">
        <f>BoPsum!I16</f>
        <v>52.170539855957031</v>
      </c>
      <c r="J112" s="367">
        <f>BoPsum!J16</f>
        <v>59.028415679931641</v>
      </c>
      <c r="K112" s="367">
        <f>BoPsum!K16</f>
        <v>63.400146484375</v>
      </c>
      <c r="L112" s="367">
        <f>BoPsum!L16</f>
        <v>59.126667022705078</v>
      </c>
      <c r="M112" s="367">
        <f>BoPsum!M16</f>
        <v>62.499664306640625</v>
      </c>
      <c r="N112" s="367">
        <f>BoPsum!N16</f>
        <v>77.930648803710938</v>
      </c>
      <c r="O112" s="367">
        <f>BoPsum!O16</f>
        <v>91.991722106933594</v>
      </c>
      <c r="P112" s="367">
        <f>BoPsum!P16</f>
        <v>96.537406921386719</v>
      </c>
      <c r="Q112" s="367">
        <f>BoPsum!Q16</f>
        <v>109.10765838623047</v>
      </c>
      <c r="R112" s="367">
        <f>BoPsum!R16</f>
        <v>127.11577606201172</v>
      </c>
      <c r="S112" s="367">
        <f>BoPsum!S16</f>
        <v>120.14556121826172</v>
      </c>
      <c r="T112" s="367">
        <f>BoPsum!T16</f>
        <v>104.96247863769531</v>
      </c>
      <c r="U112" s="375"/>
      <c r="V112" s="375"/>
      <c r="W112" s="375"/>
    </row>
    <row r="113" spans="1:23" ht="12.75" hidden="1" customHeight="1" outlineLevel="1" x14ac:dyDescent="0.25">
      <c r="B113" s="369" t="s">
        <v>133</v>
      </c>
      <c r="C113" s="367">
        <f>-BoPsum!C23</f>
        <v>-6.9056625366210938</v>
      </c>
      <c r="D113" s="367">
        <f>-BoPsum!D23</f>
        <v>-9.2293853759765625</v>
      </c>
      <c r="E113" s="367">
        <f>-BoPsum!E23</f>
        <v>-8.176753044128418</v>
      </c>
      <c r="F113" s="367">
        <f>-BoPsum!F23</f>
        <v>-6.8369884490966797</v>
      </c>
      <c r="G113" s="367">
        <f>-BoPsum!G23</f>
        <v>-6.9268927574157715</v>
      </c>
      <c r="H113" s="367">
        <f>-BoPsum!H23</f>
        <v>-9.081730842590332</v>
      </c>
      <c r="I113" s="367">
        <f>-BoPsum!I23</f>
        <v>-10.683219909667969</v>
      </c>
      <c r="J113" s="367">
        <f>-BoPsum!J23</f>
        <v>-11.430191993713379</v>
      </c>
      <c r="K113" s="367">
        <f>-BoPsum!K23</f>
        <v>-14.761930465698242</v>
      </c>
      <c r="L113" s="367">
        <f>-BoPsum!L23</f>
        <v>-14.29464054107666</v>
      </c>
      <c r="M113" s="367">
        <f>-BoPsum!M23</f>
        <v>-14.09642505645752</v>
      </c>
      <c r="N113" s="367">
        <f>-BoPsum!N23</f>
        <v>-14.967103004455566</v>
      </c>
      <c r="O113" s="367">
        <f>-BoPsum!O23</f>
        <v>-14.797530174255371</v>
      </c>
      <c r="P113" s="367">
        <f>-BoPsum!P23</f>
        <v>-17.770757675170898</v>
      </c>
      <c r="Q113" s="367">
        <f>-BoPsum!Q23</f>
        <v>-15.41063117980957</v>
      </c>
      <c r="R113" s="367">
        <f>-BoPsum!R23</f>
        <v>-18.807855606079102</v>
      </c>
      <c r="S113" s="367">
        <f>-BoPsum!S23</f>
        <v>-17.985361099243164</v>
      </c>
      <c r="T113" s="367">
        <f>-BoPsum!T23</f>
        <v>-22.904340744018555</v>
      </c>
      <c r="U113" s="375"/>
      <c r="V113" s="375"/>
      <c r="W113" s="375"/>
    </row>
    <row r="114" spans="1:23" ht="12.75" customHeight="1" collapsed="1" x14ac:dyDescent="0.25">
      <c r="B114" s="318" t="s">
        <v>134</v>
      </c>
      <c r="C114" s="341" t="e">
        <f>C115+C116</f>
        <v>#REF!</v>
      </c>
      <c r="D114" s="341" t="e">
        <f t="shared" ref="D114:T114" si="23">D115+D116</f>
        <v>#REF!</v>
      </c>
      <c r="E114" s="341" t="e">
        <f t="shared" si="23"/>
        <v>#REF!</v>
      </c>
      <c r="F114" s="341" t="e">
        <f t="shared" si="23"/>
        <v>#REF!</v>
      </c>
      <c r="G114" s="341" t="e">
        <f t="shared" si="23"/>
        <v>#REF!</v>
      </c>
      <c r="H114" s="341" t="e">
        <f t="shared" si="23"/>
        <v>#REF!</v>
      </c>
      <c r="I114" s="341" t="e">
        <f t="shared" si="23"/>
        <v>#REF!</v>
      </c>
      <c r="J114" s="341" t="e">
        <f t="shared" si="23"/>
        <v>#REF!</v>
      </c>
      <c r="K114" s="341" t="e">
        <f t="shared" si="23"/>
        <v>#REF!</v>
      </c>
      <c r="L114" s="341" t="e">
        <f t="shared" si="23"/>
        <v>#REF!</v>
      </c>
      <c r="M114" s="341" t="e">
        <f t="shared" si="23"/>
        <v>#REF!</v>
      </c>
      <c r="N114" s="341" t="e">
        <f t="shared" si="23"/>
        <v>#REF!</v>
      </c>
      <c r="O114" s="341" t="e">
        <f t="shared" si="23"/>
        <v>#REF!</v>
      </c>
      <c r="P114" s="341" t="e">
        <f t="shared" si="23"/>
        <v>#REF!</v>
      </c>
      <c r="Q114" s="341" t="e">
        <f t="shared" si="23"/>
        <v>#REF!</v>
      </c>
      <c r="R114" s="341" t="e">
        <f t="shared" si="23"/>
        <v>#REF!</v>
      </c>
      <c r="S114" s="341" t="e">
        <f t="shared" si="23"/>
        <v>#REF!</v>
      </c>
      <c r="T114" s="341" t="e">
        <f t="shared" si="23"/>
        <v>#REF!</v>
      </c>
      <c r="U114" s="375"/>
      <c r="V114" s="375"/>
      <c r="W114" s="375"/>
    </row>
    <row r="115" spans="1:23" ht="12.75" hidden="1" customHeight="1" outlineLevel="1" x14ac:dyDescent="0.25">
      <c r="B115" s="369" t="s">
        <v>135</v>
      </c>
      <c r="C115" s="367" t="e">
        <f>BoPsum!#REF!</f>
        <v>#REF!</v>
      </c>
      <c r="D115" s="367" t="e">
        <f>BoPsum!#REF!</f>
        <v>#REF!</v>
      </c>
      <c r="E115" s="367" t="e">
        <f>BoPsum!#REF!</f>
        <v>#REF!</v>
      </c>
      <c r="F115" s="367" t="e">
        <f>BoPsum!#REF!</f>
        <v>#REF!</v>
      </c>
      <c r="G115" s="367" t="e">
        <f>BoPsum!#REF!</f>
        <v>#REF!</v>
      </c>
      <c r="H115" s="367" t="e">
        <f>BoPsum!#REF!</f>
        <v>#REF!</v>
      </c>
      <c r="I115" s="367" t="e">
        <f>BoPsum!#REF!</f>
        <v>#REF!</v>
      </c>
      <c r="J115" s="367" t="e">
        <f>BoPsum!#REF!</f>
        <v>#REF!</v>
      </c>
      <c r="K115" s="367" t="e">
        <f>BoPsum!#REF!</f>
        <v>#REF!</v>
      </c>
      <c r="L115" s="367" t="e">
        <f>BoPsum!#REF!</f>
        <v>#REF!</v>
      </c>
      <c r="M115" s="367" t="e">
        <f>BoPsum!#REF!</f>
        <v>#REF!</v>
      </c>
      <c r="N115" s="367" t="e">
        <f>BoPsum!#REF!</f>
        <v>#REF!</v>
      </c>
      <c r="O115" s="367" t="e">
        <f>BoPsum!#REF!</f>
        <v>#REF!</v>
      </c>
      <c r="P115" s="367" t="e">
        <f>BoPsum!#REF!</f>
        <v>#REF!</v>
      </c>
      <c r="Q115" s="367" t="e">
        <f>BoPsum!#REF!</f>
        <v>#REF!</v>
      </c>
      <c r="R115" s="367" t="e">
        <f>BoPsum!#REF!</f>
        <v>#REF!</v>
      </c>
      <c r="S115" s="367" t="e">
        <f>BoPsum!#REF!</f>
        <v>#REF!</v>
      </c>
      <c r="T115" s="367" t="e">
        <f>BoPsum!#REF!</f>
        <v>#REF!</v>
      </c>
      <c r="U115" s="375"/>
      <c r="V115" s="375"/>
      <c r="W115" s="375"/>
    </row>
    <row r="116" spans="1:23" ht="12.75" hidden="1" customHeight="1" outlineLevel="1" x14ac:dyDescent="0.25">
      <c r="B116" s="369" t="s">
        <v>136</v>
      </c>
      <c r="C116" s="367" t="e">
        <f>-BoPsum!#REF!</f>
        <v>#REF!</v>
      </c>
      <c r="D116" s="367" t="e">
        <f>-BoPsum!#REF!</f>
        <v>#REF!</v>
      </c>
      <c r="E116" s="367" t="e">
        <f>-BoPsum!#REF!</f>
        <v>#REF!</v>
      </c>
      <c r="F116" s="367" t="e">
        <f>-BoPsum!#REF!</f>
        <v>#REF!</v>
      </c>
      <c r="G116" s="367" t="e">
        <f>-BoPsum!#REF!</f>
        <v>#REF!</v>
      </c>
      <c r="H116" s="367" t="e">
        <f>-BoPsum!#REF!</f>
        <v>#REF!</v>
      </c>
      <c r="I116" s="367" t="e">
        <f>-BoPsum!#REF!</f>
        <v>#REF!</v>
      </c>
      <c r="J116" s="367" t="e">
        <f>-BoPsum!#REF!</f>
        <v>#REF!</v>
      </c>
      <c r="K116" s="367" t="e">
        <f>-BoPsum!#REF!</f>
        <v>#REF!</v>
      </c>
      <c r="L116" s="367" t="e">
        <f>-BoPsum!#REF!</f>
        <v>#REF!</v>
      </c>
      <c r="M116" s="367" t="e">
        <f>-BoPsum!#REF!</f>
        <v>#REF!</v>
      </c>
      <c r="N116" s="367" t="e">
        <f>-BoPsum!#REF!</f>
        <v>#REF!</v>
      </c>
      <c r="O116" s="367" t="e">
        <f>-BoPsum!#REF!</f>
        <v>#REF!</v>
      </c>
      <c r="P116" s="367" t="e">
        <f>-BoPsum!#REF!</f>
        <v>#REF!</v>
      </c>
      <c r="Q116" s="367" t="e">
        <f>-BoPsum!#REF!</f>
        <v>#REF!</v>
      </c>
      <c r="R116" s="367" t="e">
        <f>-BoPsum!#REF!</f>
        <v>#REF!</v>
      </c>
      <c r="S116" s="367" t="e">
        <f>-BoPsum!#REF!</f>
        <v>#REF!</v>
      </c>
      <c r="T116" s="367" t="e">
        <f>-BoPsum!#REF!</f>
        <v>#REF!</v>
      </c>
      <c r="U116" s="375"/>
      <c r="V116" s="375"/>
      <c r="W116" s="375"/>
    </row>
    <row r="117" spans="1:23" ht="12.75" customHeight="1" collapsed="1" x14ac:dyDescent="0.25">
      <c r="B117" s="318" t="s">
        <v>137</v>
      </c>
      <c r="C117" s="341">
        <f>C118+C119</f>
        <v>38.553252220153809</v>
      </c>
      <c r="D117" s="341">
        <f t="shared" ref="D117:T117" si="24">D118+D119</f>
        <v>23.120503425598145</v>
      </c>
      <c r="E117" s="341">
        <f t="shared" si="24"/>
        <v>20.729589462280273</v>
      </c>
      <c r="F117" s="341">
        <f t="shared" si="24"/>
        <v>19.684425354003906</v>
      </c>
      <c r="G117" s="341">
        <f t="shared" si="24"/>
        <v>16.738718032836914</v>
      </c>
      <c r="H117" s="341">
        <f t="shared" si="24"/>
        <v>13.985128402709961</v>
      </c>
      <c r="I117" s="341">
        <f t="shared" si="24"/>
        <v>22.602663040161133</v>
      </c>
      <c r="J117" s="341">
        <f t="shared" si="24"/>
        <v>32.627913475036621</v>
      </c>
      <c r="K117" s="341">
        <f t="shared" si="24"/>
        <v>43.272779226303101</v>
      </c>
      <c r="L117" s="341">
        <f t="shared" si="24"/>
        <v>42.043991029262543</v>
      </c>
      <c r="M117" s="341">
        <f t="shared" si="24"/>
        <v>47.555644989013672</v>
      </c>
      <c r="N117" s="341">
        <f t="shared" si="24"/>
        <v>47.976619720458984</v>
      </c>
      <c r="O117" s="341">
        <f t="shared" si="24"/>
        <v>48.999973297119141</v>
      </c>
      <c r="P117" s="341">
        <f t="shared" si="24"/>
        <v>50.217460632324219</v>
      </c>
      <c r="Q117" s="341">
        <f t="shared" si="24"/>
        <v>53.930843353271484</v>
      </c>
      <c r="R117" s="341">
        <f t="shared" si="24"/>
        <v>52.241611480712891</v>
      </c>
      <c r="S117" s="341">
        <f t="shared" si="24"/>
        <v>53.231040954589844</v>
      </c>
      <c r="T117" s="341">
        <f t="shared" si="24"/>
        <v>52.063106536865234</v>
      </c>
      <c r="U117" s="375"/>
      <c r="V117" s="375"/>
      <c r="W117" s="375"/>
    </row>
    <row r="118" spans="1:23" hidden="1" outlineLevel="1" x14ac:dyDescent="0.25">
      <c r="B118" s="369" t="s">
        <v>138</v>
      </c>
      <c r="C118" s="367">
        <f>BoPsum!C35</f>
        <v>46.459682464599609</v>
      </c>
      <c r="D118" s="367">
        <f>BoPsum!D35</f>
        <v>37.544578552246094</v>
      </c>
      <c r="E118" s="367">
        <f>BoPsum!E35</f>
        <v>41.41619873046875</v>
      </c>
      <c r="F118" s="367">
        <f>BoPsum!F35</f>
        <v>41.870948791503906</v>
      </c>
      <c r="G118" s="367">
        <f>BoPsum!G35</f>
        <v>43.088092803955078</v>
      </c>
      <c r="H118" s="367">
        <f>BoPsum!H35</f>
        <v>43.089210510253906</v>
      </c>
      <c r="I118" s="367">
        <f>BoPsum!I35</f>
        <v>42.391513824462891</v>
      </c>
      <c r="J118" s="367">
        <f>BoPsum!J35</f>
        <v>43.989631652832031</v>
      </c>
      <c r="K118" s="367">
        <f>BoPsum!K35</f>
        <v>45.422893524169922</v>
      </c>
      <c r="L118" s="367">
        <f>BoPsum!L35</f>
        <v>42.315280914306641</v>
      </c>
      <c r="M118" s="367">
        <f>BoPsum!M35</f>
        <v>47.555644989013672</v>
      </c>
      <c r="N118" s="367">
        <f>BoPsum!N35</f>
        <v>47.976619720458984</v>
      </c>
      <c r="O118" s="367">
        <f>BoPsum!O35</f>
        <v>48.999973297119141</v>
      </c>
      <c r="P118" s="367">
        <f>BoPsum!P35</f>
        <v>50.217460632324219</v>
      </c>
      <c r="Q118" s="367">
        <f>BoPsum!Q35</f>
        <v>53.930843353271484</v>
      </c>
      <c r="R118" s="367">
        <f>BoPsum!R35</f>
        <v>52.241611480712891</v>
      </c>
      <c r="S118" s="367">
        <f>BoPsum!S35</f>
        <v>53.231040954589844</v>
      </c>
      <c r="T118" s="367">
        <f>BoPsum!T35</f>
        <v>52.063106536865234</v>
      </c>
      <c r="U118" s="375"/>
      <c r="V118" s="375"/>
      <c r="W118" s="375"/>
    </row>
    <row r="119" spans="1:23" hidden="1" outlineLevel="1" x14ac:dyDescent="0.25">
      <c r="B119" s="369" t="s">
        <v>139</v>
      </c>
      <c r="C119" s="367">
        <f>-BoPsum!C49</f>
        <v>-7.9064302444458008</v>
      </c>
      <c r="D119" s="367">
        <f>-BoPsum!D49</f>
        <v>-14.424075126647949</v>
      </c>
      <c r="E119" s="367">
        <f>-BoPsum!E49</f>
        <v>-20.686609268188477</v>
      </c>
      <c r="F119" s="367">
        <f>-BoPsum!F49</f>
        <v>-22.1865234375</v>
      </c>
      <c r="G119" s="367">
        <f>-BoPsum!G49</f>
        <v>-26.349374771118164</v>
      </c>
      <c r="H119" s="367">
        <f>-BoPsum!H49</f>
        <v>-29.104082107543945</v>
      </c>
      <c r="I119" s="367">
        <f>-BoPsum!I49</f>
        <v>-19.788850784301758</v>
      </c>
      <c r="J119" s="367">
        <f>-BoPsum!J49</f>
        <v>-11.36171817779541</v>
      </c>
      <c r="K119" s="367">
        <f>-BoPsum!K49</f>
        <v>-2.1501142978668213</v>
      </c>
      <c r="L119" s="367">
        <f>-BoPsum!L49</f>
        <v>-0.2712898850440979</v>
      </c>
      <c r="M119" s="367">
        <f>-BoPsum!M49</f>
        <v>0</v>
      </c>
      <c r="N119" s="367">
        <f>-BoPsum!N49</f>
        <v>0</v>
      </c>
      <c r="O119" s="367">
        <f>-BoPsum!O49</f>
        <v>0</v>
      </c>
      <c r="P119" s="367">
        <f>-BoPsum!P49</f>
        <v>0</v>
      </c>
      <c r="Q119" s="367">
        <f>-BoPsum!Q49</f>
        <v>0</v>
      </c>
      <c r="R119" s="367">
        <f>-BoPsum!R49</f>
        <v>0</v>
      </c>
      <c r="S119" s="367">
        <f>-BoPsum!S49</f>
        <v>0</v>
      </c>
      <c r="T119" s="367">
        <f>-BoPsum!T49</f>
        <v>0</v>
      </c>
      <c r="U119" s="375"/>
      <c r="V119" s="375"/>
      <c r="W119" s="375"/>
    </row>
    <row r="120" spans="1:23" ht="20.25" customHeight="1" collapsed="1" x14ac:dyDescent="0.25">
      <c r="B120" s="318" t="s">
        <v>140</v>
      </c>
      <c r="C120" s="285" t="e">
        <f>SUM(C112:C119)</f>
        <v>#REF!</v>
      </c>
      <c r="D120" s="285" t="e">
        <f t="shared" ref="D120:S120" si="25">SUM(D112:D119)</f>
        <v>#REF!</v>
      </c>
      <c r="E120" s="285" t="e">
        <f t="shared" si="25"/>
        <v>#REF!</v>
      </c>
      <c r="F120" s="285" t="e">
        <f t="shared" si="25"/>
        <v>#REF!</v>
      </c>
      <c r="G120" s="285" t="e">
        <f t="shared" si="25"/>
        <v>#REF!</v>
      </c>
      <c r="H120" s="285" t="e">
        <f t="shared" si="25"/>
        <v>#REF!</v>
      </c>
      <c r="I120" s="285" t="e">
        <f t="shared" si="25"/>
        <v>#REF!</v>
      </c>
      <c r="J120" s="285" t="e">
        <f t="shared" si="25"/>
        <v>#REF!</v>
      </c>
      <c r="K120" s="285" t="e">
        <f t="shared" si="25"/>
        <v>#REF!</v>
      </c>
      <c r="L120" s="285" t="e">
        <f t="shared" si="25"/>
        <v>#REF!</v>
      </c>
      <c r="M120" s="285" t="e">
        <f t="shared" si="25"/>
        <v>#REF!</v>
      </c>
      <c r="N120" s="285" t="e">
        <f t="shared" si="25"/>
        <v>#REF!</v>
      </c>
      <c r="O120" s="285" t="e">
        <f t="shared" si="25"/>
        <v>#REF!</v>
      </c>
      <c r="P120" s="285" t="e">
        <f t="shared" si="25"/>
        <v>#REF!</v>
      </c>
      <c r="Q120" s="285" t="e">
        <f t="shared" si="25"/>
        <v>#REF!</v>
      </c>
      <c r="R120" s="285" t="e">
        <f t="shared" si="25"/>
        <v>#REF!</v>
      </c>
      <c r="S120" s="285" t="e">
        <f t="shared" si="25"/>
        <v>#REF!</v>
      </c>
      <c r="T120" s="285" t="e">
        <f>T108+T111+T114+T117</f>
        <v>#REF!</v>
      </c>
      <c r="U120" s="375"/>
      <c r="V120" s="375"/>
      <c r="W120" s="375"/>
    </row>
    <row r="121" spans="1:23" ht="12.75" customHeight="1" x14ac:dyDescent="0.25">
      <c r="B121" s="318" t="s">
        <v>141</v>
      </c>
      <c r="C121" s="367">
        <f>-BoPsum!C53</f>
        <v>45.428073883056641</v>
      </c>
      <c r="D121" s="367">
        <f>-BoPsum!D53</f>
        <v>18.731662750244141</v>
      </c>
      <c r="E121" s="367">
        <f>-BoPsum!E53</f>
        <v>13.670249938964844</v>
      </c>
      <c r="F121" s="367">
        <f>-BoPsum!F53</f>
        <v>12.585951805114746</v>
      </c>
      <c r="G121" s="367">
        <f>-BoPsum!G53</f>
        <v>16.631784439086914</v>
      </c>
      <c r="H121" s="367">
        <f>-BoPsum!H53</f>
        <v>0.73774462938308716</v>
      </c>
      <c r="I121" s="367">
        <f>-BoPsum!I53</f>
        <v>6.5366172790527344</v>
      </c>
      <c r="J121" s="367">
        <f>-BoPsum!J53</f>
        <v>0.54218268394470215</v>
      </c>
      <c r="K121" s="367">
        <f>-BoPsum!K53</f>
        <v>17.984535217285156</v>
      </c>
      <c r="L121" s="367">
        <f>-BoPsum!L53</f>
        <v>9.9046621322631836</v>
      </c>
      <c r="M121" s="367">
        <f>-BoPsum!M53</f>
        <v>-4.5397109985351563</v>
      </c>
      <c r="N121" s="367">
        <f>-BoPsum!N53</f>
        <v>15.337347030639648</v>
      </c>
      <c r="O121" s="367">
        <f>-BoPsum!O53</f>
        <v>17.889215469360352</v>
      </c>
      <c r="P121" s="367">
        <f>-BoPsum!P53</f>
        <v>20.431850433349609</v>
      </c>
      <c r="Q121" s="367">
        <f>-BoPsum!Q53</f>
        <v>22.366750717163086</v>
      </c>
      <c r="R121" s="367">
        <f>-BoPsum!R53</f>
        <v>19.115270614624023</v>
      </c>
      <c r="S121" s="367">
        <f>-BoPsum!S53</f>
        <v>23.048757553100586</v>
      </c>
      <c r="T121" s="367">
        <f>-BoPsum!T53</f>
        <v>44.509807586669922</v>
      </c>
      <c r="U121" s="375"/>
      <c r="V121" s="375"/>
      <c r="W121" s="375"/>
    </row>
    <row r="122" spans="1:23" s="327" customFormat="1" ht="20.25" customHeight="1" x14ac:dyDescent="0.25">
      <c r="A122" s="361"/>
      <c r="B122" s="361" t="s">
        <v>142</v>
      </c>
      <c r="C122" s="387">
        <f>-BoPsum!C63</f>
        <v>-19.459474563598633</v>
      </c>
      <c r="D122" s="387">
        <f>-BoPsum!D63</f>
        <v>0.87479656934738159</v>
      </c>
      <c r="E122" s="387">
        <f>-BoPsum!E63</f>
        <v>-8.8862888514995575E-3</v>
      </c>
      <c r="F122" s="387">
        <f>-BoPsum!F63</f>
        <v>1.3801881074905396</v>
      </c>
      <c r="G122" s="387">
        <f>-BoPsum!G63</f>
        <v>-3.1090266704559326</v>
      </c>
      <c r="H122" s="387">
        <f>-BoPsum!H63</f>
        <v>0.17290034890174866</v>
      </c>
      <c r="I122" s="387">
        <f>-BoPsum!I63</f>
        <v>1.6219717264175415</v>
      </c>
      <c r="J122" s="387">
        <f>-BoPsum!J63</f>
        <v>-11.597840309143066</v>
      </c>
      <c r="K122" s="387">
        <f>-BoPsum!K63</f>
        <v>1.7852364778518677</v>
      </c>
      <c r="L122" s="387">
        <f>-BoPsum!L63</f>
        <v>-4.1244573593139648</v>
      </c>
      <c r="M122" s="387">
        <f>-BoPsum!M63</f>
        <v>3.5403873920440674</v>
      </c>
      <c r="N122" s="387">
        <f>-BoPsum!N63</f>
        <v>3.4305720329284668</v>
      </c>
      <c r="O122" s="387">
        <f>-BoPsum!O63</f>
        <v>-6.8795900344848633</v>
      </c>
      <c r="P122" s="387">
        <f>-BoPsum!P63</f>
        <v>3.6023504734039307</v>
      </c>
      <c r="Q122" s="387">
        <f>-BoPsum!Q63</f>
        <v>-5.7730908393859863</v>
      </c>
      <c r="R122" s="387">
        <f>-BoPsum!R63</f>
        <v>5.8569107055664063</v>
      </c>
      <c r="S122" s="387">
        <f>-BoPsum!S63</f>
        <v>-10.826589584350586</v>
      </c>
      <c r="T122" s="387">
        <f>-BoPsum!T63</f>
        <v>-6.2053408622741699</v>
      </c>
      <c r="U122" s="375"/>
      <c r="V122" s="375"/>
      <c r="W122" s="375"/>
    </row>
    <row r="123" spans="1:23" ht="20.25" customHeight="1" x14ac:dyDescent="0.35">
      <c r="A123" s="317" t="s">
        <v>143</v>
      </c>
      <c r="C123" s="321"/>
      <c r="D123" s="321"/>
      <c r="E123" s="321"/>
      <c r="F123" s="321"/>
      <c r="G123" s="321"/>
      <c r="H123" s="321"/>
      <c r="I123" s="321"/>
      <c r="J123" s="321"/>
      <c r="K123" s="321"/>
      <c r="L123" s="321"/>
      <c r="M123" s="321"/>
      <c r="N123" s="321"/>
      <c r="O123" s="321"/>
      <c r="P123" s="321"/>
      <c r="Q123" s="321"/>
      <c r="R123" s="321"/>
      <c r="S123" s="321"/>
      <c r="T123" s="321"/>
      <c r="U123" s="375"/>
      <c r="V123" s="375"/>
      <c r="W123" s="375"/>
    </row>
    <row r="124" spans="1:23" ht="15" customHeight="1" x14ac:dyDescent="0.25">
      <c r="B124" s="318" t="s">
        <v>144</v>
      </c>
      <c r="C124" s="360">
        <f>IIP!C3</f>
        <v>54.104488372802734</v>
      </c>
      <c r="D124" s="360">
        <f>IIP!D3</f>
        <v>-5.1878142356872559</v>
      </c>
      <c r="E124" s="360">
        <f>IIP!E3</f>
        <v>-43.818946838378906</v>
      </c>
      <c r="F124" s="360">
        <f>IIP!F3</f>
        <v>-26.918245315551758</v>
      </c>
      <c r="G124" s="360">
        <f>IIP!G3</f>
        <v>-9.6104879379272461</v>
      </c>
      <c r="H124" s="360">
        <f>IIP!H3</f>
        <v>1.7577884197235107</v>
      </c>
      <c r="I124" s="360">
        <f>IIP!I3</f>
        <v>12.526914596557617</v>
      </c>
      <c r="J124" s="360">
        <f>IIP!J3</f>
        <v>28.530525207519531</v>
      </c>
      <c r="K124" s="360">
        <f>IIP!K3</f>
        <v>-53.727790832519531</v>
      </c>
      <c r="L124" s="360">
        <f>IIP!L3</f>
        <v>-75.545135498046875</v>
      </c>
      <c r="M124" s="360">
        <f>IIP!M3</f>
        <v>-85.185127258300781</v>
      </c>
      <c r="N124" s="360">
        <f>IIP!N3</f>
        <v>-118.79658508300781</v>
      </c>
      <c r="O124" s="360">
        <f>IIP!O3</f>
        <v>-94.265998840332031</v>
      </c>
      <c r="P124" s="360">
        <f>IIP!P3</f>
        <v>-92.753341674804688</v>
      </c>
      <c r="Q124" s="360">
        <f>IIP!Q3</f>
        <v>-91.960540771484375</v>
      </c>
      <c r="R124" s="360">
        <f>IIP!R3</f>
        <v>-103.72090148925781</v>
      </c>
      <c r="S124" s="360">
        <f>IIP!S3</f>
        <v>-97.532882690429688</v>
      </c>
      <c r="T124" s="360">
        <f>IIP!T3</f>
        <v>-108.25411224365234</v>
      </c>
      <c r="U124" s="375"/>
      <c r="V124" s="375"/>
      <c r="W124" s="375"/>
    </row>
    <row r="125" spans="1:23" x14ac:dyDescent="0.25">
      <c r="B125" s="318" t="s">
        <v>145</v>
      </c>
      <c r="C125" s="360">
        <f>IIP!C4</f>
        <v>283.8944091796875</v>
      </c>
      <c r="D125" s="360">
        <f>IIP!D4</f>
        <v>237.39488220214844</v>
      </c>
      <c r="E125" s="360">
        <f>IIP!E4</f>
        <v>207.85395812988281</v>
      </c>
      <c r="F125" s="360">
        <f>IIP!F4</f>
        <v>230.72450256347656</v>
      </c>
      <c r="G125" s="360">
        <f>IIP!G4</f>
        <v>255.0318603515625</v>
      </c>
      <c r="H125" s="360">
        <f>IIP!H4</f>
        <v>286.2921142578125</v>
      </c>
      <c r="I125" s="360">
        <f>IIP!I4</f>
        <v>315.28109741210938</v>
      </c>
      <c r="J125" s="360">
        <f>IIP!J4</f>
        <v>357.90750122070313</v>
      </c>
      <c r="K125" s="360">
        <f>IIP!K4</f>
        <v>315.89639282226563</v>
      </c>
      <c r="L125" s="360">
        <f>IIP!L4</f>
        <v>327.859619140625</v>
      </c>
      <c r="M125" s="360">
        <f>IIP!M4</f>
        <v>337.63995361328125</v>
      </c>
      <c r="N125" s="360">
        <f>IIP!N4</f>
        <v>335.65109252929688</v>
      </c>
      <c r="O125" s="360">
        <f>IIP!O4</f>
        <v>399.131103515625</v>
      </c>
      <c r="P125" s="360">
        <f>IIP!P4</f>
        <v>428.85333251953125</v>
      </c>
      <c r="Q125" s="360">
        <f>IIP!Q4</f>
        <v>471.36068725585938</v>
      </c>
      <c r="R125" s="360">
        <f>IIP!R4</f>
        <v>514.26666259765625</v>
      </c>
      <c r="S125" s="360">
        <f>IIP!S4</f>
        <v>584.34075927734375</v>
      </c>
      <c r="T125" s="360">
        <f>IIP!T4</f>
        <v>624.72857666015625</v>
      </c>
      <c r="U125" s="375"/>
      <c r="V125" s="375"/>
      <c r="W125" s="375"/>
    </row>
    <row r="126" spans="1:23" x14ac:dyDescent="0.25">
      <c r="B126" s="318" t="s">
        <v>146</v>
      </c>
      <c r="C126" s="360">
        <f>IIP!C5</f>
        <v>229.7899169921875</v>
      </c>
      <c r="D126" s="360">
        <f>IIP!D5</f>
        <v>242.58270263671875</v>
      </c>
      <c r="E126" s="360">
        <f>IIP!E5</f>
        <v>251.67289733886719</v>
      </c>
      <c r="F126" s="360">
        <f>IIP!F5</f>
        <v>257.64276123046875</v>
      </c>
      <c r="G126" s="360">
        <f>IIP!G5</f>
        <v>264.642333984375</v>
      </c>
      <c r="H126" s="360">
        <f>IIP!H5</f>
        <v>284.5343017578125</v>
      </c>
      <c r="I126" s="360">
        <f>IIP!I5</f>
        <v>302.75418090820313</v>
      </c>
      <c r="J126" s="360">
        <f>IIP!J5</f>
        <v>329.37698364257813</v>
      </c>
      <c r="K126" s="360">
        <f>IIP!K5</f>
        <v>369.62417602539063</v>
      </c>
      <c r="L126" s="360">
        <f>IIP!L5</f>
        <v>403.40475463867188</v>
      </c>
      <c r="M126" s="360">
        <f>IIP!M5</f>
        <v>422.8250732421875</v>
      </c>
      <c r="N126" s="360">
        <f>IIP!N5</f>
        <v>454.44766235351563</v>
      </c>
      <c r="O126" s="360">
        <f>IIP!O5</f>
        <v>493.39712524414063</v>
      </c>
      <c r="P126" s="360">
        <f>IIP!P5</f>
        <v>521.606689453125</v>
      </c>
      <c r="Q126" s="360">
        <f>IIP!Q5</f>
        <v>563.32122802734375</v>
      </c>
      <c r="R126" s="360">
        <f>IIP!R5</f>
        <v>617.987548828125</v>
      </c>
      <c r="S126" s="360">
        <f>IIP!S5</f>
        <v>681.8736572265625</v>
      </c>
      <c r="T126" s="360">
        <f>IIP!T5</f>
        <v>732.98272705078125</v>
      </c>
      <c r="U126" s="375"/>
      <c r="V126" s="375"/>
      <c r="W126" s="375"/>
    </row>
    <row r="127" spans="1:23" x14ac:dyDescent="0.25">
      <c r="B127" s="318" t="s">
        <v>147</v>
      </c>
      <c r="C127" s="360">
        <f>IIP!C12</f>
        <v>149.32723999023438</v>
      </c>
      <c r="D127" s="360">
        <f>IIP!D12</f>
        <v>156.80145263671875</v>
      </c>
      <c r="E127" s="360">
        <f>IIP!E12</f>
        <v>161.75569152832031</v>
      </c>
      <c r="F127" s="360">
        <f>IIP!F12</f>
        <v>166.96337890625</v>
      </c>
      <c r="G127" s="360">
        <f>IIP!G12</f>
        <v>168.51750183105469</v>
      </c>
      <c r="H127" s="360">
        <f>IIP!H12</f>
        <v>180.91706848144531</v>
      </c>
      <c r="I127" s="360">
        <f>IIP!I12</f>
        <v>190.14964294433594</v>
      </c>
      <c r="J127" s="360">
        <f>IIP!J12</f>
        <v>197.00326538085938</v>
      </c>
      <c r="K127" s="360">
        <f>IIP!K12</f>
        <v>224.68525695800781</v>
      </c>
      <c r="L127" s="360">
        <f>IIP!L12</f>
        <v>244.99629211425781</v>
      </c>
      <c r="M127" s="360">
        <f>IIP!M12</f>
        <v>260.654296875</v>
      </c>
      <c r="N127" s="360">
        <f>IIP!N12</f>
        <v>283.98382568359375</v>
      </c>
      <c r="O127" s="360">
        <f>IIP!O12</f>
        <v>303.49755859375</v>
      </c>
      <c r="P127" s="360">
        <f>IIP!P12</f>
        <v>323.55160522460938</v>
      </c>
      <c r="Q127" s="360">
        <f>IIP!Q12</f>
        <v>346.5831298828125</v>
      </c>
      <c r="R127" s="360">
        <f>IIP!R12</f>
        <v>386.783447265625</v>
      </c>
      <c r="S127" s="360">
        <f>IIP!S12</f>
        <v>421.38473510742188</v>
      </c>
      <c r="T127" s="360">
        <f>IIP!T12</f>
        <v>447.71435546875</v>
      </c>
      <c r="U127" s="375"/>
      <c r="V127" s="375"/>
      <c r="W127" s="375"/>
    </row>
    <row r="128" spans="1:23" s="327" customFormat="1" ht="20.25" customHeight="1" x14ac:dyDescent="0.25">
      <c r="A128" s="361"/>
      <c r="B128" s="343" t="s">
        <v>148</v>
      </c>
      <c r="C128" s="387">
        <f>IIP!C20</f>
        <v>2.3950870037078857</v>
      </c>
      <c r="D128" s="387">
        <f>IIP!D20</f>
        <v>1.7395000457763672</v>
      </c>
      <c r="E128" s="387">
        <f>IIP!E20</f>
        <v>1.7395000457763672</v>
      </c>
      <c r="F128" s="387">
        <f>IIP!F20</f>
        <v>2.1856169700622559</v>
      </c>
      <c r="G128" s="387">
        <f>IIP!G20</f>
        <v>2.1947870254516602</v>
      </c>
      <c r="H128" s="387">
        <f>IIP!H20</f>
        <v>2.2334809303283691</v>
      </c>
      <c r="I128" s="387">
        <f>IIP!I20</f>
        <v>2.5593609809875488</v>
      </c>
      <c r="J128" s="387">
        <f>IIP!J20</f>
        <v>2.7872738838195801</v>
      </c>
      <c r="K128" s="387">
        <f>IIP!K20</f>
        <v>3.2928719520568848</v>
      </c>
      <c r="L128" s="387">
        <f>IIP!L20</f>
        <v>3.6183381080627441</v>
      </c>
      <c r="M128" s="387">
        <f>IIP!M20</f>
        <v>1.8098850250244141</v>
      </c>
      <c r="N128" s="387">
        <f>IIP!N20</f>
        <v>1.1931469440460205</v>
      </c>
      <c r="O128" s="387">
        <f>IIP!O20</f>
        <v>4.1468620300292969</v>
      </c>
      <c r="P128" s="387">
        <f>IIP!P20</f>
        <v>4.5921401977539063</v>
      </c>
      <c r="Q128" s="387">
        <f>IIP!Q20</f>
        <v>3.9293959140777588</v>
      </c>
      <c r="R128" s="387">
        <f>IIP!R20</f>
        <v>3.8668429851531982</v>
      </c>
      <c r="S128" s="387">
        <f>IIP!S20</f>
        <v>3.799501895904541</v>
      </c>
      <c r="T128" s="387">
        <f>IIP!T20</f>
        <v>4.2791972160339355</v>
      </c>
      <c r="U128" s="375"/>
      <c r="V128" s="375"/>
      <c r="W128" s="375"/>
    </row>
    <row r="129" spans="1:23" ht="20.25" customHeight="1" x14ac:dyDescent="0.35">
      <c r="A129" s="317" t="s">
        <v>149</v>
      </c>
      <c r="C129" s="321"/>
      <c r="D129" s="321"/>
      <c r="E129" s="321"/>
      <c r="F129" s="321"/>
      <c r="G129" s="321"/>
      <c r="H129" s="321"/>
      <c r="I129" s="321"/>
      <c r="J129" s="321"/>
      <c r="K129" s="321"/>
      <c r="L129" s="321"/>
      <c r="M129" s="321"/>
      <c r="N129" s="321"/>
      <c r="O129" s="321"/>
      <c r="P129" s="321"/>
      <c r="Q129" s="321"/>
      <c r="R129" s="321"/>
      <c r="S129" s="321"/>
      <c r="T129" s="321"/>
      <c r="U129" s="375"/>
      <c r="V129" s="375"/>
      <c r="W129" s="375"/>
    </row>
    <row r="130" spans="1:23" ht="15" customHeight="1" x14ac:dyDescent="0.25">
      <c r="B130" s="318" t="s">
        <v>150</v>
      </c>
      <c r="C130" s="367" t="e">
        <f>#REF!</f>
        <v>#REF!</v>
      </c>
      <c r="D130" s="367" t="e">
        <f>#REF!</f>
        <v>#REF!</v>
      </c>
      <c r="E130" s="367" t="e">
        <f>#REF!</f>
        <v>#REF!</v>
      </c>
      <c r="F130" s="367" t="e">
        <f>#REF!</f>
        <v>#REF!</v>
      </c>
      <c r="G130" s="367" t="e">
        <f>#REF!</f>
        <v>#REF!</v>
      </c>
      <c r="H130" s="367" t="e">
        <f>#REF!</f>
        <v>#REF!</v>
      </c>
      <c r="I130" s="367" t="e">
        <f>#REF!</f>
        <v>#REF!</v>
      </c>
      <c r="J130" s="367" t="e">
        <f>#REF!</f>
        <v>#REF!</v>
      </c>
      <c r="K130" s="367" t="e">
        <f>#REF!</f>
        <v>#REF!</v>
      </c>
      <c r="L130" s="367" t="e">
        <f>#REF!</f>
        <v>#REF!</v>
      </c>
      <c r="M130" s="367" t="e">
        <f>#REF!</f>
        <v>#REF!</v>
      </c>
      <c r="N130" s="367" t="e">
        <f>#REF!</f>
        <v>#REF!</v>
      </c>
      <c r="O130" s="367" t="e">
        <f>#REF!</f>
        <v>#REF!</v>
      </c>
      <c r="P130" s="367" t="e">
        <f>#REF!</f>
        <v>#REF!</v>
      </c>
      <c r="Q130" s="367" t="e">
        <f>#REF!</f>
        <v>#REF!</v>
      </c>
      <c r="R130" s="367" t="e">
        <f>#REF!</f>
        <v>#REF!</v>
      </c>
      <c r="S130" s="367" t="e">
        <f>#REF!</f>
        <v>#REF!</v>
      </c>
      <c r="T130" s="367" t="e">
        <f>#REF!</f>
        <v>#REF!</v>
      </c>
      <c r="U130" s="375"/>
      <c r="V130" s="375"/>
      <c r="W130" s="375"/>
    </row>
    <row r="131" spans="1:23" hidden="1" outlineLevel="1" x14ac:dyDescent="0.25">
      <c r="B131" s="318" t="s">
        <v>151</v>
      </c>
      <c r="C131" s="367" t="e">
        <f>#REF!</f>
        <v>#REF!</v>
      </c>
      <c r="D131" s="367" t="e">
        <f>#REF!</f>
        <v>#REF!</v>
      </c>
      <c r="E131" s="367" t="e">
        <f>#REF!</f>
        <v>#REF!</v>
      </c>
      <c r="F131" s="367" t="e">
        <f>#REF!</f>
        <v>#REF!</v>
      </c>
      <c r="G131" s="367" t="e">
        <f>#REF!</f>
        <v>#REF!</v>
      </c>
      <c r="H131" s="367" t="e">
        <f>#REF!</f>
        <v>#REF!</v>
      </c>
      <c r="I131" s="367" t="e">
        <f>#REF!</f>
        <v>#REF!</v>
      </c>
      <c r="J131" s="367" t="e">
        <f>#REF!</f>
        <v>#REF!</v>
      </c>
      <c r="K131" s="367" t="e">
        <f>#REF!</f>
        <v>#REF!</v>
      </c>
      <c r="L131" s="367" t="e">
        <f>#REF!</f>
        <v>#REF!</v>
      </c>
      <c r="M131" s="367" t="e">
        <f>#REF!</f>
        <v>#REF!</v>
      </c>
      <c r="N131" s="367" t="e">
        <f>#REF!</f>
        <v>#REF!</v>
      </c>
      <c r="O131" s="367" t="e">
        <f>#REF!</f>
        <v>#REF!</v>
      </c>
      <c r="P131" s="367" t="e">
        <f>#REF!</f>
        <v>#REF!</v>
      </c>
      <c r="Q131" s="367" t="e">
        <f>#REF!</f>
        <v>#REF!</v>
      </c>
      <c r="R131" s="367" t="e">
        <f>#REF!</f>
        <v>#REF!</v>
      </c>
      <c r="S131" s="367" t="e">
        <f>#REF!</f>
        <v>#REF!</v>
      </c>
      <c r="T131" s="367" t="e">
        <f>#REF!</f>
        <v>#REF!</v>
      </c>
      <c r="U131" s="375"/>
      <c r="V131" s="375"/>
      <c r="W131" s="375"/>
    </row>
    <row r="132" spans="1:23" hidden="1" outlineLevel="1" x14ac:dyDescent="0.25">
      <c r="B132" s="318" t="s">
        <v>152</v>
      </c>
      <c r="C132" s="367" t="e">
        <f>#REF!</f>
        <v>#REF!</v>
      </c>
      <c r="D132" s="367" t="e">
        <f>#REF!</f>
        <v>#REF!</v>
      </c>
      <c r="E132" s="367" t="e">
        <f>#REF!</f>
        <v>#REF!</v>
      </c>
      <c r="F132" s="367" t="e">
        <f>#REF!</f>
        <v>#REF!</v>
      </c>
      <c r="G132" s="367" t="e">
        <f>#REF!</f>
        <v>#REF!</v>
      </c>
      <c r="H132" s="367" t="e">
        <f>#REF!</f>
        <v>#REF!</v>
      </c>
      <c r="I132" s="367" t="e">
        <f>#REF!</f>
        <v>#REF!</v>
      </c>
      <c r="J132" s="367" t="e">
        <f>#REF!</f>
        <v>#REF!</v>
      </c>
      <c r="K132" s="367" t="e">
        <f>#REF!</f>
        <v>#REF!</v>
      </c>
      <c r="L132" s="367" t="e">
        <f>#REF!</f>
        <v>#REF!</v>
      </c>
      <c r="M132" s="367" t="e">
        <f>#REF!</f>
        <v>#REF!</v>
      </c>
      <c r="N132" s="367" t="e">
        <f>#REF!</f>
        <v>#REF!</v>
      </c>
      <c r="O132" s="367" t="e">
        <f>#REF!</f>
        <v>#REF!</v>
      </c>
      <c r="P132" s="367" t="e">
        <f>#REF!</f>
        <v>#REF!</v>
      </c>
      <c r="Q132" s="367" t="e">
        <f>#REF!</f>
        <v>#REF!</v>
      </c>
      <c r="R132" s="367" t="e">
        <f>#REF!</f>
        <v>#REF!</v>
      </c>
      <c r="S132" s="367" t="e">
        <f>#REF!</f>
        <v>#REF!</v>
      </c>
      <c r="T132" s="367" t="e">
        <f>#REF!</f>
        <v>#REF!</v>
      </c>
      <c r="U132" s="375"/>
      <c r="V132" s="375"/>
      <c r="W132" s="375"/>
    </row>
    <row r="133" spans="1:23" ht="12.75" customHeight="1" collapsed="1" x14ac:dyDescent="0.25">
      <c r="B133" s="318" t="s">
        <v>153</v>
      </c>
      <c r="C133" s="211" t="e">
        <f t="shared" ref="C133:T133" si="26">C130/C4</f>
        <v>#REF!</v>
      </c>
      <c r="D133" s="211" t="e">
        <f t="shared" si="26"/>
        <v>#REF!</v>
      </c>
      <c r="E133" s="211" t="e">
        <f t="shared" si="26"/>
        <v>#REF!</v>
      </c>
      <c r="F133" s="211" t="e">
        <f t="shared" si="26"/>
        <v>#REF!</v>
      </c>
      <c r="G133" s="211" t="e">
        <f t="shared" si="26"/>
        <v>#REF!</v>
      </c>
      <c r="H133" s="211" t="e">
        <f t="shared" si="26"/>
        <v>#REF!</v>
      </c>
      <c r="I133" s="211" t="e">
        <f t="shared" si="26"/>
        <v>#REF!</v>
      </c>
      <c r="J133" s="211" t="e">
        <f t="shared" si="26"/>
        <v>#REF!</v>
      </c>
      <c r="K133" s="211" t="e">
        <f t="shared" si="26"/>
        <v>#REF!</v>
      </c>
      <c r="L133" s="211" t="e">
        <f t="shared" si="26"/>
        <v>#REF!</v>
      </c>
      <c r="M133" s="211" t="e">
        <f t="shared" si="26"/>
        <v>#REF!</v>
      </c>
      <c r="N133" s="211" t="e">
        <f t="shared" si="26"/>
        <v>#REF!</v>
      </c>
      <c r="O133" s="211" t="e">
        <f t="shared" si="26"/>
        <v>#REF!</v>
      </c>
      <c r="P133" s="211" t="e">
        <f t="shared" si="26"/>
        <v>#REF!</v>
      </c>
      <c r="Q133" s="211" t="e">
        <f t="shared" si="26"/>
        <v>#REF!</v>
      </c>
      <c r="R133" s="211" t="e">
        <f t="shared" si="26"/>
        <v>#REF!</v>
      </c>
      <c r="S133" s="211" t="e">
        <f t="shared" si="26"/>
        <v>#REF!</v>
      </c>
      <c r="T133" s="211" t="e">
        <f t="shared" si="26"/>
        <v>#REF!</v>
      </c>
      <c r="U133" s="375"/>
      <c r="V133" s="375"/>
      <c r="W133" s="375"/>
    </row>
    <row r="134" spans="1:23" ht="12.75" customHeight="1" x14ac:dyDescent="0.25">
      <c r="B134" s="318" t="s">
        <v>154</v>
      </c>
      <c r="C134" s="367" t="e">
        <f>#REF!</f>
        <v>#REF!</v>
      </c>
      <c r="D134" s="367" t="e">
        <f>#REF!</f>
        <v>#REF!</v>
      </c>
      <c r="E134" s="367" t="e">
        <f>#REF!</f>
        <v>#REF!</v>
      </c>
      <c r="F134" s="367" t="e">
        <f>#REF!</f>
        <v>#REF!</v>
      </c>
      <c r="G134" s="367" t="e">
        <f>#REF!</f>
        <v>#REF!</v>
      </c>
      <c r="H134" s="367" t="e">
        <f>#REF!</f>
        <v>#REF!</v>
      </c>
      <c r="I134" s="367" t="e">
        <f>#REF!</f>
        <v>#REF!</v>
      </c>
      <c r="J134" s="367" t="e">
        <f>#REF!</f>
        <v>#REF!</v>
      </c>
      <c r="K134" s="367" t="e">
        <f>#REF!</f>
        <v>#REF!</v>
      </c>
      <c r="L134" s="367" t="e">
        <f>#REF!</f>
        <v>#REF!</v>
      </c>
      <c r="M134" s="367" t="e">
        <f>#REF!</f>
        <v>#REF!</v>
      </c>
      <c r="N134" s="367" t="e">
        <f>#REF!</f>
        <v>#REF!</v>
      </c>
      <c r="O134" s="367" t="e">
        <f>#REF!</f>
        <v>#REF!</v>
      </c>
      <c r="P134" s="367" t="e">
        <f>#REF!</f>
        <v>#REF!</v>
      </c>
      <c r="Q134" s="367" t="e">
        <f>#REF!</f>
        <v>#REF!</v>
      </c>
      <c r="R134" s="367" t="e">
        <f>#REF!</f>
        <v>#REF!</v>
      </c>
      <c r="S134" s="367" t="e">
        <f>#REF!</f>
        <v>#REF!</v>
      </c>
      <c r="T134" s="367" t="e">
        <f>#REF!</f>
        <v>#REF!</v>
      </c>
      <c r="U134" s="375"/>
      <c r="V134" s="375"/>
      <c r="W134" s="375"/>
    </row>
    <row r="135" spans="1:23" s="327" customFormat="1" ht="20.25" customHeight="1" x14ac:dyDescent="0.25">
      <c r="A135" s="361"/>
      <c r="B135" s="361" t="s">
        <v>155</v>
      </c>
      <c r="C135" s="362"/>
      <c r="D135" s="362"/>
      <c r="E135" s="362"/>
      <c r="F135" s="362"/>
      <c r="G135" s="394" t="e">
        <f t="shared" ref="G135:T135" si="27">G134/G71</f>
        <v>#REF!</v>
      </c>
      <c r="H135" s="394" t="e">
        <f t="shared" si="27"/>
        <v>#REF!</v>
      </c>
      <c r="I135" s="394" t="e">
        <f t="shared" si="27"/>
        <v>#REF!</v>
      </c>
      <c r="J135" s="394" t="e">
        <f t="shared" si="27"/>
        <v>#REF!</v>
      </c>
      <c r="K135" s="394" t="e">
        <f t="shared" si="27"/>
        <v>#REF!</v>
      </c>
      <c r="L135" s="394" t="e">
        <f t="shared" si="27"/>
        <v>#REF!</v>
      </c>
      <c r="M135" s="394" t="e">
        <f t="shared" si="27"/>
        <v>#REF!</v>
      </c>
      <c r="N135" s="394" t="e">
        <f t="shared" si="27"/>
        <v>#REF!</v>
      </c>
      <c r="O135" s="394" t="e">
        <f t="shared" si="27"/>
        <v>#REF!</v>
      </c>
      <c r="P135" s="394" t="e">
        <f t="shared" si="27"/>
        <v>#REF!</v>
      </c>
      <c r="Q135" s="394" t="e">
        <f t="shared" si="27"/>
        <v>#REF!</v>
      </c>
      <c r="R135" s="394" t="e">
        <f t="shared" si="27"/>
        <v>#REF!</v>
      </c>
      <c r="S135" s="394" t="e">
        <f t="shared" si="27"/>
        <v>#REF!</v>
      </c>
      <c r="T135" s="394" t="e">
        <f t="shared" si="27"/>
        <v>#REF!</v>
      </c>
      <c r="U135" s="375"/>
      <c r="V135" s="375"/>
      <c r="W135" s="375"/>
    </row>
    <row r="136" spans="1:23" ht="20.25" customHeight="1" x14ac:dyDescent="0.35">
      <c r="A136" s="317" t="s">
        <v>156</v>
      </c>
      <c r="C136" s="321"/>
      <c r="D136" s="321"/>
      <c r="E136" s="321"/>
      <c r="F136" s="321"/>
      <c r="G136" s="321"/>
      <c r="H136" s="321"/>
      <c r="I136" s="321"/>
      <c r="J136" s="321"/>
      <c r="K136" s="321"/>
      <c r="L136" s="321"/>
      <c r="M136" s="321"/>
      <c r="N136" s="321"/>
      <c r="O136" s="321"/>
      <c r="P136" s="321"/>
      <c r="Q136" s="321"/>
      <c r="R136" s="321"/>
      <c r="S136" s="321"/>
      <c r="T136" s="321"/>
      <c r="U136" s="375"/>
      <c r="V136" s="375"/>
      <c r="W136" s="375"/>
    </row>
    <row r="137" spans="1:23" s="51" customFormat="1" ht="15" customHeight="1" x14ac:dyDescent="0.3">
      <c r="B137" s="51" t="s">
        <v>157</v>
      </c>
      <c r="C137" s="423">
        <f>Trsm!B56</f>
        <v>43.006786346435547</v>
      </c>
      <c r="D137" s="423">
        <f>Trsm!C56</f>
        <v>41.862152099609375</v>
      </c>
      <c r="E137" s="423">
        <f>Trsm!D56</f>
        <v>38.7554931640625</v>
      </c>
      <c r="F137" s="423">
        <f>Trsm!E56</f>
        <v>38.474132537841797</v>
      </c>
      <c r="G137" s="423">
        <f>Trsm!F56</f>
        <v>44.327354431152344</v>
      </c>
      <c r="H137" s="423">
        <f>Trsm!G56</f>
        <v>52.366771697998047</v>
      </c>
      <c r="I137" s="423">
        <f>Trsm!H56</f>
        <v>52.864833831787109</v>
      </c>
      <c r="J137" s="423">
        <f>Trsm!I56</f>
        <v>59.642429351806641</v>
      </c>
      <c r="K137" s="423">
        <f>Trsm!J56</f>
        <v>64.068260192871094</v>
      </c>
      <c r="L137" s="423">
        <f>Trsm!K56</f>
        <v>60.010993957519531</v>
      </c>
      <c r="M137" s="423">
        <f>Trsm!L56</f>
        <v>64.894584655761719</v>
      </c>
      <c r="N137" s="423">
        <f>Trsm!M56</f>
        <v>81.314102172851563</v>
      </c>
      <c r="O137" s="423">
        <f>Trsm!N56</f>
        <v>95.8572998046875</v>
      </c>
      <c r="P137" s="423">
        <f>Trsm!O56</f>
        <v>101.83936309814453</v>
      </c>
      <c r="Q137" s="423">
        <f>Trsm!P56</f>
        <v>114.93112945556641</v>
      </c>
      <c r="R137" s="423">
        <f>Trsm!Q56</f>
        <v>135.39199829101563</v>
      </c>
      <c r="S137" s="423">
        <f>Trsm!R56</f>
        <v>127.41066741943359</v>
      </c>
      <c r="T137" s="423">
        <f>Trsm!S56</f>
        <v>111.11782073974609</v>
      </c>
      <c r="U137" s="375"/>
      <c r="V137" s="375"/>
      <c r="W137" s="375"/>
    </row>
    <row r="138" spans="1:23" customFormat="1" ht="13" hidden="1" outlineLevel="1" x14ac:dyDescent="0.3">
      <c r="B138" s="179" t="s">
        <v>73</v>
      </c>
      <c r="C138" s="423"/>
      <c r="D138" s="423"/>
      <c r="E138" s="423"/>
      <c r="F138" s="423"/>
      <c r="G138" s="423"/>
      <c r="H138" s="423"/>
      <c r="I138" s="423"/>
      <c r="J138" s="423"/>
      <c r="K138" s="423"/>
      <c r="L138" s="423"/>
      <c r="M138" s="423"/>
      <c r="N138" s="423"/>
      <c r="O138" s="423"/>
      <c r="P138" s="423"/>
      <c r="Q138" s="423"/>
      <c r="R138" s="423"/>
      <c r="S138" s="423"/>
      <c r="T138" s="423"/>
      <c r="U138" s="375"/>
      <c r="V138" s="375"/>
      <c r="W138" s="375"/>
    </row>
    <row r="139" spans="1:23" customFormat="1" ht="13" hidden="1" outlineLevel="1" x14ac:dyDescent="0.3">
      <c r="B139" s="282" t="s">
        <v>158</v>
      </c>
      <c r="C139" s="423"/>
      <c r="D139" s="423"/>
      <c r="E139" s="423"/>
      <c r="F139" s="423"/>
      <c r="G139" s="423"/>
      <c r="H139" s="423"/>
      <c r="I139" s="423"/>
      <c r="J139" s="423"/>
      <c r="K139" s="423">
        <f>Trsm!J44</f>
        <v>22.874706268310547</v>
      </c>
      <c r="L139" s="423">
        <f>Trsm!K44</f>
        <v>21.708774566650391</v>
      </c>
      <c r="M139" s="423">
        <f>Trsm!L44</f>
        <v>22.771221160888672</v>
      </c>
      <c r="N139" s="423">
        <f>Trsm!M44</f>
        <v>29.474205017089844</v>
      </c>
      <c r="O139" s="423">
        <f>Trsm!N44</f>
        <v>34.944511413574219</v>
      </c>
      <c r="P139" s="423">
        <f>Trsm!O44</f>
        <v>38.011917114257813</v>
      </c>
      <c r="Q139" s="423">
        <f>Trsm!P44</f>
        <v>42.677696228027344</v>
      </c>
      <c r="R139" s="423">
        <f>Trsm!Q44</f>
        <v>52.475692749023438</v>
      </c>
      <c r="S139" s="423">
        <f>Trsm!R44</f>
        <v>51.836605072021484</v>
      </c>
      <c r="T139" s="423">
        <f>Trsm!S44</f>
        <v>45.483478546142578</v>
      </c>
      <c r="U139" s="375"/>
      <c r="V139" s="375"/>
      <c r="W139" s="375"/>
    </row>
    <row r="140" spans="1:23" customFormat="1" ht="13" hidden="1" outlineLevel="1" x14ac:dyDescent="0.3">
      <c r="B140" s="282" t="s">
        <v>159</v>
      </c>
      <c r="C140" s="423"/>
      <c r="D140" s="423"/>
      <c r="E140" s="423"/>
      <c r="F140" s="423"/>
      <c r="G140" s="423"/>
      <c r="H140" s="423"/>
      <c r="I140" s="423"/>
      <c r="J140" s="423"/>
      <c r="K140" s="423">
        <f>Trsm!J54-K139</f>
        <v>39.418087005615234</v>
      </c>
      <c r="L140" s="423">
        <f>Trsm!K54-L139</f>
        <v>36.776458740234375</v>
      </c>
      <c r="M140" s="423">
        <f>Trsm!L54-M139</f>
        <v>39.164905548095703</v>
      </c>
      <c r="N140" s="423">
        <f>Trsm!M54-N139</f>
        <v>48.010719299316406</v>
      </c>
      <c r="O140" s="423">
        <f>Trsm!N54-O139</f>
        <v>56.506736755371094</v>
      </c>
      <c r="P140" s="423">
        <f>Trsm!O54-P139</f>
        <v>58.036659240722656</v>
      </c>
      <c r="Q140" s="423">
        <f>Trsm!P54-Q139</f>
        <v>65.849082946777344</v>
      </c>
      <c r="R140" s="423">
        <f>Trsm!Q54-R139</f>
        <v>74.125076293945313</v>
      </c>
      <c r="S140" s="423">
        <f>Trsm!R54-S139</f>
        <v>67.768016815185547</v>
      </c>
      <c r="T140" s="423">
        <f>Trsm!S54-T139</f>
        <v>59.011852264404297</v>
      </c>
      <c r="U140" s="375"/>
      <c r="V140" s="375"/>
      <c r="W140" s="375"/>
    </row>
    <row r="141" spans="1:23" customFormat="1" ht="13" hidden="1" outlineLevel="1" x14ac:dyDescent="0.3">
      <c r="B141" s="282" t="s">
        <v>160</v>
      </c>
      <c r="C141" s="423"/>
      <c r="D141" s="423"/>
      <c r="E141" s="423"/>
      <c r="F141" s="423"/>
      <c r="G141" s="423"/>
      <c r="H141" s="423"/>
      <c r="I141" s="423"/>
      <c r="J141" s="423"/>
      <c r="K141" s="423">
        <f>Trsm!J55</f>
        <v>1.7754650115966797</v>
      </c>
      <c r="L141" s="423">
        <f>Trsm!K55</f>
        <v>1.5257610082626343</v>
      </c>
      <c r="M141" s="423">
        <f>Trsm!L55</f>
        <v>2.9584560394287109</v>
      </c>
      <c r="N141" s="423">
        <f>Trsm!M55</f>
        <v>3.8291819095611572</v>
      </c>
      <c r="O141" s="423">
        <f>Trsm!N55</f>
        <v>4.4060482978820801</v>
      </c>
      <c r="P141" s="423">
        <f>Trsm!O55</f>
        <v>5.7907876968383789</v>
      </c>
      <c r="Q141" s="423">
        <f>Trsm!P55</f>
        <v>6.4043478965759277</v>
      </c>
      <c r="R141" s="423">
        <f>Trsm!Q55</f>
        <v>8.791229248046875</v>
      </c>
      <c r="S141" s="423">
        <f>Trsm!R55</f>
        <v>7.8060503005981445</v>
      </c>
      <c r="T141" s="423">
        <f>Trsm!S55</f>
        <v>6.6224908828735352</v>
      </c>
      <c r="U141" s="375"/>
      <c r="V141" s="375"/>
      <c r="W141" s="375"/>
    </row>
    <row r="142" spans="1:23" s="51" customFormat="1" ht="15" customHeight="1" collapsed="1" x14ac:dyDescent="0.3">
      <c r="B142" s="51" t="s">
        <v>198</v>
      </c>
      <c r="C142" s="423"/>
      <c r="D142" s="423"/>
      <c r="E142" s="423"/>
      <c r="F142" s="423"/>
      <c r="G142" s="423"/>
      <c r="H142" s="423"/>
      <c r="I142" s="423"/>
      <c r="J142" s="423"/>
      <c r="K142" s="423">
        <f>Trsm!J39/1000</f>
        <v>383.14303124999998</v>
      </c>
      <c r="L142" s="423">
        <f>Trsm!K39/1000</f>
        <v>341.84518750000001</v>
      </c>
      <c r="M142" s="423">
        <f>Trsm!L39/1000</f>
        <v>381.77993750000002</v>
      </c>
      <c r="N142" s="423">
        <f>Trsm!M39/1000</f>
        <v>481.20837499999999</v>
      </c>
      <c r="O142" s="423">
        <f>Trsm!N39/1000</f>
        <v>545.31925000000001</v>
      </c>
      <c r="P142" s="423">
        <f>Trsm!O39/1000</f>
        <v>518.13109374999999</v>
      </c>
      <c r="Q142" s="423">
        <f>Trsm!P39/1000</f>
        <v>601.3069375</v>
      </c>
      <c r="R142" s="423">
        <f>Trsm!Q39/1000</f>
        <v>763.95349999999996</v>
      </c>
      <c r="S142" s="423">
        <f>Trsm!R39/1000</f>
        <v>684.72993750000001</v>
      </c>
      <c r="T142" s="423">
        <f>Trsm!S39/1000</f>
        <v>589.50493749999998</v>
      </c>
      <c r="U142" s="375"/>
      <c r="V142" s="375"/>
      <c r="W142" s="375"/>
    </row>
    <row r="143" spans="1:23" s="152" customFormat="1" ht="17.25" customHeight="1" x14ac:dyDescent="0.25">
      <c r="B143" s="152" t="s">
        <v>162</v>
      </c>
      <c r="C143" s="227"/>
      <c r="D143" s="227"/>
      <c r="E143" s="227"/>
      <c r="F143" s="227"/>
      <c r="G143" s="227"/>
      <c r="H143" s="227"/>
      <c r="I143" s="227"/>
      <c r="J143" s="227"/>
      <c r="K143" s="227">
        <f>K137/K147*1000</f>
        <v>773.30428718009773</v>
      </c>
      <c r="L143" s="227">
        <f t="shared" ref="L143:T143" si="28">L137/L147*1000</f>
        <v>821.8094841011673</v>
      </c>
      <c r="M143" s="227">
        <f t="shared" si="28"/>
        <v>802.18777773912154</v>
      </c>
      <c r="N143" s="227">
        <f t="shared" si="28"/>
        <v>784.12827553376633</v>
      </c>
      <c r="O143" s="227">
        <f t="shared" si="28"/>
        <v>807.45735420702943</v>
      </c>
      <c r="P143" s="227">
        <f t="shared" si="28"/>
        <v>920.69833107145337</v>
      </c>
      <c r="Q143" s="227">
        <f t="shared" si="28"/>
        <v>916.33350173861993</v>
      </c>
      <c r="R143" s="227">
        <f t="shared" si="28"/>
        <v>803.87815934132198</v>
      </c>
      <c r="S143" s="227">
        <f t="shared" si="28"/>
        <v>871.07684127378241</v>
      </c>
      <c r="T143" s="227">
        <f t="shared" si="28"/>
        <v>913.27213561063616</v>
      </c>
      <c r="U143" s="375"/>
      <c r="V143" s="375"/>
      <c r="W143" s="375"/>
    </row>
    <row r="144" spans="1:23" s="51" customFormat="1" ht="13" x14ac:dyDescent="0.3">
      <c r="B144" s="152" t="s">
        <v>163</v>
      </c>
      <c r="C144" s="86"/>
      <c r="D144" s="86"/>
      <c r="E144" s="86"/>
      <c r="F144" s="86"/>
      <c r="G144" s="86"/>
      <c r="H144" s="86"/>
      <c r="I144" s="86"/>
      <c r="J144" s="86"/>
      <c r="K144" s="227">
        <f t="shared" ref="K144:L144" si="29">K137/K142*1000</f>
        <v>167.21760535184237</v>
      </c>
      <c r="L144" s="227">
        <f t="shared" si="29"/>
        <v>175.55020855023602</v>
      </c>
      <c r="M144" s="227">
        <f>M137/M142*1000</f>
        <v>169.97903315902167</v>
      </c>
      <c r="N144" s="227">
        <f t="shared" ref="N144:T144" si="30">N137/N142*1000</f>
        <v>168.97898373620694</v>
      </c>
      <c r="O144" s="227">
        <f t="shared" si="30"/>
        <v>175.78198423159918</v>
      </c>
      <c r="P144" s="227">
        <f t="shared" si="30"/>
        <v>196.55134448905005</v>
      </c>
      <c r="Q144" s="227">
        <f t="shared" si="30"/>
        <v>191.13554540615357</v>
      </c>
      <c r="R144" s="227">
        <f t="shared" si="30"/>
        <v>177.22544407613242</v>
      </c>
      <c r="S144" s="227">
        <f t="shared" si="30"/>
        <v>186.07433448086033</v>
      </c>
      <c r="T144" s="227">
        <f t="shared" si="30"/>
        <v>188.49345216849198</v>
      </c>
      <c r="U144" s="375"/>
      <c r="V144" s="375"/>
      <c r="W144" s="375"/>
    </row>
    <row r="145" spans="2:23" s="51" customFormat="1" ht="13" x14ac:dyDescent="0.3">
      <c r="B145" s="152" t="s">
        <v>164</v>
      </c>
      <c r="C145" s="86"/>
      <c r="D145" s="86"/>
      <c r="E145" s="86"/>
      <c r="F145" s="86"/>
      <c r="G145" s="86"/>
      <c r="H145" s="86"/>
      <c r="I145" s="86"/>
      <c r="J145" s="86"/>
      <c r="K145" s="227">
        <f t="shared" ref="K145:L145" si="31">K157/K142*1000</f>
        <v>82.641296493487914</v>
      </c>
      <c r="L145" s="227">
        <f t="shared" si="31"/>
        <v>89.146018330057274</v>
      </c>
      <c r="M145" s="285">
        <f>M157/M142*1000</f>
        <v>83.205660979274526</v>
      </c>
      <c r="N145" s="285">
        <f t="shared" ref="N145:T145" si="32">N157/N142*1000</f>
        <v>80.950024695280149</v>
      </c>
      <c r="O145" s="285">
        <f t="shared" si="32"/>
        <v>86.870154354503271</v>
      </c>
      <c r="P145" s="285">
        <f t="shared" si="32"/>
        <v>101.14996597946845</v>
      </c>
      <c r="Q145" s="285">
        <f t="shared" si="32"/>
        <v>97.808218862938816</v>
      </c>
      <c r="R145" s="285">
        <f t="shared" si="32"/>
        <v>94.65789211431786</v>
      </c>
      <c r="S145" s="285">
        <f t="shared" si="32"/>
        <v>101.63192688392486</v>
      </c>
      <c r="T145" s="285">
        <f t="shared" si="32"/>
        <v>99.593731728507024</v>
      </c>
      <c r="U145" s="375"/>
      <c r="V145" s="375"/>
      <c r="W145" s="375"/>
    </row>
    <row r="146" spans="2:23" s="51" customFormat="1" ht="15" customHeight="1" x14ac:dyDescent="0.3">
      <c r="B146" s="51" t="s">
        <v>165</v>
      </c>
      <c r="C146" s="86"/>
      <c r="D146" s="86"/>
      <c r="E146" s="86"/>
      <c r="F146" s="86"/>
      <c r="G146" s="86"/>
      <c r="H146" s="86"/>
      <c r="I146" s="86"/>
      <c r="J146" s="86"/>
      <c r="K146" s="284">
        <f>Trsm!J26</f>
        <v>4.62453869945685</v>
      </c>
      <c r="L146" s="284">
        <f>Trsm!K26</f>
        <v>4.6813358462402253</v>
      </c>
      <c r="M146" s="284">
        <f>Trsm!L26</f>
        <v>4.7193336897536371</v>
      </c>
      <c r="N146" s="284">
        <f>Trsm!M26</f>
        <v>4.640389344262295</v>
      </c>
      <c r="O146" s="284">
        <f>Trsm!N26</f>
        <v>4.5935159836583415</v>
      </c>
      <c r="P146" s="284">
        <f>Trsm!O26</f>
        <v>4.6842637147300001</v>
      </c>
      <c r="Q146" s="284">
        <f>Trsm!P26</f>
        <v>4.794155371736097</v>
      </c>
      <c r="R146" s="284">
        <f>Trsm!Q26</f>
        <v>4.5359071522257972</v>
      </c>
      <c r="S146" s="284">
        <f>Trsm!R26</f>
        <v>4.6813379378948232</v>
      </c>
      <c r="T146" s="284">
        <f>Trsm!S26</f>
        <v>4.8451133188131834</v>
      </c>
      <c r="U146" s="375"/>
      <c r="V146" s="375"/>
      <c r="W146" s="375"/>
    </row>
    <row r="147" spans="2:23" s="51" customFormat="1" ht="15" customHeight="1" x14ac:dyDescent="0.3">
      <c r="B147" s="51" t="s">
        <v>166</v>
      </c>
      <c r="C147" s="423">
        <f>Trsm!B11/1000</f>
        <v>56.500999999999998</v>
      </c>
      <c r="D147" s="423">
        <f>Trsm!C11/1000</f>
        <v>51.164000000000001</v>
      </c>
      <c r="E147" s="423">
        <f>Trsm!D11/1000</f>
        <v>48.156999999999996</v>
      </c>
      <c r="F147" s="423">
        <f>Trsm!E11/1000</f>
        <v>60.738</v>
      </c>
      <c r="G147" s="423">
        <f>Trsm!F11/1000</f>
        <v>85.150999999999996</v>
      </c>
      <c r="H147" s="423">
        <f>Trsm!G11/1000</f>
        <v>85.004000000000005</v>
      </c>
      <c r="I147" s="423">
        <f>Trsm!H11/1000</f>
        <v>79.802000000000007</v>
      </c>
      <c r="J147" s="423">
        <f>Trsm!I11/1000</f>
        <v>87.141000000000005</v>
      </c>
      <c r="K147" s="423">
        <f>Trsm!J11/1000</f>
        <v>82.85</v>
      </c>
      <c r="L147" s="423">
        <f>Trsm!K11/1000</f>
        <v>73.022999999999996</v>
      </c>
      <c r="M147" s="423">
        <f>Trsm!L11/1000</f>
        <v>80.897000000000006</v>
      </c>
      <c r="N147" s="423">
        <f>Trsm!M11/1000</f>
        <v>103.7</v>
      </c>
      <c r="O147" s="423">
        <f>Trsm!N11/1000</f>
        <v>118.715</v>
      </c>
      <c r="P147" s="423">
        <f>Trsm!O11/1000</f>
        <v>110.611</v>
      </c>
      <c r="Q147" s="423">
        <f>Trsm!P11/1000</f>
        <v>125.425</v>
      </c>
      <c r="R147" s="423">
        <f>Trsm!Q11/1000</f>
        <v>168.42353125</v>
      </c>
      <c r="S147" s="423">
        <f>Trsm!R11/1000</f>
        <v>146.268</v>
      </c>
      <c r="T147" s="423">
        <f>Trsm!S11/1000</f>
        <v>121.67</v>
      </c>
      <c r="U147" s="375"/>
      <c r="V147" s="375"/>
      <c r="W147" s="375"/>
    </row>
    <row r="148" spans="2:23" customFormat="1" x14ac:dyDescent="0.25">
      <c r="B148" s="283" t="s">
        <v>167</v>
      </c>
      <c r="C148" s="161">
        <f>Trsm!B3/1000</f>
        <v>20.762</v>
      </c>
      <c r="D148" s="161">
        <f>Trsm!C3/1000</f>
        <v>23.042999999999999</v>
      </c>
      <c r="E148" s="161">
        <f>Trsm!D3/1000</f>
        <v>21.863</v>
      </c>
      <c r="F148" s="161">
        <f>Trsm!E3/1000</f>
        <v>21.236999999999998</v>
      </c>
      <c r="G148" s="161">
        <f>Trsm!F3/1000</f>
        <v>23.983000000000001</v>
      </c>
      <c r="H148" s="161">
        <f>Trsm!G3/1000</f>
        <v>25.574000000000002</v>
      </c>
      <c r="I148" s="161">
        <f>Trsm!H3/1000</f>
        <v>26.751000000000001</v>
      </c>
      <c r="J148" s="161">
        <f>Trsm!I3/1000</f>
        <v>28.466999999999999</v>
      </c>
      <c r="K148" s="161">
        <f>Trsm!J3/1000</f>
        <v>29.515999999999998</v>
      </c>
      <c r="L148" s="161">
        <f>Trsm!K3/1000</f>
        <v>29.303999999999998</v>
      </c>
      <c r="M148" s="161">
        <f>Trsm!L3/1000</f>
        <v>27.986000000000001</v>
      </c>
      <c r="N148" s="161">
        <f>Trsm!M3/1000</f>
        <v>37.700000000000003</v>
      </c>
      <c r="O148" s="161">
        <f>Trsm!N3/1000</f>
        <v>38.369999999999997</v>
      </c>
      <c r="P148" s="161">
        <f>Trsm!O3/1000</f>
        <v>36.427999999999997</v>
      </c>
      <c r="Q148" s="161">
        <f>Trsm!P3/1000</f>
        <v>38.145000000000003</v>
      </c>
      <c r="R148" s="161">
        <f>Trsm!Q3/1000</f>
        <v>31.733154296875</v>
      </c>
      <c r="S148" s="161">
        <f>Trsm!R3/1000</f>
        <v>30.545999999999999</v>
      </c>
      <c r="T148" s="161">
        <f>Trsm!S3/1000</f>
        <v>25.777000000000001</v>
      </c>
      <c r="U148" s="375"/>
      <c r="V148" s="375"/>
      <c r="W148" s="375"/>
    </row>
    <row r="149" spans="2:23" customFormat="1" x14ac:dyDescent="0.25">
      <c r="B149" s="283" t="s">
        <v>168</v>
      </c>
      <c r="C149" s="161">
        <f>Trsm!B4/1000</f>
        <v>13.412000000000001</v>
      </c>
      <c r="D149" s="161">
        <f>Trsm!C4/1000</f>
        <v>2.85</v>
      </c>
      <c r="E149" s="161">
        <f>Trsm!D4/1000</f>
        <v>0.13800000000000001</v>
      </c>
      <c r="F149" s="161">
        <f>Trsm!E4/1000</f>
        <v>0.122</v>
      </c>
      <c r="G149" s="161">
        <f>Trsm!F4/1000</f>
        <v>33.271999999999998</v>
      </c>
      <c r="H149" s="161">
        <f>Trsm!G4/1000</f>
        <v>36.542000000000002</v>
      </c>
      <c r="I149" s="161">
        <f>Trsm!H4/1000</f>
        <v>28.759</v>
      </c>
      <c r="J149" s="161">
        <f>Trsm!I4/1000</f>
        <v>29.146999999999998</v>
      </c>
      <c r="K149" s="161">
        <f>Trsm!J4/1000</f>
        <v>14.502000000000001</v>
      </c>
      <c r="L149" s="161">
        <f>Trsm!K4/1000</f>
        <v>14.521000000000001</v>
      </c>
      <c r="M149" s="161">
        <f>Trsm!L4/1000</f>
        <v>14.081</v>
      </c>
      <c r="N149" s="161">
        <f>Trsm!M4/1000</f>
        <v>14.805</v>
      </c>
      <c r="O149" s="161">
        <f>Trsm!N4/1000</f>
        <v>18.634</v>
      </c>
      <c r="P149" s="161">
        <f>Trsm!O4/1000</f>
        <v>18.47</v>
      </c>
      <c r="Q149" s="161">
        <f>Trsm!P4/1000</f>
        <v>15.792999999999999</v>
      </c>
      <c r="R149" s="161">
        <f>Trsm!Q4/1000</f>
        <v>12.405845703124999</v>
      </c>
      <c r="S149" s="161">
        <f>Trsm!R4/1000</f>
        <v>12.48</v>
      </c>
      <c r="T149" s="161">
        <f>Trsm!S4/1000</f>
        <v>13.419</v>
      </c>
      <c r="U149" s="375"/>
      <c r="V149" s="375"/>
      <c r="W149" s="375"/>
    </row>
    <row r="150" spans="2:23" customFormat="1" x14ac:dyDescent="0.25">
      <c r="B150" s="283" t="s">
        <v>169</v>
      </c>
      <c r="C150" s="161">
        <f>Trsm!B5/1000</f>
        <v>0.57699999999999996</v>
      </c>
      <c r="D150" s="161">
        <f>Trsm!C5/1000</f>
        <v>0.35499999999999998</v>
      </c>
      <c r="E150" s="161">
        <f>Trsm!D5/1000</f>
        <v>0.317</v>
      </c>
      <c r="F150" s="161">
        <f>Trsm!E5/1000</f>
        <v>0.30599999999999999</v>
      </c>
      <c r="G150" s="161">
        <f>Trsm!F5/1000</f>
        <v>2.7789999999999999</v>
      </c>
      <c r="H150" s="161">
        <f>Trsm!G5/1000</f>
        <v>4.9219999999999997</v>
      </c>
      <c r="I150" s="161">
        <f>Trsm!H5/1000</f>
        <v>8.4359999999999999</v>
      </c>
      <c r="J150" s="161">
        <f>Trsm!I5/1000</f>
        <v>14.196999999999999</v>
      </c>
      <c r="K150" s="161">
        <f>Trsm!J5/1000</f>
        <v>22.762</v>
      </c>
      <c r="L150" s="161">
        <f>Trsm!K5/1000</f>
        <v>14.553000000000001</v>
      </c>
      <c r="M150" s="161">
        <f>Trsm!L5/1000</f>
        <v>22.189</v>
      </c>
      <c r="N150" s="161">
        <f>Trsm!M5/1000</f>
        <v>32.649000000000001</v>
      </c>
      <c r="O150" s="161">
        <f>Trsm!N5/1000</f>
        <v>40.604999999999997</v>
      </c>
      <c r="P150" s="161">
        <f>Trsm!O5/1000</f>
        <v>28.114999999999998</v>
      </c>
      <c r="Q150" s="161">
        <f>Trsm!P5/1000</f>
        <v>31.135000000000002</v>
      </c>
      <c r="R150" s="161">
        <f>Trsm!Q5/1000</f>
        <v>15.1959228515625</v>
      </c>
      <c r="S150" s="161">
        <f>Trsm!R5/1000</f>
        <v>15.436</v>
      </c>
      <c r="T150" s="161">
        <f>Trsm!S5/1000</f>
        <v>9.4220000000000006</v>
      </c>
      <c r="U150" s="375"/>
      <c r="V150" s="375"/>
      <c r="W150" s="375"/>
    </row>
    <row r="151" spans="2:23" customFormat="1" x14ac:dyDescent="0.25">
      <c r="B151" s="283" t="s">
        <v>170</v>
      </c>
      <c r="C151" s="161">
        <f>Trsm!B6/1000</f>
        <v>1.1000000000000001</v>
      </c>
      <c r="D151" s="161">
        <f>Trsm!C6/1000</f>
        <v>1.1259999999999999</v>
      </c>
      <c r="E151" s="161">
        <f>Trsm!D6/1000</f>
        <v>0.8</v>
      </c>
      <c r="F151" s="161">
        <f>Trsm!E6/1000</f>
        <v>0.78</v>
      </c>
      <c r="G151" s="161">
        <f>Trsm!F6/1000</f>
        <v>0.65200000000000002</v>
      </c>
      <c r="H151" s="161">
        <f>Trsm!G6/1000</f>
        <v>1.4910000000000001</v>
      </c>
      <c r="I151" s="161">
        <f>Trsm!H6/1000</f>
        <v>1.02</v>
      </c>
      <c r="J151" s="161">
        <f>Trsm!I6/1000</f>
        <v>0.94699999999999995</v>
      </c>
      <c r="K151" s="161">
        <f>Trsm!J6/1000</f>
        <v>0.623</v>
      </c>
      <c r="L151" s="161">
        <f>Trsm!K6/1000</f>
        <v>0.63600000000000001</v>
      </c>
      <c r="M151" s="161">
        <f>Trsm!L6/1000</f>
        <v>0.94899999999999995</v>
      </c>
      <c r="N151" s="161">
        <f>Trsm!M6/1000</f>
        <v>1.6439999999999999</v>
      </c>
      <c r="O151" s="161">
        <f>Trsm!N6/1000</f>
        <v>3.698</v>
      </c>
      <c r="P151" s="161">
        <f>Trsm!O6/1000</f>
        <v>9.33</v>
      </c>
      <c r="Q151" s="161">
        <f>Trsm!P6/1000</f>
        <v>21.661000000000001</v>
      </c>
      <c r="R151" s="161">
        <f>Trsm!Q6/1000</f>
        <v>91.095382812500006</v>
      </c>
      <c r="S151" s="161">
        <f>Trsm!R6/1000</f>
        <v>70.637</v>
      </c>
      <c r="T151" s="161">
        <f>Trsm!S6/1000</f>
        <v>55.357999999999997</v>
      </c>
      <c r="U151" s="375"/>
      <c r="V151" s="375"/>
      <c r="W151" s="375"/>
    </row>
    <row r="152" spans="2:23" customFormat="1" x14ac:dyDescent="0.25">
      <c r="B152" s="283" t="s">
        <v>171</v>
      </c>
      <c r="C152" s="161">
        <f>Trsm!B7/1000</f>
        <v>11.398</v>
      </c>
      <c r="D152" s="161">
        <f>Trsm!C7/1000</f>
        <v>8.3979999999999997</v>
      </c>
      <c r="E152" s="161">
        <f>Trsm!D7/1000</f>
        <v>7.9749999999999996</v>
      </c>
      <c r="F152" s="161">
        <f>Trsm!E7/1000</f>
        <v>8.0220000000000002</v>
      </c>
      <c r="G152" s="161">
        <f>Trsm!F7/1000</f>
        <v>8.3460000000000001</v>
      </c>
      <c r="H152" s="161">
        <f>Trsm!G7/1000</f>
        <v>8.6159999999999997</v>
      </c>
      <c r="I152" s="161">
        <f>Trsm!H7/1000</f>
        <v>8.2390000000000008</v>
      </c>
      <c r="J152" s="161">
        <f>Trsm!I7/1000</f>
        <v>7.5209999999999999</v>
      </c>
      <c r="K152" s="161">
        <f>Trsm!J7/1000</f>
        <v>7.7439999999999998</v>
      </c>
      <c r="L152" s="161">
        <f>Trsm!K7/1000</f>
        <v>6.9459999999999997</v>
      </c>
      <c r="M152" s="161">
        <f>Trsm!L7/1000</f>
        <v>7.5060000000000002</v>
      </c>
      <c r="N152" s="161">
        <f>Trsm!M7/1000</f>
        <v>8.3989999999999991</v>
      </c>
      <c r="O152" s="161">
        <f>Trsm!N7/1000</f>
        <v>8.2870000000000008</v>
      </c>
      <c r="P152" s="161">
        <f>Trsm!O7/1000</f>
        <v>8.407</v>
      </c>
      <c r="Q152" s="161">
        <f>Trsm!P7/1000</f>
        <v>8.6080000000000005</v>
      </c>
      <c r="R152" s="161">
        <f>Trsm!Q7/1000</f>
        <v>8.8224619140624991</v>
      </c>
      <c r="S152" s="161">
        <f>Trsm!R7/1000</f>
        <v>8.4589999999999996</v>
      </c>
      <c r="T152" s="161">
        <f>Trsm!S7/1000</f>
        <v>8.49</v>
      </c>
      <c r="U152" s="375"/>
      <c r="V152" s="375"/>
      <c r="W152" s="375"/>
    </row>
    <row r="153" spans="2:23" customFormat="1" x14ac:dyDescent="0.25">
      <c r="B153" s="283" t="s">
        <v>172</v>
      </c>
      <c r="C153" s="161">
        <f>Trsm!B8/1000</f>
        <v>0.99299999999999999</v>
      </c>
      <c r="D153" s="161">
        <f>Trsm!C8/1000</f>
        <v>0.877</v>
      </c>
      <c r="E153" s="161">
        <f>Trsm!D8/1000</f>
        <v>0.75</v>
      </c>
      <c r="F153" s="161">
        <f>Trsm!E8/1000</f>
        <v>0.73</v>
      </c>
      <c r="G153" s="161">
        <f>Trsm!F8/1000</f>
        <v>1.476</v>
      </c>
      <c r="H153" s="161">
        <f>Trsm!G8/1000</f>
        <v>2.2029999999999998</v>
      </c>
      <c r="I153" s="161">
        <f>Trsm!H8/1000</f>
        <v>2.2509999999999999</v>
      </c>
      <c r="J153" s="161">
        <f>Trsm!I8/1000</f>
        <v>2.5329999999999999</v>
      </c>
      <c r="K153" s="161">
        <f>Trsm!J8/1000</f>
        <v>3.9319999999999999</v>
      </c>
      <c r="L153" s="161">
        <f>Trsm!K8/1000</f>
        <v>3.5139999999999998</v>
      </c>
      <c r="M153" s="161">
        <f>Trsm!L8/1000</f>
        <v>3.8140000000000001</v>
      </c>
      <c r="N153" s="161">
        <f>Trsm!M8/1000</f>
        <v>4.29</v>
      </c>
      <c r="O153" s="161">
        <f>Trsm!N8/1000</f>
        <v>5.0819999999999999</v>
      </c>
      <c r="P153" s="161">
        <f>Trsm!O8/1000</f>
        <v>5.4930000000000003</v>
      </c>
      <c r="Q153" s="161">
        <f>Trsm!P8/1000</f>
        <v>5.3630000000000004</v>
      </c>
      <c r="R153" s="161">
        <f>Trsm!Q8/1000</f>
        <v>4.6106923828125002</v>
      </c>
      <c r="S153" s="161">
        <f>Trsm!R8/1000</f>
        <v>4.2480000000000002</v>
      </c>
      <c r="T153" s="161">
        <f>Trsm!S8/1000</f>
        <v>4.9619999999999997</v>
      </c>
      <c r="U153" s="375"/>
      <c r="V153" s="375"/>
      <c r="W153" s="375"/>
    </row>
    <row r="154" spans="2:23" customFormat="1" x14ac:dyDescent="0.25">
      <c r="B154" s="283" t="s">
        <v>93</v>
      </c>
      <c r="C154" s="161">
        <f>Trsm!B10/1000</f>
        <v>8.2590000000000003</v>
      </c>
      <c r="D154" s="161">
        <f>Trsm!C10/1000</f>
        <v>14.515000000000001</v>
      </c>
      <c r="E154" s="161">
        <f>Trsm!D10/1000</f>
        <v>16.314</v>
      </c>
      <c r="F154" s="161">
        <f>Trsm!E10/1000</f>
        <v>29.541</v>
      </c>
      <c r="G154" s="161">
        <f>Trsm!F10/1000</f>
        <v>14.643000000000001</v>
      </c>
      <c r="H154" s="161">
        <f>Trsm!G10/1000</f>
        <v>5.6559999999999997</v>
      </c>
      <c r="I154" s="161">
        <f>Trsm!H10/1000</f>
        <v>4.3460000000000001</v>
      </c>
      <c r="J154" s="161">
        <f>Trsm!I10/1000</f>
        <v>4.3289999999999997</v>
      </c>
      <c r="K154" s="161">
        <f>Trsm!J10/1000</f>
        <v>3.0640000000000001</v>
      </c>
      <c r="L154" s="161">
        <f>Trsm!K10/1000</f>
        <v>2.875</v>
      </c>
      <c r="M154" s="161">
        <f>Trsm!L10/1000</f>
        <v>3.335</v>
      </c>
      <c r="N154" s="161">
        <f>Trsm!M10/1000</f>
        <v>3.1619999999999999</v>
      </c>
      <c r="O154" s="161">
        <f>Trsm!N10/1000</f>
        <v>2.9470000000000001</v>
      </c>
      <c r="P154" s="161">
        <f>Trsm!O10/1000</f>
        <v>3.1989999999999998</v>
      </c>
      <c r="Q154" s="161">
        <f>Trsm!P10/1000</f>
        <v>3.669</v>
      </c>
      <c r="R154" s="161">
        <f>Trsm!Q10/1000</f>
        <v>3.6127692871093751</v>
      </c>
      <c r="S154" s="161">
        <f>Trsm!R10/1000</f>
        <v>3.6920000000000002</v>
      </c>
      <c r="T154" s="161">
        <f>Trsm!S10/1000</f>
        <v>3.5470000000000002</v>
      </c>
      <c r="U154" s="375"/>
      <c r="V154" s="375"/>
      <c r="W154" s="375"/>
    </row>
    <row r="155" spans="2:23" s="152" customFormat="1" ht="17.25" customHeight="1" x14ac:dyDescent="0.25">
      <c r="B155" s="152" t="s">
        <v>173</v>
      </c>
      <c r="C155" s="227"/>
      <c r="D155" s="227"/>
      <c r="E155" s="227"/>
      <c r="F155" s="227"/>
      <c r="G155" s="227"/>
      <c r="H155" s="227"/>
      <c r="I155" s="227"/>
      <c r="J155" s="227"/>
      <c r="K155" s="366">
        <f>Trsm!J179</f>
        <v>0.50404542684555054</v>
      </c>
      <c r="L155" s="366">
        <f>Trsm!K179</f>
        <v>0.45085102319717407</v>
      </c>
      <c r="M155" s="366">
        <f>Trsm!L179</f>
        <v>0.48831096291542053</v>
      </c>
      <c r="N155" s="366">
        <f>Trsm!M179</f>
        <v>0.6160508394241333</v>
      </c>
      <c r="O155" s="366">
        <f>Trsm!N179</f>
        <v>0.68901419639587402</v>
      </c>
      <c r="P155" s="366">
        <f>Trsm!O179</f>
        <v>0.61178374290466309</v>
      </c>
      <c r="Q155" s="366">
        <f>Trsm!P179</f>
        <v>0.66224437952041626</v>
      </c>
      <c r="R155" s="366">
        <f>Trsm!Q179</f>
        <v>0.77357316017150879</v>
      </c>
      <c r="S155" s="366">
        <f>Trsm!R179</f>
        <v>0.65152806043624878</v>
      </c>
      <c r="T155" s="366">
        <f>Trsm!S179</f>
        <v>0.4662783145904541</v>
      </c>
      <c r="U155" s="375"/>
      <c r="V155" s="375"/>
      <c r="W155" s="375"/>
    </row>
    <row r="156" spans="2:23" s="51" customFormat="1" ht="13" x14ac:dyDescent="0.3">
      <c r="B156" s="51" t="s">
        <v>174</v>
      </c>
      <c r="C156" s="86"/>
      <c r="D156" s="86"/>
      <c r="E156" s="86"/>
      <c r="F156" s="86"/>
      <c r="G156" s="86"/>
      <c r="H156" s="86"/>
      <c r="I156" s="86"/>
      <c r="J156" s="86"/>
      <c r="K156" s="86">
        <f>Trsm!J211</f>
        <v>1149.96923828125</v>
      </c>
      <c r="L156" s="86">
        <f>Trsm!K211</f>
        <v>1136.1339111328125</v>
      </c>
      <c r="M156" s="86">
        <f>Trsm!L211</f>
        <v>1176.6295166015625</v>
      </c>
      <c r="N156" s="86">
        <f>Trsm!M211</f>
        <v>1208.0311279296875</v>
      </c>
      <c r="O156" s="86">
        <f>Trsm!N211</f>
        <v>1226.0638427734375</v>
      </c>
      <c r="P156" s="86">
        <f>Trsm!O211</f>
        <v>1276.7418212890625</v>
      </c>
      <c r="Q156" s="86">
        <f>Trsm!P211</f>
        <v>1388.27978515625</v>
      </c>
      <c r="R156" s="86">
        <f>Trsm!Q211</f>
        <v>1519.8714599609375</v>
      </c>
      <c r="S156" s="86">
        <f>Trsm!R211</f>
        <v>1629</v>
      </c>
      <c r="T156" s="86">
        <f>Trsm!S211</f>
        <v>1767</v>
      </c>
      <c r="U156" s="375"/>
      <c r="V156" s="375"/>
      <c r="W156" s="375"/>
    </row>
    <row r="157" spans="2:23" customFormat="1" ht="15" customHeight="1" x14ac:dyDescent="0.3">
      <c r="B157" s="152" t="s">
        <v>175</v>
      </c>
      <c r="I157" s="365"/>
      <c r="J157" s="284"/>
      <c r="K157" s="284">
        <f>Trsm!J98</f>
        <v>31.663436844944954</v>
      </c>
      <c r="L157" s="284">
        <f>Trsm!K98</f>
        <v>30.474137350916862</v>
      </c>
      <c r="M157" s="284">
        <f>Trsm!L98</f>
        <v>31.766252048313618</v>
      </c>
      <c r="N157" s="284">
        <f>Trsm!M98</f>
        <v>38.95382983982563</v>
      </c>
      <c r="O157" s="284">
        <f>Trsm!N98</f>
        <v>47.371967419981956</v>
      </c>
      <c r="P157" s="284">
        <f>Trsm!O98</f>
        <v>52.408942505717278</v>
      </c>
      <c r="Q157" s="284">
        <f>Trsm!P98</f>
        <v>58.812760546803474</v>
      </c>
      <c r="R157" s="284">
        <f>Trsm!Q98</f>
        <v>72.314227983355522</v>
      </c>
      <c r="S157" s="284">
        <f>Trsm!R98</f>
        <v>69.590422943234444</v>
      </c>
      <c r="T157" s="284">
        <f>Trsm!S98</f>
        <v>58.710996598005295</v>
      </c>
      <c r="U157" s="375"/>
      <c r="V157" s="375"/>
      <c r="W157" s="375"/>
    </row>
    <row r="158" spans="2:23" customFormat="1" x14ac:dyDescent="0.25">
      <c r="B158" t="s">
        <v>90</v>
      </c>
      <c r="U158" s="375"/>
      <c r="V158" s="375"/>
      <c r="W158" s="375"/>
    </row>
    <row r="159" spans="2:23" customFormat="1" ht="13" x14ac:dyDescent="0.3">
      <c r="B159" s="177" t="s">
        <v>176</v>
      </c>
      <c r="F159" s="3" t="s">
        <v>177</v>
      </c>
      <c r="G159" s="3">
        <f t="shared" ref="G159:T159" si="33">G137/F137-1</f>
        <v>0.15213395357396364</v>
      </c>
      <c r="H159" s="3">
        <f t="shared" si="33"/>
        <v>0.18136469839029612</v>
      </c>
      <c r="I159" s="3">
        <f t="shared" si="33"/>
        <v>9.5110337651023169E-3</v>
      </c>
      <c r="J159" s="3">
        <f t="shared" si="33"/>
        <v>0.12820612548571431</v>
      </c>
      <c r="K159" s="3">
        <f t="shared" si="33"/>
        <v>7.4206079282221449E-2</v>
      </c>
      <c r="L159" s="3">
        <f t="shared" si="33"/>
        <v>-6.3327242274685891E-2</v>
      </c>
      <c r="M159" s="3">
        <f t="shared" si="33"/>
        <v>8.1378267150502115E-2</v>
      </c>
      <c r="N159" s="3">
        <f t="shared" si="33"/>
        <v>0.25301830043582885</v>
      </c>
      <c r="O159" s="3">
        <f t="shared" si="33"/>
        <v>0.17885209629347032</v>
      </c>
      <c r="P159" s="3">
        <f t="shared" si="33"/>
        <v>6.2405923238456396E-2</v>
      </c>
      <c r="Q159" s="3">
        <f t="shared" si="33"/>
        <v>0.1285531051957296</v>
      </c>
      <c r="R159" s="3">
        <f t="shared" si="33"/>
        <v>0.17802721449248105</v>
      </c>
      <c r="S159" s="3">
        <f t="shared" si="33"/>
        <v>-5.8949797420278283E-2</v>
      </c>
      <c r="T159" s="3">
        <f t="shared" si="33"/>
        <v>-0.12787662924684118</v>
      </c>
      <c r="U159" s="375"/>
      <c r="V159" s="375"/>
      <c r="W159" s="375"/>
    </row>
    <row r="160" spans="2:23" customFormat="1" x14ac:dyDescent="0.25">
      <c r="B160" s="226" t="s">
        <v>166</v>
      </c>
      <c r="D160" s="370"/>
      <c r="E160" s="370"/>
      <c r="F160" s="370" t="s">
        <v>177</v>
      </c>
      <c r="G160" s="370">
        <f t="shared" ref="G160:L160" si="34">G147/F147-1</f>
        <v>0.40193947775692318</v>
      </c>
      <c r="H160" s="370">
        <f t="shared" si="34"/>
        <v>-1.7263449636526484E-3</v>
      </c>
      <c r="I160" s="370">
        <f t="shared" si="34"/>
        <v>-6.1197120135523031E-2</v>
      </c>
      <c r="J160" s="370">
        <f t="shared" si="34"/>
        <v>9.1965113656299335E-2</v>
      </c>
      <c r="K160" s="370">
        <f t="shared" si="34"/>
        <v>-4.9242033026933529E-2</v>
      </c>
      <c r="L160" s="370">
        <f t="shared" si="34"/>
        <v>-0.11861194930597463</v>
      </c>
      <c r="M160" s="370">
        <f>M147/L147-1</f>
        <v>0.10782904016542738</v>
      </c>
      <c r="N160" s="370">
        <f t="shared" ref="N160:T160" si="35">N147/M147-1</f>
        <v>0.28187695464603135</v>
      </c>
      <c r="O160" s="370">
        <f t="shared" si="35"/>
        <v>0.14479267116682748</v>
      </c>
      <c r="P160" s="370">
        <f t="shared" si="35"/>
        <v>-6.8264330539527407E-2</v>
      </c>
      <c r="Q160" s="370">
        <f t="shared" si="35"/>
        <v>0.13392881358996833</v>
      </c>
      <c r="R160" s="370">
        <f t="shared" si="35"/>
        <v>0.34282265297986836</v>
      </c>
      <c r="S160" s="370">
        <f t="shared" si="35"/>
        <v>-0.13154653085330081</v>
      </c>
      <c r="T160" s="370">
        <f t="shared" si="35"/>
        <v>-0.16817075505236967</v>
      </c>
      <c r="U160" s="375"/>
      <c r="V160" s="375"/>
      <c r="W160" s="375"/>
    </row>
    <row r="161" spans="1:23" customFormat="1" x14ac:dyDescent="0.25">
      <c r="B161" s="226" t="s">
        <v>178</v>
      </c>
      <c r="D161" s="370"/>
      <c r="E161" s="370"/>
      <c r="F161" s="370" t="s">
        <v>177</v>
      </c>
      <c r="G161" s="370"/>
      <c r="H161" s="370"/>
      <c r="I161" s="370"/>
      <c r="J161" s="370"/>
      <c r="K161" s="370"/>
      <c r="L161" s="370">
        <f t="shared" ref="L161:T163" si="36">L142/K142-1</f>
        <v>-0.10778701524406231</v>
      </c>
      <c r="M161" s="370">
        <f t="shared" si="36"/>
        <v>0.11682115606790577</v>
      </c>
      <c r="N161" s="370">
        <f t="shared" si="36"/>
        <v>0.26043389852040089</v>
      </c>
      <c r="O161" s="370">
        <f t="shared" si="36"/>
        <v>0.13322892603438174</v>
      </c>
      <c r="P161" s="370">
        <f t="shared" si="36"/>
        <v>-4.9857319817703138E-2</v>
      </c>
      <c r="Q161" s="370">
        <f t="shared" si="36"/>
        <v>0.16053050039520045</v>
      </c>
      <c r="R161" s="370">
        <f t="shared" si="36"/>
        <v>0.27048841840445248</v>
      </c>
      <c r="S161" s="370">
        <f t="shared" si="36"/>
        <v>-0.103702074144565</v>
      </c>
      <c r="T161" s="370">
        <f t="shared" si="36"/>
        <v>-0.13906942691548374</v>
      </c>
      <c r="U161" s="375"/>
      <c r="V161" s="375"/>
      <c r="W161" s="375"/>
    </row>
    <row r="162" spans="1:23" customFormat="1" x14ac:dyDescent="0.25">
      <c r="B162" s="226" t="s">
        <v>179</v>
      </c>
      <c r="F162" t="s">
        <v>177</v>
      </c>
      <c r="L162" s="370">
        <f t="shared" si="36"/>
        <v>6.2724593313644661E-2</v>
      </c>
      <c r="M162" s="370">
        <f t="shared" si="36"/>
        <v>-2.3876222824936733E-2</v>
      </c>
      <c r="N162" s="370">
        <f t="shared" si="36"/>
        <v>-2.2512811471964711E-2</v>
      </c>
      <c r="O162" s="370">
        <f t="shared" si="36"/>
        <v>2.97516100377615E-2</v>
      </c>
      <c r="P162" s="370">
        <f t="shared" si="36"/>
        <v>0.14024391043615325</v>
      </c>
      <c r="Q162" s="370">
        <f t="shared" si="36"/>
        <v>-4.7407811935032962E-3</v>
      </c>
      <c r="R162" s="370">
        <f t="shared" si="36"/>
        <v>-0.12272315939985723</v>
      </c>
      <c r="S162" s="370">
        <f t="shared" si="36"/>
        <v>8.3593118125663946E-2</v>
      </c>
      <c r="T162" s="370">
        <f t="shared" si="36"/>
        <v>4.8440381304537095E-2</v>
      </c>
      <c r="U162" s="375"/>
      <c r="V162" s="375"/>
      <c r="W162" s="375"/>
    </row>
    <row r="163" spans="1:23" s="4" customFormat="1" ht="20.25" customHeight="1" x14ac:dyDescent="0.25">
      <c r="A163" s="386"/>
      <c r="B163" s="407" t="s">
        <v>180</v>
      </c>
      <c r="C163" s="386"/>
      <c r="D163" s="386"/>
      <c r="E163" s="386"/>
      <c r="F163" s="386" t="s">
        <v>177</v>
      </c>
      <c r="G163" s="386"/>
      <c r="H163" s="386"/>
      <c r="I163" s="386"/>
      <c r="J163" s="386"/>
      <c r="K163" s="386"/>
      <c r="L163" s="372">
        <f t="shared" si="36"/>
        <v>4.9830896578509476E-2</v>
      </c>
      <c r="M163" s="372">
        <f t="shared" si="36"/>
        <v>-3.1735509955945651E-2</v>
      </c>
      <c r="N163" s="372">
        <f t="shared" si="36"/>
        <v>-5.8833692851938402E-3</v>
      </c>
      <c r="O163" s="372">
        <f t="shared" si="36"/>
        <v>4.0259447328742315E-2</v>
      </c>
      <c r="P163" s="372">
        <f t="shared" si="36"/>
        <v>0.11815408927280324</v>
      </c>
      <c r="Q163" s="372">
        <f t="shared" si="36"/>
        <v>-2.7554118731547006E-2</v>
      </c>
      <c r="R163" s="372">
        <f t="shared" si="36"/>
        <v>-7.2776109228991803E-2</v>
      </c>
      <c r="S163" s="372">
        <f t="shared" si="36"/>
        <v>4.9930135319207425E-2</v>
      </c>
      <c r="T163" s="372">
        <f t="shared" si="36"/>
        <v>1.3000813327538552E-2</v>
      </c>
      <c r="U163" s="375"/>
      <c r="V163" s="375"/>
      <c r="W163" s="375"/>
    </row>
    <row r="164" spans="1:23" x14ac:dyDescent="0.25">
      <c r="U164" s="375"/>
      <c r="V164" s="375"/>
      <c r="W164" s="375"/>
    </row>
  </sheetData>
  <pageMargins left="0.70866141732283505" right="0.70866141732283505" top="0.74803149606299202" bottom="0.74803149606299202" header="0.31496062992126" footer="0.31496062992126"/>
  <pageSetup scale="57" orientation="landscape" r:id="rId1"/>
  <rowBreaks count="1" manualBreakCount="1">
    <brk id="93" max="1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1" tint="0.14999847407452621"/>
  </sheetPr>
  <dimension ref="B1:BM2596"/>
  <sheetViews>
    <sheetView zoomScale="80" zoomScaleNormal="80" workbookViewId="0">
      <selection activeCell="A2" sqref="A2"/>
    </sheetView>
  </sheetViews>
  <sheetFormatPr defaultColWidth="9.1796875" defaultRowHeight="13" outlineLevelRow="2" outlineLevelCol="1" x14ac:dyDescent="0.3"/>
  <cols>
    <col min="1" max="1" width="9.1796875" style="299"/>
    <col min="2" max="2" width="16.453125" style="299" customWidth="1"/>
    <col min="3" max="3" width="14.453125" style="299" customWidth="1"/>
    <col min="4" max="4" width="16" style="299" customWidth="1"/>
    <col min="5" max="5" width="24.81640625" style="299" customWidth="1"/>
    <col min="6" max="6" width="18.453125" style="299" bestFit="1" customWidth="1"/>
    <col min="7" max="7" width="11.453125" style="299" bestFit="1" customWidth="1"/>
    <col min="8" max="15" width="9.1796875" style="299"/>
    <col min="16" max="16" width="11.453125" style="299" customWidth="1"/>
    <col min="17" max="24" width="9.1796875" style="299"/>
    <col min="25" max="36" width="9.1796875" style="299" customWidth="1" outlineLevel="1"/>
    <col min="37" max="16384" width="9.1796875" style="299"/>
  </cols>
  <sheetData>
    <row r="1" spans="2:19" ht="13.5" thickTop="1" x14ac:dyDescent="0.3">
      <c r="B1" s="660" t="s">
        <v>2194</v>
      </c>
      <c r="C1" s="660"/>
      <c r="D1" s="660"/>
      <c r="E1" s="660"/>
      <c r="F1" s="660"/>
      <c r="G1" s="660"/>
      <c r="H1" s="660"/>
      <c r="I1" s="660"/>
      <c r="M1" s="661" t="s">
        <v>2195</v>
      </c>
      <c r="N1" s="662"/>
      <c r="O1" s="662"/>
      <c r="P1" s="662"/>
      <c r="Q1" s="662"/>
      <c r="R1" s="662"/>
      <c r="S1" s="663"/>
    </row>
    <row r="2" spans="2:19" ht="12.75" customHeight="1" x14ac:dyDescent="0.3">
      <c r="B2" s="660" t="s">
        <v>2196</v>
      </c>
      <c r="C2" s="660" t="s">
        <v>2197</v>
      </c>
      <c r="D2" s="660" t="s">
        <v>2198</v>
      </c>
      <c r="E2" s="660" t="s">
        <v>2199</v>
      </c>
      <c r="F2" s="660" t="s">
        <v>2200</v>
      </c>
      <c r="G2" s="660" t="s">
        <v>2201</v>
      </c>
      <c r="H2" s="660" t="s">
        <v>2202</v>
      </c>
      <c r="I2" s="660" t="s">
        <v>2203</v>
      </c>
      <c r="J2" s="638" t="s">
        <v>2204</v>
      </c>
      <c r="M2" s="664" t="s">
        <v>2205</v>
      </c>
      <c r="N2" s="665"/>
      <c r="O2" s="666" t="s">
        <v>2206</v>
      </c>
      <c r="P2" s="667"/>
      <c r="Q2" s="665"/>
      <c r="R2" s="668" t="s">
        <v>2207</v>
      </c>
      <c r="S2" s="669"/>
    </row>
    <row r="3" spans="2:19" x14ac:dyDescent="0.3">
      <c r="B3" s="466" t="s">
        <v>2205</v>
      </c>
      <c r="C3" s="466" t="s">
        <v>2207</v>
      </c>
      <c r="D3" s="466" t="s">
        <v>2206</v>
      </c>
      <c r="E3" s="300"/>
      <c r="F3" s="300"/>
      <c r="G3" s="300"/>
      <c r="H3" s="496"/>
      <c r="I3" s="496" t="s">
        <v>2208</v>
      </c>
      <c r="J3" s="301"/>
      <c r="M3" s="671" t="s">
        <v>251</v>
      </c>
      <c r="N3" s="665"/>
      <c r="O3" s="302" t="s">
        <v>2209</v>
      </c>
      <c r="P3" s="302" t="s">
        <v>2210</v>
      </c>
      <c r="Q3" s="665"/>
      <c r="R3" s="303"/>
      <c r="S3" s="304" t="s">
        <v>2211</v>
      </c>
    </row>
    <row r="4" spans="2:19" x14ac:dyDescent="0.3">
      <c r="B4" s="466" t="s">
        <v>2212</v>
      </c>
      <c r="C4" s="466" t="s">
        <v>2213</v>
      </c>
      <c r="D4" s="466" t="s">
        <v>2214</v>
      </c>
      <c r="E4" s="467" t="s">
        <v>2215</v>
      </c>
      <c r="F4" s="467" t="s">
        <v>2216</v>
      </c>
      <c r="G4" s="467" t="s">
        <v>2217</v>
      </c>
      <c r="H4" s="495" t="s">
        <v>2218</v>
      </c>
      <c r="I4" s="496" t="s">
        <v>2208</v>
      </c>
      <c r="J4" s="301" t="s">
        <v>2219</v>
      </c>
      <c r="M4" s="671" t="s">
        <v>216</v>
      </c>
      <c r="N4" s="665"/>
      <c r="O4" s="305" t="s">
        <v>2220</v>
      </c>
      <c r="P4" s="305" t="s">
        <v>2221</v>
      </c>
      <c r="Q4" s="665"/>
      <c r="R4" s="303" t="s">
        <v>2222</v>
      </c>
      <c r="S4" s="304" t="s">
        <v>2208</v>
      </c>
    </row>
    <row r="5" spans="2:19" x14ac:dyDescent="0.3">
      <c r="B5" s="466" t="s">
        <v>2223</v>
      </c>
      <c r="C5" s="466" t="s">
        <v>2213</v>
      </c>
      <c r="D5" s="466" t="s">
        <v>2224</v>
      </c>
      <c r="E5" s="467" t="s">
        <v>2215</v>
      </c>
      <c r="F5" s="467" t="s">
        <v>2225</v>
      </c>
      <c r="G5" s="467" t="s">
        <v>2226</v>
      </c>
      <c r="H5" s="495" t="s">
        <v>2218</v>
      </c>
      <c r="I5" s="496" t="s">
        <v>2208</v>
      </c>
      <c r="J5" s="301" t="s">
        <v>2227</v>
      </c>
      <c r="M5" s="673"/>
      <c r="N5" s="665"/>
      <c r="O5" s="305" t="s">
        <v>2209</v>
      </c>
      <c r="P5" s="305" t="s">
        <v>2228</v>
      </c>
      <c r="Q5" s="665"/>
      <c r="R5" s="303" t="s">
        <v>2229</v>
      </c>
      <c r="S5" s="304" t="s">
        <v>2208</v>
      </c>
    </row>
    <row r="6" spans="2:19" ht="13.5" thickBot="1" x14ac:dyDescent="0.35">
      <c r="B6" s="466" t="s">
        <v>2230</v>
      </c>
      <c r="C6" s="466" t="s">
        <v>2231</v>
      </c>
      <c r="D6" s="466" t="s">
        <v>2232</v>
      </c>
      <c r="E6" s="467" t="s">
        <v>2215</v>
      </c>
      <c r="F6" s="467" t="s">
        <v>2216</v>
      </c>
      <c r="G6" s="467" t="s">
        <v>2217</v>
      </c>
      <c r="H6" s="495" t="s">
        <v>2218</v>
      </c>
      <c r="I6" s="496" t="s">
        <v>2208</v>
      </c>
      <c r="J6" s="301" t="s">
        <v>2233</v>
      </c>
      <c r="M6" s="674"/>
      <c r="N6" s="675"/>
      <c r="O6" s="675"/>
      <c r="P6" s="675"/>
      <c r="Q6" s="675"/>
      <c r="R6" s="675"/>
      <c r="S6" s="676"/>
    </row>
    <row r="7" spans="2:19" ht="13.5" thickTop="1" x14ac:dyDescent="0.3">
      <c r="B7" s="466" t="s">
        <v>2234</v>
      </c>
      <c r="C7" s="466" t="s">
        <v>2231</v>
      </c>
      <c r="D7" s="466" t="s">
        <v>2235</v>
      </c>
      <c r="E7" s="467" t="s">
        <v>2215</v>
      </c>
      <c r="F7" s="467" t="s">
        <v>2225</v>
      </c>
      <c r="G7" s="467" t="s">
        <v>2226</v>
      </c>
      <c r="H7" s="495" t="s">
        <v>2218</v>
      </c>
      <c r="I7" s="496" t="s">
        <v>2208</v>
      </c>
      <c r="J7" s="301" t="s">
        <v>2236</v>
      </c>
      <c r="M7" s="665"/>
      <c r="N7" s="665"/>
      <c r="O7" s="665"/>
      <c r="P7" s="665"/>
      <c r="Q7" s="665"/>
      <c r="R7" s="665"/>
    </row>
    <row r="8" spans="2:19" x14ac:dyDescent="0.3">
      <c r="B8" s="466" t="s">
        <v>2237</v>
      </c>
      <c r="C8" s="466" t="s">
        <v>2238</v>
      </c>
      <c r="D8" s="466" t="s">
        <v>2239</v>
      </c>
      <c r="E8" s="467" t="s">
        <v>2240</v>
      </c>
      <c r="F8" s="467" t="s">
        <v>2225</v>
      </c>
      <c r="G8" s="467" t="s">
        <v>2241</v>
      </c>
      <c r="H8" s="495" t="s">
        <v>2218</v>
      </c>
      <c r="I8" s="496" t="s">
        <v>2208</v>
      </c>
      <c r="J8" s="301" t="s">
        <v>2242</v>
      </c>
    </row>
    <row r="9" spans="2:19" x14ac:dyDescent="0.3">
      <c r="B9" s="466" t="s">
        <v>2243</v>
      </c>
      <c r="C9" s="466" t="s">
        <v>2238</v>
      </c>
      <c r="D9" s="466" t="s">
        <v>2239</v>
      </c>
      <c r="E9" s="467" t="s">
        <v>2240</v>
      </c>
      <c r="F9" s="467" t="s">
        <v>2225</v>
      </c>
      <c r="G9" s="467" t="s">
        <v>2244</v>
      </c>
      <c r="H9" s="495" t="s">
        <v>2218</v>
      </c>
      <c r="I9" s="496" t="s">
        <v>2208</v>
      </c>
      <c r="J9" s="301" t="s">
        <v>2245</v>
      </c>
    </row>
    <row r="10" spans="2:19" x14ac:dyDescent="0.3">
      <c r="B10" s="466" t="s">
        <v>2246</v>
      </c>
      <c r="C10" s="466" t="s">
        <v>2247</v>
      </c>
      <c r="D10" s="466" t="s">
        <v>2248</v>
      </c>
      <c r="E10" s="467" t="s">
        <v>2240</v>
      </c>
      <c r="F10" s="467" t="s">
        <v>2225</v>
      </c>
      <c r="G10" s="467" t="s">
        <v>2249</v>
      </c>
      <c r="H10" s="495" t="s">
        <v>2218</v>
      </c>
      <c r="I10" s="496" t="s">
        <v>2208</v>
      </c>
      <c r="J10" s="301" t="s">
        <v>2250</v>
      </c>
    </row>
    <row r="11" spans="2:19" x14ac:dyDescent="0.3">
      <c r="B11" s="466" t="s">
        <v>2251</v>
      </c>
      <c r="C11" s="466" t="s">
        <v>2252</v>
      </c>
      <c r="D11" s="466" t="s">
        <v>2253</v>
      </c>
      <c r="E11" s="467" t="s">
        <v>2240</v>
      </c>
      <c r="F11" s="467" t="s">
        <v>2225</v>
      </c>
      <c r="G11" s="467" t="s">
        <v>2254</v>
      </c>
      <c r="H11" s="495" t="s">
        <v>2218</v>
      </c>
      <c r="I11" s="496" t="s">
        <v>2208</v>
      </c>
      <c r="J11" s="301" t="s">
        <v>2255</v>
      </c>
    </row>
    <row r="12" spans="2:19" x14ac:dyDescent="0.3">
      <c r="B12" s="466" t="s">
        <v>2256</v>
      </c>
      <c r="C12" s="466" t="s">
        <v>2257</v>
      </c>
      <c r="D12" s="466" t="s">
        <v>2258</v>
      </c>
      <c r="E12" s="467" t="s">
        <v>2240</v>
      </c>
      <c r="F12" s="467" t="s">
        <v>2225</v>
      </c>
      <c r="G12" s="467" t="s">
        <v>2259</v>
      </c>
      <c r="H12" s="495" t="s">
        <v>2218</v>
      </c>
      <c r="I12" s="496" t="s">
        <v>2208</v>
      </c>
      <c r="J12" s="301" t="s">
        <v>2260</v>
      </c>
    </row>
    <row r="13" spans="2:19" x14ac:dyDescent="0.3">
      <c r="B13" s="466" t="s">
        <v>2261</v>
      </c>
      <c r="C13" s="466" t="s">
        <v>2262</v>
      </c>
      <c r="D13" s="466" t="s">
        <v>2263</v>
      </c>
      <c r="E13" s="467" t="s">
        <v>2240</v>
      </c>
      <c r="F13" s="467" t="s">
        <v>2225</v>
      </c>
      <c r="G13" s="467" t="s">
        <v>2264</v>
      </c>
      <c r="H13" s="495" t="s">
        <v>2218</v>
      </c>
      <c r="I13" s="496" t="s">
        <v>2208</v>
      </c>
      <c r="J13" s="301" t="s">
        <v>2265</v>
      </c>
    </row>
    <row r="14" spans="2:19" x14ac:dyDescent="0.3">
      <c r="B14" s="466" t="s">
        <v>2266</v>
      </c>
      <c r="C14" s="466" t="s">
        <v>2267</v>
      </c>
      <c r="D14" s="466" t="s">
        <v>2268</v>
      </c>
      <c r="E14" s="467" t="s">
        <v>1010</v>
      </c>
      <c r="F14" s="467" t="s">
        <v>2269</v>
      </c>
      <c r="G14" s="467" t="s">
        <v>2270</v>
      </c>
      <c r="H14" s="495" t="s">
        <v>2218</v>
      </c>
      <c r="I14" s="496" t="s">
        <v>2271</v>
      </c>
      <c r="J14" s="301" t="s">
        <v>2272</v>
      </c>
    </row>
    <row r="15" spans="2:19" x14ac:dyDescent="0.3">
      <c r="B15" s="466" t="s">
        <v>2273</v>
      </c>
      <c r="C15" s="466" t="s">
        <v>2274</v>
      </c>
      <c r="D15" s="466" t="s">
        <v>2268</v>
      </c>
      <c r="E15" s="467" t="s">
        <v>1010</v>
      </c>
      <c r="F15" s="467" t="s">
        <v>2269</v>
      </c>
      <c r="G15" s="467" t="s">
        <v>2275</v>
      </c>
      <c r="H15" s="495" t="s">
        <v>2218</v>
      </c>
      <c r="I15" s="496" t="s">
        <v>2271</v>
      </c>
      <c r="J15" s="301" t="s">
        <v>2276</v>
      </c>
    </row>
    <row r="16" spans="2:19" x14ac:dyDescent="0.3">
      <c r="B16" s="466" t="s">
        <v>2277</v>
      </c>
      <c r="C16" s="466" t="s">
        <v>2278</v>
      </c>
      <c r="D16" s="466" t="s">
        <v>2268</v>
      </c>
      <c r="E16" s="467" t="s">
        <v>1010</v>
      </c>
      <c r="F16" s="467" t="s">
        <v>2269</v>
      </c>
      <c r="G16" s="467" t="s">
        <v>2279</v>
      </c>
      <c r="H16" s="495" t="s">
        <v>2218</v>
      </c>
      <c r="I16" s="496" t="s">
        <v>2271</v>
      </c>
      <c r="J16" s="301" t="s">
        <v>2280</v>
      </c>
    </row>
    <row r="17" spans="2:10" x14ac:dyDescent="0.3">
      <c r="B17" s="466" t="s">
        <v>2281</v>
      </c>
      <c r="C17" s="466" t="s">
        <v>2282</v>
      </c>
      <c r="D17" s="466" t="s">
        <v>2283</v>
      </c>
      <c r="E17" s="467"/>
      <c r="F17" s="467"/>
      <c r="G17" s="467"/>
      <c r="H17" s="495" t="s">
        <v>2218</v>
      </c>
      <c r="I17" s="496" t="s">
        <v>2271</v>
      </c>
      <c r="J17" s="301" t="s">
        <v>2284</v>
      </c>
    </row>
    <row r="18" spans="2:10" x14ac:dyDescent="0.3">
      <c r="B18" s="466" t="s">
        <v>2285</v>
      </c>
      <c r="C18" s="466" t="s">
        <v>2286</v>
      </c>
      <c r="D18" s="466" t="s">
        <v>2283</v>
      </c>
      <c r="E18" s="467"/>
      <c r="F18" s="467"/>
      <c r="G18" s="467"/>
      <c r="H18" s="495" t="s">
        <v>2218</v>
      </c>
      <c r="I18" s="496" t="s">
        <v>2271</v>
      </c>
      <c r="J18" s="301" t="s">
        <v>2287</v>
      </c>
    </row>
    <row r="19" spans="2:10" x14ac:dyDescent="0.3">
      <c r="B19" s="466" t="s">
        <v>2288</v>
      </c>
      <c r="C19" s="466" t="s">
        <v>2289</v>
      </c>
      <c r="D19" s="466" t="s">
        <v>2283</v>
      </c>
      <c r="E19" s="467"/>
      <c r="F19" s="467"/>
      <c r="G19" s="467"/>
      <c r="H19" s="495" t="s">
        <v>2218</v>
      </c>
      <c r="I19" s="496" t="s">
        <v>2271</v>
      </c>
      <c r="J19" s="301" t="s">
        <v>2290</v>
      </c>
    </row>
    <row r="20" spans="2:10" x14ac:dyDescent="0.3">
      <c r="B20" s="466" t="s">
        <v>2291</v>
      </c>
      <c r="C20" s="466" t="s">
        <v>2292</v>
      </c>
      <c r="D20" s="466" t="s">
        <v>2293</v>
      </c>
      <c r="E20" s="467"/>
      <c r="F20" s="467"/>
      <c r="G20" s="467"/>
      <c r="H20" s="495" t="s">
        <v>2218</v>
      </c>
      <c r="I20" s="496" t="s">
        <v>2208</v>
      </c>
      <c r="J20" s="301" t="s">
        <v>2294</v>
      </c>
    </row>
    <row r="21" spans="2:10" x14ac:dyDescent="0.3">
      <c r="B21" s="466" t="s">
        <v>2295</v>
      </c>
      <c r="C21" s="466" t="s">
        <v>2296</v>
      </c>
      <c r="D21" s="466" t="s">
        <v>2293</v>
      </c>
      <c r="E21" s="467"/>
      <c r="F21" s="467"/>
      <c r="G21" s="467"/>
      <c r="H21" s="495" t="s">
        <v>2218</v>
      </c>
      <c r="I21" s="496" t="s">
        <v>2208</v>
      </c>
      <c r="J21" s="301" t="s">
        <v>2297</v>
      </c>
    </row>
    <row r="22" spans="2:10" x14ac:dyDescent="0.3">
      <c r="B22" s="466" t="s">
        <v>2298</v>
      </c>
      <c r="C22" s="466" t="s">
        <v>2299</v>
      </c>
      <c r="D22" s="466" t="s">
        <v>2293</v>
      </c>
      <c r="E22" s="467"/>
      <c r="F22" s="467"/>
      <c r="G22" s="467"/>
      <c r="H22" s="495" t="s">
        <v>2218</v>
      </c>
      <c r="I22" s="496" t="s">
        <v>2208</v>
      </c>
      <c r="J22" s="301" t="s">
        <v>2300</v>
      </c>
    </row>
    <row r="23" spans="2:10" x14ac:dyDescent="0.3">
      <c r="B23" s="466" t="s">
        <v>2301</v>
      </c>
      <c r="C23" s="466" t="s">
        <v>2302</v>
      </c>
      <c r="D23" s="466" t="s">
        <v>2293</v>
      </c>
      <c r="E23" s="467"/>
      <c r="F23" s="467"/>
      <c r="G23" s="467"/>
      <c r="H23" s="495" t="s">
        <v>2218</v>
      </c>
      <c r="I23" s="496" t="s">
        <v>2208</v>
      </c>
      <c r="J23" s="301" t="s">
        <v>2303</v>
      </c>
    </row>
    <row r="24" spans="2:10" x14ac:dyDescent="0.3">
      <c r="B24" s="466" t="s">
        <v>2304</v>
      </c>
      <c r="C24" s="466" t="s">
        <v>2305</v>
      </c>
      <c r="D24" s="466" t="s">
        <v>2293</v>
      </c>
      <c r="E24" s="467"/>
      <c r="F24" s="467"/>
      <c r="G24" s="467"/>
      <c r="H24" s="495" t="s">
        <v>2218</v>
      </c>
      <c r="I24" s="496" t="s">
        <v>2208</v>
      </c>
      <c r="J24" s="301" t="s">
        <v>2306</v>
      </c>
    </row>
    <row r="25" spans="2:10" x14ac:dyDescent="0.3">
      <c r="B25" s="466" t="s">
        <v>2307</v>
      </c>
      <c r="C25" s="466" t="s">
        <v>2308</v>
      </c>
      <c r="D25" s="466" t="s">
        <v>2293</v>
      </c>
      <c r="E25" s="467"/>
      <c r="F25" s="467"/>
      <c r="G25" s="467"/>
      <c r="H25" s="495" t="s">
        <v>2218</v>
      </c>
      <c r="I25" s="496" t="s">
        <v>2271</v>
      </c>
      <c r="J25" s="301" t="s">
        <v>2309</v>
      </c>
    </row>
    <row r="26" spans="2:10" x14ac:dyDescent="0.3">
      <c r="B26" s="466" t="s">
        <v>2310</v>
      </c>
      <c r="C26" s="466" t="s">
        <v>2311</v>
      </c>
      <c r="D26" s="466" t="s">
        <v>2293</v>
      </c>
      <c r="E26" s="467"/>
      <c r="F26" s="467"/>
      <c r="G26" s="467"/>
      <c r="H26" s="495" t="s">
        <v>2218</v>
      </c>
      <c r="I26" s="496" t="s">
        <v>2271</v>
      </c>
      <c r="J26" s="301" t="s">
        <v>2312</v>
      </c>
    </row>
    <row r="27" spans="2:10" x14ac:dyDescent="0.3">
      <c r="B27" s="466" t="s">
        <v>2313</v>
      </c>
      <c r="C27" s="466" t="s">
        <v>2314</v>
      </c>
      <c r="D27" s="466" t="s">
        <v>2293</v>
      </c>
      <c r="E27" s="467"/>
      <c r="F27" s="467"/>
      <c r="G27" s="467"/>
      <c r="H27" s="495" t="s">
        <v>2218</v>
      </c>
      <c r="I27" s="496" t="s">
        <v>2271</v>
      </c>
      <c r="J27" s="301" t="s">
        <v>2315</v>
      </c>
    </row>
    <row r="28" spans="2:10" ht="14.25" customHeight="1" x14ac:dyDescent="0.3">
      <c r="B28" s="466" t="s">
        <v>2316</v>
      </c>
      <c r="C28" s="466" t="s">
        <v>2317</v>
      </c>
      <c r="D28" s="466" t="s">
        <v>2293</v>
      </c>
      <c r="E28" s="467"/>
      <c r="F28" s="467"/>
      <c r="G28" s="467"/>
      <c r="H28" s="495" t="s">
        <v>2218</v>
      </c>
      <c r="I28" s="496" t="s">
        <v>2271</v>
      </c>
      <c r="J28" s="301" t="s">
        <v>2318</v>
      </c>
    </row>
    <row r="29" spans="2:10" ht="14.25" customHeight="1" x14ac:dyDescent="0.3">
      <c r="B29" s="466" t="s">
        <v>2319</v>
      </c>
      <c r="C29" s="466" t="s">
        <v>2320</v>
      </c>
      <c r="D29" s="466" t="s">
        <v>2293</v>
      </c>
      <c r="E29" s="467"/>
      <c r="F29" s="467"/>
      <c r="G29" s="467"/>
      <c r="H29" s="495" t="s">
        <v>2218</v>
      </c>
      <c r="I29" s="496" t="s">
        <v>2271</v>
      </c>
      <c r="J29" s="301" t="s">
        <v>2321</v>
      </c>
    </row>
    <row r="30" spans="2:10" ht="14.25" customHeight="1" x14ac:dyDescent="0.3">
      <c r="B30" s="466" t="s">
        <v>4254</v>
      </c>
      <c r="C30" s="466" t="s">
        <v>4250</v>
      </c>
      <c r="D30" s="466" t="s">
        <v>4247</v>
      </c>
      <c r="E30" s="467" t="s">
        <v>4251</v>
      </c>
      <c r="F30" s="467" t="s">
        <v>4252</v>
      </c>
      <c r="G30" s="467" t="s">
        <v>4253</v>
      </c>
      <c r="H30" s="495" t="s">
        <v>2218</v>
      </c>
      <c r="I30" s="496" t="s">
        <v>2271</v>
      </c>
      <c r="J30" s="301" t="s">
        <v>2323</v>
      </c>
    </row>
    <row r="31" spans="2:10" ht="14.25" customHeight="1" x14ac:dyDescent="0.3">
      <c r="B31" s="466" t="s">
        <v>4258</v>
      </c>
      <c r="C31" s="466" t="s">
        <v>4264</v>
      </c>
      <c r="D31" s="466" t="s">
        <v>4257</v>
      </c>
      <c r="E31" s="929" t="s">
        <v>4251</v>
      </c>
      <c r="F31" s="929" t="s">
        <v>4252</v>
      </c>
      <c r="G31" s="467"/>
      <c r="H31" s="495" t="s">
        <v>2218</v>
      </c>
      <c r="I31" s="496" t="s">
        <v>2271</v>
      </c>
      <c r="J31" s="301" t="s">
        <v>4259</v>
      </c>
    </row>
    <row r="32" spans="2:10" ht="14.25" customHeight="1" x14ac:dyDescent="0.3">
      <c r="B32" s="466" t="s">
        <v>4280</v>
      </c>
      <c r="C32" s="466" t="s">
        <v>4264</v>
      </c>
      <c r="D32" s="466" t="s">
        <v>4257</v>
      </c>
      <c r="E32" s="929" t="s">
        <v>4251</v>
      </c>
      <c r="F32" s="929" t="s">
        <v>4252</v>
      </c>
      <c r="G32" s="467"/>
      <c r="H32" s="495" t="s">
        <v>2218</v>
      </c>
      <c r="I32" s="496" t="s">
        <v>2271</v>
      </c>
      <c r="J32" s="301" t="s">
        <v>4281</v>
      </c>
    </row>
    <row r="33" spans="2:10" ht="14.25" customHeight="1" x14ac:dyDescent="0.3">
      <c r="B33" s="466" t="s">
        <v>4267</v>
      </c>
      <c r="C33" s="466" t="s">
        <v>4266</v>
      </c>
      <c r="D33" s="466" t="s">
        <v>2322</v>
      </c>
      <c r="E33" s="929"/>
      <c r="F33" s="929"/>
      <c r="G33" s="467"/>
      <c r="H33" s="495" t="s">
        <v>2218</v>
      </c>
      <c r="I33" s="496" t="s">
        <v>2271</v>
      </c>
      <c r="J33" s="301" t="s">
        <v>4268</v>
      </c>
    </row>
    <row r="34" spans="2:10" x14ac:dyDescent="0.3">
      <c r="B34" s="466" t="s">
        <v>2324</v>
      </c>
      <c r="C34" s="466" t="s">
        <v>2325</v>
      </c>
      <c r="D34" s="466" t="s">
        <v>2322</v>
      </c>
      <c r="E34" s="467"/>
      <c r="F34" s="467"/>
      <c r="G34" s="467"/>
      <c r="H34" s="495" t="s">
        <v>2218</v>
      </c>
      <c r="I34" s="496" t="s">
        <v>2208</v>
      </c>
      <c r="J34" s="301" t="s">
        <v>2326</v>
      </c>
    </row>
    <row r="35" spans="2:10" x14ac:dyDescent="0.3">
      <c r="B35" s="466" t="s">
        <v>4269</v>
      </c>
      <c r="C35" s="466" t="s">
        <v>4279</v>
      </c>
      <c r="D35" s="466" t="s">
        <v>4282</v>
      </c>
      <c r="E35" s="929" t="s">
        <v>4251</v>
      </c>
      <c r="F35" s="929" t="s">
        <v>4252</v>
      </c>
      <c r="G35" s="929" t="s">
        <v>4253</v>
      </c>
      <c r="H35" s="495" t="s">
        <v>2218</v>
      </c>
      <c r="I35" s="496" t="s">
        <v>2208</v>
      </c>
      <c r="J35" s="301" t="s">
        <v>2328</v>
      </c>
    </row>
    <row r="36" spans="2:10" x14ac:dyDescent="0.3">
      <c r="B36" s="466" t="s">
        <v>2329</v>
      </c>
      <c r="C36" s="466" t="s">
        <v>2330</v>
      </c>
      <c r="D36" s="466" t="s">
        <v>2322</v>
      </c>
      <c r="E36" s="467"/>
      <c r="F36" s="467"/>
      <c r="G36" s="467"/>
      <c r="H36" s="495" t="s">
        <v>2218</v>
      </c>
      <c r="I36" s="496" t="s">
        <v>2208</v>
      </c>
      <c r="J36" s="301" t="s">
        <v>2331</v>
      </c>
    </row>
    <row r="37" spans="2:10" x14ac:dyDescent="0.3">
      <c r="B37" s="466" t="s">
        <v>2332</v>
      </c>
      <c r="C37" s="466" t="s">
        <v>2333</v>
      </c>
      <c r="D37" s="466" t="s">
        <v>2322</v>
      </c>
      <c r="E37" s="467"/>
      <c r="F37" s="467"/>
      <c r="G37" s="467"/>
      <c r="H37" s="495" t="s">
        <v>2218</v>
      </c>
      <c r="I37" s="496" t="s">
        <v>2208</v>
      </c>
      <c r="J37" s="301" t="s">
        <v>2334</v>
      </c>
    </row>
    <row r="38" spans="2:10" x14ac:dyDescent="0.3">
      <c r="B38" s="466" t="s">
        <v>2335</v>
      </c>
      <c r="C38" s="466" t="s">
        <v>2336</v>
      </c>
      <c r="D38" s="466" t="s">
        <v>2322</v>
      </c>
      <c r="E38" s="467"/>
      <c r="F38" s="467"/>
      <c r="G38" s="467"/>
      <c r="H38" s="495" t="s">
        <v>2218</v>
      </c>
      <c r="I38" s="496" t="s">
        <v>2208</v>
      </c>
      <c r="J38" s="301" t="s">
        <v>2337</v>
      </c>
    </row>
    <row r="39" spans="2:10" x14ac:dyDescent="0.3">
      <c r="B39" s="466" t="s">
        <v>2338</v>
      </c>
      <c r="C39" s="466" t="s">
        <v>2339</v>
      </c>
      <c r="D39" s="466" t="s">
        <v>2293</v>
      </c>
      <c r="E39" s="467"/>
      <c r="F39" s="467"/>
      <c r="G39" s="467"/>
      <c r="H39" s="495" t="s">
        <v>2218</v>
      </c>
      <c r="I39" s="496" t="s">
        <v>2208</v>
      </c>
      <c r="J39" s="301" t="s">
        <v>2340</v>
      </c>
    </row>
    <row r="40" spans="2:10" x14ac:dyDescent="0.3">
      <c r="B40" s="466" t="s">
        <v>2341</v>
      </c>
      <c r="C40" s="466" t="s">
        <v>2342</v>
      </c>
      <c r="D40" s="466" t="s">
        <v>2293</v>
      </c>
      <c r="E40" s="467"/>
      <c r="F40" s="467"/>
      <c r="G40" s="467"/>
      <c r="H40" s="495" t="s">
        <v>2218</v>
      </c>
      <c r="I40" s="496" t="s">
        <v>2208</v>
      </c>
      <c r="J40" s="301" t="s">
        <v>2343</v>
      </c>
    </row>
    <row r="41" spans="2:10" x14ac:dyDescent="0.3">
      <c r="B41" s="466" t="s">
        <v>2344</v>
      </c>
      <c r="C41" s="466" t="s">
        <v>2345</v>
      </c>
      <c r="D41" s="466" t="s">
        <v>2293</v>
      </c>
      <c r="E41" s="467"/>
      <c r="F41" s="467"/>
      <c r="G41" s="467"/>
      <c r="H41" s="495" t="s">
        <v>2218</v>
      </c>
      <c r="I41" s="496" t="s">
        <v>2208</v>
      </c>
      <c r="J41" s="301" t="s">
        <v>2346</v>
      </c>
    </row>
    <row r="42" spans="2:10" x14ac:dyDescent="0.3">
      <c r="B42" s="466" t="s">
        <v>2347</v>
      </c>
      <c r="C42" s="466" t="s">
        <v>2348</v>
      </c>
      <c r="D42" s="466" t="s">
        <v>2293</v>
      </c>
      <c r="E42" s="467"/>
      <c r="F42" s="467"/>
      <c r="G42" s="467"/>
      <c r="H42" s="495" t="s">
        <v>2218</v>
      </c>
      <c r="I42" s="496" t="s">
        <v>2208</v>
      </c>
      <c r="J42" s="301" t="s">
        <v>2349</v>
      </c>
    </row>
    <row r="43" spans="2:10" x14ac:dyDescent="0.3">
      <c r="B43" s="466" t="s">
        <v>2350</v>
      </c>
      <c r="C43" s="466" t="s">
        <v>2351</v>
      </c>
      <c r="D43" s="466" t="s">
        <v>2293</v>
      </c>
      <c r="E43" s="499"/>
      <c r="F43" s="500"/>
      <c r="G43" s="500"/>
      <c r="H43" s="495" t="s">
        <v>2218</v>
      </c>
      <c r="I43" s="496" t="s">
        <v>2208</v>
      </c>
      <c r="J43" s="301" t="s">
        <v>2352</v>
      </c>
    </row>
    <row r="44" spans="2:10" x14ac:dyDescent="0.3">
      <c r="B44" s="466" t="s">
        <v>2353</v>
      </c>
      <c r="C44" s="466" t="s">
        <v>2354</v>
      </c>
      <c r="D44" s="466" t="s">
        <v>2293</v>
      </c>
      <c r="E44" s="499"/>
      <c r="F44" s="500"/>
      <c r="G44" s="500"/>
      <c r="H44" s="495" t="s">
        <v>2218</v>
      </c>
      <c r="I44" s="496" t="s">
        <v>2208</v>
      </c>
      <c r="J44" s="301" t="s">
        <v>2355</v>
      </c>
    </row>
    <row r="45" spans="2:10" x14ac:dyDescent="0.3">
      <c r="B45" s="466" t="s">
        <v>2356</v>
      </c>
      <c r="C45" s="466" t="s">
        <v>2357</v>
      </c>
      <c r="D45" s="466" t="s">
        <v>2358</v>
      </c>
      <c r="E45" s="467" t="s">
        <v>2359</v>
      </c>
      <c r="F45" s="467" t="s">
        <v>2225</v>
      </c>
      <c r="G45" s="467" t="s">
        <v>2360</v>
      </c>
      <c r="H45" s="495" t="s">
        <v>2218</v>
      </c>
      <c r="I45" s="496" t="s">
        <v>2208</v>
      </c>
      <c r="J45" s="301" t="s">
        <v>2361</v>
      </c>
    </row>
    <row r="46" spans="2:10" x14ac:dyDescent="0.3">
      <c r="B46" s="466" t="s">
        <v>2362</v>
      </c>
      <c r="C46" s="466" t="s">
        <v>2363</v>
      </c>
      <c r="D46" s="466" t="s">
        <v>2364</v>
      </c>
      <c r="E46" s="467" t="s">
        <v>2359</v>
      </c>
      <c r="F46" s="467" t="s">
        <v>2225</v>
      </c>
      <c r="G46" s="467" t="s">
        <v>2360</v>
      </c>
      <c r="H46" s="495" t="s">
        <v>2218</v>
      </c>
      <c r="I46" s="496" t="s">
        <v>2208</v>
      </c>
      <c r="J46" s="301" t="s">
        <v>2365</v>
      </c>
    </row>
    <row r="47" spans="2:10" x14ac:dyDescent="0.3">
      <c r="B47" s="466" t="s">
        <v>2366</v>
      </c>
      <c r="C47" s="466" t="s">
        <v>2367</v>
      </c>
      <c r="D47" s="466" t="s">
        <v>2293</v>
      </c>
      <c r="E47" s="467"/>
      <c r="F47" s="467"/>
      <c r="G47" s="467"/>
      <c r="H47" s="495" t="s">
        <v>2218</v>
      </c>
      <c r="I47" s="496" t="s">
        <v>2208</v>
      </c>
      <c r="J47" s="301" t="s">
        <v>2368</v>
      </c>
    </row>
    <row r="48" spans="2:10" x14ac:dyDescent="0.3">
      <c r="B48" s="466" t="s">
        <v>2369</v>
      </c>
      <c r="C48" s="466" t="s">
        <v>2370</v>
      </c>
      <c r="D48" s="466" t="s">
        <v>2293</v>
      </c>
      <c r="E48" s="499"/>
      <c r="F48" s="500"/>
      <c r="G48" s="500"/>
      <c r="H48" s="495" t="s">
        <v>2218</v>
      </c>
      <c r="I48" s="496" t="s">
        <v>2208</v>
      </c>
      <c r="J48" s="301" t="s">
        <v>2371</v>
      </c>
    </row>
    <row r="49" spans="2:44" x14ac:dyDescent="0.3">
      <c r="B49" s="466" t="s">
        <v>2372</v>
      </c>
      <c r="C49" s="466" t="s">
        <v>2373</v>
      </c>
      <c r="D49" s="466" t="s">
        <v>2293</v>
      </c>
      <c r="E49" s="499"/>
      <c r="F49" s="500"/>
      <c r="G49" s="500"/>
      <c r="H49" s="495" t="s">
        <v>2218</v>
      </c>
      <c r="I49" s="496" t="s">
        <v>2208</v>
      </c>
      <c r="J49" s="301" t="s">
        <v>2374</v>
      </c>
    </row>
    <row r="50" spans="2:44" x14ac:dyDescent="0.3">
      <c r="B50" s="466" t="s">
        <v>2375</v>
      </c>
      <c r="C50" s="466" t="s">
        <v>2376</v>
      </c>
      <c r="D50" s="466" t="s">
        <v>2293</v>
      </c>
      <c r="E50" s="499"/>
      <c r="F50" s="500"/>
      <c r="G50" s="500"/>
      <c r="H50" s="495" t="s">
        <v>2218</v>
      </c>
      <c r="I50" s="496" t="s">
        <v>2208</v>
      </c>
      <c r="J50" s="301" t="s">
        <v>2377</v>
      </c>
    </row>
    <row r="51" spans="2:44" x14ac:dyDescent="0.3">
      <c r="B51" s="466" t="s">
        <v>2378</v>
      </c>
      <c r="C51" s="466" t="s">
        <v>2379</v>
      </c>
      <c r="D51" s="466" t="s">
        <v>2380</v>
      </c>
      <c r="E51" s="300"/>
      <c r="F51" s="300"/>
      <c r="G51" s="300"/>
      <c r="H51" s="495" t="s">
        <v>2218</v>
      </c>
      <c r="I51" s="496" t="s">
        <v>2208</v>
      </c>
      <c r="J51" s="301" t="s">
        <v>2381</v>
      </c>
    </row>
    <row r="52" spans="2:44" x14ac:dyDescent="0.3">
      <c r="B52" s="466" t="s">
        <v>4301</v>
      </c>
      <c r="C52" s="466" t="s">
        <v>4299</v>
      </c>
      <c r="D52" s="466" t="s">
        <v>4302</v>
      </c>
      <c r="E52" s="467" t="s">
        <v>4300</v>
      </c>
      <c r="F52" s="467"/>
      <c r="G52" s="467"/>
      <c r="H52" s="495" t="s">
        <v>2218</v>
      </c>
      <c r="I52" s="496" t="s">
        <v>2208</v>
      </c>
      <c r="J52" s="301" t="s">
        <v>4303</v>
      </c>
    </row>
    <row r="53" spans="2:44" x14ac:dyDescent="0.3">
      <c r="B53" s="466" t="s">
        <v>2382</v>
      </c>
      <c r="C53" s="466" t="s">
        <v>2383</v>
      </c>
      <c r="D53" s="466" t="s">
        <v>2384</v>
      </c>
      <c r="E53" s="300"/>
      <c r="F53" s="300"/>
      <c r="G53" s="300"/>
      <c r="H53" s="495" t="s">
        <v>2218</v>
      </c>
      <c r="I53" s="496" t="s">
        <v>2271</v>
      </c>
      <c r="J53" s="301" t="s">
        <v>2385</v>
      </c>
    </row>
    <row r="54" spans="2:44" x14ac:dyDescent="0.3">
      <c r="B54" s="466" t="s">
        <v>2386</v>
      </c>
      <c r="C54" s="466" t="s">
        <v>2387</v>
      </c>
      <c r="D54" s="466" t="s">
        <v>2384</v>
      </c>
      <c r="E54" s="300"/>
      <c r="F54" s="300"/>
      <c r="G54" s="300"/>
      <c r="H54" s="495" t="s">
        <v>2218</v>
      </c>
      <c r="I54" s="496" t="s">
        <v>2271</v>
      </c>
      <c r="J54" s="301" t="s">
        <v>2388</v>
      </c>
    </row>
    <row r="55" spans="2:44" x14ac:dyDescent="0.3">
      <c r="B55" s="466" t="s">
        <v>2389</v>
      </c>
      <c r="C55" s="466" t="s">
        <v>2390</v>
      </c>
      <c r="D55" s="466" t="s">
        <v>2384</v>
      </c>
      <c r="E55" s="300"/>
      <c r="F55" s="300"/>
      <c r="G55" s="300"/>
      <c r="H55" s="495" t="s">
        <v>2218</v>
      </c>
      <c r="I55" s="496" t="s">
        <v>2271</v>
      </c>
      <c r="J55" s="301" t="s">
        <v>2391</v>
      </c>
    </row>
    <row r="56" spans="2:44" x14ac:dyDescent="0.3">
      <c r="B56" s="466" t="s">
        <v>2392</v>
      </c>
      <c r="C56" s="466" t="s">
        <v>2393</v>
      </c>
      <c r="D56" s="466" t="s">
        <v>2384</v>
      </c>
      <c r="E56" s="300"/>
      <c r="F56" s="300"/>
      <c r="G56" s="300"/>
      <c r="H56" s="495" t="s">
        <v>2218</v>
      </c>
      <c r="I56" s="496" t="s">
        <v>2271</v>
      </c>
      <c r="J56" s="301" t="s">
        <v>2394</v>
      </c>
    </row>
    <row r="57" spans="2:44" x14ac:dyDescent="0.3">
      <c r="B57" s="466" t="s">
        <v>2395</v>
      </c>
      <c r="C57" s="466" t="s">
        <v>2396</v>
      </c>
      <c r="D57" s="466" t="s">
        <v>2384</v>
      </c>
      <c r="E57" s="300"/>
      <c r="F57" s="300"/>
      <c r="G57" s="300"/>
      <c r="H57" s="495" t="s">
        <v>2218</v>
      </c>
      <c r="I57" s="496" t="s">
        <v>2271</v>
      </c>
      <c r="J57" s="301" t="s">
        <v>2397</v>
      </c>
    </row>
    <row r="58" spans="2:44" x14ac:dyDescent="0.3">
      <c r="B58" s="466" t="s">
        <v>2398</v>
      </c>
      <c r="C58" s="466" t="s">
        <v>2399</v>
      </c>
      <c r="D58" s="466" t="s">
        <v>2400</v>
      </c>
      <c r="E58" s="300"/>
      <c r="F58" s="300"/>
      <c r="G58" s="300"/>
      <c r="H58" s="495" t="s">
        <v>2218</v>
      </c>
      <c r="I58" s="496" t="s">
        <v>2271</v>
      </c>
      <c r="J58" s="301" t="s">
        <v>2401</v>
      </c>
    </row>
    <row r="59" spans="2:44" x14ac:dyDescent="0.3">
      <c r="B59" s="466" t="s">
        <v>2402</v>
      </c>
      <c r="C59" s="466" t="s">
        <v>2403</v>
      </c>
      <c r="D59" s="466" t="s">
        <v>2404</v>
      </c>
      <c r="E59" s="300"/>
      <c r="F59" s="300"/>
      <c r="G59" s="300"/>
      <c r="H59" s="495" t="s">
        <v>2218</v>
      </c>
      <c r="I59" s="496" t="s">
        <v>2271</v>
      </c>
      <c r="J59" s="301" t="s">
        <v>2405</v>
      </c>
    </row>
    <row r="60" spans="2:44" x14ac:dyDescent="0.3">
      <c r="B60" s="466" t="s">
        <v>2406</v>
      </c>
      <c r="C60" s="466" t="s">
        <v>2407</v>
      </c>
      <c r="D60" s="466" t="s">
        <v>2404</v>
      </c>
      <c r="E60" s="300"/>
      <c r="F60" s="300"/>
      <c r="G60" s="300"/>
      <c r="H60" s="495" t="s">
        <v>2218</v>
      </c>
      <c r="I60" s="496" t="s">
        <v>2271</v>
      </c>
      <c r="J60" s="301" t="s">
        <v>2408</v>
      </c>
    </row>
    <row r="61" spans="2:44" x14ac:dyDescent="0.3">
      <c r="B61" s="515"/>
      <c r="C61" s="515"/>
      <c r="D61" s="515"/>
      <c r="E61" s="667"/>
      <c r="F61" s="667"/>
      <c r="G61" s="667"/>
      <c r="H61" s="672"/>
      <c r="I61" s="670"/>
      <c r="J61" s="301"/>
    </row>
    <row r="62" spans="2:44" x14ac:dyDescent="0.3">
      <c r="B62" s="515"/>
      <c r="C62" s="515"/>
      <c r="D62" s="515"/>
      <c r="E62" s="152"/>
      <c r="F62" s="677"/>
      <c r="G62" s="677"/>
      <c r="H62" s="672"/>
      <c r="I62" s="670"/>
    </row>
    <row r="63" spans="2:44" x14ac:dyDescent="0.3">
      <c r="B63" s="660" t="s">
        <v>2380</v>
      </c>
      <c r="C63" s="667"/>
      <c r="D63" s="678" t="s">
        <v>2409</v>
      </c>
      <c r="F63" s="679" t="s">
        <v>2214</v>
      </c>
      <c r="G63" s="680"/>
      <c r="H63" s="681" t="s">
        <v>2409</v>
      </c>
      <c r="I63" s="678"/>
      <c r="J63" s="679" t="s">
        <v>2224</v>
      </c>
      <c r="K63" s="680"/>
      <c r="L63" s="681" t="s">
        <v>2409</v>
      </c>
      <c r="N63" s="679" t="s">
        <v>2232</v>
      </c>
      <c r="O63" s="680"/>
      <c r="P63" s="681" t="s">
        <v>2409</v>
      </c>
      <c r="R63" s="679" t="s">
        <v>2235</v>
      </c>
      <c r="S63" s="680"/>
      <c r="T63" s="681" t="s">
        <v>2409</v>
      </c>
      <c r="V63" s="682" t="s">
        <v>2293</v>
      </c>
      <c r="W63" s="683"/>
      <c r="X63" s="684" t="s">
        <v>2409</v>
      </c>
      <c r="Z63" s="682" t="s">
        <v>2322</v>
      </c>
      <c r="AA63" s="683"/>
      <c r="AB63" s="684" t="s">
        <v>2409</v>
      </c>
      <c r="AD63" s="685" t="s">
        <v>2358</v>
      </c>
      <c r="AE63" s="686"/>
      <c r="AF63" s="687" t="s">
        <v>2409</v>
      </c>
      <c r="AH63" s="685" t="s">
        <v>2364</v>
      </c>
      <c r="AI63" s="686"/>
      <c r="AJ63" s="687" t="s">
        <v>2409</v>
      </c>
      <c r="AL63" s="685" t="s">
        <v>2268</v>
      </c>
      <c r="AM63" s="686"/>
      <c r="AN63" s="687" t="s">
        <v>2409</v>
      </c>
      <c r="AP63" s="682" t="s">
        <v>2283</v>
      </c>
      <c r="AQ63" s="187"/>
      <c r="AR63" s="684" t="s">
        <v>2409</v>
      </c>
    </row>
    <row r="64" spans="2:44" x14ac:dyDescent="0.3">
      <c r="B64" s="439" t="s">
        <v>2410</v>
      </c>
      <c r="C64" s="439" t="s">
        <v>2210</v>
      </c>
      <c r="D64" s="439"/>
      <c r="F64" s="439" t="s">
        <v>2410</v>
      </c>
      <c r="G64" s="439" t="s">
        <v>2210</v>
      </c>
      <c r="H64" s="439"/>
      <c r="J64" s="439" t="s">
        <v>2410</v>
      </c>
      <c r="K64" s="439" t="s">
        <v>2210</v>
      </c>
      <c r="L64" s="439"/>
      <c r="N64" s="439" t="s">
        <v>2410</v>
      </c>
      <c r="O64" s="439" t="s">
        <v>2210</v>
      </c>
      <c r="P64" s="439"/>
      <c r="R64" s="439" t="s">
        <v>2410</v>
      </c>
      <c r="S64" s="439" t="s">
        <v>2210</v>
      </c>
      <c r="T64" s="439"/>
      <c r="V64" s="439" t="s">
        <v>2410</v>
      </c>
      <c r="W64" s="439" t="s">
        <v>2210</v>
      </c>
      <c r="X64" s="439"/>
      <c r="Z64" s="439" t="s">
        <v>2410</v>
      </c>
      <c r="AA64" s="439" t="s">
        <v>2210</v>
      </c>
      <c r="AB64" s="439"/>
      <c r="AD64" s="655" t="s">
        <v>2410</v>
      </c>
      <c r="AE64" s="655" t="s">
        <v>2210</v>
      </c>
      <c r="AF64" s="655"/>
      <c r="AH64" s="655" t="s">
        <v>2410</v>
      </c>
      <c r="AI64" s="655" t="s">
        <v>2210</v>
      </c>
      <c r="AJ64" s="655"/>
      <c r="AL64" s="655" t="s">
        <v>2410</v>
      </c>
      <c r="AM64" s="655" t="s">
        <v>2210</v>
      </c>
      <c r="AN64" s="655"/>
      <c r="AP64" s="655" t="s">
        <v>2410</v>
      </c>
      <c r="AQ64" s="655" t="s">
        <v>2210</v>
      </c>
      <c r="AR64" s="655"/>
    </row>
    <row r="65" spans="2:50" x14ac:dyDescent="0.3">
      <c r="B65" s="439" t="s">
        <v>2411</v>
      </c>
      <c r="C65" s="440" t="str">
        <f>"#"&amp; $M$4</f>
        <v>#n.a.</v>
      </c>
      <c r="D65" s="439" t="s">
        <v>2411</v>
      </c>
      <c r="F65" s="439" t="s">
        <v>2411</v>
      </c>
      <c r="G65" s="440" t="str">
        <f>"#"&amp; $M$4</f>
        <v>#n.a.</v>
      </c>
      <c r="H65" s="439" t="s">
        <v>2411</v>
      </c>
      <c r="J65" s="439" t="s">
        <v>2411</v>
      </c>
      <c r="K65" s="440" t="str">
        <f>"#"&amp; $M$4</f>
        <v>#n.a.</v>
      </c>
      <c r="L65" s="439" t="s">
        <v>2411</v>
      </c>
      <c r="N65" s="439" t="s">
        <v>2411</v>
      </c>
      <c r="O65" s="440" t="str">
        <f>"#"&amp; $M$4</f>
        <v>#n.a.</v>
      </c>
      <c r="P65" s="439" t="s">
        <v>2411</v>
      </c>
      <c r="R65" s="439" t="s">
        <v>2411</v>
      </c>
      <c r="S65" s="440" t="str">
        <f>"#"&amp; $M$4</f>
        <v>#n.a.</v>
      </c>
      <c r="T65" s="439" t="s">
        <v>2411</v>
      </c>
      <c r="V65" s="439" t="s">
        <v>2411</v>
      </c>
      <c r="W65" s="440" t="str">
        <f>"#"&amp; $M$4</f>
        <v>#n.a.</v>
      </c>
      <c r="X65" s="439" t="s">
        <v>2411</v>
      </c>
      <c r="Z65" s="439" t="s">
        <v>2411</v>
      </c>
      <c r="AA65" s="440" t="str">
        <f>"#"&amp; $M$4</f>
        <v>#n.a.</v>
      </c>
      <c r="AB65" s="439" t="s">
        <v>2411</v>
      </c>
      <c r="AD65" s="655" t="s">
        <v>2411</v>
      </c>
      <c r="AE65" s="656" t="str">
        <f>"#"&amp; $M$4</f>
        <v>#n.a.</v>
      </c>
      <c r="AF65" s="655" t="s">
        <v>2411</v>
      </c>
      <c r="AH65" s="655" t="s">
        <v>2411</v>
      </c>
      <c r="AI65" s="656" t="str">
        <f>"#"&amp; $M$4</f>
        <v>#n.a.</v>
      </c>
      <c r="AJ65" s="655" t="s">
        <v>2411</v>
      </c>
      <c r="AL65" s="655" t="s">
        <v>2411</v>
      </c>
      <c r="AM65" s="656" t="str">
        <f>"#"&amp; $M$4</f>
        <v>#n.a.</v>
      </c>
      <c r="AN65" s="655" t="s">
        <v>2411</v>
      </c>
      <c r="AP65" s="655" t="s">
        <v>2411</v>
      </c>
      <c r="AQ65" s="656" t="str">
        <f>"#"&amp; $M$4</f>
        <v>#n.a.</v>
      </c>
      <c r="AR65" s="655" t="s">
        <v>2411</v>
      </c>
    </row>
    <row r="66" spans="2:50" x14ac:dyDescent="0.3">
      <c r="B66" s="439" t="s">
        <v>204</v>
      </c>
      <c r="C66" s="439" t="s">
        <v>2412</v>
      </c>
      <c r="D66" s="439" t="s">
        <v>204</v>
      </c>
      <c r="F66" s="439" t="s">
        <v>204</v>
      </c>
      <c r="G66" s="439" t="s">
        <v>2199</v>
      </c>
      <c r="H66" s="439" t="s">
        <v>204</v>
      </c>
      <c r="J66" s="439" t="s">
        <v>204</v>
      </c>
      <c r="K66" s="439" t="s">
        <v>2199</v>
      </c>
      <c r="L66" s="439" t="s">
        <v>204</v>
      </c>
      <c r="N66" s="439" t="s">
        <v>204</v>
      </c>
      <c r="O66" s="439" t="s">
        <v>2199</v>
      </c>
      <c r="P66" s="439" t="s">
        <v>204</v>
      </c>
      <c r="R66" s="439" t="s">
        <v>204</v>
      </c>
      <c r="S66" s="439" t="s">
        <v>2199</v>
      </c>
      <c r="T66" s="439" t="s">
        <v>204</v>
      </c>
      <c r="V66" s="439" t="s">
        <v>204</v>
      </c>
      <c r="W66" s="439" t="s">
        <v>2413</v>
      </c>
      <c r="X66" s="439" t="s">
        <v>204</v>
      </c>
      <c r="Z66" s="439" t="s">
        <v>204</v>
      </c>
      <c r="AA66" s="439" t="s">
        <v>2413</v>
      </c>
      <c r="AB66" s="439" t="s">
        <v>204</v>
      </c>
      <c r="AD66" s="655" t="s">
        <v>204</v>
      </c>
      <c r="AE66" s="655" t="s">
        <v>2199</v>
      </c>
      <c r="AF66" s="655" t="s">
        <v>204</v>
      </c>
      <c r="AH66" s="655" t="s">
        <v>204</v>
      </c>
      <c r="AI66" s="655" t="s">
        <v>2199</v>
      </c>
      <c r="AJ66" s="655" t="s">
        <v>204</v>
      </c>
      <c r="AL66" s="655" t="s">
        <v>204</v>
      </c>
      <c r="AM66" s="655" t="s">
        <v>2199</v>
      </c>
      <c r="AN66" s="655" t="s">
        <v>204</v>
      </c>
      <c r="AP66" s="655" t="s">
        <v>204</v>
      </c>
      <c r="AQ66" s="655" t="s">
        <v>2414</v>
      </c>
      <c r="AR66" s="655" t="s">
        <v>204</v>
      </c>
    </row>
    <row r="67" spans="2:50" x14ac:dyDescent="0.3">
      <c r="B67" s="439" t="s">
        <v>2220</v>
      </c>
      <c r="C67" s="439" t="s">
        <v>2415</v>
      </c>
      <c r="D67" s="439" t="s">
        <v>2220</v>
      </c>
      <c r="F67" s="439" t="s">
        <v>2220</v>
      </c>
      <c r="G67" s="439" t="s">
        <v>2200</v>
      </c>
      <c r="H67" s="439" t="s">
        <v>2220</v>
      </c>
      <c r="J67" s="439" t="s">
        <v>2220</v>
      </c>
      <c r="K67" s="439" t="s">
        <v>2200</v>
      </c>
      <c r="L67" s="439" t="s">
        <v>2220</v>
      </c>
      <c r="N67" s="439" t="s">
        <v>2220</v>
      </c>
      <c r="O67" s="439" t="s">
        <v>2200</v>
      </c>
      <c r="P67" s="439" t="s">
        <v>2220</v>
      </c>
      <c r="R67" s="439" t="s">
        <v>2220</v>
      </c>
      <c r="S67" s="439" t="s">
        <v>2200</v>
      </c>
      <c r="T67" s="439" t="s">
        <v>2220</v>
      </c>
      <c r="V67" s="439" t="s">
        <v>2220</v>
      </c>
      <c r="W67" s="439" t="s">
        <v>2416</v>
      </c>
      <c r="X67" s="439" t="s">
        <v>2220</v>
      </c>
      <c r="Z67" s="439" t="s">
        <v>2220</v>
      </c>
      <c r="AA67" s="439" t="s">
        <v>2416</v>
      </c>
      <c r="AB67" s="439" t="s">
        <v>2220</v>
      </c>
      <c r="AD67" s="655" t="s">
        <v>2220</v>
      </c>
      <c r="AE67" s="655" t="s">
        <v>2200</v>
      </c>
      <c r="AF67" s="655" t="s">
        <v>2220</v>
      </c>
      <c r="AH67" s="655" t="s">
        <v>2220</v>
      </c>
      <c r="AI67" s="655" t="s">
        <v>2200</v>
      </c>
      <c r="AJ67" s="655" t="s">
        <v>2220</v>
      </c>
      <c r="AL67" s="655" t="s">
        <v>2220</v>
      </c>
      <c r="AM67" s="655" t="s">
        <v>2200</v>
      </c>
      <c r="AN67" s="655" t="s">
        <v>2220</v>
      </c>
      <c r="AP67" s="655" t="s">
        <v>2220</v>
      </c>
      <c r="AQ67" s="655" t="s">
        <v>2417</v>
      </c>
      <c r="AR67" s="655" t="s">
        <v>2220</v>
      </c>
    </row>
    <row r="68" spans="2:50" x14ac:dyDescent="0.3">
      <c r="B68" s="439" t="s">
        <v>2418</v>
      </c>
      <c r="C68" s="439" t="s">
        <v>2419</v>
      </c>
      <c r="D68" s="439" t="s">
        <v>2418</v>
      </c>
      <c r="F68" s="439" t="s">
        <v>2418</v>
      </c>
      <c r="G68" s="439" t="s">
        <v>2419</v>
      </c>
      <c r="H68" s="439" t="s">
        <v>2418</v>
      </c>
      <c r="J68" s="439" t="s">
        <v>2418</v>
      </c>
      <c r="K68" s="439" t="s">
        <v>2419</v>
      </c>
      <c r="L68" s="439" t="s">
        <v>2418</v>
      </c>
      <c r="N68" s="439" t="s">
        <v>2418</v>
      </c>
      <c r="O68" s="439" t="s">
        <v>2419</v>
      </c>
      <c r="P68" s="439" t="s">
        <v>2418</v>
      </c>
      <c r="R68" s="439" t="s">
        <v>2418</v>
      </c>
      <c r="S68" s="439" t="s">
        <v>2419</v>
      </c>
      <c r="T68" s="439" t="s">
        <v>2418</v>
      </c>
      <c r="V68" s="439" t="s">
        <v>2418</v>
      </c>
      <c r="W68" s="439" t="s">
        <v>2419</v>
      </c>
      <c r="X68" s="439" t="s">
        <v>2418</v>
      </c>
      <c r="Z68" s="439" t="s">
        <v>2418</v>
      </c>
      <c r="AA68" s="439" t="s">
        <v>2419</v>
      </c>
      <c r="AB68" s="439" t="s">
        <v>2418</v>
      </c>
      <c r="AD68" s="655" t="s">
        <v>2418</v>
      </c>
      <c r="AE68" s="655" t="s">
        <v>2419</v>
      </c>
      <c r="AF68" s="655" t="s">
        <v>2418</v>
      </c>
      <c r="AH68" s="655" t="s">
        <v>2418</v>
      </c>
      <c r="AI68" s="655" t="s">
        <v>2419</v>
      </c>
      <c r="AJ68" s="655" t="s">
        <v>2418</v>
      </c>
      <c r="AL68" s="655" t="s">
        <v>2418</v>
      </c>
      <c r="AM68" s="655" t="s">
        <v>2420</v>
      </c>
      <c r="AN68" s="655" t="s">
        <v>2418</v>
      </c>
      <c r="AP68" s="655" t="s">
        <v>2418</v>
      </c>
      <c r="AQ68" s="655" t="s">
        <v>2421</v>
      </c>
      <c r="AR68" s="655"/>
    </row>
    <row r="69" spans="2:50" x14ac:dyDescent="0.3">
      <c r="B69" s="439" t="s">
        <v>2422</v>
      </c>
      <c r="C69" s="439" t="s">
        <v>2423</v>
      </c>
      <c r="D69" s="439" t="s">
        <v>2422</v>
      </c>
      <c r="F69" s="439" t="s">
        <v>2422</v>
      </c>
      <c r="G69" s="439" t="s">
        <v>2201</v>
      </c>
      <c r="H69" s="439" t="s">
        <v>2422</v>
      </c>
      <c r="J69" s="439" t="s">
        <v>2422</v>
      </c>
      <c r="K69" s="439" t="s">
        <v>2201</v>
      </c>
      <c r="L69" s="439" t="s">
        <v>2422</v>
      </c>
      <c r="N69" s="439" t="s">
        <v>2422</v>
      </c>
      <c r="O69" s="439" t="s">
        <v>2201</v>
      </c>
      <c r="P69" s="439" t="s">
        <v>2422</v>
      </c>
      <c r="R69" s="439" t="s">
        <v>2422</v>
      </c>
      <c r="S69" s="439" t="s">
        <v>2201</v>
      </c>
      <c r="T69" s="439" t="s">
        <v>2422</v>
      </c>
      <c r="V69" s="439" t="s">
        <v>2422</v>
      </c>
      <c r="W69" s="439" t="s">
        <v>2413</v>
      </c>
      <c r="X69" s="439" t="s">
        <v>2422</v>
      </c>
      <c r="Z69" s="439" t="s">
        <v>2422</v>
      </c>
      <c r="AA69" s="439" t="s">
        <v>2413</v>
      </c>
      <c r="AB69" s="439" t="s">
        <v>2422</v>
      </c>
      <c r="AD69" s="655" t="s">
        <v>2422</v>
      </c>
      <c r="AE69" s="655" t="s">
        <v>2201</v>
      </c>
      <c r="AF69" s="655" t="s">
        <v>2422</v>
      </c>
      <c r="AH69" s="655" t="s">
        <v>2422</v>
      </c>
      <c r="AI69" s="655" t="s">
        <v>2201</v>
      </c>
      <c r="AJ69" s="655" t="s">
        <v>2422</v>
      </c>
      <c r="AL69" s="655" t="s">
        <v>2422</v>
      </c>
      <c r="AM69" s="655" t="s">
        <v>2201</v>
      </c>
      <c r="AN69" s="655" t="s">
        <v>2422</v>
      </c>
      <c r="AP69" s="655" t="s">
        <v>2422</v>
      </c>
      <c r="AQ69" s="655" t="s">
        <v>2413</v>
      </c>
      <c r="AR69" s="655" t="s">
        <v>2422</v>
      </c>
    </row>
    <row r="70" spans="2:50" x14ac:dyDescent="0.3">
      <c r="B70" s="439" t="s">
        <v>2424</v>
      </c>
      <c r="C70" s="439" t="s">
        <v>2420</v>
      </c>
      <c r="D70" s="439" t="s">
        <v>2425</v>
      </c>
      <c r="F70" s="439" t="s">
        <v>2424</v>
      </c>
      <c r="G70" s="439" t="s">
        <v>2420</v>
      </c>
      <c r="H70" s="439" t="s">
        <v>2426</v>
      </c>
      <c r="J70" s="439" t="s">
        <v>2424</v>
      </c>
      <c r="K70" s="439" t="s">
        <v>2420</v>
      </c>
      <c r="L70" s="439" t="s">
        <v>2426</v>
      </c>
      <c r="N70" s="439" t="s">
        <v>2424</v>
      </c>
      <c r="O70" s="439" t="s">
        <v>2420</v>
      </c>
      <c r="P70" s="439" t="s">
        <v>2427</v>
      </c>
      <c r="R70" s="439" t="s">
        <v>2424</v>
      </c>
      <c r="S70" s="439" t="s">
        <v>2420</v>
      </c>
      <c r="T70" s="439" t="s">
        <v>2427</v>
      </c>
      <c r="V70" s="439" t="s">
        <v>2424</v>
      </c>
      <c r="W70" s="439" t="s">
        <v>2420</v>
      </c>
      <c r="X70" s="439" t="s">
        <v>2428</v>
      </c>
      <c r="Z70" s="439" t="s">
        <v>2424</v>
      </c>
      <c r="AA70" s="439" t="s">
        <v>2420</v>
      </c>
      <c r="AB70" s="439" t="s">
        <v>2428</v>
      </c>
      <c r="AD70" s="655" t="s">
        <v>2424</v>
      </c>
      <c r="AE70" s="655" t="s">
        <v>2420</v>
      </c>
      <c r="AF70" s="655" t="s">
        <v>2429</v>
      </c>
      <c r="AH70" s="655" t="s">
        <v>2424</v>
      </c>
      <c r="AI70" s="655" t="s">
        <v>2420</v>
      </c>
      <c r="AJ70" s="655" t="s">
        <v>2430</v>
      </c>
      <c r="AL70" s="655" t="s">
        <v>2424</v>
      </c>
      <c r="AM70" s="655" t="s">
        <v>2419</v>
      </c>
      <c r="AN70" s="655" t="s">
        <v>1010</v>
      </c>
      <c r="AP70" s="655" t="s">
        <v>2424</v>
      </c>
      <c r="AQ70" s="655" t="s">
        <v>2419</v>
      </c>
      <c r="AR70" s="655" t="s">
        <v>1010</v>
      </c>
    </row>
    <row r="71" spans="2:50" x14ac:dyDescent="0.3">
      <c r="B71" s="439" t="s">
        <v>2431</v>
      </c>
      <c r="C71" s="439" t="s">
        <v>2432</v>
      </c>
      <c r="D71" s="439" t="s">
        <v>2433</v>
      </c>
      <c r="F71" s="439" t="s">
        <v>2431</v>
      </c>
      <c r="G71" s="439" t="s">
        <v>2421</v>
      </c>
      <c r="H71" s="439"/>
      <c r="J71" s="439" t="s">
        <v>2431</v>
      </c>
      <c r="K71" s="439" t="s">
        <v>2421</v>
      </c>
      <c r="L71" s="439"/>
      <c r="N71" s="439" t="s">
        <v>2431</v>
      </c>
      <c r="O71" s="439" t="s">
        <v>2421</v>
      </c>
      <c r="P71" s="439"/>
      <c r="R71" s="439" t="s">
        <v>2431</v>
      </c>
      <c r="S71" s="439" t="s">
        <v>2421</v>
      </c>
      <c r="T71" s="439"/>
      <c r="V71" s="439" t="s">
        <v>2431</v>
      </c>
      <c r="W71" s="439" t="s">
        <v>2421</v>
      </c>
      <c r="X71" s="439"/>
      <c r="Z71" s="439" t="s">
        <v>2431</v>
      </c>
      <c r="AA71" s="439" t="s">
        <v>2421</v>
      </c>
      <c r="AB71" s="439"/>
      <c r="AD71" s="655" t="s">
        <v>2431</v>
      </c>
      <c r="AE71" s="655" t="s">
        <v>2421</v>
      </c>
      <c r="AF71" s="655"/>
      <c r="AH71" s="655" t="s">
        <v>2431</v>
      </c>
      <c r="AI71" s="655" t="s">
        <v>2421</v>
      </c>
      <c r="AJ71" s="655"/>
      <c r="AL71" s="655" t="s">
        <v>2431</v>
      </c>
      <c r="AM71" s="655" t="s">
        <v>2432</v>
      </c>
      <c r="AN71" s="655" t="s">
        <v>2418</v>
      </c>
      <c r="AP71" s="655" t="s">
        <v>2431</v>
      </c>
      <c r="AQ71" s="655" t="s">
        <v>2420</v>
      </c>
      <c r="AR71" s="655" t="s">
        <v>2428</v>
      </c>
    </row>
    <row r="72" spans="2:50" x14ac:dyDescent="0.3">
      <c r="B72" s="439" t="s">
        <v>2434</v>
      </c>
      <c r="C72" s="439" t="s">
        <v>2421</v>
      </c>
      <c r="D72" s="439"/>
      <c r="F72" s="439" t="s">
        <v>2434</v>
      </c>
      <c r="G72" s="439" t="s">
        <v>2421</v>
      </c>
      <c r="H72" s="439"/>
      <c r="J72" s="439" t="s">
        <v>2434</v>
      </c>
      <c r="K72" s="439" t="s">
        <v>2421</v>
      </c>
      <c r="L72" s="439"/>
      <c r="N72" s="439" t="s">
        <v>2434</v>
      </c>
      <c r="O72" s="439" t="s">
        <v>2421</v>
      </c>
      <c r="P72" s="439"/>
      <c r="R72" s="439" t="s">
        <v>2434</v>
      </c>
      <c r="S72" s="439" t="s">
        <v>2421</v>
      </c>
      <c r="T72" s="439"/>
      <c r="V72" s="439" t="s">
        <v>2434</v>
      </c>
      <c r="W72" s="439" t="s">
        <v>2421</v>
      </c>
      <c r="X72" s="439"/>
      <c r="Z72" s="439" t="s">
        <v>2434</v>
      </c>
      <c r="AA72" s="439" t="s">
        <v>2421</v>
      </c>
      <c r="AB72" s="439"/>
      <c r="AD72" s="655" t="s">
        <v>2434</v>
      </c>
      <c r="AE72" s="655" t="s">
        <v>2421</v>
      </c>
      <c r="AF72" s="655"/>
      <c r="AH72" s="655" t="s">
        <v>2434</v>
      </c>
      <c r="AI72" s="655" t="s">
        <v>2421</v>
      </c>
      <c r="AJ72" s="655"/>
      <c r="AL72" s="655" t="s">
        <v>2434</v>
      </c>
      <c r="AM72" s="655" t="s">
        <v>2435</v>
      </c>
      <c r="AN72" s="655" t="s">
        <v>2436</v>
      </c>
      <c r="AP72" s="655" t="s">
        <v>2434</v>
      </c>
      <c r="AQ72" s="655" t="s">
        <v>2435</v>
      </c>
      <c r="AR72" s="655" t="s">
        <v>2436</v>
      </c>
    </row>
    <row r="73" spans="2:50" x14ac:dyDescent="0.3">
      <c r="B73" s="439" t="s">
        <v>2437</v>
      </c>
      <c r="C73" s="439" t="s">
        <v>2421</v>
      </c>
      <c r="D73" s="439"/>
      <c r="F73" s="439" t="s">
        <v>2437</v>
      </c>
      <c r="G73" s="439" t="s">
        <v>2421</v>
      </c>
      <c r="H73" s="439"/>
      <c r="J73" s="439" t="s">
        <v>2437</v>
      </c>
      <c r="K73" s="439" t="s">
        <v>2421</v>
      </c>
      <c r="L73" s="439"/>
      <c r="N73" s="439" t="s">
        <v>2437</v>
      </c>
      <c r="O73" s="439" t="s">
        <v>2421</v>
      </c>
      <c r="P73" s="439"/>
      <c r="R73" s="439" t="s">
        <v>2437</v>
      </c>
      <c r="S73" s="439" t="s">
        <v>2421</v>
      </c>
      <c r="T73" s="439"/>
      <c r="V73" s="439" t="s">
        <v>2437</v>
      </c>
      <c r="W73" s="439" t="s">
        <v>2421</v>
      </c>
      <c r="X73" s="439"/>
      <c r="Z73" s="439" t="s">
        <v>2437</v>
      </c>
      <c r="AA73" s="439" t="s">
        <v>2421</v>
      </c>
      <c r="AB73" s="439"/>
      <c r="AD73" s="655" t="s">
        <v>2437</v>
      </c>
      <c r="AE73" s="655" t="s">
        <v>2421</v>
      </c>
      <c r="AF73" s="655"/>
      <c r="AH73" s="655" t="s">
        <v>2437</v>
      </c>
      <c r="AI73" s="655" t="s">
        <v>2421</v>
      </c>
      <c r="AJ73" s="655"/>
      <c r="AL73" s="655" t="s">
        <v>2437</v>
      </c>
      <c r="AM73" s="655" t="s">
        <v>2421</v>
      </c>
      <c r="AN73" s="655"/>
      <c r="AP73" s="655" t="s">
        <v>2437</v>
      </c>
      <c r="AQ73" s="655" t="s">
        <v>2421</v>
      </c>
      <c r="AR73" s="655"/>
    </row>
    <row r="74" spans="2:50" x14ac:dyDescent="0.3">
      <c r="Z74" s="439">
        <v>1000</v>
      </c>
      <c r="AA74" s="439" t="s">
        <v>2438</v>
      </c>
      <c r="AB74" s="439"/>
    </row>
    <row r="75" spans="2:50" x14ac:dyDescent="0.3">
      <c r="B75" s="679" t="s">
        <v>2239</v>
      </c>
      <c r="C75" s="680"/>
      <c r="D75" s="681" t="s">
        <v>2409</v>
      </c>
      <c r="F75" s="679" t="s">
        <v>2248</v>
      </c>
      <c r="G75" s="680"/>
      <c r="H75" s="681" t="s">
        <v>2409</v>
      </c>
      <c r="J75" s="679" t="s">
        <v>2253</v>
      </c>
      <c r="K75" s="680"/>
      <c r="L75" s="681" t="s">
        <v>2409</v>
      </c>
      <c r="N75" s="679" t="s">
        <v>2439</v>
      </c>
      <c r="O75" s="680"/>
      <c r="P75" s="681" t="s">
        <v>2409</v>
      </c>
      <c r="R75" s="679" t="s">
        <v>2263</v>
      </c>
      <c r="S75" s="680"/>
      <c r="T75" s="681" t="s">
        <v>2409</v>
      </c>
      <c r="V75" s="682" t="s">
        <v>2384</v>
      </c>
      <c r="W75" s="683"/>
      <c r="X75" s="684" t="s">
        <v>2409</v>
      </c>
      <c r="Z75" s="660" t="s">
        <v>4302</v>
      </c>
      <c r="AA75" s="667"/>
      <c r="AB75" s="678" t="s">
        <v>2409</v>
      </c>
      <c r="AD75" s="682" t="s">
        <v>2400</v>
      </c>
      <c r="AE75" s="683"/>
      <c r="AF75" s="684" t="s">
        <v>2409</v>
      </c>
      <c r="AG75"/>
      <c r="AH75" s="682" t="s">
        <v>2404</v>
      </c>
      <c r="AI75" s="683"/>
      <c r="AJ75" s="684" t="s">
        <v>2409</v>
      </c>
      <c r="AL75" s="682" t="s">
        <v>4247</v>
      </c>
      <c r="AM75" s="187"/>
      <c r="AN75" s="187"/>
      <c r="AO75" s="684" t="s">
        <v>2409</v>
      </c>
      <c r="AQ75" s="682" t="s">
        <v>4257</v>
      </c>
      <c r="AR75" s="187"/>
      <c r="AS75" s="684" t="s">
        <v>2409</v>
      </c>
      <c r="AU75" s="682" t="s">
        <v>4282</v>
      </c>
      <c r="AV75" s="187"/>
      <c r="AW75" s="187"/>
      <c r="AX75" s="684" t="s">
        <v>2409</v>
      </c>
    </row>
    <row r="76" spans="2:50" x14ac:dyDescent="0.3">
      <c r="B76" s="439" t="s">
        <v>2410</v>
      </c>
      <c r="C76" s="439" t="s">
        <v>2210</v>
      </c>
      <c r="D76" s="439"/>
      <c r="F76" s="439" t="s">
        <v>2410</v>
      </c>
      <c r="G76" s="439" t="s">
        <v>2210</v>
      </c>
      <c r="H76" s="439"/>
      <c r="J76" s="439" t="s">
        <v>2410</v>
      </c>
      <c r="K76" s="439" t="s">
        <v>2210</v>
      </c>
      <c r="L76" s="439"/>
      <c r="N76" s="439" t="s">
        <v>2410</v>
      </c>
      <c r="O76" s="439" t="s">
        <v>2210</v>
      </c>
      <c r="P76" s="439"/>
      <c r="R76" s="439" t="s">
        <v>2410</v>
      </c>
      <c r="S76" s="439" t="s">
        <v>2210</v>
      </c>
      <c r="T76" s="439"/>
      <c r="V76" s="644" t="s">
        <v>2410</v>
      </c>
      <c r="W76" s="644" t="s">
        <v>2210</v>
      </c>
      <c r="X76" s="644"/>
      <c r="Z76" s="439" t="s">
        <v>2410</v>
      </c>
      <c r="AA76" s="439" t="s">
        <v>2210</v>
      </c>
      <c r="AB76" s="439"/>
      <c r="AD76" s="644" t="s">
        <v>2410</v>
      </c>
      <c r="AE76" s="644" t="s">
        <v>2210</v>
      </c>
      <c r="AF76" s="644"/>
      <c r="AG76"/>
      <c r="AH76" s="644" t="s">
        <v>2410</v>
      </c>
      <c r="AI76" s="644" t="s">
        <v>2210</v>
      </c>
      <c r="AJ76" s="644"/>
      <c r="AL76" s="926" t="s">
        <v>2410</v>
      </c>
      <c r="AM76" s="926" t="s">
        <v>2210</v>
      </c>
      <c r="AN76" s="926"/>
      <c r="AO76" s="926"/>
      <c r="AQ76" s="926" t="s">
        <v>2410</v>
      </c>
      <c r="AR76" s="926" t="s">
        <v>2210</v>
      </c>
      <c r="AS76" s="926"/>
      <c r="AU76" s="926" t="s">
        <v>2410</v>
      </c>
      <c r="AV76" s="926" t="s">
        <v>2210</v>
      </c>
      <c r="AW76" s="926"/>
      <c r="AX76" s="926"/>
    </row>
    <row r="77" spans="2:50" x14ac:dyDescent="0.3">
      <c r="B77" s="439" t="s">
        <v>2411</v>
      </c>
      <c r="C77" s="440" t="str">
        <f>"#"&amp; $M$4</f>
        <v>#n.a.</v>
      </c>
      <c r="D77" s="439" t="s">
        <v>2411</v>
      </c>
      <c r="F77" s="439" t="s">
        <v>2411</v>
      </c>
      <c r="G77" s="440" t="str">
        <f>"#"&amp; $M$4</f>
        <v>#n.a.</v>
      </c>
      <c r="H77" s="439" t="s">
        <v>2411</v>
      </c>
      <c r="J77" s="439" t="s">
        <v>2411</v>
      </c>
      <c r="K77" s="440" t="str">
        <f>"#"&amp; $M$4</f>
        <v>#n.a.</v>
      </c>
      <c r="L77" s="439" t="s">
        <v>2411</v>
      </c>
      <c r="N77" s="439" t="s">
        <v>2411</v>
      </c>
      <c r="O77" s="440" t="str">
        <f>"#"&amp; $M$4</f>
        <v>#n.a.</v>
      </c>
      <c r="P77" s="439" t="s">
        <v>2411</v>
      </c>
      <c r="R77" s="439" t="s">
        <v>2411</v>
      </c>
      <c r="S77" s="440" t="str">
        <f>"#"&amp; $M$4</f>
        <v>#n.a.</v>
      </c>
      <c r="T77" s="439" t="s">
        <v>2411</v>
      </c>
      <c r="V77" s="644" t="s">
        <v>2411</v>
      </c>
      <c r="W77" s="440" t="str">
        <f>"#"&amp; $M$4</f>
        <v>#n.a.</v>
      </c>
      <c r="X77" s="644" t="s">
        <v>2411</v>
      </c>
      <c r="Z77" s="439" t="s">
        <v>2411</v>
      </c>
      <c r="AA77" s="440" t="s">
        <v>4304</v>
      </c>
      <c r="AB77" s="439" t="s">
        <v>2411</v>
      </c>
      <c r="AD77" s="644" t="s">
        <v>2411</v>
      </c>
      <c r="AE77" s="440" t="str">
        <f>"#"&amp; $M$4</f>
        <v>#n.a.</v>
      </c>
      <c r="AF77" s="644" t="s">
        <v>2411</v>
      </c>
      <c r="AG77"/>
      <c r="AH77" s="644" t="s">
        <v>2411</v>
      </c>
      <c r="AI77" s="440" t="str">
        <f>"#"&amp; $M$4</f>
        <v>#n.a.</v>
      </c>
      <c r="AJ77" s="644" t="s">
        <v>2411</v>
      </c>
      <c r="AL77" s="926" t="s">
        <v>2411</v>
      </c>
      <c r="AM77" s="927" t="str">
        <f>"#"&amp; $M$4</f>
        <v>#n.a.</v>
      </c>
      <c r="AN77" s="926" t="s">
        <v>2411</v>
      </c>
      <c r="AO77" s="926"/>
      <c r="AQ77" s="926" t="s">
        <v>2411</v>
      </c>
      <c r="AR77" s="927" t="str">
        <f>"#"&amp; $M$4</f>
        <v>#n.a.</v>
      </c>
      <c r="AS77" s="926" t="s">
        <v>2411</v>
      </c>
      <c r="AU77" s="926" t="s">
        <v>2411</v>
      </c>
      <c r="AV77" s="927" t="str">
        <f>"#"&amp; $M$4</f>
        <v>#n.a.</v>
      </c>
      <c r="AW77" s="926" t="s">
        <v>2411</v>
      </c>
      <c r="AX77" s="926" t="s">
        <v>177</v>
      </c>
    </row>
    <row r="78" spans="2:50" x14ac:dyDescent="0.3">
      <c r="B78" s="439" t="s">
        <v>204</v>
      </c>
      <c r="C78" s="439" t="s">
        <v>2199</v>
      </c>
      <c r="D78" s="439" t="s">
        <v>204</v>
      </c>
      <c r="F78" s="439" t="s">
        <v>204</v>
      </c>
      <c r="G78" s="439" t="s">
        <v>2199</v>
      </c>
      <c r="H78" s="439" t="s">
        <v>204</v>
      </c>
      <c r="J78" s="439" t="s">
        <v>204</v>
      </c>
      <c r="K78" s="439" t="s">
        <v>2199</v>
      </c>
      <c r="L78" s="439" t="s">
        <v>204</v>
      </c>
      <c r="N78" s="439" t="s">
        <v>204</v>
      </c>
      <c r="O78" s="439" t="s">
        <v>2199</v>
      </c>
      <c r="P78" s="439" t="s">
        <v>204</v>
      </c>
      <c r="R78" s="439" t="s">
        <v>204</v>
      </c>
      <c r="S78" s="439" t="s">
        <v>2199</v>
      </c>
      <c r="T78" s="439" t="s">
        <v>204</v>
      </c>
      <c r="V78" s="644" t="s">
        <v>204</v>
      </c>
      <c r="W78" s="644" t="s">
        <v>2440</v>
      </c>
      <c r="X78" s="644" t="s">
        <v>204</v>
      </c>
      <c r="Z78" s="439" t="s">
        <v>204</v>
      </c>
      <c r="AA78" s="439" t="s">
        <v>4305</v>
      </c>
      <c r="AB78" s="439" t="s">
        <v>204</v>
      </c>
      <c r="AD78" s="644" t="s">
        <v>204</v>
      </c>
      <c r="AE78" s="644" t="s">
        <v>2440</v>
      </c>
      <c r="AF78" s="644" t="s">
        <v>204</v>
      </c>
      <c r="AG78"/>
      <c r="AH78" s="644" t="s">
        <v>204</v>
      </c>
      <c r="AI78" s="644" t="s">
        <v>2440</v>
      </c>
      <c r="AJ78" s="644" t="s">
        <v>204</v>
      </c>
      <c r="AL78" s="926" t="s">
        <v>204</v>
      </c>
      <c r="AM78" s="926" t="s">
        <v>2199</v>
      </c>
      <c r="AN78" s="926" t="s">
        <v>204</v>
      </c>
      <c r="AO78" s="926"/>
      <c r="AQ78" s="926" t="s">
        <v>204</v>
      </c>
      <c r="AR78" s="926" t="s">
        <v>2199</v>
      </c>
      <c r="AS78" s="926" t="s">
        <v>204</v>
      </c>
      <c r="AU78" s="926" t="s">
        <v>204</v>
      </c>
      <c r="AV78" s="926" t="s">
        <v>2199</v>
      </c>
      <c r="AW78" s="926" t="s">
        <v>204</v>
      </c>
      <c r="AX78" s="926"/>
    </row>
    <row r="79" spans="2:50" x14ac:dyDescent="0.3">
      <c r="B79" s="439" t="s">
        <v>2220</v>
      </c>
      <c r="C79" s="439" t="s">
        <v>2200</v>
      </c>
      <c r="D79" s="439" t="s">
        <v>2220</v>
      </c>
      <c r="F79" s="439" t="s">
        <v>2220</v>
      </c>
      <c r="G79" s="439" t="s">
        <v>2200</v>
      </c>
      <c r="H79" s="439" t="s">
        <v>2220</v>
      </c>
      <c r="J79" s="439" t="s">
        <v>2220</v>
      </c>
      <c r="K79" s="439" t="s">
        <v>2200</v>
      </c>
      <c r="L79" s="439" t="s">
        <v>2220</v>
      </c>
      <c r="N79" s="439" t="s">
        <v>2220</v>
      </c>
      <c r="O79" s="439" t="s">
        <v>2200</v>
      </c>
      <c r="P79" s="439" t="s">
        <v>2220</v>
      </c>
      <c r="R79" s="439" t="s">
        <v>2220</v>
      </c>
      <c r="S79" s="439" t="s">
        <v>2200</v>
      </c>
      <c r="T79" s="439" t="s">
        <v>2220</v>
      </c>
      <c r="V79" s="644" t="s">
        <v>2220</v>
      </c>
      <c r="W79" s="644" t="s">
        <v>2415</v>
      </c>
      <c r="X79" s="644" t="s">
        <v>2220</v>
      </c>
      <c r="Z79" s="439" t="s">
        <v>2220</v>
      </c>
      <c r="AA79" s="439" t="s">
        <v>2415</v>
      </c>
      <c r="AB79" s="439" t="s">
        <v>2220</v>
      </c>
      <c r="AD79" s="644" t="s">
        <v>2220</v>
      </c>
      <c r="AE79" s="644" t="s">
        <v>2415</v>
      </c>
      <c r="AF79" s="644" t="s">
        <v>2220</v>
      </c>
      <c r="AG79"/>
      <c r="AH79" s="644" t="s">
        <v>2220</v>
      </c>
      <c r="AI79" s="644" t="s">
        <v>2415</v>
      </c>
      <c r="AJ79" s="644" t="s">
        <v>2220</v>
      </c>
      <c r="AL79" s="926" t="s">
        <v>2220</v>
      </c>
      <c r="AM79" s="926" t="s">
        <v>2200</v>
      </c>
      <c r="AN79" s="926" t="s">
        <v>2220</v>
      </c>
      <c r="AO79" s="926"/>
      <c r="AQ79" s="926" t="s">
        <v>2220</v>
      </c>
      <c r="AR79" s="926" t="s">
        <v>2200</v>
      </c>
      <c r="AS79" s="926" t="s">
        <v>2220</v>
      </c>
      <c r="AU79" s="926" t="s">
        <v>2220</v>
      </c>
      <c r="AV79" s="926" t="s">
        <v>2200</v>
      </c>
      <c r="AW79" s="926" t="s">
        <v>2220</v>
      </c>
      <c r="AX79" s="926"/>
    </row>
    <row r="80" spans="2:50" x14ac:dyDescent="0.3">
      <c r="B80" s="439" t="s">
        <v>2418</v>
      </c>
      <c r="C80" s="439" t="s">
        <v>2419</v>
      </c>
      <c r="D80" s="439" t="s">
        <v>2418</v>
      </c>
      <c r="F80" s="439" t="s">
        <v>2418</v>
      </c>
      <c r="G80" s="439" t="s">
        <v>2419</v>
      </c>
      <c r="H80" s="439" t="s">
        <v>2418</v>
      </c>
      <c r="J80" s="439" t="s">
        <v>2418</v>
      </c>
      <c r="K80" s="439" t="s">
        <v>2419</v>
      </c>
      <c r="L80" s="439" t="s">
        <v>2418</v>
      </c>
      <c r="N80" s="439" t="s">
        <v>2418</v>
      </c>
      <c r="O80" s="439" t="s">
        <v>2419</v>
      </c>
      <c r="P80" s="439" t="s">
        <v>2418</v>
      </c>
      <c r="R80" s="439" t="s">
        <v>2418</v>
      </c>
      <c r="S80" s="439" t="s">
        <v>2419</v>
      </c>
      <c r="T80" s="439" t="s">
        <v>2418</v>
      </c>
      <c r="V80" s="644" t="s">
        <v>2418</v>
      </c>
      <c r="W80" s="644" t="s">
        <v>2419</v>
      </c>
      <c r="X80" s="644" t="s">
        <v>2418</v>
      </c>
      <c r="Z80" s="439" t="s">
        <v>2418</v>
      </c>
      <c r="AA80" s="439" t="s">
        <v>2419</v>
      </c>
      <c r="AB80" s="439" t="s">
        <v>2418</v>
      </c>
      <c r="AD80" s="644" t="s">
        <v>2418</v>
      </c>
      <c r="AE80" s="644" t="s">
        <v>2419</v>
      </c>
      <c r="AF80" s="644" t="s">
        <v>2418</v>
      </c>
      <c r="AG80"/>
      <c r="AH80" s="644" t="s">
        <v>2418</v>
      </c>
      <c r="AI80" s="644" t="s">
        <v>2419</v>
      </c>
      <c r="AJ80" s="644" t="s">
        <v>2418</v>
      </c>
      <c r="AL80" s="926" t="s">
        <v>2418</v>
      </c>
      <c r="AM80" s="926" t="s">
        <v>2419</v>
      </c>
      <c r="AN80" s="926" t="s">
        <v>2418</v>
      </c>
      <c r="AO80" s="926"/>
      <c r="AQ80" s="926" t="s">
        <v>2418</v>
      </c>
      <c r="AR80" s="926" t="s">
        <v>2419</v>
      </c>
      <c r="AS80" s="926" t="s">
        <v>2418</v>
      </c>
      <c r="AU80" s="926" t="s">
        <v>2418</v>
      </c>
      <c r="AV80" s="926" t="s">
        <v>2419</v>
      </c>
      <c r="AW80" s="926" t="s">
        <v>2418</v>
      </c>
      <c r="AX80" s="926"/>
    </row>
    <row r="81" spans="2:50" x14ac:dyDescent="0.3">
      <c r="B81" s="439" t="s">
        <v>2422</v>
      </c>
      <c r="C81" s="439" t="s">
        <v>2201</v>
      </c>
      <c r="D81" s="439" t="s">
        <v>2422</v>
      </c>
      <c r="F81" s="439" t="s">
        <v>2422</v>
      </c>
      <c r="G81" s="439" t="s">
        <v>2201</v>
      </c>
      <c r="H81" s="439" t="s">
        <v>2422</v>
      </c>
      <c r="J81" s="439" t="s">
        <v>2422</v>
      </c>
      <c r="K81" s="439" t="s">
        <v>2201</v>
      </c>
      <c r="L81" s="439" t="s">
        <v>2422</v>
      </c>
      <c r="N81" s="439" t="s">
        <v>2422</v>
      </c>
      <c r="O81" s="439" t="s">
        <v>2201</v>
      </c>
      <c r="P81" s="439" t="s">
        <v>2422</v>
      </c>
      <c r="R81" s="439" t="s">
        <v>2422</v>
      </c>
      <c r="S81" s="439" t="s">
        <v>2201</v>
      </c>
      <c r="T81" s="439" t="s">
        <v>2422</v>
      </c>
      <c r="V81" s="644" t="s">
        <v>2422</v>
      </c>
      <c r="W81" s="644" t="s">
        <v>2441</v>
      </c>
      <c r="X81" s="644" t="s">
        <v>2422</v>
      </c>
      <c r="Z81" s="439" t="s">
        <v>2422</v>
      </c>
      <c r="AA81" s="439" t="s">
        <v>2423</v>
      </c>
      <c r="AB81" s="439" t="s">
        <v>2422</v>
      </c>
      <c r="AD81" s="644" t="s">
        <v>2422</v>
      </c>
      <c r="AE81" s="644" t="s">
        <v>2442</v>
      </c>
      <c r="AF81" s="644" t="s">
        <v>2422</v>
      </c>
      <c r="AG81"/>
      <c r="AH81" s="644" t="s">
        <v>2422</v>
      </c>
      <c r="AI81" s="644" t="s">
        <v>2442</v>
      </c>
      <c r="AJ81" s="644" t="s">
        <v>2422</v>
      </c>
      <c r="AL81" s="926" t="s">
        <v>2422</v>
      </c>
      <c r="AM81" s="926" t="s">
        <v>2201</v>
      </c>
      <c r="AN81" s="926" t="s">
        <v>2422</v>
      </c>
      <c r="AO81" s="926"/>
      <c r="AQ81" s="926" t="s">
        <v>2422</v>
      </c>
      <c r="AR81" s="926" t="s">
        <v>2420</v>
      </c>
      <c r="AS81" s="926" t="s">
        <v>2422</v>
      </c>
      <c r="AU81" s="926" t="s">
        <v>2422</v>
      </c>
      <c r="AV81" s="926" t="s">
        <v>2201</v>
      </c>
      <c r="AW81" s="926" t="s">
        <v>2422</v>
      </c>
      <c r="AX81" s="926"/>
    </row>
    <row r="82" spans="2:50" x14ac:dyDescent="0.3">
      <c r="B82" s="439" t="s">
        <v>2424</v>
      </c>
      <c r="C82" s="439" t="s">
        <v>2420</v>
      </c>
      <c r="D82" s="439" t="s">
        <v>2443</v>
      </c>
      <c r="F82" s="439" t="s">
        <v>2424</v>
      </c>
      <c r="G82" s="439" t="s">
        <v>2420</v>
      </c>
      <c r="H82" s="439" t="s">
        <v>2444</v>
      </c>
      <c r="J82" s="439" t="s">
        <v>2424</v>
      </c>
      <c r="K82" s="439" t="s">
        <v>2420</v>
      </c>
      <c r="L82" s="439" t="s">
        <v>2445</v>
      </c>
      <c r="N82" s="439" t="s">
        <v>2424</v>
      </c>
      <c r="O82" s="439" t="s">
        <v>2420</v>
      </c>
      <c r="P82" s="439" t="s">
        <v>2446</v>
      </c>
      <c r="R82" s="439" t="s">
        <v>2424</v>
      </c>
      <c r="S82" s="439" t="s">
        <v>2420</v>
      </c>
      <c r="T82" s="439" t="s">
        <v>2447</v>
      </c>
      <c r="V82" s="644" t="s">
        <v>2424</v>
      </c>
      <c r="W82" s="644" t="s">
        <v>2432</v>
      </c>
      <c r="X82" s="645" t="s">
        <v>2428</v>
      </c>
      <c r="Z82" s="439" t="s">
        <v>2424</v>
      </c>
      <c r="AA82" s="439" t="s">
        <v>2420</v>
      </c>
      <c r="AB82" s="439" t="s">
        <v>2433</v>
      </c>
      <c r="AD82" s="644" t="s">
        <v>2424</v>
      </c>
      <c r="AE82" s="644" t="s">
        <v>2441</v>
      </c>
      <c r="AF82" s="644" t="s">
        <v>2448</v>
      </c>
      <c r="AG82"/>
      <c r="AH82" s="644" t="s">
        <v>2424</v>
      </c>
      <c r="AI82" s="644" t="s">
        <v>2441</v>
      </c>
      <c r="AJ82" s="644" t="s">
        <v>2449</v>
      </c>
      <c r="AL82" s="926" t="s">
        <v>2424</v>
      </c>
      <c r="AM82" s="926" t="s">
        <v>2420</v>
      </c>
      <c r="AN82" s="926" t="s">
        <v>4248</v>
      </c>
      <c r="AO82" s="926" t="s">
        <v>4249</v>
      </c>
      <c r="AQ82" s="926" t="s">
        <v>2424</v>
      </c>
      <c r="AR82" s="926" t="s">
        <v>2421</v>
      </c>
      <c r="AS82" s="926"/>
      <c r="AU82" s="926" t="s">
        <v>2424</v>
      </c>
      <c r="AV82" s="928" t="s">
        <v>2420</v>
      </c>
      <c r="AW82" s="928" t="s">
        <v>4248</v>
      </c>
      <c r="AX82" s="926" t="s">
        <v>4283</v>
      </c>
    </row>
    <row r="83" spans="2:50" x14ac:dyDescent="0.3">
      <c r="B83" s="439" t="s">
        <v>2431</v>
      </c>
      <c r="C83" s="439" t="s">
        <v>2421</v>
      </c>
      <c r="D83" s="439"/>
      <c r="F83" s="439" t="s">
        <v>2431</v>
      </c>
      <c r="G83" s="439" t="s">
        <v>2421</v>
      </c>
      <c r="H83" s="439"/>
      <c r="J83" s="439" t="s">
        <v>2431</v>
      </c>
      <c r="K83" s="439" t="s">
        <v>2421</v>
      </c>
      <c r="L83" s="439"/>
      <c r="N83" s="439" t="s">
        <v>2431</v>
      </c>
      <c r="O83" s="439" t="s">
        <v>2421</v>
      </c>
      <c r="P83" s="439"/>
      <c r="R83" s="439" t="s">
        <v>2431</v>
      </c>
      <c r="S83" s="439" t="s">
        <v>2421</v>
      </c>
      <c r="T83" s="439"/>
      <c r="V83" s="644" t="s">
        <v>2431</v>
      </c>
      <c r="W83" s="644" t="s">
        <v>2421</v>
      </c>
      <c r="X83" s="644"/>
      <c r="Z83" s="439" t="s">
        <v>2431</v>
      </c>
      <c r="AA83" s="439" t="s">
        <v>2199</v>
      </c>
      <c r="AB83" s="439" t="s">
        <v>2425</v>
      </c>
      <c r="AD83" s="644" t="s">
        <v>2431</v>
      </c>
      <c r="AE83" s="644" t="s">
        <v>2432</v>
      </c>
      <c r="AF83" s="645" t="s">
        <v>2428</v>
      </c>
      <c r="AG83"/>
      <c r="AH83" s="644" t="s">
        <v>2431</v>
      </c>
      <c r="AI83" s="644" t="s">
        <v>2432</v>
      </c>
      <c r="AJ83" s="645" t="s">
        <v>2428</v>
      </c>
      <c r="AL83" s="926" t="s">
        <v>2431</v>
      </c>
      <c r="AM83" s="926" t="s">
        <v>2421</v>
      </c>
      <c r="AN83" s="926"/>
      <c r="AO83" s="926"/>
      <c r="AQ83" s="926" t="s">
        <v>2431</v>
      </c>
      <c r="AR83" s="926" t="s">
        <v>2421</v>
      </c>
      <c r="AS83" s="926"/>
      <c r="AU83" s="926" t="s">
        <v>2431</v>
      </c>
      <c r="AV83" s="926" t="s">
        <v>2421</v>
      </c>
      <c r="AW83" s="926"/>
      <c r="AX83" s="926"/>
    </row>
    <row r="84" spans="2:50" x14ac:dyDescent="0.3">
      <c r="B84" s="439" t="s">
        <v>2434</v>
      </c>
      <c r="C84" s="439" t="s">
        <v>2421</v>
      </c>
      <c r="D84" s="439"/>
      <c r="F84" s="439" t="s">
        <v>2434</v>
      </c>
      <c r="G84" s="439" t="s">
        <v>2421</v>
      </c>
      <c r="H84" s="439"/>
      <c r="J84" s="439" t="s">
        <v>2434</v>
      </c>
      <c r="K84" s="439" t="s">
        <v>2421</v>
      </c>
      <c r="L84" s="439"/>
      <c r="N84" s="439" t="s">
        <v>2434</v>
      </c>
      <c r="O84" s="439" t="s">
        <v>2421</v>
      </c>
      <c r="P84" s="439"/>
      <c r="R84" s="439" t="s">
        <v>2434</v>
      </c>
      <c r="S84" s="439" t="s">
        <v>2421</v>
      </c>
      <c r="T84" s="439"/>
      <c r="V84" s="644" t="s">
        <v>2434</v>
      </c>
      <c r="W84" s="644" t="s">
        <v>2421</v>
      </c>
      <c r="X84" s="644"/>
      <c r="Z84" s="439" t="s">
        <v>2434</v>
      </c>
      <c r="AA84" s="439" t="s">
        <v>2421</v>
      </c>
      <c r="AB84" s="439"/>
      <c r="AD84" s="644" t="s">
        <v>2434</v>
      </c>
      <c r="AE84" s="644" t="s">
        <v>2421</v>
      </c>
      <c r="AF84" s="644"/>
      <c r="AG84"/>
      <c r="AH84" s="644" t="s">
        <v>2434</v>
      </c>
      <c r="AI84" s="644" t="s">
        <v>2421</v>
      </c>
      <c r="AJ84" s="644"/>
      <c r="AL84" s="926" t="s">
        <v>2434</v>
      </c>
      <c r="AM84" s="926" t="s">
        <v>2421</v>
      </c>
      <c r="AN84" s="926"/>
      <c r="AO84" s="926"/>
      <c r="AQ84" s="926" t="s">
        <v>2434</v>
      </c>
      <c r="AR84" s="926" t="s">
        <v>2421</v>
      </c>
      <c r="AS84" s="926"/>
      <c r="AU84" s="926" t="s">
        <v>2434</v>
      </c>
      <c r="AV84" s="926" t="s">
        <v>2421</v>
      </c>
      <c r="AW84" s="926"/>
      <c r="AX84" s="926"/>
    </row>
    <row r="85" spans="2:50" x14ac:dyDescent="0.3">
      <c r="B85" s="439" t="s">
        <v>2437</v>
      </c>
      <c r="C85" s="439" t="s">
        <v>2421</v>
      </c>
      <c r="D85" s="439"/>
      <c r="F85" s="439" t="s">
        <v>2437</v>
      </c>
      <c r="G85" s="439" t="s">
        <v>2421</v>
      </c>
      <c r="H85" s="439"/>
      <c r="J85" s="439" t="s">
        <v>2437</v>
      </c>
      <c r="K85" s="439" t="s">
        <v>2421</v>
      </c>
      <c r="L85" s="439"/>
      <c r="N85" s="439" t="s">
        <v>2437</v>
      </c>
      <c r="O85" s="439" t="s">
        <v>2421</v>
      </c>
      <c r="P85" s="439"/>
      <c r="R85" s="439" t="s">
        <v>2437</v>
      </c>
      <c r="S85" s="439" t="s">
        <v>2421</v>
      </c>
      <c r="T85" s="439"/>
      <c r="V85" s="644" t="s">
        <v>2437</v>
      </c>
      <c r="W85" s="644" t="s">
        <v>2421</v>
      </c>
      <c r="X85" s="644"/>
      <c r="Z85" s="439" t="s">
        <v>2437</v>
      </c>
      <c r="AA85" s="439" t="s">
        <v>2421</v>
      </c>
      <c r="AB85" s="439"/>
      <c r="AD85" s="644" t="s">
        <v>2437</v>
      </c>
      <c r="AE85" s="644" t="s">
        <v>2421</v>
      </c>
      <c r="AF85" s="644"/>
      <c r="AG85"/>
      <c r="AH85" s="644" t="s">
        <v>2437</v>
      </c>
      <c r="AI85" s="644" t="s">
        <v>2421</v>
      </c>
      <c r="AJ85" s="644"/>
      <c r="AL85" s="928" t="s">
        <v>2437</v>
      </c>
      <c r="AM85" s="928" t="s">
        <v>2421</v>
      </c>
      <c r="AN85" s="926"/>
      <c r="AO85" s="926"/>
      <c r="AQ85" s="926" t="s">
        <v>2437</v>
      </c>
      <c r="AR85" s="926" t="s">
        <v>2421</v>
      </c>
      <c r="AS85" s="926"/>
      <c r="AU85" s="926" t="s">
        <v>2437</v>
      </c>
      <c r="AV85" s="926" t="s">
        <v>2421</v>
      </c>
      <c r="AW85" s="926"/>
      <c r="AX85" s="926"/>
    </row>
    <row r="86" spans="2:50" x14ac:dyDescent="0.3">
      <c r="B86" s="680"/>
      <c r="C86" s="680"/>
      <c r="D86" s="680"/>
      <c r="AL86" s="928">
        <v>1000</v>
      </c>
      <c r="AM86" s="928" t="s">
        <v>2438</v>
      </c>
      <c r="AN86" s="926"/>
      <c r="AO86" s="926"/>
      <c r="AQ86" s="928">
        <v>1000</v>
      </c>
      <c r="AR86" s="928" t="s">
        <v>2438</v>
      </c>
      <c r="AS86" s="926"/>
      <c r="AU86" s="928">
        <v>1000</v>
      </c>
      <c r="AV86" s="928" t="s">
        <v>2438</v>
      </c>
      <c r="AW86" s="926"/>
      <c r="AX86" s="926"/>
    </row>
    <row r="87" spans="2:50" x14ac:dyDescent="0.3">
      <c r="B87" s="660" t="s">
        <v>2379</v>
      </c>
    </row>
    <row r="88" spans="2:50" hidden="1" outlineLevel="1" x14ac:dyDescent="0.3">
      <c r="C88" s="306"/>
      <c r="D88" s="306"/>
      <c r="E88" s="307" t="s">
        <v>232</v>
      </c>
      <c r="F88" s="307" t="s">
        <v>233</v>
      </c>
      <c r="G88" s="518" t="s">
        <v>234</v>
      </c>
      <c r="H88" s="518" t="s">
        <v>235</v>
      </c>
      <c r="I88" s="518" t="s">
        <v>236</v>
      </c>
      <c r="J88" s="307" t="s">
        <v>237</v>
      </c>
      <c r="K88" s="307" t="s">
        <v>238</v>
      </c>
      <c r="L88" s="307" t="s">
        <v>239</v>
      </c>
      <c r="M88" s="307" t="s">
        <v>240</v>
      </c>
      <c r="N88" s="307" t="s">
        <v>241</v>
      </c>
      <c r="O88" s="307" t="s">
        <v>242</v>
      </c>
      <c r="P88" s="307" t="s">
        <v>243</v>
      </c>
      <c r="Q88" s="307" t="s">
        <v>244</v>
      </c>
      <c r="R88" s="307" t="s">
        <v>245</v>
      </c>
      <c r="S88" s="307" t="s">
        <v>246</v>
      </c>
      <c r="T88" s="307" t="s">
        <v>247</v>
      </c>
      <c r="U88" s="307" t="s">
        <v>248</v>
      </c>
      <c r="V88" s="307" t="s">
        <v>249</v>
      </c>
      <c r="W88" s="307" t="s">
        <v>250</v>
      </c>
      <c r="X88" s="307" t="s">
        <v>251</v>
      </c>
      <c r="Y88" s="307" t="s">
        <v>252</v>
      </c>
      <c r="Z88" s="307" t="s">
        <v>253</v>
      </c>
      <c r="AA88" s="307" t="s">
        <v>254</v>
      </c>
      <c r="AB88" s="307" t="s">
        <v>255</v>
      </c>
      <c r="AC88" s="307" t="s">
        <v>256</v>
      </c>
      <c r="AD88" s="307" t="s">
        <v>257</v>
      </c>
      <c r="AE88" s="307" t="s">
        <v>258</v>
      </c>
      <c r="AF88" s="307" t="s">
        <v>259</v>
      </c>
      <c r="AG88" s="307" t="s">
        <v>260</v>
      </c>
      <c r="AH88" s="307" t="s">
        <v>261</v>
      </c>
      <c r="AI88" s="307" t="s">
        <v>262</v>
      </c>
      <c r="AJ88" s="307" t="s">
        <v>263</v>
      </c>
      <c r="AK88" s="307" t="s">
        <v>264</v>
      </c>
      <c r="AL88" s="307" t="s">
        <v>265</v>
      </c>
    </row>
    <row r="89" spans="2:50" hidden="1" outlineLevel="1" x14ac:dyDescent="0.3">
      <c r="B89" s="527"/>
      <c r="C89" s="519" t="s">
        <v>2450</v>
      </c>
      <c r="D89" s="582" t="s">
        <v>2451</v>
      </c>
      <c r="E89" s="308" t="s">
        <v>2208</v>
      </c>
      <c r="F89" s="308" t="s">
        <v>2208</v>
      </c>
      <c r="G89" s="308" t="s">
        <v>2208</v>
      </c>
      <c r="H89" s="308" t="s">
        <v>2208</v>
      </c>
      <c r="I89" s="308" t="s">
        <v>2208</v>
      </c>
      <c r="J89" s="308" t="s">
        <v>2208</v>
      </c>
      <c r="K89" s="308" t="s">
        <v>2208</v>
      </c>
      <c r="L89" s="308" t="s">
        <v>2208</v>
      </c>
      <c r="M89" s="308" t="s">
        <v>2208</v>
      </c>
      <c r="N89" s="308" t="s">
        <v>2208</v>
      </c>
      <c r="O89" s="308" t="s">
        <v>2208</v>
      </c>
      <c r="P89" s="308" t="s">
        <v>2208</v>
      </c>
      <c r="Q89" s="308" t="s">
        <v>2208</v>
      </c>
      <c r="R89" s="308" t="s">
        <v>2208</v>
      </c>
      <c r="S89" s="308" t="s">
        <v>2208</v>
      </c>
      <c r="T89" s="308" t="s">
        <v>2208</v>
      </c>
      <c r="U89" s="308" t="s">
        <v>2208</v>
      </c>
      <c r="V89" s="308" t="s">
        <v>2208</v>
      </c>
      <c r="W89" s="308" t="s">
        <v>2208</v>
      </c>
      <c r="X89" s="308" t="s">
        <v>2208</v>
      </c>
      <c r="Y89" s="308" t="s">
        <v>2208</v>
      </c>
      <c r="Z89" s="308" t="s">
        <v>2208</v>
      </c>
      <c r="AA89" s="308" t="s">
        <v>2208</v>
      </c>
      <c r="AB89" s="308" t="s">
        <v>2208</v>
      </c>
      <c r="AC89" s="308" t="s">
        <v>2208</v>
      </c>
      <c r="AD89" s="308" t="s">
        <v>2208</v>
      </c>
      <c r="AE89" s="308" t="s">
        <v>2208</v>
      </c>
      <c r="AF89" s="308" t="s">
        <v>2208</v>
      </c>
      <c r="AG89" s="308" t="s">
        <v>2208</v>
      </c>
      <c r="AH89" s="308" t="s">
        <v>2208</v>
      </c>
      <c r="AI89" s="308" t="s">
        <v>2208</v>
      </c>
      <c r="AJ89" s="308" t="s">
        <v>2208</v>
      </c>
      <c r="AK89" s="308" t="s">
        <v>2208</v>
      </c>
      <c r="AL89" s="308" t="s">
        <v>2208</v>
      </c>
    </row>
    <row r="90" spans="2:50" hidden="1" outlineLevel="1" x14ac:dyDescent="0.3">
      <c r="B90" s="527"/>
      <c r="C90" s="519" t="s">
        <v>2450</v>
      </c>
      <c r="D90" s="582" t="s">
        <v>2452</v>
      </c>
      <c r="E90" s="308" t="s">
        <v>2208</v>
      </c>
      <c r="F90" s="308" t="s">
        <v>2208</v>
      </c>
      <c r="G90" s="308" t="s">
        <v>2208</v>
      </c>
      <c r="H90" s="308" t="s">
        <v>2208</v>
      </c>
      <c r="I90" s="308" t="s">
        <v>2208</v>
      </c>
      <c r="J90" s="308" t="s">
        <v>2208</v>
      </c>
      <c r="K90" s="308" t="s">
        <v>2208</v>
      </c>
      <c r="L90" s="308" t="s">
        <v>2208</v>
      </c>
      <c r="M90" s="308" t="s">
        <v>2208</v>
      </c>
      <c r="N90" s="308" t="s">
        <v>2208</v>
      </c>
      <c r="O90" s="308" t="s">
        <v>2208</v>
      </c>
      <c r="P90" s="308" t="s">
        <v>2208</v>
      </c>
      <c r="Q90" s="308" t="s">
        <v>2208</v>
      </c>
      <c r="R90" s="308" t="s">
        <v>2208</v>
      </c>
      <c r="S90" s="308" t="s">
        <v>2208</v>
      </c>
      <c r="T90" s="308" t="s">
        <v>2208</v>
      </c>
      <c r="U90" s="308" t="s">
        <v>2208</v>
      </c>
      <c r="V90" s="308" t="s">
        <v>2208</v>
      </c>
      <c r="W90" s="308" t="s">
        <v>2208</v>
      </c>
      <c r="X90" s="308" t="s">
        <v>2208</v>
      </c>
      <c r="Y90" s="308" t="s">
        <v>2208</v>
      </c>
      <c r="Z90" s="308" t="s">
        <v>2208</v>
      </c>
      <c r="AA90" s="308" t="s">
        <v>2208</v>
      </c>
      <c r="AB90" s="308" t="s">
        <v>2208</v>
      </c>
      <c r="AC90" s="308" t="s">
        <v>2208</v>
      </c>
      <c r="AD90" s="308" t="s">
        <v>2208</v>
      </c>
      <c r="AE90" s="308" t="s">
        <v>2208</v>
      </c>
      <c r="AF90" s="308" t="s">
        <v>2208</v>
      </c>
      <c r="AG90" s="308" t="s">
        <v>2208</v>
      </c>
      <c r="AH90" s="308" t="s">
        <v>2208</v>
      </c>
      <c r="AI90" s="308" t="s">
        <v>2208</v>
      </c>
      <c r="AJ90" s="308" t="s">
        <v>2208</v>
      </c>
      <c r="AK90" s="308" t="s">
        <v>2208</v>
      </c>
      <c r="AL90" s="308" t="s">
        <v>2208</v>
      </c>
    </row>
    <row r="91" spans="2:50" hidden="1" outlineLevel="1" x14ac:dyDescent="0.3">
      <c r="B91" s="527"/>
      <c r="C91" s="519" t="s">
        <v>2450</v>
      </c>
      <c r="D91" s="582" t="s">
        <v>2453</v>
      </c>
      <c r="E91" s="308" t="s">
        <v>2208</v>
      </c>
      <c r="F91" s="308" t="s">
        <v>2208</v>
      </c>
      <c r="G91" s="308" t="s">
        <v>2208</v>
      </c>
      <c r="H91" s="308" t="s">
        <v>2208</v>
      </c>
      <c r="I91" s="308" t="s">
        <v>2208</v>
      </c>
      <c r="J91" s="308" t="s">
        <v>2208</v>
      </c>
      <c r="K91" s="308" t="s">
        <v>2208</v>
      </c>
      <c r="L91" s="308" t="s">
        <v>2208</v>
      </c>
      <c r="M91" s="308" t="s">
        <v>2208</v>
      </c>
      <c r="N91" s="308" t="s">
        <v>2208</v>
      </c>
      <c r="O91" s="308" t="s">
        <v>2208</v>
      </c>
      <c r="P91" s="308" t="s">
        <v>2208</v>
      </c>
      <c r="Q91" s="308" t="s">
        <v>2208</v>
      </c>
      <c r="R91" s="308" t="s">
        <v>2208</v>
      </c>
      <c r="S91" s="308" t="s">
        <v>2208</v>
      </c>
      <c r="T91" s="308" t="s">
        <v>2208</v>
      </c>
      <c r="U91" s="308" t="s">
        <v>2208</v>
      </c>
      <c r="V91" s="308" t="s">
        <v>2208</v>
      </c>
      <c r="W91" s="308" t="s">
        <v>2208</v>
      </c>
      <c r="X91" s="308" t="s">
        <v>2208</v>
      </c>
      <c r="Y91" s="308" t="s">
        <v>2208</v>
      </c>
      <c r="Z91" s="308" t="s">
        <v>2208</v>
      </c>
      <c r="AA91" s="308" t="s">
        <v>2208</v>
      </c>
      <c r="AB91" s="308" t="s">
        <v>2208</v>
      </c>
      <c r="AC91" s="308" t="s">
        <v>2208</v>
      </c>
      <c r="AD91" s="308" t="s">
        <v>2208</v>
      </c>
      <c r="AE91" s="308" t="s">
        <v>2208</v>
      </c>
      <c r="AF91" s="308" t="s">
        <v>2208</v>
      </c>
      <c r="AG91" s="308" t="s">
        <v>2208</v>
      </c>
      <c r="AH91" s="308" t="s">
        <v>2208</v>
      </c>
      <c r="AI91" s="308" t="s">
        <v>2208</v>
      </c>
      <c r="AJ91" s="308" t="s">
        <v>2208</v>
      </c>
      <c r="AK91" s="308" t="s">
        <v>2208</v>
      </c>
      <c r="AL91" s="308" t="s">
        <v>2208</v>
      </c>
    </row>
    <row r="92" spans="2:50" hidden="1" outlineLevel="1" x14ac:dyDescent="0.3">
      <c r="B92" s="527"/>
      <c r="C92" s="519" t="s">
        <v>2450</v>
      </c>
      <c r="D92" s="582" t="s">
        <v>2454</v>
      </c>
      <c r="E92" s="308" t="s">
        <v>2208</v>
      </c>
      <c r="F92" s="308" t="s">
        <v>2208</v>
      </c>
      <c r="G92" s="308" t="s">
        <v>2208</v>
      </c>
      <c r="H92" s="308" t="s">
        <v>2208</v>
      </c>
      <c r="I92" s="308" t="s">
        <v>2208</v>
      </c>
      <c r="J92" s="308" t="s">
        <v>2208</v>
      </c>
      <c r="K92" s="308" t="s">
        <v>2208</v>
      </c>
      <c r="L92" s="308" t="s">
        <v>2208</v>
      </c>
      <c r="M92" s="308" t="s">
        <v>2208</v>
      </c>
      <c r="N92" s="308" t="s">
        <v>2208</v>
      </c>
      <c r="O92" s="308" t="s">
        <v>2208</v>
      </c>
      <c r="P92" s="308" t="s">
        <v>2208</v>
      </c>
      <c r="Q92" s="308" t="s">
        <v>2208</v>
      </c>
      <c r="R92" s="308" t="s">
        <v>2208</v>
      </c>
      <c r="S92" s="308" t="s">
        <v>2208</v>
      </c>
      <c r="T92" s="308" t="s">
        <v>2208</v>
      </c>
      <c r="U92" s="308" t="s">
        <v>2208</v>
      </c>
      <c r="V92" s="308" t="s">
        <v>2208</v>
      </c>
      <c r="W92" s="308" t="s">
        <v>2208</v>
      </c>
      <c r="X92" s="308" t="s">
        <v>2208</v>
      </c>
      <c r="Y92" s="308" t="s">
        <v>2208</v>
      </c>
      <c r="Z92" s="308" t="s">
        <v>2208</v>
      </c>
      <c r="AA92" s="308" t="s">
        <v>2208</v>
      </c>
      <c r="AB92" s="308" t="s">
        <v>2208</v>
      </c>
      <c r="AC92" s="308" t="s">
        <v>2208</v>
      </c>
      <c r="AD92" s="308" t="s">
        <v>2208</v>
      </c>
      <c r="AE92" s="308" t="s">
        <v>2208</v>
      </c>
      <c r="AF92" s="308" t="s">
        <v>2208</v>
      </c>
      <c r="AG92" s="308" t="s">
        <v>2208</v>
      </c>
      <c r="AH92" s="308" t="s">
        <v>2208</v>
      </c>
      <c r="AI92" s="308" t="s">
        <v>2208</v>
      </c>
      <c r="AJ92" s="308" t="s">
        <v>2208</v>
      </c>
      <c r="AK92" s="308" t="s">
        <v>2208</v>
      </c>
      <c r="AL92" s="308" t="s">
        <v>2208</v>
      </c>
    </row>
    <row r="93" spans="2:50" hidden="1" outlineLevel="1" x14ac:dyDescent="0.3">
      <c r="B93" s="527"/>
      <c r="C93" s="519" t="s">
        <v>2450</v>
      </c>
      <c r="D93" s="582" t="s">
        <v>2455</v>
      </c>
      <c r="E93" s="308" t="s">
        <v>2208</v>
      </c>
      <c r="F93" s="308" t="s">
        <v>2208</v>
      </c>
      <c r="G93" s="308" t="s">
        <v>2208</v>
      </c>
      <c r="H93" s="308" t="s">
        <v>2208</v>
      </c>
      <c r="I93" s="308" t="s">
        <v>2208</v>
      </c>
      <c r="J93" s="308" t="s">
        <v>2208</v>
      </c>
      <c r="K93" s="308" t="s">
        <v>2208</v>
      </c>
      <c r="L93" s="308" t="s">
        <v>2208</v>
      </c>
      <c r="M93" s="308" t="s">
        <v>2208</v>
      </c>
      <c r="N93" s="308" t="s">
        <v>2208</v>
      </c>
      <c r="O93" s="308" t="s">
        <v>2208</v>
      </c>
      <c r="P93" s="308" t="s">
        <v>2208</v>
      </c>
      <c r="Q93" s="308" t="s">
        <v>2208</v>
      </c>
      <c r="R93" s="308" t="s">
        <v>2208</v>
      </c>
      <c r="S93" s="308" t="s">
        <v>2208</v>
      </c>
      <c r="T93" s="308" t="s">
        <v>2208</v>
      </c>
      <c r="U93" s="308" t="s">
        <v>2208</v>
      </c>
      <c r="V93" s="308" t="s">
        <v>2208</v>
      </c>
      <c r="W93" s="308" t="s">
        <v>2208</v>
      </c>
      <c r="X93" s="308" t="s">
        <v>2208</v>
      </c>
      <c r="Y93" s="308" t="s">
        <v>2208</v>
      </c>
      <c r="Z93" s="308" t="s">
        <v>2208</v>
      </c>
      <c r="AA93" s="308" t="s">
        <v>2208</v>
      </c>
      <c r="AB93" s="308" t="s">
        <v>2208</v>
      </c>
      <c r="AC93" s="308" t="s">
        <v>2208</v>
      </c>
      <c r="AD93" s="308" t="s">
        <v>2208</v>
      </c>
      <c r="AE93" s="308" t="s">
        <v>2208</v>
      </c>
      <c r="AF93" s="308" t="s">
        <v>2208</v>
      </c>
      <c r="AG93" s="308" t="s">
        <v>2208</v>
      </c>
      <c r="AH93" s="308" t="s">
        <v>2208</v>
      </c>
      <c r="AI93" s="308" t="s">
        <v>2208</v>
      </c>
      <c r="AJ93" s="308" t="s">
        <v>2208</v>
      </c>
      <c r="AK93" s="308" t="s">
        <v>2208</v>
      </c>
      <c r="AL93" s="308" t="s">
        <v>2208</v>
      </c>
    </row>
    <row r="94" spans="2:50" hidden="1" outlineLevel="1" x14ac:dyDescent="0.3">
      <c r="B94" s="527"/>
      <c r="C94" s="519" t="s">
        <v>2450</v>
      </c>
      <c r="D94" s="582" t="s">
        <v>2456</v>
      </c>
      <c r="E94" s="308" t="s">
        <v>2208</v>
      </c>
      <c r="F94" s="308" t="s">
        <v>2208</v>
      </c>
      <c r="G94" s="308" t="s">
        <v>2208</v>
      </c>
      <c r="H94" s="308" t="s">
        <v>2208</v>
      </c>
      <c r="I94" s="308" t="s">
        <v>2208</v>
      </c>
      <c r="J94" s="308" t="s">
        <v>2208</v>
      </c>
      <c r="K94" s="308" t="s">
        <v>2208</v>
      </c>
      <c r="L94" s="308" t="s">
        <v>2208</v>
      </c>
      <c r="M94" s="308" t="s">
        <v>2208</v>
      </c>
      <c r="N94" s="308" t="s">
        <v>2208</v>
      </c>
      <c r="O94" s="308" t="s">
        <v>2208</v>
      </c>
      <c r="P94" s="308" t="s">
        <v>2208</v>
      </c>
      <c r="Q94" s="308" t="s">
        <v>2208</v>
      </c>
      <c r="R94" s="308" t="s">
        <v>2208</v>
      </c>
      <c r="S94" s="308" t="s">
        <v>2208</v>
      </c>
      <c r="T94" s="308" t="s">
        <v>2208</v>
      </c>
      <c r="U94" s="308" t="s">
        <v>2208</v>
      </c>
      <c r="V94" s="308" t="s">
        <v>2208</v>
      </c>
      <c r="W94" s="308" t="s">
        <v>2208</v>
      </c>
      <c r="X94" s="308" t="s">
        <v>2208</v>
      </c>
      <c r="Y94" s="308" t="s">
        <v>2208</v>
      </c>
      <c r="Z94" s="308" t="s">
        <v>2208</v>
      </c>
      <c r="AA94" s="308" t="s">
        <v>2208</v>
      </c>
      <c r="AB94" s="308" t="s">
        <v>2208</v>
      </c>
      <c r="AC94" s="308" t="s">
        <v>2208</v>
      </c>
      <c r="AD94" s="308" t="s">
        <v>2208</v>
      </c>
      <c r="AE94" s="308" t="s">
        <v>2208</v>
      </c>
      <c r="AF94" s="308" t="s">
        <v>2208</v>
      </c>
      <c r="AG94" s="308" t="s">
        <v>2208</v>
      </c>
      <c r="AH94" s="308" t="s">
        <v>2208</v>
      </c>
      <c r="AI94" s="308" t="s">
        <v>2208</v>
      </c>
      <c r="AJ94" s="308" t="s">
        <v>2208</v>
      </c>
      <c r="AK94" s="308" t="s">
        <v>2208</v>
      </c>
      <c r="AL94" s="308" t="s">
        <v>2208</v>
      </c>
    </row>
    <row r="95" spans="2:50" hidden="1" outlineLevel="1" x14ac:dyDescent="0.3">
      <c r="B95" s="527"/>
      <c r="C95" s="519" t="s">
        <v>2450</v>
      </c>
      <c r="D95" s="582" t="s">
        <v>2457</v>
      </c>
      <c r="E95" s="308" t="s">
        <v>2208</v>
      </c>
      <c r="F95" s="308" t="s">
        <v>2208</v>
      </c>
      <c r="G95" s="308" t="s">
        <v>2208</v>
      </c>
      <c r="H95" s="308" t="s">
        <v>2208</v>
      </c>
      <c r="I95" s="308" t="s">
        <v>2208</v>
      </c>
      <c r="J95" s="308" t="s">
        <v>2208</v>
      </c>
      <c r="K95" s="308" t="s">
        <v>2208</v>
      </c>
      <c r="L95" s="308" t="s">
        <v>2208</v>
      </c>
      <c r="M95" s="308" t="s">
        <v>2208</v>
      </c>
      <c r="N95" s="308" t="s">
        <v>2208</v>
      </c>
      <c r="O95" s="308" t="s">
        <v>2208</v>
      </c>
      <c r="P95" s="308" t="s">
        <v>2208</v>
      </c>
      <c r="Q95" s="308" t="s">
        <v>2208</v>
      </c>
      <c r="R95" s="308" t="s">
        <v>2208</v>
      </c>
      <c r="S95" s="308" t="s">
        <v>2208</v>
      </c>
      <c r="T95" s="308" t="s">
        <v>2208</v>
      </c>
      <c r="U95" s="308" t="s">
        <v>2208</v>
      </c>
      <c r="V95" s="308" t="s">
        <v>2208</v>
      </c>
      <c r="W95" s="308" t="s">
        <v>2208</v>
      </c>
      <c r="X95" s="308" t="s">
        <v>2208</v>
      </c>
      <c r="Y95" s="308" t="s">
        <v>2208</v>
      </c>
      <c r="Z95" s="308" t="s">
        <v>2208</v>
      </c>
      <c r="AA95" s="308" t="s">
        <v>2208</v>
      </c>
      <c r="AB95" s="308" t="s">
        <v>2208</v>
      </c>
      <c r="AC95" s="308" t="s">
        <v>2208</v>
      </c>
      <c r="AD95" s="308" t="s">
        <v>2208</v>
      </c>
      <c r="AE95" s="308" t="s">
        <v>2208</v>
      </c>
      <c r="AF95" s="308" t="s">
        <v>2208</v>
      </c>
      <c r="AG95" s="308" t="s">
        <v>2208</v>
      </c>
      <c r="AH95" s="308" t="s">
        <v>2208</v>
      </c>
      <c r="AI95" s="308" t="s">
        <v>2208</v>
      </c>
      <c r="AJ95" s="308" t="s">
        <v>2208</v>
      </c>
      <c r="AK95" s="308" t="s">
        <v>2208</v>
      </c>
      <c r="AL95" s="308" t="s">
        <v>2208</v>
      </c>
    </row>
    <row r="96" spans="2:50" hidden="1" outlineLevel="1" x14ac:dyDescent="0.3">
      <c r="B96" s="527"/>
      <c r="C96" s="519" t="s">
        <v>2450</v>
      </c>
      <c r="D96" s="582" t="s">
        <v>2458</v>
      </c>
      <c r="E96" s="308" t="s">
        <v>2208</v>
      </c>
      <c r="F96" s="308" t="s">
        <v>2208</v>
      </c>
      <c r="G96" s="308" t="s">
        <v>2208</v>
      </c>
      <c r="H96" s="308" t="s">
        <v>2208</v>
      </c>
      <c r="I96" s="308" t="s">
        <v>2208</v>
      </c>
      <c r="J96" s="308" t="s">
        <v>2208</v>
      </c>
      <c r="K96" s="308" t="s">
        <v>2208</v>
      </c>
      <c r="L96" s="308" t="s">
        <v>2208</v>
      </c>
      <c r="M96" s="308" t="s">
        <v>2208</v>
      </c>
      <c r="N96" s="308" t="s">
        <v>2208</v>
      </c>
      <c r="O96" s="308" t="s">
        <v>2208</v>
      </c>
      <c r="P96" s="308" t="s">
        <v>2208</v>
      </c>
      <c r="Q96" s="308" t="s">
        <v>2208</v>
      </c>
      <c r="R96" s="308" t="s">
        <v>2208</v>
      </c>
      <c r="S96" s="308" t="s">
        <v>2208</v>
      </c>
      <c r="T96" s="308" t="s">
        <v>2208</v>
      </c>
      <c r="U96" s="308" t="s">
        <v>2208</v>
      </c>
      <c r="V96" s="308" t="s">
        <v>2208</v>
      </c>
      <c r="W96" s="308" t="s">
        <v>2208</v>
      </c>
      <c r="X96" s="308" t="s">
        <v>2208</v>
      </c>
      <c r="Y96" s="308" t="s">
        <v>2208</v>
      </c>
      <c r="Z96" s="308" t="s">
        <v>2208</v>
      </c>
      <c r="AA96" s="308" t="s">
        <v>2208</v>
      </c>
      <c r="AB96" s="308" t="s">
        <v>2208</v>
      </c>
      <c r="AC96" s="308" t="s">
        <v>2208</v>
      </c>
      <c r="AD96" s="308" t="s">
        <v>2208</v>
      </c>
      <c r="AE96" s="308" t="s">
        <v>2208</v>
      </c>
      <c r="AF96" s="308" t="s">
        <v>2208</v>
      </c>
      <c r="AG96" s="308" t="s">
        <v>2208</v>
      </c>
      <c r="AH96" s="308" t="s">
        <v>2208</v>
      </c>
      <c r="AI96" s="308" t="s">
        <v>2208</v>
      </c>
      <c r="AJ96" s="308" t="s">
        <v>2208</v>
      </c>
      <c r="AK96" s="308" t="s">
        <v>2208</v>
      </c>
      <c r="AL96" s="308" t="s">
        <v>2208</v>
      </c>
    </row>
    <row r="97" spans="2:38" hidden="1" outlineLevel="1" x14ac:dyDescent="0.3">
      <c r="B97" s="527"/>
      <c r="C97" s="519" t="s">
        <v>2450</v>
      </c>
      <c r="D97" s="582" t="s">
        <v>2459</v>
      </c>
      <c r="E97" s="308" t="s">
        <v>2208</v>
      </c>
      <c r="F97" s="308" t="s">
        <v>2208</v>
      </c>
      <c r="G97" s="308" t="s">
        <v>2208</v>
      </c>
      <c r="H97" s="308" t="s">
        <v>2208</v>
      </c>
      <c r="I97" s="308" t="s">
        <v>2208</v>
      </c>
      <c r="J97" s="308" t="s">
        <v>2208</v>
      </c>
      <c r="K97" s="308" t="s">
        <v>2208</v>
      </c>
      <c r="L97" s="308" t="s">
        <v>2208</v>
      </c>
      <c r="M97" s="308" t="s">
        <v>2208</v>
      </c>
      <c r="N97" s="308" t="s">
        <v>2208</v>
      </c>
      <c r="O97" s="308" t="s">
        <v>2208</v>
      </c>
      <c r="P97" s="308" t="s">
        <v>2208</v>
      </c>
      <c r="Q97" s="308" t="s">
        <v>2208</v>
      </c>
      <c r="R97" s="308" t="s">
        <v>2208</v>
      </c>
      <c r="S97" s="308" t="s">
        <v>2208</v>
      </c>
      <c r="T97" s="308" t="s">
        <v>2208</v>
      </c>
      <c r="U97" s="308" t="s">
        <v>2208</v>
      </c>
      <c r="V97" s="308" t="s">
        <v>2208</v>
      </c>
      <c r="W97" s="308" t="s">
        <v>2208</v>
      </c>
      <c r="X97" s="308" t="s">
        <v>2208</v>
      </c>
      <c r="Y97" s="308" t="s">
        <v>2208</v>
      </c>
      <c r="Z97" s="308" t="s">
        <v>2208</v>
      </c>
      <c r="AA97" s="308" t="s">
        <v>2208</v>
      </c>
      <c r="AB97" s="308" t="s">
        <v>2208</v>
      </c>
      <c r="AC97" s="308" t="s">
        <v>2208</v>
      </c>
      <c r="AD97" s="308" t="s">
        <v>2208</v>
      </c>
      <c r="AE97" s="308" t="s">
        <v>2208</v>
      </c>
      <c r="AF97" s="308" t="s">
        <v>2208</v>
      </c>
      <c r="AG97" s="308" t="s">
        <v>2208</v>
      </c>
      <c r="AH97" s="308" t="s">
        <v>2208</v>
      </c>
      <c r="AI97" s="308" t="s">
        <v>2208</v>
      </c>
      <c r="AJ97" s="308" t="s">
        <v>2208</v>
      </c>
      <c r="AK97" s="308" t="s">
        <v>2208</v>
      </c>
      <c r="AL97" s="308" t="s">
        <v>2208</v>
      </c>
    </row>
    <row r="98" spans="2:38" hidden="1" outlineLevel="1" x14ac:dyDescent="0.3">
      <c r="B98" s="527"/>
      <c r="C98" s="519" t="s">
        <v>2450</v>
      </c>
      <c r="D98" s="582" t="s">
        <v>2460</v>
      </c>
      <c r="E98" s="308" t="s">
        <v>2208</v>
      </c>
      <c r="F98" s="308" t="s">
        <v>2208</v>
      </c>
      <c r="G98" s="308" t="s">
        <v>2208</v>
      </c>
      <c r="H98" s="308" t="s">
        <v>2208</v>
      </c>
      <c r="I98" s="308" t="s">
        <v>2208</v>
      </c>
      <c r="J98" s="308" t="s">
        <v>2208</v>
      </c>
      <c r="K98" s="308" t="s">
        <v>2208</v>
      </c>
      <c r="L98" s="308" t="s">
        <v>2208</v>
      </c>
      <c r="M98" s="308" t="s">
        <v>2208</v>
      </c>
      <c r="N98" s="308" t="s">
        <v>2208</v>
      </c>
      <c r="O98" s="308" t="s">
        <v>2208</v>
      </c>
      <c r="P98" s="308" t="s">
        <v>2208</v>
      </c>
      <c r="Q98" s="308" t="s">
        <v>2208</v>
      </c>
      <c r="R98" s="308" t="s">
        <v>2208</v>
      </c>
      <c r="S98" s="308" t="s">
        <v>2208</v>
      </c>
      <c r="T98" s="308" t="s">
        <v>2208</v>
      </c>
      <c r="U98" s="308" t="s">
        <v>2208</v>
      </c>
      <c r="V98" s="308" t="s">
        <v>2208</v>
      </c>
      <c r="W98" s="308" t="s">
        <v>2208</v>
      </c>
      <c r="X98" s="308" t="s">
        <v>2208</v>
      </c>
      <c r="Y98" s="308" t="s">
        <v>2208</v>
      </c>
      <c r="Z98" s="308" t="s">
        <v>2208</v>
      </c>
      <c r="AA98" s="308" t="s">
        <v>2208</v>
      </c>
      <c r="AB98" s="308" t="s">
        <v>2208</v>
      </c>
      <c r="AC98" s="308" t="s">
        <v>2208</v>
      </c>
      <c r="AD98" s="308" t="s">
        <v>2208</v>
      </c>
      <c r="AE98" s="308" t="s">
        <v>2208</v>
      </c>
      <c r="AF98" s="308" t="s">
        <v>2208</v>
      </c>
      <c r="AG98" s="308" t="s">
        <v>2208</v>
      </c>
      <c r="AH98" s="308" t="s">
        <v>2208</v>
      </c>
      <c r="AI98" s="308" t="s">
        <v>2208</v>
      </c>
      <c r="AJ98" s="308" t="s">
        <v>2208</v>
      </c>
      <c r="AK98" s="308" t="s">
        <v>2208</v>
      </c>
      <c r="AL98" s="308" t="s">
        <v>2208</v>
      </c>
    </row>
    <row r="99" spans="2:38" hidden="1" outlineLevel="1" x14ac:dyDescent="0.3">
      <c r="B99" s="527"/>
      <c r="C99" s="519" t="s">
        <v>2450</v>
      </c>
      <c r="D99" s="582" t="s">
        <v>2461</v>
      </c>
      <c r="E99" s="308" t="s">
        <v>2208</v>
      </c>
      <c r="F99" s="308" t="s">
        <v>2208</v>
      </c>
      <c r="G99" s="308" t="s">
        <v>2208</v>
      </c>
      <c r="H99" s="308" t="s">
        <v>2208</v>
      </c>
      <c r="I99" s="308" t="s">
        <v>2208</v>
      </c>
      <c r="J99" s="308" t="s">
        <v>2208</v>
      </c>
      <c r="K99" s="308" t="s">
        <v>2208</v>
      </c>
      <c r="L99" s="308" t="s">
        <v>2208</v>
      </c>
      <c r="M99" s="308" t="s">
        <v>2208</v>
      </c>
      <c r="N99" s="308" t="s">
        <v>2208</v>
      </c>
      <c r="O99" s="308" t="s">
        <v>2208</v>
      </c>
      <c r="P99" s="308" t="s">
        <v>2208</v>
      </c>
      <c r="Q99" s="308" t="s">
        <v>2208</v>
      </c>
      <c r="R99" s="308" t="s">
        <v>2208</v>
      </c>
      <c r="S99" s="308" t="s">
        <v>2208</v>
      </c>
      <c r="T99" s="308" t="s">
        <v>2208</v>
      </c>
      <c r="U99" s="308" t="s">
        <v>2208</v>
      </c>
      <c r="V99" s="308" t="s">
        <v>2208</v>
      </c>
      <c r="W99" s="308" t="s">
        <v>2208</v>
      </c>
      <c r="X99" s="308" t="s">
        <v>2208</v>
      </c>
      <c r="Y99" s="308" t="s">
        <v>2208</v>
      </c>
      <c r="Z99" s="308" t="s">
        <v>2208</v>
      </c>
      <c r="AA99" s="308" t="s">
        <v>2208</v>
      </c>
      <c r="AB99" s="308" t="s">
        <v>2208</v>
      </c>
      <c r="AC99" s="308" t="s">
        <v>2208</v>
      </c>
      <c r="AD99" s="308" t="s">
        <v>2208</v>
      </c>
      <c r="AE99" s="308" t="s">
        <v>2208</v>
      </c>
      <c r="AF99" s="308" t="s">
        <v>2208</v>
      </c>
      <c r="AG99" s="308" t="s">
        <v>2208</v>
      </c>
      <c r="AH99" s="308" t="s">
        <v>2208</v>
      </c>
      <c r="AI99" s="308" t="s">
        <v>2208</v>
      </c>
      <c r="AJ99" s="308" t="s">
        <v>2208</v>
      </c>
      <c r="AK99" s="308" t="s">
        <v>2208</v>
      </c>
      <c r="AL99" s="308" t="s">
        <v>2208</v>
      </c>
    </row>
    <row r="100" spans="2:38" hidden="1" outlineLevel="1" x14ac:dyDescent="0.3">
      <c r="B100" s="527"/>
      <c r="C100" s="519" t="s">
        <v>2450</v>
      </c>
      <c r="D100" s="582" t="s">
        <v>2462</v>
      </c>
      <c r="E100" s="308" t="s">
        <v>2208</v>
      </c>
      <c r="F100" s="308" t="s">
        <v>2208</v>
      </c>
      <c r="G100" s="308" t="s">
        <v>2208</v>
      </c>
      <c r="H100" s="308" t="s">
        <v>2208</v>
      </c>
      <c r="I100" s="308" t="s">
        <v>2208</v>
      </c>
      <c r="J100" s="308" t="s">
        <v>2208</v>
      </c>
      <c r="K100" s="308" t="s">
        <v>2208</v>
      </c>
      <c r="L100" s="308" t="s">
        <v>2208</v>
      </c>
      <c r="M100" s="308" t="s">
        <v>2208</v>
      </c>
      <c r="N100" s="308" t="s">
        <v>2208</v>
      </c>
      <c r="O100" s="308" t="s">
        <v>2208</v>
      </c>
      <c r="P100" s="308" t="s">
        <v>2208</v>
      </c>
      <c r="Q100" s="308" t="s">
        <v>2208</v>
      </c>
      <c r="R100" s="308" t="s">
        <v>2208</v>
      </c>
      <c r="S100" s="308" t="s">
        <v>2208</v>
      </c>
      <c r="T100" s="308" t="s">
        <v>2208</v>
      </c>
      <c r="U100" s="308" t="s">
        <v>2208</v>
      </c>
      <c r="V100" s="308" t="s">
        <v>2208</v>
      </c>
      <c r="W100" s="308" t="s">
        <v>2208</v>
      </c>
      <c r="X100" s="308" t="s">
        <v>2208</v>
      </c>
      <c r="Y100" s="308" t="s">
        <v>2208</v>
      </c>
      <c r="Z100" s="308" t="s">
        <v>2208</v>
      </c>
      <c r="AA100" s="308" t="s">
        <v>2208</v>
      </c>
      <c r="AB100" s="308" t="s">
        <v>2208</v>
      </c>
      <c r="AC100" s="308" t="s">
        <v>2208</v>
      </c>
      <c r="AD100" s="308" t="s">
        <v>2208</v>
      </c>
      <c r="AE100" s="308" t="s">
        <v>2208</v>
      </c>
      <c r="AF100" s="308" t="s">
        <v>2208</v>
      </c>
      <c r="AG100" s="308" t="s">
        <v>2208</v>
      </c>
      <c r="AH100" s="308" t="s">
        <v>2208</v>
      </c>
      <c r="AI100" s="308" t="s">
        <v>2208</v>
      </c>
      <c r="AJ100" s="308" t="s">
        <v>2208</v>
      </c>
      <c r="AK100" s="308" t="s">
        <v>2208</v>
      </c>
      <c r="AL100" s="308" t="s">
        <v>2208</v>
      </c>
    </row>
    <row r="101" spans="2:38" hidden="1" outlineLevel="1" x14ac:dyDescent="0.3">
      <c r="B101" s="527"/>
      <c r="C101" s="519" t="s">
        <v>2450</v>
      </c>
      <c r="D101" s="582" t="s">
        <v>2463</v>
      </c>
      <c r="E101" s="308" t="s">
        <v>2208</v>
      </c>
      <c r="F101" s="308" t="s">
        <v>2208</v>
      </c>
      <c r="G101" s="308" t="s">
        <v>2208</v>
      </c>
      <c r="H101" s="308" t="s">
        <v>2208</v>
      </c>
      <c r="I101" s="308" t="s">
        <v>2208</v>
      </c>
      <c r="J101" s="308" t="s">
        <v>2208</v>
      </c>
      <c r="K101" s="308" t="s">
        <v>2208</v>
      </c>
      <c r="L101" s="308" t="s">
        <v>2208</v>
      </c>
      <c r="M101" s="308" t="s">
        <v>2208</v>
      </c>
      <c r="N101" s="308" t="s">
        <v>2208</v>
      </c>
      <c r="O101" s="308" t="s">
        <v>2208</v>
      </c>
      <c r="P101" s="308" t="s">
        <v>2208</v>
      </c>
      <c r="Q101" s="308" t="s">
        <v>2208</v>
      </c>
      <c r="R101" s="308" t="s">
        <v>2208</v>
      </c>
      <c r="S101" s="308" t="s">
        <v>2208</v>
      </c>
      <c r="T101" s="308" t="s">
        <v>2208</v>
      </c>
      <c r="U101" s="308" t="s">
        <v>2208</v>
      </c>
      <c r="V101" s="308" t="s">
        <v>2208</v>
      </c>
      <c r="W101" s="308" t="s">
        <v>2208</v>
      </c>
      <c r="X101" s="308" t="s">
        <v>2208</v>
      </c>
      <c r="Y101" s="308" t="s">
        <v>2208</v>
      </c>
      <c r="Z101" s="308" t="s">
        <v>2208</v>
      </c>
      <c r="AA101" s="308" t="s">
        <v>2208</v>
      </c>
      <c r="AB101" s="308" t="s">
        <v>2208</v>
      </c>
      <c r="AC101" s="308" t="s">
        <v>2208</v>
      </c>
      <c r="AD101" s="308" t="s">
        <v>2208</v>
      </c>
      <c r="AE101" s="308" t="s">
        <v>2208</v>
      </c>
      <c r="AF101" s="308" t="s">
        <v>2208</v>
      </c>
      <c r="AG101" s="308" t="s">
        <v>2208</v>
      </c>
      <c r="AH101" s="308" t="s">
        <v>2208</v>
      </c>
      <c r="AI101" s="308" t="s">
        <v>2208</v>
      </c>
      <c r="AJ101" s="308" t="s">
        <v>2208</v>
      </c>
      <c r="AK101" s="308" t="s">
        <v>2208</v>
      </c>
      <c r="AL101" s="308" t="s">
        <v>2208</v>
      </c>
    </row>
    <row r="102" spans="2:38" hidden="1" outlineLevel="1" x14ac:dyDescent="0.3">
      <c r="B102" s="527"/>
      <c r="C102" s="519" t="s">
        <v>2450</v>
      </c>
      <c r="D102" s="582" t="s">
        <v>2464</v>
      </c>
      <c r="E102" s="308" t="s">
        <v>2208</v>
      </c>
      <c r="F102" s="308" t="s">
        <v>2208</v>
      </c>
      <c r="G102" s="308" t="s">
        <v>2208</v>
      </c>
      <c r="H102" s="308" t="s">
        <v>2208</v>
      </c>
      <c r="I102" s="308" t="s">
        <v>2208</v>
      </c>
      <c r="J102" s="308" t="s">
        <v>2208</v>
      </c>
      <c r="K102" s="308" t="s">
        <v>2208</v>
      </c>
      <c r="L102" s="308" t="s">
        <v>2208</v>
      </c>
      <c r="M102" s="308" t="s">
        <v>2208</v>
      </c>
      <c r="N102" s="308" t="s">
        <v>2208</v>
      </c>
      <c r="O102" s="308" t="s">
        <v>2208</v>
      </c>
      <c r="P102" s="308" t="s">
        <v>2208</v>
      </c>
      <c r="Q102" s="308" t="s">
        <v>2208</v>
      </c>
      <c r="R102" s="308" t="s">
        <v>2208</v>
      </c>
      <c r="S102" s="308" t="s">
        <v>2208</v>
      </c>
      <c r="T102" s="308" t="s">
        <v>2208</v>
      </c>
      <c r="U102" s="308" t="s">
        <v>2208</v>
      </c>
      <c r="V102" s="308" t="s">
        <v>2208</v>
      </c>
      <c r="W102" s="308" t="s">
        <v>2208</v>
      </c>
      <c r="X102" s="308" t="s">
        <v>2208</v>
      </c>
      <c r="Y102" s="308" t="s">
        <v>2208</v>
      </c>
      <c r="Z102" s="308" t="s">
        <v>2208</v>
      </c>
      <c r="AA102" s="308" t="s">
        <v>2208</v>
      </c>
      <c r="AB102" s="308" t="s">
        <v>2208</v>
      </c>
      <c r="AC102" s="308" t="s">
        <v>2208</v>
      </c>
      <c r="AD102" s="308" t="s">
        <v>2208</v>
      </c>
      <c r="AE102" s="308" t="s">
        <v>2208</v>
      </c>
      <c r="AF102" s="308" t="s">
        <v>2208</v>
      </c>
      <c r="AG102" s="308" t="s">
        <v>2208</v>
      </c>
      <c r="AH102" s="308" t="s">
        <v>2208</v>
      </c>
      <c r="AI102" s="308" t="s">
        <v>2208</v>
      </c>
      <c r="AJ102" s="308" t="s">
        <v>2208</v>
      </c>
      <c r="AK102" s="308" t="s">
        <v>2208</v>
      </c>
      <c r="AL102" s="308" t="s">
        <v>2208</v>
      </c>
    </row>
    <row r="103" spans="2:38" hidden="1" outlineLevel="1" x14ac:dyDescent="0.3">
      <c r="B103" s="527"/>
      <c r="C103" s="519" t="s">
        <v>2450</v>
      </c>
      <c r="D103" s="582" t="s">
        <v>2465</v>
      </c>
      <c r="E103" s="308" t="s">
        <v>2208</v>
      </c>
      <c r="F103" s="308" t="s">
        <v>2208</v>
      </c>
      <c r="G103" s="308" t="s">
        <v>2208</v>
      </c>
      <c r="H103" s="308" t="s">
        <v>2208</v>
      </c>
      <c r="I103" s="308" t="s">
        <v>2208</v>
      </c>
      <c r="J103" s="308" t="s">
        <v>2208</v>
      </c>
      <c r="K103" s="308" t="s">
        <v>2208</v>
      </c>
      <c r="L103" s="308" t="s">
        <v>2208</v>
      </c>
      <c r="M103" s="308" t="s">
        <v>2208</v>
      </c>
      <c r="N103" s="308" t="s">
        <v>2208</v>
      </c>
      <c r="O103" s="308" t="s">
        <v>2208</v>
      </c>
      <c r="P103" s="308" t="s">
        <v>2208</v>
      </c>
      <c r="Q103" s="308" t="s">
        <v>2208</v>
      </c>
      <c r="R103" s="308" t="s">
        <v>2208</v>
      </c>
      <c r="S103" s="308" t="s">
        <v>2208</v>
      </c>
      <c r="T103" s="308" t="s">
        <v>2208</v>
      </c>
      <c r="U103" s="308" t="s">
        <v>2208</v>
      </c>
      <c r="V103" s="308" t="s">
        <v>2208</v>
      </c>
      <c r="W103" s="308" t="s">
        <v>2208</v>
      </c>
      <c r="X103" s="308" t="s">
        <v>2208</v>
      </c>
      <c r="Y103" s="308" t="s">
        <v>2208</v>
      </c>
      <c r="Z103" s="308" t="s">
        <v>2208</v>
      </c>
      <c r="AA103" s="308" t="s">
        <v>2208</v>
      </c>
      <c r="AB103" s="308" t="s">
        <v>2208</v>
      </c>
      <c r="AC103" s="308" t="s">
        <v>2208</v>
      </c>
      <c r="AD103" s="308" t="s">
        <v>2208</v>
      </c>
      <c r="AE103" s="308" t="s">
        <v>2208</v>
      </c>
      <c r="AF103" s="308" t="s">
        <v>2208</v>
      </c>
      <c r="AG103" s="308" t="s">
        <v>2208</v>
      </c>
      <c r="AH103" s="308" t="s">
        <v>2208</v>
      </c>
      <c r="AI103" s="308" t="s">
        <v>2208</v>
      </c>
      <c r="AJ103" s="308" t="s">
        <v>2208</v>
      </c>
      <c r="AK103" s="308" t="s">
        <v>2208</v>
      </c>
      <c r="AL103" s="308" t="s">
        <v>2208</v>
      </c>
    </row>
    <row r="104" spans="2:38" hidden="1" outlineLevel="1" x14ac:dyDescent="0.3">
      <c r="B104" s="527"/>
      <c r="C104" s="519" t="s">
        <v>2450</v>
      </c>
      <c r="D104" s="582" t="s">
        <v>2466</v>
      </c>
      <c r="E104" s="308" t="s">
        <v>2208</v>
      </c>
      <c r="F104" s="308" t="s">
        <v>2208</v>
      </c>
      <c r="G104" s="308" t="s">
        <v>2208</v>
      </c>
      <c r="H104" s="308" t="s">
        <v>2208</v>
      </c>
      <c r="I104" s="308" t="s">
        <v>2208</v>
      </c>
      <c r="J104" s="308" t="s">
        <v>2208</v>
      </c>
      <c r="K104" s="308" t="s">
        <v>2208</v>
      </c>
      <c r="L104" s="308" t="s">
        <v>2208</v>
      </c>
      <c r="M104" s="308" t="s">
        <v>2208</v>
      </c>
      <c r="N104" s="308" t="s">
        <v>2208</v>
      </c>
      <c r="O104" s="308" t="s">
        <v>2208</v>
      </c>
      <c r="P104" s="308" t="s">
        <v>2208</v>
      </c>
      <c r="Q104" s="308" t="s">
        <v>2208</v>
      </c>
      <c r="R104" s="308" t="s">
        <v>2208</v>
      </c>
      <c r="S104" s="308" t="s">
        <v>2208</v>
      </c>
      <c r="T104" s="308" t="s">
        <v>2208</v>
      </c>
      <c r="U104" s="308" t="s">
        <v>2208</v>
      </c>
      <c r="V104" s="308" t="s">
        <v>2208</v>
      </c>
      <c r="W104" s="308" t="s">
        <v>2208</v>
      </c>
      <c r="X104" s="308" t="s">
        <v>2208</v>
      </c>
      <c r="Y104" s="308" t="s">
        <v>2208</v>
      </c>
      <c r="Z104" s="308" t="s">
        <v>2208</v>
      </c>
      <c r="AA104" s="308" t="s">
        <v>2208</v>
      </c>
      <c r="AB104" s="308" t="s">
        <v>2208</v>
      </c>
      <c r="AC104" s="308" t="s">
        <v>2208</v>
      </c>
      <c r="AD104" s="308" t="s">
        <v>2208</v>
      </c>
      <c r="AE104" s="308" t="s">
        <v>2208</v>
      </c>
      <c r="AF104" s="308" t="s">
        <v>2208</v>
      </c>
      <c r="AG104" s="308" t="s">
        <v>2208</v>
      </c>
      <c r="AH104" s="308" t="s">
        <v>2208</v>
      </c>
      <c r="AI104" s="308" t="s">
        <v>2208</v>
      </c>
      <c r="AJ104" s="308" t="s">
        <v>2208</v>
      </c>
      <c r="AK104" s="308" t="s">
        <v>2208</v>
      </c>
      <c r="AL104" s="308" t="s">
        <v>2208</v>
      </c>
    </row>
    <row r="105" spans="2:38" hidden="1" outlineLevel="1" x14ac:dyDescent="0.3">
      <c r="B105" s="527"/>
      <c r="C105" s="519" t="s">
        <v>2450</v>
      </c>
      <c r="D105" s="582" t="s">
        <v>2467</v>
      </c>
      <c r="E105" s="308" t="s">
        <v>2208</v>
      </c>
      <c r="F105" s="308" t="s">
        <v>2208</v>
      </c>
      <c r="G105" s="308" t="s">
        <v>2208</v>
      </c>
      <c r="H105" s="308" t="s">
        <v>2208</v>
      </c>
      <c r="I105" s="308" t="s">
        <v>2208</v>
      </c>
      <c r="J105" s="308" t="s">
        <v>2208</v>
      </c>
      <c r="K105" s="308" t="s">
        <v>2208</v>
      </c>
      <c r="L105" s="308" t="s">
        <v>2208</v>
      </c>
      <c r="M105" s="308" t="s">
        <v>2208</v>
      </c>
      <c r="N105" s="308" t="s">
        <v>2208</v>
      </c>
      <c r="O105" s="308" t="s">
        <v>2208</v>
      </c>
      <c r="P105" s="308" t="s">
        <v>2208</v>
      </c>
      <c r="Q105" s="308" t="s">
        <v>2208</v>
      </c>
      <c r="R105" s="308" t="s">
        <v>2208</v>
      </c>
      <c r="S105" s="308" t="s">
        <v>2208</v>
      </c>
      <c r="T105" s="308" t="s">
        <v>2208</v>
      </c>
      <c r="U105" s="308" t="s">
        <v>2208</v>
      </c>
      <c r="V105" s="308" t="s">
        <v>2208</v>
      </c>
      <c r="W105" s="308" t="s">
        <v>2208</v>
      </c>
      <c r="X105" s="308" t="s">
        <v>2208</v>
      </c>
      <c r="Y105" s="308" t="s">
        <v>2208</v>
      </c>
      <c r="Z105" s="308" t="s">
        <v>2208</v>
      </c>
      <c r="AA105" s="308" t="s">
        <v>2208</v>
      </c>
      <c r="AB105" s="308" t="s">
        <v>2208</v>
      </c>
      <c r="AC105" s="308" t="s">
        <v>2208</v>
      </c>
      <c r="AD105" s="308" t="s">
        <v>2208</v>
      </c>
      <c r="AE105" s="308" t="s">
        <v>2208</v>
      </c>
      <c r="AF105" s="308" t="s">
        <v>2208</v>
      </c>
      <c r="AG105" s="308" t="s">
        <v>2208</v>
      </c>
      <c r="AH105" s="308" t="s">
        <v>2208</v>
      </c>
      <c r="AI105" s="308" t="s">
        <v>2208</v>
      </c>
      <c r="AJ105" s="308" t="s">
        <v>2208</v>
      </c>
      <c r="AK105" s="308" t="s">
        <v>2208</v>
      </c>
      <c r="AL105" s="308" t="s">
        <v>2208</v>
      </c>
    </row>
    <row r="106" spans="2:38" hidden="1" outlineLevel="1" x14ac:dyDescent="0.3">
      <c r="B106" s="527"/>
      <c r="C106" s="519" t="s">
        <v>2450</v>
      </c>
      <c r="D106" s="582" t="s">
        <v>2468</v>
      </c>
      <c r="E106" s="308" t="s">
        <v>2208</v>
      </c>
      <c r="F106" s="308" t="s">
        <v>2208</v>
      </c>
      <c r="G106" s="308" t="s">
        <v>2208</v>
      </c>
      <c r="H106" s="308" t="s">
        <v>2208</v>
      </c>
      <c r="I106" s="308" t="s">
        <v>2208</v>
      </c>
      <c r="J106" s="308" t="s">
        <v>2208</v>
      </c>
      <c r="K106" s="308" t="s">
        <v>2208</v>
      </c>
      <c r="L106" s="308" t="s">
        <v>2208</v>
      </c>
      <c r="M106" s="308" t="s">
        <v>2208</v>
      </c>
      <c r="N106" s="308" t="s">
        <v>2208</v>
      </c>
      <c r="O106" s="308" t="s">
        <v>2208</v>
      </c>
      <c r="P106" s="308" t="s">
        <v>2208</v>
      </c>
      <c r="Q106" s="308" t="s">
        <v>2208</v>
      </c>
      <c r="R106" s="308" t="s">
        <v>2208</v>
      </c>
      <c r="S106" s="308" t="s">
        <v>2208</v>
      </c>
      <c r="T106" s="308" t="s">
        <v>2208</v>
      </c>
      <c r="U106" s="308" t="s">
        <v>2208</v>
      </c>
      <c r="V106" s="308" t="s">
        <v>2208</v>
      </c>
      <c r="W106" s="308" t="s">
        <v>2208</v>
      </c>
      <c r="X106" s="308" t="s">
        <v>2208</v>
      </c>
      <c r="Y106" s="308" t="s">
        <v>2208</v>
      </c>
      <c r="Z106" s="308" t="s">
        <v>2208</v>
      </c>
      <c r="AA106" s="308" t="s">
        <v>2208</v>
      </c>
      <c r="AB106" s="308" t="s">
        <v>2208</v>
      </c>
      <c r="AC106" s="308" t="s">
        <v>2208</v>
      </c>
      <c r="AD106" s="308" t="s">
        <v>2208</v>
      </c>
      <c r="AE106" s="308" t="s">
        <v>2208</v>
      </c>
      <c r="AF106" s="308" t="s">
        <v>2208</v>
      </c>
      <c r="AG106" s="308" t="s">
        <v>2208</v>
      </c>
      <c r="AH106" s="308" t="s">
        <v>2208</v>
      </c>
      <c r="AI106" s="308" t="s">
        <v>2208</v>
      </c>
      <c r="AJ106" s="308" t="s">
        <v>2208</v>
      </c>
      <c r="AK106" s="308" t="s">
        <v>2208</v>
      </c>
      <c r="AL106" s="308" t="s">
        <v>2208</v>
      </c>
    </row>
    <row r="107" spans="2:38" hidden="1" outlineLevel="1" x14ac:dyDescent="0.3">
      <c r="B107" s="527"/>
      <c r="C107" s="519" t="s">
        <v>2450</v>
      </c>
      <c r="D107" s="582" t="s">
        <v>2469</v>
      </c>
      <c r="E107" s="308" t="s">
        <v>2208</v>
      </c>
      <c r="F107" s="308" t="s">
        <v>2208</v>
      </c>
      <c r="G107" s="308" t="s">
        <v>2208</v>
      </c>
      <c r="H107" s="308" t="s">
        <v>2208</v>
      </c>
      <c r="I107" s="308" t="s">
        <v>2208</v>
      </c>
      <c r="J107" s="308" t="s">
        <v>2208</v>
      </c>
      <c r="K107" s="308" t="s">
        <v>2208</v>
      </c>
      <c r="L107" s="308" t="s">
        <v>2208</v>
      </c>
      <c r="M107" s="308" t="s">
        <v>2208</v>
      </c>
      <c r="N107" s="308" t="s">
        <v>2208</v>
      </c>
      <c r="O107" s="308" t="s">
        <v>2208</v>
      </c>
      <c r="P107" s="308" t="s">
        <v>2208</v>
      </c>
      <c r="Q107" s="308" t="s">
        <v>2208</v>
      </c>
      <c r="R107" s="308" t="s">
        <v>2208</v>
      </c>
      <c r="S107" s="308" t="s">
        <v>2208</v>
      </c>
      <c r="T107" s="308" t="s">
        <v>2208</v>
      </c>
      <c r="U107" s="308" t="s">
        <v>2208</v>
      </c>
      <c r="V107" s="308" t="s">
        <v>2208</v>
      </c>
      <c r="W107" s="308" t="s">
        <v>2208</v>
      </c>
      <c r="X107" s="308" t="s">
        <v>2208</v>
      </c>
      <c r="Y107" s="308" t="s">
        <v>2208</v>
      </c>
      <c r="Z107" s="308" t="s">
        <v>2208</v>
      </c>
      <c r="AA107" s="308" t="s">
        <v>2208</v>
      </c>
      <c r="AB107" s="308" t="s">
        <v>2208</v>
      </c>
      <c r="AC107" s="308" t="s">
        <v>2208</v>
      </c>
      <c r="AD107" s="308" t="s">
        <v>2208</v>
      </c>
      <c r="AE107" s="308" t="s">
        <v>2208</v>
      </c>
      <c r="AF107" s="308" t="s">
        <v>2208</v>
      </c>
      <c r="AG107" s="308" t="s">
        <v>2208</v>
      </c>
      <c r="AH107" s="308" t="s">
        <v>2208</v>
      </c>
      <c r="AI107" s="308" t="s">
        <v>2208</v>
      </c>
      <c r="AJ107" s="308" t="s">
        <v>2208</v>
      </c>
      <c r="AK107" s="308" t="s">
        <v>2208</v>
      </c>
      <c r="AL107" s="308" t="s">
        <v>2208</v>
      </c>
    </row>
    <row r="108" spans="2:38" hidden="1" outlineLevel="1" x14ac:dyDescent="0.3">
      <c r="B108" s="527"/>
      <c r="C108" s="519" t="s">
        <v>2450</v>
      </c>
      <c r="D108" s="582" t="s">
        <v>2470</v>
      </c>
      <c r="E108" s="308" t="s">
        <v>2208</v>
      </c>
      <c r="F108" s="308" t="s">
        <v>2208</v>
      </c>
      <c r="G108" s="308" t="s">
        <v>2208</v>
      </c>
      <c r="H108" s="308" t="s">
        <v>2208</v>
      </c>
      <c r="I108" s="308" t="s">
        <v>2208</v>
      </c>
      <c r="J108" s="308" t="s">
        <v>2208</v>
      </c>
      <c r="K108" s="308" t="s">
        <v>2208</v>
      </c>
      <c r="L108" s="308" t="s">
        <v>2208</v>
      </c>
      <c r="M108" s="308" t="s">
        <v>2208</v>
      </c>
      <c r="N108" s="308" t="s">
        <v>2208</v>
      </c>
      <c r="O108" s="308" t="s">
        <v>2208</v>
      </c>
      <c r="P108" s="308" t="s">
        <v>2208</v>
      </c>
      <c r="Q108" s="308" t="s">
        <v>2208</v>
      </c>
      <c r="R108" s="308" t="s">
        <v>2208</v>
      </c>
      <c r="S108" s="308" t="s">
        <v>2208</v>
      </c>
      <c r="T108" s="308" t="s">
        <v>2208</v>
      </c>
      <c r="U108" s="308" t="s">
        <v>2208</v>
      </c>
      <c r="V108" s="308" t="s">
        <v>2208</v>
      </c>
      <c r="W108" s="308" t="s">
        <v>2208</v>
      </c>
      <c r="X108" s="308" t="s">
        <v>2208</v>
      </c>
      <c r="Y108" s="308" t="s">
        <v>2208</v>
      </c>
      <c r="Z108" s="308" t="s">
        <v>2208</v>
      </c>
      <c r="AA108" s="308" t="s">
        <v>2208</v>
      </c>
      <c r="AB108" s="308" t="s">
        <v>2208</v>
      </c>
      <c r="AC108" s="308" t="s">
        <v>2208</v>
      </c>
      <c r="AD108" s="308" t="s">
        <v>2208</v>
      </c>
      <c r="AE108" s="308" t="s">
        <v>2208</v>
      </c>
      <c r="AF108" s="308" t="s">
        <v>2208</v>
      </c>
      <c r="AG108" s="308" t="s">
        <v>2208</v>
      </c>
      <c r="AH108" s="308" t="s">
        <v>2208</v>
      </c>
      <c r="AI108" s="308" t="s">
        <v>2208</v>
      </c>
      <c r="AJ108" s="308" t="s">
        <v>2208</v>
      </c>
      <c r="AK108" s="308" t="s">
        <v>2208</v>
      </c>
      <c r="AL108" s="308" t="s">
        <v>2208</v>
      </c>
    </row>
    <row r="109" spans="2:38" hidden="1" outlineLevel="1" x14ac:dyDescent="0.3">
      <c r="B109" s="527"/>
      <c r="C109" s="519" t="s">
        <v>2450</v>
      </c>
      <c r="D109" s="582" t="s">
        <v>2471</v>
      </c>
      <c r="E109" s="308" t="s">
        <v>2208</v>
      </c>
      <c r="F109" s="308" t="s">
        <v>2208</v>
      </c>
      <c r="G109" s="308" t="s">
        <v>2208</v>
      </c>
      <c r="H109" s="308" t="s">
        <v>2208</v>
      </c>
      <c r="I109" s="308" t="s">
        <v>2208</v>
      </c>
      <c r="J109" s="308" t="s">
        <v>2208</v>
      </c>
      <c r="K109" s="308" t="s">
        <v>2208</v>
      </c>
      <c r="L109" s="308" t="s">
        <v>2208</v>
      </c>
      <c r="M109" s="308" t="s">
        <v>2208</v>
      </c>
      <c r="N109" s="308" t="s">
        <v>2208</v>
      </c>
      <c r="O109" s="308" t="s">
        <v>2208</v>
      </c>
      <c r="P109" s="308" t="s">
        <v>2208</v>
      </c>
      <c r="Q109" s="308" t="s">
        <v>2208</v>
      </c>
      <c r="R109" s="308" t="s">
        <v>2208</v>
      </c>
      <c r="S109" s="308" t="s">
        <v>2208</v>
      </c>
      <c r="T109" s="308" t="s">
        <v>2208</v>
      </c>
      <c r="U109" s="308" t="s">
        <v>2208</v>
      </c>
      <c r="V109" s="308" t="s">
        <v>2208</v>
      </c>
      <c r="W109" s="308" t="s">
        <v>2208</v>
      </c>
      <c r="X109" s="308" t="s">
        <v>2208</v>
      </c>
      <c r="Y109" s="308" t="s">
        <v>2208</v>
      </c>
      <c r="Z109" s="308" t="s">
        <v>2208</v>
      </c>
      <c r="AA109" s="308" t="s">
        <v>2208</v>
      </c>
      <c r="AB109" s="308" t="s">
        <v>2208</v>
      </c>
      <c r="AC109" s="308" t="s">
        <v>2208</v>
      </c>
      <c r="AD109" s="308" t="s">
        <v>2208</v>
      </c>
      <c r="AE109" s="308" t="s">
        <v>2208</v>
      </c>
      <c r="AF109" s="308" t="s">
        <v>2208</v>
      </c>
      <c r="AG109" s="308" t="s">
        <v>2208</v>
      </c>
      <c r="AH109" s="308" t="s">
        <v>2208</v>
      </c>
      <c r="AI109" s="308" t="s">
        <v>2208</v>
      </c>
      <c r="AJ109" s="308" t="s">
        <v>2208</v>
      </c>
      <c r="AK109" s="308" t="s">
        <v>2208</v>
      </c>
      <c r="AL109" s="308" t="s">
        <v>2208</v>
      </c>
    </row>
    <row r="110" spans="2:38" hidden="1" outlineLevel="1" x14ac:dyDescent="0.3">
      <c r="B110" s="527"/>
      <c r="C110" s="519" t="s">
        <v>2450</v>
      </c>
      <c r="D110" s="582" t="s">
        <v>2472</v>
      </c>
      <c r="E110" s="308" t="s">
        <v>2208</v>
      </c>
      <c r="F110" s="308" t="s">
        <v>2208</v>
      </c>
      <c r="G110" s="308" t="s">
        <v>2208</v>
      </c>
      <c r="H110" s="308" t="s">
        <v>2208</v>
      </c>
      <c r="I110" s="308" t="s">
        <v>2208</v>
      </c>
      <c r="J110" s="308" t="s">
        <v>2208</v>
      </c>
      <c r="K110" s="308" t="s">
        <v>2208</v>
      </c>
      <c r="L110" s="308" t="s">
        <v>2208</v>
      </c>
      <c r="M110" s="308" t="s">
        <v>2208</v>
      </c>
      <c r="N110" s="308" t="s">
        <v>2208</v>
      </c>
      <c r="O110" s="308" t="s">
        <v>2208</v>
      </c>
      <c r="P110" s="308" t="s">
        <v>2208</v>
      </c>
      <c r="Q110" s="308" t="s">
        <v>2208</v>
      </c>
      <c r="R110" s="308" t="s">
        <v>2208</v>
      </c>
      <c r="S110" s="308" t="s">
        <v>2208</v>
      </c>
      <c r="T110" s="308" t="s">
        <v>2208</v>
      </c>
      <c r="U110" s="308" t="s">
        <v>2208</v>
      </c>
      <c r="V110" s="308" t="s">
        <v>2208</v>
      </c>
      <c r="W110" s="308" t="s">
        <v>2208</v>
      </c>
      <c r="X110" s="308" t="s">
        <v>2208</v>
      </c>
      <c r="Y110" s="308" t="s">
        <v>2208</v>
      </c>
      <c r="Z110" s="308" t="s">
        <v>2208</v>
      </c>
      <c r="AA110" s="308" t="s">
        <v>2208</v>
      </c>
      <c r="AB110" s="308" t="s">
        <v>2208</v>
      </c>
      <c r="AC110" s="308" t="s">
        <v>2208</v>
      </c>
      <c r="AD110" s="308" t="s">
        <v>2208</v>
      </c>
      <c r="AE110" s="308" t="s">
        <v>2208</v>
      </c>
      <c r="AF110" s="308" t="s">
        <v>2208</v>
      </c>
      <c r="AG110" s="308" t="s">
        <v>2208</v>
      </c>
      <c r="AH110" s="308" t="s">
        <v>2208</v>
      </c>
      <c r="AI110" s="308" t="s">
        <v>2208</v>
      </c>
      <c r="AJ110" s="308" t="s">
        <v>2208</v>
      </c>
      <c r="AK110" s="308" t="s">
        <v>2208</v>
      </c>
      <c r="AL110" s="308" t="s">
        <v>2208</v>
      </c>
    </row>
    <row r="111" spans="2:38" hidden="1" outlineLevel="1" x14ac:dyDescent="0.3">
      <c r="B111" s="527"/>
      <c r="C111" s="519" t="s">
        <v>2450</v>
      </c>
      <c r="D111" s="582" t="s">
        <v>2473</v>
      </c>
      <c r="E111" s="308" t="s">
        <v>2208</v>
      </c>
      <c r="F111" s="308" t="s">
        <v>2208</v>
      </c>
      <c r="G111" s="308" t="s">
        <v>2208</v>
      </c>
      <c r="H111" s="308" t="s">
        <v>2208</v>
      </c>
      <c r="I111" s="308" t="s">
        <v>2208</v>
      </c>
      <c r="J111" s="308" t="s">
        <v>2208</v>
      </c>
      <c r="K111" s="308" t="s">
        <v>2208</v>
      </c>
      <c r="L111" s="308" t="s">
        <v>2208</v>
      </c>
      <c r="M111" s="308" t="s">
        <v>2208</v>
      </c>
      <c r="N111" s="308" t="s">
        <v>2208</v>
      </c>
      <c r="O111" s="308" t="s">
        <v>2208</v>
      </c>
      <c r="P111" s="308" t="s">
        <v>2208</v>
      </c>
      <c r="Q111" s="308" t="s">
        <v>2208</v>
      </c>
      <c r="R111" s="308" t="s">
        <v>2208</v>
      </c>
      <c r="S111" s="308" t="s">
        <v>2208</v>
      </c>
      <c r="T111" s="308" t="s">
        <v>2208</v>
      </c>
      <c r="U111" s="308" t="s">
        <v>2208</v>
      </c>
      <c r="V111" s="308" t="s">
        <v>2208</v>
      </c>
      <c r="W111" s="308" t="s">
        <v>2208</v>
      </c>
      <c r="X111" s="308" t="s">
        <v>2208</v>
      </c>
      <c r="Y111" s="308" t="s">
        <v>2208</v>
      </c>
      <c r="Z111" s="308" t="s">
        <v>2208</v>
      </c>
      <c r="AA111" s="308" t="s">
        <v>2208</v>
      </c>
      <c r="AB111" s="308" t="s">
        <v>2208</v>
      </c>
      <c r="AC111" s="308" t="s">
        <v>2208</v>
      </c>
      <c r="AD111" s="308" t="s">
        <v>2208</v>
      </c>
      <c r="AE111" s="308" t="s">
        <v>2208</v>
      </c>
      <c r="AF111" s="308" t="s">
        <v>2208</v>
      </c>
      <c r="AG111" s="308" t="s">
        <v>2208</v>
      </c>
      <c r="AH111" s="308" t="s">
        <v>2208</v>
      </c>
      <c r="AI111" s="308" t="s">
        <v>2208</v>
      </c>
      <c r="AJ111" s="308" t="s">
        <v>2208</v>
      </c>
      <c r="AK111" s="308" t="s">
        <v>2208</v>
      </c>
      <c r="AL111" s="308" t="s">
        <v>2208</v>
      </c>
    </row>
    <row r="112" spans="2:38" hidden="1" outlineLevel="1" x14ac:dyDescent="0.3">
      <c r="B112" s="527"/>
      <c r="C112" s="519" t="s">
        <v>2450</v>
      </c>
      <c r="D112" s="582" t="s">
        <v>2474</v>
      </c>
      <c r="E112" s="308" t="s">
        <v>2208</v>
      </c>
      <c r="F112" s="308" t="s">
        <v>2208</v>
      </c>
      <c r="G112" s="308" t="s">
        <v>2208</v>
      </c>
      <c r="H112" s="308" t="s">
        <v>2208</v>
      </c>
      <c r="I112" s="308" t="s">
        <v>2208</v>
      </c>
      <c r="J112" s="308" t="s">
        <v>2208</v>
      </c>
      <c r="K112" s="308" t="s">
        <v>2208</v>
      </c>
      <c r="L112" s="308" t="s">
        <v>2208</v>
      </c>
      <c r="M112" s="308" t="s">
        <v>2208</v>
      </c>
      <c r="N112" s="308" t="s">
        <v>2208</v>
      </c>
      <c r="O112" s="308" t="s">
        <v>2208</v>
      </c>
      <c r="P112" s="308" t="s">
        <v>2208</v>
      </c>
      <c r="Q112" s="308" t="s">
        <v>2208</v>
      </c>
      <c r="R112" s="308" t="s">
        <v>2208</v>
      </c>
      <c r="S112" s="308" t="s">
        <v>2208</v>
      </c>
      <c r="T112" s="308" t="s">
        <v>2208</v>
      </c>
      <c r="U112" s="308" t="s">
        <v>2208</v>
      </c>
      <c r="V112" s="308" t="s">
        <v>2208</v>
      </c>
      <c r="W112" s="308" t="s">
        <v>2208</v>
      </c>
      <c r="X112" s="308" t="s">
        <v>2208</v>
      </c>
      <c r="Y112" s="308" t="s">
        <v>2208</v>
      </c>
      <c r="Z112" s="308" t="s">
        <v>2208</v>
      </c>
      <c r="AA112" s="308" t="s">
        <v>2208</v>
      </c>
      <c r="AB112" s="308" t="s">
        <v>2208</v>
      </c>
      <c r="AC112" s="308" t="s">
        <v>2208</v>
      </c>
      <c r="AD112" s="308" t="s">
        <v>2208</v>
      </c>
      <c r="AE112" s="308" t="s">
        <v>2208</v>
      </c>
      <c r="AF112" s="308" t="s">
        <v>2208</v>
      </c>
      <c r="AG112" s="308" t="s">
        <v>2208</v>
      </c>
      <c r="AH112" s="308" t="s">
        <v>2208</v>
      </c>
      <c r="AI112" s="308" t="s">
        <v>2208</v>
      </c>
      <c r="AJ112" s="308" t="s">
        <v>2208</v>
      </c>
      <c r="AK112" s="308" t="s">
        <v>2208</v>
      </c>
      <c r="AL112" s="308" t="s">
        <v>2208</v>
      </c>
    </row>
    <row r="113" spans="2:38" hidden="1" outlineLevel="1" x14ac:dyDescent="0.3">
      <c r="B113" s="527"/>
      <c r="C113" s="519" t="s">
        <v>2450</v>
      </c>
      <c r="D113" s="582" t="s">
        <v>2475</v>
      </c>
      <c r="E113" s="308" t="s">
        <v>2208</v>
      </c>
      <c r="F113" s="308" t="s">
        <v>2208</v>
      </c>
      <c r="G113" s="308" t="s">
        <v>2208</v>
      </c>
      <c r="H113" s="308" t="s">
        <v>2208</v>
      </c>
      <c r="I113" s="308" t="s">
        <v>2208</v>
      </c>
      <c r="J113" s="308" t="s">
        <v>2208</v>
      </c>
      <c r="K113" s="308" t="s">
        <v>2208</v>
      </c>
      <c r="L113" s="308" t="s">
        <v>2208</v>
      </c>
      <c r="M113" s="308" t="s">
        <v>2208</v>
      </c>
      <c r="N113" s="308" t="s">
        <v>2208</v>
      </c>
      <c r="O113" s="308" t="s">
        <v>2208</v>
      </c>
      <c r="P113" s="308" t="s">
        <v>2208</v>
      </c>
      <c r="Q113" s="308" t="s">
        <v>2208</v>
      </c>
      <c r="R113" s="308" t="s">
        <v>2208</v>
      </c>
      <c r="S113" s="308" t="s">
        <v>2208</v>
      </c>
      <c r="T113" s="308" t="s">
        <v>2208</v>
      </c>
      <c r="U113" s="308" t="s">
        <v>2208</v>
      </c>
      <c r="V113" s="308" t="s">
        <v>2208</v>
      </c>
      <c r="W113" s="308" t="s">
        <v>2208</v>
      </c>
      <c r="X113" s="308" t="s">
        <v>2208</v>
      </c>
      <c r="Y113" s="308" t="s">
        <v>2208</v>
      </c>
      <c r="Z113" s="308" t="s">
        <v>2208</v>
      </c>
      <c r="AA113" s="308" t="s">
        <v>2208</v>
      </c>
      <c r="AB113" s="308" t="s">
        <v>2208</v>
      </c>
      <c r="AC113" s="308" t="s">
        <v>2208</v>
      </c>
      <c r="AD113" s="308" t="s">
        <v>2208</v>
      </c>
      <c r="AE113" s="308" t="s">
        <v>2208</v>
      </c>
      <c r="AF113" s="308" t="s">
        <v>2208</v>
      </c>
      <c r="AG113" s="308" t="s">
        <v>2208</v>
      </c>
      <c r="AH113" s="308" t="s">
        <v>2208</v>
      </c>
      <c r="AI113" s="308" t="s">
        <v>2208</v>
      </c>
      <c r="AJ113" s="308" t="s">
        <v>2208</v>
      </c>
      <c r="AK113" s="308" t="s">
        <v>2208</v>
      </c>
      <c r="AL113" s="308" t="s">
        <v>2208</v>
      </c>
    </row>
    <row r="114" spans="2:38" hidden="1" outlineLevel="1" x14ac:dyDescent="0.3">
      <c r="B114" s="527"/>
      <c r="C114" s="519" t="s">
        <v>2450</v>
      </c>
      <c r="D114" s="582" t="s">
        <v>2476</v>
      </c>
      <c r="E114" s="308" t="s">
        <v>2208</v>
      </c>
      <c r="F114" s="308" t="s">
        <v>2208</v>
      </c>
      <c r="G114" s="308" t="s">
        <v>2208</v>
      </c>
      <c r="H114" s="308" t="s">
        <v>2208</v>
      </c>
      <c r="I114" s="308" t="s">
        <v>2208</v>
      </c>
      <c r="J114" s="308" t="s">
        <v>2208</v>
      </c>
      <c r="K114" s="308" t="s">
        <v>2208</v>
      </c>
      <c r="L114" s="308" t="s">
        <v>2208</v>
      </c>
      <c r="M114" s="308" t="s">
        <v>2208</v>
      </c>
      <c r="N114" s="308" t="s">
        <v>2208</v>
      </c>
      <c r="O114" s="308" t="s">
        <v>2208</v>
      </c>
      <c r="P114" s="308" t="s">
        <v>2208</v>
      </c>
      <c r="Q114" s="308" t="s">
        <v>2208</v>
      </c>
      <c r="R114" s="308" t="s">
        <v>2208</v>
      </c>
      <c r="S114" s="308" t="s">
        <v>2208</v>
      </c>
      <c r="T114" s="308" t="s">
        <v>2208</v>
      </c>
      <c r="U114" s="308" t="s">
        <v>2208</v>
      </c>
      <c r="V114" s="308" t="s">
        <v>2208</v>
      </c>
      <c r="W114" s="308" t="s">
        <v>2208</v>
      </c>
      <c r="X114" s="308" t="s">
        <v>2208</v>
      </c>
      <c r="Y114" s="308" t="s">
        <v>2208</v>
      </c>
      <c r="Z114" s="308" t="s">
        <v>2208</v>
      </c>
      <c r="AA114" s="308" t="s">
        <v>2208</v>
      </c>
      <c r="AB114" s="308" t="s">
        <v>2208</v>
      </c>
      <c r="AC114" s="308" t="s">
        <v>2208</v>
      </c>
      <c r="AD114" s="308" t="s">
        <v>2208</v>
      </c>
      <c r="AE114" s="308" t="s">
        <v>2208</v>
      </c>
      <c r="AF114" s="308" t="s">
        <v>2208</v>
      </c>
      <c r="AG114" s="308" t="s">
        <v>2208</v>
      </c>
      <c r="AH114" s="308" t="s">
        <v>2208</v>
      </c>
      <c r="AI114" s="308" t="s">
        <v>2208</v>
      </c>
      <c r="AJ114" s="308" t="s">
        <v>2208</v>
      </c>
      <c r="AK114" s="308" t="s">
        <v>2208</v>
      </c>
      <c r="AL114" s="308" t="s">
        <v>2208</v>
      </c>
    </row>
    <row r="115" spans="2:38" hidden="1" outlineLevel="1" x14ac:dyDescent="0.3">
      <c r="B115" s="527"/>
      <c r="C115" s="519" t="s">
        <v>2450</v>
      </c>
      <c r="D115" s="582" t="s">
        <v>2477</v>
      </c>
      <c r="E115" s="308" t="s">
        <v>2208</v>
      </c>
      <c r="F115" s="308" t="s">
        <v>2208</v>
      </c>
      <c r="G115" s="308" t="s">
        <v>2208</v>
      </c>
      <c r="H115" s="308" t="s">
        <v>2208</v>
      </c>
      <c r="I115" s="308" t="s">
        <v>2208</v>
      </c>
      <c r="J115" s="308" t="s">
        <v>2208</v>
      </c>
      <c r="K115" s="308" t="s">
        <v>2208</v>
      </c>
      <c r="L115" s="308" t="s">
        <v>2208</v>
      </c>
      <c r="M115" s="308" t="s">
        <v>2208</v>
      </c>
      <c r="N115" s="308" t="s">
        <v>2208</v>
      </c>
      <c r="O115" s="308" t="s">
        <v>2208</v>
      </c>
      <c r="P115" s="308" t="s">
        <v>2208</v>
      </c>
      <c r="Q115" s="308" t="s">
        <v>2208</v>
      </c>
      <c r="R115" s="308" t="s">
        <v>2208</v>
      </c>
      <c r="S115" s="308" t="s">
        <v>2208</v>
      </c>
      <c r="T115" s="308" t="s">
        <v>2208</v>
      </c>
      <c r="U115" s="308" t="s">
        <v>2208</v>
      </c>
      <c r="V115" s="308" t="s">
        <v>2208</v>
      </c>
      <c r="W115" s="308" t="s">
        <v>2208</v>
      </c>
      <c r="X115" s="308" t="s">
        <v>2208</v>
      </c>
      <c r="Y115" s="308" t="s">
        <v>2208</v>
      </c>
      <c r="Z115" s="308" t="s">
        <v>2208</v>
      </c>
      <c r="AA115" s="308" t="s">
        <v>2208</v>
      </c>
      <c r="AB115" s="308" t="s">
        <v>2208</v>
      </c>
      <c r="AC115" s="308" t="s">
        <v>2208</v>
      </c>
      <c r="AD115" s="308" t="s">
        <v>2208</v>
      </c>
      <c r="AE115" s="308" t="s">
        <v>2208</v>
      </c>
      <c r="AF115" s="308" t="s">
        <v>2208</v>
      </c>
      <c r="AG115" s="308" t="s">
        <v>2208</v>
      </c>
      <c r="AH115" s="308" t="s">
        <v>2208</v>
      </c>
      <c r="AI115" s="308" t="s">
        <v>2208</v>
      </c>
      <c r="AJ115" s="308" t="s">
        <v>2208</v>
      </c>
      <c r="AK115" s="308" t="s">
        <v>2208</v>
      </c>
      <c r="AL115" s="308" t="s">
        <v>2208</v>
      </c>
    </row>
    <row r="116" spans="2:38" hidden="1" outlineLevel="1" x14ac:dyDescent="0.3">
      <c r="B116" s="527"/>
      <c r="C116" s="519" t="s">
        <v>2450</v>
      </c>
      <c r="D116" s="582" t="s">
        <v>2478</v>
      </c>
      <c r="E116" s="308" t="s">
        <v>2208</v>
      </c>
      <c r="F116" s="308" t="s">
        <v>2208</v>
      </c>
      <c r="G116" s="308" t="s">
        <v>2208</v>
      </c>
      <c r="H116" s="308" t="s">
        <v>2208</v>
      </c>
      <c r="I116" s="308" t="s">
        <v>2208</v>
      </c>
      <c r="J116" s="308" t="s">
        <v>2208</v>
      </c>
      <c r="K116" s="308" t="s">
        <v>2208</v>
      </c>
      <c r="L116" s="308" t="s">
        <v>2208</v>
      </c>
      <c r="M116" s="308" t="s">
        <v>2208</v>
      </c>
      <c r="N116" s="308" t="s">
        <v>2208</v>
      </c>
      <c r="O116" s="308" t="s">
        <v>2208</v>
      </c>
      <c r="P116" s="308" t="s">
        <v>2208</v>
      </c>
      <c r="Q116" s="308" t="s">
        <v>2208</v>
      </c>
      <c r="R116" s="308" t="s">
        <v>2208</v>
      </c>
      <c r="S116" s="308" t="s">
        <v>2208</v>
      </c>
      <c r="T116" s="308" t="s">
        <v>2208</v>
      </c>
      <c r="U116" s="308" t="s">
        <v>2208</v>
      </c>
      <c r="V116" s="308" t="s">
        <v>2208</v>
      </c>
      <c r="W116" s="308" t="s">
        <v>2208</v>
      </c>
      <c r="X116" s="308" t="s">
        <v>2208</v>
      </c>
      <c r="Y116" s="308" t="s">
        <v>2208</v>
      </c>
      <c r="Z116" s="308" t="s">
        <v>2208</v>
      </c>
      <c r="AA116" s="308" t="s">
        <v>2208</v>
      </c>
      <c r="AB116" s="308" t="s">
        <v>2208</v>
      </c>
      <c r="AC116" s="308" t="s">
        <v>2208</v>
      </c>
      <c r="AD116" s="308" t="s">
        <v>2208</v>
      </c>
      <c r="AE116" s="308" t="s">
        <v>2208</v>
      </c>
      <c r="AF116" s="308" t="s">
        <v>2208</v>
      </c>
      <c r="AG116" s="308" t="s">
        <v>2208</v>
      </c>
      <c r="AH116" s="308" t="s">
        <v>2208</v>
      </c>
      <c r="AI116" s="308" t="s">
        <v>2208</v>
      </c>
      <c r="AJ116" s="308" t="s">
        <v>2208</v>
      </c>
      <c r="AK116" s="308" t="s">
        <v>2208</v>
      </c>
      <c r="AL116" s="308" t="s">
        <v>2208</v>
      </c>
    </row>
    <row r="117" spans="2:38" hidden="1" outlineLevel="1" x14ac:dyDescent="0.3">
      <c r="B117" s="527"/>
      <c r="C117" s="519" t="s">
        <v>2450</v>
      </c>
      <c r="D117" s="582" t="s">
        <v>2479</v>
      </c>
      <c r="E117" s="308" t="s">
        <v>2208</v>
      </c>
      <c r="F117" s="308" t="s">
        <v>2208</v>
      </c>
      <c r="G117" s="308" t="s">
        <v>2208</v>
      </c>
      <c r="H117" s="308" t="s">
        <v>2208</v>
      </c>
      <c r="I117" s="308" t="s">
        <v>2208</v>
      </c>
      <c r="J117" s="308" t="s">
        <v>2208</v>
      </c>
      <c r="K117" s="308" t="s">
        <v>2208</v>
      </c>
      <c r="L117" s="308" t="s">
        <v>2208</v>
      </c>
      <c r="M117" s="308" t="s">
        <v>2208</v>
      </c>
      <c r="N117" s="308" t="s">
        <v>2208</v>
      </c>
      <c r="O117" s="308" t="s">
        <v>2208</v>
      </c>
      <c r="P117" s="308" t="s">
        <v>2208</v>
      </c>
      <c r="Q117" s="308" t="s">
        <v>2208</v>
      </c>
      <c r="R117" s="308" t="s">
        <v>2208</v>
      </c>
      <c r="S117" s="308" t="s">
        <v>2208</v>
      </c>
      <c r="T117" s="308" t="s">
        <v>2208</v>
      </c>
      <c r="U117" s="308" t="s">
        <v>2208</v>
      </c>
      <c r="V117" s="308" t="s">
        <v>2208</v>
      </c>
      <c r="W117" s="308" t="s">
        <v>2208</v>
      </c>
      <c r="X117" s="308" t="s">
        <v>2208</v>
      </c>
      <c r="Y117" s="308" t="s">
        <v>2208</v>
      </c>
      <c r="Z117" s="308" t="s">
        <v>2208</v>
      </c>
      <c r="AA117" s="308" t="s">
        <v>2208</v>
      </c>
      <c r="AB117" s="308" t="s">
        <v>2208</v>
      </c>
      <c r="AC117" s="308" t="s">
        <v>2208</v>
      </c>
      <c r="AD117" s="308" t="s">
        <v>2208</v>
      </c>
      <c r="AE117" s="308" t="s">
        <v>2208</v>
      </c>
      <c r="AF117" s="308" t="s">
        <v>2208</v>
      </c>
      <c r="AG117" s="308" t="s">
        <v>2208</v>
      </c>
      <c r="AH117" s="308" t="s">
        <v>2208</v>
      </c>
      <c r="AI117" s="308" t="s">
        <v>2208</v>
      </c>
      <c r="AJ117" s="308" t="s">
        <v>2208</v>
      </c>
      <c r="AK117" s="308" t="s">
        <v>2208</v>
      </c>
      <c r="AL117" s="308" t="s">
        <v>2208</v>
      </c>
    </row>
    <row r="118" spans="2:38" hidden="1" outlineLevel="1" x14ac:dyDescent="0.3">
      <c r="B118" s="527"/>
      <c r="C118" s="519" t="s">
        <v>2450</v>
      </c>
      <c r="D118" s="582" t="s">
        <v>2480</v>
      </c>
      <c r="E118" s="308" t="s">
        <v>2208</v>
      </c>
      <c r="F118" s="308" t="s">
        <v>2208</v>
      </c>
      <c r="G118" s="308" t="s">
        <v>2208</v>
      </c>
      <c r="H118" s="308" t="s">
        <v>2208</v>
      </c>
      <c r="I118" s="308" t="s">
        <v>2208</v>
      </c>
      <c r="J118" s="308" t="s">
        <v>2208</v>
      </c>
      <c r="K118" s="308" t="s">
        <v>2208</v>
      </c>
      <c r="L118" s="308" t="s">
        <v>2208</v>
      </c>
      <c r="M118" s="308" t="s">
        <v>2208</v>
      </c>
      <c r="N118" s="308" t="s">
        <v>2208</v>
      </c>
      <c r="O118" s="308" t="s">
        <v>2208</v>
      </c>
      <c r="P118" s="308" t="s">
        <v>2208</v>
      </c>
      <c r="Q118" s="308" t="s">
        <v>2208</v>
      </c>
      <c r="R118" s="308" t="s">
        <v>2208</v>
      </c>
      <c r="S118" s="308" t="s">
        <v>2208</v>
      </c>
      <c r="T118" s="308" t="s">
        <v>2208</v>
      </c>
      <c r="U118" s="308" t="s">
        <v>2208</v>
      </c>
      <c r="V118" s="308" t="s">
        <v>2208</v>
      </c>
      <c r="W118" s="308" t="s">
        <v>2208</v>
      </c>
      <c r="X118" s="308" t="s">
        <v>2208</v>
      </c>
      <c r="Y118" s="308" t="s">
        <v>2208</v>
      </c>
      <c r="Z118" s="308" t="s">
        <v>2208</v>
      </c>
      <c r="AA118" s="308" t="s">
        <v>2208</v>
      </c>
      <c r="AB118" s="308" t="s">
        <v>2208</v>
      </c>
      <c r="AC118" s="308" t="s">
        <v>2208</v>
      </c>
      <c r="AD118" s="308" t="s">
        <v>2208</v>
      </c>
      <c r="AE118" s="308" t="s">
        <v>2208</v>
      </c>
      <c r="AF118" s="308" t="s">
        <v>2208</v>
      </c>
      <c r="AG118" s="308" t="s">
        <v>2208</v>
      </c>
      <c r="AH118" s="308" t="s">
        <v>2208</v>
      </c>
      <c r="AI118" s="308" t="s">
        <v>2208</v>
      </c>
      <c r="AJ118" s="308" t="s">
        <v>2208</v>
      </c>
      <c r="AK118" s="308" t="s">
        <v>2208</v>
      </c>
      <c r="AL118" s="308" t="s">
        <v>2208</v>
      </c>
    </row>
    <row r="119" spans="2:38" hidden="1" outlineLevel="1" x14ac:dyDescent="0.3">
      <c r="B119" s="527"/>
      <c r="C119" s="519" t="s">
        <v>2450</v>
      </c>
      <c r="D119" s="582" t="s">
        <v>2481</v>
      </c>
      <c r="E119" s="308" t="s">
        <v>2208</v>
      </c>
      <c r="F119" s="308" t="s">
        <v>2208</v>
      </c>
      <c r="G119" s="308" t="s">
        <v>2208</v>
      </c>
      <c r="H119" s="308" t="s">
        <v>2208</v>
      </c>
      <c r="I119" s="308" t="s">
        <v>2208</v>
      </c>
      <c r="J119" s="308" t="s">
        <v>2208</v>
      </c>
      <c r="K119" s="308" t="s">
        <v>2208</v>
      </c>
      <c r="L119" s="308" t="s">
        <v>2208</v>
      </c>
      <c r="M119" s="308" t="s">
        <v>2208</v>
      </c>
      <c r="N119" s="308" t="s">
        <v>2208</v>
      </c>
      <c r="O119" s="308" t="s">
        <v>2208</v>
      </c>
      <c r="P119" s="308" t="s">
        <v>2208</v>
      </c>
      <c r="Q119" s="308" t="s">
        <v>2208</v>
      </c>
      <c r="R119" s="308" t="s">
        <v>2208</v>
      </c>
      <c r="S119" s="308" t="s">
        <v>2208</v>
      </c>
      <c r="T119" s="308" t="s">
        <v>2208</v>
      </c>
      <c r="U119" s="308" t="s">
        <v>2208</v>
      </c>
      <c r="V119" s="308" t="s">
        <v>2208</v>
      </c>
      <c r="W119" s="308" t="s">
        <v>2208</v>
      </c>
      <c r="X119" s="308" t="s">
        <v>2208</v>
      </c>
      <c r="Y119" s="308" t="s">
        <v>2208</v>
      </c>
      <c r="Z119" s="308" t="s">
        <v>2208</v>
      </c>
      <c r="AA119" s="308" t="s">
        <v>2208</v>
      </c>
      <c r="AB119" s="308" t="s">
        <v>2208</v>
      </c>
      <c r="AC119" s="308" t="s">
        <v>2208</v>
      </c>
      <c r="AD119" s="308" t="s">
        <v>2208</v>
      </c>
      <c r="AE119" s="308" t="s">
        <v>2208</v>
      </c>
      <c r="AF119" s="308" t="s">
        <v>2208</v>
      </c>
      <c r="AG119" s="308" t="s">
        <v>2208</v>
      </c>
      <c r="AH119" s="308" t="s">
        <v>2208</v>
      </c>
      <c r="AI119" s="308" t="s">
        <v>2208</v>
      </c>
      <c r="AJ119" s="308" t="s">
        <v>2208</v>
      </c>
      <c r="AK119" s="308" t="s">
        <v>2208</v>
      </c>
      <c r="AL119" s="308" t="s">
        <v>2208</v>
      </c>
    </row>
    <row r="120" spans="2:38" hidden="1" outlineLevel="1" x14ac:dyDescent="0.3">
      <c r="B120" s="527"/>
      <c r="C120" s="519" t="s">
        <v>2450</v>
      </c>
      <c r="D120" s="582" t="s">
        <v>2482</v>
      </c>
      <c r="E120" s="308" t="s">
        <v>2208</v>
      </c>
      <c r="F120" s="308" t="s">
        <v>2208</v>
      </c>
      <c r="G120" s="308" t="s">
        <v>2208</v>
      </c>
      <c r="H120" s="308" t="s">
        <v>2208</v>
      </c>
      <c r="I120" s="308" t="s">
        <v>2208</v>
      </c>
      <c r="J120" s="308" t="s">
        <v>2208</v>
      </c>
      <c r="K120" s="308" t="s">
        <v>2208</v>
      </c>
      <c r="L120" s="308" t="s">
        <v>2208</v>
      </c>
      <c r="M120" s="308" t="s">
        <v>2208</v>
      </c>
      <c r="N120" s="308" t="s">
        <v>2208</v>
      </c>
      <c r="O120" s="308" t="s">
        <v>2208</v>
      </c>
      <c r="P120" s="308" t="s">
        <v>2208</v>
      </c>
      <c r="Q120" s="308" t="s">
        <v>2208</v>
      </c>
      <c r="R120" s="308" t="s">
        <v>2208</v>
      </c>
      <c r="S120" s="308" t="s">
        <v>2208</v>
      </c>
      <c r="T120" s="308" t="s">
        <v>2208</v>
      </c>
      <c r="U120" s="308" t="s">
        <v>2208</v>
      </c>
      <c r="V120" s="308" t="s">
        <v>2208</v>
      </c>
      <c r="W120" s="308" t="s">
        <v>2208</v>
      </c>
      <c r="X120" s="308" t="s">
        <v>2208</v>
      </c>
      <c r="Y120" s="308" t="s">
        <v>2208</v>
      </c>
      <c r="Z120" s="308" t="s">
        <v>2208</v>
      </c>
      <c r="AA120" s="308" t="s">
        <v>2208</v>
      </c>
      <c r="AB120" s="308" t="s">
        <v>2208</v>
      </c>
      <c r="AC120" s="308" t="s">
        <v>2208</v>
      </c>
      <c r="AD120" s="308" t="s">
        <v>2208</v>
      </c>
      <c r="AE120" s="308" t="s">
        <v>2208</v>
      </c>
      <c r="AF120" s="308" t="s">
        <v>2208</v>
      </c>
      <c r="AG120" s="308" t="s">
        <v>2208</v>
      </c>
      <c r="AH120" s="308" t="s">
        <v>2208</v>
      </c>
      <c r="AI120" s="308" t="s">
        <v>2208</v>
      </c>
      <c r="AJ120" s="308" t="s">
        <v>2208</v>
      </c>
      <c r="AK120" s="308" t="s">
        <v>2208</v>
      </c>
      <c r="AL120" s="308" t="s">
        <v>2208</v>
      </c>
    </row>
    <row r="121" spans="2:38" hidden="1" outlineLevel="1" x14ac:dyDescent="0.3">
      <c r="B121" s="527"/>
      <c r="C121" s="519" t="s">
        <v>2450</v>
      </c>
      <c r="D121" s="582" t="s">
        <v>2483</v>
      </c>
      <c r="E121" s="308" t="s">
        <v>2208</v>
      </c>
      <c r="F121" s="308" t="s">
        <v>2208</v>
      </c>
      <c r="G121" s="308" t="s">
        <v>2208</v>
      </c>
      <c r="H121" s="308" t="s">
        <v>2208</v>
      </c>
      <c r="I121" s="308" t="s">
        <v>2208</v>
      </c>
      <c r="J121" s="308" t="s">
        <v>2208</v>
      </c>
      <c r="K121" s="308" t="s">
        <v>2208</v>
      </c>
      <c r="L121" s="308" t="s">
        <v>2208</v>
      </c>
      <c r="M121" s="308" t="s">
        <v>2208</v>
      </c>
      <c r="N121" s="308" t="s">
        <v>2208</v>
      </c>
      <c r="O121" s="308" t="s">
        <v>2208</v>
      </c>
      <c r="P121" s="308" t="s">
        <v>2208</v>
      </c>
      <c r="Q121" s="308" t="s">
        <v>2208</v>
      </c>
      <c r="R121" s="308" t="s">
        <v>2208</v>
      </c>
      <c r="S121" s="308" t="s">
        <v>2208</v>
      </c>
      <c r="T121" s="308" t="s">
        <v>2208</v>
      </c>
      <c r="U121" s="308" t="s">
        <v>2208</v>
      </c>
      <c r="V121" s="308" t="s">
        <v>2208</v>
      </c>
      <c r="W121" s="308" t="s">
        <v>2208</v>
      </c>
      <c r="X121" s="308" t="s">
        <v>2208</v>
      </c>
      <c r="Y121" s="308" t="s">
        <v>2208</v>
      </c>
      <c r="Z121" s="308" t="s">
        <v>2208</v>
      </c>
      <c r="AA121" s="308" t="s">
        <v>2208</v>
      </c>
      <c r="AB121" s="308" t="s">
        <v>2208</v>
      </c>
      <c r="AC121" s="308" t="s">
        <v>2208</v>
      </c>
      <c r="AD121" s="308" t="s">
        <v>2208</v>
      </c>
      <c r="AE121" s="308" t="s">
        <v>2208</v>
      </c>
      <c r="AF121" s="308" t="s">
        <v>2208</v>
      </c>
      <c r="AG121" s="308" t="s">
        <v>2208</v>
      </c>
      <c r="AH121" s="308" t="s">
        <v>2208</v>
      </c>
      <c r="AI121" s="308" t="s">
        <v>2208</v>
      </c>
      <c r="AJ121" s="308" t="s">
        <v>2208</v>
      </c>
      <c r="AK121" s="308" t="s">
        <v>2208</v>
      </c>
      <c r="AL121" s="308" t="s">
        <v>2208</v>
      </c>
    </row>
    <row r="122" spans="2:38" hidden="1" outlineLevel="1" x14ac:dyDescent="0.3">
      <c r="B122" s="527"/>
      <c r="C122" s="519" t="s">
        <v>2450</v>
      </c>
      <c r="D122" s="582" t="s">
        <v>2484</v>
      </c>
      <c r="E122" s="308" t="s">
        <v>2208</v>
      </c>
      <c r="F122" s="308" t="s">
        <v>2208</v>
      </c>
      <c r="G122" s="308" t="s">
        <v>2208</v>
      </c>
      <c r="H122" s="308" t="s">
        <v>2208</v>
      </c>
      <c r="I122" s="308" t="s">
        <v>2208</v>
      </c>
      <c r="J122" s="308" t="s">
        <v>2208</v>
      </c>
      <c r="K122" s="308" t="s">
        <v>2208</v>
      </c>
      <c r="L122" s="308" t="s">
        <v>2208</v>
      </c>
      <c r="M122" s="308" t="s">
        <v>2208</v>
      </c>
      <c r="N122" s="308" t="s">
        <v>2208</v>
      </c>
      <c r="O122" s="308" t="s">
        <v>2208</v>
      </c>
      <c r="P122" s="308" t="s">
        <v>2208</v>
      </c>
      <c r="Q122" s="308" t="s">
        <v>2208</v>
      </c>
      <c r="R122" s="308" t="s">
        <v>2208</v>
      </c>
      <c r="S122" s="308" t="s">
        <v>2208</v>
      </c>
      <c r="T122" s="308" t="s">
        <v>2208</v>
      </c>
      <c r="U122" s="308" t="s">
        <v>2208</v>
      </c>
      <c r="V122" s="308" t="s">
        <v>2208</v>
      </c>
      <c r="W122" s="308" t="s">
        <v>2208</v>
      </c>
      <c r="X122" s="308" t="s">
        <v>2208</v>
      </c>
      <c r="Y122" s="308" t="s">
        <v>2208</v>
      </c>
      <c r="Z122" s="308" t="s">
        <v>2208</v>
      </c>
      <c r="AA122" s="308" t="s">
        <v>2208</v>
      </c>
      <c r="AB122" s="308" t="s">
        <v>2208</v>
      </c>
      <c r="AC122" s="308" t="s">
        <v>2208</v>
      </c>
      <c r="AD122" s="308" t="s">
        <v>2208</v>
      </c>
      <c r="AE122" s="308" t="s">
        <v>2208</v>
      </c>
      <c r="AF122" s="308" t="s">
        <v>2208</v>
      </c>
      <c r="AG122" s="308" t="s">
        <v>2208</v>
      </c>
      <c r="AH122" s="308" t="s">
        <v>2208</v>
      </c>
      <c r="AI122" s="308" t="s">
        <v>2208</v>
      </c>
      <c r="AJ122" s="308" t="s">
        <v>2208</v>
      </c>
      <c r="AK122" s="308" t="s">
        <v>2208</v>
      </c>
      <c r="AL122" s="308" t="s">
        <v>2208</v>
      </c>
    </row>
    <row r="123" spans="2:38" hidden="1" outlineLevel="1" x14ac:dyDescent="0.3">
      <c r="B123" s="527"/>
      <c r="C123" s="519" t="s">
        <v>2450</v>
      </c>
      <c r="D123" s="582" t="s">
        <v>2485</v>
      </c>
      <c r="E123" s="308" t="s">
        <v>2208</v>
      </c>
      <c r="F123" s="308" t="s">
        <v>2208</v>
      </c>
      <c r="G123" s="308" t="s">
        <v>2208</v>
      </c>
      <c r="H123" s="308" t="s">
        <v>2208</v>
      </c>
      <c r="I123" s="308" t="s">
        <v>2208</v>
      </c>
      <c r="J123" s="308" t="s">
        <v>2208</v>
      </c>
      <c r="K123" s="308" t="s">
        <v>2208</v>
      </c>
      <c r="L123" s="308" t="s">
        <v>2208</v>
      </c>
      <c r="M123" s="308" t="s">
        <v>2208</v>
      </c>
      <c r="N123" s="308" t="s">
        <v>2208</v>
      </c>
      <c r="O123" s="308" t="s">
        <v>2208</v>
      </c>
      <c r="P123" s="308" t="s">
        <v>2208</v>
      </c>
      <c r="Q123" s="308" t="s">
        <v>2208</v>
      </c>
      <c r="R123" s="308" t="s">
        <v>2208</v>
      </c>
      <c r="S123" s="308" t="s">
        <v>2208</v>
      </c>
      <c r="T123" s="308" t="s">
        <v>2208</v>
      </c>
      <c r="U123" s="308" t="s">
        <v>2208</v>
      </c>
      <c r="V123" s="308" t="s">
        <v>2208</v>
      </c>
      <c r="W123" s="308" t="s">
        <v>2208</v>
      </c>
      <c r="X123" s="308" t="s">
        <v>2208</v>
      </c>
      <c r="Y123" s="308" t="s">
        <v>2208</v>
      </c>
      <c r="Z123" s="308" t="s">
        <v>2208</v>
      </c>
      <c r="AA123" s="308" t="s">
        <v>2208</v>
      </c>
      <c r="AB123" s="308" t="s">
        <v>2208</v>
      </c>
      <c r="AC123" s="308" t="s">
        <v>2208</v>
      </c>
      <c r="AD123" s="308" t="s">
        <v>2208</v>
      </c>
      <c r="AE123" s="308" t="s">
        <v>2208</v>
      </c>
      <c r="AF123" s="308" t="s">
        <v>2208</v>
      </c>
      <c r="AG123" s="308" t="s">
        <v>2208</v>
      </c>
      <c r="AH123" s="308" t="s">
        <v>2208</v>
      </c>
      <c r="AI123" s="308" t="s">
        <v>2208</v>
      </c>
      <c r="AJ123" s="308" t="s">
        <v>2208</v>
      </c>
      <c r="AK123" s="308" t="s">
        <v>2208</v>
      </c>
      <c r="AL123" s="308" t="s">
        <v>2208</v>
      </c>
    </row>
    <row r="124" spans="2:38" hidden="1" outlineLevel="1" x14ac:dyDescent="0.3">
      <c r="B124" s="527"/>
      <c r="C124" s="519" t="s">
        <v>2450</v>
      </c>
      <c r="D124" s="582" t="s">
        <v>2486</v>
      </c>
      <c r="E124" s="308" t="s">
        <v>2208</v>
      </c>
      <c r="F124" s="308" t="s">
        <v>2208</v>
      </c>
      <c r="G124" s="308" t="s">
        <v>2208</v>
      </c>
      <c r="H124" s="308" t="s">
        <v>2208</v>
      </c>
      <c r="I124" s="308" t="s">
        <v>2208</v>
      </c>
      <c r="J124" s="308" t="s">
        <v>2208</v>
      </c>
      <c r="K124" s="308" t="s">
        <v>2208</v>
      </c>
      <c r="L124" s="308" t="s">
        <v>2208</v>
      </c>
      <c r="M124" s="308" t="s">
        <v>2208</v>
      </c>
      <c r="N124" s="308" t="s">
        <v>2208</v>
      </c>
      <c r="O124" s="308" t="s">
        <v>2208</v>
      </c>
      <c r="P124" s="308" t="s">
        <v>2208</v>
      </c>
      <c r="Q124" s="308" t="s">
        <v>2208</v>
      </c>
      <c r="R124" s="308" t="s">
        <v>2208</v>
      </c>
      <c r="S124" s="308" t="s">
        <v>2208</v>
      </c>
      <c r="T124" s="308" t="s">
        <v>2208</v>
      </c>
      <c r="U124" s="308" t="s">
        <v>2208</v>
      </c>
      <c r="V124" s="308" t="s">
        <v>2208</v>
      </c>
      <c r="W124" s="308" t="s">
        <v>2208</v>
      </c>
      <c r="X124" s="308" t="s">
        <v>2208</v>
      </c>
      <c r="Y124" s="308" t="s">
        <v>2208</v>
      </c>
      <c r="Z124" s="308" t="s">
        <v>2208</v>
      </c>
      <c r="AA124" s="308" t="s">
        <v>2208</v>
      </c>
      <c r="AB124" s="308" t="s">
        <v>2208</v>
      </c>
      <c r="AC124" s="308" t="s">
        <v>2208</v>
      </c>
      <c r="AD124" s="308" t="s">
        <v>2208</v>
      </c>
      <c r="AE124" s="308" t="s">
        <v>2208</v>
      </c>
      <c r="AF124" s="308" t="s">
        <v>2208</v>
      </c>
      <c r="AG124" s="308" t="s">
        <v>2208</v>
      </c>
      <c r="AH124" s="308" t="s">
        <v>2208</v>
      </c>
      <c r="AI124" s="308" t="s">
        <v>2208</v>
      </c>
      <c r="AJ124" s="308" t="s">
        <v>2208</v>
      </c>
      <c r="AK124" s="308" t="s">
        <v>2208</v>
      </c>
      <c r="AL124" s="308" t="s">
        <v>2208</v>
      </c>
    </row>
    <row r="125" spans="2:38" hidden="1" outlineLevel="1" x14ac:dyDescent="0.3">
      <c r="B125" s="527"/>
      <c r="C125" s="519" t="s">
        <v>2450</v>
      </c>
      <c r="D125" s="582" t="s">
        <v>2487</v>
      </c>
      <c r="E125" s="308" t="s">
        <v>2208</v>
      </c>
      <c r="F125" s="308" t="s">
        <v>2208</v>
      </c>
      <c r="G125" s="308" t="s">
        <v>2208</v>
      </c>
      <c r="H125" s="308" t="s">
        <v>2208</v>
      </c>
      <c r="I125" s="308" t="s">
        <v>2208</v>
      </c>
      <c r="J125" s="308" t="s">
        <v>2208</v>
      </c>
      <c r="K125" s="308" t="s">
        <v>2208</v>
      </c>
      <c r="L125" s="308" t="s">
        <v>2208</v>
      </c>
      <c r="M125" s="308" t="s">
        <v>2208</v>
      </c>
      <c r="N125" s="308" t="s">
        <v>2208</v>
      </c>
      <c r="O125" s="308" t="s">
        <v>2208</v>
      </c>
      <c r="P125" s="308" t="s">
        <v>2208</v>
      </c>
      <c r="Q125" s="308" t="s">
        <v>2208</v>
      </c>
      <c r="R125" s="308" t="s">
        <v>2208</v>
      </c>
      <c r="S125" s="308" t="s">
        <v>2208</v>
      </c>
      <c r="T125" s="308" t="s">
        <v>2208</v>
      </c>
      <c r="U125" s="308" t="s">
        <v>2208</v>
      </c>
      <c r="V125" s="308" t="s">
        <v>2208</v>
      </c>
      <c r="W125" s="308" t="s">
        <v>2208</v>
      </c>
      <c r="X125" s="308" t="s">
        <v>2208</v>
      </c>
      <c r="Y125" s="308" t="s">
        <v>2208</v>
      </c>
      <c r="Z125" s="308" t="s">
        <v>2208</v>
      </c>
      <c r="AA125" s="308" t="s">
        <v>2208</v>
      </c>
      <c r="AB125" s="308" t="s">
        <v>2208</v>
      </c>
      <c r="AC125" s="308" t="s">
        <v>2208</v>
      </c>
      <c r="AD125" s="308" t="s">
        <v>2208</v>
      </c>
      <c r="AE125" s="308" t="s">
        <v>2208</v>
      </c>
      <c r="AF125" s="308" t="s">
        <v>2208</v>
      </c>
      <c r="AG125" s="308" t="s">
        <v>2208</v>
      </c>
      <c r="AH125" s="308" t="s">
        <v>2208</v>
      </c>
      <c r="AI125" s="308" t="s">
        <v>2208</v>
      </c>
      <c r="AJ125" s="308" t="s">
        <v>2208</v>
      </c>
      <c r="AK125" s="308" t="s">
        <v>2208</v>
      </c>
      <c r="AL125" s="308" t="s">
        <v>2208</v>
      </c>
    </row>
    <row r="126" spans="2:38" hidden="1" outlineLevel="1" x14ac:dyDescent="0.3">
      <c r="B126" s="527"/>
      <c r="C126" s="519" t="s">
        <v>2450</v>
      </c>
      <c r="D126" s="582" t="s">
        <v>2488</v>
      </c>
      <c r="E126" s="308" t="s">
        <v>2208</v>
      </c>
      <c r="F126" s="308" t="s">
        <v>2208</v>
      </c>
      <c r="G126" s="308" t="s">
        <v>2208</v>
      </c>
      <c r="H126" s="308" t="s">
        <v>2208</v>
      </c>
      <c r="I126" s="308" t="s">
        <v>2208</v>
      </c>
      <c r="J126" s="308" t="s">
        <v>2208</v>
      </c>
      <c r="K126" s="308" t="s">
        <v>2208</v>
      </c>
      <c r="L126" s="308" t="s">
        <v>2208</v>
      </c>
      <c r="M126" s="308" t="s">
        <v>2208</v>
      </c>
      <c r="N126" s="308" t="s">
        <v>2208</v>
      </c>
      <c r="O126" s="308" t="s">
        <v>2208</v>
      </c>
      <c r="P126" s="308" t="s">
        <v>2208</v>
      </c>
      <c r="Q126" s="308" t="s">
        <v>2208</v>
      </c>
      <c r="R126" s="308" t="s">
        <v>2208</v>
      </c>
      <c r="S126" s="308" t="s">
        <v>2208</v>
      </c>
      <c r="T126" s="308" t="s">
        <v>2208</v>
      </c>
      <c r="U126" s="308" t="s">
        <v>2208</v>
      </c>
      <c r="V126" s="308" t="s">
        <v>2208</v>
      </c>
      <c r="W126" s="308" t="s">
        <v>2208</v>
      </c>
      <c r="X126" s="308" t="s">
        <v>2208</v>
      </c>
      <c r="Y126" s="308" t="s">
        <v>2208</v>
      </c>
      <c r="Z126" s="308" t="s">
        <v>2208</v>
      </c>
      <c r="AA126" s="308" t="s">
        <v>2208</v>
      </c>
      <c r="AB126" s="308" t="s">
        <v>2208</v>
      </c>
      <c r="AC126" s="308" t="s">
        <v>2208</v>
      </c>
      <c r="AD126" s="308" t="s">
        <v>2208</v>
      </c>
      <c r="AE126" s="308" t="s">
        <v>2208</v>
      </c>
      <c r="AF126" s="308" t="s">
        <v>2208</v>
      </c>
      <c r="AG126" s="308" t="s">
        <v>2208</v>
      </c>
      <c r="AH126" s="308" t="s">
        <v>2208</v>
      </c>
      <c r="AI126" s="308" t="s">
        <v>2208</v>
      </c>
      <c r="AJ126" s="308" t="s">
        <v>2208</v>
      </c>
      <c r="AK126" s="308" t="s">
        <v>2208</v>
      </c>
      <c r="AL126" s="308" t="s">
        <v>2208</v>
      </c>
    </row>
    <row r="127" spans="2:38" hidden="1" outlineLevel="1" x14ac:dyDescent="0.3">
      <c r="B127" s="527"/>
      <c r="C127" s="519" t="s">
        <v>2450</v>
      </c>
      <c r="D127" s="582" t="s">
        <v>2489</v>
      </c>
      <c r="E127" s="308" t="s">
        <v>2208</v>
      </c>
      <c r="F127" s="308" t="s">
        <v>2208</v>
      </c>
      <c r="G127" s="308" t="s">
        <v>2208</v>
      </c>
      <c r="H127" s="308" t="s">
        <v>2208</v>
      </c>
      <c r="I127" s="308" t="s">
        <v>2208</v>
      </c>
      <c r="J127" s="308" t="s">
        <v>2208</v>
      </c>
      <c r="K127" s="308" t="s">
        <v>2208</v>
      </c>
      <c r="L127" s="308" t="s">
        <v>2208</v>
      </c>
      <c r="M127" s="308" t="s">
        <v>2208</v>
      </c>
      <c r="N127" s="308" t="s">
        <v>2208</v>
      </c>
      <c r="O127" s="308" t="s">
        <v>2208</v>
      </c>
      <c r="P127" s="308" t="s">
        <v>2208</v>
      </c>
      <c r="Q127" s="308" t="s">
        <v>2208</v>
      </c>
      <c r="R127" s="308" t="s">
        <v>2208</v>
      </c>
      <c r="S127" s="308" t="s">
        <v>2208</v>
      </c>
      <c r="T127" s="308" t="s">
        <v>2208</v>
      </c>
      <c r="U127" s="308" t="s">
        <v>2208</v>
      </c>
      <c r="V127" s="308" t="s">
        <v>2208</v>
      </c>
      <c r="W127" s="308" t="s">
        <v>2208</v>
      </c>
      <c r="X127" s="308" t="s">
        <v>2208</v>
      </c>
      <c r="Y127" s="308" t="s">
        <v>2208</v>
      </c>
      <c r="Z127" s="308" t="s">
        <v>2208</v>
      </c>
      <c r="AA127" s="308" t="s">
        <v>2208</v>
      </c>
      <c r="AB127" s="308" t="s">
        <v>2208</v>
      </c>
      <c r="AC127" s="308" t="s">
        <v>2208</v>
      </c>
      <c r="AD127" s="308" t="s">
        <v>2208</v>
      </c>
      <c r="AE127" s="308" t="s">
        <v>2208</v>
      </c>
      <c r="AF127" s="308" t="s">
        <v>2208</v>
      </c>
      <c r="AG127" s="308" t="s">
        <v>2208</v>
      </c>
      <c r="AH127" s="308" t="s">
        <v>2208</v>
      </c>
      <c r="AI127" s="308" t="s">
        <v>2208</v>
      </c>
      <c r="AJ127" s="308" t="s">
        <v>2208</v>
      </c>
      <c r="AK127" s="308" t="s">
        <v>2208</v>
      </c>
      <c r="AL127" s="308" t="s">
        <v>2208</v>
      </c>
    </row>
    <row r="128" spans="2:38" hidden="1" outlineLevel="1" x14ac:dyDescent="0.3">
      <c r="B128" s="527"/>
      <c r="C128" s="519" t="s">
        <v>2450</v>
      </c>
      <c r="D128" s="582" t="s">
        <v>2490</v>
      </c>
      <c r="E128" s="308" t="s">
        <v>2208</v>
      </c>
      <c r="F128" s="308" t="s">
        <v>2208</v>
      </c>
      <c r="G128" s="308" t="s">
        <v>2208</v>
      </c>
      <c r="H128" s="308" t="s">
        <v>2208</v>
      </c>
      <c r="I128" s="308" t="s">
        <v>2208</v>
      </c>
      <c r="J128" s="308" t="s">
        <v>2208</v>
      </c>
      <c r="K128" s="308" t="s">
        <v>2208</v>
      </c>
      <c r="L128" s="308" t="s">
        <v>2208</v>
      </c>
      <c r="M128" s="308" t="s">
        <v>2208</v>
      </c>
      <c r="N128" s="308" t="s">
        <v>2208</v>
      </c>
      <c r="O128" s="308" t="s">
        <v>2208</v>
      </c>
      <c r="P128" s="308" t="s">
        <v>2208</v>
      </c>
      <c r="Q128" s="308" t="s">
        <v>2208</v>
      </c>
      <c r="R128" s="308" t="s">
        <v>2208</v>
      </c>
      <c r="S128" s="308" t="s">
        <v>2208</v>
      </c>
      <c r="T128" s="308" t="s">
        <v>2208</v>
      </c>
      <c r="U128" s="308" t="s">
        <v>2208</v>
      </c>
      <c r="V128" s="308" t="s">
        <v>2208</v>
      </c>
      <c r="W128" s="308" t="s">
        <v>2208</v>
      </c>
      <c r="X128" s="308" t="s">
        <v>2208</v>
      </c>
      <c r="Y128" s="308" t="s">
        <v>2208</v>
      </c>
      <c r="Z128" s="308" t="s">
        <v>2208</v>
      </c>
      <c r="AA128" s="308" t="s">
        <v>2208</v>
      </c>
      <c r="AB128" s="308" t="s">
        <v>2208</v>
      </c>
      <c r="AC128" s="308" t="s">
        <v>2208</v>
      </c>
      <c r="AD128" s="308" t="s">
        <v>2208</v>
      </c>
      <c r="AE128" s="308" t="s">
        <v>2208</v>
      </c>
      <c r="AF128" s="308" t="s">
        <v>2208</v>
      </c>
      <c r="AG128" s="308" t="s">
        <v>2208</v>
      </c>
      <c r="AH128" s="308" t="s">
        <v>2208</v>
      </c>
      <c r="AI128" s="308" t="s">
        <v>2208</v>
      </c>
      <c r="AJ128" s="308" t="s">
        <v>2208</v>
      </c>
      <c r="AK128" s="308" t="s">
        <v>2208</v>
      </c>
      <c r="AL128" s="308" t="s">
        <v>2208</v>
      </c>
    </row>
    <row r="129" spans="2:38" hidden="1" outlineLevel="1" x14ac:dyDescent="0.3">
      <c r="B129" s="527"/>
      <c r="C129" s="519" t="s">
        <v>2450</v>
      </c>
      <c r="D129" s="582" t="s">
        <v>2491</v>
      </c>
      <c r="E129" s="308" t="s">
        <v>2208</v>
      </c>
      <c r="F129" s="308" t="s">
        <v>2208</v>
      </c>
      <c r="G129" s="308" t="s">
        <v>2208</v>
      </c>
      <c r="H129" s="308" t="s">
        <v>2208</v>
      </c>
      <c r="I129" s="308" t="s">
        <v>2208</v>
      </c>
      <c r="J129" s="308" t="s">
        <v>2208</v>
      </c>
      <c r="K129" s="308" t="s">
        <v>2208</v>
      </c>
      <c r="L129" s="308" t="s">
        <v>2208</v>
      </c>
      <c r="M129" s="308" t="s">
        <v>2208</v>
      </c>
      <c r="N129" s="308" t="s">
        <v>2208</v>
      </c>
      <c r="O129" s="308" t="s">
        <v>2208</v>
      </c>
      <c r="P129" s="308" t="s">
        <v>2208</v>
      </c>
      <c r="Q129" s="308" t="s">
        <v>2208</v>
      </c>
      <c r="R129" s="308" t="s">
        <v>2208</v>
      </c>
      <c r="S129" s="308" t="s">
        <v>2208</v>
      </c>
      <c r="T129" s="308" t="s">
        <v>2208</v>
      </c>
      <c r="U129" s="308" t="s">
        <v>2208</v>
      </c>
      <c r="V129" s="308" t="s">
        <v>2208</v>
      </c>
      <c r="W129" s="308" t="s">
        <v>2208</v>
      </c>
      <c r="X129" s="308" t="s">
        <v>2208</v>
      </c>
      <c r="Y129" s="308" t="s">
        <v>2208</v>
      </c>
      <c r="Z129" s="308" t="s">
        <v>2208</v>
      </c>
      <c r="AA129" s="308" t="s">
        <v>2208</v>
      </c>
      <c r="AB129" s="308" t="s">
        <v>2208</v>
      </c>
      <c r="AC129" s="308" t="s">
        <v>2208</v>
      </c>
      <c r="AD129" s="308" t="s">
        <v>2208</v>
      </c>
      <c r="AE129" s="308" t="s">
        <v>2208</v>
      </c>
      <c r="AF129" s="308" t="s">
        <v>2208</v>
      </c>
      <c r="AG129" s="308" t="s">
        <v>2208</v>
      </c>
      <c r="AH129" s="308" t="s">
        <v>2208</v>
      </c>
      <c r="AI129" s="308" t="s">
        <v>2208</v>
      </c>
      <c r="AJ129" s="308" t="s">
        <v>2208</v>
      </c>
      <c r="AK129" s="308" t="s">
        <v>2208</v>
      </c>
      <c r="AL129" s="308" t="s">
        <v>2208</v>
      </c>
    </row>
    <row r="130" spans="2:38" hidden="1" outlineLevel="1" x14ac:dyDescent="0.3">
      <c r="B130" s="527"/>
      <c r="C130" s="519" t="s">
        <v>2450</v>
      </c>
      <c r="D130" s="582" t="s">
        <v>2492</v>
      </c>
      <c r="E130" s="308" t="s">
        <v>2208</v>
      </c>
      <c r="F130" s="308" t="s">
        <v>2208</v>
      </c>
      <c r="G130" s="308" t="s">
        <v>2208</v>
      </c>
      <c r="H130" s="308" t="s">
        <v>2208</v>
      </c>
      <c r="I130" s="308" t="s">
        <v>2208</v>
      </c>
      <c r="J130" s="308" t="s">
        <v>2208</v>
      </c>
      <c r="K130" s="308" t="s">
        <v>2208</v>
      </c>
      <c r="L130" s="308" t="s">
        <v>2208</v>
      </c>
      <c r="M130" s="308" t="s">
        <v>2208</v>
      </c>
      <c r="N130" s="308" t="s">
        <v>2208</v>
      </c>
      <c r="O130" s="308" t="s">
        <v>2208</v>
      </c>
      <c r="P130" s="308" t="s">
        <v>2208</v>
      </c>
      <c r="Q130" s="308" t="s">
        <v>2208</v>
      </c>
      <c r="R130" s="308" t="s">
        <v>2208</v>
      </c>
      <c r="S130" s="308" t="s">
        <v>2208</v>
      </c>
      <c r="T130" s="308" t="s">
        <v>2208</v>
      </c>
      <c r="U130" s="308" t="s">
        <v>2208</v>
      </c>
      <c r="V130" s="308" t="s">
        <v>2208</v>
      </c>
      <c r="W130" s="308" t="s">
        <v>2208</v>
      </c>
      <c r="X130" s="308" t="s">
        <v>2208</v>
      </c>
      <c r="Y130" s="308" t="s">
        <v>2208</v>
      </c>
      <c r="Z130" s="308" t="s">
        <v>2208</v>
      </c>
      <c r="AA130" s="308" t="s">
        <v>2208</v>
      </c>
      <c r="AB130" s="308" t="s">
        <v>2208</v>
      </c>
      <c r="AC130" s="308" t="s">
        <v>2208</v>
      </c>
      <c r="AD130" s="308" t="s">
        <v>2208</v>
      </c>
      <c r="AE130" s="308" t="s">
        <v>2208</v>
      </c>
      <c r="AF130" s="308" t="s">
        <v>2208</v>
      </c>
      <c r="AG130" s="308" t="s">
        <v>2208</v>
      </c>
      <c r="AH130" s="308" t="s">
        <v>2208</v>
      </c>
      <c r="AI130" s="308" t="s">
        <v>2208</v>
      </c>
      <c r="AJ130" s="308" t="s">
        <v>2208</v>
      </c>
      <c r="AK130" s="308" t="s">
        <v>2208</v>
      </c>
      <c r="AL130" s="308" t="s">
        <v>2208</v>
      </c>
    </row>
    <row r="131" spans="2:38" hidden="1" outlineLevel="1" x14ac:dyDescent="0.3">
      <c r="B131" s="527"/>
      <c r="C131" s="519" t="s">
        <v>2450</v>
      </c>
      <c r="D131" s="582" t="s">
        <v>2493</v>
      </c>
      <c r="E131" s="308" t="s">
        <v>2208</v>
      </c>
      <c r="F131" s="308" t="s">
        <v>2208</v>
      </c>
      <c r="G131" s="308" t="s">
        <v>2208</v>
      </c>
      <c r="H131" s="308" t="s">
        <v>2208</v>
      </c>
      <c r="I131" s="308" t="s">
        <v>2208</v>
      </c>
      <c r="J131" s="308" t="s">
        <v>2208</v>
      </c>
      <c r="K131" s="308" t="s">
        <v>2208</v>
      </c>
      <c r="L131" s="308" t="s">
        <v>2208</v>
      </c>
      <c r="M131" s="308" t="s">
        <v>2208</v>
      </c>
      <c r="N131" s="308" t="s">
        <v>2208</v>
      </c>
      <c r="O131" s="308" t="s">
        <v>2208</v>
      </c>
      <c r="P131" s="308" t="s">
        <v>2208</v>
      </c>
      <c r="Q131" s="308" t="s">
        <v>2208</v>
      </c>
      <c r="R131" s="308" t="s">
        <v>2208</v>
      </c>
      <c r="S131" s="308" t="s">
        <v>2208</v>
      </c>
      <c r="T131" s="308" t="s">
        <v>2208</v>
      </c>
      <c r="U131" s="308" t="s">
        <v>2208</v>
      </c>
      <c r="V131" s="308" t="s">
        <v>2208</v>
      </c>
      <c r="W131" s="308" t="s">
        <v>2208</v>
      </c>
      <c r="X131" s="308" t="s">
        <v>2208</v>
      </c>
      <c r="Y131" s="308" t="s">
        <v>2208</v>
      </c>
      <c r="Z131" s="308" t="s">
        <v>2208</v>
      </c>
      <c r="AA131" s="308" t="s">
        <v>2208</v>
      </c>
      <c r="AB131" s="308" t="s">
        <v>2208</v>
      </c>
      <c r="AC131" s="308" t="s">
        <v>2208</v>
      </c>
      <c r="AD131" s="308" t="s">
        <v>2208</v>
      </c>
      <c r="AE131" s="308" t="s">
        <v>2208</v>
      </c>
      <c r="AF131" s="308" t="s">
        <v>2208</v>
      </c>
      <c r="AG131" s="308" t="s">
        <v>2208</v>
      </c>
      <c r="AH131" s="308" t="s">
        <v>2208</v>
      </c>
      <c r="AI131" s="308" t="s">
        <v>2208</v>
      </c>
      <c r="AJ131" s="308" t="s">
        <v>2208</v>
      </c>
      <c r="AK131" s="308" t="s">
        <v>2208</v>
      </c>
      <c r="AL131" s="308" t="s">
        <v>2208</v>
      </c>
    </row>
    <row r="132" spans="2:38" hidden="1" outlineLevel="1" x14ac:dyDescent="0.3">
      <c r="B132" s="527"/>
      <c r="C132" s="519" t="s">
        <v>2450</v>
      </c>
      <c r="D132" s="582" t="s">
        <v>2494</v>
      </c>
      <c r="E132" s="308" t="s">
        <v>2208</v>
      </c>
      <c r="F132" s="308" t="s">
        <v>2208</v>
      </c>
      <c r="G132" s="308" t="s">
        <v>2208</v>
      </c>
      <c r="H132" s="308" t="s">
        <v>2208</v>
      </c>
      <c r="I132" s="308" t="s">
        <v>2208</v>
      </c>
      <c r="J132" s="308" t="s">
        <v>2208</v>
      </c>
      <c r="K132" s="308" t="s">
        <v>2208</v>
      </c>
      <c r="L132" s="308" t="s">
        <v>2208</v>
      </c>
      <c r="M132" s="308" t="s">
        <v>2208</v>
      </c>
      <c r="N132" s="308" t="s">
        <v>2208</v>
      </c>
      <c r="O132" s="308" t="s">
        <v>2208</v>
      </c>
      <c r="P132" s="308" t="s">
        <v>2208</v>
      </c>
      <c r="Q132" s="308" t="s">
        <v>2208</v>
      </c>
      <c r="R132" s="308" t="s">
        <v>2208</v>
      </c>
      <c r="S132" s="308" t="s">
        <v>2208</v>
      </c>
      <c r="T132" s="308" t="s">
        <v>2208</v>
      </c>
      <c r="U132" s="308" t="s">
        <v>2208</v>
      </c>
      <c r="V132" s="308" t="s">
        <v>2208</v>
      </c>
      <c r="W132" s="308" t="s">
        <v>2208</v>
      </c>
      <c r="X132" s="308" t="s">
        <v>2208</v>
      </c>
      <c r="Y132" s="308" t="s">
        <v>2208</v>
      </c>
      <c r="Z132" s="308" t="s">
        <v>2208</v>
      </c>
      <c r="AA132" s="308" t="s">
        <v>2208</v>
      </c>
      <c r="AB132" s="308" t="s">
        <v>2208</v>
      </c>
      <c r="AC132" s="308" t="s">
        <v>2208</v>
      </c>
      <c r="AD132" s="308" t="s">
        <v>2208</v>
      </c>
      <c r="AE132" s="308" t="s">
        <v>2208</v>
      </c>
      <c r="AF132" s="308" t="s">
        <v>2208</v>
      </c>
      <c r="AG132" s="308" t="s">
        <v>2208</v>
      </c>
      <c r="AH132" s="308" t="s">
        <v>2208</v>
      </c>
      <c r="AI132" s="308" t="s">
        <v>2208</v>
      </c>
      <c r="AJ132" s="308" t="s">
        <v>2208</v>
      </c>
      <c r="AK132" s="308" t="s">
        <v>2208</v>
      </c>
      <c r="AL132" s="308" t="s">
        <v>2208</v>
      </c>
    </row>
    <row r="133" spans="2:38" hidden="1" outlineLevel="1" x14ac:dyDescent="0.3">
      <c r="B133" s="527"/>
      <c r="C133" s="519" t="s">
        <v>2450</v>
      </c>
      <c r="D133" s="582" t="s">
        <v>2495</v>
      </c>
      <c r="E133" s="308" t="s">
        <v>2208</v>
      </c>
      <c r="F133" s="308" t="s">
        <v>2208</v>
      </c>
      <c r="G133" s="308" t="s">
        <v>2208</v>
      </c>
      <c r="H133" s="308" t="s">
        <v>2208</v>
      </c>
      <c r="I133" s="308" t="s">
        <v>2208</v>
      </c>
      <c r="J133" s="308" t="s">
        <v>2208</v>
      </c>
      <c r="K133" s="308" t="s">
        <v>2208</v>
      </c>
      <c r="L133" s="308" t="s">
        <v>2208</v>
      </c>
      <c r="M133" s="308" t="s">
        <v>2208</v>
      </c>
      <c r="N133" s="308" t="s">
        <v>2208</v>
      </c>
      <c r="O133" s="308" t="s">
        <v>2208</v>
      </c>
      <c r="P133" s="308" t="s">
        <v>2208</v>
      </c>
      <c r="Q133" s="308" t="s">
        <v>2208</v>
      </c>
      <c r="R133" s="308" t="s">
        <v>2208</v>
      </c>
      <c r="S133" s="308" t="s">
        <v>2208</v>
      </c>
      <c r="T133" s="308" t="s">
        <v>2208</v>
      </c>
      <c r="U133" s="308" t="s">
        <v>2208</v>
      </c>
      <c r="V133" s="308" t="s">
        <v>2208</v>
      </c>
      <c r="W133" s="308" t="s">
        <v>2208</v>
      </c>
      <c r="X133" s="308" t="s">
        <v>2208</v>
      </c>
      <c r="Y133" s="308" t="s">
        <v>2208</v>
      </c>
      <c r="Z133" s="308" t="s">
        <v>2208</v>
      </c>
      <c r="AA133" s="308" t="s">
        <v>2208</v>
      </c>
      <c r="AB133" s="308" t="s">
        <v>2208</v>
      </c>
      <c r="AC133" s="308" t="s">
        <v>2208</v>
      </c>
      <c r="AD133" s="308" t="s">
        <v>2208</v>
      </c>
      <c r="AE133" s="308" t="s">
        <v>2208</v>
      </c>
      <c r="AF133" s="308" t="s">
        <v>2208</v>
      </c>
      <c r="AG133" s="308" t="s">
        <v>2208</v>
      </c>
      <c r="AH133" s="308" t="s">
        <v>2208</v>
      </c>
      <c r="AI133" s="308" t="s">
        <v>2208</v>
      </c>
      <c r="AJ133" s="308" t="s">
        <v>2208</v>
      </c>
      <c r="AK133" s="308" t="s">
        <v>2208</v>
      </c>
      <c r="AL133" s="308" t="s">
        <v>2208</v>
      </c>
    </row>
    <row r="134" spans="2:38" hidden="1" outlineLevel="1" x14ac:dyDescent="0.3">
      <c r="B134" s="527"/>
      <c r="C134" s="519" t="s">
        <v>2450</v>
      </c>
      <c r="D134" s="582" t="s">
        <v>2496</v>
      </c>
      <c r="E134" s="308" t="s">
        <v>2208</v>
      </c>
      <c r="F134" s="308" t="s">
        <v>2208</v>
      </c>
      <c r="G134" s="308" t="s">
        <v>2208</v>
      </c>
      <c r="H134" s="308" t="s">
        <v>2208</v>
      </c>
      <c r="I134" s="308" t="s">
        <v>2208</v>
      </c>
      <c r="J134" s="308" t="s">
        <v>2208</v>
      </c>
      <c r="K134" s="308" t="s">
        <v>2208</v>
      </c>
      <c r="L134" s="308" t="s">
        <v>2208</v>
      </c>
      <c r="M134" s="308" t="s">
        <v>2208</v>
      </c>
      <c r="N134" s="308" t="s">
        <v>2208</v>
      </c>
      <c r="O134" s="308" t="s">
        <v>2208</v>
      </c>
      <c r="P134" s="308" t="s">
        <v>2208</v>
      </c>
      <c r="Q134" s="308" t="s">
        <v>2208</v>
      </c>
      <c r="R134" s="308" t="s">
        <v>2208</v>
      </c>
      <c r="S134" s="308" t="s">
        <v>2208</v>
      </c>
      <c r="T134" s="308" t="s">
        <v>2208</v>
      </c>
      <c r="U134" s="308" t="s">
        <v>2208</v>
      </c>
      <c r="V134" s="308" t="s">
        <v>2208</v>
      </c>
      <c r="W134" s="308" t="s">
        <v>2208</v>
      </c>
      <c r="X134" s="308" t="s">
        <v>2208</v>
      </c>
      <c r="Y134" s="308" t="s">
        <v>2208</v>
      </c>
      <c r="Z134" s="308" t="s">
        <v>2208</v>
      </c>
      <c r="AA134" s="308" t="s">
        <v>2208</v>
      </c>
      <c r="AB134" s="308" t="s">
        <v>2208</v>
      </c>
      <c r="AC134" s="308" t="s">
        <v>2208</v>
      </c>
      <c r="AD134" s="308" t="s">
        <v>2208</v>
      </c>
      <c r="AE134" s="308" t="s">
        <v>2208</v>
      </c>
      <c r="AF134" s="308" t="s">
        <v>2208</v>
      </c>
      <c r="AG134" s="308" t="s">
        <v>2208</v>
      </c>
      <c r="AH134" s="308" t="s">
        <v>2208</v>
      </c>
      <c r="AI134" s="308" t="s">
        <v>2208</v>
      </c>
      <c r="AJ134" s="308" t="s">
        <v>2208</v>
      </c>
      <c r="AK134" s="308" t="s">
        <v>2208</v>
      </c>
      <c r="AL134" s="308" t="s">
        <v>2208</v>
      </c>
    </row>
    <row r="135" spans="2:38" hidden="1" outlineLevel="1" x14ac:dyDescent="0.3">
      <c r="B135" s="527"/>
      <c r="C135" s="519" t="s">
        <v>2450</v>
      </c>
      <c r="D135" s="582" t="s">
        <v>2497</v>
      </c>
      <c r="E135" s="308" t="s">
        <v>2208</v>
      </c>
      <c r="F135" s="308" t="s">
        <v>2208</v>
      </c>
      <c r="G135" s="308" t="s">
        <v>2208</v>
      </c>
      <c r="H135" s="308" t="s">
        <v>2208</v>
      </c>
      <c r="I135" s="308" t="s">
        <v>2208</v>
      </c>
      <c r="J135" s="308" t="s">
        <v>2208</v>
      </c>
      <c r="K135" s="308" t="s">
        <v>2208</v>
      </c>
      <c r="L135" s="308" t="s">
        <v>2208</v>
      </c>
      <c r="M135" s="308" t="s">
        <v>2208</v>
      </c>
      <c r="N135" s="308" t="s">
        <v>2208</v>
      </c>
      <c r="O135" s="308" t="s">
        <v>2208</v>
      </c>
      <c r="P135" s="308" t="s">
        <v>2208</v>
      </c>
      <c r="Q135" s="308" t="s">
        <v>2208</v>
      </c>
      <c r="R135" s="308" t="s">
        <v>2208</v>
      </c>
      <c r="S135" s="308" t="s">
        <v>2208</v>
      </c>
      <c r="T135" s="308" t="s">
        <v>2208</v>
      </c>
      <c r="U135" s="308" t="s">
        <v>2208</v>
      </c>
      <c r="V135" s="308" t="s">
        <v>2208</v>
      </c>
      <c r="W135" s="308" t="s">
        <v>2208</v>
      </c>
      <c r="X135" s="308" t="s">
        <v>2208</v>
      </c>
      <c r="Y135" s="308" t="s">
        <v>2208</v>
      </c>
      <c r="Z135" s="308" t="s">
        <v>2208</v>
      </c>
      <c r="AA135" s="308" t="s">
        <v>2208</v>
      </c>
      <c r="AB135" s="308" t="s">
        <v>2208</v>
      </c>
      <c r="AC135" s="308" t="s">
        <v>2208</v>
      </c>
      <c r="AD135" s="308" t="s">
        <v>2208</v>
      </c>
      <c r="AE135" s="308" t="s">
        <v>2208</v>
      </c>
      <c r="AF135" s="308" t="s">
        <v>2208</v>
      </c>
      <c r="AG135" s="308" t="s">
        <v>2208</v>
      </c>
      <c r="AH135" s="308" t="s">
        <v>2208</v>
      </c>
      <c r="AI135" s="308" t="s">
        <v>2208</v>
      </c>
      <c r="AJ135" s="308" t="s">
        <v>2208</v>
      </c>
      <c r="AK135" s="308" t="s">
        <v>2208</v>
      </c>
      <c r="AL135" s="308" t="s">
        <v>2208</v>
      </c>
    </row>
    <row r="136" spans="2:38" hidden="1" outlineLevel="1" x14ac:dyDescent="0.3">
      <c r="B136" s="527"/>
      <c r="C136" s="519" t="s">
        <v>2450</v>
      </c>
      <c r="D136" s="582" t="s">
        <v>2498</v>
      </c>
      <c r="E136" s="308" t="s">
        <v>2208</v>
      </c>
      <c r="F136" s="308" t="s">
        <v>2208</v>
      </c>
      <c r="G136" s="308" t="s">
        <v>2208</v>
      </c>
      <c r="H136" s="308" t="s">
        <v>2208</v>
      </c>
      <c r="I136" s="308" t="s">
        <v>2208</v>
      </c>
      <c r="J136" s="308" t="s">
        <v>2208</v>
      </c>
      <c r="K136" s="308" t="s">
        <v>2208</v>
      </c>
      <c r="L136" s="308" t="s">
        <v>2208</v>
      </c>
      <c r="M136" s="308" t="s">
        <v>2208</v>
      </c>
      <c r="N136" s="308" t="s">
        <v>2208</v>
      </c>
      <c r="O136" s="308" t="s">
        <v>2208</v>
      </c>
      <c r="P136" s="308" t="s">
        <v>2208</v>
      </c>
      <c r="Q136" s="308" t="s">
        <v>2208</v>
      </c>
      <c r="R136" s="308" t="s">
        <v>2208</v>
      </c>
      <c r="S136" s="308" t="s">
        <v>2208</v>
      </c>
      <c r="T136" s="308" t="s">
        <v>2208</v>
      </c>
      <c r="U136" s="308" t="s">
        <v>2208</v>
      </c>
      <c r="V136" s="308" t="s">
        <v>2208</v>
      </c>
      <c r="W136" s="308" t="s">
        <v>2208</v>
      </c>
      <c r="X136" s="308" t="s">
        <v>2208</v>
      </c>
      <c r="Y136" s="308" t="s">
        <v>2208</v>
      </c>
      <c r="Z136" s="308" t="s">
        <v>2208</v>
      </c>
      <c r="AA136" s="308" t="s">
        <v>2208</v>
      </c>
      <c r="AB136" s="308" t="s">
        <v>2208</v>
      </c>
      <c r="AC136" s="308" t="s">
        <v>2208</v>
      </c>
      <c r="AD136" s="308" t="s">
        <v>2208</v>
      </c>
      <c r="AE136" s="308" t="s">
        <v>2208</v>
      </c>
      <c r="AF136" s="308" t="s">
        <v>2208</v>
      </c>
      <c r="AG136" s="308" t="s">
        <v>2208</v>
      </c>
      <c r="AH136" s="308" t="s">
        <v>2208</v>
      </c>
      <c r="AI136" s="308" t="s">
        <v>2208</v>
      </c>
      <c r="AJ136" s="308" t="s">
        <v>2208</v>
      </c>
      <c r="AK136" s="308" t="s">
        <v>2208</v>
      </c>
      <c r="AL136" s="308" t="s">
        <v>2208</v>
      </c>
    </row>
    <row r="137" spans="2:38" hidden="1" outlineLevel="1" x14ac:dyDescent="0.3">
      <c r="B137" s="527"/>
      <c r="C137" s="519" t="s">
        <v>2450</v>
      </c>
      <c r="D137" s="582" t="s">
        <v>2499</v>
      </c>
      <c r="E137" s="308" t="s">
        <v>2208</v>
      </c>
      <c r="F137" s="308" t="s">
        <v>2208</v>
      </c>
      <c r="G137" s="308" t="s">
        <v>2208</v>
      </c>
      <c r="H137" s="308" t="s">
        <v>2208</v>
      </c>
      <c r="I137" s="308" t="s">
        <v>2208</v>
      </c>
      <c r="J137" s="308" t="s">
        <v>2208</v>
      </c>
      <c r="K137" s="308" t="s">
        <v>2208</v>
      </c>
      <c r="L137" s="308" t="s">
        <v>2208</v>
      </c>
      <c r="M137" s="308" t="s">
        <v>2208</v>
      </c>
      <c r="N137" s="308" t="s">
        <v>2208</v>
      </c>
      <c r="O137" s="308" t="s">
        <v>2208</v>
      </c>
      <c r="P137" s="308" t="s">
        <v>2208</v>
      </c>
      <c r="Q137" s="308" t="s">
        <v>2208</v>
      </c>
      <c r="R137" s="308" t="s">
        <v>2208</v>
      </c>
      <c r="S137" s="308" t="s">
        <v>2208</v>
      </c>
      <c r="T137" s="308" t="s">
        <v>2208</v>
      </c>
      <c r="U137" s="308" t="s">
        <v>2208</v>
      </c>
      <c r="V137" s="308" t="s">
        <v>2208</v>
      </c>
      <c r="W137" s="308" t="s">
        <v>2208</v>
      </c>
      <c r="X137" s="308" t="s">
        <v>2208</v>
      </c>
      <c r="Y137" s="308" t="s">
        <v>2208</v>
      </c>
      <c r="Z137" s="308" t="s">
        <v>2208</v>
      </c>
      <c r="AA137" s="308" t="s">
        <v>2208</v>
      </c>
      <c r="AB137" s="308" t="s">
        <v>2208</v>
      </c>
      <c r="AC137" s="308" t="s">
        <v>2208</v>
      </c>
      <c r="AD137" s="308" t="s">
        <v>2208</v>
      </c>
      <c r="AE137" s="308" t="s">
        <v>2208</v>
      </c>
      <c r="AF137" s="308" t="s">
        <v>2208</v>
      </c>
      <c r="AG137" s="308" t="s">
        <v>2208</v>
      </c>
      <c r="AH137" s="308" t="s">
        <v>2208</v>
      </c>
      <c r="AI137" s="308" t="s">
        <v>2208</v>
      </c>
      <c r="AJ137" s="308" t="s">
        <v>2208</v>
      </c>
      <c r="AK137" s="308" t="s">
        <v>2208</v>
      </c>
      <c r="AL137" s="308" t="s">
        <v>2208</v>
      </c>
    </row>
    <row r="138" spans="2:38" hidden="1" outlineLevel="1" x14ac:dyDescent="0.3">
      <c r="B138" s="527"/>
      <c r="C138" s="519" t="s">
        <v>2450</v>
      </c>
      <c r="D138" s="582" t="s">
        <v>2500</v>
      </c>
      <c r="E138" s="308" t="s">
        <v>2208</v>
      </c>
      <c r="F138" s="308" t="s">
        <v>2208</v>
      </c>
      <c r="G138" s="308" t="s">
        <v>2208</v>
      </c>
      <c r="H138" s="308" t="s">
        <v>2208</v>
      </c>
      <c r="I138" s="308" t="s">
        <v>2208</v>
      </c>
      <c r="J138" s="308" t="s">
        <v>2208</v>
      </c>
      <c r="K138" s="308" t="s">
        <v>2208</v>
      </c>
      <c r="L138" s="308" t="s">
        <v>2208</v>
      </c>
      <c r="M138" s="308" t="s">
        <v>2208</v>
      </c>
      <c r="N138" s="308" t="s">
        <v>2208</v>
      </c>
      <c r="O138" s="308" t="s">
        <v>2208</v>
      </c>
      <c r="P138" s="308" t="s">
        <v>2208</v>
      </c>
      <c r="Q138" s="308" t="s">
        <v>2208</v>
      </c>
      <c r="R138" s="308" t="s">
        <v>2208</v>
      </c>
      <c r="S138" s="308" t="s">
        <v>2208</v>
      </c>
      <c r="T138" s="308" t="s">
        <v>2208</v>
      </c>
      <c r="U138" s="308" t="s">
        <v>2208</v>
      </c>
      <c r="V138" s="308" t="s">
        <v>2208</v>
      </c>
      <c r="W138" s="308" t="s">
        <v>2208</v>
      </c>
      <c r="X138" s="308" t="s">
        <v>2208</v>
      </c>
      <c r="Y138" s="308" t="s">
        <v>2208</v>
      </c>
      <c r="Z138" s="308" t="s">
        <v>2208</v>
      </c>
      <c r="AA138" s="308" t="s">
        <v>2208</v>
      </c>
      <c r="AB138" s="308" t="s">
        <v>2208</v>
      </c>
      <c r="AC138" s="308" t="s">
        <v>2208</v>
      </c>
      <c r="AD138" s="308" t="s">
        <v>2208</v>
      </c>
      <c r="AE138" s="308" t="s">
        <v>2208</v>
      </c>
      <c r="AF138" s="308" t="s">
        <v>2208</v>
      </c>
      <c r="AG138" s="308" t="s">
        <v>2208</v>
      </c>
      <c r="AH138" s="308" t="s">
        <v>2208</v>
      </c>
      <c r="AI138" s="308" t="s">
        <v>2208</v>
      </c>
      <c r="AJ138" s="308" t="s">
        <v>2208</v>
      </c>
      <c r="AK138" s="308" t="s">
        <v>2208</v>
      </c>
      <c r="AL138" s="308" t="s">
        <v>2208</v>
      </c>
    </row>
    <row r="139" spans="2:38" hidden="1" outlineLevel="1" x14ac:dyDescent="0.3">
      <c r="B139" s="527"/>
      <c r="C139" s="519" t="s">
        <v>2450</v>
      </c>
      <c r="D139" s="582" t="s">
        <v>2501</v>
      </c>
      <c r="E139" s="308" t="s">
        <v>2208</v>
      </c>
      <c r="F139" s="308" t="s">
        <v>2208</v>
      </c>
      <c r="G139" s="308" t="s">
        <v>2208</v>
      </c>
      <c r="H139" s="308" t="s">
        <v>2208</v>
      </c>
      <c r="I139" s="308" t="s">
        <v>2208</v>
      </c>
      <c r="J139" s="308" t="s">
        <v>2208</v>
      </c>
      <c r="K139" s="308" t="s">
        <v>2208</v>
      </c>
      <c r="L139" s="308" t="s">
        <v>2208</v>
      </c>
      <c r="M139" s="308" t="s">
        <v>2208</v>
      </c>
      <c r="N139" s="308" t="s">
        <v>2208</v>
      </c>
      <c r="O139" s="308" t="s">
        <v>2208</v>
      </c>
      <c r="P139" s="308" t="s">
        <v>2208</v>
      </c>
      <c r="Q139" s="308" t="s">
        <v>2208</v>
      </c>
      <c r="R139" s="308" t="s">
        <v>2208</v>
      </c>
      <c r="S139" s="308" t="s">
        <v>2208</v>
      </c>
      <c r="T139" s="308" t="s">
        <v>2208</v>
      </c>
      <c r="U139" s="308" t="s">
        <v>2208</v>
      </c>
      <c r="V139" s="308" t="s">
        <v>2208</v>
      </c>
      <c r="W139" s="308" t="s">
        <v>2208</v>
      </c>
      <c r="X139" s="308" t="s">
        <v>2208</v>
      </c>
      <c r="Y139" s="308" t="s">
        <v>2208</v>
      </c>
      <c r="Z139" s="308" t="s">
        <v>2208</v>
      </c>
      <c r="AA139" s="308" t="s">
        <v>2208</v>
      </c>
      <c r="AB139" s="308" t="s">
        <v>2208</v>
      </c>
      <c r="AC139" s="308" t="s">
        <v>2208</v>
      </c>
      <c r="AD139" s="308" t="s">
        <v>2208</v>
      </c>
      <c r="AE139" s="308" t="s">
        <v>2208</v>
      </c>
      <c r="AF139" s="308" t="s">
        <v>2208</v>
      </c>
      <c r="AG139" s="308" t="s">
        <v>2208</v>
      </c>
      <c r="AH139" s="308" t="s">
        <v>2208</v>
      </c>
      <c r="AI139" s="308" t="s">
        <v>2208</v>
      </c>
      <c r="AJ139" s="308" t="s">
        <v>2208</v>
      </c>
      <c r="AK139" s="308" t="s">
        <v>2208</v>
      </c>
      <c r="AL139" s="308" t="s">
        <v>2208</v>
      </c>
    </row>
    <row r="140" spans="2:38" hidden="1" outlineLevel="1" x14ac:dyDescent="0.3">
      <c r="B140" s="527"/>
      <c r="C140" s="519" t="s">
        <v>2450</v>
      </c>
      <c r="D140" s="582" t="s">
        <v>2502</v>
      </c>
      <c r="E140" s="308" t="s">
        <v>2208</v>
      </c>
      <c r="F140" s="308" t="s">
        <v>2208</v>
      </c>
      <c r="G140" s="308" t="s">
        <v>2208</v>
      </c>
      <c r="H140" s="308" t="s">
        <v>2208</v>
      </c>
      <c r="I140" s="308" t="s">
        <v>2208</v>
      </c>
      <c r="J140" s="308" t="s">
        <v>2208</v>
      </c>
      <c r="K140" s="308" t="s">
        <v>2208</v>
      </c>
      <c r="L140" s="308" t="s">
        <v>2208</v>
      </c>
      <c r="M140" s="308" t="s">
        <v>2208</v>
      </c>
      <c r="N140" s="308" t="s">
        <v>2208</v>
      </c>
      <c r="O140" s="308" t="s">
        <v>2208</v>
      </c>
      <c r="P140" s="308" t="s">
        <v>2208</v>
      </c>
      <c r="Q140" s="308" t="s">
        <v>2208</v>
      </c>
      <c r="R140" s="308" t="s">
        <v>2208</v>
      </c>
      <c r="S140" s="308" t="s">
        <v>2208</v>
      </c>
      <c r="T140" s="308" t="s">
        <v>2208</v>
      </c>
      <c r="U140" s="308" t="s">
        <v>2208</v>
      </c>
      <c r="V140" s="308" t="s">
        <v>2208</v>
      </c>
      <c r="W140" s="308" t="s">
        <v>2208</v>
      </c>
      <c r="X140" s="308" t="s">
        <v>2208</v>
      </c>
      <c r="Y140" s="308" t="s">
        <v>2208</v>
      </c>
      <c r="Z140" s="308" t="s">
        <v>2208</v>
      </c>
      <c r="AA140" s="308" t="s">
        <v>2208</v>
      </c>
      <c r="AB140" s="308" t="s">
        <v>2208</v>
      </c>
      <c r="AC140" s="308" t="s">
        <v>2208</v>
      </c>
      <c r="AD140" s="308" t="s">
        <v>2208</v>
      </c>
      <c r="AE140" s="308" t="s">
        <v>2208</v>
      </c>
      <c r="AF140" s="308" t="s">
        <v>2208</v>
      </c>
      <c r="AG140" s="308" t="s">
        <v>2208</v>
      </c>
      <c r="AH140" s="308" t="s">
        <v>2208</v>
      </c>
      <c r="AI140" s="308" t="s">
        <v>2208</v>
      </c>
      <c r="AJ140" s="308" t="s">
        <v>2208</v>
      </c>
      <c r="AK140" s="308" t="s">
        <v>2208</v>
      </c>
      <c r="AL140" s="308" t="s">
        <v>2208</v>
      </c>
    </row>
    <row r="141" spans="2:38" hidden="1" outlineLevel="1" x14ac:dyDescent="0.3">
      <c r="B141" s="527"/>
      <c r="C141" s="519" t="s">
        <v>2450</v>
      </c>
      <c r="D141" s="582" t="s">
        <v>2503</v>
      </c>
      <c r="E141" s="308" t="s">
        <v>2208</v>
      </c>
      <c r="F141" s="308" t="s">
        <v>2208</v>
      </c>
      <c r="G141" s="308" t="s">
        <v>2208</v>
      </c>
      <c r="H141" s="308" t="s">
        <v>2208</v>
      </c>
      <c r="I141" s="308" t="s">
        <v>2208</v>
      </c>
      <c r="J141" s="308" t="s">
        <v>2208</v>
      </c>
      <c r="K141" s="308" t="s">
        <v>2208</v>
      </c>
      <c r="L141" s="308" t="s">
        <v>2208</v>
      </c>
      <c r="M141" s="308" t="s">
        <v>2208</v>
      </c>
      <c r="N141" s="308" t="s">
        <v>2208</v>
      </c>
      <c r="O141" s="308" t="s">
        <v>2208</v>
      </c>
      <c r="P141" s="308" t="s">
        <v>2208</v>
      </c>
      <c r="Q141" s="308" t="s">
        <v>2208</v>
      </c>
      <c r="R141" s="308" t="s">
        <v>2208</v>
      </c>
      <c r="S141" s="308" t="s">
        <v>2208</v>
      </c>
      <c r="T141" s="308" t="s">
        <v>2208</v>
      </c>
      <c r="U141" s="308" t="s">
        <v>2208</v>
      </c>
      <c r="V141" s="308" t="s">
        <v>2208</v>
      </c>
      <c r="W141" s="308" t="s">
        <v>2208</v>
      </c>
      <c r="X141" s="308" t="s">
        <v>2208</v>
      </c>
      <c r="Y141" s="308" t="s">
        <v>2208</v>
      </c>
      <c r="Z141" s="308" t="s">
        <v>2208</v>
      </c>
      <c r="AA141" s="308" t="s">
        <v>2208</v>
      </c>
      <c r="AB141" s="308" t="s">
        <v>2208</v>
      </c>
      <c r="AC141" s="308" t="s">
        <v>2208</v>
      </c>
      <c r="AD141" s="308" t="s">
        <v>2208</v>
      </c>
      <c r="AE141" s="308" t="s">
        <v>2208</v>
      </c>
      <c r="AF141" s="308" t="s">
        <v>2208</v>
      </c>
      <c r="AG141" s="308" t="s">
        <v>2208</v>
      </c>
      <c r="AH141" s="308" t="s">
        <v>2208</v>
      </c>
      <c r="AI141" s="308" t="s">
        <v>2208</v>
      </c>
      <c r="AJ141" s="308" t="s">
        <v>2208</v>
      </c>
      <c r="AK141" s="308" t="s">
        <v>2208</v>
      </c>
      <c r="AL141" s="308" t="s">
        <v>2208</v>
      </c>
    </row>
    <row r="142" spans="2:38" hidden="1" outlineLevel="1" x14ac:dyDescent="0.3">
      <c r="B142" s="527"/>
      <c r="C142" s="519" t="s">
        <v>2450</v>
      </c>
      <c r="D142" s="582" t="s">
        <v>2504</v>
      </c>
      <c r="E142" s="308" t="s">
        <v>2208</v>
      </c>
      <c r="F142" s="308" t="s">
        <v>2208</v>
      </c>
      <c r="G142" s="308" t="s">
        <v>2208</v>
      </c>
      <c r="H142" s="308" t="s">
        <v>2208</v>
      </c>
      <c r="I142" s="308" t="s">
        <v>2208</v>
      </c>
      <c r="J142" s="308" t="s">
        <v>2208</v>
      </c>
      <c r="K142" s="308" t="s">
        <v>2208</v>
      </c>
      <c r="L142" s="308" t="s">
        <v>2208</v>
      </c>
      <c r="M142" s="308" t="s">
        <v>2208</v>
      </c>
      <c r="N142" s="308" t="s">
        <v>2208</v>
      </c>
      <c r="O142" s="308" t="s">
        <v>2208</v>
      </c>
      <c r="P142" s="308" t="s">
        <v>2208</v>
      </c>
      <c r="Q142" s="308" t="s">
        <v>2208</v>
      </c>
      <c r="R142" s="308" t="s">
        <v>2208</v>
      </c>
      <c r="S142" s="308" t="s">
        <v>2208</v>
      </c>
      <c r="T142" s="308" t="s">
        <v>2208</v>
      </c>
      <c r="U142" s="308" t="s">
        <v>2208</v>
      </c>
      <c r="V142" s="308" t="s">
        <v>2208</v>
      </c>
      <c r="W142" s="308" t="s">
        <v>2208</v>
      </c>
      <c r="X142" s="308" t="s">
        <v>2208</v>
      </c>
      <c r="Y142" s="308" t="s">
        <v>2208</v>
      </c>
      <c r="Z142" s="308" t="s">
        <v>2208</v>
      </c>
      <c r="AA142" s="308" t="s">
        <v>2208</v>
      </c>
      <c r="AB142" s="308" t="s">
        <v>2208</v>
      </c>
      <c r="AC142" s="308" t="s">
        <v>2208</v>
      </c>
      <c r="AD142" s="308" t="s">
        <v>2208</v>
      </c>
      <c r="AE142" s="308" t="s">
        <v>2208</v>
      </c>
      <c r="AF142" s="308" t="s">
        <v>2208</v>
      </c>
      <c r="AG142" s="308" t="s">
        <v>2208</v>
      </c>
      <c r="AH142" s="308" t="s">
        <v>2208</v>
      </c>
      <c r="AI142" s="308" t="s">
        <v>2208</v>
      </c>
      <c r="AJ142" s="308" t="s">
        <v>2208</v>
      </c>
      <c r="AK142" s="308" t="s">
        <v>2208</v>
      </c>
      <c r="AL142" s="308" t="s">
        <v>2208</v>
      </c>
    </row>
    <row r="143" spans="2:38" hidden="1" outlineLevel="1" x14ac:dyDescent="0.3">
      <c r="B143" s="527"/>
      <c r="C143" s="519" t="s">
        <v>2450</v>
      </c>
      <c r="D143" s="582" t="s">
        <v>2505</v>
      </c>
      <c r="E143" s="308" t="s">
        <v>2208</v>
      </c>
      <c r="F143" s="308" t="s">
        <v>2208</v>
      </c>
      <c r="G143" s="308" t="s">
        <v>2208</v>
      </c>
      <c r="H143" s="308" t="s">
        <v>2208</v>
      </c>
      <c r="I143" s="308" t="s">
        <v>2208</v>
      </c>
      <c r="J143" s="308" t="s">
        <v>2208</v>
      </c>
      <c r="K143" s="308" t="s">
        <v>2208</v>
      </c>
      <c r="L143" s="308" t="s">
        <v>2208</v>
      </c>
      <c r="M143" s="308" t="s">
        <v>2208</v>
      </c>
      <c r="N143" s="308" t="s">
        <v>2208</v>
      </c>
      <c r="O143" s="308" t="s">
        <v>2208</v>
      </c>
      <c r="P143" s="308" t="s">
        <v>2208</v>
      </c>
      <c r="Q143" s="308" t="s">
        <v>2208</v>
      </c>
      <c r="R143" s="308" t="s">
        <v>2208</v>
      </c>
      <c r="S143" s="308" t="s">
        <v>2208</v>
      </c>
      <c r="T143" s="308" t="s">
        <v>2208</v>
      </c>
      <c r="U143" s="308" t="s">
        <v>2208</v>
      </c>
      <c r="V143" s="308" t="s">
        <v>2208</v>
      </c>
      <c r="W143" s="308" t="s">
        <v>2208</v>
      </c>
      <c r="X143" s="308" t="s">
        <v>2208</v>
      </c>
      <c r="Y143" s="308" t="s">
        <v>2208</v>
      </c>
      <c r="Z143" s="308" t="s">
        <v>2208</v>
      </c>
      <c r="AA143" s="308" t="s">
        <v>2208</v>
      </c>
      <c r="AB143" s="308" t="s">
        <v>2208</v>
      </c>
      <c r="AC143" s="308" t="s">
        <v>2208</v>
      </c>
      <c r="AD143" s="308" t="s">
        <v>2208</v>
      </c>
      <c r="AE143" s="308" t="s">
        <v>2208</v>
      </c>
      <c r="AF143" s="308" t="s">
        <v>2208</v>
      </c>
      <c r="AG143" s="308" t="s">
        <v>2208</v>
      </c>
      <c r="AH143" s="308" t="s">
        <v>2208</v>
      </c>
      <c r="AI143" s="308" t="s">
        <v>2208</v>
      </c>
      <c r="AJ143" s="308" t="s">
        <v>2208</v>
      </c>
      <c r="AK143" s="308" t="s">
        <v>2208</v>
      </c>
      <c r="AL143" s="308" t="s">
        <v>2208</v>
      </c>
    </row>
    <row r="144" spans="2:38" hidden="1" outlineLevel="1" x14ac:dyDescent="0.3">
      <c r="B144" s="527"/>
      <c r="C144" s="519" t="s">
        <v>2450</v>
      </c>
      <c r="D144" s="582" t="s">
        <v>2506</v>
      </c>
      <c r="E144" s="308" t="s">
        <v>2208</v>
      </c>
      <c r="F144" s="308" t="s">
        <v>2208</v>
      </c>
      <c r="G144" s="308" t="s">
        <v>2208</v>
      </c>
      <c r="H144" s="308" t="s">
        <v>2208</v>
      </c>
      <c r="I144" s="308" t="s">
        <v>2208</v>
      </c>
      <c r="J144" s="308" t="s">
        <v>2208</v>
      </c>
      <c r="K144" s="308" t="s">
        <v>2208</v>
      </c>
      <c r="L144" s="308" t="s">
        <v>2208</v>
      </c>
      <c r="M144" s="308" t="s">
        <v>2208</v>
      </c>
      <c r="N144" s="308" t="s">
        <v>2208</v>
      </c>
      <c r="O144" s="308" t="s">
        <v>2208</v>
      </c>
      <c r="P144" s="308" t="s">
        <v>2208</v>
      </c>
      <c r="Q144" s="308" t="s">
        <v>2208</v>
      </c>
      <c r="R144" s="308" t="s">
        <v>2208</v>
      </c>
      <c r="S144" s="308" t="s">
        <v>2208</v>
      </c>
      <c r="T144" s="308" t="s">
        <v>2208</v>
      </c>
      <c r="U144" s="308" t="s">
        <v>2208</v>
      </c>
      <c r="V144" s="308" t="s">
        <v>2208</v>
      </c>
      <c r="W144" s="308" t="s">
        <v>2208</v>
      </c>
      <c r="X144" s="308" t="s">
        <v>2208</v>
      </c>
      <c r="Y144" s="308" t="s">
        <v>2208</v>
      </c>
      <c r="Z144" s="308" t="s">
        <v>2208</v>
      </c>
      <c r="AA144" s="308" t="s">
        <v>2208</v>
      </c>
      <c r="AB144" s="308" t="s">
        <v>2208</v>
      </c>
      <c r="AC144" s="308" t="s">
        <v>2208</v>
      </c>
      <c r="AD144" s="308" t="s">
        <v>2208</v>
      </c>
      <c r="AE144" s="308" t="s">
        <v>2208</v>
      </c>
      <c r="AF144" s="308" t="s">
        <v>2208</v>
      </c>
      <c r="AG144" s="308" t="s">
        <v>2208</v>
      </c>
      <c r="AH144" s="308" t="s">
        <v>2208</v>
      </c>
      <c r="AI144" s="308" t="s">
        <v>2208</v>
      </c>
      <c r="AJ144" s="308" t="s">
        <v>2208</v>
      </c>
      <c r="AK144" s="308" t="s">
        <v>2208</v>
      </c>
      <c r="AL144" s="308" t="s">
        <v>2208</v>
      </c>
    </row>
    <row r="145" spans="2:38" hidden="1" outlineLevel="1" x14ac:dyDescent="0.3">
      <c r="B145" s="527"/>
      <c r="C145" s="519" t="s">
        <v>2450</v>
      </c>
      <c r="D145" s="582" t="s">
        <v>2507</v>
      </c>
      <c r="E145" s="308" t="s">
        <v>2208</v>
      </c>
      <c r="F145" s="308" t="s">
        <v>2208</v>
      </c>
      <c r="G145" s="308" t="s">
        <v>2208</v>
      </c>
      <c r="H145" s="308" t="s">
        <v>2208</v>
      </c>
      <c r="I145" s="308" t="s">
        <v>2208</v>
      </c>
      <c r="J145" s="308" t="s">
        <v>2208</v>
      </c>
      <c r="K145" s="308" t="s">
        <v>2208</v>
      </c>
      <c r="L145" s="308" t="s">
        <v>2208</v>
      </c>
      <c r="M145" s="308" t="s">
        <v>2208</v>
      </c>
      <c r="N145" s="308" t="s">
        <v>2208</v>
      </c>
      <c r="O145" s="308" t="s">
        <v>2208</v>
      </c>
      <c r="P145" s="308" t="s">
        <v>2208</v>
      </c>
      <c r="Q145" s="308" t="s">
        <v>2208</v>
      </c>
      <c r="R145" s="308" t="s">
        <v>2208</v>
      </c>
      <c r="S145" s="308" t="s">
        <v>2208</v>
      </c>
      <c r="T145" s="308" t="s">
        <v>2208</v>
      </c>
      <c r="U145" s="308" t="s">
        <v>2208</v>
      </c>
      <c r="V145" s="308" t="s">
        <v>2208</v>
      </c>
      <c r="W145" s="308" t="s">
        <v>2208</v>
      </c>
      <c r="X145" s="308" t="s">
        <v>2208</v>
      </c>
      <c r="Y145" s="308" t="s">
        <v>2208</v>
      </c>
      <c r="Z145" s="308" t="s">
        <v>2208</v>
      </c>
      <c r="AA145" s="308" t="s">
        <v>2208</v>
      </c>
      <c r="AB145" s="308" t="s">
        <v>2208</v>
      </c>
      <c r="AC145" s="308" t="s">
        <v>2208</v>
      </c>
      <c r="AD145" s="308" t="s">
        <v>2208</v>
      </c>
      <c r="AE145" s="308" t="s">
        <v>2208</v>
      </c>
      <c r="AF145" s="308" t="s">
        <v>2208</v>
      </c>
      <c r="AG145" s="308" t="s">
        <v>2208</v>
      </c>
      <c r="AH145" s="308" t="s">
        <v>2208</v>
      </c>
      <c r="AI145" s="308" t="s">
        <v>2208</v>
      </c>
      <c r="AJ145" s="308" t="s">
        <v>2208</v>
      </c>
      <c r="AK145" s="308" t="s">
        <v>2208</v>
      </c>
      <c r="AL145" s="308" t="s">
        <v>2208</v>
      </c>
    </row>
    <row r="146" spans="2:38" hidden="1" outlineLevel="1" x14ac:dyDescent="0.3">
      <c r="B146" s="527"/>
      <c r="C146" s="519" t="s">
        <v>2450</v>
      </c>
      <c r="D146" s="582" t="s">
        <v>2508</v>
      </c>
      <c r="E146" s="308" t="s">
        <v>2208</v>
      </c>
      <c r="F146" s="308" t="s">
        <v>2208</v>
      </c>
      <c r="G146" s="308" t="s">
        <v>2208</v>
      </c>
      <c r="H146" s="308" t="s">
        <v>2208</v>
      </c>
      <c r="I146" s="308" t="s">
        <v>2208</v>
      </c>
      <c r="J146" s="308" t="s">
        <v>2208</v>
      </c>
      <c r="K146" s="308" t="s">
        <v>2208</v>
      </c>
      <c r="L146" s="308" t="s">
        <v>2208</v>
      </c>
      <c r="M146" s="308" t="s">
        <v>2208</v>
      </c>
      <c r="N146" s="308" t="s">
        <v>2208</v>
      </c>
      <c r="O146" s="308" t="s">
        <v>2208</v>
      </c>
      <c r="P146" s="308" t="s">
        <v>2208</v>
      </c>
      <c r="Q146" s="308" t="s">
        <v>2208</v>
      </c>
      <c r="R146" s="308" t="s">
        <v>2208</v>
      </c>
      <c r="S146" s="308" t="s">
        <v>2208</v>
      </c>
      <c r="T146" s="308" t="s">
        <v>2208</v>
      </c>
      <c r="U146" s="308" t="s">
        <v>2208</v>
      </c>
      <c r="V146" s="308" t="s">
        <v>2208</v>
      </c>
      <c r="W146" s="308" t="s">
        <v>2208</v>
      </c>
      <c r="X146" s="308" t="s">
        <v>2208</v>
      </c>
      <c r="Y146" s="308" t="s">
        <v>2208</v>
      </c>
      <c r="Z146" s="308" t="s">
        <v>2208</v>
      </c>
      <c r="AA146" s="308" t="s">
        <v>2208</v>
      </c>
      <c r="AB146" s="308" t="s">
        <v>2208</v>
      </c>
      <c r="AC146" s="308" t="s">
        <v>2208</v>
      </c>
      <c r="AD146" s="308" t="s">
        <v>2208</v>
      </c>
      <c r="AE146" s="308" t="s">
        <v>2208</v>
      </c>
      <c r="AF146" s="308" t="s">
        <v>2208</v>
      </c>
      <c r="AG146" s="308" t="s">
        <v>2208</v>
      </c>
      <c r="AH146" s="308" t="s">
        <v>2208</v>
      </c>
      <c r="AI146" s="308" t="s">
        <v>2208</v>
      </c>
      <c r="AJ146" s="308" t="s">
        <v>2208</v>
      </c>
      <c r="AK146" s="308" t="s">
        <v>2208</v>
      </c>
      <c r="AL146" s="308" t="s">
        <v>2208</v>
      </c>
    </row>
    <row r="147" spans="2:38" hidden="1" outlineLevel="1" x14ac:dyDescent="0.3">
      <c r="B147" s="527"/>
      <c r="C147" s="519" t="s">
        <v>2450</v>
      </c>
      <c r="D147" s="582" t="s">
        <v>2509</v>
      </c>
      <c r="E147" s="308" t="s">
        <v>2208</v>
      </c>
      <c r="F147" s="308" t="s">
        <v>2208</v>
      </c>
      <c r="G147" s="308" t="s">
        <v>2208</v>
      </c>
      <c r="H147" s="308" t="s">
        <v>2208</v>
      </c>
      <c r="I147" s="308" t="s">
        <v>2208</v>
      </c>
      <c r="J147" s="308" t="s">
        <v>2208</v>
      </c>
      <c r="K147" s="308" t="s">
        <v>2208</v>
      </c>
      <c r="L147" s="308" t="s">
        <v>2208</v>
      </c>
      <c r="M147" s="308" t="s">
        <v>2208</v>
      </c>
      <c r="N147" s="308" t="s">
        <v>2208</v>
      </c>
      <c r="O147" s="308" t="s">
        <v>2208</v>
      </c>
      <c r="P147" s="308" t="s">
        <v>2208</v>
      </c>
      <c r="Q147" s="308" t="s">
        <v>2208</v>
      </c>
      <c r="R147" s="308" t="s">
        <v>2208</v>
      </c>
      <c r="S147" s="308" t="s">
        <v>2208</v>
      </c>
      <c r="T147" s="308" t="s">
        <v>2208</v>
      </c>
      <c r="U147" s="308" t="s">
        <v>2208</v>
      </c>
      <c r="V147" s="308" t="s">
        <v>2208</v>
      </c>
      <c r="W147" s="308" t="s">
        <v>2208</v>
      </c>
      <c r="X147" s="308" t="s">
        <v>2208</v>
      </c>
      <c r="Y147" s="308" t="s">
        <v>2208</v>
      </c>
      <c r="Z147" s="308" t="s">
        <v>2208</v>
      </c>
      <c r="AA147" s="308" t="s">
        <v>2208</v>
      </c>
      <c r="AB147" s="308" t="s">
        <v>2208</v>
      </c>
      <c r="AC147" s="308" t="s">
        <v>2208</v>
      </c>
      <c r="AD147" s="308" t="s">
        <v>2208</v>
      </c>
      <c r="AE147" s="308" t="s">
        <v>2208</v>
      </c>
      <c r="AF147" s="308" t="s">
        <v>2208</v>
      </c>
      <c r="AG147" s="308" t="s">
        <v>2208</v>
      </c>
      <c r="AH147" s="308" t="s">
        <v>2208</v>
      </c>
      <c r="AI147" s="308" t="s">
        <v>2208</v>
      </c>
      <c r="AJ147" s="308" t="s">
        <v>2208</v>
      </c>
      <c r="AK147" s="308" t="s">
        <v>2208</v>
      </c>
      <c r="AL147" s="308" t="s">
        <v>2208</v>
      </c>
    </row>
    <row r="148" spans="2:38" hidden="1" outlineLevel="1" x14ac:dyDescent="0.3">
      <c r="B148" s="527"/>
      <c r="C148" s="519" t="s">
        <v>2450</v>
      </c>
      <c r="D148" s="582" t="s">
        <v>2510</v>
      </c>
      <c r="E148" s="308" t="s">
        <v>2208</v>
      </c>
      <c r="F148" s="308" t="s">
        <v>2208</v>
      </c>
      <c r="G148" s="308" t="s">
        <v>2208</v>
      </c>
      <c r="H148" s="308" t="s">
        <v>2208</v>
      </c>
      <c r="I148" s="308" t="s">
        <v>2208</v>
      </c>
      <c r="J148" s="308" t="s">
        <v>2208</v>
      </c>
      <c r="K148" s="308" t="s">
        <v>2208</v>
      </c>
      <c r="L148" s="308" t="s">
        <v>2208</v>
      </c>
      <c r="M148" s="308" t="s">
        <v>2208</v>
      </c>
      <c r="N148" s="308" t="s">
        <v>2208</v>
      </c>
      <c r="O148" s="308" t="s">
        <v>2208</v>
      </c>
      <c r="P148" s="308" t="s">
        <v>2208</v>
      </c>
      <c r="Q148" s="308" t="s">
        <v>2208</v>
      </c>
      <c r="R148" s="308" t="s">
        <v>2208</v>
      </c>
      <c r="S148" s="308" t="s">
        <v>2208</v>
      </c>
      <c r="T148" s="308" t="s">
        <v>2208</v>
      </c>
      <c r="U148" s="308" t="s">
        <v>2208</v>
      </c>
      <c r="V148" s="308" t="s">
        <v>2208</v>
      </c>
      <c r="W148" s="308" t="s">
        <v>2208</v>
      </c>
      <c r="X148" s="308" t="s">
        <v>2208</v>
      </c>
      <c r="Y148" s="308" t="s">
        <v>2208</v>
      </c>
      <c r="Z148" s="308" t="s">
        <v>2208</v>
      </c>
      <c r="AA148" s="308" t="s">
        <v>2208</v>
      </c>
      <c r="AB148" s="308" t="s">
        <v>2208</v>
      </c>
      <c r="AC148" s="308" t="s">
        <v>2208</v>
      </c>
      <c r="AD148" s="308" t="s">
        <v>2208</v>
      </c>
      <c r="AE148" s="308" t="s">
        <v>2208</v>
      </c>
      <c r="AF148" s="308" t="s">
        <v>2208</v>
      </c>
      <c r="AG148" s="308" t="s">
        <v>2208</v>
      </c>
      <c r="AH148" s="308" t="s">
        <v>2208</v>
      </c>
      <c r="AI148" s="308" t="s">
        <v>2208</v>
      </c>
      <c r="AJ148" s="308" t="s">
        <v>2208</v>
      </c>
      <c r="AK148" s="308" t="s">
        <v>2208</v>
      </c>
      <c r="AL148" s="308" t="s">
        <v>2208</v>
      </c>
    </row>
    <row r="149" spans="2:38" hidden="1" outlineLevel="1" x14ac:dyDescent="0.3">
      <c r="B149" s="527"/>
      <c r="C149" s="519" t="s">
        <v>2450</v>
      </c>
      <c r="D149" s="582" t="s">
        <v>2511</v>
      </c>
      <c r="E149" s="308" t="s">
        <v>2208</v>
      </c>
      <c r="F149" s="308" t="s">
        <v>2208</v>
      </c>
      <c r="G149" s="308" t="s">
        <v>2208</v>
      </c>
      <c r="H149" s="308" t="s">
        <v>2208</v>
      </c>
      <c r="I149" s="308" t="s">
        <v>2208</v>
      </c>
      <c r="J149" s="308" t="s">
        <v>2208</v>
      </c>
      <c r="K149" s="308" t="s">
        <v>2208</v>
      </c>
      <c r="L149" s="308" t="s">
        <v>2208</v>
      </c>
      <c r="M149" s="308" t="s">
        <v>2208</v>
      </c>
      <c r="N149" s="308" t="s">
        <v>2208</v>
      </c>
      <c r="O149" s="308" t="s">
        <v>2208</v>
      </c>
      <c r="P149" s="308" t="s">
        <v>2208</v>
      </c>
      <c r="Q149" s="308" t="s">
        <v>2208</v>
      </c>
      <c r="R149" s="308" t="s">
        <v>2208</v>
      </c>
      <c r="S149" s="308" t="s">
        <v>2208</v>
      </c>
      <c r="T149" s="308" t="s">
        <v>2208</v>
      </c>
      <c r="U149" s="308" t="s">
        <v>2208</v>
      </c>
      <c r="V149" s="308" t="s">
        <v>2208</v>
      </c>
      <c r="W149" s="308" t="s">
        <v>2208</v>
      </c>
      <c r="X149" s="308" t="s">
        <v>2208</v>
      </c>
      <c r="Y149" s="308" t="s">
        <v>2208</v>
      </c>
      <c r="Z149" s="308" t="s">
        <v>2208</v>
      </c>
      <c r="AA149" s="308" t="s">
        <v>2208</v>
      </c>
      <c r="AB149" s="308" t="s">
        <v>2208</v>
      </c>
      <c r="AC149" s="308" t="s">
        <v>2208</v>
      </c>
      <c r="AD149" s="308" t="s">
        <v>2208</v>
      </c>
      <c r="AE149" s="308" t="s">
        <v>2208</v>
      </c>
      <c r="AF149" s="308" t="s">
        <v>2208</v>
      </c>
      <c r="AG149" s="308" t="s">
        <v>2208</v>
      </c>
      <c r="AH149" s="308" t="s">
        <v>2208</v>
      </c>
      <c r="AI149" s="308" t="s">
        <v>2208</v>
      </c>
      <c r="AJ149" s="308" t="s">
        <v>2208</v>
      </c>
      <c r="AK149" s="308" t="s">
        <v>2208</v>
      </c>
      <c r="AL149" s="308" t="s">
        <v>2208</v>
      </c>
    </row>
    <row r="150" spans="2:38" hidden="1" outlineLevel="1" x14ac:dyDescent="0.3">
      <c r="B150" s="527"/>
      <c r="C150" s="519" t="s">
        <v>2450</v>
      </c>
      <c r="D150" s="582" t="s">
        <v>2512</v>
      </c>
      <c r="E150" s="308" t="s">
        <v>2208</v>
      </c>
      <c r="F150" s="308" t="s">
        <v>2208</v>
      </c>
      <c r="G150" s="308" t="s">
        <v>2208</v>
      </c>
      <c r="H150" s="308" t="s">
        <v>2208</v>
      </c>
      <c r="I150" s="308" t="s">
        <v>2208</v>
      </c>
      <c r="J150" s="308" t="s">
        <v>2208</v>
      </c>
      <c r="K150" s="308" t="s">
        <v>2208</v>
      </c>
      <c r="L150" s="308" t="s">
        <v>2208</v>
      </c>
      <c r="M150" s="308" t="s">
        <v>2208</v>
      </c>
      <c r="N150" s="308" t="s">
        <v>2208</v>
      </c>
      <c r="O150" s="308" t="s">
        <v>2208</v>
      </c>
      <c r="P150" s="308" t="s">
        <v>2208</v>
      </c>
      <c r="Q150" s="308" t="s">
        <v>2208</v>
      </c>
      <c r="R150" s="308" t="s">
        <v>2208</v>
      </c>
      <c r="S150" s="308" t="s">
        <v>2208</v>
      </c>
      <c r="T150" s="308" t="s">
        <v>2208</v>
      </c>
      <c r="U150" s="308" t="s">
        <v>2208</v>
      </c>
      <c r="V150" s="308" t="s">
        <v>2208</v>
      </c>
      <c r="W150" s="308" t="s">
        <v>2208</v>
      </c>
      <c r="X150" s="308" t="s">
        <v>2208</v>
      </c>
      <c r="Y150" s="308" t="s">
        <v>2208</v>
      </c>
      <c r="Z150" s="308" t="s">
        <v>2208</v>
      </c>
      <c r="AA150" s="308" t="s">
        <v>2208</v>
      </c>
      <c r="AB150" s="308" t="s">
        <v>2208</v>
      </c>
      <c r="AC150" s="308" t="s">
        <v>2208</v>
      </c>
      <c r="AD150" s="308" t="s">
        <v>2208</v>
      </c>
      <c r="AE150" s="308" t="s">
        <v>2208</v>
      </c>
      <c r="AF150" s="308" t="s">
        <v>2208</v>
      </c>
      <c r="AG150" s="308" t="s">
        <v>2208</v>
      </c>
      <c r="AH150" s="308" t="s">
        <v>2208</v>
      </c>
      <c r="AI150" s="308" t="s">
        <v>2208</v>
      </c>
      <c r="AJ150" s="308" t="s">
        <v>2208</v>
      </c>
      <c r="AK150" s="308" t="s">
        <v>2208</v>
      </c>
      <c r="AL150" s="308" t="s">
        <v>2208</v>
      </c>
    </row>
    <row r="151" spans="2:38" hidden="1" outlineLevel="1" x14ac:dyDescent="0.3">
      <c r="B151" s="527"/>
      <c r="C151" s="519" t="s">
        <v>2450</v>
      </c>
      <c r="D151" s="582" t="s">
        <v>2513</v>
      </c>
      <c r="E151" s="308" t="s">
        <v>2208</v>
      </c>
      <c r="F151" s="308" t="s">
        <v>2208</v>
      </c>
      <c r="G151" s="308" t="s">
        <v>2208</v>
      </c>
      <c r="H151" s="308" t="s">
        <v>2208</v>
      </c>
      <c r="I151" s="308" t="s">
        <v>2208</v>
      </c>
      <c r="J151" s="308" t="s">
        <v>2208</v>
      </c>
      <c r="K151" s="308" t="s">
        <v>2208</v>
      </c>
      <c r="L151" s="308" t="s">
        <v>2208</v>
      </c>
      <c r="M151" s="308" t="s">
        <v>2208</v>
      </c>
      <c r="N151" s="308" t="s">
        <v>2208</v>
      </c>
      <c r="O151" s="308" t="s">
        <v>2208</v>
      </c>
      <c r="P151" s="308" t="s">
        <v>2208</v>
      </c>
      <c r="Q151" s="308" t="s">
        <v>2208</v>
      </c>
      <c r="R151" s="308" t="s">
        <v>2208</v>
      </c>
      <c r="S151" s="308" t="s">
        <v>2208</v>
      </c>
      <c r="T151" s="308" t="s">
        <v>2208</v>
      </c>
      <c r="U151" s="308" t="s">
        <v>2208</v>
      </c>
      <c r="V151" s="308" t="s">
        <v>2208</v>
      </c>
      <c r="W151" s="308" t="s">
        <v>2208</v>
      </c>
      <c r="X151" s="308" t="s">
        <v>2208</v>
      </c>
      <c r="Y151" s="308" t="s">
        <v>2208</v>
      </c>
      <c r="Z151" s="308" t="s">
        <v>2208</v>
      </c>
      <c r="AA151" s="308" t="s">
        <v>2208</v>
      </c>
      <c r="AB151" s="308" t="s">
        <v>2208</v>
      </c>
      <c r="AC151" s="308" t="s">
        <v>2208</v>
      </c>
      <c r="AD151" s="308" t="s">
        <v>2208</v>
      </c>
      <c r="AE151" s="308" t="s">
        <v>2208</v>
      </c>
      <c r="AF151" s="308" t="s">
        <v>2208</v>
      </c>
      <c r="AG151" s="308" t="s">
        <v>2208</v>
      </c>
      <c r="AH151" s="308" t="s">
        <v>2208</v>
      </c>
      <c r="AI151" s="308" t="s">
        <v>2208</v>
      </c>
      <c r="AJ151" s="308" t="s">
        <v>2208</v>
      </c>
      <c r="AK151" s="308" t="s">
        <v>2208</v>
      </c>
      <c r="AL151" s="308" t="s">
        <v>2208</v>
      </c>
    </row>
    <row r="152" spans="2:38" hidden="1" outlineLevel="1" x14ac:dyDescent="0.3">
      <c r="B152" s="527"/>
      <c r="C152" s="519" t="s">
        <v>2450</v>
      </c>
      <c r="D152" s="582" t="s">
        <v>2514</v>
      </c>
      <c r="E152" s="308" t="s">
        <v>2208</v>
      </c>
      <c r="F152" s="308" t="s">
        <v>2208</v>
      </c>
      <c r="G152" s="308" t="s">
        <v>2208</v>
      </c>
      <c r="H152" s="308" t="s">
        <v>2208</v>
      </c>
      <c r="I152" s="308" t="s">
        <v>2208</v>
      </c>
      <c r="J152" s="308" t="s">
        <v>2208</v>
      </c>
      <c r="K152" s="308" t="s">
        <v>2208</v>
      </c>
      <c r="L152" s="308" t="s">
        <v>2208</v>
      </c>
      <c r="M152" s="308" t="s">
        <v>2208</v>
      </c>
      <c r="N152" s="308" t="s">
        <v>2208</v>
      </c>
      <c r="O152" s="308" t="s">
        <v>2208</v>
      </c>
      <c r="P152" s="308" t="s">
        <v>2208</v>
      </c>
      <c r="Q152" s="308" t="s">
        <v>2208</v>
      </c>
      <c r="R152" s="308" t="s">
        <v>2208</v>
      </c>
      <c r="S152" s="308" t="s">
        <v>2208</v>
      </c>
      <c r="T152" s="308" t="s">
        <v>2208</v>
      </c>
      <c r="U152" s="308" t="s">
        <v>2208</v>
      </c>
      <c r="V152" s="308" t="s">
        <v>2208</v>
      </c>
      <c r="W152" s="308" t="s">
        <v>2208</v>
      </c>
      <c r="X152" s="308" t="s">
        <v>2208</v>
      </c>
      <c r="Y152" s="308" t="s">
        <v>2208</v>
      </c>
      <c r="Z152" s="308" t="s">
        <v>2208</v>
      </c>
      <c r="AA152" s="308" t="s">
        <v>2208</v>
      </c>
      <c r="AB152" s="308" t="s">
        <v>2208</v>
      </c>
      <c r="AC152" s="308" t="s">
        <v>2208</v>
      </c>
      <c r="AD152" s="308" t="s">
        <v>2208</v>
      </c>
      <c r="AE152" s="308" t="s">
        <v>2208</v>
      </c>
      <c r="AF152" s="308" t="s">
        <v>2208</v>
      </c>
      <c r="AG152" s="308" t="s">
        <v>2208</v>
      </c>
      <c r="AH152" s="308" t="s">
        <v>2208</v>
      </c>
      <c r="AI152" s="308" t="s">
        <v>2208</v>
      </c>
      <c r="AJ152" s="308" t="s">
        <v>2208</v>
      </c>
      <c r="AK152" s="308" t="s">
        <v>2208</v>
      </c>
      <c r="AL152" s="308" t="s">
        <v>2208</v>
      </c>
    </row>
    <row r="153" spans="2:38" hidden="1" outlineLevel="1" x14ac:dyDescent="0.3">
      <c r="B153" s="527"/>
      <c r="C153" s="519" t="s">
        <v>2450</v>
      </c>
      <c r="D153" s="582" t="s">
        <v>2515</v>
      </c>
      <c r="E153" s="308" t="s">
        <v>2208</v>
      </c>
      <c r="F153" s="308" t="s">
        <v>2208</v>
      </c>
      <c r="G153" s="308" t="s">
        <v>2208</v>
      </c>
      <c r="H153" s="308" t="s">
        <v>2208</v>
      </c>
      <c r="I153" s="308" t="s">
        <v>2208</v>
      </c>
      <c r="J153" s="308" t="s">
        <v>2208</v>
      </c>
      <c r="K153" s="308" t="s">
        <v>2208</v>
      </c>
      <c r="L153" s="308" t="s">
        <v>2208</v>
      </c>
      <c r="M153" s="308" t="s">
        <v>2208</v>
      </c>
      <c r="N153" s="308" t="s">
        <v>2208</v>
      </c>
      <c r="O153" s="308" t="s">
        <v>2208</v>
      </c>
      <c r="P153" s="308" t="s">
        <v>2208</v>
      </c>
      <c r="Q153" s="308" t="s">
        <v>2208</v>
      </c>
      <c r="R153" s="308" t="s">
        <v>2208</v>
      </c>
      <c r="S153" s="308" t="s">
        <v>2208</v>
      </c>
      <c r="T153" s="308" t="s">
        <v>2208</v>
      </c>
      <c r="U153" s="308" t="s">
        <v>2208</v>
      </c>
      <c r="V153" s="308" t="s">
        <v>2208</v>
      </c>
      <c r="W153" s="308" t="s">
        <v>2208</v>
      </c>
      <c r="X153" s="308" t="s">
        <v>2208</v>
      </c>
      <c r="Y153" s="308" t="s">
        <v>2208</v>
      </c>
      <c r="Z153" s="308" t="s">
        <v>2208</v>
      </c>
      <c r="AA153" s="308" t="s">
        <v>2208</v>
      </c>
      <c r="AB153" s="308" t="s">
        <v>2208</v>
      </c>
      <c r="AC153" s="308" t="s">
        <v>2208</v>
      </c>
      <c r="AD153" s="308" t="s">
        <v>2208</v>
      </c>
      <c r="AE153" s="308" t="s">
        <v>2208</v>
      </c>
      <c r="AF153" s="308" t="s">
        <v>2208</v>
      </c>
      <c r="AG153" s="308" t="s">
        <v>2208</v>
      </c>
      <c r="AH153" s="308" t="s">
        <v>2208</v>
      </c>
      <c r="AI153" s="308" t="s">
        <v>2208</v>
      </c>
      <c r="AJ153" s="308" t="s">
        <v>2208</v>
      </c>
      <c r="AK153" s="308" t="s">
        <v>2208</v>
      </c>
      <c r="AL153" s="308" t="s">
        <v>2208</v>
      </c>
    </row>
    <row r="154" spans="2:38" hidden="1" outlineLevel="1" x14ac:dyDescent="0.3">
      <c r="B154" s="527"/>
      <c r="C154" s="519" t="s">
        <v>2450</v>
      </c>
      <c r="D154" s="582" t="s">
        <v>2516</v>
      </c>
      <c r="E154" s="308" t="s">
        <v>2208</v>
      </c>
      <c r="F154" s="308" t="s">
        <v>2208</v>
      </c>
      <c r="G154" s="308" t="s">
        <v>2208</v>
      </c>
      <c r="H154" s="308" t="s">
        <v>2208</v>
      </c>
      <c r="I154" s="308" t="s">
        <v>2208</v>
      </c>
      <c r="J154" s="308" t="s">
        <v>2208</v>
      </c>
      <c r="K154" s="308" t="s">
        <v>2208</v>
      </c>
      <c r="L154" s="308" t="s">
        <v>2208</v>
      </c>
      <c r="M154" s="308" t="s">
        <v>2208</v>
      </c>
      <c r="N154" s="308" t="s">
        <v>2208</v>
      </c>
      <c r="O154" s="308" t="s">
        <v>2208</v>
      </c>
      <c r="P154" s="308" t="s">
        <v>2208</v>
      </c>
      <c r="Q154" s="308" t="s">
        <v>2208</v>
      </c>
      <c r="R154" s="308" t="s">
        <v>2208</v>
      </c>
      <c r="S154" s="308" t="s">
        <v>2208</v>
      </c>
      <c r="T154" s="308" t="s">
        <v>2208</v>
      </c>
      <c r="U154" s="308" t="s">
        <v>2208</v>
      </c>
      <c r="V154" s="308" t="s">
        <v>2208</v>
      </c>
      <c r="W154" s="308" t="s">
        <v>2208</v>
      </c>
      <c r="X154" s="308" t="s">
        <v>2208</v>
      </c>
      <c r="Y154" s="308" t="s">
        <v>2208</v>
      </c>
      <c r="Z154" s="308" t="s">
        <v>2208</v>
      </c>
      <c r="AA154" s="308" t="s">
        <v>2208</v>
      </c>
      <c r="AB154" s="308" t="s">
        <v>2208</v>
      </c>
      <c r="AC154" s="308" t="s">
        <v>2208</v>
      </c>
      <c r="AD154" s="308" t="s">
        <v>2208</v>
      </c>
      <c r="AE154" s="308" t="s">
        <v>2208</v>
      </c>
      <c r="AF154" s="308" t="s">
        <v>2208</v>
      </c>
      <c r="AG154" s="308" t="s">
        <v>2208</v>
      </c>
      <c r="AH154" s="308" t="s">
        <v>2208</v>
      </c>
      <c r="AI154" s="308" t="s">
        <v>2208</v>
      </c>
      <c r="AJ154" s="308" t="s">
        <v>2208</v>
      </c>
      <c r="AK154" s="308" t="s">
        <v>2208</v>
      </c>
      <c r="AL154" s="308" t="s">
        <v>2208</v>
      </c>
    </row>
    <row r="155" spans="2:38" hidden="1" outlineLevel="1" x14ac:dyDescent="0.3">
      <c r="B155" s="527"/>
      <c r="C155" s="519" t="s">
        <v>2450</v>
      </c>
      <c r="D155" s="582" t="s">
        <v>2517</v>
      </c>
      <c r="E155" s="308" t="s">
        <v>2208</v>
      </c>
      <c r="F155" s="308" t="s">
        <v>2208</v>
      </c>
      <c r="G155" s="308" t="s">
        <v>2208</v>
      </c>
      <c r="H155" s="308" t="s">
        <v>2208</v>
      </c>
      <c r="I155" s="308" t="s">
        <v>2208</v>
      </c>
      <c r="J155" s="308" t="s">
        <v>2208</v>
      </c>
      <c r="K155" s="308" t="s">
        <v>2208</v>
      </c>
      <c r="L155" s="308" t="s">
        <v>2208</v>
      </c>
      <c r="M155" s="308" t="s">
        <v>2208</v>
      </c>
      <c r="N155" s="308" t="s">
        <v>2208</v>
      </c>
      <c r="O155" s="308" t="s">
        <v>2208</v>
      </c>
      <c r="P155" s="308" t="s">
        <v>2208</v>
      </c>
      <c r="Q155" s="308" t="s">
        <v>2208</v>
      </c>
      <c r="R155" s="308" t="s">
        <v>2208</v>
      </c>
      <c r="S155" s="308" t="s">
        <v>2208</v>
      </c>
      <c r="T155" s="308" t="s">
        <v>2208</v>
      </c>
      <c r="U155" s="308" t="s">
        <v>2208</v>
      </c>
      <c r="V155" s="308" t="s">
        <v>2208</v>
      </c>
      <c r="W155" s="308" t="s">
        <v>2208</v>
      </c>
      <c r="X155" s="308" t="s">
        <v>2208</v>
      </c>
      <c r="Y155" s="308" t="s">
        <v>2208</v>
      </c>
      <c r="Z155" s="308" t="s">
        <v>2208</v>
      </c>
      <c r="AA155" s="308" t="s">
        <v>2208</v>
      </c>
      <c r="AB155" s="308" t="s">
        <v>2208</v>
      </c>
      <c r="AC155" s="308" t="s">
        <v>2208</v>
      </c>
      <c r="AD155" s="308" t="s">
        <v>2208</v>
      </c>
      <c r="AE155" s="308" t="s">
        <v>2208</v>
      </c>
      <c r="AF155" s="308" t="s">
        <v>2208</v>
      </c>
      <c r="AG155" s="308" t="s">
        <v>2208</v>
      </c>
      <c r="AH155" s="308" t="s">
        <v>2208</v>
      </c>
      <c r="AI155" s="308" t="s">
        <v>2208</v>
      </c>
      <c r="AJ155" s="308" t="s">
        <v>2208</v>
      </c>
      <c r="AK155" s="308" t="s">
        <v>2208</v>
      </c>
      <c r="AL155" s="308" t="s">
        <v>2208</v>
      </c>
    </row>
    <row r="156" spans="2:38" hidden="1" outlineLevel="1" x14ac:dyDescent="0.3">
      <c r="B156" s="527"/>
      <c r="C156" s="519" t="s">
        <v>2450</v>
      </c>
      <c r="D156" s="582" t="s">
        <v>2518</v>
      </c>
      <c r="E156" s="308" t="s">
        <v>2208</v>
      </c>
      <c r="F156" s="308" t="s">
        <v>2208</v>
      </c>
      <c r="G156" s="308" t="s">
        <v>2208</v>
      </c>
      <c r="H156" s="308" t="s">
        <v>2208</v>
      </c>
      <c r="I156" s="308" t="s">
        <v>2208</v>
      </c>
      <c r="J156" s="308" t="s">
        <v>2208</v>
      </c>
      <c r="K156" s="308" t="s">
        <v>2208</v>
      </c>
      <c r="L156" s="308" t="s">
        <v>2208</v>
      </c>
      <c r="M156" s="308" t="s">
        <v>2208</v>
      </c>
      <c r="N156" s="308" t="s">
        <v>2208</v>
      </c>
      <c r="O156" s="308" t="s">
        <v>2208</v>
      </c>
      <c r="P156" s="308" t="s">
        <v>2208</v>
      </c>
      <c r="Q156" s="308" t="s">
        <v>2208</v>
      </c>
      <c r="R156" s="308" t="s">
        <v>2208</v>
      </c>
      <c r="S156" s="308" t="s">
        <v>2208</v>
      </c>
      <c r="T156" s="308" t="s">
        <v>2208</v>
      </c>
      <c r="U156" s="308" t="s">
        <v>2208</v>
      </c>
      <c r="V156" s="308" t="s">
        <v>2208</v>
      </c>
      <c r="W156" s="308" t="s">
        <v>2208</v>
      </c>
      <c r="X156" s="308" t="s">
        <v>2208</v>
      </c>
      <c r="Y156" s="308" t="s">
        <v>2208</v>
      </c>
      <c r="Z156" s="308" t="s">
        <v>2208</v>
      </c>
      <c r="AA156" s="308" t="s">
        <v>2208</v>
      </c>
      <c r="AB156" s="308" t="s">
        <v>2208</v>
      </c>
      <c r="AC156" s="308" t="s">
        <v>2208</v>
      </c>
      <c r="AD156" s="308" t="s">
        <v>2208</v>
      </c>
      <c r="AE156" s="308" t="s">
        <v>2208</v>
      </c>
      <c r="AF156" s="308" t="s">
        <v>2208</v>
      </c>
      <c r="AG156" s="308" t="s">
        <v>2208</v>
      </c>
      <c r="AH156" s="308" t="s">
        <v>2208</v>
      </c>
      <c r="AI156" s="308" t="s">
        <v>2208</v>
      </c>
      <c r="AJ156" s="308" t="s">
        <v>2208</v>
      </c>
      <c r="AK156" s="308" t="s">
        <v>2208</v>
      </c>
      <c r="AL156" s="308" t="s">
        <v>2208</v>
      </c>
    </row>
    <row r="157" spans="2:38" hidden="1" outlineLevel="1" x14ac:dyDescent="0.3">
      <c r="B157" s="527"/>
      <c r="C157" s="519" t="s">
        <v>2450</v>
      </c>
      <c r="D157" s="582" t="s">
        <v>2519</v>
      </c>
      <c r="E157" s="308" t="s">
        <v>2208</v>
      </c>
      <c r="F157" s="308" t="s">
        <v>2208</v>
      </c>
      <c r="G157" s="308" t="s">
        <v>2208</v>
      </c>
      <c r="H157" s="308" t="s">
        <v>2208</v>
      </c>
      <c r="I157" s="308" t="s">
        <v>2208</v>
      </c>
      <c r="J157" s="308" t="s">
        <v>2208</v>
      </c>
      <c r="K157" s="308" t="s">
        <v>2208</v>
      </c>
      <c r="L157" s="308" t="s">
        <v>2208</v>
      </c>
      <c r="M157" s="308" t="s">
        <v>2208</v>
      </c>
      <c r="N157" s="308" t="s">
        <v>2208</v>
      </c>
      <c r="O157" s="308" t="s">
        <v>2208</v>
      </c>
      <c r="P157" s="308" t="s">
        <v>2208</v>
      </c>
      <c r="Q157" s="308" t="s">
        <v>2208</v>
      </c>
      <c r="R157" s="308" t="s">
        <v>2208</v>
      </c>
      <c r="S157" s="308" t="s">
        <v>2208</v>
      </c>
      <c r="T157" s="308" t="s">
        <v>2208</v>
      </c>
      <c r="U157" s="308" t="s">
        <v>2208</v>
      </c>
      <c r="V157" s="308" t="s">
        <v>2208</v>
      </c>
      <c r="W157" s="308" t="s">
        <v>2208</v>
      </c>
      <c r="X157" s="308" t="s">
        <v>2208</v>
      </c>
      <c r="Y157" s="308" t="s">
        <v>2208</v>
      </c>
      <c r="Z157" s="308" t="s">
        <v>2208</v>
      </c>
      <c r="AA157" s="308" t="s">
        <v>2208</v>
      </c>
      <c r="AB157" s="308" t="s">
        <v>2208</v>
      </c>
      <c r="AC157" s="308" t="s">
        <v>2208</v>
      </c>
      <c r="AD157" s="308" t="s">
        <v>2208</v>
      </c>
      <c r="AE157" s="308" t="s">
        <v>2208</v>
      </c>
      <c r="AF157" s="308" t="s">
        <v>2208</v>
      </c>
      <c r="AG157" s="308" t="s">
        <v>2208</v>
      </c>
      <c r="AH157" s="308" t="s">
        <v>2208</v>
      </c>
      <c r="AI157" s="308" t="s">
        <v>2208</v>
      </c>
      <c r="AJ157" s="308" t="s">
        <v>2208</v>
      </c>
      <c r="AK157" s="308" t="s">
        <v>2208</v>
      </c>
      <c r="AL157" s="308" t="s">
        <v>2208</v>
      </c>
    </row>
    <row r="158" spans="2:38" hidden="1" outlineLevel="1" x14ac:dyDescent="0.3">
      <c r="B158" s="527"/>
      <c r="C158" s="519" t="s">
        <v>2450</v>
      </c>
      <c r="D158" s="582" t="s">
        <v>2520</v>
      </c>
      <c r="E158" s="308" t="s">
        <v>2208</v>
      </c>
      <c r="F158" s="308" t="s">
        <v>2208</v>
      </c>
      <c r="G158" s="308" t="s">
        <v>2208</v>
      </c>
      <c r="H158" s="308" t="s">
        <v>2208</v>
      </c>
      <c r="I158" s="308" t="s">
        <v>2208</v>
      </c>
      <c r="J158" s="308" t="s">
        <v>2208</v>
      </c>
      <c r="K158" s="308" t="s">
        <v>2208</v>
      </c>
      <c r="L158" s="308" t="s">
        <v>2208</v>
      </c>
      <c r="M158" s="308" t="s">
        <v>2208</v>
      </c>
      <c r="N158" s="308" t="s">
        <v>2208</v>
      </c>
      <c r="O158" s="308" t="s">
        <v>2208</v>
      </c>
      <c r="P158" s="308" t="s">
        <v>2208</v>
      </c>
      <c r="Q158" s="308" t="s">
        <v>2208</v>
      </c>
      <c r="R158" s="308" t="s">
        <v>2208</v>
      </c>
      <c r="S158" s="308" t="s">
        <v>2208</v>
      </c>
      <c r="T158" s="308" t="s">
        <v>2208</v>
      </c>
      <c r="U158" s="308" t="s">
        <v>2208</v>
      </c>
      <c r="V158" s="308" t="s">
        <v>2208</v>
      </c>
      <c r="W158" s="308" t="s">
        <v>2208</v>
      </c>
      <c r="X158" s="308" t="s">
        <v>2208</v>
      </c>
      <c r="Y158" s="308" t="s">
        <v>2208</v>
      </c>
      <c r="Z158" s="308" t="s">
        <v>2208</v>
      </c>
      <c r="AA158" s="308" t="s">
        <v>2208</v>
      </c>
      <c r="AB158" s="308" t="s">
        <v>2208</v>
      </c>
      <c r="AC158" s="308" t="s">
        <v>2208</v>
      </c>
      <c r="AD158" s="308" t="s">
        <v>2208</v>
      </c>
      <c r="AE158" s="308" t="s">
        <v>2208</v>
      </c>
      <c r="AF158" s="308" t="s">
        <v>2208</v>
      </c>
      <c r="AG158" s="308" t="s">
        <v>2208</v>
      </c>
      <c r="AH158" s="308" t="s">
        <v>2208</v>
      </c>
      <c r="AI158" s="308" t="s">
        <v>2208</v>
      </c>
      <c r="AJ158" s="308" t="s">
        <v>2208</v>
      </c>
      <c r="AK158" s="308" t="s">
        <v>2208</v>
      </c>
      <c r="AL158" s="308" t="s">
        <v>2208</v>
      </c>
    </row>
    <row r="159" spans="2:38" hidden="1" outlineLevel="1" x14ac:dyDescent="0.3">
      <c r="B159" s="527"/>
      <c r="C159" s="519" t="s">
        <v>2450</v>
      </c>
      <c r="D159" s="582" t="s">
        <v>2521</v>
      </c>
      <c r="E159" s="308" t="s">
        <v>2208</v>
      </c>
      <c r="F159" s="308" t="s">
        <v>2208</v>
      </c>
      <c r="G159" s="308" t="s">
        <v>2208</v>
      </c>
      <c r="H159" s="308" t="s">
        <v>2208</v>
      </c>
      <c r="I159" s="308" t="s">
        <v>2208</v>
      </c>
      <c r="J159" s="308" t="s">
        <v>2208</v>
      </c>
      <c r="K159" s="308" t="s">
        <v>2208</v>
      </c>
      <c r="L159" s="308" t="s">
        <v>2208</v>
      </c>
      <c r="M159" s="308" t="s">
        <v>2208</v>
      </c>
      <c r="N159" s="308" t="s">
        <v>2208</v>
      </c>
      <c r="O159" s="308" t="s">
        <v>2208</v>
      </c>
      <c r="P159" s="308" t="s">
        <v>2208</v>
      </c>
      <c r="Q159" s="308" t="s">
        <v>2208</v>
      </c>
      <c r="R159" s="308" t="s">
        <v>2208</v>
      </c>
      <c r="S159" s="308" t="s">
        <v>2208</v>
      </c>
      <c r="T159" s="308" t="s">
        <v>2208</v>
      </c>
      <c r="U159" s="308" t="s">
        <v>2208</v>
      </c>
      <c r="V159" s="308" t="s">
        <v>2208</v>
      </c>
      <c r="W159" s="308" t="s">
        <v>2208</v>
      </c>
      <c r="X159" s="308" t="s">
        <v>2208</v>
      </c>
      <c r="Y159" s="308" t="s">
        <v>2208</v>
      </c>
      <c r="Z159" s="308" t="s">
        <v>2208</v>
      </c>
      <c r="AA159" s="308" t="s">
        <v>2208</v>
      </c>
      <c r="AB159" s="308" t="s">
        <v>2208</v>
      </c>
      <c r="AC159" s="308" t="s">
        <v>2208</v>
      </c>
      <c r="AD159" s="308" t="s">
        <v>2208</v>
      </c>
      <c r="AE159" s="308" t="s">
        <v>2208</v>
      </c>
      <c r="AF159" s="308" t="s">
        <v>2208</v>
      </c>
      <c r="AG159" s="308" t="s">
        <v>2208</v>
      </c>
      <c r="AH159" s="308" t="s">
        <v>2208</v>
      </c>
      <c r="AI159" s="308" t="s">
        <v>2208</v>
      </c>
      <c r="AJ159" s="308" t="s">
        <v>2208</v>
      </c>
      <c r="AK159" s="308" t="s">
        <v>2208</v>
      </c>
      <c r="AL159" s="308" t="s">
        <v>2208</v>
      </c>
    </row>
    <row r="160" spans="2:38" hidden="1" outlineLevel="1" x14ac:dyDescent="0.3">
      <c r="B160" s="527"/>
      <c r="C160" s="519" t="s">
        <v>2450</v>
      </c>
      <c r="D160" s="582" t="s">
        <v>4214</v>
      </c>
      <c r="E160" s="308" t="s">
        <v>2208</v>
      </c>
      <c r="F160" s="308" t="s">
        <v>2208</v>
      </c>
      <c r="G160" s="308" t="s">
        <v>2208</v>
      </c>
      <c r="H160" s="308" t="s">
        <v>2208</v>
      </c>
      <c r="I160" s="308" t="s">
        <v>2208</v>
      </c>
      <c r="J160" s="308" t="s">
        <v>2208</v>
      </c>
      <c r="K160" s="308" t="s">
        <v>2208</v>
      </c>
      <c r="L160" s="308" t="s">
        <v>2208</v>
      </c>
      <c r="M160" s="308" t="s">
        <v>2208</v>
      </c>
      <c r="N160" s="308" t="s">
        <v>2208</v>
      </c>
      <c r="O160" s="308" t="s">
        <v>2208</v>
      </c>
      <c r="P160" s="308" t="s">
        <v>2208</v>
      </c>
      <c r="Q160" s="308" t="s">
        <v>2208</v>
      </c>
      <c r="R160" s="308" t="s">
        <v>2208</v>
      </c>
      <c r="S160" s="308" t="s">
        <v>2208</v>
      </c>
      <c r="T160" s="308" t="s">
        <v>2208</v>
      </c>
      <c r="U160" s="308" t="s">
        <v>2208</v>
      </c>
      <c r="V160" s="308" t="s">
        <v>2208</v>
      </c>
      <c r="W160" s="308" t="s">
        <v>2208</v>
      </c>
      <c r="X160" s="308" t="s">
        <v>2208</v>
      </c>
      <c r="Y160" s="308" t="s">
        <v>2208</v>
      </c>
      <c r="Z160" s="308" t="s">
        <v>2208</v>
      </c>
      <c r="AA160" s="308" t="s">
        <v>2208</v>
      </c>
      <c r="AB160" s="308" t="s">
        <v>2208</v>
      </c>
      <c r="AC160" s="308" t="s">
        <v>2208</v>
      </c>
      <c r="AD160" s="308" t="s">
        <v>2208</v>
      </c>
      <c r="AE160" s="308" t="s">
        <v>2208</v>
      </c>
      <c r="AF160" s="308" t="s">
        <v>2208</v>
      </c>
      <c r="AG160" s="308" t="s">
        <v>2208</v>
      </c>
      <c r="AH160" s="308" t="s">
        <v>2208</v>
      </c>
      <c r="AI160" s="308" t="s">
        <v>2208</v>
      </c>
      <c r="AJ160" s="308" t="s">
        <v>2208</v>
      </c>
      <c r="AK160" s="308" t="s">
        <v>2208</v>
      </c>
      <c r="AL160" s="308" t="s">
        <v>2208</v>
      </c>
    </row>
    <row r="161" spans="2:38" hidden="1" outlineLevel="1" x14ac:dyDescent="0.3">
      <c r="B161" s="527"/>
      <c r="C161" s="519" t="s">
        <v>2450</v>
      </c>
      <c r="D161" s="582" t="s">
        <v>4215</v>
      </c>
      <c r="E161" s="308" t="s">
        <v>2208</v>
      </c>
      <c r="F161" s="308" t="s">
        <v>2208</v>
      </c>
      <c r="G161" s="308" t="s">
        <v>2208</v>
      </c>
      <c r="H161" s="308" t="s">
        <v>2208</v>
      </c>
      <c r="I161" s="308" t="s">
        <v>2208</v>
      </c>
      <c r="J161" s="308" t="s">
        <v>2208</v>
      </c>
      <c r="K161" s="308" t="s">
        <v>2208</v>
      </c>
      <c r="L161" s="308" t="s">
        <v>2208</v>
      </c>
      <c r="M161" s="308" t="s">
        <v>2208</v>
      </c>
      <c r="N161" s="308" t="s">
        <v>2208</v>
      </c>
      <c r="O161" s="308" t="s">
        <v>2208</v>
      </c>
      <c r="P161" s="308" t="s">
        <v>2208</v>
      </c>
      <c r="Q161" s="308" t="s">
        <v>2208</v>
      </c>
      <c r="R161" s="308" t="s">
        <v>2208</v>
      </c>
      <c r="S161" s="308" t="s">
        <v>2208</v>
      </c>
      <c r="T161" s="308" t="s">
        <v>2208</v>
      </c>
      <c r="U161" s="308" t="s">
        <v>2208</v>
      </c>
      <c r="V161" s="308" t="s">
        <v>2208</v>
      </c>
      <c r="W161" s="308" t="s">
        <v>2208</v>
      </c>
      <c r="X161" s="308" t="s">
        <v>2208</v>
      </c>
      <c r="Y161" s="308" t="s">
        <v>2208</v>
      </c>
      <c r="Z161" s="308" t="s">
        <v>2208</v>
      </c>
      <c r="AA161" s="308" t="s">
        <v>2208</v>
      </c>
      <c r="AB161" s="308" t="s">
        <v>2208</v>
      </c>
      <c r="AC161" s="308" t="s">
        <v>2208</v>
      </c>
      <c r="AD161" s="308" t="s">
        <v>2208</v>
      </c>
      <c r="AE161" s="308" t="s">
        <v>2208</v>
      </c>
      <c r="AF161" s="308" t="s">
        <v>2208</v>
      </c>
      <c r="AG161" s="308" t="s">
        <v>2208</v>
      </c>
      <c r="AH161" s="308" t="s">
        <v>2208</v>
      </c>
      <c r="AI161" s="308" t="s">
        <v>2208</v>
      </c>
      <c r="AJ161" s="308" t="s">
        <v>2208</v>
      </c>
      <c r="AK161" s="308" t="s">
        <v>2208</v>
      </c>
      <c r="AL161" s="308" t="s">
        <v>2208</v>
      </c>
    </row>
    <row r="162" spans="2:38" hidden="1" outlineLevel="1" x14ac:dyDescent="0.3">
      <c r="B162" s="527"/>
      <c r="C162" s="519" t="s">
        <v>2450</v>
      </c>
      <c r="D162" s="582" t="s">
        <v>4216</v>
      </c>
      <c r="E162" s="308" t="s">
        <v>2208</v>
      </c>
      <c r="F162" s="308" t="s">
        <v>2208</v>
      </c>
      <c r="G162" s="308" t="s">
        <v>2208</v>
      </c>
      <c r="H162" s="308" t="s">
        <v>2208</v>
      </c>
      <c r="I162" s="308" t="s">
        <v>2208</v>
      </c>
      <c r="J162" s="308" t="s">
        <v>2208</v>
      </c>
      <c r="K162" s="308" t="s">
        <v>2208</v>
      </c>
      <c r="L162" s="308" t="s">
        <v>2208</v>
      </c>
      <c r="M162" s="308" t="s">
        <v>2208</v>
      </c>
      <c r="N162" s="308" t="s">
        <v>2208</v>
      </c>
      <c r="O162" s="308" t="s">
        <v>2208</v>
      </c>
      <c r="P162" s="308" t="s">
        <v>2208</v>
      </c>
      <c r="Q162" s="308" t="s">
        <v>2208</v>
      </c>
      <c r="R162" s="308" t="s">
        <v>2208</v>
      </c>
      <c r="S162" s="308" t="s">
        <v>2208</v>
      </c>
      <c r="T162" s="308" t="s">
        <v>2208</v>
      </c>
      <c r="U162" s="308" t="s">
        <v>2208</v>
      </c>
      <c r="V162" s="308" t="s">
        <v>2208</v>
      </c>
      <c r="W162" s="308" t="s">
        <v>2208</v>
      </c>
      <c r="X162" s="308" t="s">
        <v>2208</v>
      </c>
      <c r="Y162" s="308" t="s">
        <v>2208</v>
      </c>
      <c r="Z162" s="308" t="s">
        <v>2208</v>
      </c>
      <c r="AA162" s="308" t="s">
        <v>2208</v>
      </c>
      <c r="AB162" s="308" t="s">
        <v>2208</v>
      </c>
      <c r="AC162" s="308" t="s">
        <v>2208</v>
      </c>
      <c r="AD162" s="308" t="s">
        <v>2208</v>
      </c>
      <c r="AE162" s="308" t="s">
        <v>2208</v>
      </c>
      <c r="AF162" s="308" t="s">
        <v>2208</v>
      </c>
      <c r="AG162" s="308" t="s">
        <v>2208</v>
      </c>
      <c r="AH162" s="308" t="s">
        <v>2208</v>
      </c>
      <c r="AI162" s="308" t="s">
        <v>2208</v>
      </c>
      <c r="AJ162" s="308" t="s">
        <v>2208</v>
      </c>
      <c r="AK162" s="308" t="s">
        <v>2208</v>
      </c>
      <c r="AL162" s="308" t="s">
        <v>2208</v>
      </c>
    </row>
    <row r="163" spans="2:38" hidden="1" outlineLevel="1" x14ac:dyDescent="0.3">
      <c r="B163" s="527"/>
      <c r="C163" s="519" t="s">
        <v>2450</v>
      </c>
      <c r="D163" s="582" t="s">
        <v>4217</v>
      </c>
      <c r="E163" s="308" t="s">
        <v>2208</v>
      </c>
      <c r="F163" s="308" t="s">
        <v>2208</v>
      </c>
      <c r="G163" s="308" t="s">
        <v>2208</v>
      </c>
      <c r="H163" s="308" t="s">
        <v>2208</v>
      </c>
      <c r="I163" s="308" t="s">
        <v>2208</v>
      </c>
      <c r="J163" s="308" t="s">
        <v>2208</v>
      </c>
      <c r="K163" s="308" t="s">
        <v>2208</v>
      </c>
      <c r="L163" s="308" t="s">
        <v>2208</v>
      </c>
      <c r="M163" s="308" t="s">
        <v>2208</v>
      </c>
      <c r="N163" s="308" t="s">
        <v>2208</v>
      </c>
      <c r="O163" s="308" t="s">
        <v>2208</v>
      </c>
      <c r="P163" s="308" t="s">
        <v>2208</v>
      </c>
      <c r="Q163" s="308" t="s">
        <v>2208</v>
      </c>
      <c r="R163" s="308" t="s">
        <v>2208</v>
      </c>
      <c r="S163" s="308" t="s">
        <v>2208</v>
      </c>
      <c r="T163" s="308" t="s">
        <v>2208</v>
      </c>
      <c r="U163" s="308" t="s">
        <v>2208</v>
      </c>
      <c r="V163" s="308" t="s">
        <v>2208</v>
      </c>
      <c r="W163" s="308" t="s">
        <v>2208</v>
      </c>
      <c r="X163" s="308" t="s">
        <v>2208</v>
      </c>
      <c r="Y163" s="308" t="s">
        <v>2208</v>
      </c>
      <c r="Z163" s="308" t="s">
        <v>2208</v>
      </c>
      <c r="AA163" s="308" t="s">
        <v>2208</v>
      </c>
      <c r="AB163" s="308" t="s">
        <v>2208</v>
      </c>
      <c r="AC163" s="308" t="s">
        <v>2208</v>
      </c>
      <c r="AD163" s="308" t="s">
        <v>2208</v>
      </c>
      <c r="AE163" s="308" t="s">
        <v>2208</v>
      </c>
      <c r="AF163" s="308" t="s">
        <v>2208</v>
      </c>
      <c r="AG163" s="308" t="s">
        <v>2208</v>
      </c>
      <c r="AH163" s="308" t="s">
        <v>2208</v>
      </c>
      <c r="AI163" s="308" t="s">
        <v>2208</v>
      </c>
      <c r="AJ163" s="308" t="s">
        <v>2208</v>
      </c>
      <c r="AK163" s="308" t="s">
        <v>2208</v>
      </c>
      <c r="AL163" s="308" t="s">
        <v>2208</v>
      </c>
    </row>
    <row r="164" spans="2:38" hidden="1" outlineLevel="1" x14ac:dyDescent="0.3">
      <c r="B164" s="527"/>
      <c r="C164" s="519" t="s">
        <v>2450</v>
      </c>
      <c r="D164" s="582" t="s">
        <v>4218</v>
      </c>
      <c r="E164" s="308" t="s">
        <v>2208</v>
      </c>
      <c r="F164" s="308" t="s">
        <v>2208</v>
      </c>
      <c r="G164" s="308" t="s">
        <v>2208</v>
      </c>
      <c r="H164" s="308" t="s">
        <v>2208</v>
      </c>
      <c r="I164" s="308" t="s">
        <v>2208</v>
      </c>
      <c r="J164" s="308" t="s">
        <v>2208</v>
      </c>
      <c r="K164" s="308" t="s">
        <v>2208</v>
      </c>
      <c r="L164" s="308" t="s">
        <v>2208</v>
      </c>
      <c r="M164" s="308" t="s">
        <v>2208</v>
      </c>
      <c r="N164" s="308" t="s">
        <v>2208</v>
      </c>
      <c r="O164" s="308" t="s">
        <v>2208</v>
      </c>
      <c r="P164" s="308" t="s">
        <v>2208</v>
      </c>
      <c r="Q164" s="308" t="s">
        <v>2208</v>
      </c>
      <c r="R164" s="308" t="s">
        <v>2208</v>
      </c>
      <c r="S164" s="308" t="s">
        <v>2208</v>
      </c>
      <c r="T164" s="308" t="s">
        <v>2208</v>
      </c>
      <c r="U164" s="308" t="s">
        <v>2208</v>
      </c>
      <c r="V164" s="308" t="s">
        <v>2208</v>
      </c>
      <c r="W164" s="308" t="s">
        <v>2208</v>
      </c>
      <c r="X164" s="308" t="s">
        <v>2208</v>
      </c>
      <c r="Y164" s="308" t="s">
        <v>2208</v>
      </c>
      <c r="Z164" s="308" t="s">
        <v>2208</v>
      </c>
      <c r="AA164" s="308" t="s">
        <v>2208</v>
      </c>
      <c r="AB164" s="308" t="s">
        <v>2208</v>
      </c>
      <c r="AC164" s="308" t="s">
        <v>2208</v>
      </c>
      <c r="AD164" s="308" t="s">
        <v>2208</v>
      </c>
      <c r="AE164" s="308" t="s">
        <v>2208</v>
      </c>
      <c r="AF164" s="308" t="s">
        <v>2208</v>
      </c>
      <c r="AG164" s="308" t="s">
        <v>2208</v>
      </c>
      <c r="AH164" s="308" t="s">
        <v>2208</v>
      </c>
      <c r="AI164" s="308" t="s">
        <v>2208</v>
      </c>
      <c r="AJ164" s="308" t="s">
        <v>2208</v>
      </c>
      <c r="AK164" s="308" t="s">
        <v>2208</v>
      </c>
      <c r="AL164" s="308" t="s">
        <v>2208</v>
      </c>
    </row>
    <row r="165" spans="2:38" hidden="1" outlineLevel="1" x14ac:dyDescent="0.3">
      <c r="B165" s="527"/>
      <c r="C165" s="519" t="s">
        <v>2450</v>
      </c>
      <c r="D165" s="582" t="s">
        <v>2522</v>
      </c>
      <c r="E165" s="308" t="s">
        <v>2208</v>
      </c>
      <c r="F165" s="308" t="s">
        <v>2208</v>
      </c>
      <c r="G165" s="308" t="s">
        <v>2208</v>
      </c>
      <c r="H165" s="308" t="s">
        <v>2208</v>
      </c>
      <c r="I165" s="308" t="s">
        <v>2208</v>
      </c>
      <c r="J165" s="308" t="s">
        <v>2208</v>
      </c>
      <c r="K165" s="308" t="s">
        <v>2208</v>
      </c>
      <c r="L165" s="308" t="s">
        <v>2208</v>
      </c>
      <c r="M165" s="308" t="s">
        <v>2208</v>
      </c>
      <c r="N165" s="308" t="s">
        <v>2208</v>
      </c>
      <c r="O165" s="308" t="s">
        <v>2208</v>
      </c>
      <c r="P165" s="308" t="s">
        <v>2208</v>
      </c>
      <c r="Q165" s="308" t="s">
        <v>2208</v>
      </c>
      <c r="R165" s="308" t="s">
        <v>2208</v>
      </c>
      <c r="S165" s="308" t="s">
        <v>2208</v>
      </c>
      <c r="T165" s="308" t="s">
        <v>2208</v>
      </c>
      <c r="U165" s="308" t="s">
        <v>2208</v>
      </c>
      <c r="V165" s="308" t="s">
        <v>2208</v>
      </c>
      <c r="W165" s="308" t="s">
        <v>2208</v>
      </c>
      <c r="X165" s="308" t="s">
        <v>2208</v>
      </c>
      <c r="Y165" s="308" t="s">
        <v>2208</v>
      </c>
      <c r="Z165" s="308" t="s">
        <v>2208</v>
      </c>
      <c r="AA165" s="308" t="s">
        <v>2208</v>
      </c>
      <c r="AB165" s="308" t="s">
        <v>2208</v>
      </c>
      <c r="AC165" s="308" t="s">
        <v>2208</v>
      </c>
      <c r="AD165" s="308" t="s">
        <v>2208</v>
      </c>
      <c r="AE165" s="308" t="s">
        <v>2208</v>
      </c>
      <c r="AF165" s="308" t="s">
        <v>2208</v>
      </c>
      <c r="AG165" s="308" t="s">
        <v>2208</v>
      </c>
      <c r="AH165" s="308" t="s">
        <v>2208</v>
      </c>
      <c r="AI165" s="308" t="s">
        <v>2208</v>
      </c>
      <c r="AJ165" s="308" t="s">
        <v>2208</v>
      </c>
      <c r="AK165" s="308" t="s">
        <v>2208</v>
      </c>
      <c r="AL165" s="308" t="s">
        <v>2208</v>
      </c>
    </row>
    <row r="166" spans="2:38" hidden="1" outlineLevel="1" x14ac:dyDescent="0.3">
      <c r="B166" s="527"/>
      <c r="C166" s="519" t="s">
        <v>2450</v>
      </c>
      <c r="D166" s="582" t="s">
        <v>2523</v>
      </c>
      <c r="E166" s="308" t="s">
        <v>2208</v>
      </c>
      <c r="F166" s="308" t="s">
        <v>2208</v>
      </c>
      <c r="G166" s="308" t="s">
        <v>2208</v>
      </c>
      <c r="H166" s="308" t="s">
        <v>2208</v>
      </c>
      <c r="I166" s="308" t="s">
        <v>2208</v>
      </c>
      <c r="J166" s="308" t="s">
        <v>2208</v>
      </c>
      <c r="K166" s="308" t="s">
        <v>2208</v>
      </c>
      <c r="L166" s="308" t="s">
        <v>2208</v>
      </c>
      <c r="M166" s="308" t="s">
        <v>2208</v>
      </c>
      <c r="N166" s="308" t="s">
        <v>2208</v>
      </c>
      <c r="O166" s="308" t="s">
        <v>2208</v>
      </c>
      <c r="P166" s="308" t="s">
        <v>2208</v>
      </c>
      <c r="Q166" s="308" t="s">
        <v>2208</v>
      </c>
      <c r="R166" s="308" t="s">
        <v>2208</v>
      </c>
      <c r="S166" s="308" t="s">
        <v>2208</v>
      </c>
      <c r="T166" s="308" t="s">
        <v>2208</v>
      </c>
      <c r="U166" s="308" t="s">
        <v>2208</v>
      </c>
      <c r="V166" s="308" t="s">
        <v>2208</v>
      </c>
      <c r="W166" s="308" t="s">
        <v>2208</v>
      </c>
      <c r="X166" s="308" t="s">
        <v>2208</v>
      </c>
      <c r="Y166" s="308" t="s">
        <v>2208</v>
      </c>
      <c r="Z166" s="308" t="s">
        <v>2208</v>
      </c>
      <c r="AA166" s="308" t="s">
        <v>2208</v>
      </c>
      <c r="AB166" s="308" t="s">
        <v>2208</v>
      </c>
      <c r="AC166" s="308" t="s">
        <v>2208</v>
      </c>
      <c r="AD166" s="308" t="s">
        <v>2208</v>
      </c>
      <c r="AE166" s="308" t="s">
        <v>2208</v>
      </c>
      <c r="AF166" s="308" t="s">
        <v>2208</v>
      </c>
      <c r="AG166" s="308" t="s">
        <v>2208</v>
      </c>
      <c r="AH166" s="308" t="s">
        <v>2208</v>
      </c>
      <c r="AI166" s="308" t="s">
        <v>2208</v>
      </c>
      <c r="AJ166" s="308" t="s">
        <v>2208</v>
      </c>
      <c r="AK166" s="308" t="s">
        <v>2208</v>
      </c>
      <c r="AL166" s="308" t="s">
        <v>2208</v>
      </c>
    </row>
    <row r="167" spans="2:38" hidden="1" outlineLevel="1" x14ac:dyDescent="0.3">
      <c r="B167" s="527"/>
      <c r="C167" s="519" t="s">
        <v>2450</v>
      </c>
      <c r="D167" s="582" t="s">
        <v>2524</v>
      </c>
      <c r="E167" s="308" t="s">
        <v>2208</v>
      </c>
      <c r="F167" s="308" t="s">
        <v>2208</v>
      </c>
      <c r="G167" s="308" t="s">
        <v>2208</v>
      </c>
      <c r="H167" s="308" t="s">
        <v>2208</v>
      </c>
      <c r="I167" s="308" t="s">
        <v>2208</v>
      </c>
      <c r="J167" s="308" t="s">
        <v>2208</v>
      </c>
      <c r="K167" s="308" t="s">
        <v>2208</v>
      </c>
      <c r="L167" s="308" t="s">
        <v>2208</v>
      </c>
      <c r="M167" s="308" t="s">
        <v>2208</v>
      </c>
      <c r="N167" s="308" t="s">
        <v>2208</v>
      </c>
      <c r="O167" s="308" t="s">
        <v>2208</v>
      </c>
      <c r="P167" s="308" t="s">
        <v>2208</v>
      </c>
      <c r="Q167" s="308" t="s">
        <v>2208</v>
      </c>
      <c r="R167" s="308" t="s">
        <v>2208</v>
      </c>
      <c r="S167" s="308" t="s">
        <v>2208</v>
      </c>
      <c r="T167" s="308" t="s">
        <v>2208</v>
      </c>
      <c r="U167" s="308" t="s">
        <v>2208</v>
      </c>
      <c r="V167" s="308" t="s">
        <v>2208</v>
      </c>
      <c r="W167" s="308" t="s">
        <v>2208</v>
      </c>
      <c r="X167" s="308" t="s">
        <v>2208</v>
      </c>
      <c r="Y167" s="308" t="s">
        <v>2208</v>
      </c>
      <c r="Z167" s="308" t="s">
        <v>2208</v>
      </c>
      <c r="AA167" s="308" t="s">
        <v>2208</v>
      </c>
      <c r="AB167" s="308" t="s">
        <v>2208</v>
      </c>
      <c r="AC167" s="308" t="s">
        <v>2208</v>
      </c>
      <c r="AD167" s="308" t="s">
        <v>2208</v>
      </c>
      <c r="AE167" s="308" t="s">
        <v>2208</v>
      </c>
      <c r="AF167" s="308" t="s">
        <v>2208</v>
      </c>
      <c r="AG167" s="308" t="s">
        <v>2208</v>
      </c>
      <c r="AH167" s="308" t="s">
        <v>2208</v>
      </c>
      <c r="AI167" s="308" t="s">
        <v>2208</v>
      </c>
      <c r="AJ167" s="308" t="s">
        <v>2208</v>
      </c>
      <c r="AK167" s="308" t="s">
        <v>2208</v>
      </c>
      <c r="AL167" s="308" t="s">
        <v>2208</v>
      </c>
    </row>
    <row r="168" spans="2:38" hidden="1" outlineLevel="1" x14ac:dyDescent="0.3">
      <c r="B168" s="527"/>
      <c r="C168" s="519" t="s">
        <v>2450</v>
      </c>
      <c r="D168" s="582" t="s">
        <v>2525</v>
      </c>
      <c r="E168" s="308" t="s">
        <v>2208</v>
      </c>
      <c r="F168" s="308" t="s">
        <v>2208</v>
      </c>
      <c r="G168" s="308" t="s">
        <v>2208</v>
      </c>
      <c r="H168" s="308" t="s">
        <v>2208</v>
      </c>
      <c r="I168" s="308" t="s">
        <v>2208</v>
      </c>
      <c r="J168" s="308" t="s">
        <v>2208</v>
      </c>
      <c r="K168" s="308" t="s">
        <v>2208</v>
      </c>
      <c r="L168" s="308" t="s">
        <v>2208</v>
      </c>
      <c r="M168" s="308" t="s">
        <v>2208</v>
      </c>
      <c r="N168" s="308" t="s">
        <v>2208</v>
      </c>
      <c r="O168" s="308" t="s">
        <v>2208</v>
      </c>
      <c r="P168" s="308" t="s">
        <v>2208</v>
      </c>
      <c r="Q168" s="308" t="s">
        <v>2208</v>
      </c>
      <c r="R168" s="308" t="s">
        <v>2208</v>
      </c>
      <c r="S168" s="308" t="s">
        <v>2208</v>
      </c>
      <c r="T168" s="308" t="s">
        <v>2208</v>
      </c>
      <c r="U168" s="308" t="s">
        <v>2208</v>
      </c>
      <c r="V168" s="308" t="s">
        <v>2208</v>
      </c>
      <c r="W168" s="308" t="s">
        <v>2208</v>
      </c>
      <c r="X168" s="308" t="s">
        <v>2208</v>
      </c>
      <c r="Y168" s="308" t="s">
        <v>2208</v>
      </c>
      <c r="Z168" s="308" t="s">
        <v>2208</v>
      </c>
      <c r="AA168" s="308" t="s">
        <v>2208</v>
      </c>
      <c r="AB168" s="308" t="s">
        <v>2208</v>
      </c>
      <c r="AC168" s="308" t="s">
        <v>2208</v>
      </c>
      <c r="AD168" s="308" t="s">
        <v>2208</v>
      </c>
      <c r="AE168" s="308" t="s">
        <v>2208</v>
      </c>
      <c r="AF168" s="308" t="s">
        <v>2208</v>
      </c>
      <c r="AG168" s="308" t="s">
        <v>2208</v>
      </c>
      <c r="AH168" s="308" t="s">
        <v>2208</v>
      </c>
      <c r="AI168" s="308" t="s">
        <v>2208</v>
      </c>
      <c r="AJ168" s="308" t="s">
        <v>2208</v>
      </c>
      <c r="AK168" s="308" t="s">
        <v>2208</v>
      </c>
      <c r="AL168" s="308" t="s">
        <v>2208</v>
      </c>
    </row>
    <row r="169" spans="2:38" hidden="1" outlineLevel="1" x14ac:dyDescent="0.3">
      <c r="B169" s="527"/>
      <c r="C169" s="519" t="s">
        <v>2450</v>
      </c>
      <c r="D169" s="925" t="s">
        <v>4219</v>
      </c>
      <c r="E169" s="308" t="s">
        <v>2208</v>
      </c>
      <c r="F169" s="308" t="s">
        <v>2208</v>
      </c>
      <c r="G169" s="308" t="s">
        <v>2208</v>
      </c>
      <c r="H169" s="308" t="s">
        <v>2208</v>
      </c>
      <c r="I169" s="308" t="s">
        <v>2208</v>
      </c>
      <c r="J169" s="308" t="s">
        <v>2208</v>
      </c>
      <c r="K169" s="308" t="s">
        <v>2208</v>
      </c>
      <c r="L169" s="308" t="s">
        <v>2208</v>
      </c>
      <c r="M169" s="308" t="s">
        <v>2208</v>
      </c>
      <c r="N169" s="308" t="s">
        <v>2208</v>
      </c>
      <c r="O169" s="308" t="s">
        <v>2208</v>
      </c>
      <c r="P169" s="308" t="s">
        <v>2208</v>
      </c>
      <c r="Q169" s="308" t="s">
        <v>2208</v>
      </c>
      <c r="R169" s="308" t="s">
        <v>2208</v>
      </c>
      <c r="S169" s="308" t="s">
        <v>2208</v>
      </c>
      <c r="T169" s="308" t="s">
        <v>2208</v>
      </c>
      <c r="U169" s="308" t="s">
        <v>2208</v>
      </c>
      <c r="V169" s="308" t="s">
        <v>2208</v>
      </c>
      <c r="W169" s="308" t="s">
        <v>2208</v>
      </c>
      <c r="X169" s="308" t="s">
        <v>2208</v>
      </c>
      <c r="Y169" s="308" t="s">
        <v>2208</v>
      </c>
      <c r="Z169" s="308" t="s">
        <v>2208</v>
      </c>
      <c r="AA169" s="308" t="s">
        <v>2208</v>
      </c>
      <c r="AB169" s="308" t="s">
        <v>2208</v>
      </c>
      <c r="AC169" s="308" t="s">
        <v>2208</v>
      </c>
      <c r="AD169" s="308" t="s">
        <v>2208</v>
      </c>
      <c r="AE169" s="308" t="s">
        <v>2208</v>
      </c>
      <c r="AF169" s="308" t="s">
        <v>2208</v>
      </c>
      <c r="AG169" s="308" t="s">
        <v>2208</v>
      </c>
      <c r="AH169" s="308" t="s">
        <v>2208</v>
      </c>
      <c r="AI169" s="308" t="s">
        <v>2208</v>
      </c>
      <c r="AJ169" s="308" t="s">
        <v>2208</v>
      </c>
      <c r="AK169" s="308" t="s">
        <v>2208</v>
      </c>
      <c r="AL169" s="308" t="s">
        <v>2208</v>
      </c>
    </row>
    <row r="170" spans="2:38" hidden="1" outlineLevel="1" x14ac:dyDescent="0.3">
      <c r="B170" s="527"/>
      <c r="C170" s="519" t="s">
        <v>2450</v>
      </c>
      <c r="D170" s="925" t="s">
        <v>4220</v>
      </c>
      <c r="E170" s="308" t="s">
        <v>2208</v>
      </c>
      <c r="F170" s="308" t="s">
        <v>2208</v>
      </c>
      <c r="G170" s="308" t="s">
        <v>2208</v>
      </c>
      <c r="H170" s="308" t="s">
        <v>2208</v>
      </c>
      <c r="I170" s="308" t="s">
        <v>2208</v>
      </c>
      <c r="J170" s="308" t="s">
        <v>2208</v>
      </c>
      <c r="K170" s="308" t="s">
        <v>2208</v>
      </c>
      <c r="L170" s="308" t="s">
        <v>2208</v>
      </c>
      <c r="M170" s="308" t="s">
        <v>2208</v>
      </c>
      <c r="N170" s="308" t="s">
        <v>2208</v>
      </c>
      <c r="O170" s="308" t="s">
        <v>2208</v>
      </c>
      <c r="P170" s="308" t="s">
        <v>2208</v>
      </c>
      <c r="Q170" s="308" t="s">
        <v>2208</v>
      </c>
      <c r="R170" s="308" t="s">
        <v>2208</v>
      </c>
      <c r="S170" s="308" t="s">
        <v>2208</v>
      </c>
      <c r="T170" s="308" t="s">
        <v>2208</v>
      </c>
      <c r="U170" s="308" t="s">
        <v>2208</v>
      </c>
      <c r="V170" s="308" t="s">
        <v>2208</v>
      </c>
      <c r="W170" s="308" t="s">
        <v>2208</v>
      </c>
      <c r="X170" s="308" t="s">
        <v>2208</v>
      </c>
      <c r="Y170" s="308" t="s">
        <v>2208</v>
      </c>
      <c r="Z170" s="308" t="s">
        <v>2208</v>
      </c>
      <c r="AA170" s="308" t="s">
        <v>2208</v>
      </c>
      <c r="AB170" s="308" t="s">
        <v>2208</v>
      </c>
      <c r="AC170" s="308" t="s">
        <v>2208</v>
      </c>
      <c r="AD170" s="308" t="s">
        <v>2208</v>
      </c>
      <c r="AE170" s="308" t="s">
        <v>2208</v>
      </c>
      <c r="AF170" s="308" t="s">
        <v>2208</v>
      </c>
      <c r="AG170" s="308" t="s">
        <v>2208</v>
      </c>
      <c r="AH170" s="308" t="s">
        <v>2208</v>
      </c>
      <c r="AI170" s="308" t="s">
        <v>2208</v>
      </c>
      <c r="AJ170" s="308" t="s">
        <v>2208</v>
      </c>
      <c r="AK170" s="308" t="s">
        <v>2208</v>
      </c>
      <c r="AL170" s="308" t="s">
        <v>2208</v>
      </c>
    </row>
    <row r="171" spans="2:38" hidden="1" outlineLevel="1" x14ac:dyDescent="0.3">
      <c r="B171" s="527"/>
      <c r="C171" s="519" t="s">
        <v>2450</v>
      </c>
      <c r="D171" s="582" t="s">
        <v>2526</v>
      </c>
      <c r="E171" s="308" t="s">
        <v>2208</v>
      </c>
      <c r="F171" s="308" t="s">
        <v>2208</v>
      </c>
      <c r="G171" s="308" t="s">
        <v>2208</v>
      </c>
      <c r="H171" s="308" t="s">
        <v>2208</v>
      </c>
      <c r="I171" s="308" t="s">
        <v>2208</v>
      </c>
      <c r="J171" s="308" t="s">
        <v>2208</v>
      </c>
      <c r="K171" s="308" t="s">
        <v>2208</v>
      </c>
      <c r="L171" s="308" t="s">
        <v>2208</v>
      </c>
      <c r="M171" s="308" t="s">
        <v>2208</v>
      </c>
      <c r="N171" s="308" t="s">
        <v>2208</v>
      </c>
      <c r="O171" s="308" t="s">
        <v>2208</v>
      </c>
      <c r="P171" s="308" t="s">
        <v>2208</v>
      </c>
      <c r="Q171" s="308" t="s">
        <v>2208</v>
      </c>
      <c r="R171" s="308" t="s">
        <v>2208</v>
      </c>
      <c r="S171" s="308" t="s">
        <v>2208</v>
      </c>
      <c r="T171" s="308" t="s">
        <v>2208</v>
      </c>
      <c r="U171" s="308" t="s">
        <v>2208</v>
      </c>
      <c r="V171" s="308" t="s">
        <v>2208</v>
      </c>
      <c r="W171" s="308" t="s">
        <v>2208</v>
      </c>
      <c r="X171" s="308" t="s">
        <v>2208</v>
      </c>
      <c r="Y171" s="308" t="s">
        <v>2208</v>
      </c>
      <c r="Z171" s="308" t="s">
        <v>2208</v>
      </c>
      <c r="AA171" s="308" t="s">
        <v>2208</v>
      </c>
      <c r="AB171" s="308" t="s">
        <v>2208</v>
      </c>
      <c r="AC171" s="308" t="s">
        <v>2208</v>
      </c>
      <c r="AD171" s="308" t="s">
        <v>2208</v>
      </c>
      <c r="AE171" s="308" t="s">
        <v>2208</v>
      </c>
      <c r="AF171" s="308" t="s">
        <v>2208</v>
      </c>
      <c r="AG171" s="308" t="s">
        <v>2208</v>
      </c>
      <c r="AH171" s="308" t="s">
        <v>2208</v>
      </c>
      <c r="AI171" s="308" t="s">
        <v>2208</v>
      </c>
      <c r="AJ171" s="308" t="s">
        <v>2208</v>
      </c>
      <c r="AK171" s="308" t="s">
        <v>2208</v>
      </c>
      <c r="AL171" s="308" t="s">
        <v>2208</v>
      </c>
    </row>
    <row r="172" spans="2:38" hidden="1" outlineLevel="1" x14ac:dyDescent="0.3">
      <c r="B172" s="527"/>
      <c r="C172" s="519" t="s">
        <v>2450</v>
      </c>
      <c r="D172" s="582" t="s">
        <v>2527</v>
      </c>
      <c r="E172" s="308" t="s">
        <v>2208</v>
      </c>
      <c r="F172" s="308" t="s">
        <v>2208</v>
      </c>
      <c r="G172" s="308" t="s">
        <v>2208</v>
      </c>
      <c r="H172" s="308" t="s">
        <v>2208</v>
      </c>
      <c r="I172" s="308" t="s">
        <v>2208</v>
      </c>
      <c r="J172" s="308" t="s">
        <v>2208</v>
      </c>
      <c r="K172" s="308" t="s">
        <v>2208</v>
      </c>
      <c r="L172" s="308" t="s">
        <v>2208</v>
      </c>
      <c r="M172" s="308" t="s">
        <v>2208</v>
      </c>
      <c r="N172" s="308" t="s">
        <v>2208</v>
      </c>
      <c r="O172" s="308" t="s">
        <v>2208</v>
      </c>
      <c r="P172" s="308" t="s">
        <v>2208</v>
      </c>
      <c r="Q172" s="308" t="s">
        <v>2208</v>
      </c>
      <c r="R172" s="308" t="s">
        <v>2208</v>
      </c>
      <c r="S172" s="308" t="s">
        <v>2208</v>
      </c>
      <c r="T172" s="308" t="s">
        <v>2208</v>
      </c>
      <c r="U172" s="308" t="s">
        <v>2208</v>
      </c>
      <c r="V172" s="308" t="s">
        <v>2208</v>
      </c>
      <c r="W172" s="308" t="s">
        <v>2208</v>
      </c>
      <c r="X172" s="308" t="s">
        <v>2208</v>
      </c>
      <c r="Y172" s="308" t="s">
        <v>2208</v>
      </c>
      <c r="Z172" s="308" t="s">
        <v>2208</v>
      </c>
      <c r="AA172" s="308" t="s">
        <v>2208</v>
      </c>
      <c r="AB172" s="308" t="s">
        <v>2208</v>
      </c>
      <c r="AC172" s="308" t="s">
        <v>2208</v>
      </c>
      <c r="AD172" s="308" t="s">
        <v>2208</v>
      </c>
      <c r="AE172" s="308" t="s">
        <v>2208</v>
      </c>
      <c r="AF172" s="308" t="s">
        <v>2208</v>
      </c>
      <c r="AG172" s="308" t="s">
        <v>2208</v>
      </c>
      <c r="AH172" s="308" t="s">
        <v>2208</v>
      </c>
      <c r="AI172" s="308" t="s">
        <v>2208</v>
      </c>
      <c r="AJ172" s="308" t="s">
        <v>2208</v>
      </c>
      <c r="AK172" s="308" t="s">
        <v>2208</v>
      </c>
      <c r="AL172" s="308" t="s">
        <v>2208</v>
      </c>
    </row>
    <row r="173" spans="2:38" hidden="1" outlineLevel="1" x14ac:dyDescent="0.3">
      <c r="B173" s="527"/>
      <c r="C173" s="519" t="s">
        <v>2450</v>
      </c>
      <c r="D173" s="582" t="s">
        <v>2528</v>
      </c>
      <c r="E173" s="308" t="s">
        <v>2208</v>
      </c>
      <c r="F173" s="308" t="s">
        <v>2208</v>
      </c>
      <c r="G173" s="308" t="s">
        <v>2208</v>
      </c>
      <c r="H173" s="308" t="s">
        <v>2208</v>
      </c>
      <c r="I173" s="308" t="s">
        <v>2208</v>
      </c>
      <c r="J173" s="308" t="s">
        <v>2208</v>
      </c>
      <c r="K173" s="308" t="s">
        <v>2208</v>
      </c>
      <c r="L173" s="308" t="s">
        <v>2208</v>
      </c>
      <c r="M173" s="308" t="s">
        <v>2208</v>
      </c>
      <c r="N173" s="308" t="s">
        <v>2208</v>
      </c>
      <c r="O173" s="308" t="s">
        <v>2208</v>
      </c>
      <c r="P173" s="308" t="s">
        <v>2208</v>
      </c>
      <c r="Q173" s="308" t="s">
        <v>2208</v>
      </c>
      <c r="R173" s="308" t="s">
        <v>2208</v>
      </c>
      <c r="S173" s="308" t="s">
        <v>2208</v>
      </c>
      <c r="T173" s="308" t="s">
        <v>2208</v>
      </c>
      <c r="U173" s="308" t="s">
        <v>2208</v>
      </c>
      <c r="V173" s="308" t="s">
        <v>2208</v>
      </c>
      <c r="W173" s="308" t="s">
        <v>2208</v>
      </c>
      <c r="X173" s="308" t="s">
        <v>2208</v>
      </c>
      <c r="Y173" s="308" t="s">
        <v>2208</v>
      </c>
      <c r="Z173" s="308" t="s">
        <v>2208</v>
      </c>
      <c r="AA173" s="308" t="s">
        <v>2208</v>
      </c>
      <c r="AB173" s="308" t="s">
        <v>2208</v>
      </c>
      <c r="AC173" s="308" t="s">
        <v>2208</v>
      </c>
      <c r="AD173" s="308" t="s">
        <v>2208</v>
      </c>
      <c r="AE173" s="308" t="s">
        <v>2208</v>
      </c>
      <c r="AF173" s="308" t="s">
        <v>2208</v>
      </c>
      <c r="AG173" s="308" t="s">
        <v>2208</v>
      </c>
      <c r="AH173" s="308" t="s">
        <v>2208</v>
      </c>
      <c r="AI173" s="308" t="s">
        <v>2208</v>
      </c>
      <c r="AJ173" s="308" t="s">
        <v>2208</v>
      </c>
      <c r="AK173" s="308" t="s">
        <v>2208</v>
      </c>
      <c r="AL173" s="308" t="s">
        <v>2208</v>
      </c>
    </row>
    <row r="174" spans="2:38" hidden="1" outlineLevel="1" x14ac:dyDescent="0.3">
      <c r="B174" s="527"/>
      <c r="C174" s="519" t="s">
        <v>2450</v>
      </c>
      <c r="D174" s="582" t="s">
        <v>2529</v>
      </c>
      <c r="E174" s="308" t="s">
        <v>2208</v>
      </c>
      <c r="F174" s="308" t="s">
        <v>2208</v>
      </c>
      <c r="G174" s="308" t="s">
        <v>2208</v>
      </c>
      <c r="H174" s="308" t="s">
        <v>2208</v>
      </c>
      <c r="I174" s="308" t="s">
        <v>2208</v>
      </c>
      <c r="J174" s="308" t="s">
        <v>2208</v>
      </c>
      <c r="K174" s="308" t="s">
        <v>2208</v>
      </c>
      <c r="L174" s="308" t="s">
        <v>2208</v>
      </c>
      <c r="M174" s="308" t="s">
        <v>2208</v>
      </c>
      <c r="N174" s="308" t="s">
        <v>2208</v>
      </c>
      <c r="O174" s="308" t="s">
        <v>2208</v>
      </c>
      <c r="P174" s="308" t="s">
        <v>2208</v>
      </c>
      <c r="Q174" s="308" t="s">
        <v>2208</v>
      </c>
      <c r="R174" s="308" t="s">
        <v>2208</v>
      </c>
      <c r="S174" s="308" t="s">
        <v>2208</v>
      </c>
      <c r="T174" s="308" t="s">
        <v>2208</v>
      </c>
      <c r="U174" s="308" t="s">
        <v>2208</v>
      </c>
      <c r="V174" s="308" t="s">
        <v>2208</v>
      </c>
      <c r="W174" s="308" t="s">
        <v>2208</v>
      </c>
      <c r="X174" s="308" t="s">
        <v>2208</v>
      </c>
      <c r="Y174" s="308" t="s">
        <v>2208</v>
      </c>
      <c r="Z174" s="308" t="s">
        <v>2208</v>
      </c>
      <c r="AA174" s="308" t="s">
        <v>2208</v>
      </c>
      <c r="AB174" s="308" t="s">
        <v>2208</v>
      </c>
      <c r="AC174" s="308" t="s">
        <v>2208</v>
      </c>
      <c r="AD174" s="308" t="s">
        <v>2208</v>
      </c>
      <c r="AE174" s="308" t="s">
        <v>2208</v>
      </c>
      <c r="AF174" s="308" t="s">
        <v>2208</v>
      </c>
      <c r="AG174" s="308" t="s">
        <v>2208</v>
      </c>
      <c r="AH174" s="308" t="s">
        <v>2208</v>
      </c>
      <c r="AI174" s="308" t="s">
        <v>2208</v>
      </c>
      <c r="AJ174" s="308" t="s">
        <v>2208</v>
      </c>
      <c r="AK174" s="308" t="s">
        <v>2208</v>
      </c>
      <c r="AL174" s="308" t="s">
        <v>2208</v>
      </c>
    </row>
    <row r="175" spans="2:38" hidden="1" outlineLevel="1" x14ac:dyDescent="0.3">
      <c r="B175" s="527"/>
      <c r="C175" s="519" t="s">
        <v>2450</v>
      </c>
      <c r="D175" s="582" t="s">
        <v>2530</v>
      </c>
      <c r="E175" s="308" t="s">
        <v>2208</v>
      </c>
      <c r="F175" s="308" t="s">
        <v>2208</v>
      </c>
      <c r="G175" s="308" t="s">
        <v>2208</v>
      </c>
      <c r="H175" s="308" t="s">
        <v>2208</v>
      </c>
      <c r="I175" s="308" t="s">
        <v>2208</v>
      </c>
      <c r="J175" s="308" t="s">
        <v>2208</v>
      </c>
      <c r="K175" s="308" t="s">
        <v>2208</v>
      </c>
      <c r="L175" s="308" t="s">
        <v>2208</v>
      </c>
      <c r="M175" s="308" t="s">
        <v>2208</v>
      </c>
      <c r="N175" s="308" t="s">
        <v>2208</v>
      </c>
      <c r="O175" s="308" t="s">
        <v>2208</v>
      </c>
      <c r="P175" s="308" t="s">
        <v>2208</v>
      </c>
      <c r="Q175" s="308" t="s">
        <v>2208</v>
      </c>
      <c r="R175" s="308" t="s">
        <v>2208</v>
      </c>
      <c r="S175" s="308" t="s">
        <v>2208</v>
      </c>
      <c r="T175" s="308" t="s">
        <v>2208</v>
      </c>
      <c r="U175" s="308" t="s">
        <v>2208</v>
      </c>
      <c r="V175" s="308" t="s">
        <v>2208</v>
      </c>
      <c r="W175" s="308" t="s">
        <v>2208</v>
      </c>
      <c r="X175" s="308" t="s">
        <v>2208</v>
      </c>
      <c r="Y175" s="308" t="s">
        <v>2208</v>
      </c>
      <c r="Z175" s="308" t="s">
        <v>2208</v>
      </c>
      <c r="AA175" s="308" t="s">
        <v>2208</v>
      </c>
      <c r="AB175" s="308" t="s">
        <v>2208</v>
      </c>
      <c r="AC175" s="308" t="s">
        <v>2208</v>
      </c>
      <c r="AD175" s="308" t="s">
        <v>2208</v>
      </c>
      <c r="AE175" s="308" t="s">
        <v>2208</v>
      </c>
      <c r="AF175" s="308" t="s">
        <v>2208</v>
      </c>
      <c r="AG175" s="308" t="s">
        <v>2208</v>
      </c>
      <c r="AH175" s="308" t="s">
        <v>2208</v>
      </c>
      <c r="AI175" s="308" t="s">
        <v>2208</v>
      </c>
      <c r="AJ175" s="308" t="s">
        <v>2208</v>
      </c>
      <c r="AK175" s="308" t="s">
        <v>2208</v>
      </c>
      <c r="AL175" s="308" t="s">
        <v>2208</v>
      </c>
    </row>
    <row r="176" spans="2:38" hidden="1" outlineLevel="1" x14ac:dyDescent="0.3">
      <c r="B176" s="527"/>
      <c r="C176" s="519" t="s">
        <v>2450</v>
      </c>
      <c r="D176" s="582" t="s">
        <v>2531</v>
      </c>
      <c r="E176" s="308" t="s">
        <v>2208</v>
      </c>
      <c r="F176" s="308" t="s">
        <v>2208</v>
      </c>
      <c r="G176" s="308" t="s">
        <v>2208</v>
      </c>
      <c r="H176" s="308" t="s">
        <v>2208</v>
      </c>
      <c r="I176" s="308" t="s">
        <v>2208</v>
      </c>
      <c r="J176" s="308" t="s">
        <v>2208</v>
      </c>
      <c r="K176" s="308" t="s">
        <v>2208</v>
      </c>
      <c r="L176" s="308" t="s">
        <v>2208</v>
      </c>
      <c r="M176" s="308" t="s">
        <v>2208</v>
      </c>
      <c r="N176" s="308" t="s">
        <v>2208</v>
      </c>
      <c r="O176" s="308" t="s">
        <v>2208</v>
      </c>
      <c r="P176" s="308" t="s">
        <v>2208</v>
      </c>
      <c r="Q176" s="308" t="s">
        <v>2208</v>
      </c>
      <c r="R176" s="308" t="s">
        <v>2208</v>
      </c>
      <c r="S176" s="308" t="s">
        <v>2208</v>
      </c>
      <c r="T176" s="308" t="s">
        <v>2208</v>
      </c>
      <c r="U176" s="308" t="s">
        <v>2208</v>
      </c>
      <c r="V176" s="308" t="s">
        <v>2208</v>
      </c>
      <c r="W176" s="308" t="s">
        <v>2208</v>
      </c>
      <c r="X176" s="308" t="s">
        <v>2208</v>
      </c>
      <c r="Y176" s="308" t="s">
        <v>2208</v>
      </c>
      <c r="Z176" s="308" t="s">
        <v>2208</v>
      </c>
      <c r="AA176" s="308" t="s">
        <v>2208</v>
      </c>
      <c r="AB176" s="308" t="s">
        <v>2208</v>
      </c>
      <c r="AC176" s="308" t="s">
        <v>2208</v>
      </c>
      <c r="AD176" s="308" t="s">
        <v>2208</v>
      </c>
      <c r="AE176" s="308" t="s">
        <v>2208</v>
      </c>
      <c r="AF176" s="308" t="s">
        <v>2208</v>
      </c>
      <c r="AG176" s="308" t="s">
        <v>2208</v>
      </c>
      <c r="AH176" s="308" t="s">
        <v>2208</v>
      </c>
      <c r="AI176" s="308" t="s">
        <v>2208</v>
      </c>
      <c r="AJ176" s="308" t="s">
        <v>2208</v>
      </c>
      <c r="AK176" s="308" t="s">
        <v>2208</v>
      </c>
      <c r="AL176" s="308" t="s">
        <v>2208</v>
      </c>
    </row>
    <row r="177" spans="2:38" hidden="1" outlineLevel="1" x14ac:dyDescent="0.3">
      <c r="B177" s="527"/>
      <c r="C177" s="519" t="s">
        <v>2450</v>
      </c>
      <c r="D177" s="582" t="s">
        <v>2532</v>
      </c>
      <c r="E177" s="308" t="s">
        <v>2208</v>
      </c>
      <c r="F177" s="308" t="s">
        <v>2208</v>
      </c>
      <c r="G177" s="308" t="s">
        <v>2208</v>
      </c>
      <c r="H177" s="308" t="s">
        <v>2208</v>
      </c>
      <c r="I177" s="308" t="s">
        <v>2208</v>
      </c>
      <c r="J177" s="308" t="s">
        <v>2208</v>
      </c>
      <c r="K177" s="308" t="s">
        <v>2208</v>
      </c>
      <c r="L177" s="308" t="s">
        <v>2208</v>
      </c>
      <c r="M177" s="308" t="s">
        <v>2208</v>
      </c>
      <c r="N177" s="308" t="s">
        <v>2208</v>
      </c>
      <c r="O177" s="308" t="s">
        <v>2208</v>
      </c>
      <c r="P177" s="308" t="s">
        <v>2208</v>
      </c>
      <c r="Q177" s="308" t="s">
        <v>2208</v>
      </c>
      <c r="R177" s="308" t="s">
        <v>2208</v>
      </c>
      <c r="S177" s="308" t="s">
        <v>2208</v>
      </c>
      <c r="T177" s="308" t="s">
        <v>2208</v>
      </c>
      <c r="U177" s="308" t="s">
        <v>2208</v>
      </c>
      <c r="V177" s="308" t="s">
        <v>2208</v>
      </c>
      <c r="W177" s="308" t="s">
        <v>2208</v>
      </c>
      <c r="X177" s="308" t="s">
        <v>2208</v>
      </c>
      <c r="Y177" s="308" t="s">
        <v>2208</v>
      </c>
      <c r="Z177" s="308" t="s">
        <v>2208</v>
      </c>
      <c r="AA177" s="308" t="s">
        <v>2208</v>
      </c>
      <c r="AB177" s="308" t="s">
        <v>2208</v>
      </c>
      <c r="AC177" s="308" t="s">
        <v>2208</v>
      </c>
      <c r="AD177" s="308" t="s">
        <v>2208</v>
      </c>
      <c r="AE177" s="308" t="s">
        <v>2208</v>
      </c>
      <c r="AF177" s="308" t="s">
        <v>2208</v>
      </c>
      <c r="AG177" s="308" t="s">
        <v>2208</v>
      </c>
      <c r="AH177" s="308" t="s">
        <v>2208</v>
      </c>
      <c r="AI177" s="308" t="s">
        <v>2208</v>
      </c>
      <c r="AJ177" s="308" t="s">
        <v>2208</v>
      </c>
      <c r="AK177" s="308" t="s">
        <v>2208</v>
      </c>
      <c r="AL177" s="308" t="s">
        <v>2208</v>
      </c>
    </row>
    <row r="178" spans="2:38" hidden="1" outlineLevel="1" x14ac:dyDescent="0.3">
      <c r="B178" s="527"/>
      <c r="C178" s="519" t="s">
        <v>2450</v>
      </c>
      <c r="D178" s="582" t="s">
        <v>2533</v>
      </c>
      <c r="E178" s="308" t="s">
        <v>2208</v>
      </c>
      <c r="F178" s="308" t="s">
        <v>2208</v>
      </c>
      <c r="G178" s="308" t="s">
        <v>2208</v>
      </c>
      <c r="H178" s="308" t="s">
        <v>2208</v>
      </c>
      <c r="I178" s="308" t="s">
        <v>2208</v>
      </c>
      <c r="J178" s="308" t="s">
        <v>2208</v>
      </c>
      <c r="K178" s="308" t="s">
        <v>2208</v>
      </c>
      <c r="L178" s="308" t="s">
        <v>2208</v>
      </c>
      <c r="M178" s="308" t="s">
        <v>2208</v>
      </c>
      <c r="N178" s="308" t="s">
        <v>2208</v>
      </c>
      <c r="O178" s="308" t="s">
        <v>2208</v>
      </c>
      <c r="P178" s="308" t="s">
        <v>2208</v>
      </c>
      <c r="Q178" s="308" t="s">
        <v>2208</v>
      </c>
      <c r="R178" s="308" t="s">
        <v>2208</v>
      </c>
      <c r="S178" s="308" t="s">
        <v>2208</v>
      </c>
      <c r="T178" s="308" t="s">
        <v>2208</v>
      </c>
      <c r="U178" s="308" t="s">
        <v>2208</v>
      </c>
      <c r="V178" s="308" t="s">
        <v>2208</v>
      </c>
      <c r="W178" s="308" t="s">
        <v>2208</v>
      </c>
      <c r="X178" s="308" t="s">
        <v>2208</v>
      </c>
      <c r="Y178" s="308" t="s">
        <v>2208</v>
      </c>
      <c r="Z178" s="308" t="s">
        <v>2208</v>
      </c>
      <c r="AA178" s="308" t="s">
        <v>2208</v>
      </c>
      <c r="AB178" s="308" t="s">
        <v>2208</v>
      </c>
      <c r="AC178" s="308" t="s">
        <v>2208</v>
      </c>
      <c r="AD178" s="308" t="s">
        <v>2208</v>
      </c>
      <c r="AE178" s="308" t="s">
        <v>2208</v>
      </c>
      <c r="AF178" s="308" t="s">
        <v>2208</v>
      </c>
      <c r="AG178" s="308" t="s">
        <v>2208</v>
      </c>
      <c r="AH178" s="308" t="s">
        <v>2208</v>
      </c>
      <c r="AI178" s="308" t="s">
        <v>2208</v>
      </c>
      <c r="AJ178" s="308" t="s">
        <v>2208</v>
      </c>
      <c r="AK178" s="308" t="s">
        <v>2208</v>
      </c>
      <c r="AL178" s="308" t="s">
        <v>2208</v>
      </c>
    </row>
    <row r="179" spans="2:38" hidden="1" outlineLevel="1" x14ac:dyDescent="0.3">
      <c r="B179" s="527"/>
      <c r="C179" s="519" t="s">
        <v>2450</v>
      </c>
      <c r="D179" s="582" t="s">
        <v>2534</v>
      </c>
      <c r="E179" s="308" t="s">
        <v>2208</v>
      </c>
      <c r="F179" s="308" t="s">
        <v>2208</v>
      </c>
      <c r="G179" s="308" t="s">
        <v>2208</v>
      </c>
      <c r="H179" s="308" t="s">
        <v>2208</v>
      </c>
      <c r="I179" s="308" t="s">
        <v>2208</v>
      </c>
      <c r="J179" s="308" t="s">
        <v>2208</v>
      </c>
      <c r="K179" s="308" t="s">
        <v>2208</v>
      </c>
      <c r="L179" s="308" t="s">
        <v>2208</v>
      </c>
      <c r="M179" s="308" t="s">
        <v>2208</v>
      </c>
      <c r="N179" s="308" t="s">
        <v>2208</v>
      </c>
      <c r="O179" s="308" t="s">
        <v>2208</v>
      </c>
      <c r="P179" s="308" t="s">
        <v>2208</v>
      </c>
      <c r="Q179" s="308" t="s">
        <v>2208</v>
      </c>
      <c r="R179" s="308" t="s">
        <v>2208</v>
      </c>
      <c r="S179" s="308" t="s">
        <v>2208</v>
      </c>
      <c r="T179" s="308" t="s">
        <v>2208</v>
      </c>
      <c r="U179" s="308" t="s">
        <v>2208</v>
      </c>
      <c r="V179" s="308" t="s">
        <v>2208</v>
      </c>
      <c r="W179" s="308" t="s">
        <v>2208</v>
      </c>
      <c r="X179" s="308" t="s">
        <v>2208</v>
      </c>
      <c r="Y179" s="308" t="s">
        <v>2208</v>
      </c>
      <c r="Z179" s="308" t="s">
        <v>2208</v>
      </c>
      <c r="AA179" s="308" t="s">
        <v>2208</v>
      </c>
      <c r="AB179" s="308" t="s">
        <v>2208</v>
      </c>
      <c r="AC179" s="308" t="s">
        <v>2208</v>
      </c>
      <c r="AD179" s="308" t="s">
        <v>2208</v>
      </c>
      <c r="AE179" s="308" t="s">
        <v>2208</v>
      </c>
      <c r="AF179" s="308" t="s">
        <v>2208</v>
      </c>
      <c r="AG179" s="308" t="s">
        <v>2208</v>
      </c>
      <c r="AH179" s="308" t="s">
        <v>2208</v>
      </c>
      <c r="AI179" s="308" t="s">
        <v>2208</v>
      </c>
      <c r="AJ179" s="308" t="s">
        <v>2208</v>
      </c>
      <c r="AK179" s="308" t="s">
        <v>2208</v>
      </c>
      <c r="AL179" s="308" t="s">
        <v>2208</v>
      </c>
    </row>
    <row r="180" spans="2:38" hidden="1" outlineLevel="1" x14ac:dyDescent="0.3">
      <c r="B180" s="527"/>
      <c r="C180" s="519" t="s">
        <v>2450</v>
      </c>
      <c r="D180" s="582" t="s">
        <v>2535</v>
      </c>
      <c r="E180" s="308" t="s">
        <v>2208</v>
      </c>
      <c r="F180" s="308" t="s">
        <v>2208</v>
      </c>
      <c r="G180" s="308" t="s">
        <v>2208</v>
      </c>
      <c r="H180" s="308" t="s">
        <v>2208</v>
      </c>
      <c r="I180" s="308" t="s">
        <v>2208</v>
      </c>
      <c r="J180" s="308" t="s">
        <v>2208</v>
      </c>
      <c r="K180" s="308" t="s">
        <v>2208</v>
      </c>
      <c r="L180" s="308" t="s">
        <v>2208</v>
      </c>
      <c r="M180" s="308" t="s">
        <v>2208</v>
      </c>
      <c r="N180" s="308" t="s">
        <v>2208</v>
      </c>
      <c r="O180" s="308" t="s">
        <v>2208</v>
      </c>
      <c r="P180" s="308" t="s">
        <v>2208</v>
      </c>
      <c r="Q180" s="308" t="s">
        <v>2208</v>
      </c>
      <c r="R180" s="308" t="s">
        <v>2208</v>
      </c>
      <c r="S180" s="308" t="s">
        <v>2208</v>
      </c>
      <c r="T180" s="308" t="s">
        <v>2208</v>
      </c>
      <c r="U180" s="308" t="s">
        <v>2208</v>
      </c>
      <c r="V180" s="308" t="s">
        <v>2208</v>
      </c>
      <c r="W180" s="308" t="s">
        <v>2208</v>
      </c>
      <c r="X180" s="308" t="s">
        <v>2208</v>
      </c>
      <c r="Y180" s="308" t="s">
        <v>2208</v>
      </c>
      <c r="Z180" s="308" t="s">
        <v>2208</v>
      </c>
      <c r="AA180" s="308" t="s">
        <v>2208</v>
      </c>
      <c r="AB180" s="308" t="s">
        <v>2208</v>
      </c>
      <c r="AC180" s="308" t="s">
        <v>2208</v>
      </c>
      <c r="AD180" s="308" t="s">
        <v>2208</v>
      </c>
      <c r="AE180" s="308" t="s">
        <v>2208</v>
      </c>
      <c r="AF180" s="308" t="s">
        <v>2208</v>
      </c>
      <c r="AG180" s="308" t="s">
        <v>2208</v>
      </c>
      <c r="AH180" s="308" t="s">
        <v>2208</v>
      </c>
      <c r="AI180" s="308" t="s">
        <v>2208</v>
      </c>
      <c r="AJ180" s="308" t="s">
        <v>2208</v>
      </c>
      <c r="AK180" s="308" t="s">
        <v>2208</v>
      </c>
      <c r="AL180" s="308" t="s">
        <v>2208</v>
      </c>
    </row>
    <row r="181" spans="2:38" hidden="1" outlineLevel="1" x14ac:dyDescent="0.3">
      <c r="B181" s="527"/>
      <c r="C181" s="519" t="s">
        <v>2450</v>
      </c>
      <c r="D181" s="582" t="s">
        <v>2536</v>
      </c>
      <c r="E181" s="308" t="s">
        <v>2208</v>
      </c>
      <c r="F181" s="308" t="s">
        <v>2208</v>
      </c>
      <c r="G181" s="308" t="s">
        <v>2208</v>
      </c>
      <c r="H181" s="308" t="s">
        <v>2208</v>
      </c>
      <c r="I181" s="308" t="s">
        <v>2208</v>
      </c>
      <c r="J181" s="308" t="s">
        <v>2208</v>
      </c>
      <c r="K181" s="308" t="s">
        <v>2208</v>
      </c>
      <c r="L181" s="308" t="s">
        <v>2208</v>
      </c>
      <c r="M181" s="308" t="s">
        <v>2208</v>
      </c>
      <c r="N181" s="308" t="s">
        <v>2208</v>
      </c>
      <c r="O181" s="308" t="s">
        <v>2208</v>
      </c>
      <c r="P181" s="308" t="s">
        <v>2208</v>
      </c>
      <c r="Q181" s="308" t="s">
        <v>2208</v>
      </c>
      <c r="R181" s="308" t="s">
        <v>2208</v>
      </c>
      <c r="S181" s="308" t="s">
        <v>2208</v>
      </c>
      <c r="T181" s="308" t="s">
        <v>2208</v>
      </c>
      <c r="U181" s="308" t="s">
        <v>2208</v>
      </c>
      <c r="V181" s="308" t="s">
        <v>2208</v>
      </c>
      <c r="W181" s="308" t="s">
        <v>2208</v>
      </c>
      <c r="X181" s="308" t="s">
        <v>2208</v>
      </c>
      <c r="Y181" s="308" t="s">
        <v>2208</v>
      </c>
      <c r="Z181" s="308" t="s">
        <v>2208</v>
      </c>
      <c r="AA181" s="308" t="s">
        <v>2208</v>
      </c>
      <c r="AB181" s="308" t="s">
        <v>2208</v>
      </c>
      <c r="AC181" s="308" t="s">
        <v>2208</v>
      </c>
      <c r="AD181" s="308" t="s">
        <v>2208</v>
      </c>
      <c r="AE181" s="308" t="s">
        <v>2208</v>
      </c>
      <c r="AF181" s="308" t="s">
        <v>2208</v>
      </c>
      <c r="AG181" s="308" t="s">
        <v>2208</v>
      </c>
      <c r="AH181" s="308" t="s">
        <v>2208</v>
      </c>
      <c r="AI181" s="308" t="s">
        <v>2208</v>
      </c>
      <c r="AJ181" s="308" t="s">
        <v>2208</v>
      </c>
      <c r="AK181" s="308" t="s">
        <v>2208</v>
      </c>
      <c r="AL181" s="308" t="s">
        <v>2208</v>
      </c>
    </row>
    <row r="182" spans="2:38" hidden="1" outlineLevel="1" x14ac:dyDescent="0.3">
      <c r="B182" s="527"/>
      <c r="C182" s="519" t="s">
        <v>2450</v>
      </c>
      <c r="D182" s="582" t="s">
        <v>2537</v>
      </c>
      <c r="E182" s="308" t="s">
        <v>2208</v>
      </c>
      <c r="F182" s="308" t="s">
        <v>2208</v>
      </c>
      <c r="G182" s="308" t="s">
        <v>2208</v>
      </c>
      <c r="H182" s="308" t="s">
        <v>2208</v>
      </c>
      <c r="I182" s="308" t="s">
        <v>2208</v>
      </c>
      <c r="J182" s="308" t="s">
        <v>2208</v>
      </c>
      <c r="K182" s="308" t="s">
        <v>2208</v>
      </c>
      <c r="L182" s="308" t="s">
        <v>2208</v>
      </c>
      <c r="M182" s="308" t="s">
        <v>2208</v>
      </c>
      <c r="N182" s="308" t="s">
        <v>2208</v>
      </c>
      <c r="O182" s="308" t="s">
        <v>2208</v>
      </c>
      <c r="P182" s="308" t="s">
        <v>2208</v>
      </c>
      <c r="Q182" s="308" t="s">
        <v>2208</v>
      </c>
      <c r="R182" s="308" t="s">
        <v>2208</v>
      </c>
      <c r="S182" s="308" t="s">
        <v>2208</v>
      </c>
      <c r="T182" s="308" t="s">
        <v>2208</v>
      </c>
      <c r="U182" s="308" t="s">
        <v>2208</v>
      </c>
      <c r="V182" s="308" t="s">
        <v>2208</v>
      </c>
      <c r="W182" s="308" t="s">
        <v>2208</v>
      </c>
      <c r="X182" s="308" t="s">
        <v>2208</v>
      </c>
      <c r="Y182" s="308" t="s">
        <v>2208</v>
      </c>
      <c r="Z182" s="308" t="s">
        <v>2208</v>
      </c>
      <c r="AA182" s="308" t="s">
        <v>2208</v>
      </c>
      <c r="AB182" s="308" t="s">
        <v>2208</v>
      </c>
      <c r="AC182" s="308" t="s">
        <v>2208</v>
      </c>
      <c r="AD182" s="308" t="s">
        <v>2208</v>
      </c>
      <c r="AE182" s="308" t="s">
        <v>2208</v>
      </c>
      <c r="AF182" s="308" t="s">
        <v>2208</v>
      </c>
      <c r="AG182" s="308" t="s">
        <v>2208</v>
      </c>
      <c r="AH182" s="308" t="s">
        <v>2208</v>
      </c>
      <c r="AI182" s="308" t="s">
        <v>2208</v>
      </c>
      <c r="AJ182" s="308" t="s">
        <v>2208</v>
      </c>
      <c r="AK182" s="308" t="s">
        <v>2208</v>
      </c>
      <c r="AL182" s="308" t="s">
        <v>2208</v>
      </c>
    </row>
    <row r="183" spans="2:38" hidden="1" outlineLevel="1" x14ac:dyDescent="0.3">
      <c r="B183" s="527"/>
      <c r="C183" s="519" t="s">
        <v>2450</v>
      </c>
      <c r="D183" s="582" t="s">
        <v>2538</v>
      </c>
      <c r="E183" s="308" t="s">
        <v>2208</v>
      </c>
      <c r="F183" s="308" t="s">
        <v>2208</v>
      </c>
      <c r="G183" s="308" t="s">
        <v>2208</v>
      </c>
      <c r="H183" s="308" t="s">
        <v>2208</v>
      </c>
      <c r="I183" s="308" t="s">
        <v>2208</v>
      </c>
      <c r="J183" s="308" t="s">
        <v>2208</v>
      </c>
      <c r="K183" s="308" t="s">
        <v>2208</v>
      </c>
      <c r="L183" s="308" t="s">
        <v>2208</v>
      </c>
      <c r="M183" s="308" t="s">
        <v>2208</v>
      </c>
      <c r="N183" s="308" t="s">
        <v>2208</v>
      </c>
      <c r="O183" s="308" t="s">
        <v>2208</v>
      </c>
      <c r="P183" s="308" t="s">
        <v>2208</v>
      </c>
      <c r="Q183" s="308" t="s">
        <v>2208</v>
      </c>
      <c r="R183" s="308" t="s">
        <v>2208</v>
      </c>
      <c r="S183" s="308" t="s">
        <v>2208</v>
      </c>
      <c r="T183" s="308" t="s">
        <v>2208</v>
      </c>
      <c r="U183" s="308" t="s">
        <v>2208</v>
      </c>
      <c r="V183" s="308" t="s">
        <v>2208</v>
      </c>
      <c r="W183" s="308" t="s">
        <v>2208</v>
      </c>
      <c r="X183" s="308" t="s">
        <v>2208</v>
      </c>
      <c r="Y183" s="308" t="s">
        <v>2208</v>
      </c>
      <c r="Z183" s="308" t="s">
        <v>2208</v>
      </c>
      <c r="AA183" s="308" t="s">
        <v>2208</v>
      </c>
      <c r="AB183" s="308" t="s">
        <v>2208</v>
      </c>
      <c r="AC183" s="308" t="s">
        <v>2208</v>
      </c>
      <c r="AD183" s="308" t="s">
        <v>2208</v>
      </c>
      <c r="AE183" s="308" t="s">
        <v>2208</v>
      </c>
      <c r="AF183" s="308" t="s">
        <v>2208</v>
      </c>
      <c r="AG183" s="308" t="s">
        <v>2208</v>
      </c>
      <c r="AH183" s="308" t="s">
        <v>2208</v>
      </c>
      <c r="AI183" s="308" t="s">
        <v>2208</v>
      </c>
      <c r="AJ183" s="308" t="s">
        <v>2208</v>
      </c>
      <c r="AK183" s="308" t="s">
        <v>2208</v>
      </c>
      <c r="AL183" s="308" t="s">
        <v>2208</v>
      </c>
    </row>
    <row r="184" spans="2:38" hidden="1" outlineLevel="1" x14ac:dyDescent="0.3">
      <c r="B184" s="527"/>
      <c r="C184" s="519" t="s">
        <v>2450</v>
      </c>
      <c r="D184" s="582" t="s">
        <v>2539</v>
      </c>
      <c r="E184" s="308" t="s">
        <v>2208</v>
      </c>
      <c r="F184" s="308" t="s">
        <v>2208</v>
      </c>
      <c r="G184" s="308" t="s">
        <v>2208</v>
      </c>
      <c r="H184" s="308" t="s">
        <v>2208</v>
      </c>
      <c r="I184" s="308" t="s">
        <v>2208</v>
      </c>
      <c r="J184" s="308" t="s">
        <v>2208</v>
      </c>
      <c r="K184" s="308" t="s">
        <v>2208</v>
      </c>
      <c r="L184" s="308" t="s">
        <v>2208</v>
      </c>
      <c r="M184" s="308" t="s">
        <v>2208</v>
      </c>
      <c r="N184" s="308" t="s">
        <v>2208</v>
      </c>
      <c r="O184" s="308" t="s">
        <v>2208</v>
      </c>
      <c r="P184" s="308" t="s">
        <v>2208</v>
      </c>
      <c r="Q184" s="308" t="s">
        <v>2208</v>
      </c>
      <c r="R184" s="308" t="s">
        <v>2208</v>
      </c>
      <c r="S184" s="308" t="s">
        <v>2208</v>
      </c>
      <c r="T184" s="308" t="s">
        <v>2208</v>
      </c>
      <c r="U184" s="308" t="s">
        <v>2208</v>
      </c>
      <c r="V184" s="308" t="s">
        <v>2208</v>
      </c>
      <c r="W184" s="308" t="s">
        <v>2208</v>
      </c>
      <c r="X184" s="308" t="s">
        <v>2208</v>
      </c>
      <c r="Y184" s="308" t="s">
        <v>2208</v>
      </c>
      <c r="Z184" s="308" t="s">
        <v>2208</v>
      </c>
      <c r="AA184" s="308" t="s">
        <v>2208</v>
      </c>
      <c r="AB184" s="308" t="s">
        <v>2208</v>
      </c>
      <c r="AC184" s="308" t="s">
        <v>2208</v>
      </c>
      <c r="AD184" s="308" t="s">
        <v>2208</v>
      </c>
      <c r="AE184" s="308" t="s">
        <v>2208</v>
      </c>
      <c r="AF184" s="308" t="s">
        <v>2208</v>
      </c>
      <c r="AG184" s="308" t="s">
        <v>2208</v>
      </c>
      <c r="AH184" s="308" t="s">
        <v>2208</v>
      </c>
      <c r="AI184" s="308" t="s">
        <v>2208</v>
      </c>
      <c r="AJ184" s="308" t="s">
        <v>2208</v>
      </c>
      <c r="AK184" s="308" t="s">
        <v>2208</v>
      </c>
      <c r="AL184" s="308" t="s">
        <v>2208</v>
      </c>
    </row>
    <row r="185" spans="2:38" hidden="1" outlineLevel="1" x14ac:dyDescent="0.3">
      <c r="B185" s="527"/>
      <c r="C185" s="519" t="s">
        <v>2450</v>
      </c>
      <c r="D185" s="582" t="s">
        <v>2540</v>
      </c>
      <c r="E185" s="308" t="s">
        <v>2208</v>
      </c>
      <c r="F185" s="308" t="s">
        <v>2208</v>
      </c>
      <c r="G185" s="308" t="s">
        <v>2208</v>
      </c>
      <c r="H185" s="308" t="s">
        <v>2208</v>
      </c>
      <c r="I185" s="308" t="s">
        <v>2208</v>
      </c>
      <c r="J185" s="308" t="s">
        <v>2208</v>
      </c>
      <c r="K185" s="308" t="s">
        <v>2208</v>
      </c>
      <c r="L185" s="308" t="s">
        <v>2208</v>
      </c>
      <c r="M185" s="308" t="s">
        <v>2208</v>
      </c>
      <c r="N185" s="308" t="s">
        <v>2208</v>
      </c>
      <c r="O185" s="308" t="s">
        <v>2208</v>
      </c>
      <c r="P185" s="308" t="s">
        <v>2208</v>
      </c>
      <c r="Q185" s="308" t="s">
        <v>2208</v>
      </c>
      <c r="R185" s="308" t="s">
        <v>2208</v>
      </c>
      <c r="S185" s="308" t="s">
        <v>2208</v>
      </c>
      <c r="T185" s="308" t="s">
        <v>2208</v>
      </c>
      <c r="U185" s="308" t="s">
        <v>2208</v>
      </c>
      <c r="V185" s="308" t="s">
        <v>2208</v>
      </c>
      <c r="W185" s="308" t="s">
        <v>2208</v>
      </c>
      <c r="X185" s="308" t="s">
        <v>2208</v>
      </c>
      <c r="Y185" s="308" t="s">
        <v>2208</v>
      </c>
      <c r="Z185" s="308" t="s">
        <v>2208</v>
      </c>
      <c r="AA185" s="308" t="s">
        <v>2208</v>
      </c>
      <c r="AB185" s="308" t="s">
        <v>2208</v>
      </c>
      <c r="AC185" s="308" t="s">
        <v>2208</v>
      </c>
      <c r="AD185" s="308" t="s">
        <v>2208</v>
      </c>
      <c r="AE185" s="308" t="s">
        <v>2208</v>
      </c>
      <c r="AF185" s="308" t="s">
        <v>2208</v>
      </c>
      <c r="AG185" s="308" t="s">
        <v>2208</v>
      </c>
      <c r="AH185" s="308" t="s">
        <v>2208</v>
      </c>
      <c r="AI185" s="308" t="s">
        <v>2208</v>
      </c>
      <c r="AJ185" s="308" t="s">
        <v>2208</v>
      </c>
      <c r="AK185" s="308" t="s">
        <v>2208</v>
      </c>
      <c r="AL185" s="308" t="s">
        <v>2208</v>
      </c>
    </row>
    <row r="186" spans="2:38" hidden="1" outlineLevel="1" x14ac:dyDescent="0.3">
      <c r="B186" s="527"/>
      <c r="C186" s="519" t="s">
        <v>2450</v>
      </c>
      <c r="D186" s="582" t="s">
        <v>2541</v>
      </c>
      <c r="E186" s="308" t="s">
        <v>2208</v>
      </c>
      <c r="F186" s="308" t="s">
        <v>2208</v>
      </c>
      <c r="G186" s="308" t="s">
        <v>2208</v>
      </c>
      <c r="H186" s="308" t="s">
        <v>2208</v>
      </c>
      <c r="I186" s="308" t="s">
        <v>2208</v>
      </c>
      <c r="J186" s="308" t="s">
        <v>2208</v>
      </c>
      <c r="K186" s="308" t="s">
        <v>2208</v>
      </c>
      <c r="L186" s="308" t="s">
        <v>2208</v>
      </c>
      <c r="M186" s="308" t="s">
        <v>2208</v>
      </c>
      <c r="N186" s="308" t="s">
        <v>2208</v>
      </c>
      <c r="O186" s="308" t="s">
        <v>2208</v>
      </c>
      <c r="P186" s="308" t="s">
        <v>2208</v>
      </c>
      <c r="Q186" s="308" t="s">
        <v>2208</v>
      </c>
      <c r="R186" s="308" t="s">
        <v>2208</v>
      </c>
      <c r="S186" s="308" t="s">
        <v>2208</v>
      </c>
      <c r="T186" s="308" t="s">
        <v>2208</v>
      </c>
      <c r="U186" s="308" t="s">
        <v>2208</v>
      </c>
      <c r="V186" s="308" t="s">
        <v>2208</v>
      </c>
      <c r="W186" s="308" t="s">
        <v>2208</v>
      </c>
      <c r="X186" s="308" t="s">
        <v>2208</v>
      </c>
      <c r="Y186" s="308" t="s">
        <v>2208</v>
      </c>
      <c r="Z186" s="308" t="s">
        <v>2208</v>
      </c>
      <c r="AA186" s="308" t="s">
        <v>2208</v>
      </c>
      <c r="AB186" s="308" t="s">
        <v>2208</v>
      </c>
      <c r="AC186" s="308" t="s">
        <v>2208</v>
      </c>
      <c r="AD186" s="308" t="s">
        <v>2208</v>
      </c>
      <c r="AE186" s="308" t="s">
        <v>2208</v>
      </c>
      <c r="AF186" s="308" t="s">
        <v>2208</v>
      </c>
      <c r="AG186" s="308" t="s">
        <v>2208</v>
      </c>
      <c r="AH186" s="308" t="s">
        <v>2208</v>
      </c>
      <c r="AI186" s="308" t="s">
        <v>2208</v>
      </c>
      <c r="AJ186" s="308" t="s">
        <v>2208</v>
      </c>
      <c r="AK186" s="308" t="s">
        <v>2208</v>
      </c>
      <c r="AL186" s="308" t="s">
        <v>2208</v>
      </c>
    </row>
    <row r="187" spans="2:38" hidden="1" outlineLevel="1" x14ac:dyDescent="0.3">
      <c r="B187" s="527"/>
      <c r="C187" s="519" t="s">
        <v>2450</v>
      </c>
      <c r="D187" s="582" t="s">
        <v>2542</v>
      </c>
      <c r="E187" s="308" t="s">
        <v>2208</v>
      </c>
      <c r="F187" s="308" t="s">
        <v>2208</v>
      </c>
      <c r="G187" s="308" t="s">
        <v>2208</v>
      </c>
      <c r="H187" s="308" t="s">
        <v>2208</v>
      </c>
      <c r="I187" s="308" t="s">
        <v>2208</v>
      </c>
      <c r="J187" s="308" t="s">
        <v>2208</v>
      </c>
      <c r="K187" s="308" t="s">
        <v>2208</v>
      </c>
      <c r="L187" s="308" t="s">
        <v>2208</v>
      </c>
      <c r="M187" s="308" t="s">
        <v>2208</v>
      </c>
      <c r="N187" s="308" t="s">
        <v>2208</v>
      </c>
      <c r="O187" s="308" t="s">
        <v>2208</v>
      </c>
      <c r="P187" s="308" t="s">
        <v>2208</v>
      </c>
      <c r="Q187" s="308" t="s">
        <v>2208</v>
      </c>
      <c r="R187" s="308" t="s">
        <v>2208</v>
      </c>
      <c r="S187" s="308" t="s">
        <v>2208</v>
      </c>
      <c r="T187" s="308" t="s">
        <v>2208</v>
      </c>
      <c r="U187" s="308" t="s">
        <v>2208</v>
      </c>
      <c r="V187" s="308" t="s">
        <v>2208</v>
      </c>
      <c r="W187" s="308" t="s">
        <v>2208</v>
      </c>
      <c r="X187" s="308" t="s">
        <v>2208</v>
      </c>
      <c r="Y187" s="308" t="s">
        <v>2208</v>
      </c>
      <c r="Z187" s="308" t="s">
        <v>2208</v>
      </c>
      <c r="AA187" s="308" t="s">
        <v>2208</v>
      </c>
      <c r="AB187" s="308" t="s">
        <v>2208</v>
      </c>
      <c r="AC187" s="308" t="s">
        <v>2208</v>
      </c>
      <c r="AD187" s="308" t="s">
        <v>2208</v>
      </c>
      <c r="AE187" s="308" t="s">
        <v>2208</v>
      </c>
      <c r="AF187" s="308" t="s">
        <v>2208</v>
      </c>
      <c r="AG187" s="308" t="s">
        <v>2208</v>
      </c>
      <c r="AH187" s="308" t="s">
        <v>2208</v>
      </c>
      <c r="AI187" s="308" t="s">
        <v>2208</v>
      </c>
      <c r="AJ187" s="308" t="s">
        <v>2208</v>
      </c>
      <c r="AK187" s="308" t="s">
        <v>2208</v>
      </c>
      <c r="AL187" s="308" t="s">
        <v>2208</v>
      </c>
    </row>
    <row r="188" spans="2:38" hidden="1" outlineLevel="1" x14ac:dyDescent="0.3">
      <c r="B188" s="527"/>
      <c r="C188" s="519" t="s">
        <v>2450</v>
      </c>
      <c r="D188" s="582" t="s">
        <v>2543</v>
      </c>
      <c r="E188" s="308" t="s">
        <v>2208</v>
      </c>
      <c r="F188" s="308" t="s">
        <v>2208</v>
      </c>
      <c r="G188" s="308" t="s">
        <v>2208</v>
      </c>
      <c r="H188" s="308" t="s">
        <v>2208</v>
      </c>
      <c r="I188" s="308" t="s">
        <v>2208</v>
      </c>
      <c r="J188" s="308" t="s">
        <v>2208</v>
      </c>
      <c r="K188" s="308" t="s">
        <v>2208</v>
      </c>
      <c r="L188" s="308" t="s">
        <v>2208</v>
      </c>
      <c r="M188" s="308" t="s">
        <v>2208</v>
      </c>
      <c r="N188" s="308" t="s">
        <v>2208</v>
      </c>
      <c r="O188" s="308" t="s">
        <v>2208</v>
      </c>
      <c r="P188" s="308" t="s">
        <v>2208</v>
      </c>
      <c r="Q188" s="308" t="s">
        <v>2208</v>
      </c>
      <c r="R188" s="308" t="s">
        <v>2208</v>
      </c>
      <c r="S188" s="308" t="s">
        <v>2208</v>
      </c>
      <c r="T188" s="308" t="s">
        <v>2208</v>
      </c>
      <c r="U188" s="308" t="s">
        <v>2208</v>
      </c>
      <c r="V188" s="308" t="s">
        <v>2208</v>
      </c>
      <c r="W188" s="308" t="s">
        <v>2208</v>
      </c>
      <c r="X188" s="308" t="s">
        <v>2208</v>
      </c>
      <c r="Y188" s="308" t="s">
        <v>2208</v>
      </c>
      <c r="Z188" s="308" t="s">
        <v>2208</v>
      </c>
      <c r="AA188" s="308" t="s">
        <v>2208</v>
      </c>
      <c r="AB188" s="308" t="s">
        <v>2208</v>
      </c>
      <c r="AC188" s="308" t="s">
        <v>2208</v>
      </c>
      <c r="AD188" s="308" t="s">
        <v>2208</v>
      </c>
      <c r="AE188" s="308" t="s">
        <v>2208</v>
      </c>
      <c r="AF188" s="308" t="s">
        <v>2208</v>
      </c>
      <c r="AG188" s="308" t="s">
        <v>2208</v>
      </c>
      <c r="AH188" s="308" t="s">
        <v>2208</v>
      </c>
      <c r="AI188" s="308" t="s">
        <v>2208</v>
      </c>
      <c r="AJ188" s="308" t="s">
        <v>2208</v>
      </c>
      <c r="AK188" s="308" t="s">
        <v>2208</v>
      </c>
      <c r="AL188" s="308" t="s">
        <v>2208</v>
      </c>
    </row>
    <row r="189" spans="2:38" hidden="1" outlineLevel="1" x14ac:dyDescent="0.3">
      <c r="B189" s="527"/>
      <c r="C189" s="519" t="s">
        <v>2450</v>
      </c>
      <c r="D189" s="582" t="s">
        <v>2544</v>
      </c>
      <c r="E189" s="308" t="s">
        <v>2208</v>
      </c>
      <c r="F189" s="308" t="s">
        <v>2208</v>
      </c>
      <c r="G189" s="308" t="s">
        <v>2208</v>
      </c>
      <c r="H189" s="308" t="s">
        <v>2208</v>
      </c>
      <c r="I189" s="308" t="s">
        <v>2208</v>
      </c>
      <c r="J189" s="308" t="s">
        <v>2208</v>
      </c>
      <c r="K189" s="308" t="s">
        <v>2208</v>
      </c>
      <c r="L189" s="308" t="s">
        <v>2208</v>
      </c>
      <c r="M189" s="308" t="s">
        <v>2208</v>
      </c>
      <c r="N189" s="308" t="s">
        <v>2208</v>
      </c>
      <c r="O189" s="308" t="s">
        <v>2208</v>
      </c>
      <c r="P189" s="308" t="s">
        <v>2208</v>
      </c>
      <c r="Q189" s="308" t="s">
        <v>2208</v>
      </c>
      <c r="R189" s="308" t="s">
        <v>2208</v>
      </c>
      <c r="S189" s="308" t="s">
        <v>2208</v>
      </c>
      <c r="T189" s="308" t="s">
        <v>2208</v>
      </c>
      <c r="U189" s="308" t="s">
        <v>2208</v>
      </c>
      <c r="V189" s="308" t="s">
        <v>2208</v>
      </c>
      <c r="W189" s="308" t="s">
        <v>2208</v>
      </c>
      <c r="X189" s="308" t="s">
        <v>2208</v>
      </c>
      <c r="Y189" s="308" t="s">
        <v>2208</v>
      </c>
      <c r="Z189" s="308" t="s">
        <v>2208</v>
      </c>
      <c r="AA189" s="308" t="s">
        <v>2208</v>
      </c>
      <c r="AB189" s="308" t="s">
        <v>2208</v>
      </c>
      <c r="AC189" s="308" t="s">
        <v>2208</v>
      </c>
      <c r="AD189" s="308" t="s">
        <v>2208</v>
      </c>
      <c r="AE189" s="308" t="s">
        <v>2208</v>
      </c>
      <c r="AF189" s="308" t="s">
        <v>2208</v>
      </c>
      <c r="AG189" s="308" t="s">
        <v>2208</v>
      </c>
      <c r="AH189" s="308" t="s">
        <v>2208</v>
      </c>
      <c r="AI189" s="308" t="s">
        <v>2208</v>
      </c>
      <c r="AJ189" s="308" t="s">
        <v>2208</v>
      </c>
      <c r="AK189" s="308" t="s">
        <v>2208</v>
      </c>
      <c r="AL189" s="308" t="s">
        <v>2208</v>
      </c>
    </row>
    <row r="190" spans="2:38" hidden="1" outlineLevel="1" x14ac:dyDescent="0.3">
      <c r="B190" s="527"/>
      <c r="C190" s="519" t="s">
        <v>2450</v>
      </c>
      <c r="D190" s="582" t="s">
        <v>2545</v>
      </c>
      <c r="E190" s="308" t="s">
        <v>2208</v>
      </c>
      <c r="F190" s="308" t="s">
        <v>2208</v>
      </c>
      <c r="G190" s="308" t="s">
        <v>2208</v>
      </c>
      <c r="H190" s="308" t="s">
        <v>2208</v>
      </c>
      <c r="I190" s="308" t="s">
        <v>2208</v>
      </c>
      <c r="J190" s="308" t="s">
        <v>2208</v>
      </c>
      <c r="K190" s="308" t="s">
        <v>2208</v>
      </c>
      <c r="L190" s="308" t="s">
        <v>2208</v>
      </c>
      <c r="M190" s="308" t="s">
        <v>2208</v>
      </c>
      <c r="N190" s="308" t="s">
        <v>2208</v>
      </c>
      <c r="O190" s="308" t="s">
        <v>2208</v>
      </c>
      <c r="P190" s="308" t="s">
        <v>2208</v>
      </c>
      <c r="Q190" s="308" t="s">
        <v>2208</v>
      </c>
      <c r="R190" s="308" t="s">
        <v>2208</v>
      </c>
      <c r="S190" s="308" t="s">
        <v>2208</v>
      </c>
      <c r="T190" s="308" t="s">
        <v>2208</v>
      </c>
      <c r="U190" s="308" t="s">
        <v>2208</v>
      </c>
      <c r="V190" s="308" t="s">
        <v>2208</v>
      </c>
      <c r="W190" s="308" t="s">
        <v>2208</v>
      </c>
      <c r="X190" s="308" t="s">
        <v>2208</v>
      </c>
      <c r="Y190" s="308" t="s">
        <v>2208</v>
      </c>
      <c r="Z190" s="308" t="s">
        <v>2208</v>
      </c>
      <c r="AA190" s="308" t="s">
        <v>2208</v>
      </c>
      <c r="AB190" s="308" t="s">
        <v>2208</v>
      </c>
      <c r="AC190" s="308" t="s">
        <v>2208</v>
      </c>
      <c r="AD190" s="308" t="s">
        <v>2208</v>
      </c>
      <c r="AE190" s="308" t="s">
        <v>2208</v>
      </c>
      <c r="AF190" s="308" t="s">
        <v>2208</v>
      </c>
      <c r="AG190" s="308" t="s">
        <v>2208</v>
      </c>
      <c r="AH190" s="308" t="s">
        <v>2208</v>
      </c>
      <c r="AI190" s="308" t="s">
        <v>2208</v>
      </c>
      <c r="AJ190" s="308" t="s">
        <v>2208</v>
      </c>
      <c r="AK190" s="308" t="s">
        <v>2208</v>
      </c>
      <c r="AL190" s="308" t="s">
        <v>2208</v>
      </c>
    </row>
    <row r="191" spans="2:38" hidden="1" outlineLevel="1" x14ac:dyDescent="0.3">
      <c r="B191" s="527"/>
      <c r="C191" s="519" t="s">
        <v>2450</v>
      </c>
      <c r="D191" s="582" t="s">
        <v>2546</v>
      </c>
      <c r="E191" s="308" t="s">
        <v>2208</v>
      </c>
      <c r="F191" s="308" t="s">
        <v>2208</v>
      </c>
      <c r="G191" s="308" t="s">
        <v>2208</v>
      </c>
      <c r="H191" s="308" t="s">
        <v>2208</v>
      </c>
      <c r="I191" s="308" t="s">
        <v>2208</v>
      </c>
      <c r="J191" s="308" t="s">
        <v>2208</v>
      </c>
      <c r="K191" s="308" t="s">
        <v>2208</v>
      </c>
      <c r="L191" s="308" t="s">
        <v>2208</v>
      </c>
      <c r="M191" s="308" t="s">
        <v>2208</v>
      </c>
      <c r="N191" s="308" t="s">
        <v>2208</v>
      </c>
      <c r="O191" s="308" t="s">
        <v>2208</v>
      </c>
      <c r="P191" s="308" t="s">
        <v>2208</v>
      </c>
      <c r="Q191" s="308" t="s">
        <v>2208</v>
      </c>
      <c r="R191" s="308" t="s">
        <v>2208</v>
      </c>
      <c r="S191" s="308" t="s">
        <v>2208</v>
      </c>
      <c r="T191" s="308" t="s">
        <v>2208</v>
      </c>
      <c r="U191" s="308" t="s">
        <v>2208</v>
      </c>
      <c r="V191" s="308" t="s">
        <v>2208</v>
      </c>
      <c r="W191" s="308" t="s">
        <v>2208</v>
      </c>
      <c r="X191" s="308" t="s">
        <v>2208</v>
      </c>
      <c r="Y191" s="308" t="s">
        <v>2208</v>
      </c>
      <c r="Z191" s="308" t="s">
        <v>2208</v>
      </c>
      <c r="AA191" s="308" t="s">
        <v>2208</v>
      </c>
      <c r="AB191" s="308" t="s">
        <v>2208</v>
      </c>
      <c r="AC191" s="308" t="s">
        <v>2208</v>
      </c>
      <c r="AD191" s="308" t="s">
        <v>2208</v>
      </c>
      <c r="AE191" s="308" t="s">
        <v>2208</v>
      </c>
      <c r="AF191" s="308" t="s">
        <v>2208</v>
      </c>
      <c r="AG191" s="308" t="s">
        <v>2208</v>
      </c>
      <c r="AH191" s="308" t="s">
        <v>2208</v>
      </c>
      <c r="AI191" s="308" t="s">
        <v>2208</v>
      </c>
      <c r="AJ191" s="308" t="s">
        <v>2208</v>
      </c>
      <c r="AK191" s="308" t="s">
        <v>2208</v>
      </c>
      <c r="AL191" s="308" t="s">
        <v>2208</v>
      </c>
    </row>
    <row r="192" spans="2:38" hidden="1" outlineLevel="1" x14ac:dyDescent="0.3">
      <c r="B192" s="527"/>
      <c r="C192" s="519" t="s">
        <v>2450</v>
      </c>
      <c r="D192" s="582" t="s">
        <v>2547</v>
      </c>
      <c r="E192" s="308" t="s">
        <v>2208</v>
      </c>
      <c r="F192" s="308" t="s">
        <v>2208</v>
      </c>
      <c r="G192" s="308" t="s">
        <v>2208</v>
      </c>
      <c r="H192" s="308" t="s">
        <v>2208</v>
      </c>
      <c r="I192" s="308" t="s">
        <v>2208</v>
      </c>
      <c r="J192" s="308" t="s">
        <v>2208</v>
      </c>
      <c r="K192" s="308" t="s">
        <v>2208</v>
      </c>
      <c r="L192" s="308" t="s">
        <v>2208</v>
      </c>
      <c r="M192" s="308" t="s">
        <v>2208</v>
      </c>
      <c r="N192" s="308" t="s">
        <v>2208</v>
      </c>
      <c r="O192" s="308" t="s">
        <v>2208</v>
      </c>
      <c r="P192" s="308" t="s">
        <v>2208</v>
      </c>
      <c r="Q192" s="308" t="s">
        <v>2208</v>
      </c>
      <c r="R192" s="308" t="s">
        <v>2208</v>
      </c>
      <c r="S192" s="308" t="s">
        <v>2208</v>
      </c>
      <c r="T192" s="308" t="s">
        <v>2208</v>
      </c>
      <c r="U192" s="308" t="s">
        <v>2208</v>
      </c>
      <c r="V192" s="308" t="s">
        <v>2208</v>
      </c>
      <c r="W192" s="308" t="s">
        <v>2208</v>
      </c>
      <c r="X192" s="308" t="s">
        <v>2208</v>
      </c>
      <c r="Y192" s="308" t="s">
        <v>2208</v>
      </c>
      <c r="Z192" s="308" t="s">
        <v>2208</v>
      </c>
      <c r="AA192" s="308" t="s">
        <v>2208</v>
      </c>
      <c r="AB192" s="308" t="s">
        <v>2208</v>
      </c>
      <c r="AC192" s="308" t="s">
        <v>2208</v>
      </c>
      <c r="AD192" s="308" t="s">
        <v>2208</v>
      </c>
      <c r="AE192" s="308" t="s">
        <v>2208</v>
      </c>
      <c r="AF192" s="308" t="s">
        <v>2208</v>
      </c>
      <c r="AG192" s="308" t="s">
        <v>2208</v>
      </c>
      <c r="AH192" s="308" t="s">
        <v>2208</v>
      </c>
      <c r="AI192" s="308" t="s">
        <v>2208</v>
      </c>
      <c r="AJ192" s="308" t="s">
        <v>2208</v>
      </c>
      <c r="AK192" s="308" t="s">
        <v>2208</v>
      </c>
      <c r="AL192" s="308" t="s">
        <v>2208</v>
      </c>
    </row>
    <row r="193" spans="2:38" hidden="1" outlineLevel="1" x14ac:dyDescent="0.3">
      <c r="B193" s="527"/>
      <c r="C193" s="519" t="s">
        <v>2450</v>
      </c>
      <c r="D193" s="582" t="s">
        <v>2548</v>
      </c>
      <c r="E193" s="308" t="s">
        <v>2208</v>
      </c>
      <c r="F193" s="308" t="s">
        <v>2208</v>
      </c>
      <c r="G193" s="308" t="s">
        <v>2208</v>
      </c>
      <c r="H193" s="308" t="s">
        <v>2208</v>
      </c>
      <c r="I193" s="308" t="s">
        <v>2208</v>
      </c>
      <c r="J193" s="308" t="s">
        <v>2208</v>
      </c>
      <c r="K193" s="308" t="s">
        <v>2208</v>
      </c>
      <c r="L193" s="308" t="s">
        <v>2208</v>
      </c>
      <c r="M193" s="308" t="s">
        <v>2208</v>
      </c>
      <c r="N193" s="308" t="s">
        <v>2208</v>
      </c>
      <c r="O193" s="308" t="s">
        <v>2208</v>
      </c>
      <c r="P193" s="308" t="s">
        <v>2208</v>
      </c>
      <c r="Q193" s="308" t="s">
        <v>2208</v>
      </c>
      <c r="R193" s="308" t="s">
        <v>2208</v>
      </c>
      <c r="S193" s="308" t="s">
        <v>2208</v>
      </c>
      <c r="T193" s="308" t="s">
        <v>2208</v>
      </c>
      <c r="U193" s="308" t="s">
        <v>2208</v>
      </c>
      <c r="V193" s="308" t="s">
        <v>2208</v>
      </c>
      <c r="W193" s="308" t="s">
        <v>2208</v>
      </c>
      <c r="X193" s="308" t="s">
        <v>2208</v>
      </c>
      <c r="Y193" s="308" t="s">
        <v>2208</v>
      </c>
      <c r="Z193" s="308" t="s">
        <v>2208</v>
      </c>
      <c r="AA193" s="308" t="s">
        <v>2208</v>
      </c>
      <c r="AB193" s="308" t="s">
        <v>2208</v>
      </c>
      <c r="AC193" s="308" t="s">
        <v>2208</v>
      </c>
      <c r="AD193" s="308" t="s">
        <v>2208</v>
      </c>
      <c r="AE193" s="308" t="s">
        <v>2208</v>
      </c>
      <c r="AF193" s="308" t="s">
        <v>2208</v>
      </c>
      <c r="AG193" s="308" t="s">
        <v>2208</v>
      </c>
      <c r="AH193" s="308" t="s">
        <v>2208</v>
      </c>
      <c r="AI193" s="308" t="s">
        <v>2208</v>
      </c>
      <c r="AJ193" s="308" t="s">
        <v>2208</v>
      </c>
      <c r="AK193" s="308" t="s">
        <v>2208</v>
      </c>
      <c r="AL193" s="308" t="s">
        <v>2208</v>
      </c>
    </row>
    <row r="194" spans="2:38" hidden="1" outlineLevel="1" x14ac:dyDescent="0.3">
      <c r="B194" s="527"/>
      <c r="C194" s="519" t="s">
        <v>2450</v>
      </c>
      <c r="D194" s="582" t="s">
        <v>2549</v>
      </c>
      <c r="E194" s="308" t="s">
        <v>2208</v>
      </c>
      <c r="F194" s="308" t="s">
        <v>2208</v>
      </c>
      <c r="G194" s="308" t="s">
        <v>2208</v>
      </c>
      <c r="H194" s="308" t="s">
        <v>2208</v>
      </c>
      <c r="I194" s="308" t="s">
        <v>2208</v>
      </c>
      <c r="J194" s="308" t="s">
        <v>2208</v>
      </c>
      <c r="K194" s="308" t="s">
        <v>2208</v>
      </c>
      <c r="L194" s="308" t="s">
        <v>2208</v>
      </c>
      <c r="M194" s="308" t="s">
        <v>2208</v>
      </c>
      <c r="N194" s="308" t="s">
        <v>2208</v>
      </c>
      <c r="O194" s="308" t="s">
        <v>2208</v>
      </c>
      <c r="P194" s="308" t="s">
        <v>2208</v>
      </c>
      <c r="Q194" s="308" t="s">
        <v>2208</v>
      </c>
      <c r="R194" s="308" t="s">
        <v>2208</v>
      </c>
      <c r="S194" s="308" t="s">
        <v>2208</v>
      </c>
      <c r="T194" s="308" t="s">
        <v>2208</v>
      </c>
      <c r="U194" s="308" t="s">
        <v>2208</v>
      </c>
      <c r="V194" s="308" t="s">
        <v>2208</v>
      </c>
      <c r="W194" s="308" t="s">
        <v>2208</v>
      </c>
      <c r="X194" s="308" t="s">
        <v>2208</v>
      </c>
      <c r="Y194" s="308" t="s">
        <v>2208</v>
      </c>
      <c r="Z194" s="308" t="s">
        <v>2208</v>
      </c>
      <c r="AA194" s="308" t="s">
        <v>2208</v>
      </c>
      <c r="AB194" s="308" t="s">
        <v>2208</v>
      </c>
      <c r="AC194" s="308" t="s">
        <v>2208</v>
      </c>
      <c r="AD194" s="308" t="s">
        <v>2208</v>
      </c>
      <c r="AE194" s="308" t="s">
        <v>2208</v>
      </c>
      <c r="AF194" s="308" t="s">
        <v>2208</v>
      </c>
      <c r="AG194" s="308" t="s">
        <v>2208</v>
      </c>
      <c r="AH194" s="308" t="s">
        <v>2208</v>
      </c>
      <c r="AI194" s="308" t="s">
        <v>2208</v>
      </c>
      <c r="AJ194" s="308" t="s">
        <v>2208</v>
      </c>
      <c r="AK194" s="308" t="s">
        <v>2208</v>
      </c>
      <c r="AL194" s="308" t="s">
        <v>2208</v>
      </c>
    </row>
    <row r="195" spans="2:38" hidden="1" outlineLevel="1" x14ac:dyDescent="0.3">
      <c r="B195" s="527"/>
      <c r="C195" s="519" t="s">
        <v>2450</v>
      </c>
      <c r="D195" s="582" t="s">
        <v>2550</v>
      </c>
      <c r="E195" s="308" t="s">
        <v>2208</v>
      </c>
      <c r="F195" s="308" t="s">
        <v>2208</v>
      </c>
      <c r="G195" s="308" t="s">
        <v>2208</v>
      </c>
      <c r="H195" s="308" t="s">
        <v>2208</v>
      </c>
      <c r="I195" s="308" t="s">
        <v>2208</v>
      </c>
      <c r="J195" s="308" t="s">
        <v>2208</v>
      </c>
      <c r="K195" s="308" t="s">
        <v>2208</v>
      </c>
      <c r="L195" s="308" t="s">
        <v>2208</v>
      </c>
      <c r="M195" s="308" t="s">
        <v>2208</v>
      </c>
      <c r="N195" s="308" t="s">
        <v>2208</v>
      </c>
      <c r="O195" s="308" t="s">
        <v>2208</v>
      </c>
      <c r="P195" s="308" t="s">
        <v>2208</v>
      </c>
      <c r="Q195" s="308" t="s">
        <v>2208</v>
      </c>
      <c r="R195" s="308" t="s">
        <v>2208</v>
      </c>
      <c r="S195" s="308" t="s">
        <v>2208</v>
      </c>
      <c r="T195" s="308" t="s">
        <v>2208</v>
      </c>
      <c r="U195" s="308" t="s">
        <v>2208</v>
      </c>
      <c r="V195" s="308" t="s">
        <v>2208</v>
      </c>
      <c r="W195" s="308" t="s">
        <v>2208</v>
      </c>
      <c r="X195" s="308" t="s">
        <v>2208</v>
      </c>
      <c r="Y195" s="308" t="s">
        <v>2208</v>
      </c>
      <c r="Z195" s="308" t="s">
        <v>2208</v>
      </c>
      <c r="AA195" s="308" t="s">
        <v>2208</v>
      </c>
      <c r="AB195" s="308" t="s">
        <v>2208</v>
      </c>
      <c r="AC195" s="308" t="s">
        <v>2208</v>
      </c>
      <c r="AD195" s="308" t="s">
        <v>2208</v>
      </c>
      <c r="AE195" s="308" t="s">
        <v>2208</v>
      </c>
      <c r="AF195" s="308" t="s">
        <v>2208</v>
      </c>
      <c r="AG195" s="308" t="s">
        <v>2208</v>
      </c>
      <c r="AH195" s="308" t="s">
        <v>2208</v>
      </c>
      <c r="AI195" s="308" t="s">
        <v>2208</v>
      </c>
      <c r="AJ195" s="308" t="s">
        <v>2208</v>
      </c>
      <c r="AK195" s="308" t="s">
        <v>2208</v>
      </c>
      <c r="AL195" s="308" t="s">
        <v>2208</v>
      </c>
    </row>
    <row r="196" spans="2:38" hidden="1" outlineLevel="1" x14ac:dyDescent="0.3">
      <c r="B196" s="527"/>
      <c r="C196" s="519" t="s">
        <v>2450</v>
      </c>
      <c r="D196" s="582" t="s">
        <v>2551</v>
      </c>
      <c r="E196" s="308" t="s">
        <v>2208</v>
      </c>
      <c r="F196" s="308" t="s">
        <v>2208</v>
      </c>
      <c r="G196" s="308" t="s">
        <v>2208</v>
      </c>
      <c r="H196" s="308" t="s">
        <v>2208</v>
      </c>
      <c r="I196" s="308" t="s">
        <v>2208</v>
      </c>
      <c r="J196" s="308" t="s">
        <v>2208</v>
      </c>
      <c r="K196" s="308" t="s">
        <v>2208</v>
      </c>
      <c r="L196" s="308" t="s">
        <v>2208</v>
      </c>
      <c r="M196" s="308" t="s">
        <v>2208</v>
      </c>
      <c r="N196" s="308" t="s">
        <v>2208</v>
      </c>
      <c r="O196" s="308" t="s">
        <v>2208</v>
      </c>
      <c r="P196" s="308" t="s">
        <v>2208</v>
      </c>
      <c r="Q196" s="308" t="s">
        <v>2208</v>
      </c>
      <c r="R196" s="308" t="s">
        <v>2208</v>
      </c>
      <c r="S196" s="308" t="s">
        <v>2208</v>
      </c>
      <c r="T196" s="308" t="s">
        <v>2208</v>
      </c>
      <c r="U196" s="308" t="s">
        <v>2208</v>
      </c>
      <c r="V196" s="308" t="s">
        <v>2208</v>
      </c>
      <c r="W196" s="308" t="s">
        <v>2208</v>
      </c>
      <c r="X196" s="308" t="s">
        <v>2208</v>
      </c>
      <c r="Y196" s="308" t="s">
        <v>2208</v>
      </c>
      <c r="Z196" s="308" t="s">
        <v>2208</v>
      </c>
      <c r="AA196" s="308" t="s">
        <v>2208</v>
      </c>
      <c r="AB196" s="308" t="s">
        <v>2208</v>
      </c>
      <c r="AC196" s="308" t="s">
        <v>2208</v>
      </c>
      <c r="AD196" s="308" t="s">
        <v>2208</v>
      </c>
      <c r="AE196" s="308" t="s">
        <v>2208</v>
      </c>
      <c r="AF196" s="308" t="s">
        <v>2208</v>
      </c>
      <c r="AG196" s="308" t="s">
        <v>2208</v>
      </c>
      <c r="AH196" s="308" t="s">
        <v>2208</v>
      </c>
      <c r="AI196" s="308" t="s">
        <v>2208</v>
      </c>
      <c r="AJ196" s="308" t="s">
        <v>2208</v>
      </c>
      <c r="AK196" s="308" t="s">
        <v>2208</v>
      </c>
      <c r="AL196" s="308" t="s">
        <v>2208</v>
      </c>
    </row>
    <row r="197" spans="2:38" hidden="1" outlineLevel="1" x14ac:dyDescent="0.3">
      <c r="B197" s="527"/>
      <c r="C197" s="519" t="s">
        <v>2450</v>
      </c>
      <c r="D197" s="582" t="s">
        <v>2552</v>
      </c>
      <c r="E197" s="308" t="s">
        <v>2208</v>
      </c>
      <c r="F197" s="308" t="s">
        <v>2208</v>
      </c>
      <c r="G197" s="308" t="s">
        <v>2208</v>
      </c>
      <c r="H197" s="308" t="s">
        <v>2208</v>
      </c>
      <c r="I197" s="308" t="s">
        <v>2208</v>
      </c>
      <c r="J197" s="308" t="s">
        <v>2208</v>
      </c>
      <c r="K197" s="308" t="s">
        <v>2208</v>
      </c>
      <c r="L197" s="308" t="s">
        <v>2208</v>
      </c>
      <c r="M197" s="308" t="s">
        <v>2208</v>
      </c>
      <c r="N197" s="308" t="s">
        <v>2208</v>
      </c>
      <c r="O197" s="308" t="s">
        <v>2208</v>
      </c>
      <c r="P197" s="308" t="s">
        <v>2208</v>
      </c>
      <c r="Q197" s="308" t="s">
        <v>2208</v>
      </c>
      <c r="R197" s="308" t="s">
        <v>2208</v>
      </c>
      <c r="S197" s="308" t="s">
        <v>2208</v>
      </c>
      <c r="T197" s="308" t="s">
        <v>2208</v>
      </c>
      <c r="U197" s="308" t="s">
        <v>2208</v>
      </c>
      <c r="V197" s="308" t="s">
        <v>2208</v>
      </c>
      <c r="W197" s="308" t="s">
        <v>2208</v>
      </c>
      <c r="X197" s="308" t="s">
        <v>2208</v>
      </c>
      <c r="Y197" s="308" t="s">
        <v>2208</v>
      </c>
      <c r="Z197" s="308" t="s">
        <v>2208</v>
      </c>
      <c r="AA197" s="308" t="s">
        <v>2208</v>
      </c>
      <c r="AB197" s="308" t="s">
        <v>2208</v>
      </c>
      <c r="AC197" s="308" t="s">
        <v>2208</v>
      </c>
      <c r="AD197" s="308" t="s">
        <v>2208</v>
      </c>
      <c r="AE197" s="308" t="s">
        <v>2208</v>
      </c>
      <c r="AF197" s="308" t="s">
        <v>2208</v>
      </c>
      <c r="AG197" s="308" t="s">
        <v>2208</v>
      </c>
      <c r="AH197" s="308" t="s">
        <v>2208</v>
      </c>
      <c r="AI197" s="308" t="s">
        <v>2208</v>
      </c>
      <c r="AJ197" s="308" t="s">
        <v>2208</v>
      </c>
      <c r="AK197" s="308" t="s">
        <v>2208</v>
      </c>
      <c r="AL197" s="308" t="s">
        <v>2208</v>
      </c>
    </row>
    <row r="198" spans="2:38" hidden="1" outlineLevel="1" x14ac:dyDescent="0.3">
      <c r="B198" s="527"/>
      <c r="C198" s="519" t="s">
        <v>2450</v>
      </c>
      <c r="D198" s="582" t="s">
        <v>2553</v>
      </c>
      <c r="E198" s="308" t="s">
        <v>2208</v>
      </c>
      <c r="F198" s="308" t="s">
        <v>2208</v>
      </c>
      <c r="G198" s="308" t="s">
        <v>2208</v>
      </c>
      <c r="H198" s="308" t="s">
        <v>2208</v>
      </c>
      <c r="I198" s="308" t="s">
        <v>2208</v>
      </c>
      <c r="J198" s="308" t="s">
        <v>2208</v>
      </c>
      <c r="K198" s="308" t="s">
        <v>2208</v>
      </c>
      <c r="L198" s="308" t="s">
        <v>2208</v>
      </c>
      <c r="M198" s="308" t="s">
        <v>2208</v>
      </c>
      <c r="N198" s="308" t="s">
        <v>2208</v>
      </c>
      <c r="O198" s="308" t="s">
        <v>2208</v>
      </c>
      <c r="P198" s="308" t="s">
        <v>2208</v>
      </c>
      <c r="Q198" s="308" t="s">
        <v>2208</v>
      </c>
      <c r="R198" s="308" t="s">
        <v>2208</v>
      </c>
      <c r="S198" s="308" t="s">
        <v>2208</v>
      </c>
      <c r="T198" s="308" t="s">
        <v>2208</v>
      </c>
      <c r="U198" s="308" t="s">
        <v>2208</v>
      </c>
      <c r="V198" s="308" t="s">
        <v>2208</v>
      </c>
      <c r="W198" s="308" t="s">
        <v>2208</v>
      </c>
      <c r="X198" s="308" t="s">
        <v>2208</v>
      </c>
      <c r="Y198" s="308" t="s">
        <v>2208</v>
      </c>
      <c r="Z198" s="308" t="s">
        <v>2208</v>
      </c>
      <c r="AA198" s="308" t="s">
        <v>2208</v>
      </c>
      <c r="AB198" s="308" t="s">
        <v>2208</v>
      </c>
      <c r="AC198" s="308" t="s">
        <v>2208</v>
      </c>
      <c r="AD198" s="308" t="s">
        <v>2208</v>
      </c>
      <c r="AE198" s="308" t="s">
        <v>2208</v>
      </c>
      <c r="AF198" s="308" t="s">
        <v>2208</v>
      </c>
      <c r="AG198" s="308" t="s">
        <v>2208</v>
      </c>
      <c r="AH198" s="308" t="s">
        <v>2208</v>
      </c>
      <c r="AI198" s="308" t="s">
        <v>2208</v>
      </c>
      <c r="AJ198" s="308" t="s">
        <v>2208</v>
      </c>
      <c r="AK198" s="308" t="s">
        <v>2208</v>
      </c>
      <c r="AL198" s="308" t="s">
        <v>2208</v>
      </c>
    </row>
    <row r="199" spans="2:38" hidden="1" outlineLevel="1" x14ac:dyDescent="0.3">
      <c r="B199" s="527"/>
      <c r="C199" s="519" t="s">
        <v>2450</v>
      </c>
      <c r="D199" s="582" t="s">
        <v>2554</v>
      </c>
      <c r="E199" s="308" t="s">
        <v>2208</v>
      </c>
      <c r="F199" s="308" t="s">
        <v>2208</v>
      </c>
      <c r="G199" s="308" t="s">
        <v>2208</v>
      </c>
      <c r="H199" s="308" t="s">
        <v>2208</v>
      </c>
      <c r="I199" s="308" t="s">
        <v>2208</v>
      </c>
      <c r="J199" s="308" t="s">
        <v>2208</v>
      </c>
      <c r="K199" s="308" t="s">
        <v>2208</v>
      </c>
      <c r="L199" s="308" t="s">
        <v>2208</v>
      </c>
      <c r="M199" s="308" t="s">
        <v>2208</v>
      </c>
      <c r="N199" s="308" t="s">
        <v>2208</v>
      </c>
      <c r="O199" s="308" t="s">
        <v>2208</v>
      </c>
      <c r="P199" s="308" t="s">
        <v>2208</v>
      </c>
      <c r="Q199" s="308" t="s">
        <v>2208</v>
      </c>
      <c r="R199" s="308" t="s">
        <v>2208</v>
      </c>
      <c r="S199" s="308" t="s">
        <v>2208</v>
      </c>
      <c r="T199" s="308" t="s">
        <v>2208</v>
      </c>
      <c r="U199" s="308" t="s">
        <v>2208</v>
      </c>
      <c r="V199" s="308" t="s">
        <v>2208</v>
      </c>
      <c r="W199" s="308" t="s">
        <v>2208</v>
      </c>
      <c r="X199" s="308" t="s">
        <v>2208</v>
      </c>
      <c r="Y199" s="308" t="s">
        <v>2208</v>
      </c>
      <c r="Z199" s="308" t="s">
        <v>2208</v>
      </c>
      <c r="AA199" s="308" t="s">
        <v>2208</v>
      </c>
      <c r="AB199" s="308" t="s">
        <v>2208</v>
      </c>
      <c r="AC199" s="308" t="s">
        <v>2208</v>
      </c>
      <c r="AD199" s="308" t="s">
        <v>2208</v>
      </c>
      <c r="AE199" s="308" t="s">
        <v>2208</v>
      </c>
      <c r="AF199" s="308" t="s">
        <v>2208</v>
      </c>
      <c r="AG199" s="308" t="s">
        <v>2208</v>
      </c>
      <c r="AH199" s="308" t="s">
        <v>2208</v>
      </c>
      <c r="AI199" s="308" t="s">
        <v>2208</v>
      </c>
      <c r="AJ199" s="308" t="s">
        <v>2208</v>
      </c>
      <c r="AK199" s="308" t="s">
        <v>2208</v>
      </c>
      <c r="AL199" s="308" t="s">
        <v>2208</v>
      </c>
    </row>
    <row r="200" spans="2:38" hidden="1" outlineLevel="1" x14ac:dyDescent="0.3">
      <c r="B200" s="527"/>
      <c r="C200" s="519" t="s">
        <v>2450</v>
      </c>
      <c r="D200" s="582" t="s">
        <v>2555</v>
      </c>
      <c r="E200" s="308" t="s">
        <v>2208</v>
      </c>
      <c r="F200" s="308" t="s">
        <v>2208</v>
      </c>
      <c r="G200" s="308" t="s">
        <v>2208</v>
      </c>
      <c r="H200" s="308" t="s">
        <v>2208</v>
      </c>
      <c r="I200" s="308" t="s">
        <v>2208</v>
      </c>
      <c r="J200" s="308" t="s">
        <v>2208</v>
      </c>
      <c r="K200" s="308" t="s">
        <v>2208</v>
      </c>
      <c r="L200" s="308" t="s">
        <v>2208</v>
      </c>
      <c r="M200" s="308" t="s">
        <v>2208</v>
      </c>
      <c r="N200" s="308" t="s">
        <v>2208</v>
      </c>
      <c r="O200" s="308" t="s">
        <v>2208</v>
      </c>
      <c r="P200" s="308" t="s">
        <v>2208</v>
      </c>
      <c r="Q200" s="308" t="s">
        <v>2208</v>
      </c>
      <c r="R200" s="308" t="s">
        <v>2208</v>
      </c>
      <c r="S200" s="308" t="s">
        <v>2208</v>
      </c>
      <c r="T200" s="308" t="s">
        <v>2208</v>
      </c>
      <c r="U200" s="308" t="s">
        <v>2208</v>
      </c>
      <c r="V200" s="308" t="s">
        <v>2208</v>
      </c>
      <c r="W200" s="308" t="s">
        <v>2208</v>
      </c>
      <c r="X200" s="308" t="s">
        <v>2208</v>
      </c>
      <c r="Y200" s="308" t="s">
        <v>2208</v>
      </c>
      <c r="Z200" s="308" t="s">
        <v>2208</v>
      </c>
      <c r="AA200" s="308" t="s">
        <v>2208</v>
      </c>
      <c r="AB200" s="308" t="s">
        <v>2208</v>
      </c>
      <c r="AC200" s="308" t="s">
        <v>2208</v>
      </c>
      <c r="AD200" s="308" t="s">
        <v>2208</v>
      </c>
      <c r="AE200" s="308" t="s">
        <v>2208</v>
      </c>
      <c r="AF200" s="308" t="s">
        <v>2208</v>
      </c>
      <c r="AG200" s="308" t="s">
        <v>2208</v>
      </c>
      <c r="AH200" s="308" t="s">
        <v>2208</v>
      </c>
      <c r="AI200" s="308" t="s">
        <v>2208</v>
      </c>
      <c r="AJ200" s="308" t="s">
        <v>2208</v>
      </c>
      <c r="AK200" s="308" t="s">
        <v>2208</v>
      </c>
      <c r="AL200" s="308" t="s">
        <v>2208</v>
      </c>
    </row>
    <row r="201" spans="2:38" hidden="1" outlineLevel="1" x14ac:dyDescent="0.3">
      <c r="B201" s="527"/>
      <c r="C201" s="519" t="s">
        <v>2450</v>
      </c>
      <c r="D201" s="582" t="s">
        <v>2556</v>
      </c>
      <c r="E201" s="308" t="s">
        <v>2208</v>
      </c>
      <c r="F201" s="308" t="s">
        <v>2208</v>
      </c>
      <c r="G201" s="308" t="s">
        <v>2208</v>
      </c>
      <c r="H201" s="308" t="s">
        <v>2208</v>
      </c>
      <c r="I201" s="308" t="s">
        <v>2208</v>
      </c>
      <c r="J201" s="308" t="s">
        <v>2208</v>
      </c>
      <c r="K201" s="308" t="s">
        <v>2208</v>
      </c>
      <c r="L201" s="308" t="s">
        <v>2208</v>
      </c>
      <c r="M201" s="308" t="s">
        <v>2208</v>
      </c>
      <c r="N201" s="308" t="s">
        <v>2208</v>
      </c>
      <c r="O201" s="308" t="s">
        <v>2208</v>
      </c>
      <c r="P201" s="308" t="s">
        <v>2208</v>
      </c>
      <c r="Q201" s="308" t="s">
        <v>2208</v>
      </c>
      <c r="R201" s="308" t="s">
        <v>2208</v>
      </c>
      <c r="S201" s="308" t="s">
        <v>2208</v>
      </c>
      <c r="T201" s="308" t="s">
        <v>2208</v>
      </c>
      <c r="U201" s="308" t="s">
        <v>2208</v>
      </c>
      <c r="V201" s="308" t="s">
        <v>2208</v>
      </c>
      <c r="W201" s="308" t="s">
        <v>2208</v>
      </c>
      <c r="X201" s="308" t="s">
        <v>2208</v>
      </c>
      <c r="Y201" s="308" t="s">
        <v>2208</v>
      </c>
      <c r="Z201" s="308" t="s">
        <v>2208</v>
      </c>
      <c r="AA201" s="308" t="s">
        <v>2208</v>
      </c>
      <c r="AB201" s="308" t="s">
        <v>2208</v>
      </c>
      <c r="AC201" s="308" t="s">
        <v>2208</v>
      </c>
      <c r="AD201" s="308" t="s">
        <v>2208</v>
      </c>
      <c r="AE201" s="308" t="s">
        <v>2208</v>
      </c>
      <c r="AF201" s="308" t="s">
        <v>2208</v>
      </c>
      <c r="AG201" s="308" t="s">
        <v>2208</v>
      </c>
      <c r="AH201" s="308" t="s">
        <v>2208</v>
      </c>
      <c r="AI201" s="308" t="s">
        <v>2208</v>
      </c>
      <c r="AJ201" s="308" t="s">
        <v>2208</v>
      </c>
      <c r="AK201" s="308" t="s">
        <v>2208</v>
      </c>
      <c r="AL201" s="308" t="s">
        <v>2208</v>
      </c>
    </row>
    <row r="202" spans="2:38" hidden="1" outlineLevel="1" x14ac:dyDescent="0.3">
      <c r="B202" s="527"/>
      <c r="C202" s="519" t="s">
        <v>2450</v>
      </c>
      <c r="D202" s="582" t="s">
        <v>2557</v>
      </c>
      <c r="E202" s="308" t="s">
        <v>2208</v>
      </c>
      <c r="F202" s="308" t="s">
        <v>2208</v>
      </c>
      <c r="G202" s="308" t="s">
        <v>2208</v>
      </c>
      <c r="H202" s="308" t="s">
        <v>2208</v>
      </c>
      <c r="I202" s="308" t="s">
        <v>2208</v>
      </c>
      <c r="J202" s="308" t="s">
        <v>2208</v>
      </c>
      <c r="K202" s="308" t="s">
        <v>2208</v>
      </c>
      <c r="L202" s="308" t="s">
        <v>2208</v>
      </c>
      <c r="M202" s="308" t="s">
        <v>2208</v>
      </c>
      <c r="N202" s="308" t="s">
        <v>2208</v>
      </c>
      <c r="O202" s="308" t="s">
        <v>2208</v>
      </c>
      <c r="P202" s="308" t="s">
        <v>2208</v>
      </c>
      <c r="Q202" s="308" t="s">
        <v>2208</v>
      </c>
      <c r="R202" s="308" t="s">
        <v>2208</v>
      </c>
      <c r="S202" s="308" t="s">
        <v>2208</v>
      </c>
      <c r="T202" s="308" t="s">
        <v>2208</v>
      </c>
      <c r="U202" s="308" t="s">
        <v>2208</v>
      </c>
      <c r="V202" s="308" t="s">
        <v>2208</v>
      </c>
      <c r="W202" s="308" t="s">
        <v>2208</v>
      </c>
      <c r="X202" s="308" t="s">
        <v>2208</v>
      </c>
      <c r="Y202" s="308" t="s">
        <v>2208</v>
      </c>
      <c r="Z202" s="308" t="s">
        <v>2208</v>
      </c>
      <c r="AA202" s="308" t="s">
        <v>2208</v>
      </c>
      <c r="AB202" s="308" t="s">
        <v>2208</v>
      </c>
      <c r="AC202" s="308" t="s">
        <v>2208</v>
      </c>
      <c r="AD202" s="308" t="s">
        <v>2208</v>
      </c>
      <c r="AE202" s="308" t="s">
        <v>2208</v>
      </c>
      <c r="AF202" s="308" t="s">
        <v>2208</v>
      </c>
      <c r="AG202" s="308" t="s">
        <v>2208</v>
      </c>
      <c r="AH202" s="308" t="s">
        <v>2208</v>
      </c>
      <c r="AI202" s="308" t="s">
        <v>2208</v>
      </c>
      <c r="AJ202" s="308" t="s">
        <v>2208</v>
      </c>
      <c r="AK202" s="308" t="s">
        <v>2208</v>
      </c>
      <c r="AL202" s="308" t="s">
        <v>2208</v>
      </c>
    </row>
    <row r="203" spans="2:38" hidden="1" outlineLevel="1" x14ac:dyDescent="0.3">
      <c r="B203" s="527"/>
      <c r="C203" s="519" t="s">
        <v>2450</v>
      </c>
      <c r="D203" s="582" t="s">
        <v>2558</v>
      </c>
      <c r="E203" s="308" t="s">
        <v>2208</v>
      </c>
      <c r="F203" s="308" t="s">
        <v>2208</v>
      </c>
      <c r="G203" s="308" t="s">
        <v>2208</v>
      </c>
      <c r="H203" s="308" t="s">
        <v>2208</v>
      </c>
      <c r="I203" s="308" t="s">
        <v>2208</v>
      </c>
      <c r="J203" s="308" t="s">
        <v>2208</v>
      </c>
      <c r="K203" s="308" t="s">
        <v>2208</v>
      </c>
      <c r="L203" s="308" t="s">
        <v>2208</v>
      </c>
      <c r="M203" s="308" t="s">
        <v>2208</v>
      </c>
      <c r="N203" s="308" t="s">
        <v>2208</v>
      </c>
      <c r="O203" s="308" t="s">
        <v>2208</v>
      </c>
      <c r="P203" s="308" t="s">
        <v>2208</v>
      </c>
      <c r="Q203" s="308" t="s">
        <v>2208</v>
      </c>
      <c r="R203" s="308" t="s">
        <v>2208</v>
      </c>
      <c r="S203" s="308" t="s">
        <v>2208</v>
      </c>
      <c r="T203" s="308" t="s">
        <v>2208</v>
      </c>
      <c r="U203" s="308" t="s">
        <v>2208</v>
      </c>
      <c r="V203" s="308" t="s">
        <v>2208</v>
      </c>
      <c r="W203" s="308" t="s">
        <v>2208</v>
      </c>
      <c r="X203" s="308" t="s">
        <v>2208</v>
      </c>
      <c r="Y203" s="308" t="s">
        <v>2208</v>
      </c>
      <c r="Z203" s="308" t="s">
        <v>2208</v>
      </c>
      <c r="AA203" s="308" t="s">
        <v>2208</v>
      </c>
      <c r="AB203" s="308" t="s">
        <v>2208</v>
      </c>
      <c r="AC203" s="308" t="s">
        <v>2208</v>
      </c>
      <c r="AD203" s="308" t="s">
        <v>2208</v>
      </c>
      <c r="AE203" s="308" t="s">
        <v>2208</v>
      </c>
      <c r="AF203" s="308" t="s">
        <v>2208</v>
      </c>
      <c r="AG203" s="308" t="s">
        <v>2208</v>
      </c>
      <c r="AH203" s="308" t="s">
        <v>2208</v>
      </c>
      <c r="AI203" s="308" t="s">
        <v>2208</v>
      </c>
      <c r="AJ203" s="308" t="s">
        <v>2208</v>
      </c>
      <c r="AK203" s="308" t="s">
        <v>2208</v>
      </c>
      <c r="AL203" s="308" t="s">
        <v>2208</v>
      </c>
    </row>
    <row r="204" spans="2:38" hidden="1" outlineLevel="1" x14ac:dyDescent="0.3">
      <c r="B204" s="527"/>
      <c r="C204" s="519" t="s">
        <v>2450</v>
      </c>
      <c r="D204" s="582" t="s">
        <v>2559</v>
      </c>
      <c r="E204" s="308" t="s">
        <v>2208</v>
      </c>
      <c r="F204" s="308" t="s">
        <v>2208</v>
      </c>
      <c r="G204" s="308" t="s">
        <v>2208</v>
      </c>
      <c r="H204" s="308" t="s">
        <v>2208</v>
      </c>
      <c r="I204" s="308" t="s">
        <v>2208</v>
      </c>
      <c r="J204" s="308" t="s">
        <v>2208</v>
      </c>
      <c r="K204" s="308" t="s">
        <v>2208</v>
      </c>
      <c r="L204" s="308" t="s">
        <v>2208</v>
      </c>
      <c r="M204" s="308" t="s">
        <v>2208</v>
      </c>
      <c r="N204" s="308" t="s">
        <v>2208</v>
      </c>
      <c r="O204" s="308" t="s">
        <v>2208</v>
      </c>
      <c r="P204" s="308" t="s">
        <v>2208</v>
      </c>
      <c r="Q204" s="308" t="s">
        <v>2208</v>
      </c>
      <c r="R204" s="308" t="s">
        <v>2208</v>
      </c>
      <c r="S204" s="308" t="s">
        <v>2208</v>
      </c>
      <c r="T204" s="308" t="s">
        <v>2208</v>
      </c>
      <c r="U204" s="308" t="s">
        <v>2208</v>
      </c>
      <c r="V204" s="308" t="s">
        <v>2208</v>
      </c>
      <c r="W204" s="308" t="s">
        <v>2208</v>
      </c>
      <c r="X204" s="308" t="s">
        <v>2208</v>
      </c>
      <c r="Y204" s="308" t="s">
        <v>2208</v>
      </c>
      <c r="Z204" s="308" t="s">
        <v>2208</v>
      </c>
      <c r="AA204" s="308" t="s">
        <v>2208</v>
      </c>
      <c r="AB204" s="308" t="s">
        <v>2208</v>
      </c>
      <c r="AC204" s="308" t="s">
        <v>2208</v>
      </c>
      <c r="AD204" s="308" t="s">
        <v>2208</v>
      </c>
      <c r="AE204" s="308" t="s">
        <v>2208</v>
      </c>
      <c r="AF204" s="308" t="s">
        <v>2208</v>
      </c>
      <c r="AG204" s="308" t="s">
        <v>2208</v>
      </c>
      <c r="AH204" s="308" t="s">
        <v>2208</v>
      </c>
      <c r="AI204" s="308" t="s">
        <v>2208</v>
      </c>
      <c r="AJ204" s="308" t="s">
        <v>2208</v>
      </c>
      <c r="AK204" s="308" t="s">
        <v>2208</v>
      </c>
      <c r="AL204" s="308" t="s">
        <v>2208</v>
      </c>
    </row>
    <row r="205" spans="2:38" hidden="1" outlineLevel="1" x14ac:dyDescent="0.3">
      <c r="B205" s="527"/>
      <c r="C205" s="519" t="s">
        <v>2450</v>
      </c>
      <c r="D205" s="582" t="s">
        <v>2560</v>
      </c>
      <c r="E205" s="308" t="s">
        <v>2208</v>
      </c>
      <c r="F205" s="308" t="s">
        <v>2208</v>
      </c>
      <c r="G205" s="308" t="s">
        <v>2208</v>
      </c>
      <c r="H205" s="308" t="s">
        <v>2208</v>
      </c>
      <c r="I205" s="308" t="s">
        <v>2208</v>
      </c>
      <c r="J205" s="308" t="s">
        <v>2208</v>
      </c>
      <c r="K205" s="308" t="s">
        <v>2208</v>
      </c>
      <c r="L205" s="308" t="s">
        <v>2208</v>
      </c>
      <c r="M205" s="308" t="s">
        <v>2208</v>
      </c>
      <c r="N205" s="308" t="s">
        <v>2208</v>
      </c>
      <c r="O205" s="308" t="s">
        <v>2208</v>
      </c>
      <c r="P205" s="308" t="s">
        <v>2208</v>
      </c>
      <c r="Q205" s="308" t="s">
        <v>2208</v>
      </c>
      <c r="R205" s="308" t="s">
        <v>2208</v>
      </c>
      <c r="S205" s="308" t="s">
        <v>2208</v>
      </c>
      <c r="T205" s="308" t="s">
        <v>2208</v>
      </c>
      <c r="U205" s="308" t="s">
        <v>2208</v>
      </c>
      <c r="V205" s="308" t="s">
        <v>2208</v>
      </c>
      <c r="W205" s="308" t="s">
        <v>2208</v>
      </c>
      <c r="X205" s="308" t="s">
        <v>2208</v>
      </c>
      <c r="Y205" s="308" t="s">
        <v>2208</v>
      </c>
      <c r="Z205" s="308" t="s">
        <v>2208</v>
      </c>
      <c r="AA205" s="308" t="s">
        <v>2208</v>
      </c>
      <c r="AB205" s="308" t="s">
        <v>2208</v>
      </c>
      <c r="AC205" s="308" t="s">
        <v>2208</v>
      </c>
      <c r="AD205" s="308" t="s">
        <v>2208</v>
      </c>
      <c r="AE205" s="308" t="s">
        <v>2208</v>
      </c>
      <c r="AF205" s="308" t="s">
        <v>2208</v>
      </c>
      <c r="AG205" s="308" t="s">
        <v>2208</v>
      </c>
      <c r="AH205" s="308" t="s">
        <v>2208</v>
      </c>
      <c r="AI205" s="308" t="s">
        <v>2208</v>
      </c>
      <c r="AJ205" s="308" t="s">
        <v>2208</v>
      </c>
      <c r="AK205" s="308" t="s">
        <v>2208</v>
      </c>
      <c r="AL205" s="308" t="s">
        <v>2208</v>
      </c>
    </row>
    <row r="206" spans="2:38" hidden="1" outlineLevel="1" x14ac:dyDescent="0.3">
      <c r="B206" s="527"/>
      <c r="C206" s="519" t="s">
        <v>2450</v>
      </c>
      <c r="D206" s="582" t="s">
        <v>2561</v>
      </c>
      <c r="E206" s="308" t="s">
        <v>2208</v>
      </c>
      <c r="F206" s="308" t="s">
        <v>2208</v>
      </c>
      <c r="G206" s="308" t="s">
        <v>2208</v>
      </c>
      <c r="H206" s="308" t="s">
        <v>2208</v>
      </c>
      <c r="I206" s="308" t="s">
        <v>2208</v>
      </c>
      <c r="J206" s="308" t="s">
        <v>2208</v>
      </c>
      <c r="K206" s="308" t="s">
        <v>2208</v>
      </c>
      <c r="L206" s="308" t="s">
        <v>2208</v>
      </c>
      <c r="M206" s="308" t="s">
        <v>2208</v>
      </c>
      <c r="N206" s="308" t="s">
        <v>2208</v>
      </c>
      <c r="O206" s="308" t="s">
        <v>2208</v>
      </c>
      <c r="P206" s="308" t="s">
        <v>2208</v>
      </c>
      <c r="Q206" s="308" t="s">
        <v>2208</v>
      </c>
      <c r="R206" s="308" t="s">
        <v>2208</v>
      </c>
      <c r="S206" s="308" t="s">
        <v>2208</v>
      </c>
      <c r="T206" s="308" t="s">
        <v>2208</v>
      </c>
      <c r="U206" s="308" t="s">
        <v>2208</v>
      </c>
      <c r="V206" s="308" t="s">
        <v>2208</v>
      </c>
      <c r="W206" s="308" t="s">
        <v>2208</v>
      </c>
      <c r="X206" s="308" t="s">
        <v>2208</v>
      </c>
      <c r="Y206" s="308" t="s">
        <v>2208</v>
      </c>
      <c r="Z206" s="308" t="s">
        <v>2208</v>
      </c>
      <c r="AA206" s="308" t="s">
        <v>2208</v>
      </c>
      <c r="AB206" s="308" t="s">
        <v>2208</v>
      </c>
      <c r="AC206" s="308" t="s">
        <v>2208</v>
      </c>
      <c r="AD206" s="308" t="s">
        <v>2208</v>
      </c>
      <c r="AE206" s="308" t="s">
        <v>2208</v>
      </c>
      <c r="AF206" s="308" t="s">
        <v>2208</v>
      </c>
      <c r="AG206" s="308" t="s">
        <v>2208</v>
      </c>
      <c r="AH206" s="308" t="s">
        <v>2208</v>
      </c>
      <c r="AI206" s="308" t="s">
        <v>2208</v>
      </c>
      <c r="AJ206" s="308" t="s">
        <v>2208</v>
      </c>
      <c r="AK206" s="308" t="s">
        <v>2208</v>
      </c>
      <c r="AL206" s="308" t="s">
        <v>2208</v>
      </c>
    </row>
    <row r="207" spans="2:38" hidden="1" outlineLevel="1" x14ac:dyDescent="0.3">
      <c r="B207" s="527"/>
      <c r="C207" s="519" t="s">
        <v>2450</v>
      </c>
      <c r="D207" s="582" t="s">
        <v>2562</v>
      </c>
      <c r="E207" s="308" t="s">
        <v>2208</v>
      </c>
      <c r="F207" s="308" t="s">
        <v>2208</v>
      </c>
      <c r="G207" s="308" t="s">
        <v>2208</v>
      </c>
      <c r="H207" s="308" t="s">
        <v>2208</v>
      </c>
      <c r="I207" s="308" t="s">
        <v>2208</v>
      </c>
      <c r="J207" s="308" t="s">
        <v>2208</v>
      </c>
      <c r="K207" s="308" t="s">
        <v>2208</v>
      </c>
      <c r="L207" s="308" t="s">
        <v>2208</v>
      </c>
      <c r="M207" s="308" t="s">
        <v>2208</v>
      </c>
      <c r="N207" s="308" t="s">
        <v>2208</v>
      </c>
      <c r="O207" s="308" t="s">
        <v>2208</v>
      </c>
      <c r="P207" s="308" t="s">
        <v>2208</v>
      </c>
      <c r="Q207" s="308" t="s">
        <v>2208</v>
      </c>
      <c r="R207" s="308" t="s">
        <v>2208</v>
      </c>
      <c r="S207" s="308" t="s">
        <v>2208</v>
      </c>
      <c r="T207" s="308" t="s">
        <v>2208</v>
      </c>
      <c r="U207" s="308" t="s">
        <v>2208</v>
      </c>
      <c r="V207" s="308" t="s">
        <v>2208</v>
      </c>
      <c r="W207" s="308" t="s">
        <v>2208</v>
      </c>
      <c r="X207" s="308" t="s">
        <v>2208</v>
      </c>
      <c r="Y207" s="308" t="s">
        <v>2208</v>
      </c>
      <c r="Z207" s="308" t="s">
        <v>2208</v>
      </c>
      <c r="AA207" s="308" t="s">
        <v>2208</v>
      </c>
      <c r="AB207" s="308" t="s">
        <v>2208</v>
      </c>
      <c r="AC207" s="308" t="s">
        <v>2208</v>
      </c>
      <c r="AD207" s="308" t="s">
        <v>2208</v>
      </c>
      <c r="AE207" s="308" t="s">
        <v>2208</v>
      </c>
      <c r="AF207" s="308" t="s">
        <v>2208</v>
      </c>
      <c r="AG207" s="308" t="s">
        <v>2208</v>
      </c>
      <c r="AH207" s="308" t="s">
        <v>2208</v>
      </c>
      <c r="AI207" s="308" t="s">
        <v>2208</v>
      </c>
      <c r="AJ207" s="308" t="s">
        <v>2208</v>
      </c>
      <c r="AK207" s="308" t="s">
        <v>2208</v>
      </c>
      <c r="AL207" s="308" t="s">
        <v>2208</v>
      </c>
    </row>
    <row r="208" spans="2:38" hidden="1" outlineLevel="1" x14ac:dyDescent="0.3">
      <c r="B208" s="527"/>
      <c r="C208" s="519" t="s">
        <v>2450</v>
      </c>
      <c r="D208" s="582" t="s">
        <v>4221</v>
      </c>
      <c r="E208" s="308" t="s">
        <v>2208</v>
      </c>
      <c r="F208" s="308" t="s">
        <v>2208</v>
      </c>
      <c r="G208" s="308" t="s">
        <v>2208</v>
      </c>
      <c r="H208" s="308" t="s">
        <v>2208</v>
      </c>
      <c r="I208" s="308" t="s">
        <v>2208</v>
      </c>
      <c r="J208" s="308" t="s">
        <v>2208</v>
      </c>
      <c r="K208" s="308" t="s">
        <v>2208</v>
      </c>
      <c r="L208" s="308" t="s">
        <v>2208</v>
      </c>
      <c r="M208" s="308" t="s">
        <v>2208</v>
      </c>
      <c r="N208" s="308" t="s">
        <v>2208</v>
      </c>
      <c r="O208" s="308" t="s">
        <v>2208</v>
      </c>
      <c r="P208" s="308" t="s">
        <v>2208</v>
      </c>
      <c r="Q208" s="308" t="s">
        <v>2208</v>
      </c>
      <c r="R208" s="308" t="s">
        <v>2208</v>
      </c>
      <c r="S208" s="308" t="s">
        <v>2208</v>
      </c>
      <c r="T208" s="308" t="s">
        <v>2208</v>
      </c>
      <c r="U208" s="308" t="s">
        <v>2208</v>
      </c>
      <c r="V208" s="308" t="s">
        <v>2208</v>
      </c>
      <c r="W208" s="308" t="s">
        <v>2208</v>
      </c>
      <c r="X208" s="308" t="s">
        <v>2208</v>
      </c>
      <c r="Y208" s="308" t="s">
        <v>2208</v>
      </c>
      <c r="Z208" s="308" t="s">
        <v>2208</v>
      </c>
      <c r="AA208" s="308" t="s">
        <v>2208</v>
      </c>
      <c r="AB208" s="308" t="s">
        <v>2208</v>
      </c>
      <c r="AC208" s="308" t="s">
        <v>2208</v>
      </c>
      <c r="AD208" s="308" t="s">
        <v>2208</v>
      </c>
      <c r="AE208" s="308" t="s">
        <v>2208</v>
      </c>
      <c r="AF208" s="308" t="s">
        <v>2208</v>
      </c>
      <c r="AG208" s="308" t="s">
        <v>2208</v>
      </c>
      <c r="AH208" s="308" t="s">
        <v>2208</v>
      </c>
      <c r="AI208" s="308" t="s">
        <v>2208</v>
      </c>
      <c r="AJ208" s="308" t="s">
        <v>2208</v>
      </c>
      <c r="AK208" s="308" t="s">
        <v>2208</v>
      </c>
      <c r="AL208" s="308" t="s">
        <v>2208</v>
      </c>
    </row>
    <row r="209" spans="2:38" hidden="1" outlineLevel="1" x14ac:dyDescent="0.3">
      <c r="B209" s="527"/>
      <c r="C209" s="519" t="s">
        <v>2450</v>
      </c>
      <c r="D209" s="582" t="s">
        <v>2563</v>
      </c>
      <c r="E209" s="308" t="s">
        <v>2208</v>
      </c>
      <c r="F209" s="308" t="s">
        <v>2208</v>
      </c>
      <c r="G209" s="308" t="s">
        <v>2208</v>
      </c>
      <c r="H209" s="308" t="s">
        <v>2208</v>
      </c>
      <c r="I209" s="308" t="s">
        <v>2208</v>
      </c>
      <c r="J209" s="308" t="s">
        <v>2208</v>
      </c>
      <c r="K209" s="308" t="s">
        <v>2208</v>
      </c>
      <c r="L209" s="308" t="s">
        <v>2208</v>
      </c>
      <c r="M209" s="308" t="s">
        <v>2208</v>
      </c>
      <c r="N209" s="308" t="s">
        <v>2208</v>
      </c>
      <c r="O209" s="308" t="s">
        <v>2208</v>
      </c>
      <c r="P209" s="308" t="s">
        <v>2208</v>
      </c>
      <c r="Q209" s="308" t="s">
        <v>2208</v>
      </c>
      <c r="R209" s="308" t="s">
        <v>2208</v>
      </c>
      <c r="S209" s="308" t="s">
        <v>2208</v>
      </c>
      <c r="T209" s="308" t="s">
        <v>2208</v>
      </c>
      <c r="U209" s="308" t="s">
        <v>2208</v>
      </c>
      <c r="V209" s="308" t="s">
        <v>2208</v>
      </c>
      <c r="W209" s="308" t="s">
        <v>2208</v>
      </c>
      <c r="X209" s="308" t="s">
        <v>2208</v>
      </c>
      <c r="Y209" s="308" t="s">
        <v>2208</v>
      </c>
      <c r="Z209" s="308" t="s">
        <v>2208</v>
      </c>
      <c r="AA209" s="308" t="s">
        <v>2208</v>
      </c>
      <c r="AB209" s="308" t="s">
        <v>2208</v>
      </c>
      <c r="AC209" s="308" t="s">
        <v>2208</v>
      </c>
      <c r="AD209" s="308" t="s">
        <v>2208</v>
      </c>
      <c r="AE209" s="308" t="s">
        <v>2208</v>
      </c>
      <c r="AF209" s="308" t="s">
        <v>2208</v>
      </c>
      <c r="AG209" s="308" t="s">
        <v>2208</v>
      </c>
      <c r="AH209" s="308" t="s">
        <v>2208</v>
      </c>
      <c r="AI209" s="308" t="s">
        <v>2208</v>
      </c>
      <c r="AJ209" s="308" t="s">
        <v>2208</v>
      </c>
      <c r="AK209" s="308" t="s">
        <v>2208</v>
      </c>
      <c r="AL209" s="308" t="s">
        <v>2208</v>
      </c>
    </row>
    <row r="210" spans="2:38" hidden="1" outlineLevel="1" x14ac:dyDescent="0.3">
      <c r="B210" s="527"/>
      <c r="C210" s="519" t="s">
        <v>2450</v>
      </c>
      <c r="D210" s="582" t="s">
        <v>2564</v>
      </c>
      <c r="E210" s="308" t="s">
        <v>2208</v>
      </c>
      <c r="F210" s="308" t="s">
        <v>2208</v>
      </c>
      <c r="G210" s="308" t="s">
        <v>2208</v>
      </c>
      <c r="H210" s="308" t="s">
        <v>2208</v>
      </c>
      <c r="I210" s="308" t="s">
        <v>2208</v>
      </c>
      <c r="J210" s="308" t="s">
        <v>2208</v>
      </c>
      <c r="K210" s="308" t="s">
        <v>2208</v>
      </c>
      <c r="L210" s="308" t="s">
        <v>2208</v>
      </c>
      <c r="M210" s="308" t="s">
        <v>2208</v>
      </c>
      <c r="N210" s="308" t="s">
        <v>2208</v>
      </c>
      <c r="O210" s="308" t="s">
        <v>2208</v>
      </c>
      <c r="P210" s="308" t="s">
        <v>2208</v>
      </c>
      <c r="Q210" s="308" t="s">
        <v>2208</v>
      </c>
      <c r="R210" s="308" t="s">
        <v>2208</v>
      </c>
      <c r="S210" s="308" t="s">
        <v>2208</v>
      </c>
      <c r="T210" s="308" t="s">
        <v>2208</v>
      </c>
      <c r="U210" s="308" t="s">
        <v>2208</v>
      </c>
      <c r="V210" s="308" t="s">
        <v>2208</v>
      </c>
      <c r="W210" s="308" t="s">
        <v>2208</v>
      </c>
      <c r="X210" s="308" t="s">
        <v>2208</v>
      </c>
      <c r="Y210" s="308" t="s">
        <v>2208</v>
      </c>
      <c r="Z210" s="308" t="s">
        <v>2208</v>
      </c>
      <c r="AA210" s="308" t="s">
        <v>2208</v>
      </c>
      <c r="AB210" s="308" t="s">
        <v>2208</v>
      </c>
      <c r="AC210" s="308" t="s">
        <v>2208</v>
      </c>
      <c r="AD210" s="308" t="s">
        <v>2208</v>
      </c>
      <c r="AE210" s="308" t="s">
        <v>2208</v>
      </c>
      <c r="AF210" s="308" t="s">
        <v>2208</v>
      </c>
      <c r="AG210" s="308" t="s">
        <v>2208</v>
      </c>
      <c r="AH210" s="308" t="s">
        <v>2208</v>
      </c>
      <c r="AI210" s="308" t="s">
        <v>2208</v>
      </c>
      <c r="AJ210" s="308" t="s">
        <v>2208</v>
      </c>
      <c r="AK210" s="308" t="s">
        <v>2208</v>
      </c>
      <c r="AL210" s="308" t="s">
        <v>2208</v>
      </c>
    </row>
    <row r="211" spans="2:38" hidden="1" outlineLevel="1" x14ac:dyDescent="0.3">
      <c r="B211" s="527"/>
      <c r="C211" s="519" t="s">
        <v>2450</v>
      </c>
      <c r="D211" s="582" t="s">
        <v>2565</v>
      </c>
      <c r="E211" s="308" t="s">
        <v>2208</v>
      </c>
      <c r="F211" s="308" t="s">
        <v>2208</v>
      </c>
      <c r="G211" s="308" t="s">
        <v>2208</v>
      </c>
      <c r="H211" s="308" t="s">
        <v>2208</v>
      </c>
      <c r="I211" s="308" t="s">
        <v>2208</v>
      </c>
      <c r="J211" s="308" t="s">
        <v>2208</v>
      </c>
      <c r="K211" s="308" t="s">
        <v>2208</v>
      </c>
      <c r="L211" s="308" t="s">
        <v>2208</v>
      </c>
      <c r="M211" s="308" t="s">
        <v>2208</v>
      </c>
      <c r="N211" s="308" t="s">
        <v>2208</v>
      </c>
      <c r="O211" s="308" t="s">
        <v>2208</v>
      </c>
      <c r="P211" s="308" t="s">
        <v>2208</v>
      </c>
      <c r="Q211" s="308" t="s">
        <v>2208</v>
      </c>
      <c r="R211" s="308" t="s">
        <v>2208</v>
      </c>
      <c r="S211" s="308" t="s">
        <v>2208</v>
      </c>
      <c r="T211" s="308" t="s">
        <v>2208</v>
      </c>
      <c r="U211" s="308" t="s">
        <v>2208</v>
      </c>
      <c r="V211" s="308" t="s">
        <v>2208</v>
      </c>
      <c r="W211" s="308" t="s">
        <v>2208</v>
      </c>
      <c r="X211" s="308" t="s">
        <v>2208</v>
      </c>
      <c r="Y211" s="308" t="s">
        <v>2208</v>
      </c>
      <c r="Z211" s="308" t="s">
        <v>2208</v>
      </c>
      <c r="AA211" s="308" t="s">
        <v>2208</v>
      </c>
      <c r="AB211" s="308" t="s">
        <v>2208</v>
      </c>
      <c r="AC211" s="308" t="s">
        <v>2208</v>
      </c>
      <c r="AD211" s="308" t="s">
        <v>2208</v>
      </c>
      <c r="AE211" s="308" t="s">
        <v>2208</v>
      </c>
      <c r="AF211" s="308" t="s">
        <v>2208</v>
      </c>
      <c r="AG211" s="308" t="s">
        <v>2208</v>
      </c>
      <c r="AH211" s="308" t="s">
        <v>2208</v>
      </c>
      <c r="AI211" s="308" t="s">
        <v>2208</v>
      </c>
      <c r="AJ211" s="308" t="s">
        <v>2208</v>
      </c>
      <c r="AK211" s="308" t="s">
        <v>2208</v>
      </c>
      <c r="AL211" s="308" t="s">
        <v>2208</v>
      </c>
    </row>
    <row r="212" spans="2:38" hidden="1" outlineLevel="1" x14ac:dyDescent="0.3">
      <c r="B212" s="527"/>
      <c r="C212" s="519" t="s">
        <v>2450</v>
      </c>
      <c r="D212" s="582" t="s">
        <v>2566</v>
      </c>
      <c r="E212" s="308" t="s">
        <v>2208</v>
      </c>
      <c r="F212" s="308" t="s">
        <v>2208</v>
      </c>
      <c r="G212" s="308" t="s">
        <v>2208</v>
      </c>
      <c r="H212" s="308" t="s">
        <v>2208</v>
      </c>
      <c r="I212" s="308" t="s">
        <v>2208</v>
      </c>
      <c r="J212" s="308" t="s">
        <v>2208</v>
      </c>
      <c r="K212" s="308" t="s">
        <v>2208</v>
      </c>
      <c r="L212" s="308" t="s">
        <v>2208</v>
      </c>
      <c r="M212" s="308" t="s">
        <v>2208</v>
      </c>
      <c r="N212" s="308" t="s">
        <v>2208</v>
      </c>
      <c r="O212" s="308" t="s">
        <v>2208</v>
      </c>
      <c r="P212" s="308" t="s">
        <v>2208</v>
      </c>
      <c r="Q212" s="308" t="s">
        <v>2208</v>
      </c>
      <c r="R212" s="308" t="s">
        <v>2208</v>
      </c>
      <c r="S212" s="308" t="s">
        <v>2208</v>
      </c>
      <c r="T212" s="308" t="s">
        <v>2208</v>
      </c>
      <c r="U212" s="308" t="s">
        <v>2208</v>
      </c>
      <c r="V212" s="308" t="s">
        <v>2208</v>
      </c>
      <c r="W212" s="308" t="s">
        <v>2208</v>
      </c>
      <c r="X212" s="308" t="s">
        <v>2208</v>
      </c>
      <c r="Y212" s="308" t="s">
        <v>2208</v>
      </c>
      <c r="Z212" s="308" t="s">
        <v>2208</v>
      </c>
      <c r="AA212" s="308" t="s">
        <v>2208</v>
      </c>
      <c r="AB212" s="308" t="s">
        <v>2208</v>
      </c>
      <c r="AC212" s="308" t="s">
        <v>2208</v>
      </c>
      <c r="AD212" s="308" t="s">
        <v>2208</v>
      </c>
      <c r="AE212" s="308" t="s">
        <v>2208</v>
      </c>
      <c r="AF212" s="308" t="s">
        <v>2208</v>
      </c>
      <c r="AG212" s="308" t="s">
        <v>2208</v>
      </c>
      <c r="AH212" s="308" t="s">
        <v>2208</v>
      </c>
      <c r="AI212" s="308" t="s">
        <v>2208</v>
      </c>
      <c r="AJ212" s="308" t="s">
        <v>2208</v>
      </c>
      <c r="AK212" s="308" t="s">
        <v>2208</v>
      </c>
      <c r="AL212" s="308" t="s">
        <v>2208</v>
      </c>
    </row>
    <row r="213" spans="2:38" hidden="1" outlineLevel="1" x14ac:dyDescent="0.3">
      <c r="B213" s="527"/>
      <c r="C213" s="519" t="s">
        <v>2450</v>
      </c>
      <c r="D213" s="582" t="s">
        <v>2567</v>
      </c>
      <c r="E213" s="308" t="s">
        <v>2208</v>
      </c>
      <c r="F213" s="308" t="s">
        <v>2208</v>
      </c>
      <c r="G213" s="308" t="s">
        <v>2208</v>
      </c>
      <c r="H213" s="308" t="s">
        <v>2208</v>
      </c>
      <c r="I213" s="308" t="s">
        <v>2208</v>
      </c>
      <c r="J213" s="308" t="s">
        <v>2208</v>
      </c>
      <c r="K213" s="308" t="s">
        <v>2208</v>
      </c>
      <c r="L213" s="308" t="s">
        <v>2208</v>
      </c>
      <c r="M213" s="308" t="s">
        <v>2208</v>
      </c>
      <c r="N213" s="308" t="s">
        <v>2208</v>
      </c>
      <c r="O213" s="308" t="s">
        <v>2208</v>
      </c>
      <c r="P213" s="308" t="s">
        <v>2208</v>
      </c>
      <c r="Q213" s="308" t="s">
        <v>2208</v>
      </c>
      <c r="R213" s="308" t="s">
        <v>2208</v>
      </c>
      <c r="S213" s="308" t="s">
        <v>2208</v>
      </c>
      <c r="T213" s="308" t="s">
        <v>2208</v>
      </c>
      <c r="U213" s="308" t="s">
        <v>2208</v>
      </c>
      <c r="V213" s="308" t="s">
        <v>2208</v>
      </c>
      <c r="W213" s="308" t="s">
        <v>2208</v>
      </c>
      <c r="X213" s="308" t="s">
        <v>2208</v>
      </c>
      <c r="Y213" s="308" t="s">
        <v>2208</v>
      </c>
      <c r="Z213" s="308" t="s">
        <v>2208</v>
      </c>
      <c r="AA213" s="308" t="s">
        <v>2208</v>
      </c>
      <c r="AB213" s="308" t="s">
        <v>2208</v>
      </c>
      <c r="AC213" s="308" t="s">
        <v>2208</v>
      </c>
      <c r="AD213" s="308" t="s">
        <v>2208</v>
      </c>
      <c r="AE213" s="308" t="s">
        <v>2208</v>
      </c>
      <c r="AF213" s="308" t="s">
        <v>2208</v>
      </c>
      <c r="AG213" s="308" t="s">
        <v>2208</v>
      </c>
      <c r="AH213" s="308" t="s">
        <v>2208</v>
      </c>
      <c r="AI213" s="308" t="s">
        <v>2208</v>
      </c>
      <c r="AJ213" s="308" t="s">
        <v>2208</v>
      </c>
      <c r="AK213" s="308" t="s">
        <v>2208</v>
      </c>
      <c r="AL213" s="308" t="s">
        <v>2208</v>
      </c>
    </row>
    <row r="214" spans="2:38" hidden="1" outlineLevel="1" x14ac:dyDescent="0.3">
      <c r="B214" s="527"/>
      <c r="C214" s="519" t="s">
        <v>2450</v>
      </c>
      <c r="D214" s="582" t="s">
        <v>2568</v>
      </c>
      <c r="E214" s="308" t="s">
        <v>2208</v>
      </c>
      <c r="F214" s="308" t="s">
        <v>2208</v>
      </c>
      <c r="G214" s="308" t="s">
        <v>2208</v>
      </c>
      <c r="H214" s="308" t="s">
        <v>2208</v>
      </c>
      <c r="I214" s="308" t="s">
        <v>2208</v>
      </c>
      <c r="J214" s="308" t="s">
        <v>2208</v>
      </c>
      <c r="K214" s="308" t="s">
        <v>2208</v>
      </c>
      <c r="L214" s="308" t="s">
        <v>2208</v>
      </c>
      <c r="M214" s="308" t="s">
        <v>2208</v>
      </c>
      <c r="N214" s="308" t="s">
        <v>2208</v>
      </c>
      <c r="O214" s="308" t="s">
        <v>2208</v>
      </c>
      <c r="P214" s="308" t="s">
        <v>2208</v>
      </c>
      <c r="Q214" s="308" t="s">
        <v>2208</v>
      </c>
      <c r="R214" s="308" t="s">
        <v>2208</v>
      </c>
      <c r="S214" s="308" t="s">
        <v>2208</v>
      </c>
      <c r="T214" s="308" t="s">
        <v>2208</v>
      </c>
      <c r="U214" s="308" t="s">
        <v>2208</v>
      </c>
      <c r="V214" s="308" t="s">
        <v>2208</v>
      </c>
      <c r="W214" s="308" t="s">
        <v>2208</v>
      </c>
      <c r="X214" s="308" t="s">
        <v>2208</v>
      </c>
      <c r="Y214" s="308" t="s">
        <v>2208</v>
      </c>
      <c r="Z214" s="308" t="s">
        <v>2208</v>
      </c>
      <c r="AA214" s="308" t="s">
        <v>2208</v>
      </c>
      <c r="AB214" s="308" t="s">
        <v>2208</v>
      </c>
      <c r="AC214" s="308" t="s">
        <v>2208</v>
      </c>
      <c r="AD214" s="308" t="s">
        <v>2208</v>
      </c>
      <c r="AE214" s="308" t="s">
        <v>2208</v>
      </c>
      <c r="AF214" s="308" t="s">
        <v>2208</v>
      </c>
      <c r="AG214" s="308" t="s">
        <v>2208</v>
      </c>
      <c r="AH214" s="308" t="s">
        <v>2208</v>
      </c>
      <c r="AI214" s="308" t="s">
        <v>2208</v>
      </c>
      <c r="AJ214" s="308" t="s">
        <v>2208</v>
      </c>
      <c r="AK214" s="308" t="s">
        <v>2208</v>
      </c>
      <c r="AL214" s="308" t="s">
        <v>2208</v>
      </c>
    </row>
    <row r="215" spans="2:38" hidden="1" outlineLevel="1" x14ac:dyDescent="0.3">
      <c r="B215" s="527"/>
      <c r="C215" s="519" t="s">
        <v>2450</v>
      </c>
      <c r="D215" s="582" t="s">
        <v>2569</v>
      </c>
      <c r="E215" s="308" t="s">
        <v>2208</v>
      </c>
      <c r="F215" s="308" t="s">
        <v>2208</v>
      </c>
      <c r="G215" s="308" t="s">
        <v>2208</v>
      </c>
      <c r="H215" s="308" t="s">
        <v>2208</v>
      </c>
      <c r="I215" s="308" t="s">
        <v>2208</v>
      </c>
      <c r="J215" s="308" t="s">
        <v>2208</v>
      </c>
      <c r="K215" s="308" t="s">
        <v>2208</v>
      </c>
      <c r="L215" s="308" t="s">
        <v>2208</v>
      </c>
      <c r="M215" s="308" t="s">
        <v>2208</v>
      </c>
      <c r="N215" s="308" t="s">
        <v>2208</v>
      </c>
      <c r="O215" s="308" t="s">
        <v>2208</v>
      </c>
      <c r="P215" s="308" t="s">
        <v>2208</v>
      </c>
      <c r="Q215" s="308" t="s">
        <v>2208</v>
      </c>
      <c r="R215" s="308" t="s">
        <v>2208</v>
      </c>
      <c r="S215" s="308" t="s">
        <v>2208</v>
      </c>
      <c r="T215" s="308" t="s">
        <v>2208</v>
      </c>
      <c r="U215" s="308" t="s">
        <v>2208</v>
      </c>
      <c r="V215" s="308" t="s">
        <v>2208</v>
      </c>
      <c r="W215" s="308" t="s">
        <v>2208</v>
      </c>
      <c r="X215" s="308" t="s">
        <v>2208</v>
      </c>
      <c r="Y215" s="308" t="s">
        <v>2208</v>
      </c>
      <c r="Z215" s="308" t="s">
        <v>2208</v>
      </c>
      <c r="AA215" s="308" t="s">
        <v>2208</v>
      </c>
      <c r="AB215" s="308" t="s">
        <v>2208</v>
      </c>
      <c r="AC215" s="308" t="s">
        <v>2208</v>
      </c>
      <c r="AD215" s="308" t="s">
        <v>2208</v>
      </c>
      <c r="AE215" s="308" t="s">
        <v>2208</v>
      </c>
      <c r="AF215" s="308" t="s">
        <v>2208</v>
      </c>
      <c r="AG215" s="308" t="s">
        <v>2208</v>
      </c>
      <c r="AH215" s="308" t="s">
        <v>2208</v>
      </c>
      <c r="AI215" s="308" t="s">
        <v>2208</v>
      </c>
      <c r="AJ215" s="308" t="s">
        <v>2208</v>
      </c>
      <c r="AK215" s="308" t="s">
        <v>2208</v>
      </c>
      <c r="AL215" s="308" t="s">
        <v>2208</v>
      </c>
    </row>
    <row r="216" spans="2:38" hidden="1" outlineLevel="1" x14ac:dyDescent="0.3">
      <c r="B216" s="527"/>
      <c r="C216" s="519" t="s">
        <v>2450</v>
      </c>
      <c r="D216" s="582" t="s">
        <v>2570</v>
      </c>
      <c r="E216" s="308" t="s">
        <v>2208</v>
      </c>
      <c r="F216" s="308" t="s">
        <v>2208</v>
      </c>
      <c r="G216" s="308" t="s">
        <v>2208</v>
      </c>
      <c r="H216" s="308" t="s">
        <v>2208</v>
      </c>
      <c r="I216" s="308" t="s">
        <v>2208</v>
      </c>
      <c r="J216" s="308" t="s">
        <v>2208</v>
      </c>
      <c r="K216" s="308" t="s">
        <v>2208</v>
      </c>
      <c r="L216" s="308" t="s">
        <v>2208</v>
      </c>
      <c r="M216" s="308" t="s">
        <v>2208</v>
      </c>
      <c r="N216" s="308" t="s">
        <v>2208</v>
      </c>
      <c r="O216" s="308" t="s">
        <v>2208</v>
      </c>
      <c r="P216" s="308" t="s">
        <v>2208</v>
      </c>
      <c r="Q216" s="308" t="s">
        <v>2208</v>
      </c>
      <c r="R216" s="308" t="s">
        <v>2208</v>
      </c>
      <c r="S216" s="308" t="s">
        <v>2208</v>
      </c>
      <c r="T216" s="308" t="s">
        <v>2208</v>
      </c>
      <c r="U216" s="308" t="s">
        <v>2208</v>
      </c>
      <c r="V216" s="308" t="s">
        <v>2208</v>
      </c>
      <c r="W216" s="308" t="s">
        <v>2208</v>
      </c>
      <c r="X216" s="308" t="s">
        <v>2208</v>
      </c>
      <c r="Y216" s="308" t="s">
        <v>2208</v>
      </c>
      <c r="Z216" s="308" t="s">
        <v>2208</v>
      </c>
      <c r="AA216" s="308" t="s">
        <v>2208</v>
      </c>
      <c r="AB216" s="308" t="s">
        <v>2208</v>
      </c>
      <c r="AC216" s="308" t="s">
        <v>2208</v>
      </c>
      <c r="AD216" s="308" t="s">
        <v>2208</v>
      </c>
      <c r="AE216" s="308" t="s">
        <v>2208</v>
      </c>
      <c r="AF216" s="308" t="s">
        <v>2208</v>
      </c>
      <c r="AG216" s="308" t="s">
        <v>2208</v>
      </c>
      <c r="AH216" s="308" t="s">
        <v>2208</v>
      </c>
      <c r="AI216" s="308" t="s">
        <v>2208</v>
      </c>
      <c r="AJ216" s="308" t="s">
        <v>2208</v>
      </c>
      <c r="AK216" s="308" t="s">
        <v>2208</v>
      </c>
      <c r="AL216" s="308" t="s">
        <v>2208</v>
      </c>
    </row>
    <row r="217" spans="2:38" hidden="1" outlineLevel="1" x14ac:dyDescent="0.3">
      <c r="B217" s="527"/>
      <c r="C217" s="519" t="s">
        <v>2450</v>
      </c>
      <c r="D217" s="582" t="s">
        <v>2571</v>
      </c>
      <c r="E217" s="308" t="s">
        <v>2208</v>
      </c>
      <c r="F217" s="308" t="s">
        <v>2208</v>
      </c>
      <c r="G217" s="308" t="s">
        <v>2208</v>
      </c>
      <c r="H217" s="308" t="s">
        <v>2208</v>
      </c>
      <c r="I217" s="308" t="s">
        <v>2208</v>
      </c>
      <c r="J217" s="308" t="s">
        <v>2208</v>
      </c>
      <c r="K217" s="308" t="s">
        <v>2208</v>
      </c>
      <c r="L217" s="308" t="s">
        <v>2208</v>
      </c>
      <c r="M217" s="308" t="s">
        <v>2208</v>
      </c>
      <c r="N217" s="308" t="s">
        <v>2208</v>
      </c>
      <c r="O217" s="308" t="s">
        <v>2208</v>
      </c>
      <c r="P217" s="308" t="s">
        <v>2208</v>
      </c>
      <c r="Q217" s="308" t="s">
        <v>2208</v>
      </c>
      <c r="R217" s="308" t="s">
        <v>2208</v>
      </c>
      <c r="S217" s="308" t="s">
        <v>2208</v>
      </c>
      <c r="T217" s="308" t="s">
        <v>2208</v>
      </c>
      <c r="U217" s="308" t="s">
        <v>2208</v>
      </c>
      <c r="V217" s="308" t="s">
        <v>2208</v>
      </c>
      <c r="W217" s="308" t="s">
        <v>2208</v>
      </c>
      <c r="X217" s="308" t="s">
        <v>2208</v>
      </c>
      <c r="Y217" s="308" t="s">
        <v>2208</v>
      </c>
      <c r="Z217" s="308" t="s">
        <v>2208</v>
      </c>
      <c r="AA217" s="308" t="s">
        <v>2208</v>
      </c>
      <c r="AB217" s="308" t="s">
        <v>2208</v>
      </c>
      <c r="AC217" s="308" t="s">
        <v>2208</v>
      </c>
      <c r="AD217" s="308" t="s">
        <v>2208</v>
      </c>
      <c r="AE217" s="308" t="s">
        <v>2208</v>
      </c>
      <c r="AF217" s="308" t="s">
        <v>2208</v>
      </c>
      <c r="AG217" s="308" t="s">
        <v>2208</v>
      </c>
      <c r="AH217" s="308" t="s">
        <v>2208</v>
      </c>
      <c r="AI217" s="308" t="s">
        <v>2208</v>
      </c>
      <c r="AJ217" s="308" t="s">
        <v>2208</v>
      </c>
      <c r="AK217" s="308" t="s">
        <v>2208</v>
      </c>
      <c r="AL217" s="308" t="s">
        <v>2208</v>
      </c>
    </row>
    <row r="218" spans="2:38" hidden="1" outlineLevel="1" x14ac:dyDescent="0.3">
      <c r="B218" s="527"/>
      <c r="C218" s="519" t="s">
        <v>2450</v>
      </c>
      <c r="D218" s="582" t="s">
        <v>2572</v>
      </c>
      <c r="E218" s="308" t="s">
        <v>2208</v>
      </c>
      <c r="F218" s="308" t="s">
        <v>2208</v>
      </c>
      <c r="G218" s="308" t="s">
        <v>2208</v>
      </c>
      <c r="H218" s="308" t="s">
        <v>2208</v>
      </c>
      <c r="I218" s="308" t="s">
        <v>2208</v>
      </c>
      <c r="J218" s="308" t="s">
        <v>2208</v>
      </c>
      <c r="K218" s="308" t="s">
        <v>2208</v>
      </c>
      <c r="L218" s="308" t="s">
        <v>2208</v>
      </c>
      <c r="M218" s="308" t="s">
        <v>2208</v>
      </c>
      <c r="N218" s="308" t="s">
        <v>2208</v>
      </c>
      <c r="O218" s="308" t="s">
        <v>2208</v>
      </c>
      <c r="P218" s="308" t="s">
        <v>2208</v>
      </c>
      <c r="Q218" s="308" t="s">
        <v>2208</v>
      </c>
      <c r="R218" s="308" t="s">
        <v>2208</v>
      </c>
      <c r="S218" s="308" t="s">
        <v>2208</v>
      </c>
      <c r="T218" s="308" t="s">
        <v>2208</v>
      </c>
      <c r="U218" s="308" t="s">
        <v>2208</v>
      </c>
      <c r="V218" s="308" t="s">
        <v>2208</v>
      </c>
      <c r="W218" s="308" t="s">
        <v>2208</v>
      </c>
      <c r="X218" s="308" t="s">
        <v>2208</v>
      </c>
      <c r="Y218" s="308" t="s">
        <v>2208</v>
      </c>
      <c r="Z218" s="308" t="s">
        <v>2208</v>
      </c>
      <c r="AA218" s="308" t="s">
        <v>2208</v>
      </c>
      <c r="AB218" s="308" t="s">
        <v>2208</v>
      </c>
      <c r="AC218" s="308" t="s">
        <v>2208</v>
      </c>
      <c r="AD218" s="308" t="s">
        <v>2208</v>
      </c>
      <c r="AE218" s="308" t="s">
        <v>2208</v>
      </c>
      <c r="AF218" s="308" t="s">
        <v>2208</v>
      </c>
      <c r="AG218" s="308" t="s">
        <v>2208</v>
      </c>
      <c r="AH218" s="308" t="s">
        <v>2208</v>
      </c>
      <c r="AI218" s="308" t="s">
        <v>2208</v>
      </c>
      <c r="AJ218" s="308" t="s">
        <v>2208</v>
      </c>
      <c r="AK218" s="308" t="s">
        <v>2208</v>
      </c>
      <c r="AL218" s="308" t="s">
        <v>2208</v>
      </c>
    </row>
    <row r="219" spans="2:38" hidden="1" outlineLevel="1" x14ac:dyDescent="0.3">
      <c r="B219" s="527"/>
      <c r="C219" s="519" t="s">
        <v>2450</v>
      </c>
      <c r="D219" s="582" t="s">
        <v>2573</v>
      </c>
      <c r="E219" s="308" t="s">
        <v>2208</v>
      </c>
      <c r="F219" s="308" t="s">
        <v>2208</v>
      </c>
      <c r="G219" s="308" t="s">
        <v>2208</v>
      </c>
      <c r="H219" s="308" t="s">
        <v>2208</v>
      </c>
      <c r="I219" s="308" t="s">
        <v>2208</v>
      </c>
      <c r="J219" s="308" t="s">
        <v>2208</v>
      </c>
      <c r="K219" s="308" t="s">
        <v>2208</v>
      </c>
      <c r="L219" s="308" t="s">
        <v>2208</v>
      </c>
      <c r="M219" s="308" t="s">
        <v>2208</v>
      </c>
      <c r="N219" s="308" t="s">
        <v>2208</v>
      </c>
      <c r="O219" s="308" t="s">
        <v>2208</v>
      </c>
      <c r="P219" s="308" t="s">
        <v>2208</v>
      </c>
      <c r="Q219" s="308" t="s">
        <v>2208</v>
      </c>
      <c r="R219" s="308" t="s">
        <v>2208</v>
      </c>
      <c r="S219" s="308" t="s">
        <v>2208</v>
      </c>
      <c r="T219" s="308" t="s">
        <v>2208</v>
      </c>
      <c r="U219" s="308" t="s">
        <v>2208</v>
      </c>
      <c r="V219" s="308" t="s">
        <v>2208</v>
      </c>
      <c r="W219" s="308" t="s">
        <v>2208</v>
      </c>
      <c r="X219" s="308" t="s">
        <v>2208</v>
      </c>
      <c r="Y219" s="308" t="s">
        <v>2208</v>
      </c>
      <c r="Z219" s="308" t="s">
        <v>2208</v>
      </c>
      <c r="AA219" s="308" t="s">
        <v>2208</v>
      </c>
      <c r="AB219" s="308" t="s">
        <v>2208</v>
      </c>
      <c r="AC219" s="308" t="s">
        <v>2208</v>
      </c>
      <c r="AD219" s="308" t="s">
        <v>2208</v>
      </c>
      <c r="AE219" s="308" t="s">
        <v>2208</v>
      </c>
      <c r="AF219" s="308" t="s">
        <v>2208</v>
      </c>
      <c r="AG219" s="308" t="s">
        <v>2208</v>
      </c>
      <c r="AH219" s="308" t="s">
        <v>2208</v>
      </c>
      <c r="AI219" s="308" t="s">
        <v>2208</v>
      </c>
      <c r="AJ219" s="308" t="s">
        <v>2208</v>
      </c>
      <c r="AK219" s="308" t="s">
        <v>2208</v>
      </c>
      <c r="AL219" s="308" t="s">
        <v>2208</v>
      </c>
    </row>
    <row r="220" spans="2:38" hidden="1" outlineLevel="1" x14ac:dyDescent="0.3">
      <c r="B220" s="527"/>
      <c r="C220" s="519" t="s">
        <v>2450</v>
      </c>
      <c r="D220" s="582" t="s">
        <v>2574</v>
      </c>
      <c r="E220" s="308" t="s">
        <v>2208</v>
      </c>
      <c r="F220" s="308" t="s">
        <v>2208</v>
      </c>
      <c r="G220" s="308" t="s">
        <v>2208</v>
      </c>
      <c r="H220" s="308" t="s">
        <v>2208</v>
      </c>
      <c r="I220" s="308" t="s">
        <v>2208</v>
      </c>
      <c r="J220" s="308" t="s">
        <v>2208</v>
      </c>
      <c r="K220" s="308" t="s">
        <v>2208</v>
      </c>
      <c r="L220" s="308" t="s">
        <v>2208</v>
      </c>
      <c r="M220" s="308" t="s">
        <v>2208</v>
      </c>
      <c r="N220" s="308" t="s">
        <v>2208</v>
      </c>
      <c r="O220" s="308" t="s">
        <v>2208</v>
      </c>
      <c r="P220" s="308" t="s">
        <v>2208</v>
      </c>
      <c r="Q220" s="308" t="s">
        <v>2208</v>
      </c>
      <c r="R220" s="308" t="s">
        <v>2208</v>
      </c>
      <c r="S220" s="308" t="s">
        <v>2208</v>
      </c>
      <c r="T220" s="308" t="s">
        <v>2208</v>
      </c>
      <c r="U220" s="308" t="s">
        <v>2208</v>
      </c>
      <c r="V220" s="308" t="s">
        <v>2208</v>
      </c>
      <c r="W220" s="308" t="s">
        <v>2208</v>
      </c>
      <c r="X220" s="308" t="s">
        <v>2208</v>
      </c>
      <c r="Y220" s="308" t="s">
        <v>2208</v>
      </c>
      <c r="Z220" s="308" t="s">
        <v>2208</v>
      </c>
      <c r="AA220" s="308" t="s">
        <v>2208</v>
      </c>
      <c r="AB220" s="308" t="s">
        <v>2208</v>
      </c>
      <c r="AC220" s="308" t="s">
        <v>2208</v>
      </c>
      <c r="AD220" s="308" t="s">
        <v>2208</v>
      </c>
      <c r="AE220" s="308" t="s">
        <v>2208</v>
      </c>
      <c r="AF220" s="308" t="s">
        <v>2208</v>
      </c>
      <c r="AG220" s="308" t="s">
        <v>2208</v>
      </c>
      <c r="AH220" s="308" t="s">
        <v>2208</v>
      </c>
      <c r="AI220" s="308" t="s">
        <v>2208</v>
      </c>
      <c r="AJ220" s="308" t="s">
        <v>2208</v>
      </c>
      <c r="AK220" s="308" t="s">
        <v>2208</v>
      </c>
      <c r="AL220" s="308" t="s">
        <v>2208</v>
      </c>
    </row>
    <row r="221" spans="2:38" hidden="1" outlineLevel="1" x14ac:dyDescent="0.3">
      <c r="B221" s="544"/>
      <c r="C221" s="519" t="s">
        <v>2450</v>
      </c>
      <c r="D221" s="582" t="s">
        <v>2575</v>
      </c>
      <c r="E221" s="308" t="s">
        <v>2208</v>
      </c>
      <c r="F221" s="308" t="s">
        <v>2208</v>
      </c>
      <c r="G221" s="308" t="s">
        <v>2208</v>
      </c>
      <c r="H221" s="308" t="s">
        <v>2208</v>
      </c>
      <c r="I221" s="308" t="s">
        <v>2208</v>
      </c>
      <c r="J221" s="308" t="s">
        <v>2208</v>
      </c>
      <c r="K221" s="308" t="s">
        <v>2208</v>
      </c>
      <c r="L221" s="308" t="s">
        <v>2208</v>
      </c>
      <c r="M221" s="308" t="s">
        <v>2208</v>
      </c>
      <c r="N221" s="308" t="s">
        <v>2208</v>
      </c>
      <c r="O221" s="308" t="s">
        <v>2208</v>
      </c>
      <c r="P221" s="308" t="s">
        <v>2208</v>
      </c>
      <c r="Q221" s="308" t="s">
        <v>2208</v>
      </c>
      <c r="R221" s="308" t="s">
        <v>2208</v>
      </c>
      <c r="S221" s="308" t="s">
        <v>2208</v>
      </c>
      <c r="T221" s="308" t="s">
        <v>2208</v>
      </c>
      <c r="U221" s="308" t="s">
        <v>2208</v>
      </c>
      <c r="V221" s="308" t="s">
        <v>2208</v>
      </c>
      <c r="W221" s="308" t="s">
        <v>2208</v>
      </c>
      <c r="X221" s="308" t="s">
        <v>2208</v>
      </c>
      <c r="Y221" s="308" t="s">
        <v>2208</v>
      </c>
      <c r="Z221" s="308" t="s">
        <v>2208</v>
      </c>
      <c r="AA221" s="308" t="s">
        <v>2208</v>
      </c>
      <c r="AB221" s="308" t="s">
        <v>2208</v>
      </c>
      <c r="AC221" s="308" t="s">
        <v>2208</v>
      </c>
      <c r="AD221" s="308" t="s">
        <v>2208</v>
      </c>
      <c r="AE221" s="308" t="s">
        <v>2208</v>
      </c>
      <c r="AF221" s="308" t="s">
        <v>2208</v>
      </c>
      <c r="AG221" s="308" t="s">
        <v>2208</v>
      </c>
      <c r="AH221" s="308" t="s">
        <v>2208</v>
      </c>
      <c r="AI221" s="308" t="s">
        <v>2208</v>
      </c>
      <c r="AJ221" s="308" t="s">
        <v>2208</v>
      </c>
      <c r="AK221" s="308" t="s">
        <v>2208</v>
      </c>
      <c r="AL221" s="308" t="s">
        <v>2208</v>
      </c>
    </row>
    <row r="222" spans="2:38" hidden="1" outlineLevel="1" x14ac:dyDescent="0.3">
      <c r="B222" s="544"/>
      <c r="C222" s="519" t="s">
        <v>2450</v>
      </c>
      <c r="D222" s="582" t="s">
        <v>2576</v>
      </c>
      <c r="E222" s="308" t="s">
        <v>2208</v>
      </c>
      <c r="F222" s="308" t="s">
        <v>2208</v>
      </c>
      <c r="G222" s="308" t="s">
        <v>2208</v>
      </c>
      <c r="H222" s="308" t="s">
        <v>2208</v>
      </c>
      <c r="I222" s="308" t="s">
        <v>2208</v>
      </c>
      <c r="J222" s="308" t="s">
        <v>2208</v>
      </c>
      <c r="K222" s="308" t="s">
        <v>2208</v>
      </c>
      <c r="L222" s="308" t="s">
        <v>2208</v>
      </c>
      <c r="M222" s="308" t="s">
        <v>2208</v>
      </c>
      <c r="N222" s="308" t="s">
        <v>2208</v>
      </c>
      <c r="O222" s="308" t="s">
        <v>2208</v>
      </c>
      <c r="P222" s="308" t="s">
        <v>2208</v>
      </c>
      <c r="Q222" s="308" t="s">
        <v>2208</v>
      </c>
      <c r="R222" s="308" t="s">
        <v>2208</v>
      </c>
      <c r="S222" s="308" t="s">
        <v>2208</v>
      </c>
      <c r="T222" s="308" t="s">
        <v>2208</v>
      </c>
      <c r="U222" s="308" t="s">
        <v>2208</v>
      </c>
      <c r="V222" s="308" t="s">
        <v>2208</v>
      </c>
      <c r="W222" s="308" t="s">
        <v>2208</v>
      </c>
      <c r="X222" s="308" t="s">
        <v>2208</v>
      </c>
      <c r="Y222" s="308" t="s">
        <v>2208</v>
      </c>
      <c r="Z222" s="308" t="s">
        <v>2208</v>
      </c>
      <c r="AA222" s="308" t="s">
        <v>2208</v>
      </c>
      <c r="AB222" s="308" t="s">
        <v>2208</v>
      </c>
      <c r="AC222" s="308" t="s">
        <v>2208</v>
      </c>
      <c r="AD222" s="308" t="s">
        <v>2208</v>
      </c>
      <c r="AE222" s="308" t="s">
        <v>2208</v>
      </c>
      <c r="AF222" s="308" t="s">
        <v>2208</v>
      </c>
      <c r="AG222" s="308" t="s">
        <v>2208</v>
      </c>
      <c r="AH222" s="308" t="s">
        <v>2208</v>
      </c>
      <c r="AI222" s="308" t="s">
        <v>2208</v>
      </c>
      <c r="AJ222" s="308" t="s">
        <v>2208</v>
      </c>
      <c r="AK222" s="308" t="s">
        <v>2208</v>
      </c>
      <c r="AL222" s="308" t="s">
        <v>2208</v>
      </c>
    </row>
    <row r="223" spans="2:38" hidden="1" outlineLevel="1" x14ac:dyDescent="0.3">
      <c r="B223" s="544"/>
      <c r="C223" s="519" t="s">
        <v>2450</v>
      </c>
      <c r="D223" s="582" t="s">
        <v>2577</v>
      </c>
      <c r="E223" s="308" t="s">
        <v>2208</v>
      </c>
      <c r="F223" s="308" t="s">
        <v>2208</v>
      </c>
      <c r="G223" s="308" t="s">
        <v>2208</v>
      </c>
      <c r="H223" s="308" t="s">
        <v>2208</v>
      </c>
      <c r="I223" s="308" t="s">
        <v>2208</v>
      </c>
      <c r="J223" s="308" t="s">
        <v>2208</v>
      </c>
      <c r="K223" s="308" t="s">
        <v>2208</v>
      </c>
      <c r="L223" s="308" t="s">
        <v>2208</v>
      </c>
      <c r="M223" s="308" t="s">
        <v>2208</v>
      </c>
      <c r="N223" s="308" t="s">
        <v>2208</v>
      </c>
      <c r="O223" s="308" t="s">
        <v>2208</v>
      </c>
      <c r="P223" s="308" t="s">
        <v>2208</v>
      </c>
      <c r="Q223" s="308" t="s">
        <v>2208</v>
      </c>
      <c r="R223" s="308" t="s">
        <v>2208</v>
      </c>
      <c r="S223" s="308" t="s">
        <v>2208</v>
      </c>
      <c r="T223" s="308" t="s">
        <v>2208</v>
      </c>
      <c r="U223" s="308" t="s">
        <v>2208</v>
      </c>
      <c r="V223" s="308" t="s">
        <v>2208</v>
      </c>
      <c r="W223" s="308" t="s">
        <v>2208</v>
      </c>
      <c r="X223" s="308" t="s">
        <v>2208</v>
      </c>
      <c r="Y223" s="308" t="s">
        <v>2208</v>
      </c>
      <c r="Z223" s="308" t="s">
        <v>2208</v>
      </c>
      <c r="AA223" s="308" t="s">
        <v>2208</v>
      </c>
      <c r="AB223" s="308" t="s">
        <v>2208</v>
      </c>
      <c r="AC223" s="308" t="s">
        <v>2208</v>
      </c>
      <c r="AD223" s="308" t="s">
        <v>2208</v>
      </c>
      <c r="AE223" s="308" t="s">
        <v>2208</v>
      </c>
      <c r="AF223" s="308" t="s">
        <v>2208</v>
      </c>
      <c r="AG223" s="308" t="s">
        <v>2208</v>
      </c>
      <c r="AH223" s="308" t="s">
        <v>2208</v>
      </c>
      <c r="AI223" s="308" t="s">
        <v>2208</v>
      </c>
      <c r="AJ223" s="308" t="s">
        <v>2208</v>
      </c>
      <c r="AK223" s="308" t="s">
        <v>2208</v>
      </c>
      <c r="AL223" s="308" t="s">
        <v>2208</v>
      </c>
    </row>
    <row r="224" spans="2:38" hidden="1" outlineLevel="1" x14ac:dyDescent="0.3">
      <c r="B224" s="527"/>
      <c r="C224" s="519" t="s">
        <v>2450</v>
      </c>
      <c r="D224" s="582" t="s">
        <v>2578</v>
      </c>
      <c r="E224" s="308" t="s">
        <v>2208</v>
      </c>
      <c r="F224" s="308" t="s">
        <v>2208</v>
      </c>
      <c r="G224" s="308" t="s">
        <v>2208</v>
      </c>
      <c r="H224" s="308" t="s">
        <v>2208</v>
      </c>
      <c r="I224" s="308" t="s">
        <v>2208</v>
      </c>
      <c r="J224" s="308" t="s">
        <v>2208</v>
      </c>
      <c r="K224" s="308" t="s">
        <v>2208</v>
      </c>
      <c r="L224" s="308" t="s">
        <v>2208</v>
      </c>
      <c r="M224" s="308" t="s">
        <v>2208</v>
      </c>
      <c r="N224" s="308" t="s">
        <v>2208</v>
      </c>
      <c r="O224" s="308" t="s">
        <v>2208</v>
      </c>
      <c r="P224" s="308" t="s">
        <v>2208</v>
      </c>
      <c r="Q224" s="308" t="s">
        <v>2208</v>
      </c>
      <c r="R224" s="308" t="s">
        <v>2208</v>
      </c>
      <c r="S224" s="308" t="s">
        <v>2208</v>
      </c>
      <c r="T224" s="308" t="s">
        <v>2208</v>
      </c>
      <c r="U224" s="308" t="s">
        <v>2208</v>
      </c>
      <c r="V224" s="308" t="s">
        <v>2208</v>
      </c>
      <c r="W224" s="308" t="s">
        <v>2208</v>
      </c>
      <c r="X224" s="308" t="s">
        <v>2208</v>
      </c>
      <c r="Y224" s="308" t="s">
        <v>2208</v>
      </c>
      <c r="Z224" s="308" t="s">
        <v>2208</v>
      </c>
      <c r="AA224" s="308" t="s">
        <v>2208</v>
      </c>
      <c r="AB224" s="308" t="s">
        <v>2208</v>
      </c>
      <c r="AC224" s="308" t="s">
        <v>2208</v>
      </c>
      <c r="AD224" s="308" t="s">
        <v>2208</v>
      </c>
      <c r="AE224" s="308" t="s">
        <v>2208</v>
      </c>
      <c r="AF224" s="308" t="s">
        <v>2208</v>
      </c>
      <c r="AG224" s="308" t="s">
        <v>2208</v>
      </c>
      <c r="AH224" s="308" t="s">
        <v>2208</v>
      </c>
      <c r="AI224" s="308" t="s">
        <v>2208</v>
      </c>
      <c r="AJ224" s="308" t="s">
        <v>2208</v>
      </c>
      <c r="AK224" s="308" t="s">
        <v>2208</v>
      </c>
      <c r="AL224" s="308" t="s">
        <v>2208</v>
      </c>
    </row>
    <row r="225" spans="2:38" hidden="1" outlineLevel="1" x14ac:dyDescent="0.3">
      <c r="B225" s="527"/>
      <c r="C225" s="519" t="s">
        <v>2450</v>
      </c>
      <c r="D225" s="582" t="s">
        <v>2579</v>
      </c>
      <c r="E225" s="308" t="s">
        <v>2208</v>
      </c>
      <c r="F225" s="308" t="s">
        <v>2208</v>
      </c>
      <c r="G225" s="308" t="s">
        <v>2208</v>
      </c>
      <c r="H225" s="308" t="s">
        <v>2208</v>
      </c>
      <c r="I225" s="308" t="s">
        <v>2208</v>
      </c>
      <c r="J225" s="308" t="s">
        <v>2208</v>
      </c>
      <c r="K225" s="308" t="s">
        <v>2208</v>
      </c>
      <c r="L225" s="308" t="s">
        <v>2208</v>
      </c>
      <c r="M225" s="308" t="s">
        <v>2208</v>
      </c>
      <c r="N225" s="308" t="s">
        <v>2208</v>
      </c>
      <c r="O225" s="308" t="s">
        <v>2208</v>
      </c>
      <c r="P225" s="308" t="s">
        <v>2208</v>
      </c>
      <c r="Q225" s="308" t="s">
        <v>2208</v>
      </c>
      <c r="R225" s="308" t="s">
        <v>2208</v>
      </c>
      <c r="S225" s="308" t="s">
        <v>2208</v>
      </c>
      <c r="T225" s="308" t="s">
        <v>2208</v>
      </c>
      <c r="U225" s="308" t="s">
        <v>2208</v>
      </c>
      <c r="V225" s="308" t="s">
        <v>2208</v>
      </c>
      <c r="W225" s="308" t="s">
        <v>2208</v>
      </c>
      <c r="X225" s="308" t="s">
        <v>2208</v>
      </c>
      <c r="Y225" s="308" t="s">
        <v>2208</v>
      </c>
      <c r="Z225" s="308" t="s">
        <v>2208</v>
      </c>
      <c r="AA225" s="308" t="s">
        <v>2208</v>
      </c>
      <c r="AB225" s="308" t="s">
        <v>2208</v>
      </c>
      <c r="AC225" s="308" t="s">
        <v>2208</v>
      </c>
      <c r="AD225" s="308" t="s">
        <v>2208</v>
      </c>
      <c r="AE225" s="308" t="s">
        <v>2208</v>
      </c>
      <c r="AF225" s="308" t="s">
        <v>2208</v>
      </c>
      <c r="AG225" s="308" t="s">
        <v>2208</v>
      </c>
      <c r="AH225" s="308" t="s">
        <v>2208</v>
      </c>
      <c r="AI225" s="308" t="s">
        <v>2208</v>
      </c>
      <c r="AJ225" s="308" t="s">
        <v>2208</v>
      </c>
      <c r="AK225" s="308" t="s">
        <v>2208</v>
      </c>
      <c r="AL225" s="308" t="s">
        <v>2208</v>
      </c>
    </row>
    <row r="226" spans="2:38" hidden="1" outlineLevel="1" x14ac:dyDescent="0.3">
      <c r="B226" s="527"/>
      <c r="C226" s="519" t="s">
        <v>2450</v>
      </c>
      <c r="D226" s="582" t="s">
        <v>2580</v>
      </c>
      <c r="E226" s="308" t="s">
        <v>2208</v>
      </c>
      <c r="F226" s="308" t="s">
        <v>2208</v>
      </c>
      <c r="G226" s="308" t="s">
        <v>2208</v>
      </c>
      <c r="H226" s="308" t="s">
        <v>2208</v>
      </c>
      <c r="I226" s="308" t="s">
        <v>2208</v>
      </c>
      <c r="J226" s="308" t="s">
        <v>2208</v>
      </c>
      <c r="K226" s="308" t="s">
        <v>2208</v>
      </c>
      <c r="L226" s="308" t="s">
        <v>2208</v>
      </c>
      <c r="M226" s="308" t="s">
        <v>2208</v>
      </c>
      <c r="N226" s="308" t="s">
        <v>2208</v>
      </c>
      <c r="O226" s="308" t="s">
        <v>2208</v>
      </c>
      <c r="P226" s="308" t="s">
        <v>2208</v>
      </c>
      <c r="Q226" s="308" t="s">
        <v>2208</v>
      </c>
      <c r="R226" s="308" t="s">
        <v>2208</v>
      </c>
      <c r="S226" s="308" t="s">
        <v>2208</v>
      </c>
      <c r="T226" s="308" t="s">
        <v>2208</v>
      </c>
      <c r="U226" s="308" t="s">
        <v>2208</v>
      </c>
      <c r="V226" s="308" t="s">
        <v>2208</v>
      </c>
      <c r="W226" s="308" t="s">
        <v>2208</v>
      </c>
      <c r="X226" s="308" t="s">
        <v>2208</v>
      </c>
      <c r="Y226" s="308" t="s">
        <v>2208</v>
      </c>
      <c r="Z226" s="308" t="s">
        <v>2208</v>
      </c>
      <c r="AA226" s="308" t="s">
        <v>2208</v>
      </c>
      <c r="AB226" s="308" t="s">
        <v>2208</v>
      </c>
      <c r="AC226" s="308" t="s">
        <v>2208</v>
      </c>
      <c r="AD226" s="308" t="s">
        <v>2208</v>
      </c>
      <c r="AE226" s="308" t="s">
        <v>2208</v>
      </c>
      <c r="AF226" s="308" t="s">
        <v>2208</v>
      </c>
      <c r="AG226" s="308" t="s">
        <v>2208</v>
      </c>
      <c r="AH226" s="308" t="s">
        <v>2208</v>
      </c>
      <c r="AI226" s="308" t="s">
        <v>2208</v>
      </c>
      <c r="AJ226" s="308" t="s">
        <v>2208</v>
      </c>
      <c r="AK226" s="308" t="s">
        <v>2208</v>
      </c>
      <c r="AL226" s="308" t="s">
        <v>2208</v>
      </c>
    </row>
    <row r="227" spans="2:38" hidden="1" outlineLevel="1" x14ac:dyDescent="0.3">
      <c r="B227" s="527"/>
      <c r="C227" s="519" t="s">
        <v>2450</v>
      </c>
      <c r="D227" s="582" t="s">
        <v>2581</v>
      </c>
      <c r="E227" s="308" t="s">
        <v>2208</v>
      </c>
      <c r="F227" s="308" t="s">
        <v>2208</v>
      </c>
      <c r="G227" s="308" t="s">
        <v>2208</v>
      </c>
      <c r="H227" s="308" t="s">
        <v>2208</v>
      </c>
      <c r="I227" s="308" t="s">
        <v>2208</v>
      </c>
      <c r="J227" s="308" t="s">
        <v>2208</v>
      </c>
      <c r="K227" s="308" t="s">
        <v>2208</v>
      </c>
      <c r="L227" s="308" t="s">
        <v>2208</v>
      </c>
      <c r="M227" s="308" t="s">
        <v>2208</v>
      </c>
      <c r="N227" s="308" t="s">
        <v>2208</v>
      </c>
      <c r="O227" s="308" t="s">
        <v>2208</v>
      </c>
      <c r="P227" s="308" t="s">
        <v>2208</v>
      </c>
      <c r="Q227" s="308" t="s">
        <v>2208</v>
      </c>
      <c r="R227" s="308" t="s">
        <v>2208</v>
      </c>
      <c r="S227" s="308" t="s">
        <v>2208</v>
      </c>
      <c r="T227" s="308" t="s">
        <v>2208</v>
      </c>
      <c r="U227" s="308" t="s">
        <v>2208</v>
      </c>
      <c r="V227" s="308" t="s">
        <v>2208</v>
      </c>
      <c r="W227" s="308" t="s">
        <v>2208</v>
      </c>
      <c r="X227" s="308" t="s">
        <v>2208</v>
      </c>
      <c r="Y227" s="308" t="s">
        <v>2208</v>
      </c>
      <c r="Z227" s="308" t="s">
        <v>2208</v>
      </c>
      <c r="AA227" s="308" t="s">
        <v>2208</v>
      </c>
      <c r="AB227" s="308" t="s">
        <v>2208</v>
      </c>
      <c r="AC227" s="308" t="s">
        <v>2208</v>
      </c>
      <c r="AD227" s="308" t="s">
        <v>2208</v>
      </c>
      <c r="AE227" s="308" t="s">
        <v>2208</v>
      </c>
      <c r="AF227" s="308" t="s">
        <v>2208</v>
      </c>
      <c r="AG227" s="308" t="s">
        <v>2208</v>
      </c>
      <c r="AH227" s="308" t="s">
        <v>2208</v>
      </c>
      <c r="AI227" s="308" t="s">
        <v>2208</v>
      </c>
      <c r="AJ227" s="308" t="s">
        <v>2208</v>
      </c>
      <c r="AK227" s="308" t="s">
        <v>2208</v>
      </c>
      <c r="AL227" s="308" t="s">
        <v>2208</v>
      </c>
    </row>
    <row r="228" spans="2:38" hidden="1" outlineLevel="1" x14ac:dyDescent="0.3">
      <c r="C228" s="519"/>
      <c r="D228" s="582"/>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row>
    <row r="229" spans="2:38" hidden="1" outlineLevel="1" x14ac:dyDescent="0.3">
      <c r="C229" s="519"/>
      <c r="D229" s="582"/>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c r="AJ229" s="308"/>
      <c r="AK229" s="308"/>
      <c r="AL229" s="308"/>
    </row>
    <row r="230" spans="2:38" hidden="1" outlineLevel="1" x14ac:dyDescent="0.3">
      <c r="C230" s="519" t="s">
        <v>2450</v>
      </c>
      <c r="D230" s="582" t="s">
        <v>2582</v>
      </c>
      <c r="E230" s="308" t="s">
        <v>2208</v>
      </c>
      <c r="F230" s="308" t="s">
        <v>2208</v>
      </c>
      <c r="G230" s="308" t="s">
        <v>2208</v>
      </c>
      <c r="H230" s="308" t="s">
        <v>2208</v>
      </c>
      <c r="I230" s="308" t="s">
        <v>2208</v>
      </c>
      <c r="J230" s="308" t="s">
        <v>2208</v>
      </c>
      <c r="K230" s="308" t="s">
        <v>2208</v>
      </c>
      <c r="L230" s="308" t="s">
        <v>2208</v>
      </c>
      <c r="M230" s="308" t="s">
        <v>2208</v>
      </c>
      <c r="N230" s="308" t="s">
        <v>2208</v>
      </c>
      <c r="O230" s="308" t="s">
        <v>2208</v>
      </c>
      <c r="P230" s="308" t="s">
        <v>2208</v>
      </c>
      <c r="Q230" s="308" t="s">
        <v>2208</v>
      </c>
      <c r="R230" s="308" t="s">
        <v>2208</v>
      </c>
      <c r="S230" s="308" t="s">
        <v>2208</v>
      </c>
      <c r="T230" s="308" t="s">
        <v>2208</v>
      </c>
      <c r="U230" s="308" t="s">
        <v>2208</v>
      </c>
      <c r="V230" s="308" t="s">
        <v>2208</v>
      </c>
      <c r="W230" s="308" t="s">
        <v>2208</v>
      </c>
      <c r="X230" s="308" t="s">
        <v>2208</v>
      </c>
      <c r="Y230" s="308" t="s">
        <v>2208</v>
      </c>
      <c r="Z230" s="308" t="s">
        <v>2208</v>
      </c>
      <c r="AA230" s="308" t="s">
        <v>2208</v>
      </c>
      <c r="AB230" s="308" t="s">
        <v>2208</v>
      </c>
      <c r="AC230" s="308" t="s">
        <v>2208</v>
      </c>
      <c r="AD230" s="308" t="s">
        <v>2208</v>
      </c>
      <c r="AE230" s="308" t="s">
        <v>2208</v>
      </c>
      <c r="AF230" s="308" t="s">
        <v>2208</v>
      </c>
      <c r="AG230" s="308" t="s">
        <v>2208</v>
      </c>
      <c r="AH230" s="308" t="s">
        <v>2208</v>
      </c>
      <c r="AI230" s="308" t="s">
        <v>2208</v>
      </c>
      <c r="AJ230" s="308" t="s">
        <v>2208</v>
      </c>
      <c r="AK230" s="308" t="s">
        <v>2208</v>
      </c>
      <c r="AL230" s="308" t="s">
        <v>2208</v>
      </c>
    </row>
    <row r="231" spans="2:38" hidden="1" outlineLevel="1" x14ac:dyDescent="0.3">
      <c r="C231" s="519" t="s">
        <v>2450</v>
      </c>
      <c r="D231" s="582" t="s">
        <v>2583</v>
      </c>
      <c r="E231" s="308" t="s">
        <v>2208</v>
      </c>
      <c r="F231" s="308" t="s">
        <v>2208</v>
      </c>
      <c r="G231" s="308" t="s">
        <v>2208</v>
      </c>
      <c r="H231" s="308" t="s">
        <v>2208</v>
      </c>
      <c r="I231" s="308" t="s">
        <v>2208</v>
      </c>
      <c r="J231" s="308" t="s">
        <v>2208</v>
      </c>
      <c r="K231" s="308" t="s">
        <v>2208</v>
      </c>
      <c r="L231" s="308" t="s">
        <v>2208</v>
      </c>
      <c r="M231" s="308" t="s">
        <v>2208</v>
      </c>
      <c r="N231" s="308" t="s">
        <v>2208</v>
      </c>
      <c r="O231" s="308" t="s">
        <v>2208</v>
      </c>
      <c r="P231" s="308" t="s">
        <v>2208</v>
      </c>
      <c r="Q231" s="308" t="s">
        <v>2208</v>
      </c>
      <c r="R231" s="308" t="s">
        <v>2208</v>
      </c>
      <c r="S231" s="308" t="s">
        <v>2208</v>
      </c>
      <c r="T231" s="308" t="s">
        <v>2208</v>
      </c>
      <c r="U231" s="308" t="s">
        <v>2208</v>
      </c>
      <c r="V231" s="308" t="s">
        <v>2208</v>
      </c>
      <c r="W231" s="308" t="s">
        <v>2208</v>
      </c>
      <c r="X231" s="308" t="s">
        <v>2208</v>
      </c>
      <c r="Y231" s="308" t="s">
        <v>2208</v>
      </c>
      <c r="Z231" s="308" t="s">
        <v>2208</v>
      </c>
      <c r="AA231" s="308" t="s">
        <v>2208</v>
      </c>
      <c r="AB231" s="308" t="s">
        <v>2208</v>
      </c>
      <c r="AC231" s="308" t="s">
        <v>2208</v>
      </c>
      <c r="AD231" s="308" t="s">
        <v>2208</v>
      </c>
      <c r="AE231" s="308" t="s">
        <v>2208</v>
      </c>
      <c r="AF231" s="308" t="s">
        <v>2208</v>
      </c>
      <c r="AG231" s="308" t="s">
        <v>2208</v>
      </c>
      <c r="AH231" s="308" t="s">
        <v>2208</v>
      </c>
      <c r="AI231" s="308" t="s">
        <v>2208</v>
      </c>
      <c r="AJ231" s="308" t="s">
        <v>2208</v>
      </c>
      <c r="AK231" s="308" t="s">
        <v>2208</v>
      </c>
      <c r="AL231" s="308" t="s">
        <v>2208</v>
      </c>
    </row>
    <row r="232" spans="2:38" hidden="1" outlineLevel="1" x14ac:dyDescent="0.3">
      <c r="C232" s="519" t="s">
        <v>2450</v>
      </c>
      <c r="D232" s="582" t="s">
        <v>2584</v>
      </c>
      <c r="E232" s="308" t="s">
        <v>2208</v>
      </c>
      <c r="F232" s="308" t="s">
        <v>2208</v>
      </c>
      <c r="G232" s="308" t="s">
        <v>2208</v>
      </c>
      <c r="H232" s="308" t="s">
        <v>2208</v>
      </c>
      <c r="I232" s="308" t="s">
        <v>2208</v>
      </c>
      <c r="J232" s="308" t="s">
        <v>2208</v>
      </c>
      <c r="K232" s="308" t="s">
        <v>2208</v>
      </c>
      <c r="L232" s="308" t="s">
        <v>2208</v>
      </c>
      <c r="M232" s="308" t="s">
        <v>2208</v>
      </c>
      <c r="N232" s="308" t="s">
        <v>2208</v>
      </c>
      <c r="O232" s="308" t="s">
        <v>2208</v>
      </c>
      <c r="P232" s="308" t="s">
        <v>2208</v>
      </c>
      <c r="Q232" s="308" t="s">
        <v>2208</v>
      </c>
      <c r="R232" s="308" t="s">
        <v>2208</v>
      </c>
      <c r="S232" s="308" t="s">
        <v>2208</v>
      </c>
      <c r="T232" s="308" t="s">
        <v>2208</v>
      </c>
      <c r="U232" s="308" t="s">
        <v>2208</v>
      </c>
      <c r="V232" s="308" t="s">
        <v>2208</v>
      </c>
      <c r="W232" s="308" t="s">
        <v>2208</v>
      </c>
      <c r="X232" s="308" t="s">
        <v>2208</v>
      </c>
      <c r="Y232" s="308" t="s">
        <v>2208</v>
      </c>
      <c r="Z232" s="308" t="s">
        <v>2208</v>
      </c>
      <c r="AA232" s="308" t="s">
        <v>2208</v>
      </c>
      <c r="AB232" s="308" t="s">
        <v>2208</v>
      </c>
      <c r="AC232" s="308" t="s">
        <v>2208</v>
      </c>
      <c r="AD232" s="308" t="s">
        <v>2208</v>
      </c>
      <c r="AE232" s="308" t="s">
        <v>2208</v>
      </c>
      <c r="AF232" s="308" t="s">
        <v>2208</v>
      </c>
      <c r="AG232" s="308" t="s">
        <v>2208</v>
      </c>
      <c r="AH232" s="308" t="s">
        <v>2208</v>
      </c>
      <c r="AI232" s="308" t="s">
        <v>2208</v>
      </c>
      <c r="AJ232" s="308" t="s">
        <v>2208</v>
      </c>
      <c r="AK232" s="308" t="s">
        <v>2208</v>
      </c>
      <c r="AL232" s="308" t="s">
        <v>2208</v>
      </c>
    </row>
    <row r="233" spans="2:38" hidden="1" outlineLevel="1" x14ac:dyDescent="0.3">
      <c r="C233" s="519" t="s">
        <v>2450</v>
      </c>
      <c r="D233" s="582" t="s">
        <v>2585</v>
      </c>
      <c r="E233" s="308" t="s">
        <v>2208</v>
      </c>
      <c r="F233" s="308" t="s">
        <v>2208</v>
      </c>
      <c r="G233" s="308" t="s">
        <v>2208</v>
      </c>
      <c r="H233" s="308" t="s">
        <v>2208</v>
      </c>
      <c r="I233" s="308" t="s">
        <v>2208</v>
      </c>
      <c r="J233" s="308" t="s">
        <v>2208</v>
      </c>
      <c r="K233" s="308" t="s">
        <v>2208</v>
      </c>
      <c r="L233" s="308" t="s">
        <v>2208</v>
      </c>
      <c r="M233" s="308" t="s">
        <v>2208</v>
      </c>
      <c r="N233" s="308" t="s">
        <v>2208</v>
      </c>
      <c r="O233" s="308" t="s">
        <v>2208</v>
      </c>
      <c r="P233" s="308" t="s">
        <v>2208</v>
      </c>
      <c r="Q233" s="308" t="s">
        <v>2208</v>
      </c>
      <c r="R233" s="308" t="s">
        <v>2208</v>
      </c>
      <c r="S233" s="308" t="s">
        <v>2208</v>
      </c>
      <c r="T233" s="308" t="s">
        <v>2208</v>
      </c>
      <c r="U233" s="308" t="s">
        <v>2208</v>
      </c>
      <c r="V233" s="308" t="s">
        <v>2208</v>
      </c>
      <c r="W233" s="308" t="s">
        <v>2208</v>
      </c>
      <c r="X233" s="308" t="s">
        <v>2208</v>
      </c>
      <c r="Y233" s="308" t="s">
        <v>2208</v>
      </c>
      <c r="Z233" s="308" t="s">
        <v>2208</v>
      </c>
      <c r="AA233" s="308" t="s">
        <v>2208</v>
      </c>
      <c r="AB233" s="308" t="s">
        <v>2208</v>
      </c>
      <c r="AC233" s="308" t="s">
        <v>2208</v>
      </c>
      <c r="AD233" s="308" t="s">
        <v>2208</v>
      </c>
      <c r="AE233" s="308" t="s">
        <v>2208</v>
      </c>
      <c r="AF233" s="308" t="s">
        <v>2208</v>
      </c>
      <c r="AG233" s="308" t="s">
        <v>2208</v>
      </c>
      <c r="AH233" s="308" t="s">
        <v>2208</v>
      </c>
      <c r="AI233" s="308" t="s">
        <v>2208</v>
      </c>
      <c r="AJ233" s="308" t="s">
        <v>2208</v>
      </c>
      <c r="AK233" s="308" t="s">
        <v>2208</v>
      </c>
      <c r="AL233" s="308" t="s">
        <v>2208</v>
      </c>
    </row>
    <row r="234" spans="2:38" hidden="1" outlineLevel="1" x14ac:dyDescent="0.3">
      <c r="C234" s="519" t="s">
        <v>2450</v>
      </c>
      <c r="D234" s="582" t="s">
        <v>2586</v>
      </c>
      <c r="E234" s="308" t="s">
        <v>2208</v>
      </c>
      <c r="F234" s="308" t="s">
        <v>2208</v>
      </c>
      <c r="G234" s="308" t="s">
        <v>2208</v>
      </c>
      <c r="H234" s="308" t="s">
        <v>2208</v>
      </c>
      <c r="I234" s="308" t="s">
        <v>2208</v>
      </c>
      <c r="J234" s="308" t="s">
        <v>2208</v>
      </c>
      <c r="K234" s="308" t="s">
        <v>2208</v>
      </c>
      <c r="L234" s="308" t="s">
        <v>2208</v>
      </c>
      <c r="M234" s="308" t="s">
        <v>2208</v>
      </c>
      <c r="N234" s="308" t="s">
        <v>2208</v>
      </c>
      <c r="O234" s="308" t="s">
        <v>2208</v>
      </c>
      <c r="P234" s="308" t="s">
        <v>2208</v>
      </c>
      <c r="Q234" s="308" t="s">
        <v>2208</v>
      </c>
      <c r="R234" s="308" t="s">
        <v>2208</v>
      </c>
      <c r="S234" s="308" t="s">
        <v>2208</v>
      </c>
      <c r="T234" s="308" t="s">
        <v>2208</v>
      </c>
      <c r="U234" s="308" t="s">
        <v>2208</v>
      </c>
      <c r="V234" s="308" t="s">
        <v>2208</v>
      </c>
      <c r="W234" s="308" t="s">
        <v>2208</v>
      </c>
      <c r="X234" s="308" t="s">
        <v>2208</v>
      </c>
      <c r="Y234" s="308" t="s">
        <v>2208</v>
      </c>
      <c r="Z234" s="308" t="s">
        <v>2208</v>
      </c>
      <c r="AA234" s="308" t="s">
        <v>2208</v>
      </c>
      <c r="AB234" s="308" t="s">
        <v>2208</v>
      </c>
      <c r="AC234" s="308" t="s">
        <v>2208</v>
      </c>
      <c r="AD234" s="308" t="s">
        <v>2208</v>
      </c>
      <c r="AE234" s="308" t="s">
        <v>2208</v>
      </c>
      <c r="AF234" s="308" t="s">
        <v>2208</v>
      </c>
      <c r="AG234" s="308" t="s">
        <v>2208</v>
      </c>
      <c r="AH234" s="308" t="s">
        <v>2208</v>
      </c>
      <c r="AI234" s="308" t="s">
        <v>2208</v>
      </c>
      <c r="AJ234" s="308" t="s">
        <v>2208</v>
      </c>
      <c r="AK234" s="308" t="s">
        <v>2208</v>
      </c>
      <c r="AL234" s="308" t="s">
        <v>2208</v>
      </c>
    </row>
    <row r="235" spans="2:38" hidden="1" outlineLevel="1" x14ac:dyDescent="0.3">
      <c r="C235" s="519" t="s">
        <v>2450</v>
      </c>
      <c r="D235" s="582" t="s">
        <v>2587</v>
      </c>
      <c r="E235" s="308" t="s">
        <v>2208</v>
      </c>
      <c r="F235" s="308" t="s">
        <v>2208</v>
      </c>
      <c r="G235" s="308" t="s">
        <v>2208</v>
      </c>
      <c r="H235" s="308" t="s">
        <v>2208</v>
      </c>
      <c r="I235" s="308" t="s">
        <v>2208</v>
      </c>
      <c r="J235" s="308" t="s">
        <v>2208</v>
      </c>
      <c r="K235" s="308" t="s">
        <v>2208</v>
      </c>
      <c r="L235" s="308" t="s">
        <v>2208</v>
      </c>
      <c r="M235" s="308" t="s">
        <v>2208</v>
      </c>
      <c r="N235" s="308" t="s">
        <v>2208</v>
      </c>
      <c r="O235" s="308" t="s">
        <v>2208</v>
      </c>
      <c r="P235" s="308" t="s">
        <v>2208</v>
      </c>
      <c r="Q235" s="308" t="s">
        <v>2208</v>
      </c>
      <c r="R235" s="308" t="s">
        <v>2208</v>
      </c>
      <c r="S235" s="308" t="s">
        <v>2208</v>
      </c>
      <c r="T235" s="308" t="s">
        <v>2208</v>
      </c>
      <c r="U235" s="308" t="s">
        <v>2208</v>
      </c>
      <c r="V235" s="308" t="s">
        <v>2208</v>
      </c>
      <c r="W235" s="308" t="s">
        <v>2208</v>
      </c>
      <c r="X235" s="308" t="s">
        <v>2208</v>
      </c>
      <c r="Y235" s="308" t="s">
        <v>2208</v>
      </c>
      <c r="Z235" s="308" t="s">
        <v>2208</v>
      </c>
      <c r="AA235" s="308" t="s">
        <v>2208</v>
      </c>
      <c r="AB235" s="308" t="s">
        <v>2208</v>
      </c>
      <c r="AC235" s="308" t="s">
        <v>2208</v>
      </c>
      <c r="AD235" s="308" t="s">
        <v>2208</v>
      </c>
      <c r="AE235" s="308" t="s">
        <v>2208</v>
      </c>
      <c r="AF235" s="308" t="s">
        <v>2208</v>
      </c>
      <c r="AG235" s="308" t="s">
        <v>2208</v>
      </c>
      <c r="AH235" s="308" t="s">
        <v>2208</v>
      </c>
      <c r="AI235" s="308" t="s">
        <v>2208</v>
      </c>
      <c r="AJ235" s="308" t="s">
        <v>2208</v>
      </c>
      <c r="AK235" s="308" t="s">
        <v>2208</v>
      </c>
      <c r="AL235" s="308" t="s">
        <v>2208</v>
      </c>
    </row>
    <row r="236" spans="2:38" hidden="1" outlineLevel="1" x14ac:dyDescent="0.3">
      <c r="C236" s="519" t="s">
        <v>2450</v>
      </c>
      <c r="D236" s="582" t="s">
        <v>2588</v>
      </c>
      <c r="E236" s="308" t="s">
        <v>2208</v>
      </c>
      <c r="F236" s="308" t="s">
        <v>2208</v>
      </c>
      <c r="G236" s="308" t="s">
        <v>2208</v>
      </c>
      <c r="H236" s="308" t="s">
        <v>2208</v>
      </c>
      <c r="I236" s="308" t="s">
        <v>2208</v>
      </c>
      <c r="J236" s="308" t="s">
        <v>2208</v>
      </c>
      <c r="K236" s="308" t="s">
        <v>2208</v>
      </c>
      <c r="L236" s="308" t="s">
        <v>2208</v>
      </c>
      <c r="M236" s="308" t="s">
        <v>2208</v>
      </c>
      <c r="N236" s="308" t="s">
        <v>2208</v>
      </c>
      <c r="O236" s="308" t="s">
        <v>2208</v>
      </c>
      <c r="P236" s="308" t="s">
        <v>2208</v>
      </c>
      <c r="Q236" s="308" t="s">
        <v>2208</v>
      </c>
      <c r="R236" s="308" t="s">
        <v>2208</v>
      </c>
      <c r="S236" s="308" t="s">
        <v>2208</v>
      </c>
      <c r="T236" s="308" t="s">
        <v>2208</v>
      </c>
      <c r="U236" s="308" t="s">
        <v>2208</v>
      </c>
      <c r="V236" s="308" t="s">
        <v>2208</v>
      </c>
      <c r="W236" s="308" t="s">
        <v>2208</v>
      </c>
      <c r="X236" s="308" t="s">
        <v>2208</v>
      </c>
      <c r="Y236" s="308" t="s">
        <v>2208</v>
      </c>
      <c r="Z236" s="308" t="s">
        <v>2208</v>
      </c>
      <c r="AA236" s="308" t="s">
        <v>2208</v>
      </c>
      <c r="AB236" s="308" t="s">
        <v>2208</v>
      </c>
      <c r="AC236" s="308" t="s">
        <v>2208</v>
      </c>
      <c r="AD236" s="308" t="s">
        <v>2208</v>
      </c>
      <c r="AE236" s="308" t="s">
        <v>2208</v>
      </c>
      <c r="AF236" s="308" t="s">
        <v>2208</v>
      </c>
      <c r="AG236" s="308" t="s">
        <v>2208</v>
      </c>
      <c r="AH236" s="308" t="s">
        <v>2208</v>
      </c>
      <c r="AI236" s="308" t="s">
        <v>2208</v>
      </c>
      <c r="AJ236" s="308" t="s">
        <v>2208</v>
      </c>
      <c r="AK236" s="308" t="s">
        <v>2208</v>
      </c>
      <c r="AL236" s="308" t="s">
        <v>2208</v>
      </c>
    </row>
    <row r="237" spans="2:38" hidden="1" outlineLevel="1" x14ac:dyDescent="0.3">
      <c r="C237" s="519" t="s">
        <v>2450</v>
      </c>
      <c r="D237" s="582" t="s">
        <v>2589</v>
      </c>
      <c r="E237" s="308" t="s">
        <v>2208</v>
      </c>
      <c r="F237" s="308" t="s">
        <v>2208</v>
      </c>
      <c r="G237" s="308" t="s">
        <v>2208</v>
      </c>
      <c r="H237" s="308" t="s">
        <v>2208</v>
      </c>
      <c r="I237" s="308" t="s">
        <v>2208</v>
      </c>
      <c r="J237" s="308" t="s">
        <v>2208</v>
      </c>
      <c r="K237" s="308" t="s">
        <v>2208</v>
      </c>
      <c r="L237" s="308" t="s">
        <v>2208</v>
      </c>
      <c r="M237" s="308" t="s">
        <v>2208</v>
      </c>
      <c r="N237" s="308" t="s">
        <v>2208</v>
      </c>
      <c r="O237" s="308" t="s">
        <v>2208</v>
      </c>
      <c r="P237" s="308" t="s">
        <v>2208</v>
      </c>
      <c r="Q237" s="308" t="s">
        <v>2208</v>
      </c>
      <c r="R237" s="308" t="s">
        <v>2208</v>
      </c>
      <c r="S237" s="308" t="s">
        <v>2208</v>
      </c>
      <c r="T237" s="308" t="s">
        <v>2208</v>
      </c>
      <c r="U237" s="308" t="s">
        <v>2208</v>
      </c>
      <c r="V237" s="308" t="s">
        <v>2208</v>
      </c>
      <c r="W237" s="308" t="s">
        <v>2208</v>
      </c>
      <c r="X237" s="308" t="s">
        <v>2208</v>
      </c>
      <c r="Y237" s="308" t="s">
        <v>2208</v>
      </c>
      <c r="Z237" s="308" t="s">
        <v>2208</v>
      </c>
      <c r="AA237" s="308" t="s">
        <v>2208</v>
      </c>
      <c r="AB237" s="308" t="s">
        <v>2208</v>
      </c>
      <c r="AC237" s="308" t="s">
        <v>2208</v>
      </c>
      <c r="AD237" s="308" t="s">
        <v>2208</v>
      </c>
      <c r="AE237" s="308" t="s">
        <v>2208</v>
      </c>
      <c r="AF237" s="308" t="s">
        <v>2208</v>
      </c>
      <c r="AG237" s="308" t="s">
        <v>2208</v>
      </c>
      <c r="AH237" s="308" t="s">
        <v>2208</v>
      </c>
      <c r="AI237" s="308" t="s">
        <v>2208</v>
      </c>
      <c r="AJ237" s="308" t="s">
        <v>2208</v>
      </c>
      <c r="AK237" s="308" t="s">
        <v>2208</v>
      </c>
      <c r="AL237" s="308" t="s">
        <v>2208</v>
      </c>
    </row>
    <row r="238" spans="2:38" hidden="1" outlineLevel="1" x14ac:dyDescent="0.3">
      <c r="C238" s="519" t="s">
        <v>2450</v>
      </c>
      <c r="D238" s="582" t="s">
        <v>2590</v>
      </c>
      <c r="E238" s="308" t="s">
        <v>2208</v>
      </c>
      <c r="F238" s="308" t="s">
        <v>2208</v>
      </c>
      <c r="G238" s="308" t="s">
        <v>2208</v>
      </c>
      <c r="H238" s="308" t="s">
        <v>2208</v>
      </c>
      <c r="I238" s="308" t="s">
        <v>2208</v>
      </c>
      <c r="J238" s="308" t="s">
        <v>2208</v>
      </c>
      <c r="K238" s="308" t="s">
        <v>2208</v>
      </c>
      <c r="L238" s="308" t="s">
        <v>2208</v>
      </c>
      <c r="M238" s="308" t="s">
        <v>2208</v>
      </c>
      <c r="N238" s="308" t="s">
        <v>2208</v>
      </c>
      <c r="O238" s="308" t="s">
        <v>2208</v>
      </c>
      <c r="P238" s="308" t="s">
        <v>2208</v>
      </c>
      <c r="Q238" s="308" t="s">
        <v>2208</v>
      </c>
      <c r="R238" s="308" t="s">
        <v>2208</v>
      </c>
      <c r="S238" s="308" t="s">
        <v>2208</v>
      </c>
      <c r="T238" s="308" t="s">
        <v>2208</v>
      </c>
      <c r="U238" s="308" t="s">
        <v>2208</v>
      </c>
      <c r="V238" s="308" t="s">
        <v>2208</v>
      </c>
      <c r="W238" s="308" t="s">
        <v>2208</v>
      </c>
      <c r="X238" s="308" t="s">
        <v>2208</v>
      </c>
      <c r="Y238" s="308" t="s">
        <v>2208</v>
      </c>
      <c r="Z238" s="308" t="s">
        <v>2208</v>
      </c>
      <c r="AA238" s="308" t="s">
        <v>2208</v>
      </c>
      <c r="AB238" s="308" t="s">
        <v>2208</v>
      </c>
      <c r="AC238" s="308" t="s">
        <v>2208</v>
      </c>
      <c r="AD238" s="308" t="s">
        <v>2208</v>
      </c>
      <c r="AE238" s="308" t="s">
        <v>2208</v>
      </c>
      <c r="AF238" s="308" t="s">
        <v>2208</v>
      </c>
      <c r="AG238" s="308" t="s">
        <v>2208</v>
      </c>
      <c r="AH238" s="308" t="s">
        <v>2208</v>
      </c>
      <c r="AI238" s="308" t="s">
        <v>2208</v>
      </c>
      <c r="AJ238" s="308" t="s">
        <v>2208</v>
      </c>
      <c r="AK238" s="308" t="s">
        <v>2208</v>
      </c>
      <c r="AL238" s="308" t="s">
        <v>2208</v>
      </c>
    </row>
    <row r="239" spans="2:38" hidden="1" outlineLevel="1" x14ac:dyDescent="0.3">
      <c r="C239" s="519" t="s">
        <v>2450</v>
      </c>
      <c r="D239" s="582" t="s">
        <v>2591</v>
      </c>
      <c r="E239" s="308" t="s">
        <v>2208</v>
      </c>
      <c r="F239" s="308" t="s">
        <v>2208</v>
      </c>
      <c r="G239" s="308" t="s">
        <v>2208</v>
      </c>
      <c r="H239" s="308" t="s">
        <v>2208</v>
      </c>
      <c r="I239" s="308" t="s">
        <v>2208</v>
      </c>
      <c r="J239" s="308" t="s">
        <v>2208</v>
      </c>
      <c r="K239" s="308" t="s">
        <v>2208</v>
      </c>
      <c r="L239" s="308" t="s">
        <v>2208</v>
      </c>
      <c r="M239" s="308" t="s">
        <v>2208</v>
      </c>
      <c r="N239" s="308" t="s">
        <v>2208</v>
      </c>
      <c r="O239" s="308" t="s">
        <v>2208</v>
      </c>
      <c r="P239" s="308" t="s">
        <v>2208</v>
      </c>
      <c r="Q239" s="308" t="s">
        <v>2208</v>
      </c>
      <c r="R239" s="308" t="s">
        <v>2208</v>
      </c>
      <c r="S239" s="308" t="s">
        <v>2208</v>
      </c>
      <c r="T239" s="308" t="s">
        <v>2208</v>
      </c>
      <c r="U239" s="308" t="s">
        <v>2208</v>
      </c>
      <c r="V239" s="308" t="s">
        <v>2208</v>
      </c>
      <c r="W239" s="308" t="s">
        <v>2208</v>
      </c>
      <c r="X239" s="308" t="s">
        <v>2208</v>
      </c>
      <c r="Y239" s="308" t="s">
        <v>2208</v>
      </c>
      <c r="Z239" s="308" t="s">
        <v>2208</v>
      </c>
      <c r="AA239" s="308" t="s">
        <v>2208</v>
      </c>
      <c r="AB239" s="308" t="s">
        <v>2208</v>
      </c>
      <c r="AC239" s="308" t="s">
        <v>2208</v>
      </c>
      <c r="AD239" s="308" t="s">
        <v>2208</v>
      </c>
      <c r="AE239" s="308" t="s">
        <v>2208</v>
      </c>
      <c r="AF239" s="308" t="s">
        <v>2208</v>
      </c>
      <c r="AG239" s="308" t="s">
        <v>2208</v>
      </c>
      <c r="AH239" s="308" t="s">
        <v>2208</v>
      </c>
      <c r="AI239" s="308" t="s">
        <v>2208</v>
      </c>
      <c r="AJ239" s="308" t="s">
        <v>2208</v>
      </c>
      <c r="AK239" s="308" t="s">
        <v>2208</v>
      </c>
      <c r="AL239" s="308" t="s">
        <v>2208</v>
      </c>
    </row>
    <row r="240" spans="2:38" hidden="1" outlineLevel="1" x14ac:dyDescent="0.3">
      <c r="C240" s="519" t="s">
        <v>2450</v>
      </c>
      <c r="D240" s="582" t="s">
        <v>2592</v>
      </c>
      <c r="E240" s="308" t="s">
        <v>2208</v>
      </c>
      <c r="F240" s="308" t="s">
        <v>2208</v>
      </c>
      <c r="G240" s="308" t="s">
        <v>2208</v>
      </c>
      <c r="H240" s="308" t="s">
        <v>2208</v>
      </c>
      <c r="I240" s="308" t="s">
        <v>2208</v>
      </c>
      <c r="J240" s="308" t="s">
        <v>2208</v>
      </c>
      <c r="K240" s="308" t="s">
        <v>2208</v>
      </c>
      <c r="L240" s="308" t="s">
        <v>2208</v>
      </c>
      <c r="M240" s="308" t="s">
        <v>2208</v>
      </c>
      <c r="N240" s="308" t="s">
        <v>2208</v>
      </c>
      <c r="O240" s="308" t="s">
        <v>2208</v>
      </c>
      <c r="P240" s="308" t="s">
        <v>2208</v>
      </c>
      <c r="Q240" s="308" t="s">
        <v>2208</v>
      </c>
      <c r="R240" s="308" t="s">
        <v>2208</v>
      </c>
      <c r="S240" s="308" t="s">
        <v>2208</v>
      </c>
      <c r="T240" s="308" t="s">
        <v>2208</v>
      </c>
      <c r="U240" s="308" t="s">
        <v>2208</v>
      </c>
      <c r="V240" s="308" t="s">
        <v>2208</v>
      </c>
      <c r="W240" s="308" t="s">
        <v>2208</v>
      </c>
      <c r="X240" s="308" t="s">
        <v>2208</v>
      </c>
      <c r="Y240" s="308" t="s">
        <v>2208</v>
      </c>
      <c r="Z240" s="308" t="s">
        <v>2208</v>
      </c>
      <c r="AA240" s="308" t="s">
        <v>2208</v>
      </c>
      <c r="AB240" s="308" t="s">
        <v>2208</v>
      </c>
      <c r="AC240" s="308" t="s">
        <v>2208</v>
      </c>
      <c r="AD240" s="308" t="s">
        <v>2208</v>
      </c>
      <c r="AE240" s="308" t="s">
        <v>2208</v>
      </c>
      <c r="AF240" s="308" t="s">
        <v>2208</v>
      </c>
      <c r="AG240" s="308" t="s">
        <v>2208</v>
      </c>
      <c r="AH240" s="308" t="s">
        <v>2208</v>
      </c>
      <c r="AI240" s="308" t="s">
        <v>2208</v>
      </c>
      <c r="AJ240" s="308" t="s">
        <v>2208</v>
      </c>
      <c r="AK240" s="308" t="s">
        <v>2208</v>
      </c>
      <c r="AL240" s="308" t="s">
        <v>2208</v>
      </c>
    </row>
    <row r="241" spans="3:38" hidden="1" outlineLevel="1" x14ac:dyDescent="0.3">
      <c r="C241" s="519" t="s">
        <v>2450</v>
      </c>
      <c r="D241" s="582" t="s">
        <v>2593</v>
      </c>
      <c r="E241" s="308" t="s">
        <v>2208</v>
      </c>
      <c r="F241" s="308" t="s">
        <v>2208</v>
      </c>
      <c r="G241" s="308" t="s">
        <v>2208</v>
      </c>
      <c r="H241" s="308" t="s">
        <v>2208</v>
      </c>
      <c r="I241" s="308" t="s">
        <v>2208</v>
      </c>
      <c r="J241" s="308" t="s">
        <v>2208</v>
      </c>
      <c r="K241" s="308" t="s">
        <v>2208</v>
      </c>
      <c r="L241" s="308" t="s">
        <v>2208</v>
      </c>
      <c r="M241" s="308" t="s">
        <v>2208</v>
      </c>
      <c r="N241" s="308" t="s">
        <v>2208</v>
      </c>
      <c r="O241" s="308" t="s">
        <v>2208</v>
      </c>
      <c r="P241" s="308" t="s">
        <v>2208</v>
      </c>
      <c r="Q241" s="308" t="s">
        <v>2208</v>
      </c>
      <c r="R241" s="308" t="s">
        <v>2208</v>
      </c>
      <c r="S241" s="308" t="s">
        <v>2208</v>
      </c>
      <c r="T241" s="308" t="s">
        <v>2208</v>
      </c>
      <c r="U241" s="308" t="s">
        <v>2208</v>
      </c>
      <c r="V241" s="308" t="s">
        <v>2208</v>
      </c>
      <c r="W241" s="308" t="s">
        <v>2208</v>
      </c>
      <c r="X241" s="308" t="s">
        <v>2208</v>
      </c>
      <c r="Y241" s="308" t="s">
        <v>2208</v>
      </c>
      <c r="Z241" s="308" t="s">
        <v>2208</v>
      </c>
      <c r="AA241" s="308" t="s">
        <v>2208</v>
      </c>
      <c r="AB241" s="308" t="s">
        <v>2208</v>
      </c>
      <c r="AC241" s="308" t="s">
        <v>2208</v>
      </c>
      <c r="AD241" s="308" t="s">
        <v>2208</v>
      </c>
      <c r="AE241" s="308" t="s">
        <v>2208</v>
      </c>
      <c r="AF241" s="308" t="s">
        <v>2208</v>
      </c>
      <c r="AG241" s="308" t="s">
        <v>2208</v>
      </c>
      <c r="AH241" s="308" t="s">
        <v>2208</v>
      </c>
      <c r="AI241" s="308" t="s">
        <v>2208</v>
      </c>
      <c r="AJ241" s="308" t="s">
        <v>2208</v>
      </c>
      <c r="AK241" s="308" t="s">
        <v>2208</v>
      </c>
      <c r="AL241" s="308" t="s">
        <v>2208</v>
      </c>
    </row>
    <row r="242" spans="3:38" hidden="1" outlineLevel="1" x14ac:dyDescent="0.3">
      <c r="C242" s="519" t="s">
        <v>2450</v>
      </c>
      <c r="D242" s="582" t="s">
        <v>2594</v>
      </c>
      <c r="E242" s="308" t="s">
        <v>2208</v>
      </c>
      <c r="F242" s="308" t="s">
        <v>2208</v>
      </c>
      <c r="G242" s="308" t="s">
        <v>2208</v>
      </c>
      <c r="H242" s="308" t="s">
        <v>2208</v>
      </c>
      <c r="I242" s="308" t="s">
        <v>2208</v>
      </c>
      <c r="J242" s="308" t="s">
        <v>2208</v>
      </c>
      <c r="K242" s="308" t="s">
        <v>2208</v>
      </c>
      <c r="L242" s="308" t="s">
        <v>2208</v>
      </c>
      <c r="M242" s="308" t="s">
        <v>2208</v>
      </c>
      <c r="N242" s="308" t="s">
        <v>2208</v>
      </c>
      <c r="O242" s="308" t="s">
        <v>2208</v>
      </c>
      <c r="P242" s="308" t="s">
        <v>2208</v>
      </c>
      <c r="Q242" s="308" t="s">
        <v>2208</v>
      </c>
      <c r="R242" s="308" t="s">
        <v>2208</v>
      </c>
      <c r="S242" s="308" t="s">
        <v>2208</v>
      </c>
      <c r="T242" s="308" t="s">
        <v>2208</v>
      </c>
      <c r="U242" s="308" t="s">
        <v>2208</v>
      </c>
      <c r="V242" s="308" t="s">
        <v>2208</v>
      </c>
      <c r="W242" s="308" t="s">
        <v>2208</v>
      </c>
      <c r="X242" s="308" t="s">
        <v>2208</v>
      </c>
      <c r="Y242" s="308" t="s">
        <v>2208</v>
      </c>
      <c r="Z242" s="308" t="s">
        <v>2208</v>
      </c>
      <c r="AA242" s="308" t="s">
        <v>2208</v>
      </c>
      <c r="AB242" s="308" t="s">
        <v>2208</v>
      </c>
      <c r="AC242" s="308" t="s">
        <v>2208</v>
      </c>
      <c r="AD242" s="308" t="s">
        <v>2208</v>
      </c>
      <c r="AE242" s="308" t="s">
        <v>2208</v>
      </c>
      <c r="AF242" s="308" t="s">
        <v>2208</v>
      </c>
      <c r="AG242" s="308" t="s">
        <v>2208</v>
      </c>
      <c r="AH242" s="308" t="s">
        <v>2208</v>
      </c>
      <c r="AI242" s="308" t="s">
        <v>2208</v>
      </c>
      <c r="AJ242" s="308" t="s">
        <v>2208</v>
      </c>
      <c r="AK242" s="308" t="s">
        <v>2208</v>
      </c>
      <c r="AL242" s="308" t="s">
        <v>2208</v>
      </c>
    </row>
    <row r="243" spans="3:38" hidden="1" outlineLevel="1" x14ac:dyDescent="0.3">
      <c r="C243" s="519" t="s">
        <v>2450</v>
      </c>
      <c r="D243" s="582" t="s">
        <v>2595</v>
      </c>
      <c r="E243" s="308" t="s">
        <v>2208</v>
      </c>
      <c r="F243" s="308" t="s">
        <v>2208</v>
      </c>
      <c r="G243" s="308" t="s">
        <v>2208</v>
      </c>
      <c r="H243" s="308" t="s">
        <v>2208</v>
      </c>
      <c r="I243" s="308" t="s">
        <v>2208</v>
      </c>
      <c r="J243" s="308" t="s">
        <v>2208</v>
      </c>
      <c r="K243" s="308" t="s">
        <v>2208</v>
      </c>
      <c r="L243" s="308" t="s">
        <v>2208</v>
      </c>
      <c r="M243" s="308" t="s">
        <v>2208</v>
      </c>
      <c r="N243" s="308" t="s">
        <v>2208</v>
      </c>
      <c r="O243" s="308" t="s">
        <v>2208</v>
      </c>
      <c r="P243" s="308" t="s">
        <v>2208</v>
      </c>
      <c r="Q243" s="308" t="s">
        <v>2208</v>
      </c>
      <c r="R243" s="308" t="s">
        <v>2208</v>
      </c>
      <c r="S243" s="308" t="s">
        <v>2208</v>
      </c>
      <c r="T243" s="308" t="s">
        <v>2208</v>
      </c>
      <c r="U243" s="308" t="s">
        <v>2208</v>
      </c>
      <c r="V243" s="308" t="s">
        <v>2208</v>
      </c>
      <c r="W243" s="308" t="s">
        <v>2208</v>
      </c>
      <c r="X243" s="308" t="s">
        <v>2208</v>
      </c>
      <c r="Y243" s="308" t="s">
        <v>2208</v>
      </c>
      <c r="Z243" s="308" t="s">
        <v>2208</v>
      </c>
      <c r="AA243" s="308" t="s">
        <v>2208</v>
      </c>
      <c r="AB243" s="308" t="s">
        <v>2208</v>
      </c>
      <c r="AC243" s="308" t="s">
        <v>2208</v>
      </c>
      <c r="AD243" s="308" t="s">
        <v>2208</v>
      </c>
      <c r="AE243" s="308" t="s">
        <v>2208</v>
      </c>
      <c r="AF243" s="308" t="s">
        <v>2208</v>
      </c>
      <c r="AG243" s="308" t="s">
        <v>2208</v>
      </c>
      <c r="AH243" s="308" t="s">
        <v>2208</v>
      </c>
      <c r="AI243" s="308" t="s">
        <v>2208</v>
      </c>
      <c r="AJ243" s="308" t="s">
        <v>2208</v>
      </c>
      <c r="AK243" s="308" t="s">
        <v>2208</v>
      </c>
      <c r="AL243" s="308" t="s">
        <v>2208</v>
      </c>
    </row>
    <row r="244" spans="3:38" hidden="1" outlineLevel="1" x14ac:dyDescent="0.3">
      <c r="C244" s="519" t="s">
        <v>2450</v>
      </c>
      <c r="D244" s="582" t="s">
        <v>2596</v>
      </c>
      <c r="E244" s="308" t="s">
        <v>2208</v>
      </c>
      <c r="F244" s="308" t="s">
        <v>2208</v>
      </c>
      <c r="G244" s="308" t="s">
        <v>2208</v>
      </c>
      <c r="H244" s="308" t="s">
        <v>2208</v>
      </c>
      <c r="I244" s="308" t="s">
        <v>2208</v>
      </c>
      <c r="J244" s="308" t="s">
        <v>2208</v>
      </c>
      <c r="K244" s="308" t="s">
        <v>2208</v>
      </c>
      <c r="L244" s="308" t="s">
        <v>2208</v>
      </c>
      <c r="M244" s="308" t="s">
        <v>2208</v>
      </c>
      <c r="N244" s="308" t="s">
        <v>2208</v>
      </c>
      <c r="O244" s="308" t="s">
        <v>2208</v>
      </c>
      <c r="P244" s="308" t="s">
        <v>2208</v>
      </c>
      <c r="Q244" s="308" t="s">
        <v>2208</v>
      </c>
      <c r="R244" s="308" t="s">
        <v>2208</v>
      </c>
      <c r="S244" s="308" t="s">
        <v>2208</v>
      </c>
      <c r="T244" s="308" t="s">
        <v>2208</v>
      </c>
      <c r="U244" s="308" t="s">
        <v>2208</v>
      </c>
      <c r="V244" s="308" t="s">
        <v>2208</v>
      </c>
      <c r="W244" s="308" t="s">
        <v>2208</v>
      </c>
      <c r="X244" s="308" t="s">
        <v>2208</v>
      </c>
      <c r="Y244" s="308" t="s">
        <v>2208</v>
      </c>
      <c r="Z244" s="308" t="s">
        <v>2208</v>
      </c>
      <c r="AA244" s="308" t="s">
        <v>2208</v>
      </c>
      <c r="AB244" s="308" t="s">
        <v>2208</v>
      </c>
      <c r="AC244" s="308" t="s">
        <v>2208</v>
      </c>
      <c r="AD244" s="308" t="s">
        <v>2208</v>
      </c>
      <c r="AE244" s="308" t="s">
        <v>2208</v>
      </c>
      <c r="AF244" s="308" t="s">
        <v>2208</v>
      </c>
      <c r="AG244" s="308" t="s">
        <v>2208</v>
      </c>
      <c r="AH244" s="308" t="s">
        <v>2208</v>
      </c>
      <c r="AI244" s="308" t="s">
        <v>2208</v>
      </c>
      <c r="AJ244" s="308" t="s">
        <v>2208</v>
      </c>
      <c r="AK244" s="308" t="s">
        <v>2208</v>
      </c>
      <c r="AL244" s="308" t="s">
        <v>2208</v>
      </c>
    </row>
    <row r="245" spans="3:38" hidden="1" outlineLevel="1" x14ac:dyDescent="0.3">
      <c r="C245" s="519" t="s">
        <v>2450</v>
      </c>
      <c r="D245" s="582" t="s">
        <v>2597</v>
      </c>
      <c r="E245" s="308" t="s">
        <v>2208</v>
      </c>
      <c r="F245" s="308" t="s">
        <v>2208</v>
      </c>
      <c r="G245" s="308" t="s">
        <v>2208</v>
      </c>
      <c r="H245" s="308" t="s">
        <v>2208</v>
      </c>
      <c r="I245" s="308" t="s">
        <v>2208</v>
      </c>
      <c r="J245" s="308" t="s">
        <v>2208</v>
      </c>
      <c r="K245" s="308" t="s">
        <v>2208</v>
      </c>
      <c r="L245" s="308" t="s">
        <v>2208</v>
      </c>
      <c r="M245" s="308" t="s">
        <v>2208</v>
      </c>
      <c r="N245" s="308" t="s">
        <v>2208</v>
      </c>
      <c r="O245" s="308" t="s">
        <v>2208</v>
      </c>
      <c r="P245" s="308" t="s">
        <v>2208</v>
      </c>
      <c r="Q245" s="308" t="s">
        <v>2208</v>
      </c>
      <c r="R245" s="308" t="s">
        <v>2208</v>
      </c>
      <c r="S245" s="308" t="s">
        <v>2208</v>
      </c>
      <c r="T245" s="308" t="s">
        <v>2208</v>
      </c>
      <c r="U245" s="308" t="s">
        <v>2208</v>
      </c>
      <c r="V245" s="308" t="s">
        <v>2208</v>
      </c>
      <c r="W245" s="308" t="s">
        <v>2208</v>
      </c>
      <c r="X245" s="308" t="s">
        <v>2208</v>
      </c>
      <c r="Y245" s="308" t="s">
        <v>2208</v>
      </c>
      <c r="Z245" s="308" t="s">
        <v>2208</v>
      </c>
      <c r="AA245" s="308" t="s">
        <v>2208</v>
      </c>
      <c r="AB245" s="308" t="s">
        <v>2208</v>
      </c>
      <c r="AC245" s="308" t="s">
        <v>2208</v>
      </c>
      <c r="AD245" s="308" t="s">
        <v>2208</v>
      </c>
      <c r="AE245" s="308" t="s">
        <v>2208</v>
      </c>
      <c r="AF245" s="308" t="s">
        <v>2208</v>
      </c>
      <c r="AG245" s="308" t="s">
        <v>2208</v>
      </c>
      <c r="AH245" s="308" t="s">
        <v>2208</v>
      </c>
      <c r="AI245" s="308" t="s">
        <v>2208</v>
      </c>
      <c r="AJ245" s="308" t="s">
        <v>2208</v>
      </c>
      <c r="AK245" s="308" t="s">
        <v>2208</v>
      </c>
      <c r="AL245" s="308" t="s">
        <v>2208</v>
      </c>
    </row>
    <row r="246" spans="3:38" hidden="1" outlineLevel="1" x14ac:dyDescent="0.3">
      <c r="C246" s="519" t="s">
        <v>2450</v>
      </c>
      <c r="D246" s="582" t="s">
        <v>2598</v>
      </c>
      <c r="E246" s="308" t="s">
        <v>2208</v>
      </c>
      <c r="F246" s="308" t="s">
        <v>2208</v>
      </c>
      <c r="G246" s="308" t="s">
        <v>2208</v>
      </c>
      <c r="H246" s="308" t="s">
        <v>2208</v>
      </c>
      <c r="I246" s="308" t="s">
        <v>2208</v>
      </c>
      <c r="J246" s="308" t="s">
        <v>2208</v>
      </c>
      <c r="K246" s="308" t="s">
        <v>2208</v>
      </c>
      <c r="L246" s="308" t="s">
        <v>2208</v>
      </c>
      <c r="M246" s="308" t="s">
        <v>2208</v>
      </c>
      <c r="N246" s="308" t="s">
        <v>2208</v>
      </c>
      <c r="O246" s="308" t="s">
        <v>2208</v>
      </c>
      <c r="P246" s="308" t="s">
        <v>2208</v>
      </c>
      <c r="Q246" s="308" t="s">
        <v>2208</v>
      </c>
      <c r="R246" s="308" t="s">
        <v>2208</v>
      </c>
      <c r="S246" s="308" t="s">
        <v>2208</v>
      </c>
      <c r="T246" s="308" t="s">
        <v>2208</v>
      </c>
      <c r="U246" s="308" t="s">
        <v>2208</v>
      </c>
      <c r="V246" s="308" t="s">
        <v>2208</v>
      </c>
      <c r="W246" s="308" t="s">
        <v>2208</v>
      </c>
      <c r="X246" s="308" t="s">
        <v>2208</v>
      </c>
      <c r="Y246" s="308" t="s">
        <v>2208</v>
      </c>
      <c r="Z246" s="308" t="s">
        <v>2208</v>
      </c>
      <c r="AA246" s="308" t="s">
        <v>2208</v>
      </c>
      <c r="AB246" s="308" t="s">
        <v>2208</v>
      </c>
      <c r="AC246" s="308" t="s">
        <v>2208</v>
      </c>
      <c r="AD246" s="308" t="s">
        <v>2208</v>
      </c>
      <c r="AE246" s="308" t="s">
        <v>2208</v>
      </c>
      <c r="AF246" s="308" t="s">
        <v>2208</v>
      </c>
      <c r="AG246" s="308" t="s">
        <v>2208</v>
      </c>
      <c r="AH246" s="308" t="s">
        <v>2208</v>
      </c>
      <c r="AI246" s="308" t="s">
        <v>2208</v>
      </c>
      <c r="AJ246" s="308" t="s">
        <v>2208</v>
      </c>
      <c r="AK246" s="308" t="s">
        <v>2208</v>
      </c>
      <c r="AL246" s="308" t="s">
        <v>2208</v>
      </c>
    </row>
    <row r="247" spans="3:38" hidden="1" outlineLevel="1" x14ac:dyDescent="0.3">
      <c r="C247" s="519" t="s">
        <v>2450</v>
      </c>
      <c r="D247" s="582" t="s">
        <v>2599</v>
      </c>
      <c r="E247" s="308" t="s">
        <v>2208</v>
      </c>
      <c r="F247" s="308" t="s">
        <v>2208</v>
      </c>
      <c r="G247" s="308" t="s">
        <v>2208</v>
      </c>
      <c r="H247" s="308" t="s">
        <v>2208</v>
      </c>
      <c r="I247" s="308" t="s">
        <v>2208</v>
      </c>
      <c r="J247" s="308" t="s">
        <v>2208</v>
      </c>
      <c r="K247" s="308" t="s">
        <v>2208</v>
      </c>
      <c r="L247" s="308" t="s">
        <v>2208</v>
      </c>
      <c r="M247" s="308" t="s">
        <v>2208</v>
      </c>
      <c r="N247" s="308" t="s">
        <v>2208</v>
      </c>
      <c r="O247" s="308" t="s">
        <v>2208</v>
      </c>
      <c r="P247" s="308" t="s">
        <v>2208</v>
      </c>
      <c r="Q247" s="308" t="s">
        <v>2208</v>
      </c>
      <c r="R247" s="308" t="s">
        <v>2208</v>
      </c>
      <c r="S247" s="308" t="s">
        <v>2208</v>
      </c>
      <c r="T247" s="308" t="s">
        <v>2208</v>
      </c>
      <c r="U247" s="308" t="s">
        <v>2208</v>
      </c>
      <c r="V247" s="308" t="s">
        <v>2208</v>
      </c>
      <c r="W247" s="308" t="s">
        <v>2208</v>
      </c>
      <c r="X247" s="308" t="s">
        <v>2208</v>
      </c>
      <c r="Y247" s="308" t="s">
        <v>2208</v>
      </c>
      <c r="Z247" s="308" t="s">
        <v>2208</v>
      </c>
      <c r="AA247" s="308" t="s">
        <v>2208</v>
      </c>
      <c r="AB247" s="308" t="s">
        <v>2208</v>
      </c>
      <c r="AC247" s="308" t="s">
        <v>2208</v>
      </c>
      <c r="AD247" s="308" t="s">
        <v>2208</v>
      </c>
      <c r="AE247" s="308" t="s">
        <v>2208</v>
      </c>
      <c r="AF247" s="308" t="s">
        <v>2208</v>
      </c>
      <c r="AG247" s="308" t="s">
        <v>2208</v>
      </c>
      <c r="AH247" s="308" t="s">
        <v>2208</v>
      </c>
      <c r="AI247" s="308" t="s">
        <v>2208</v>
      </c>
      <c r="AJ247" s="308" t="s">
        <v>2208</v>
      </c>
      <c r="AK247" s="308" t="s">
        <v>2208</v>
      </c>
      <c r="AL247" s="308" t="s">
        <v>2208</v>
      </c>
    </row>
    <row r="248" spans="3:38" hidden="1" outlineLevel="1" x14ac:dyDescent="0.3">
      <c r="C248" s="519" t="s">
        <v>2450</v>
      </c>
      <c r="D248" s="582" t="s">
        <v>2600</v>
      </c>
      <c r="E248" s="308" t="s">
        <v>2208</v>
      </c>
      <c r="F248" s="308" t="s">
        <v>2208</v>
      </c>
      <c r="G248" s="308" t="s">
        <v>2208</v>
      </c>
      <c r="H248" s="308" t="s">
        <v>2208</v>
      </c>
      <c r="I248" s="308" t="s">
        <v>2208</v>
      </c>
      <c r="J248" s="308" t="s">
        <v>2208</v>
      </c>
      <c r="K248" s="308" t="s">
        <v>2208</v>
      </c>
      <c r="L248" s="308" t="s">
        <v>2208</v>
      </c>
      <c r="M248" s="308" t="s">
        <v>2208</v>
      </c>
      <c r="N248" s="308" t="s">
        <v>2208</v>
      </c>
      <c r="O248" s="308" t="s">
        <v>2208</v>
      </c>
      <c r="P248" s="308" t="s">
        <v>2208</v>
      </c>
      <c r="Q248" s="308" t="s">
        <v>2208</v>
      </c>
      <c r="R248" s="308" t="s">
        <v>2208</v>
      </c>
      <c r="S248" s="308" t="s">
        <v>2208</v>
      </c>
      <c r="T248" s="308" t="s">
        <v>2208</v>
      </c>
      <c r="U248" s="308" t="s">
        <v>2208</v>
      </c>
      <c r="V248" s="308" t="s">
        <v>2208</v>
      </c>
      <c r="W248" s="308" t="s">
        <v>2208</v>
      </c>
      <c r="X248" s="308" t="s">
        <v>2208</v>
      </c>
      <c r="Y248" s="308" t="s">
        <v>2208</v>
      </c>
      <c r="Z248" s="308" t="s">
        <v>2208</v>
      </c>
      <c r="AA248" s="308" t="s">
        <v>2208</v>
      </c>
      <c r="AB248" s="308" t="s">
        <v>2208</v>
      </c>
      <c r="AC248" s="308" t="s">
        <v>2208</v>
      </c>
      <c r="AD248" s="308" t="s">
        <v>2208</v>
      </c>
      <c r="AE248" s="308" t="s">
        <v>2208</v>
      </c>
      <c r="AF248" s="308" t="s">
        <v>2208</v>
      </c>
      <c r="AG248" s="308" t="s">
        <v>2208</v>
      </c>
      <c r="AH248" s="308" t="s">
        <v>2208</v>
      </c>
      <c r="AI248" s="308" t="s">
        <v>2208</v>
      </c>
      <c r="AJ248" s="308" t="s">
        <v>2208</v>
      </c>
      <c r="AK248" s="308" t="s">
        <v>2208</v>
      </c>
      <c r="AL248" s="308" t="s">
        <v>2208</v>
      </c>
    </row>
    <row r="249" spans="3:38" hidden="1" outlineLevel="1" x14ac:dyDescent="0.3">
      <c r="C249" s="519" t="s">
        <v>2450</v>
      </c>
      <c r="D249" s="582" t="s">
        <v>2601</v>
      </c>
      <c r="E249" s="308" t="s">
        <v>2208</v>
      </c>
      <c r="F249" s="308" t="s">
        <v>2208</v>
      </c>
      <c r="G249" s="308" t="s">
        <v>2208</v>
      </c>
      <c r="H249" s="308" t="s">
        <v>2208</v>
      </c>
      <c r="I249" s="308" t="s">
        <v>2208</v>
      </c>
      <c r="J249" s="308" t="s">
        <v>2208</v>
      </c>
      <c r="K249" s="308" t="s">
        <v>2208</v>
      </c>
      <c r="L249" s="308" t="s">
        <v>2208</v>
      </c>
      <c r="M249" s="308" t="s">
        <v>2208</v>
      </c>
      <c r="N249" s="308" t="s">
        <v>2208</v>
      </c>
      <c r="O249" s="308" t="s">
        <v>2208</v>
      </c>
      <c r="P249" s="308" t="s">
        <v>2208</v>
      </c>
      <c r="Q249" s="308" t="s">
        <v>2208</v>
      </c>
      <c r="R249" s="308" t="s">
        <v>2208</v>
      </c>
      <c r="S249" s="308" t="s">
        <v>2208</v>
      </c>
      <c r="T249" s="308" t="s">
        <v>2208</v>
      </c>
      <c r="U249" s="308" t="s">
        <v>2208</v>
      </c>
      <c r="V249" s="308" t="s">
        <v>2208</v>
      </c>
      <c r="W249" s="308" t="s">
        <v>2208</v>
      </c>
      <c r="X249" s="308" t="s">
        <v>2208</v>
      </c>
      <c r="Y249" s="308" t="s">
        <v>2208</v>
      </c>
      <c r="Z249" s="308" t="s">
        <v>2208</v>
      </c>
      <c r="AA249" s="308" t="s">
        <v>2208</v>
      </c>
      <c r="AB249" s="308" t="s">
        <v>2208</v>
      </c>
      <c r="AC249" s="308" t="s">
        <v>2208</v>
      </c>
      <c r="AD249" s="308" t="s">
        <v>2208</v>
      </c>
      <c r="AE249" s="308" t="s">
        <v>2208</v>
      </c>
      <c r="AF249" s="308" t="s">
        <v>2208</v>
      </c>
      <c r="AG249" s="308" t="s">
        <v>2208</v>
      </c>
      <c r="AH249" s="308" t="s">
        <v>2208</v>
      </c>
      <c r="AI249" s="308" t="s">
        <v>2208</v>
      </c>
      <c r="AJ249" s="308" t="s">
        <v>2208</v>
      </c>
      <c r="AK249" s="308" t="s">
        <v>2208</v>
      </c>
      <c r="AL249" s="308" t="s">
        <v>2208</v>
      </c>
    </row>
    <row r="250" spans="3:38" hidden="1" outlineLevel="1" x14ac:dyDescent="0.3">
      <c r="C250" s="519" t="s">
        <v>2450</v>
      </c>
      <c r="D250" s="582" t="s">
        <v>2602</v>
      </c>
      <c r="E250" s="308" t="s">
        <v>2208</v>
      </c>
      <c r="F250" s="308" t="s">
        <v>2208</v>
      </c>
      <c r="G250" s="308" t="s">
        <v>2208</v>
      </c>
      <c r="H250" s="308" t="s">
        <v>2208</v>
      </c>
      <c r="I250" s="308" t="s">
        <v>2208</v>
      </c>
      <c r="J250" s="308" t="s">
        <v>2208</v>
      </c>
      <c r="K250" s="308" t="s">
        <v>2208</v>
      </c>
      <c r="L250" s="308" t="s">
        <v>2208</v>
      </c>
      <c r="M250" s="308" t="s">
        <v>2208</v>
      </c>
      <c r="N250" s="308" t="s">
        <v>2208</v>
      </c>
      <c r="O250" s="308" t="s">
        <v>2208</v>
      </c>
      <c r="P250" s="308" t="s">
        <v>2208</v>
      </c>
      <c r="Q250" s="308" t="s">
        <v>2208</v>
      </c>
      <c r="R250" s="308" t="s">
        <v>2208</v>
      </c>
      <c r="S250" s="308" t="s">
        <v>2208</v>
      </c>
      <c r="T250" s="308" t="s">
        <v>2208</v>
      </c>
      <c r="U250" s="308" t="s">
        <v>2208</v>
      </c>
      <c r="V250" s="308" t="s">
        <v>2208</v>
      </c>
      <c r="W250" s="308" t="s">
        <v>2208</v>
      </c>
      <c r="X250" s="308" t="s">
        <v>2208</v>
      </c>
      <c r="Y250" s="308" t="s">
        <v>2208</v>
      </c>
      <c r="Z250" s="308" t="s">
        <v>2208</v>
      </c>
      <c r="AA250" s="308" t="s">
        <v>2208</v>
      </c>
      <c r="AB250" s="308" t="s">
        <v>2208</v>
      </c>
      <c r="AC250" s="308" t="s">
        <v>2208</v>
      </c>
      <c r="AD250" s="308" t="s">
        <v>2208</v>
      </c>
      <c r="AE250" s="308" t="s">
        <v>2208</v>
      </c>
      <c r="AF250" s="308" t="s">
        <v>2208</v>
      </c>
      <c r="AG250" s="308" t="s">
        <v>2208</v>
      </c>
      <c r="AH250" s="308" t="s">
        <v>2208</v>
      </c>
      <c r="AI250" s="308" t="s">
        <v>2208</v>
      </c>
      <c r="AJ250" s="308" t="s">
        <v>2208</v>
      </c>
      <c r="AK250" s="308" t="s">
        <v>2208</v>
      </c>
      <c r="AL250" s="308" t="s">
        <v>2208</v>
      </c>
    </row>
    <row r="251" spans="3:38" hidden="1" outlineLevel="1" x14ac:dyDescent="0.3">
      <c r="C251" s="519" t="s">
        <v>2450</v>
      </c>
      <c r="D251" s="582" t="s">
        <v>2603</v>
      </c>
      <c r="E251" s="308" t="s">
        <v>2208</v>
      </c>
      <c r="F251" s="308" t="s">
        <v>2208</v>
      </c>
      <c r="G251" s="308" t="s">
        <v>2208</v>
      </c>
      <c r="H251" s="308" t="s">
        <v>2208</v>
      </c>
      <c r="I251" s="308" t="s">
        <v>2208</v>
      </c>
      <c r="J251" s="308" t="s">
        <v>2208</v>
      </c>
      <c r="K251" s="308" t="s">
        <v>2208</v>
      </c>
      <c r="L251" s="308" t="s">
        <v>2208</v>
      </c>
      <c r="M251" s="308" t="s">
        <v>2208</v>
      </c>
      <c r="N251" s="308" t="s">
        <v>2208</v>
      </c>
      <c r="O251" s="308" t="s">
        <v>2208</v>
      </c>
      <c r="P251" s="308" t="s">
        <v>2208</v>
      </c>
      <c r="Q251" s="308" t="s">
        <v>2208</v>
      </c>
      <c r="R251" s="308" t="s">
        <v>2208</v>
      </c>
      <c r="S251" s="308" t="s">
        <v>2208</v>
      </c>
      <c r="T251" s="308" t="s">
        <v>2208</v>
      </c>
      <c r="U251" s="308" t="s">
        <v>2208</v>
      </c>
      <c r="V251" s="308" t="s">
        <v>2208</v>
      </c>
      <c r="W251" s="308" t="s">
        <v>2208</v>
      </c>
      <c r="X251" s="308" t="s">
        <v>2208</v>
      </c>
      <c r="Y251" s="308" t="s">
        <v>2208</v>
      </c>
      <c r="Z251" s="308" t="s">
        <v>2208</v>
      </c>
      <c r="AA251" s="308" t="s">
        <v>2208</v>
      </c>
      <c r="AB251" s="308" t="s">
        <v>2208</v>
      </c>
      <c r="AC251" s="308" t="s">
        <v>2208</v>
      </c>
      <c r="AD251" s="308" t="s">
        <v>2208</v>
      </c>
      <c r="AE251" s="308" t="s">
        <v>2208</v>
      </c>
      <c r="AF251" s="308" t="s">
        <v>2208</v>
      </c>
      <c r="AG251" s="308" t="s">
        <v>2208</v>
      </c>
      <c r="AH251" s="308" t="s">
        <v>2208</v>
      </c>
      <c r="AI251" s="308" t="s">
        <v>2208</v>
      </c>
      <c r="AJ251" s="308" t="s">
        <v>2208</v>
      </c>
      <c r="AK251" s="308" t="s">
        <v>2208</v>
      </c>
      <c r="AL251" s="308" t="s">
        <v>2208</v>
      </c>
    </row>
    <row r="252" spans="3:38" hidden="1" outlineLevel="1" x14ac:dyDescent="0.3">
      <c r="C252" s="519" t="s">
        <v>2450</v>
      </c>
      <c r="D252" s="582" t="s">
        <v>2604</v>
      </c>
      <c r="E252" s="308" t="s">
        <v>2208</v>
      </c>
      <c r="F252" s="308" t="s">
        <v>2208</v>
      </c>
      <c r="G252" s="308" t="s">
        <v>2208</v>
      </c>
      <c r="H252" s="308" t="s">
        <v>2208</v>
      </c>
      <c r="I252" s="308" t="s">
        <v>2208</v>
      </c>
      <c r="J252" s="308" t="s">
        <v>2208</v>
      </c>
      <c r="K252" s="308" t="s">
        <v>2208</v>
      </c>
      <c r="L252" s="308" t="s">
        <v>2208</v>
      </c>
      <c r="M252" s="308" t="s">
        <v>2208</v>
      </c>
      <c r="N252" s="308" t="s">
        <v>2208</v>
      </c>
      <c r="O252" s="308" t="s">
        <v>2208</v>
      </c>
      <c r="P252" s="308" t="s">
        <v>2208</v>
      </c>
      <c r="Q252" s="308" t="s">
        <v>2208</v>
      </c>
      <c r="R252" s="308" t="s">
        <v>2208</v>
      </c>
      <c r="S252" s="308" t="s">
        <v>2208</v>
      </c>
      <c r="T252" s="308" t="s">
        <v>2208</v>
      </c>
      <c r="U252" s="308" t="s">
        <v>2208</v>
      </c>
      <c r="V252" s="308" t="s">
        <v>2208</v>
      </c>
      <c r="W252" s="308" t="s">
        <v>2208</v>
      </c>
      <c r="X252" s="308" t="s">
        <v>2208</v>
      </c>
      <c r="Y252" s="308" t="s">
        <v>2208</v>
      </c>
      <c r="Z252" s="308" t="s">
        <v>2208</v>
      </c>
      <c r="AA252" s="308" t="s">
        <v>2208</v>
      </c>
      <c r="AB252" s="308" t="s">
        <v>2208</v>
      </c>
      <c r="AC252" s="308" t="s">
        <v>2208</v>
      </c>
      <c r="AD252" s="308" t="s">
        <v>2208</v>
      </c>
      <c r="AE252" s="308" t="s">
        <v>2208</v>
      </c>
      <c r="AF252" s="308" t="s">
        <v>2208</v>
      </c>
      <c r="AG252" s="308" t="s">
        <v>2208</v>
      </c>
      <c r="AH252" s="308" t="s">
        <v>2208</v>
      </c>
      <c r="AI252" s="308" t="s">
        <v>2208</v>
      </c>
      <c r="AJ252" s="308" t="s">
        <v>2208</v>
      </c>
      <c r="AK252" s="308" t="s">
        <v>2208</v>
      </c>
      <c r="AL252" s="308" t="s">
        <v>2208</v>
      </c>
    </row>
    <row r="253" spans="3:38" hidden="1" outlineLevel="1" x14ac:dyDescent="0.3">
      <c r="C253" s="519" t="s">
        <v>2450</v>
      </c>
      <c r="D253" s="582" t="s">
        <v>2605</v>
      </c>
      <c r="E253" s="308" t="s">
        <v>2208</v>
      </c>
      <c r="F253" s="308" t="s">
        <v>2208</v>
      </c>
      <c r="G253" s="308" t="s">
        <v>2208</v>
      </c>
      <c r="H253" s="308" t="s">
        <v>2208</v>
      </c>
      <c r="I253" s="308" t="s">
        <v>2208</v>
      </c>
      <c r="J253" s="308" t="s">
        <v>2208</v>
      </c>
      <c r="K253" s="308" t="s">
        <v>2208</v>
      </c>
      <c r="L253" s="308" t="s">
        <v>2208</v>
      </c>
      <c r="M253" s="308" t="s">
        <v>2208</v>
      </c>
      <c r="N253" s="308" t="s">
        <v>2208</v>
      </c>
      <c r="O253" s="308" t="s">
        <v>2208</v>
      </c>
      <c r="P253" s="308" t="s">
        <v>2208</v>
      </c>
      <c r="Q253" s="308" t="s">
        <v>2208</v>
      </c>
      <c r="R253" s="308" t="s">
        <v>2208</v>
      </c>
      <c r="S253" s="308" t="s">
        <v>2208</v>
      </c>
      <c r="T253" s="308" t="s">
        <v>2208</v>
      </c>
      <c r="U253" s="308" t="s">
        <v>2208</v>
      </c>
      <c r="V253" s="308" t="s">
        <v>2208</v>
      </c>
      <c r="W253" s="308" t="s">
        <v>2208</v>
      </c>
      <c r="X253" s="308" t="s">
        <v>2208</v>
      </c>
      <c r="Y253" s="308" t="s">
        <v>2208</v>
      </c>
      <c r="Z253" s="308" t="s">
        <v>2208</v>
      </c>
      <c r="AA253" s="308" t="s">
        <v>2208</v>
      </c>
      <c r="AB253" s="308" t="s">
        <v>2208</v>
      </c>
      <c r="AC253" s="308" t="s">
        <v>2208</v>
      </c>
      <c r="AD253" s="308" t="s">
        <v>2208</v>
      </c>
      <c r="AE253" s="308" t="s">
        <v>2208</v>
      </c>
      <c r="AF253" s="308" t="s">
        <v>2208</v>
      </c>
      <c r="AG253" s="308" t="s">
        <v>2208</v>
      </c>
      <c r="AH253" s="308" t="s">
        <v>2208</v>
      </c>
      <c r="AI253" s="308" t="s">
        <v>2208</v>
      </c>
      <c r="AJ253" s="308" t="s">
        <v>2208</v>
      </c>
      <c r="AK253" s="308" t="s">
        <v>2208</v>
      </c>
      <c r="AL253" s="308" t="s">
        <v>2208</v>
      </c>
    </row>
    <row r="254" spans="3:38" hidden="1" outlineLevel="1" x14ac:dyDescent="0.3">
      <c r="C254" s="519" t="s">
        <v>2450</v>
      </c>
      <c r="D254" s="582" t="s">
        <v>2606</v>
      </c>
      <c r="E254" s="308" t="s">
        <v>2208</v>
      </c>
      <c r="F254" s="308" t="s">
        <v>2208</v>
      </c>
      <c r="G254" s="308" t="s">
        <v>2208</v>
      </c>
      <c r="H254" s="308" t="s">
        <v>2208</v>
      </c>
      <c r="I254" s="308" t="s">
        <v>2208</v>
      </c>
      <c r="J254" s="308" t="s">
        <v>2208</v>
      </c>
      <c r="K254" s="308" t="s">
        <v>2208</v>
      </c>
      <c r="L254" s="308" t="s">
        <v>2208</v>
      </c>
      <c r="M254" s="308" t="s">
        <v>2208</v>
      </c>
      <c r="N254" s="308" t="s">
        <v>2208</v>
      </c>
      <c r="O254" s="308" t="s">
        <v>2208</v>
      </c>
      <c r="P254" s="308" t="s">
        <v>2208</v>
      </c>
      <c r="Q254" s="308" t="s">
        <v>2208</v>
      </c>
      <c r="R254" s="308" t="s">
        <v>2208</v>
      </c>
      <c r="S254" s="308" t="s">
        <v>2208</v>
      </c>
      <c r="T254" s="308" t="s">
        <v>2208</v>
      </c>
      <c r="U254" s="308" t="s">
        <v>2208</v>
      </c>
      <c r="V254" s="308" t="s">
        <v>2208</v>
      </c>
      <c r="W254" s="308" t="s">
        <v>2208</v>
      </c>
      <c r="X254" s="308" t="s">
        <v>2208</v>
      </c>
      <c r="Y254" s="308" t="s">
        <v>2208</v>
      </c>
      <c r="Z254" s="308" t="s">
        <v>2208</v>
      </c>
      <c r="AA254" s="308" t="s">
        <v>2208</v>
      </c>
      <c r="AB254" s="308" t="s">
        <v>2208</v>
      </c>
      <c r="AC254" s="308" t="s">
        <v>2208</v>
      </c>
      <c r="AD254" s="308" t="s">
        <v>2208</v>
      </c>
      <c r="AE254" s="308" t="s">
        <v>2208</v>
      </c>
      <c r="AF254" s="308" t="s">
        <v>2208</v>
      </c>
      <c r="AG254" s="308" t="s">
        <v>2208</v>
      </c>
      <c r="AH254" s="308" t="s">
        <v>2208</v>
      </c>
      <c r="AI254" s="308" t="s">
        <v>2208</v>
      </c>
      <c r="AJ254" s="308" t="s">
        <v>2208</v>
      </c>
      <c r="AK254" s="308" t="s">
        <v>2208</v>
      </c>
      <c r="AL254" s="308" t="s">
        <v>2208</v>
      </c>
    </row>
    <row r="255" spans="3:38" hidden="1" outlineLevel="1" x14ac:dyDescent="0.3">
      <c r="C255" s="519" t="s">
        <v>2450</v>
      </c>
      <c r="D255" s="582" t="s">
        <v>2607</v>
      </c>
      <c r="E255" s="308" t="s">
        <v>2208</v>
      </c>
      <c r="F255" s="308" t="s">
        <v>2208</v>
      </c>
      <c r="G255" s="308" t="s">
        <v>2208</v>
      </c>
      <c r="H255" s="308" t="s">
        <v>2208</v>
      </c>
      <c r="I255" s="308" t="s">
        <v>2208</v>
      </c>
      <c r="J255" s="308" t="s">
        <v>2208</v>
      </c>
      <c r="K255" s="308" t="s">
        <v>2208</v>
      </c>
      <c r="L255" s="308" t="s">
        <v>2208</v>
      </c>
      <c r="M255" s="308" t="s">
        <v>2208</v>
      </c>
      <c r="N255" s="308" t="s">
        <v>2208</v>
      </c>
      <c r="O255" s="308" t="s">
        <v>2208</v>
      </c>
      <c r="P255" s="308" t="s">
        <v>2208</v>
      </c>
      <c r="Q255" s="308" t="s">
        <v>2208</v>
      </c>
      <c r="R255" s="308" t="s">
        <v>2208</v>
      </c>
      <c r="S255" s="308" t="s">
        <v>2208</v>
      </c>
      <c r="T255" s="308" t="s">
        <v>2208</v>
      </c>
      <c r="U255" s="308" t="s">
        <v>2208</v>
      </c>
      <c r="V255" s="308" t="s">
        <v>2208</v>
      </c>
      <c r="W255" s="308" t="s">
        <v>2208</v>
      </c>
      <c r="X255" s="308" t="s">
        <v>2208</v>
      </c>
      <c r="Y255" s="308" t="s">
        <v>2208</v>
      </c>
      <c r="Z255" s="308" t="s">
        <v>2208</v>
      </c>
      <c r="AA255" s="308" t="s">
        <v>2208</v>
      </c>
      <c r="AB255" s="308" t="s">
        <v>2208</v>
      </c>
      <c r="AC255" s="308" t="s">
        <v>2208</v>
      </c>
      <c r="AD255" s="308" t="s">
        <v>2208</v>
      </c>
      <c r="AE255" s="308" t="s">
        <v>2208</v>
      </c>
      <c r="AF255" s="308" t="s">
        <v>2208</v>
      </c>
      <c r="AG255" s="308" t="s">
        <v>2208</v>
      </c>
      <c r="AH255" s="308" t="s">
        <v>2208</v>
      </c>
      <c r="AI255" s="308" t="s">
        <v>2208</v>
      </c>
      <c r="AJ255" s="308" t="s">
        <v>2208</v>
      </c>
      <c r="AK255" s="308" t="s">
        <v>2208</v>
      </c>
      <c r="AL255" s="308" t="s">
        <v>2208</v>
      </c>
    </row>
    <row r="256" spans="3:38" hidden="1" outlineLevel="1" x14ac:dyDescent="0.3">
      <c r="C256" s="519" t="s">
        <v>2450</v>
      </c>
      <c r="D256" s="582" t="s">
        <v>2608</v>
      </c>
      <c r="E256" s="308" t="s">
        <v>2208</v>
      </c>
      <c r="F256" s="308" t="s">
        <v>2208</v>
      </c>
      <c r="G256" s="308" t="s">
        <v>2208</v>
      </c>
      <c r="H256" s="308" t="s">
        <v>2208</v>
      </c>
      <c r="I256" s="308" t="s">
        <v>2208</v>
      </c>
      <c r="J256" s="308" t="s">
        <v>2208</v>
      </c>
      <c r="K256" s="308" t="s">
        <v>2208</v>
      </c>
      <c r="L256" s="308" t="s">
        <v>2208</v>
      </c>
      <c r="M256" s="308" t="s">
        <v>2208</v>
      </c>
      <c r="N256" s="308" t="s">
        <v>2208</v>
      </c>
      <c r="O256" s="308" t="s">
        <v>2208</v>
      </c>
      <c r="P256" s="308" t="s">
        <v>2208</v>
      </c>
      <c r="Q256" s="308" t="s">
        <v>2208</v>
      </c>
      <c r="R256" s="308" t="s">
        <v>2208</v>
      </c>
      <c r="S256" s="308" t="s">
        <v>2208</v>
      </c>
      <c r="T256" s="308" t="s">
        <v>2208</v>
      </c>
      <c r="U256" s="308" t="s">
        <v>2208</v>
      </c>
      <c r="V256" s="308" t="s">
        <v>2208</v>
      </c>
      <c r="W256" s="308" t="s">
        <v>2208</v>
      </c>
      <c r="X256" s="308" t="s">
        <v>2208</v>
      </c>
      <c r="Y256" s="308" t="s">
        <v>2208</v>
      </c>
      <c r="Z256" s="308" t="s">
        <v>2208</v>
      </c>
      <c r="AA256" s="308" t="s">
        <v>2208</v>
      </c>
      <c r="AB256" s="308" t="s">
        <v>2208</v>
      </c>
      <c r="AC256" s="308" t="s">
        <v>2208</v>
      </c>
      <c r="AD256" s="308" t="s">
        <v>2208</v>
      </c>
      <c r="AE256" s="308" t="s">
        <v>2208</v>
      </c>
      <c r="AF256" s="308" t="s">
        <v>2208</v>
      </c>
      <c r="AG256" s="308" t="s">
        <v>2208</v>
      </c>
      <c r="AH256" s="308" t="s">
        <v>2208</v>
      </c>
      <c r="AI256" s="308" t="s">
        <v>2208</v>
      </c>
      <c r="AJ256" s="308" t="s">
        <v>2208</v>
      </c>
      <c r="AK256" s="308" t="s">
        <v>2208</v>
      </c>
      <c r="AL256" s="308" t="s">
        <v>2208</v>
      </c>
    </row>
    <row r="257" spans="3:38" hidden="1" outlineLevel="1" x14ac:dyDescent="0.3">
      <c r="C257" s="519" t="s">
        <v>2450</v>
      </c>
      <c r="D257" s="582" t="s">
        <v>2609</v>
      </c>
      <c r="E257" s="308" t="s">
        <v>2208</v>
      </c>
      <c r="F257" s="308" t="s">
        <v>2208</v>
      </c>
      <c r="G257" s="308" t="s">
        <v>2208</v>
      </c>
      <c r="H257" s="308" t="s">
        <v>2208</v>
      </c>
      <c r="I257" s="308" t="s">
        <v>2208</v>
      </c>
      <c r="J257" s="308" t="s">
        <v>2208</v>
      </c>
      <c r="K257" s="308" t="s">
        <v>2208</v>
      </c>
      <c r="L257" s="308" t="s">
        <v>2208</v>
      </c>
      <c r="M257" s="308" t="s">
        <v>2208</v>
      </c>
      <c r="N257" s="308" t="s">
        <v>2208</v>
      </c>
      <c r="O257" s="308" t="s">
        <v>2208</v>
      </c>
      <c r="P257" s="308" t="s">
        <v>2208</v>
      </c>
      <c r="Q257" s="308" t="s">
        <v>2208</v>
      </c>
      <c r="R257" s="308" t="s">
        <v>2208</v>
      </c>
      <c r="S257" s="308" t="s">
        <v>2208</v>
      </c>
      <c r="T257" s="308" t="s">
        <v>2208</v>
      </c>
      <c r="U257" s="308" t="s">
        <v>2208</v>
      </c>
      <c r="V257" s="308" t="s">
        <v>2208</v>
      </c>
      <c r="W257" s="308" t="s">
        <v>2208</v>
      </c>
      <c r="X257" s="308" t="s">
        <v>2208</v>
      </c>
      <c r="Y257" s="308" t="s">
        <v>2208</v>
      </c>
      <c r="Z257" s="308" t="s">
        <v>2208</v>
      </c>
      <c r="AA257" s="308" t="s">
        <v>2208</v>
      </c>
      <c r="AB257" s="308" t="s">
        <v>2208</v>
      </c>
      <c r="AC257" s="308" t="s">
        <v>2208</v>
      </c>
      <c r="AD257" s="308" t="s">
        <v>2208</v>
      </c>
      <c r="AE257" s="308" t="s">
        <v>2208</v>
      </c>
      <c r="AF257" s="308" t="s">
        <v>2208</v>
      </c>
      <c r="AG257" s="308" t="s">
        <v>2208</v>
      </c>
      <c r="AH257" s="308" t="s">
        <v>2208</v>
      </c>
      <c r="AI257" s="308" t="s">
        <v>2208</v>
      </c>
      <c r="AJ257" s="308" t="s">
        <v>2208</v>
      </c>
      <c r="AK257" s="308" t="s">
        <v>2208</v>
      </c>
      <c r="AL257" s="308" t="s">
        <v>2208</v>
      </c>
    </row>
    <row r="258" spans="3:38" hidden="1" outlineLevel="1" x14ac:dyDescent="0.3">
      <c r="C258" s="519" t="s">
        <v>2450</v>
      </c>
      <c r="D258" s="582" t="s">
        <v>2610</v>
      </c>
      <c r="E258" s="308" t="s">
        <v>2208</v>
      </c>
      <c r="F258" s="308" t="s">
        <v>2208</v>
      </c>
      <c r="G258" s="308" t="s">
        <v>2208</v>
      </c>
      <c r="H258" s="308" t="s">
        <v>2208</v>
      </c>
      <c r="I258" s="308" t="s">
        <v>2208</v>
      </c>
      <c r="J258" s="308" t="s">
        <v>2208</v>
      </c>
      <c r="K258" s="308" t="s">
        <v>2208</v>
      </c>
      <c r="L258" s="308" t="s">
        <v>2208</v>
      </c>
      <c r="M258" s="308" t="s">
        <v>2208</v>
      </c>
      <c r="N258" s="308" t="s">
        <v>2208</v>
      </c>
      <c r="O258" s="308" t="s">
        <v>2208</v>
      </c>
      <c r="P258" s="308" t="s">
        <v>2208</v>
      </c>
      <c r="Q258" s="308" t="s">
        <v>2208</v>
      </c>
      <c r="R258" s="308" t="s">
        <v>2208</v>
      </c>
      <c r="S258" s="308" t="s">
        <v>2208</v>
      </c>
      <c r="T258" s="308" t="s">
        <v>2208</v>
      </c>
      <c r="U258" s="308" t="s">
        <v>2208</v>
      </c>
      <c r="V258" s="308" t="s">
        <v>2208</v>
      </c>
      <c r="W258" s="308" t="s">
        <v>2208</v>
      </c>
      <c r="X258" s="308" t="s">
        <v>2208</v>
      </c>
      <c r="Y258" s="308" t="s">
        <v>2208</v>
      </c>
      <c r="Z258" s="308" t="s">
        <v>2208</v>
      </c>
      <c r="AA258" s="308" t="s">
        <v>2208</v>
      </c>
      <c r="AB258" s="308" t="s">
        <v>2208</v>
      </c>
      <c r="AC258" s="308" t="s">
        <v>2208</v>
      </c>
      <c r="AD258" s="308" t="s">
        <v>2208</v>
      </c>
      <c r="AE258" s="308" t="s">
        <v>2208</v>
      </c>
      <c r="AF258" s="308" t="s">
        <v>2208</v>
      </c>
      <c r="AG258" s="308" t="s">
        <v>2208</v>
      </c>
      <c r="AH258" s="308" t="s">
        <v>2208</v>
      </c>
      <c r="AI258" s="308" t="s">
        <v>2208</v>
      </c>
      <c r="AJ258" s="308" t="s">
        <v>2208</v>
      </c>
      <c r="AK258" s="308" t="s">
        <v>2208</v>
      </c>
      <c r="AL258" s="308" t="s">
        <v>2208</v>
      </c>
    </row>
    <row r="259" spans="3:38" hidden="1" outlineLevel="1" x14ac:dyDescent="0.3">
      <c r="C259" s="519" t="s">
        <v>2450</v>
      </c>
      <c r="D259" s="582" t="s">
        <v>2611</v>
      </c>
      <c r="E259" s="308" t="s">
        <v>2208</v>
      </c>
      <c r="F259" s="308" t="s">
        <v>2208</v>
      </c>
      <c r="G259" s="308" t="s">
        <v>2208</v>
      </c>
      <c r="H259" s="308" t="s">
        <v>2208</v>
      </c>
      <c r="I259" s="308" t="s">
        <v>2208</v>
      </c>
      <c r="J259" s="308" t="s">
        <v>2208</v>
      </c>
      <c r="K259" s="308" t="s">
        <v>2208</v>
      </c>
      <c r="L259" s="308" t="s">
        <v>2208</v>
      </c>
      <c r="M259" s="308" t="s">
        <v>2208</v>
      </c>
      <c r="N259" s="308" t="s">
        <v>2208</v>
      </c>
      <c r="O259" s="308" t="s">
        <v>2208</v>
      </c>
      <c r="P259" s="308" t="s">
        <v>2208</v>
      </c>
      <c r="Q259" s="308" t="s">
        <v>2208</v>
      </c>
      <c r="R259" s="308" t="s">
        <v>2208</v>
      </c>
      <c r="S259" s="308" t="s">
        <v>2208</v>
      </c>
      <c r="T259" s="308" t="s">
        <v>2208</v>
      </c>
      <c r="U259" s="308" t="s">
        <v>2208</v>
      </c>
      <c r="V259" s="308" t="s">
        <v>2208</v>
      </c>
      <c r="W259" s="308" t="s">
        <v>2208</v>
      </c>
      <c r="X259" s="308" t="s">
        <v>2208</v>
      </c>
      <c r="Y259" s="308" t="s">
        <v>2208</v>
      </c>
      <c r="Z259" s="308" t="s">
        <v>2208</v>
      </c>
      <c r="AA259" s="308" t="s">
        <v>2208</v>
      </c>
      <c r="AB259" s="308" t="s">
        <v>2208</v>
      </c>
      <c r="AC259" s="308" t="s">
        <v>2208</v>
      </c>
      <c r="AD259" s="308" t="s">
        <v>2208</v>
      </c>
      <c r="AE259" s="308" t="s">
        <v>2208</v>
      </c>
      <c r="AF259" s="308" t="s">
        <v>2208</v>
      </c>
      <c r="AG259" s="308" t="s">
        <v>2208</v>
      </c>
      <c r="AH259" s="308" t="s">
        <v>2208</v>
      </c>
      <c r="AI259" s="308" t="s">
        <v>2208</v>
      </c>
      <c r="AJ259" s="308" t="s">
        <v>2208</v>
      </c>
      <c r="AK259" s="308" t="s">
        <v>2208</v>
      </c>
      <c r="AL259" s="308" t="s">
        <v>2208</v>
      </c>
    </row>
    <row r="260" spans="3:38" hidden="1" outlineLevel="1" x14ac:dyDescent="0.3">
      <c r="C260" s="519" t="s">
        <v>2450</v>
      </c>
      <c r="D260" s="582" t="s">
        <v>2612</v>
      </c>
      <c r="E260" s="308" t="s">
        <v>2208</v>
      </c>
      <c r="F260" s="308" t="s">
        <v>2208</v>
      </c>
      <c r="G260" s="308" t="s">
        <v>2208</v>
      </c>
      <c r="H260" s="308" t="s">
        <v>2208</v>
      </c>
      <c r="I260" s="308" t="s">
        <v>2208</v>
      </c>
      <c r="J260" s="308" t="s">
        <v>2208</v>
      </c>
      <c r="K260" s="308" t="s">
        <v>2208</v>
      </c>
      <c r="L260" s="308" t="s">
        <v>2208</v>
      </c>
      <c r="M260" s="308" t="s">
        <v>2208</v>
      </c>
      <c r="N260" s="308" t="s">
        <v>2208</v>
      </c>
      <c r="O260" s="308" t="s">
        <v>2208</v>
      </c>
      <c r="P260" s="308" t="s">
        <v>2208</v>
      </c>
      <c r="Q260" s="308" t="s">
        <v>2208</v>
      </c>
      <c r="R260" s="308" t="s">
        <v>2208</v>
      </c>
      <c r="S260" s="308" t="s">
        <v>2208</v>
      </c>
      <c r="T260" s="308" t="s">
        <v>2208</v>
      </c>
      <c r="U260" s="308" t="s">
        <v>2208</v>
      </c>
      <c r="V260" s="308" t="s">
        <v>2208</v>
      </c>
      <c r="W260" s="308" t="s">
        <v>2208</v>
      </c>
      <c r="X260" s="308" t="s">
        <v>2208</v>
      </c>
      <c r="Y260" s="308" t="s">
        <v>2208</v>
      </c>
      <c r="Z260" s="308" t="s">
        <v>2208</v>
      </c>
      <c r="AA260" s="308" t="s">
        <v>2208</v>
      </c>
      <c r="AB260" s="308" t="s">
        <v>2208</v>
      </c>
      <c r="AC260" s="308" t="s">
        <v>2208</v>
      </c>
      <c r="AD260" s="308" t="s">
        <v>2208</v>
      </c>
      <c r="AE260" s="308" t="s">
        <v>2208</v>
      </c>
      <c r="AF260" s="308" t="s">
        <v>2208</v>
      </c>
      <c r="AG260" s="308" t="s">
        <v>2208</v>
      </c>
      <c r="AH260" s="308" t="s">
        <v>2208</v>
      </c>
      <c r="AI260" s="308" t="s">
        <v>2208</v>
      </c>
      <c r="AJ260" s="308" t="s">
        <v>2208</v>
      </c>
      <c r="AK260" s="308" t="s">
        <v>2208</v>
      </c>
      <c r="AL260" s="308" t="s">
        <v>2208</v>
      </c>
    </row>
    <row r="261" spans="3:38" hidden="1" outlineLevel="1" x14ac:dyDescent="0.3">
      <c r="C261" s="519" t="s">
        <v>2450</v>
      </c>
      <c r="D261" s="582" t="s">
        <v>2613</v>
      </c>
      <c r="E261" s="308" t="s">
        <v>2208</v>
      </c>
      <c r="F261" s="308" t="s">
        <v>2208</v>
      </c>
      <c r="G261" s="308" t="s">
        <v>2208</v>
      </c>
      <c r="H261" s="308" t="s">
        <v>2208</v>
      </c>
      <c r="I261" s="308" t="s">
        <v>2208</v>
      </c>
      <c r="J261" s="308" t="s">
        <v>2208</v>
      </c>
      <c r="K261" s="308" t="s">
        <v>2208</v>
      </c>
      <c r="L261" s="308" t="s">
        <v>2208</v>
      </c>
      <c r="M261" s="308" t="s">
        <v>2208</v>
      </c>
      <c r="N261" s="308" t="s">
        <v>2208</v>
      </c>
      <c r="O261" s="308" t="s">
        <v>2208</v>
      </c>
      <c r="P261" s="308" t="s">
        <v>2208</v>
      </c>
      <c r="Q261" s="308" t="s">
        <v>2208</v>
      </c>
      <c r="R261" s="308" t="s">
        <v>2208</v>
      </c>
      <c r="S261" s="308" t="s">
        <v>2208</v>
      </c>
      <c r="T261" s="308" t="s">
        <v>2208</v>
      </c>
      <c r="U261" s="308" t="s">
        <v>2208</v>
      </c>
      <c r="V261" s="308" t="s">
        <v>2208</v>
      </c>
      <c r="W261" s="308" t="s">
        <v>2208</v>
      </c>
      <c r="X261" s="308" t="s">
        <v>2208</v>
      </c>
      <c r="Y261" s="308" t="s">
        <v>2208</v>
      </c>
      <c r="Z261" s="308" t="s">
        <v>2208</v>
      </c>
      <c r="AA261" s="308" t="s">
        <v>2208</v>
      </c>
      <c r="AB261" s="308" t="s">
        <v>2208</v>
      </c>
      <c r="AC261" s="308" t="s">
        <v>2208</v>
      </c>
      <c r="AD261" s="308" t="s">
        <v>2208</v>
      </c>
      <c r="AE261" s="308" t="s">
        <v>2208</v>
      </c>
      <c r="AF261" s="308" t="s">
        <v>2208</v>
      </c>
      <c r="AG261" s="308" t="s">
        <v>2208</v>
      </c>
      <c r="AH261" s="308" t="s">
        <v>2208</v>
      </c>
      <c r="AI261" s="308" t="s">
        <v>2208</v>
      </c>
      <c r="AJ261" s="308" t="s">
        <v>2208</v>
      </c>
      <c r="AK261" s="308" t="s">
        <v>2208</v>
      </c>
      <c r="AL261" s="308" t="s">
        <v>2208</v>
      </c>
    </row>
    <row r="262" spans="3:38" hidden="1" outlineLevel="1" x14ac:dyDescent="0.3">
      <c r="C262" s="519" t="s">
        <v>2450</v>
      </c>
      <c r="D262" s="582" t="s">
        <v>2614</v>
      </c>
      <c r="E262" s="308" t="s">
        <v>2208</v>
      </c>
      <c r="F262" s="308" t="s">
        <v>2208</v>
      </c>
      <c r="G262" s="308" t="s">
        <v>2208</v>
      </c>
      <c r="H262" s="308" t="s">
        <v>2208</v>
      </c>
      <c r="I262" s="308" t="s">
        <v>2208</v>
      </c>
      <c r="J262" s="308" t="s">
        <v>2208</v>
      </c>
      <c r="K262" s="308" t="s">
        <v>2208</v>
      </c>
      <c r="L262" s="308" t="s">
        <v>2208</v>
      </c>
      <c r="M262" s="308" t="s">
        <v>2208</v>
      </c>
      <c r="N262" s="308" t="s">
        <v>2208</v>
      </c>
      <c r="O262" s="308" t="s">
        <v>2208</v>
      </c>
      <c r="P262" s="308" t="s">
        <v>2208</v>
      </c>
      <c r="Q262" s="308" t="s">
        <v>2208</v>
      </c>
      <c r="R262" s="308" t="s">
        <v>2208</v>
      </c>
      <c r="S262" s="308" t="s">
        <v>2208</v>
      </c>
      <c r="T262" s="308" t="s">
        <v>2208</v>
      </c>
      <c r="U262" s="308" t="s">
        <v>2208</v>
      </c>
      <c r="V262" s="308" t="s">
        <v>2208</v>
      </c>
      <c r="W262" s="308" t="s">
        <v>2208</v>
      </c>
      <c r="X262" s="308" t="s">
        <v>2208</v>
      </c>
      <c r="Y262" s="308" t="s">
        <v>2208</v>
      </c>
      <c r="Z262" s="308" t="s">
        <v>2208</v>
      </c>
      <c r="AA262" s="308" t="s">
        <v>2208</v>
      </c>
      <c r="AB262" s="308" t="s">
        <v>2208</v>
      </c>
      <c r="AC262" s="308" t="s">
        <v>2208</v>
      </c>
      <c r="AD262" s="308" t="s">
        <v>2208</v>
      </c>
      <c r="AE262" s="308" t="s">
        <v>2208</v>
      </c>
      <c r="AF262" s="308" t="s">
        <v>2208</v>
      </c>
      <c r="AG262" s="308" t="s">
        <v>2208</v>
      </c>
      <c r="AH262" s="308" t="s">
        <v>2208</v>
      </c>
      <c r="AI262" s="308" t="s">
        <v>2208</v>
      </c>
      <c r="AJ262" s="308" t="s">
        <v>2208</v>
      </c>
      <c r="AK262" s="308" t="s">
        <v>2208</v>
      </c>
      <c r="AL262" s="308" t="s">
        <v>2208</v>
      </c>
    </row>
    <row r="263" spans="3:38" hidden="1" outlineLevel="1" x14ac:dyDescent="0.3">
      <c r="C263" s="519" t="s">
        <v>2450</v>
      </c>
      <c r="D263" s="582" t="s">
        <v>2615</v>
      </c>
      <c r="E263" s="308" t="s">
        <v>2208</v>
      </c>
      <c r="F263" s="308" t="s">
        <v>2208</v>
      </c>
      <c r="G263" s="308" t="s">
        <v>2208</v>
      </c>
      <c r="H263" s="308" t="s">
        <v>2208</v>
      </c>
      <c r="I263" s="308" t="s">
        <v>2208</v>
      </c>
      <c r="J263" s="308" t="s">
        <v>2208</v>
      </c>
      <c r="K263" s="308" t="s">
        <v>2208</v>
      </c>
      <c r="L263" s="308" t="s">
        <v>2208</v>
      </c>
      <c r="M263" s="308" t="s">
        <v>2208</v>
      </c>
      <c r="N263" s="308" t="s">
        <v>2208</v>
      </c>
      <c r="O263" s="308" t="s">
        <v>2208</v>
      </c>
      <c r="P263" s="308" t="s">
        <v>2208</v>
      </c>
      <c r="Q263" s="308" t="s">
        <v>2208</v>
      </c>
      <c r="R263" s="308" t="s">
        <v>2208</v>
      </c>
      <c r="S263" s="308" t="s">
        <v>2208</v>
      </c>
      <c r="T263" s="308" t="s">
        <v>2208</v>
      </c>
      <c r="U263" s="308" t="s">
        <v>2208</v>
      </c>
      <c r="V263" s="308" t="s">
        <v>2208</v>
      </c>
      <c r="W263" s="308" t="s">
        <v>2208</v>
      </c>
      <c r="X263" s="308" t="s">
        <v>2208</v>
      </c>
      <c r="Y263" s="308" t="s">
        <v>2208</v>
      </c>
      <c r="Z263" s="308" t="s">
        <v>2208</v>
      </c>
      <c r="AA263" s="308" t="s">
        <v>2208</v>
      </c>
      <c r="AB263" s="308" t="s">
        <v>2208</v>
      </c>
      <c r="AC263" s="308" t="s">
        <v>2208</v>
      </c>
      <c r="AD263" s="308" t="s">
        <v>2208</v>
      </c>
      <c r="AE263" s="308" t="s">
        <v>2208</v>
      </c>
      <c r="AF263" s="308" t="s">
        <v>2208</v>
      </c>
      <c r="AG263" s="308" t="s">
        <v>2208</v>
      </c>
      <c r="AH263" s="308" t="s">
        <v>2208</v>
      </c>
      <c r="AI263" s="308" t="s">
        <v>2208</v>
      </c>
      <c r="AJ263" s="308" t="s">
        <v>2208</v>
      </c>
      <c r="AK263" s="308" t="s">
        <v>2208</v>
      </c>
      <c r="AL263" s="308" t="s">
        <v>2208</v>
      </c>
    </row>
    <row r="264" spans="3:38" hidden="1" outlineLevel="1" x14ac:dyDescent="0.3">
      <c r="C264" s="519" t="s">
        <v>2450</v>
      </c>
      <c r="D264" s="582" t="s">
        <v>2616</v>
      </c>
      <c r="E264" s="308" t="s">
        <v>2208</v>
      </c>
      <c r="F264" s="308" t="s">
        <v>2208</v>
      </c>
      <c r="G264" s="308" t="s">
        <v>2208</v>
      </c>
      <c r="H264" s="308" t="s">
        <v>2208</v>
      </c>
      <c r="I264" s="308" t="s">
        <v>2208</v>
      </c>
      <c r="J264" s="308" t="s">
        <v>2208</v>
      </c>
      <c r="K264" s="308" t="s">
        <v>2208</v>
      </c>
      <c r="L264" s="308" t="s">
        <v>2208</v>
      </c>
      <c r="M264" s="308" t="s">
        <v>2208</v>
      </c>
      <c r="N264" s="308" t="s">
        <v>2208</v>
      </c>
      <c r="O264" s="308" t="s">
        <v>2208</v>
      </c>
      <c r="P264" s="308" t="s">
        <v>2208</v>
      </c>
      <c r="Q264" s="308" t="s">
        <v>2208</v>
      </c>
      <c r="R264" s="308" t="s">
        <v>2208</v>
      </c>
      <c r="S264" s="308" t="s">
        <v>2208</v>
      </c>
      <c r="T264" s="308" t="s">
        <v>2208</v>
      </c>
      <c r="U264" s="308" t="s">
        <v>2208</v>
      </c>
      <c r="V264" s="308" t="s">
        <v>2208</v>
      </c>
      <c r="W264" s="308" t="s">
        <v>2208</v>
      </c>
      <c r="X264" s="308" t="s">
        <v>2208</v>
      </c>
      <c r="Y264" s="308" t="s">
        <v>2208</v>
      </c>
      <c r="Z264" s="308" t="s">
        <v>2208</v>
      </c>
      <c r="AA264" s="308" t="s">
        <v>2208</v>
      </c>
      <c r="AB264" s="308" t="s">
        <v>2208</v>
      </c>
      <c r="AC264" s="308" t="s">
        <v>2208</v>
      </c>
      <c r="AD264" s="308" t="s">
        <v>2208</v>
      </c>
      <c r="AE264" s="308" t="s">
        <v>2208</v>
      </c>
      <c r="AF264" s="308" t="s">
        <v>2208</v>
      </c>
      <c r="AG264" s="308" t="s">
        <v>2208</v>
      </c>
      <c r="AH264" s="308" t="s">
        <v>2208</v>
      </c>
      <c r="AI264" s="308" t="s">
        <v>2208</v>
      </c>
      <c r="AJ264" s="308" t="s">
        <v>2208</v>
      </c>
      <c r="AK264" s="308" t="s">
        <v>2208</v>
      </c>
      <c r="AL264" s="308" t="s">
        <v>2208</v>
      </c>
    </row>
    <row r="265" spans="3:38" hidden="1" outlineLevel="1" x14ac:dyDescent="0.3">
      <c r="C265" s="519" t="s">
        <v>2450</v>
      </c>
      <c r="D265" s="582" t="s">
        <v>2617</v>
      </c>
      <c r="E265" s="308" t="s">
        <v>2208</v>
      </c>
      <c r="F265" s="308" t="s">
        <v>2208</v>
      </c>
      <c r="G265" s="308" t="s">
        <v>2208</v>
      </c>
      <c r="H265" s="308" t="s">
        <v>2208</v>
      </c>
      <c r="I265" s="308" t="s">
        <v>2208</v>
      </c>
      <c r="J265" s="308" t="s">
        <v>2208</v>
      </c>
      <c r="K265" s="308" t="s">
        <v>2208</v>
      </c>
      <c r="L265" s="308" t="s">
        <v>2208</v>
      </c>
      <c r="M265" s="308" t="s">
        <v>2208</v>
      </c>
      <c r="N265" s="308" t="s">
        <v>2208</v>
      </c>
      <c r="O265" s="308" t="s">
        <v>2208</v>
      </c>
      <c r="P265" s="308" t="s">
        <v>2208</v>
      </c>
      <c r="Q265" s="308" t="s">
        <v>2208</v>
      </c>
      <c r="R265" s="308" t="s">
        <v>2208</v>
      </c>
      <c r="S265" s="308" t="s">
        <v>2208</v>
      </c>
      <c r="T265" s="308" t="s">
        <v>2208</v>
      </c>
      <c r="U265" s="308" t="s">
        <v>2208</v>
      </c>
      <c r="V265" s="308" t="s">
        <v>2208</v>
      </c>
      <c r="W265" s="308" t="s">
        <v>2208</v>
      </c>
      <c r="X265" s="308" t="s">
        <v>2208</v>
      </c>
      <c r="Y265" s="308" t="s">
        <v>2208</v>
      </c>
      <c r="Z265" s="308" t="s">
        <v>2208</v>
      </c>
      <c r="AA265" s="308" t="s">
        <v>2208</v>
      </c>
      <c r="AB265" s="308" t="s">
        <v>2208</v>
      </c>
      <c r="AC265" s="308" t="s">
        <v>2208</v>
      </c>
      <c r="AD265" s="308" t="s">
        <v>2208</v>
      </c>
      <c r="AE265" s="308" t="s">
        <v>2208</v>
      </c>
      <c r="AF265" s="308" t="s">
        <v>2208</v>
      </c>
      <c r="AG265" s="308" t="s">
        <v>2208</v>
      </c>
      <c r="AH265" s="308" t="s">
        <v>2208</v>
      </c>
      <c r="AI265" s="308" t="s">
        <v>2208</v>
      </c>
      <c r="AJ265" s="308" t="s">
        <v>2208</v>
      </c>
      <c r="AK265" s="308" t="s">
        <v>2208</v>
      </c>
      <c r="AL265" s="308" t="s">
        <v>2208</v>
      </c>
    </row>
    <row r="266" spans="3:38" hidden="1" outlineLevel="1" x14ac:dyDescent="0.3">
      <c r="C266" s="519" t="s">
        <v>2450</v>
      </c>
      <c r="D266" s="582" t="s">
        <v>2618</v>
      </c>
      <c r="E266" s="308" t="s">
        <v>2208</v>
      </c>
      <c r="F266" s="308" t="s">
        <v>2208</v>
      </c>
      <c r="G266" s="308" t="s">
        <v>2208</v>
      </c>
      <c r="H266" s="308" t="s">
        <v>2208</v>
      </c>
      <c r="I266" s="308" t="s">
        <v>2208</v>
      </c>
      <c r="J266" s="308" t="s">
        <v>2208</v>
      </c>
      <c r="K266" s="308" t="s">
        <v>2208</v>
      </c>
      <c r="L266" s="308" t="s">
        <v>2208</v>
      </c>
      <c r="M266" s="308" t="s">
        <v>2208</v>
      </c>
      <c r="N266" s="308" t="s">
        <v>2208</v>
      </c>
      <c r="O266" s="308" t="s">
        <v>2208</v>
      </c>
      <c r="P266" s="308" t="s">
        <v>2208</v>
      </c>
      <c r="Q266" s="308" t="s">
        <v>2208</v>
      </c>
      <c r="R266" s="308" t="s">
        <v>2208</v>
      </c>
      <c r="S266" s="308" t="s">
        <v>2208</v>
      </c>
      <c r="T266" s="308" t="s">
        <v>2208</v>
      </c>
      <c r="U266" s="308" t="s">
        <v>2208</v>
      </c>
      <c r="V266" s="308" t="s">
        <v>2208</v>
      </c>
      <c r="W266" s="308" t="s">
        <v>2208</v>
      </c>
      <c r="X266" s="308" t="s">
        <v>2208</v>
      </c>
      <c r="Y266" s="308" t="s">
        <v>2208</v>
      </c>
      <c r="Z266" s="308" t="s">
        <v>2208</v>
      </c>
      <c r="AA266" s="308" t="s">
        <v>2208</v>
      </c>
      <c r="AB266" s="308" t="s">
        <v>2208</v>
      </c>
      <c r="AC266" s="308" t="s">
        <v>2208</v>
      </c>
      <c r="AD266" s="308" t="s">
        <v>2208</v>
      </c>
      <c r="AE266" s="308" t="s">
        <v>2208</v>
      </c>
      <c r="AF266" s="308" t="s">
        <v>2208</v>
      </c>
      <c r="AG266" s="308" t="s">
        <v>2208</v>
      </c>
      <c r="AH266" s="308" t="s">
        <v>2208</v>
      </c>
      <c r="AI266" s="308" t="s">
        <v>2208</v>
      </c>
      <c r="AJ266" s="308" t="s">
        <v>2208</v>
      </c>
      <c r="AK266" s="308" t="s">
        <v>2208</v>
      </c>
      <c r="AL266" s="308" t="s">
        <v>2208</v>
      </c>
    </row>
    <row r="267" spans="3:38" hidden="1" outlineLevel="1" x14ac:dyDescent="0.3">
      <c r="C267" s="519" t="s">
        <v>2450</v>
      </c>
      <c r="D267" s="582" t="s">
        <v>2619</v>
      </c>
      <c r="E267" s="308" t="s">
        <v>2208</v>
      </c>
      <c r="F267" s="308" t="s">
        <v>2208</v>
      </c>
      <c r="G267" s="308" t="s">
        <v>2208</v>
      </c>
      <c r="H267" s="308" t="s">
        <v>2208</v>
      </c>
      <c r="I267" s="308" t="s">
        <v>2208</v>
      </c>
      <c r="J267" s="308" t="s">
        <v>2208</v>
      </c>
      <c r="K267" s="308" t="s">
        <v>2208</v>
      </c>
      <c r="L267" s="308" t="s">
        <v>2208</v>
      </c>
      <c r="M267" s="308" t="s">
        <v>2208</v>
      </c>
      <c r="N267" s="308" t="s">
        <v>2208</v>
      </c>
      <c r="O267" s="308" t="s">
        <v>2208</v>
      </c>
      <c r="P267" s="308" t="s">
        <v>2208</v>
      </c>
      <c r="Q267" s="308" t="s">
        <v>2208</v>
      </c>
      <c r="R267" s="308" t="s">
        <v>2208</v>
      </c>
      <c r="S267" s="308" t="s">
        <v>2208</v>
      </c>
      <c r="T267" s="308" t="s">
        <v>2208</v>
      </c>
      <c r="U267" s="308" t="s">
        <v>2208</v>
      </c>
      <c r="V267" s="308" t="s">
        <v>2208</v>
      </c>
      <c r="W267" s="308" t="s">
        <v>2208</v>
      </c>
      <c r="X267" s="308" t="s">
        <v>2208</v>
      </c>
      <c r="Y267" s="308" t="s">
        <v>2208</v>
      </c>
      <c r="Z267" s="308" t="s">
        <v>2208</v>
      </c>
      <c r="AA267" s="308" t="s">
        <v>2208</v>
      </c>
      <c r="AB267" s="308" t="s">
        <v>2208</v>
      </c>
      <c r="AC267" s="308" t="s">
        <v>2208</v>
      </c>
      <c r="AD267" s="308" t="s">
        <v>2208</v>
      </c>
      <c r="AE267" s="308" t="s">
        <v>2208</v>
      </c>
      <c r="AF267" s="308" t="s">
        <v>2208</v>
      </c>
      <c r="AG267" s="308" t="s">
        <v>2208</v>
      </c>
      <c r="AH267" s="308" t="s">
        <v>2208</v>
      </c>
      <c r="AI267" s="308" t="s">
        <v>2208</v>
      </c>
      <c r="AJ267" s="308" t="s">
        <v>2208</v>
      </c>
      <c r="AK267" s="308" t="s">
        <v>2208</v>
      </c>
      <c r="AL267" s="308" t="s">
        <v>2208</v>
      </c>
    </row>
    <row r="268" spans="3:38" hidden="1" outlineLevel="1" x14ac:dyDescent="0.3">
      <c r="C268" s="519" t="s">
        <v>2450</v>
      </c>
      <c r="D268" s="582" t="s">
        <v>2620</v>
      </c>
      <c r="E268" s="308" t="s">
        <v>2208</v>
      </c>
      <c r="F268" s="308" t="s">
        <v>2208</v>
      </c>
      <c r="G268" s="308" t="s">
        <v>2208</v>
      </c>
      <c r="H268" s="308" t="s">
        <v>2208</v>
      </c>
      <c r="I268" s="308" t="s">
        <v>2208</v>
      </c>
      <c r="J268" s="308" t="s">
        <v>2208</v>
      </c>
      <c r="K268" s="308" t="s">
        <v>2208</v>
      </c>
      <c r="L268" s="308" t="s">
        <v>2208</v>
      </c>
      <c r="M268" s="308" t="s">
        <v>2208</v>
      </c>
      <c r="N268" s="308" t="s">
        <v>2208</v>
      </c>
      <c r="O268" s="308" t="s">
        <v>2208</v>
      </c>
      <c r="P268" s="308" t="s">
        <v>2208</v>
      </c>
      <c r="Q268" s="308" t="s">
        <v>2208</v>
      </c>
      <c r="R268" s="308" t="s">
        <v>2208</v>
      </c>
      <c r="S268" s="308" t="s">
        <v>2208</v>
      </c>
      <c r="T268" s="308" t="s">
        <v>2208</v>
      </c>
      <c r="U268" s="308" t="s">
        <v>2208</v>
      </c>
      <c r="V268" s="308" t="s">
        <v>2208</v>
      </c>
      <c r="W268" s="308" t="s">
        <v>2208</v>
      </c>
      <c r="X268" s="308" t="s">
        <v>2208</v>
      </c>
      <c r="Y268" s="308" t="s">
        <v>2208</v>
      </c>
      <c r="Z268" s="308" t="s">
        <v>2208</v>
      </c>
      <c r="AA268" s="308" t="s">
        <v>2208</v>
      </c>
      <c r="AB268" s="308" t="s">
        <v>2208</v>
      </c>
      <c r="AC268" s="308" t="s">
        <v>2208</v>
      </c>
      <c r="AD268" s="308" t="s">
        <v>2208</v>
      </c>
      <c r="AE268" s="308" t="s">
        <v>2208</v>
      </c>
      <c r="AF268" s="308" t="s">
        <v>2208</v>
      </c>
      <c r="AG268" s="308" t="s">
        <v>2208</v>
      </c>
      <c r="AH268" s="308" t="s">
        <v>2208</v>
      </c>
      <c r="AI268" s="308" t="s">
        <v>2208</v>
      </c>
      <c r="AJ268" s="308" t="s">
        <v>2208</v>
      </c>
      <c r="AK268" s="308" t="s">
        <v>2208</v>
      </c>
      <c r="AL268" s="308" t="s">
        <v>2208</v>
      </c>
    </row>
    <row r="269" spans="3:38" hidden="1" outlineLevel="1" x14ac:dyDescent="0.3">
      <c r="C269" s="519" t="s">
        <v>2450</v>
      </c>
      <c r="D269" s="582" t="s">
        <v>2621</v>
      </c>
      <c r="E269" s="308" t="s">
        <v>2208</v>
      </c>
      <c r="F269" s="308" t="s">
        <v>2208</v>
      </c>
      <c r="G269" s="308" t="s">
        <v>2208</v>
      </c>
      <c r="H269" s="308" t="s">
        <v>2208</v>
      </c>
      <c r="I269" s="308" t="s">
        <v>2208</v>
      </c>
      <c r="J269" s="308" t="s">
        <v>2208</v>
      </c>
      <c r="K269" s="308" t="s">
        <v>2208</v>
      </c>
      <c r="L269" s="308" t="s">
        <v>2208</v>
      </c>
      <c r="M269" s="308" t="s">
        <v>2208</v>
      </c>
      <c r="N269" s="308" t="s">
        <v>2208</v>
      </c>
      <c r="O269" s="308" t="s">
        <v>2208</v>
      </c>
      <c r="P269" s="308" t="s">
        <v>2208</v>
      </c>
      <c r="Q269" s="308" t="s">
        <v>2208</v>
      </c>
      <c r="R269" s="308" t="s">
        <v>2208</v>
      </c>
      <c r="S269" s="308" t="s">
        <v>2208</v>
      </c>
      <c r="T269" s="308" t="s">
        <v>2208</v>
      </c>
      <c r="U269" s="308" t="s">
        <v>2208</v>
      </c>
      <c r="V269" s="308" t="s">
        <v>2208</v>
      </c>
      <c r="W269" s="308" t="s">
        <v>2208</v>
      </c>
      <c r="X269" s="308" t="s">
        <v>2208</v>
      </c>
      <c r="Y269" s="308" t="s">
        <v>2208</v>
      </c>
      <c r="Z269" s="308" t="s">
        <v>2208</v>
      </c>
      <c r="AA269" s="308" t="s">
        <v>2208</v>
      </c>
      <c r="AB269" s="308" t="s">
        <v>2208</v>
      </c>
      <c r="AC269" s="308" t="s">
        <v>2208</v>
      </c>
      <c r="AD269" s="308" t="s">
        <v>2208</v>
      </c>
      <c r="AE269" s="308" t="s">
        <v>2208</v>
      </c>
      <c r="AF269" s="308" t="s">
        <v>2208</v>
      </c>
      <c r="AG269" s="308" t="s">
        <v>2208</v>
      </c>
      <c r="AH269" s="308" t="s">
        <v>2208</v>
      </c>
      <c r="AI269" s="308" t="s">
        <v>2208</v>
      </c>
      <c r="AJ269" s="308" t="s">
        <v>2208</v>
      </c>
      <c r="AK269" s="308" t="s">
        <v>2208</v>
      </c>
      <c r="AL269" s="308" t="s">
        <v>2208</v>
      </c>
    </row>
    <row r="270" spans="3:38" hidden="1" outlineLevel="1" x14ac:dyDescent="0.3">
      <c r="C270" s="519" t="s">
        <v>2450</v>
      </c>
      <c r="D270" s="582" t="s">
        <v>2622</v>
      </c>
      <c r="E270" s="308" t="s">
        <v>2208</v>
      </c>
      <c r="F270" s="308" t="s">
        <v>2208</v>
      </c>
      <c r="G270" s="308" t="s">
        <v>2208</v>
      </c>
      <c r="H270" s="308" t="s">
        <v>2208</v>
      </c>
      <c r="I270" s="308" t="s">
        <v>2208</v>
      </c>
      <c r="J270" s="308" t="s">
        <v>2208</v>
      </c>
      <c r="K270" s="308" t="s">
        <v>2208</v>
      </c>
      <c r="L270" s="308" t="s">
        <v>2208</v>
      </c>
      <c r="M270" s="308" t="s">
        <v>2208</v>
      </c>
      <c r="N270" s="308" t="s">
        <v>2208</v>
      </c>
      <c r="O270" s="308" t="s">
        <v>2208</v>
      </c>
      <c r="P270" s="308" t="s">
        <v>2208</v>
      </c>
      <c r="Q270" s="308" t="s">
        <v>2208</v>
      </c>
      <c r="R270" s="308" t="s">
        <v>2208</v>
      </c>
      <c r="S270" s="308" t="s">
        <v>2208</v>
      </c>
      <c r="T270" s="308" t="s">
        <v>2208</v>
      </c>
      <c r="U270" s="308" t="s">
        <v>2208</v>
      </c>
      <c r="V270" s="308" t="s">
        <v>2208</v>
      </c>
      <c r="W270" s="308" t="s">
        <v>2208</v>
      </c>
      <c r="X270" s="308" t="s">
        <v>2208</v>
      </c>
      <c r="Y270" s="308" t="s">
        <v>2208</v>
      </c>
      <c r="Z270" s="308" t="s">
        <v>2208</v>
      </c>
      <c r="AA270" s="308" t="s">
        <v>2208</v>
      </c>
      <c r="AB270" s="308" t="s">
        <v>2208</v>
      </c>
      <c r="AC270" s="308" t="s">
        <v>2208</v>
      </c>
      <c r="AD270" s="308" t="s">
        <v>2208</v>
      </c>
      <c r="AE270" s="308" t="s">
        <v>2208</v>
      </c>
      <c r="AF270" s="308" t="s">
        <v>2208</v>
      </c>
      <c r="AG270" s="308" t="s">
        <v>2208</v>
      </c>
      <c r="AH270" s="308" t="s">
        <v>2208</v>
      </c>
      <c r="AI270" s="308" t="s">
        <v>2208</v>
      </c>
      <c r="AJ270" s="308" t="s">
        <v>2208</v>
      </c>
      <c r="AK270" s="308" t="s">
        <v>2208</v>
      </c>
      <c r="AL270" s="308" t="s">
        <v>2208</v>
      </c>
    </row>
    <row r="271" spans="3:38" hidden="1" outlineLevel="1" x14ac:dyDescent="0.3">
      <c r="C271" s="519" t="s">
        <v>2450</v>
      </c>
      <c r="D271" s="582" t="s">
        <v>2623</v>
      </c>
      <c r="E271" s="308" t="s">
        <v>2208</v>
      </c>
      <c r="F271" s="308" t="s">
        <v>2208</v>
      </c>
      <c r="G271" s="308" t="s">
        <v>2208</v>
      </c>
      <c r="H271" s="308" t="s">
        <v>2208</v>
      </c>
      <c r="I271" s="308" t="s">
        <v>2208</v>
      </c>
      <c r="J271" s="308" t="s">
        <v>2208</v>
      </c>
      <c r="K271" s="308" t="s">
        <v>2208</v>
      </c>
      <c r="L271" s="308" t="s">
        <v>2208</v>
      </c>
      <c r="M271" s="308" t="s">
        <v>2208</v>
      </c>
      <c r="N271" s="308" t="s">
        <v>2208</v>
      </c>
      <c r="O271" s="308" t="s">
        <v>2208</v>
      </c>
      <c r="P271" s="308" t="s">
        <v>2208</v>
      </c>
      <c r="Q271" s="308" t="s">
        <v>2208</v>
      </c>
      <c r="R271" s="308" t="s">
        <v>2208</v>
      </c>
      <c r="S271" s="308" t="s">
        <v>2208</v>
      </c>
      <c r="T271" s="308" t="s">
        <v>2208</v>
      </c>
      <c r="U271" s="308" t="s">
        <v>2208</v>
      </c>
      <c r="V271" s="308" t="s">
        <v>2208</v>
      </c>
      <c r="W271" s="308" t="s">
        <v>2208</v>
      </c>
      <c r="X271" s="308" t="s">
        <v>2208</v>
      </c>
      <c r="Y271" s="308" t="s">
        <v>2208</v>
      </c>
      <c r="Z271" s="308" t="s">
        <v>2208</v>
      </c>
      <c r="AA271" s="308" t="s">
        <v>2208</v>
      </c>
      <c r="AB271" s="308" t="s">
        <v>2208</v>
      </c>
      <c r="AC271" s="308" t="s">
        <v>2208</v>
      </c>
      <c r="AD271" s="308" t="s">
        <v>2208</v>
      </c>
      <c r="AE271" s="308" t="s">
        <v>2208</v>
      </c>
      <c r="AF271" s="308" t="s">
        <v>2208</v>
      </c>
      <c r="AG271" s="308" t="s">
        <v>2208</v>
      </c>
      <c r="AH271" s="308" t="s">
        <v>2208</v>
      </c>
      <c r="AI271" s="308" t="s">
        <v>2208</v>
      </c>
      <c r="AJ271" s="308" t="s">
        <v>2208</v>
      </c>
      <c r="AK271" s="308" t="s">
        <v>2208</v>
      </c>
      <c r="AL271" s="308" t="s">
        <v>2208</v>
      </c>
    </row>
    <row r="272" spans="3:38" hidden="1" outlineLevel="1" x14ac:dyDescent="0.3">
      <c r="C272" s="519" t="s">
        <v>2450</v>
      </c>
      <c r="D272" s="582" t="s">
        <v>2624</v>
      </c>
      <c r="E272" s="308" t="s">
        <v>2208</v>
      </c>
      <c r="F272" s="308" t="s">
        <v>2208</v>
      </c>
      <c r="G272" s="308" t="s">
        <v>2208</v>
      </c>
      <c r="H272" s="308" t="s">
        <v>2208</v>
      </c>
      <c r="I272" s="308" t="s">
        <v>2208</v>
      </c>
      <c r="J272" s="308" t="s">
        <v>2208</v>
      </c>
      <c r="K272" s="308" t="s">
        <v>2208</v>
      </c>
      <c r="L272" s="308" t="s">
        <v>2208</v>
      </c>
      <c r="M272" s="308" t="s">
        <v>2208</v>
      </c>
      <c r="N272" s="308" t="s">
        <v>2208</v>
      </c>
      <c r="O272" s="308" t="s">
        <v>2208</v>
      </c>
      <c r="P272" s="308" t="s">
        <v>2208</v>
      </c>
      <c r="Q272" s="308" t="s">
        <v>2208</v>
      </c>
      <c r="R272" s="308" t="s">
        <v>2208</v>
      </c>
      <c r="S272" s="308" t="s">
        <v>2208</v>
      </c>
      <c r="T272" s="308" t="s">
        <v>2208</v>
      </c>
      <c r="U272" s="308" t="s">
        <v>2208</v>
      </c>
      <c r="V272" s="308" t="s">
        <v>2208</v>
      </c>
      <c r="W272" s="308" t="s">
        <v>2208</v>
      </c>
      <c r="X272" s="308" t="s">
        <v>2208</v>
      </c>
      <c r="Y272" s="308" t="s">
        <v>2208</v>
      </c>
      <c r="Z272" s="308" t="s">
        <v>2208</v>
      </c>
      <c r="AA272" s="308" t="s">
        <v>2208</v>
      </c>
      <c r="AB272" s="308" t="s">
        <v>2208</v>
      </c>
      <c r="AC272" s="308" t="s">
        <v>2208</v>
      </c>
      <c r="AD272" s="308" t="s">
        <v>2208</v>
      </c>
      <c r="AE272" s="308" t="s">
        <v>2208</v>
      </c>
      <c r="AF272" s="308" t="s">
        <v>2208</v>
      </c>
      <c r="AG272" s="308" t="s">
        <v>2208</v>
      </c>
      <c r="AH272" s="308" t="s">
        <v>2208</v>
      </c>
      <c r="AI272" s="308" t="s">
        <v>2208</v>
      </c>
      <c r="AJ272" s="308" t="s">
        <v>2208</v>
      </c>
      <c r="AK272" s="308" t="s">
        <v>2208</v>
      </c>
      <c r="AL272" s="308" t="s">
        <v>2208</v>
      </c>
    </row>
    <row r="273" spans="3:38" hidden="1" outlineLevel="1" x14ac:dyDescent="0.3">
      <c r="C273" s="519" t="s">
        <v>2450</v>
      </c>
      <c r="D273" s="582" t="s">
        <v>2625</v>
      </c>
      <c r="E273" s="308" t="s">
        <v>2208</v>
      </c>
      <c r="F273" s="308" t="s">
        <v>2208</v>
      </c>
      <c r="G273" s="308" t="s">
        <v>2208</v>
      </c>
      <c r="H273" s="308" t="s">
        <v>2208</v>
      </c>
      <c r="I273" s="308" t="s">
        <v>2208</v>
      </c>
      <c r="J273" s="308" t="s">
        <v>2208</v>
      </c>
      <c r="K273" s="308" t="s">
        <v>2208</v>
      </c>
      <c r="L273" s="308" t="s">
        <v>2208</v>
      </c>
      <c r="M273" s="308" t="s">
        <v>2208</v>
      </c>
      <c r="N273" s="308" t="s">
        <v>2208</v>
      </c>
      <c r="O273" s="308" t="s">
        <v>2208</v>
      </c>
      <c r="P273" s="308" t="s">
        <v>2208</v>
      </c>
      <c r="Q273" s="308" t="s">
        <v>2208</v>
      </c>
      <c r="R273" s="308" t="s">
        <v>2208</v>
      </c>
      <c r="S273" s="308" t="s">
        <v>2208</v>
      </c>
      <c r="T273" s="308" t="s">
        <v>2208</v>
      </c>
      <c r="U273" s="308" t="s">
        <v>2208</v>
      </c>
      <c r="V273" s="308" t="s">
        <v>2208</v>
      </c>
      <c r="W273" s="308" t="s">
        <v>2208</v>
      </c>
      <c r="X273" s="308" t="s">
        <v>2208</v>
      </c>
      <c r="Y273" s="308" t="s">
        <v>2208</v>
      </c>
      <c r="Z273" s="308" t="s">
        <v>2208</v>
      </c>
      <c r="AA273" s="308" t="s">
        <v>2208</v>
      </c>
      <c r="AB273" s="308" t="s">
        <v>2208</v>
      </c>
      <c r="AC273" s="308" t="s">
        <v>2208</v>
      </c>
      <c r="AD273" s="308" t="s">
        <v>2208</v>
      </c>
      <c r="AE273" s="308" t="s">
        <v>2208</v>
      </c>
      <c r="AF273" s="308" t="s">
        <v>2208</v>
      </c>
      <c r="AG273" s="308" t="s">
        <v>2208</v>
      </c>
      <c r="AH273" s="308" t="s">
        <v>2208</v>
      </c>
      <c r="AI273" s="308" t="s">
        <v>2208</v>
      </c>
      <c r="AJ273" s="308" t="s">
        <v>2208</v>
      </c>
      <c r="AK273" s="308" t="s">
        <v>2208</v>
      </c>
      <c r="AL273" s="308" t="s">
        <v>2208</v>
      </c>
    </row>
    <row r="274" spans="3:38" hidden="1" outlineLevel="1" x14ac:dyDescent="0.3">
      <c r="C274" s="519" t="s">
        <v>2450</v>
      </c>
      <c r="D274" s="582" t="s">
        <v>2626</v>
      </c>
      <c r="E274" s="308" t="s">
        <v>2208</v>
      </c>
      <c r="F274" s="308" t="s">
        <v>2208</v>
      </c>
      <c r="G274" s="308" t="s">
        <v>2208</v>
      </c>
      <c r="H274" s="308" t="s">
        <v>2208</v>
      </c>
      <c r="I274" s="308" t="s">
        <v>2208</v>
      </c>
      <c r="J274" s="308" t="s">
        <v>2208</v>
      </c>
      <c r="K274" s="308" t="s">
        <v>2208</v>
      </c>
      <c r="L274" s="308" t="s">
        <v>2208</v>
      </c>
      <c r="M274" s="308" t="s">
        <v>2208</v>
      </c>
      <c r="N274" s="308" t="s">
        <v>2208</v>
      </c>
      <c r="O274" s="308" t="s">
        <v>2208</v>
      </c>
      <c r="P274" s="308" t="s">
        <v>2208</v>
      </c>
      <c r="Q274" s="308" t="s">
        <v>2208</v>
      </c>
      <c r="R274" s="308" t="s">
        <v>2208</v>
      </c>
      <c r="S274" s="308" t="s">
        <v>2208</v>
      </c>
      <c r="T274" s="308" t="s">
        <v>2208</v>
      </c>
      <c r="U274" s="308" t="s">
        <v>2208</v>
      </c>
      <c r="V274" s="308" t="s">
        <v>2208</v>
      </c>
      <c r="W274" s="308" t="s">
        <v>2208</v>
      </c>
      <c r="X274" s="308" t="s">
        <v>2208</v>
      </c>
      <c r="Y274" s="308" t="s">
        <v>2208</v>
      </c>
      <c r="Z274" s="308" t="s">
        <v>2208</v>
      </c>
      <c r="AA274" s="308" t="s">
        <v>2208</v>
      </c>
      <c r="AB274" s="308" t="s">
        <v>2208</v>
      </c>
      <c r="AC274" s="308" t="s">
        <v>2208</v>
      </c>
      <c r="AD274" s="308" t="s">
        <v>2208</v>
      </c>
      <c r="AE274" s="308" t="s">
        <v>2208</v>
      </c>
      <c r="AF274" s="308" t="s">
        <v>2208</v>
      </c>
      <c r="AG274" s="308" t="s">
        <v>2208</v>
      </c>
      <c r="AH274" s="308" t="s">
        <v>2208</v>
      </c>
      <c r="AI274" s="308" t="s">
        <v>2208</v>
      </c>
      <c r="AJ274" s="308" t="s">
        <v>2208</v>
      </c>
      <c r="AK274" s="308" t="s">
        <v>2208</v>
      </c>
      <c r="AL274" s="308" t="s">
        <v>2208</v>
      </c>
    </row>
    <row r="275" spans="3:38" hidden="1" outlineLevel="1" x14ac:dyDescent="0.3">
      <c r="C275" s="519" t="s">
        <v>2450</v>
      </c>
      <c r="D275" s="582" t="s">
        <v>2627</v>
      </c>
      <c r="E275" s="308" t="s">
        <v>2208</v>
      </c>
      <c r="F275" s="308" t="s">
        <v>2208</v>
      </c>
      <c r="G275" s="308" t="s">
        <v>2208</v>
      </c>
      <c r="H275" s="308" t="s">
        <v>2208</v>
      </c>
      <c r="I275" s="308" t="s">
        <v>2208</v>
      </c>
      <c r="J275" s="308" t="s">
        <v>2208</v>
      </c>
      <c r="K275" s="308" t="s">
        <v>2208</v>
      </c>
      <c r="L275" s="308" t="s">
        <v>2208</v>
      </c>
      <c r="M275" s="308" t="s">
        <v>2208</v>
      </c>
      <c r="N275" s="308" t="s">
        <v>2208</v>
      </c>
      <c r="O275" s="308" t="s">
        <v>2208</v>
      </c>
      <c r="P275" s="308" t="s">
        <v>2208</v>
      </c>
      <c r="Q275" s="308" t="s">
        <v>2208</v>
      </c>
      <c r="R275" s="308" t="s">
        <v>2208</v>
      </c>
      <c r="S275" s="308" t="s">
        <v>2208</v>
      </c>
      <c r="T275" s="308" t="s">
        <v>2208</v>
      </c>
      <c r="U275" s="308" t="s">
        <v>2208</v>
      </c>
      <c r="V275" s="308" t="s">
        <v>2208</v>
      </c>
      <c r="W275" s="308" t="s">
        <v>2208</v>
      </c>
      <c r="X275" s="308" t="s">
        <v>2208</v>
      </c>
      <c r="Y275" s="308" t="s">
        <v>2208</v>
      </c>
      <c r="Z275" s="308" t="s">
        <v>2208</v>
      </c>
      <c r="AA275" s="308" t="s">
        <v>2208</v>
      </c>
      <c r="AB275" s="308" t="s">
        <v>2208</v>
      </c>
      <c r="AC275" s="308" t="s">
        <v>2208</v>
      </c>
      <c r="AD275" s="308" t="s">
        <v>2208</v>
      </c>
      <c r="AE275" s="308" t="s">
        <v>2208</v>
      </c>
      <c r="AF275" s="308" t="s">
        <v>2208</v>
      </c>
      <c r="AG275" s="308" t="s">
        <v>2208</v>
      </c>
      <c r="AH275" s="308" t="s">
        <v>2208</v>
      </c>
      <c r="AI275" s="308" t="s">
        <v>2208</v>
      </c>
      <c r="AJ275" s="308" t="s">
        <v>2208</v>
      </c>
      <c r="AK275" s="308" t="s">
        <v>2208</v>
      </c>
      <c r="AL275" s="308" t="s">
        <v>2208</v>
      </c>
    </row>
    <row r="276" spans="3:38" hidden="1" outlineLevel="1" x14ac:dyDescent="0.3">
      <c r="C276" s="519" t="s">
        <v>2450</v>
      </c>
      <c r="D276" s="582" t="s">
        <v>2628</v>
      </c>
      <c r="E276" s="308" t="s">
        <v>2208</v>
      </c>
      <c r="F276" s="308" t="s">
        <v>2208</v>
      </c>
      <c r="G276" s="308" t="s">
        <v>2208</v>
      </c>
      <c r="H276" s="308" t="s">
        <v>2208</v>
      </c>
      <c r="I276" s="308" t="s">
        <v>2208</v>
      </c>
      <c r="J276" s="308" t="s">
        <v>2208</v>
      </c>
      <c r="K276" s="308" t="s">
        <v>2208</v>
      </c>
      <c r="L276" s="308" t="s">
        <v>2208</v>
      </c>
      <c r="M276" s="308" t="s">
        <v>2208</v>
      </c>
      <c r="N276" s="308" t="s">
        <v>2208</v>
      </c>
      <c r="O276" s="308" t="s">
        <v>2208</v>
      </c>
      <c r="P276" s="308" t="s">
        <v>2208</v>
      </c>
      <c r="Q276" s="308" t="s">
        <v>2208</v>
      </c>
      <c r="R276" s="308" t="s">
        <v>2208</v>
      </c>
      <c r="S276" s="308" t="s">
        <v>2208</v>
      </c>
      <c r="T276" s="308" t="s">
        <v>2208</v>
      </c>
      <c r="U276" s="308" t="s">
        <v>2208</v>
      </c>
      <c r="V276" s="308" t="s">
        <v>2208</v>
      </c>
      <c r="W276" s="308" t="s">
        <v>2208</v>
      </c>
      <c r="X276" s="308" t="s">
        <v>2208</v>
      </c>
      <c r="Y276" s="308" t="s">
        <v>2208</v>
      </c>
      <c r="Z276" s="308" t="s">
        <v>2208</v>
      </c>
      <c r="AA276" s="308" t="s">
        <v>2208</v>
      </c>
      <c r="AB276" s="308" t="s">
        <v>2208</v>
      </c>
      <c r="AC276" s="308" t="s">
        <v>2208</v>
      </c>
      <c r="AD276" s="308" t="s">
        <v>2208</v>
      </c>
      <c r="AE276" s="308" t="s">
        <v>2208</v>
      </c>
      <c r="AF276" s="308" t="s">
        <v>2208</v>
      </c>
      <c r="AG276" s="308" t="s">
        <v>2208</v>
      </c>
      <c r="AH276" s="308" t="s">
        <v>2208</v>
      </c>
      <c r="AI276" s="308" t="s">
        <v>2208</v>
      </c>
      <c r="AJ276" s="308" t="s">
        <v>2208</v>
      </c>
      <c r="AK276" s="308" t="s">
        <v>2208</v>
      </c>
      <c r="AL276" s="308" t="s">
        <v>2208</v>
      </c>
    </row>
    <row r="277" spans="3:38" hidden="1" outlineLevel="1" x14ac:dyDescent="0.3">
      <c r="C277" s="519" t="s">
        <v>2450</v>
      </c>
      <c r="D277" s="582" t="s">
        <v>2629</v>
      </c>
      <c r="E277" s="308" t="s">
        <v>2208</v>
      </c>
      <c r="F277" s="308" t="s">
        <v>2208</v>
      </c>
      <c r="G277" s="308" t="s">
        <v>2208</v>
      </c>
      <c r="H277" s="308" t="s">
        <v>2208</v>
      </c>
      <c r="I277" s="308" t="s">
        <v>2208</v>
      </c>
      <c r="J277" s="308" t="s">
        <v>2208</v>
      </c>
      <c r="K277" s="308" t="s">
        <v>2208</v>
      </c>
      <c r="L277" s="308" t="s">
        <v>2208</v>
      </c>
      <c r="M277" s="308" t="s">
        <v>2208</v>
      </c>
      <c r="N277" s="308" t="s">
        <v>2208</v>
      </c>
      <c r="O277" s="308" t="s">
        <v>2208</v>
      </c>
      <c r="P277" s="308" t="s">
        <v>2208</v>
      </c>
      <c r="Q277" s="308" t="s">
        <v>2208</v>
      </c>
      <c r="R277" s="308" t="s">
        <v>2208</v>
      </c>
      <c r="S277" s="308" t="s">
        <v>2208</v>
      </c>
      <c r="T277" s="308" t="s">
        <v>2208</v>
      </c>
      <c r="U277" s="308" t="s">
        <v>2208</v>
      </c>
      <c r="V277" s="308" t="s">
        <v>2208</v>
      </c>
      <c r="W277" s="308" t="s">
        <v>2208</v>
      </c>
      <c r="X277" s="308" t="s">
        <v>2208</v>
      </c>
      <c r="Y277" s="308" t="s">
        <v>2208</v>
      </c>
      <c r="Z277" s="308" t="s">
        <v>2208</v>
      </c>
      <c r="AA277" s="308" t="s">
        <v>2208</v>
      </c>
      <c r="AB277" s="308" t="s">
        <v>2208</v>
      </c>
      <c r="AC277" s="308" t="s">
        <v>2208</v>
      </c>
      <c r="AD277" s="308" t="s">
        <v>2208</v>
      </c>
      <c r="AE277" s="308" t="s">
        <v>2208</v>
      </c>
      <c r="AF277" s="308" t="s">
        <v>2208</v>
      </c>
      <c r="AG277" s="308" t="s">
        <v>2208</v>
      </c>
      <c r="AH277" s="308" t="s">
        <v>2208</v>
      </c>
      <c r="AI277" s="308" t="s">
        <v>2208</v>
      </c>
      <c r="AJ277" s="308" t="s">
        <v>2208</v>
      </c>
      <c r="AK277" s="308" t="s">
        <v>2208</v>
      </c>
      <c r="AL277" s="308" t="s">
        <v>2208</v>
      </c>
    </row>
    <row r="278" spans="3:38" hidden="1" outlineLevel="1" x14ac:dyDescent="0.3">
      <c r="C278" s="519" t="s">
        <v>2450</v>
      </c>
      <c r="D278" s="582" t="s">
        <v>2630</v>
      </c>
      <c r="E278" s="308" t="s">
        <v>2208</v>
      </c>
      <c r="F278" s="308" t="s">
        <v>2208</v>
      </c>
      <c r="G278" s="308" t="s">
        <v>2208</v>
      </c>
      <c r="H278" s="308" t="s">
        <v>2208</v>
      </c>
      <c r="I278" s="308" t="s">
        <v>2208</v>
      </c>
      <c r="J278" s="308" t="s">
        <v>2208</v>
      </c>
      <c r="K278" s="308" t="s">
        <v>2208</v>
      </c>
      <c r="L278" s="308" t="s">
        <v>2208</v>
      </c>
      <c r="M278" s="308" t="s">
        <v>2208</v>
      </c>
      <c r="N278" s="308" t="s">
        <v>2208</v>
      </c>
      <c r="O278" s="308" t="s">
        <v>2208</v>
      </c>
      <c r="P278" s="308" t="s">
        <v>2208</v>
      </c>
      <c r="Q278" s="308" t="s">
        <v>2208</v>
      </c>
      <c r="R278" s="308" t="s">
        <v>2208</v>
      </c>
      <c r="S278" s="308" t="s">
        <v>2208</v>
      </c>
      <c r="T278" s="308" t="s">
        <v>2208</v>
      </c>
      <c r="U278" s="308" t="s">
        <v>2208</v>
      </c>
      <c r="V278" s="308" t="s">
        <v>2208</v>
      </c>
      <c r="W278" s="308" t="s">
        <v>2208</v>
      </c>
      <c r="X278" s="308" t="s">
        <v>2208</v>
      </c>
      <c r="Y278" s="308" t="s">
        <v>2208</v>
      </c>
      <c r="Z278" s="308" t="s">
        <v>2208</v>
      </c>
      <c r="AA278" s="308" t="s">
        <v>2208</v>
      </c>
      <c r="AB278" s="308" t="s">
        <v>2208</v>
      </c>
      <c r="AC278" s="308" t="s">
        <v>2208</v>
      </c>
      <c r="AD278" s="308" t="s">
        <v>2208</v>
      </c>
      <c r="AE278" s="308" t="s">
        <v>2208</v>
      </c>
      <c r="AF278" s="308" t="s">
        <v>2208</v>
      </c>
      <c r="AG278" s="308" t="s">
        <v>2208</v>
      </c>
      <c r="AH278" s="308" t="s">
        <v>2208</v>
      </c>
      <c r="AI278" s="308" t="s">
        <v>2208</v>
      </c>
      <c r="AJ278" s="308" t="s">
        <v>2208</v>
      </c>
      <c r="AK278" s="308" t="s">
        <v>2208</v>
      </c>
      <c r="AL278" s="308" t="s">
        <v>2208</v>
      </c>
    </row>
    <row r="279" spans="3:38" hidden="1" outlineLevel="1" x14ac:dyDescent="0.3">
      <c r="C279" s="519" t="s">
        <v>2450</v>
      </c>
      <c r="D279" s="582" t="s">
        <v>2631</v>
      </c>
      <c r="E279" s="308" t="s">
        <v>2208</v>
      </c>
      <c r="F279" s="308" t="s">
        <v>2208</v>
      </c>
      <c r="G279" s="308" t="s">
        <v>2208</v>
      </c>
      <c r="H279" s="308" t="s">
        <v>2208</v>
      </c>
      <c r="I279" s="308" t="s">
        <v>2208</v>
      </c>
      <c r="J279" s="308" t="s">
        <v>2208</v>
      </c>
      <c r="K279" s="308" t="s">
        <v>2208</v>
      </c>
      <c r="L279" s="308" t="s">
        <v>2208</v>
      </c>
      <c r="M279" s="308" t="s">
        <v>2208</v>
      </c>
      <c r="N279" s="308" t="s">
        <v>2208</v>
      </c>
      <c r="O279" s="308" t="s">
        <v>2208</v>
      </c>
      <c r="P279" s="308" t="s">
        <v>2208</v>
      </c>
      <c r="Q279" s="308" t="s">
        <v>2208</v>
      </c>
      <c r="R279" s="308" t="s">
        <v>2208</v>
      </c>
      <c r="S279" s="308" t="s">
        <v>2208</v>
      </c>
      <c r="T279" s="308" t="s">
        <v>2208</v>
      </c>
      <c r="U279" s="308" t="s">
        <v>2208</v>
      </c>
      <c r="V279" s="308" t="s">
        <v>2208</v>
      </c>
      <c r="W279" s="308" t="s">
        <v>2208</v>
      </c>
      <c r="X279" s="308" t="s">
        <v>2208</v>
      </c>
      <c r="Y279" s="308" t="s">
        <v>2208</v>
      </c>
      <c r="Z279" s="308" t="s">
        <v>2208</v>
      </c>
      <c r="AA279" s="308" t="s">
        <v>2208</v>
      </c>
      <c r="AB279" s="308" t="s">
        <v>2208</v>
      </c>
      <c r="AC279" s="308" t="s">
        <v>2208</v>
      </c>
      <c r="AD279" s="308" t="s">
        <v>2208</v>
      </c>
      <c r="AE279" s="308" t="s">
        <v>2208</v>
      </c>
      <c r="AF279" s="308" t="s">
        <v>2208</v>
      </c>
      <c r="AG279" s="308" t="s">
        <v>2208</v>
      </c>
      <c r="AH279" s="308" t="s">
        <v>2208</v>
      </c>
      <c r="AI279" s="308" t="s">
        <v>2208</v>
      </c>
      <c r="AJ279" s="308" t="s">
        <v>2208</v>
      </c>
      <c r="AK279" s="308" t="s">
        <v>2208</v>
      </c>
      <c r="AL279" s="308" t="s">
        <v>2208</v>
      </c>
    </row>
    <row r="280" spans="3:38" hidden="1" outlineLevel="1" x14ac:dyDescent="0.3">
      <c r="C280" s="519" t="s">
        <v>2450</v>
      </c>
      <c r="D280" s="582" t="s">
        <v>2632</v>
      </c>
      <c r="E280" s="308" t="s">
        <v>2208</v>
      </c>
      <c r="F280" s="308" t="s">
        <v>2208</v>
      </c>
      <c r="G280" s="308" t="s">
        <v>2208</v>
      </c>
      <c r="H280" s="308" t="s">
        <v>2208</v>
      </c>
      <c r="I280" s="308" t="s">
        <v>2208</v>
      </c>
      <c r="J280" s="308" t="s">
        <v>2208</v>
      </c>
      <c r="K280" s="308" t="s">
        <v>2208</v>
      </c>
      <c r="L280" s="308" t="s">
        <v>2208</v>
      </c>
      <c r="M280" s="308" t="s">
        <v>2208</v>
      </c>
      <c r="N280" s="308" t="s">
        <v>2208</v>
      </c>
      <c r="O280" s="308" t="s">
        <v>2208</v>
      </c>
      <c r="P280" s="308" t="s">
        <v>2208</v>
      </c>
      <c r="Q280" s="308" t="s">
        <v>2208</v>
      </c>
      <c r="R280" s="308" t="s">
        <v>2208</v>
      </c>
      <c r="S280" s="308" t="s">
        <v>2208</v>
      </c>
      <c r="T280" s="308" t="s">
        <v>2208</v>
      </c>
      <c r="U280" s="308" t="s">
        <v>2208</v>
      </c>
      <c r="V280" s="308" t="s">
        <v>2208</v>
      </c>
      <c r="W280" s="308" t="s">
        <v>2208</v>
      </c>
      <c r="X280" s="308" t="s">
        <v>2208</v>
      </c>
      <c r="Y280" s="308" t="s">
        <v>2208</v>
      </c>
      <c r="Z280" s="308" t="s">
        <v>2208</v>
      </c>
      <c r="AA280" s="308" t="s">
        <v>2208</v>
      </c>
      <c r="AB280" s="308" t="s">
        <v>2208</v>
      </c>
      <c r="AC280" s="308" t="s">
        <v>2208</v>
      </c>
      <c r="AD280" s="308" t="s">
        <v>2208</v>
      </c>
      <c r="AE280" s="308" t="s">
        <v>2208</v>
      </c>
      <c r="AF280" s="308" t="s">
        <v>2208</v>
      </c>
      <c r="AG280" s="308" t="s">
        <v>2208</v>
      </c>
      <c r="AH280" s="308" t="s">
        <v>2208</v>
      </c>
      <c r="AI280" s="308" t="s">
        <v>2208</v>
      </c>
      <c r="AJ280" s="308" t="s">
        <v>2208</v>
      </c>
      <c r="AK280" s="308" t="s">
        <v>2208</v>
      </c>
      <c r="AL280" s="308" t="s">
        <v>2208</v>
      </c>
    </row>
    <row r="281" spans="3:38" hidden="1" outlineLevel="1" x14ac:dyDescent="0.3">
      <c r="C281" s="519" t="s">
        <v>2450</v>
      </c>
      <c r="D281" s="582" t="s">
        <v>2633</v>
      </c>
      <c r="E281" s="308" t="s">
        <v>2208</v>
      </c>
      <c r="F281" s="308" t="s">
        <v>2208</v>
      </c>
      <c r="G281" s="308" t="s">
        <v>2208</v>
      </c>
      <c r="H281" s="308" t="s">
        <v>2208</v>
      </c>
      <c r="I281" s="308" t="s">
        <v>2208</v>
      </c>
      <c r="J281" s="308" t="s">
        <v>2208</v>
      </c>
      <c r="K281" s="308" t="s">
        <v>2208</v>
      </c>
      <c r="L281" s="308" t="s">
        <v>2208</v>
      </c>
      <c r="M281" s="308" t="s">
        <v>2208</v>
      </c>
      <c r="N281" s="308" t="s">
        <v>2208</v>
      </c>
      <c r="O281" s="308" t="s">
        <v>2208</v>
      </c>
      <c r="P281" s="308" t="s">
        <v>2208</v>
      </c>
      <c r="Q281" s="308" t="s">
        <v>2208</v>
      </c>
      <c r="R281" s="308" t="s">
        <v>2208</v>
      </c>
      <c r="S281" s="308" t="s">
        <v>2208</v>
      </c>
      <c r="T281" s="308" t="s">
        <v>2208</v>
      </c>
      <c r="U281" s="308" t="s">
        <v>2208</v>
      </c>
      <c r="V281" s="308" t="s">
        <v>2208</v>
      </c>
      <c r="W281" s="308" t="s">
        <v>2208</v>
      </c>
      <c r="X281" s="308" t="s">
        <v>2208</v>
      </c>
      <c r="Y281" s="308" t="s">
        <v>2208</v>
      </c>
      <c r="Z281" s="308" t="s">
        <v>2208</v>
      </c>
      <c r="AA281" s="308" t="s">
        <v>2208</v>
      </c>
      <c r="AB281" s="308" t="s">
        <v>2208</v>
      </c>
      <c r="AC281" s="308" t="s">
        <v>2208</v>
      </c>
      <c r="AD281" s="308" t="s">
        <v>2208</v>
      </c>
      <c r="AE281" s="308" t="s">
        <v>2208</v>
      </c>
      <c r="AF281" s="308" t="s">
        <v>2208</v>
      </c>
      <c r="AG281" s="308" t="s">
        <v>2208</v>
      </c>
      <c r="AH281" s="308" t="s">
        <v>2208</v>
      </c>
      <c r="AI281" s="308" t="s">
        <v>2208</v>
      </c>
      <c r="AJ281" s="308" t="s">
        <v>2208</v>
      </c>
      <c r="AK281" s="308" t="s">
        <v>2208</v>
      </c>
      <c r="AL281" s="308" t="s">
        <v>2208</v>
      </c>
    </row>
    <row r="282" spans="3:38" hidden="1" outlineLevel="1" x14ac:dyDescent="0.3">
      <c r="C282" s="519" t="s">
        <v>2450</v>
      </c>
      <c r="D282" s="582" t="s">
        <v>2634</v>
      </c>
      <c r="E282" s="308" t="s">
        <v>2208</v>
      </c>
      <c r="F282" s="308" t="s">
        <v>2208</v>
      </c>
      <c r="G282" s="308" t="s">
        <v>2208</v>
      </c>
      <c r="H282" s="308" t="s">
        <v>2208</v>
      </c>
      <c r="I282" s="308" t="s">
        <v>2208</v>
      </c>
      <c r="J282" s="308" t="s">
        <v>2208</v>
      </c>
      <c r="K282" s="308" t="s">
        <v>2208</v>
      </c>
      <c r="L282" s="308" t="s">
        <v>2208</v>
      </c>
      <c r="M282" s="308" t="s">
        <v>2208</v>
      </c>
      <c r="N282" s="308" t="s">
        <v>2208</v>
      </c>
      <c r="O282" s="308" t="s">
        <v>2208</v>
      </c>
      <c r="P282" s="308" t="s">
        <v>2208</v>
      </c>
      <c r="Q282" s="308" t="s">
        <v>2208</v>
      </c>
      <c r="R282" s="308" t="s">
        <v>2208</v>
      </c>
      <c r="S282" s="308" t="s">
        <v>2208</v>
      </c>
      <c r="T282" s="308" t="s">
        <v>2208</v>
      </c>
      <c r="U282" s="308" t="s">
        <v>2208</v>
      </c>
      <c r="V282" s="308" t="s">
        <v>2208</v>
      </c>
      <c r="W282" s="308" t="s">
        <v>2208</v>
      </c>
      <c r="X282" s="308" t="s">
        <v>2208</v>
      </c>
      <c r="Y282" s="308" t="s">
        <v>2208</v>
      </c>
      <c r="Z282" s="308" t="s">
        <v>2208</v>
      </c>
      <c r="AA282" s="308" t="s">
        <v>2208</v>
      </c>
      <c r="AB282" s="308" t="s">
        <v>2208</v>
      </c>
      <c r="AC282" s="308" t="s">
        <v>2208</v>
      </c>
      <c r="AD282" s="308" t="s">
        <v>2208</v>
      </c>
      <c r="AE282" s="308" t="s">
        <v>2208</v>
      </c>
      <c r="AF282" s="308" t="s">
        <v>2208</v>
      </c>
      <c r="AG282" s="308" t="s">
        <v>2208</v>
      </c>
      <c r="AH282" s="308" t="s">
        <v>2208</v>
      </c>
      <c r="AI282" s="308" t="s">
        <v>2208</v>
      </c>
      <c r="AJ282" s="308" t="s">
        <v>2208</v>
      </c>
      <c r="AK282" s="308" t="s">
        <v>2208</v>
      </c>
      <c r="AL282" s="308" t="s">
        <v>2208</v>
      </c>
    </row>
    <row r="283" spans="3:38" hidden="1" outlineLevel="1" x14ac:dyDescent="0.3">
      <c r="C283" s="519" t="s">
        <v>2450</v>
      </c>
      <c r="D283" s="582" t="s">
        <v>2635</v>
      </c>
      <c r="E283" s="308" t="s">
        <v>2208</v>
      </c>
      <c r="F283" s="308" t="s">
        <v>2208</v>
      </c>
      <c r="G283" s="308" t="s">
        <v>2208</v>
      </c>
      <c r="H283" s="308" t="s">
        <v>2208</v>
      </c>
      <c r="I283" s="308" t="s">
        <v>2208</v>
      </c>
      <c r="J283" s="308" t="s">
        <v>2208</v>
      </c>
      <c r="K283" s="308" t="s">
        <v>2208</v>
      </c>
      <c r="L283" s="308" t="s">
        <v>2208</v>
      </c>
      <c r="M283" s="308" t="s">
        <v>2208</v>
      </c>
      <c r="N283" s="308" t="s">
        <v>2208</v>
      </c>
      <c r="O283" s="308" t="s">
        <v>2208</v>
      </c>
      <c r="P283" s="308" t="s">
        <v>2208</v>
      </c>
      <c r="Q283" s="308" t="s">
        <v>2208</v>
      </c>
      <c r="R283" s="308" t="s">
        <v>2208</v>
      </c>
      <c r="S283" s="308" t="s">
        <v>2208</v>
      </c>
      <c r="T283" s="308" t="s">
        <v>2208</v>
      </c>
      <c r="U283" s="308" t="s">
        <v>2208</v>
      </c>
      <c r="V283" s="308" t="s">
        <v>2208</v>
      </c>
      <c r="W283" s="308" t="s">
        <v>2208</v>
      </c>
      <c r="X283" s="308" t="s">
        <v>2208</v>
      </c>
      <c r="Y283" s="308" t="s">
        <v>2208</v>
      </c>
      <c r="Z283" s="308" t="s">
        <v>2208</v>
      </c>
      <c r="AA283" s="308" t="s">
        <v>2208</v>
      </c>
      <c r="AB283" s="308" t="s">
        <v>2208</v>
      </c>
      <c r="AC283" s="308" t="s">
        <v>2208</v>
      </c>
      <c r="AD283" s="308" t="s">
        <v>2208</v>
      </c>
      <c r="AE283" s="308" t="s">
        <v>2208</v>
      </c>
      <c r="AF283" s="308" t="s">
        <v>2208</v>
      </c>
      <c r="AG283" s="308" t="s">
        <v>2208</v>
      </c>
      <c r="AH283" s="308" t="s">
        <v>2208</v>
      </c>
      <c r="AI283" s="308" t="s">
        <v>2208</v>
      </c>
      <c r="AJ283" s="308" t="s">
        <v>2208</v>
      </c>
      <c r="AK283" s="308" t="s">
        <v>2208</v>
      </c>
      <c r="AL283" s="308" t="s">
        <v>2208</v>
      </c>
    </row>
    <row r="284" spans="3:38" hidden="1" outlineLevel="1" x14ac:dyDescent="0.3">
      <c r="C284" s="519" t="s">
        <v>2450</v>
      </c>
      <c r="D284" s="582" t="s">
        <v>2636</v>
      </c>
      <c r="E284" s="308" t="s">
        <v>2208</v>
      </c>
      <c r="F284" s="308" t="s">
        <v>2208</v>
      </c>
      <c r="G284" s="308" t="s">
        <v>2208</v>
      </c>
      <c r="H284" s="308" t="s">
        <v>2208</v>
      </c>
      <c r="I284" s="308" t="s">
        <v>2208</v>
      </c>
      <c r="J284" s="308" t="s">
        <v>2208</v>
      </c>
      <c r="K284" s="308" t="s">
        <v>2208</v>
      </c>
      <c r="L284" s="308" t="s">
        <v>2208</v>
      </c>
      <c r="M284" s="308" t="s">
        <v>2208</v>
      </c>
      <c r="N284" s="308" t="s">
        <v>2208</v>
      </c>
      <c r="O284" s="308" t="s">
        <v>2208</v>
      </c>
      <c r="P284" s="308" t="s">
        <v>2208</v>
      </c>
      <c r="Q284" s="308" t="s">
        <v>2208</v>
      </c>
      <c r="R284" s="308" t="s">
        <v>2208</v>
      </c>
      <c r="S284" s="308" t="s">
        <v>2208</v>
      </c>
      <c r="T284" s="308" t="s">
        <v>2208</v>
      </c>
      <c r="U284" s="308" t="s">
        <v>2208</v>
      </c>
      <c r="V284" s="308" t="s">
        <v>2208</v>
      </c>
      <c r="W284" s="308" t="s">
        <v>2208</v>
      </c>
      <c r="X284" s="308" t="s">
        <v>2208</v>
      </c>
      <c r="Y284" s="308" t="s">
        <v>2208</v>
      </c>
      <c r="Z284" s="308" t="s">
        <v>2208</v>
      </c>
      <c r="AA284" s="308" t="s">
        <v>2208</v>
      </c>
      <c r="AB284" s="308" t="s">
        <v>2208</v>
      </c>
      <c r="AC284" s="308" t="s">
        <v>2208</v>
      </c>
      <c r="AD284" s="308" t="s">
        <v>2208</v>
      </c>
      <c r="AE284" s="308" t="s">
        <v>2208</v>
      </c>
      <c r="AF284" s="308" t="s">
        <v>2208</v>
      </c>
      <c r="AG284" s="308" t="s">
        <v>2208</v>
      </c>
      <c r="AH284" s="308" t="s">
        <v>2208</v>
      </c>
      <c r="AI284" s="308" t="s">
        <v>2208</v>
      </c>
      <c r="AJ284" s="308" t="s">
        <v>2208</v>
      </c>
      <c r="AK284" s="308" t="s">
        <v>2208</v>
      </c>
      <c r="AL284" s="308" t="s">
        <v>2208</v>
      </c>
    </row>
    <row r="285" spans="3:38" hidden="1" outlineLevel="1" x14ac:dyDescent="0.3">
      <c r="C285" s="519" t="s">
        <v>2450</v>
      </c>
      <c r="D285" s="582" t="s">
        <v>2637</v>
      </c>
      <c r="E285" s="308" t="s">
        <v>2208</v>
      </c>
      <c r="F285" s="308" t="s">
        <v>2208</v>
      </c>
      <c r="G285" s="308" t="s">
        <v>2208</v>
      </c>
      <c r="H285" s="308" t="s">
        <v>2208</v>
      </c>
      <c r="I285" s="308" t="s">
        <v>2208</v>
      </c>
      <c r="J285" s="308" t="s">
        <v>2208</v>
      </c>
      <c r="K285" s="308" t="s">
        <v>2208</v>
      </c>
      <c r="L285" s="308" t="s">
        <v>2208</v>
      </c>
      <c r="M285" s="308" t="s">
        <v>2208</v>
      </c>
      <c r="N285" s="308" t="s">
        <v>2208</v>
      </c>
      <c r="O285" s="308" t="s">
        <v>2208</v>
      </c>
      <c r="P285" s="308" t="s">
        <v>2208</v>
      </c>
      <c r="Q285" s="308" t="s">
        <v>2208</v>
      </c>
      <c r="R285" s="308" t="s">
        <v>2208</v>
      </c>
      <c r="S285" s="308" t="s">
        <v>2208</v>
      </c>
      <c r="T285" s="308" t="s">
        <v>2208</v>
      </c>
      <c r="U285" s="308" t="s">
        <v>2208</v>
      </c>
      <c r="V285" s="308" t="s">
        <v>2208</v>
      </c>
      <c r="W285" s="308" t="s">
        <v>2208</v>
      </c>
      <c r="X285" s="308" t="s">
        <v>2208</v>
      </c>
      <c r="Y285" s="308" t="s">
        <v>2208</v>
      </c>
      <c r="Z285" s="308" t="s">
        <v>2208</v>
      </c>
      <c r="AA285" s="308" t="s">
        <v>2208</v>
      </c>
      <c r="AB285" s="308" t="s">
        <v>2208</v>
      </c>
      <c r="AC285" s="308" t="s">
        <v>2208</v>
      </c>
      <c r="AD285" s="308" t="s">
        <v>2208</v>
      </c>
      <c r="AE285" s="308" t="s">
        <v>2208</v>
      </c>
      <c r="AF285" s="308" t="s">
        <v>2208</v>
      </c>
      <c r="AG285" s="308" t="s">
        <v>2208</v>
      </c>
      <c r="AH285" s="308" t="s">
        <v>2208</v>
      </c>
      <c r="AI285" s="308" t="s">
        <v>2208</v>
      </c>
      <c r="AJ285" s="308" t="s">
        <v>2208</v>
      </c>
      <c r="AK285" s="308" t="s">
        <v>2208</v>
      </c>
      <c r="AL285" s="308" t="s">
        <v>2208</v>
      </c>
    </row>
    <row r="286" spans="3:38" hidden="1" outlineLevel="1" x14ac:dyDescent="0.3">
      <c r="C286" s="519" t="s">
        <v>2450</v>
      </c>
      <c r="D286" s="582" t="s">
        <v>2638</v>
      </c>
      <c r="E286" s="308" t="s">
        <v>2208</v>
      </c>
      <c r="F286" s="308" t="s">
        <v>2208</v>
      </c>
      <c r="G286" s="308" t="s">
        <v>2208</v>
      </c>
      <c r="H286" s="308" t="s">
        <v>2208</v>
      </c>
      <c r="I286" s="308" t="s">
        <v>2208</v>
      </c>
      <c r="J286" s="308" t="s">
        <v>2208</v>
      </c>
      <c r="K286" s="308" t="s">
        <v>2208</v>
      </c>
      <c r="L286" s="308" t="s">
        <v>2208</v>
      </c>
      <c r="M286" s="308" t="s">
        <v>2208</v>
      </c>
      <c r="N286" s="308" t="s">
        <v>2208</v>
      </c>
      <c r="O286" s="308" t="s">
        <v>2208</v>
      </c>
      <c r="P286" s="308" t="s">
        <v>2208</v>
      </c>
      <c r="Q286" s="308" t="s">
        <v>2208</v>
      </c>
      <c r="R286" s="308" t="s">
        <v>2208</v>
      </c>
      <c r="S286" s="308" t="s">
        <v>2208</v>
      </c>
      <c r="T286" s="308" t="s">
        <v>2208</v>
      </c>
      <c r="U286" s="308" t="s">
        <v>2208</v>
      </c>
      <c r="V286" s="308" t="s">
        <v>2208</v>
      </c>
      <c r="W286" s="308" t="s">
        <v>2208</v>
      </c>
      <c r="X286" s="308" t="s">
        <v>2208</v>
      </c>
      <c r="Y286" s="308" t="s">
        <v>2208</v>
      </c>
      <c r="Z286" s="308" t="s">
        <v>2208</v>
      </c>
      <c r="AA286" s="308" t="s">
        <v>2208</v>
      </c>
      <c r="AB286" s="308" t="s">
        <v>2208</v>
      </c>
      <c r="AC286" s="308" t="s">
        <v>2208</v>
      </c>
      <c r="AD286" s="308" t="s">
        <v>2208</v>
      </c>
      <c r="AE286" s="308" t="s">
        <v>2208</v>
      </c>
      <c r="AF286" s="308" t="s">
        <v>2208</v>
      </c>
      <c r="AG286" s="308" t="s">
        <v>2208</v>
      </c>
      <c r="AH286" s="308" t="s">
        <v>2208</v>
      </c>
      <c r="AI286" s="308" t="s">
        <v>2208</v>
      </c>
      <c r="AJ286" s="308" t="s">
        <v>2208</v>
      </c>
      <c r="AK286" s="308" t="s">
        <v>2208</v>
      </c>
      <c r="AL286" s="308" t="s">
        <v>2208</v>
      </c>
    </row>
    <row r="287" spans="3:38" hidden="1" outlineLevel="1" x14ac:dyDescent="0.3">
      <c r="C287" s="519" t="s">
        <v>2450</v>
      </c>
      <c r="D287" s="582" t="s">
        <v>2639</v>
      </c>
      <c r="E287" s="308" t="s">
        <v>2208</v>
      </c>
      <c r="F287" s="308" t="s">
        <v>2208</v>
      </c>
      <c r="G287" s="308" t="s">
        <v>2208</v>
      </c>
      <c r="H287" s="308" t="s">
        <v>2208</v>
      </c>
      <c r="I287" s="308" t="s">
        <v>2208</v>
      </c>
      <c r="J287" s="308" t="s">
        <v>2208</v>
      </c>
      <c r="K287" s="308" t="s">
        <v>2208</v>
      </c>
      <c r="L287" s="308" t="s">
        <v>2208</v>
      </c>
      <c r="M287" s="308" t="s">
        <v>2208</v>
      </c>
      <c r="N287" s="308" t="s">
        <v>2208</v>
      </c>
      <c r="O287" s="308" t="s">
        <v>2208</v>
      </c>
      <c r="P287" s="308" t="s">
        <v>2208</v>
      </c>
      <c r="Q287" s="308" t="s">
        <v>2208</v>
      </c>
      <c r="R287" s="308" t="s">
        <v>2208</v>
      </c>
      <c r="S287" s="308" t="s">
        <v>2208</v>
      </c>
      <c r="T287" s="308" t="s">
        <v>2208</v>
      </c>
      <c r="U287" s="308" t="s">
        <v>2208</v>
      </c>
      <c r="V287" s="308" t="s">
        <v>2208</v>
      </c>
      <c r="W287" s="308" t="s">
        <v>2208</v>
      </c>
      <c r="X287" s="308" t="s">
        <v>2208</v>
      </c>
      <c r="Y287" s="308" t="s">
        <v>2208</v>
      </c>
      <c r="Z287" s="308" t="s">
        <v>2208</v>
      </c>
      <c r="AA287" s="308" t="s">
        <v>2208</v>
      </c>
      <c r="AB287" s="308" t="s">
        <v>2208</v>
      </c>
      <c r="AC287" s="308" t="s">
        <v>2208</v>
      </c>
      <c r="AD287" s="308" t="s">
        <v>2208</v>
      </c>
      <c r="AE287" s="308" t="s">
        <v>2208</v>
      </c>
      <c r="AF287" s="308" t="s">
        <v>2208</v>
      </c>
      <c r="AG287" s="308" t="s">
        <v>2208</v>
      </c>
      <c r="AH287" s="308" t="s">
        <v>2208</v>
      </c>
      <c r="AI287" s="308" t="s">
        <v>2208</v>
      </c>
      <c r="AJ287" s="308" t="s">
        <v>2208</v>
      </c>
      <c r="AK287" s="308" t="s">
        <v>2208</v>
      </c>
      <c r="AL287" s="308" t="s">
        <v>2208</v>
      </c>
    </row>
    <row r="288" spans="3:38" hidden="1" outlineLevel="1" x14ac:dyDescent="0.3">
      <c r="C288" s="519" t="s">
        <v>2450</v>
      </c>
      <c r="D288" s="582" t="s">
        <v>2640</v>
      </c>
      <c r="E288" s="308" t="s">
        <v>2208</v>
      </c>
      <c r="F288" s="308" t="s">
        <v>2208</v>
      </c>
      <c r="G288" s="308" t="s">
        <v>2208</v>
      </c>
      <c r="H288" s="308" t="s">
        <v>2208</v>
      </c>
      <c r="I288" s="308" t="s">
        <v>2208</v>
      </c>
      <c r="J288" s="308" t="s">
        <v>2208</v>
      </c>
      <c r="K288" s="308" t="s">
        <v>2208</v>
      </c>
      <c r="L288" s="308" t="s">
        <v>2208</v>
      </c>
      <c r="M288" s="308" t="s">
        <v>2208</v>
      </c>
      <c r="N288" s="308" t="s">
        <v>2208</v>
      </c>
      <c r="O288" s="308" t="s">
        <v>2208</v>
      </c>
      <c r="P288" s="308" t="s">
        <v>2208</v>
      </c>
      <c r="Q288" s="308" t="s">
        <v>2208</v>
      </c>
      <c r="R288" s="308" t="s">
        <v>2208</v>
      </c>
      <c r="S288" s="308" t="s">
        <v>2208</v>
      </c>
      <c r="T288" s="308" t="s">
        <v>2208</v>
      </c>
      <c r="U288" s="308" t="s">
        <v>2208</v>
      </c>
      <c r="V288" s="308" t="s">
        <v>2208</v>
      </c>
      <c r="W288" s="308" t="s">
        <v>2208</v>
      </c>
      <c r="X288" s="308" t="s">
        <v>2208</v>
      </c>
      <c r="Y288" s="308" t="s">
        <v>2208</v>
      </c>
      <c r="Z288" s="308" t="s">
        <v>2208</v>
      </c>
      <c r="AA288" s="308" t="s">
        <v>2208</v>
      </c>
      <c r="AB288" s="308" t="s">
        <v>2208</v>
      </c>
      <c r="AC288" s="308" t="s">
        <v>2208</v>
      </c>
      <c r="AD288" s="308" t="s">
        <v>2208</v>
      </c>
      <c r="AE288" s="308" t="s">
        <v>2208</v>
      </c>
      <c r="AF288" s="308" t="s">
        <v>2208</v>
      </c>
      <c r="AG288" s="308" t="s">
        <v>2208</v>
      </c>
      <c r="AH288" s="308" t="s">
        <v>2208</v>
      </c>
      <c r="AI288" s="308" t="s">
        <v>2208</v>
      </c>
      <c r="AJ288" s="308" t="s">
        <v>2208</v>
      </c>
      <c r="AK288" s="308" t="s">
        <v>2208</v>
      </c>
      <c r="AL288" s="308" t="s">
        <v>2208</v>
      </c>
    </row>
    <row r="289" spans="3:38" hidden="1" outlineLevel="1" x14ac:dyDescent="0.3">
      <c r="C289" s="519" t="s">
        <v>2450</v>
      </c>
      <c r="D289" s="582" t="s">
        <v>2641</v>
      </c>
      <c r="E289" s="308" t="s">
        <v>2208</v>
      </c>
      <c r="F289" s="308" t="s">
        <v>2208</v>
      </c>
      <c r="G289" s="308" t="s">
        <v>2208</v>
      </c>
      <c r="H289" s="308" t="s">
        <v>2208</v>
      </c>
      <c r="I289" s="308" t="s">
        <v>2208</v>
      </c>
      <c r="J289" s="308" t="s">
        <v>2208</v>
      </c>
      <c r="K289" s="308" t="s">
        <v>2208</v>
      </c>
      <c r="L289" s="308" t="s">
        <v>2208</v>
      </c>
      <c r="M289" s="308" t="s">
        <v>2208</v>
      </c>
      <c r="N289" s="308" t="s">
        <v>2208</v>
      </c>
      <c r="O289" s="308" t="s">
        <v>2208</v>
      </c>
      <c r="P289" s="308" t="s">
        <v>2208</v>
      </c>
      <c r="Q289" s="308" t="s">
        <v>2208</v>
      </c>
      <c r="R289" s="308" t="s">
        <v>2208</v>
      </c>
      <c r="S289" s="308" t="s">
        <v>2208</v>
      </c>
      <c r="T289" s="308" t="s">
        <v>2208</v>
      </c>
      <c r="U289" s="308" t="s">
        <v>2208</v>
      </c>
      <c r="V289" s="308" t="s">
        <v>2208</v>
      </c>
      <c r="W289" s="308" t="s">
        <v>2208</v>
      </c>
      <c r="X289" s="308" t="s">
        <v>2208</v>
      </c>
      <c r="Y289" s="308" t="s">
        <v>2208</v>
      </c>
      <c r="Z289" s="308" t="s">
        <v>2208</v>
      </c>
      <c r="AA289" s="308" t="s">
        <v>2208</v>
      </c>
      <c r="AB289" s="308" t="s">
        <v>2208</v>
      </c>
      <c r="AC289" s="308" t="s">
        <v>2208</v>
      </c>
      <c r="AD289" s="308" t="s">
        <v>2208</v>
      </c>
      <c r="AE289" s="308" t="s">
        <v>2208</v>
      </c>
      <c r="AF289" s="308" t="s">
        <v>2208</v>
      </c>
      <c r="AG289" s="308" t="s">
        <v>2208</v>
      </c>
      <c r="AH289" s="308" t="s">
        <v>2208</v>
      </c>
      <c r="AI289" s="308" t="s">
        <v>2208</v>
      </c>
      <c r="AJ289" s="308" t="s">
        <v>2208</v>
      </c>
      <c r="AK289" s="308" t="s">
        <v>2208</v>
      </c>
      <c r="AL289" s="308" t="s">
        <v>2208</v>
      </c>
    </row>
    <row r="290" spans="3:38" hidden="1" outlineLevel="1" x14ac:dyDescent="0.3">
      <c r="C290" s="519" t="s">
        <v>2450</v>
      </c>
      <c r="D290" s="582" t="s">
        <v>2642</v>
      </c>
      <c r="E290" s="308" t="s">
        <v>2208</v>
      </c>
      <c r="F290" s="308" t="s">
        <v>2208</v>
      </c>
      <c r="G290" s="308" t="s">
        <v>2208</v>
      </c>
      <c r="H290" s="308" t="s">
        <v>2208</v>
      </c>
      <c r="I290" s="308" t="s">
        <v>2208</v>
      </c>
      <c r="J290" s="308" t="s">
        <v>2208</v>
      </c>
      <c r="K290" s="308" t="s">
        <v>2208</v>
      </c>
      <c r="L290" s="308" t="s">
        <v>2208</v>
      </c>
      <c r="M290" s="308" t="s">
        <v>2208</v>
      </c>
      <c r="N290" s="308" t="s">
        <v>2208</v>
      </c>
      <c r="O290" s="308" t="s">
        <v>2208</v>
      </c>
      <c r="P290" s="308" t="s">
        <v>2208</v>
      </c>
      <c r="Q290" s="308" t="s">
        <v>2208</v>
      </c>
      <c r="R290" s="308" t="s">
        <v>2208</v>
      </c>
      <c r="S290" s="308" t="s">
        <v>2208</v>
      </c>
      <c r="T290" s="308" t="s">
        <v>2208</v>
      </c>
      <c r="U290" s="308" t="s">
        <v>2208</v>
      </c>
      <c r="V290" s="308" t="s">
        <v>2208</v>
      </c>
      <c r="W290" s="308" t="s">
        <v>2208</v>
      </c>
      <c r="X290" s="308" t="s">
        <v>2208</v>
      </c>
      <c r="Y290" s="308" t="s">
        <v>2208</v>
      </c>
      <c r="Z290" s="308" t="s">
        <v>2208</v>
      </c>
      <c r="AA290" s="308" t="s">
        <v>2208</v>
      </c>
      <c r="AB290" s="308" t="s">
        <v>2208</v>
      </c>
      <c r="AC290" s="308" t="s">
        <v>2208</v>
      </c>
      <c r="AD290" s="308" t="s">
        <v>2208</v>
      </c>
      <c r="AE290" s="308" t="s">
        <v>2208</v>
      </c>
      <c r="AF290" s="308" t="s">
        <v>2208</v>
      </c>
      <c r="AG290" s="308" t="s">
        <v>2208</v>
      </c>
      <c r="AH290" s="308" t="s">
        <v>2208</v>
      </c>
      <c r="AI290" s="308" t="s">
        <v>2208</v>
      </c>
      <c r="AJ290" s="308" t="s">
        <v>2208</v>
      </c>
      <c r="AK290" s="308" t="s">
        <v>2208</v>
      </c>
      <c r="AL290" s="308" t="s">
        <v>2208</v>
      </c>
    </row>
    <row r="291" spans="3:38" hidden="1" outlineLevel="1" x14ac:dyDescent="0.3">
      <c r="C291" s="519" t="s">
        <v>2450</v>
      </c>
      <c r="D291" s="582" t="s">
        <v>2643</v>
      </c>
      <c r="E291" s="308" t="s">
        <v>2208</v>
      </c>
      <c r="F291" s="308" t="s">
        <v>2208</v>
      </c>
      <c r="G291" s="308" t="s">
        <v>2208</v>
      </c>
      <c r="H291" s="308" t="s">
        <v>2208</v>
      </c>
      <c r="I291" s="308" t="s">
        <v>2208</v>
      </c>
      <c r="J291" s="308" t="s">
        <v>2208</v>
      </c>
      <c r="K291" s="308" t="s">
        <v>2208</v>
      </c>
      <c r="L291" s="308" t="s">
        <v>2208</v>
      </c>
      <c r="M291" s="308" t="s">
        <v>2208</v>
      </c>
      <c r="N291" s="308" t="s">
        <v>2208</v>
      </c>
      <c r="O291" s="308" t="s">
        <v>2208</v>
      </c>
      <c r="P291" s="308" t="s">
        <v>2208</v>
      </c>
      <c r="Q291" s="308" t="s">
        <v>2208</v>
      </c>
      <c r="R291" s="308" t="s">
        <v>2208</v>
      </c>
      <c r="S291" s="308" t="s">
        <v>2208</v>
      </c>
      <c r="T291" s="308" t="s">
        <v>2208</v>
      </c>
      <c r="U291" s="308" t="s">
        <v>2208</v>
      </c>
      <c r="V291" s="308" t="s">
        <v>2208</v>
      </c>
      <c r="W291" s="308" t="s">
        <v>2208</v>
      </c>
      <c r="X291" s="308" t="s">
        <v>2208</v>
      </c>
      <c r="Y291" s="308" t="s">
        <v>2208</v>
      </c>
      <c r="Z291" s="308" t="s">
        <v>2208</v>
      </c>
      <c r="AA291" s="308" t="s">
        <v>2208</v>
      </c>
      <c r="AB291" s="308" t="s">
        <v>2208</v>
      </c>
      <c r="AC291" s="308" t="s">
        <v>2208</v>
      </c>
      <c r="AD291" s="308" t="s">
        <v>2208</v>
      </c>
      <c r="AE291" s="308" t="s">
        <v>2208</v>
      </c>
      <c r="AF291" s="308" t="s">
        <v>2208</v>
      </c>
      <c r="AG291" s="308" t="s">
        <v>2208</v>
      </c>
      <c r="AH291" s="308" t="s">
        <v>2208</v>
      </c>
      <c r="AI291" s="308" t="s">
        <v>2208</v>
      </c>
      <c r="AJ291" s="308" t="s">
        <v>2208</v>
      </c>
      <c r="AK291" s="308" t="s">
        <v>2208</v>
      </c>
      <c r="AL291" s="308" t="s">
        <v>2208</v>
      </c>
    </row>
    <row r="292" spans="3:38" hidden="1" outlineLevel="1" x14ac:dyDescent="0.3">
      <c r="C292" s="519" t="s">
        <v>2450</v>
      </c>
      <c r="D292" s="582" t="s">
        <v>2644</v>
      </c>
      <c r="E292" s="308" t="s">
        <v>2208</v>
      </c>
      <c r="F292" s="308" t="s">
        <v>2208</v>
      </c>
      <c r="G292" s="308" t="s">
        <v>2208</v>
      </c>
      <c r="H292" s="308" t="s">
        <v>2208</v>
      </c>
      <c r="I292" s="308" t="s">
        <v>2208</v>
      </c>
      <c r="J292" s="308" t="s">
        <v>2208</v>
      </c>
      <c r="K292" s="308" t="s">
        <v>2208</v>
      </c>
      <c r="L292" s="308" t="s">
        <v>2208</v>
      </c>
      <c r="M292" s="308" t="s">
        <v>2208</v>
      </c>
      <c r="N292" s="308" t="s">
        <v>2208</v>
      </c>
      <c r="O292" s="308" t="s">
        <v>2208</v>
      </c>
      <c r="P292" s="308" t="s">
        <v>2208</v>
      </c>
      <c r="Q292" s="308" t="s">
        <v>2208</v>
      </c>
      <c r="R292" s="308" t="s">
        <v>2208</v>
      </c>
      <c r="S292" s="308" t="s">
        <v>2208</v>
      </c>
      <c r="T292" s="308" t="s">
        <v>2208</v>
      </c>
      <c r="U292" s="308" t="s">
        <v>2208</v>
      </c>
      <c r="V292" s="308" t="s">
        <v>2208</v>
      </c>
      <c r="W292" s="308" t="s">
        <v>2208</v>
      </c>
      <c r="X292" s="308" t="s">
        <v>2208</v>
      </c>
      <c r="Y292" s="308" t="s">
        <v>2208</v>
      </c>
      <c r="Z292" s="308" t="s">
        <v>2208</v>
      </c>
      <c r="AA292" s="308" t="s">
        <v>2208</v>
      </c>
      <c r="AB292" s="308" t="s">
        <v>2208</v>
      </c>
      <c r="AC292" s="308" t="s">
        <v>2208</v>
      </c>
      <c r="AD292" s="308" t="s">
        <v>2208</v>
      </c>
      <c r="AE292" s="308" t="s">
        <v>2208</v>
      </c>
      <c r="AF292" s="308" t="s">
        <v>2208</v>
      </c>
      <c r="AG292" s="308" t="s">
        <v>2208</v>
      </c>
      <c r="AH292" s="308" t="s">
        <v>2208</v>
      </c>
      <c r="AI292" s="308" t="s">
        <v>2208</v>
      </c>
      <c r="AJ292" s="308" t="s">
        <v>2208</v>
      </c>
      <c r="AK292" s="308" t="s">
        <v>2208</v>
      </c>
      <c r="AL292" s="308" t="s">
        <v>2208</v>
      </c>
    </row>
    <row r="293" spans="3:38" hidden="1" outlineLevel="1" x14ac:dyDescent="0.3">
      <c r="C293" s="519" t="s">
        <v>2450</v>
      </c>
      <c r="D293" s="582" t="s">
        <v>2645</v>
      </c>
      <c r="E293" s="308" t="s">
        <v>2208</v>
      </c>
      <c r="F293" s="308" t="s">
        <v>2208</v>
      </c>
      <c r="G293" s="308" t="s">
        <v>2208</v>
      </c>
      <c r="H293" s="308" t="s">
        <v>2208</v>
      </c>
      <c r="I293" s="308" t="s">
        <v>2208</v>
      </c>
      <c r="J293" s="308" t="s">
        <v>2208</v>
      </c>
      <c r="K293" s="308" t="s">
        <v>2208</v>
      </c>
      <c r="L293" s="308" t="s">
        <v>2208</v>
      </c>
      <c r="M293" s="308" t="s">
        <v>2208</v>
      </c>
      <c r="N293" s="308" t="s">
        <v>2208</v>
      </c>
      <c r="O293" s="308" t="s">
        <v>2208</v>
      </c>
      <c r="P293" s="308" t="s">
        <v>2208</v>
      </c>
      <c r="Q293" s="308" t="s">
        <v>2208</v>
      </c>
      <c r="R293" s="308" t="s">
        <v>2208</v>
      </c>
      <c r="S293" s="308" t="s">
        <v>2208</v>
      </c>
      <c r="T293" s="308" t="s">
        <v>2208</v>
      </c>
      <c r="U293" s="308" t="s">
        <v>2208</v>
      </c>
      <c r="V293" s="308" t="s">
        <v>2208</v>
      </c>
      <c r="W293" s="308" t="s">
        <v>2208</v>
      </c>
      <c r="X293" s="308" t="s">
        <v>2208</v>
      </c>
      <c r="Y293" s="308" t="s">
        <v>2208</v>
      </c>
      <c r="Z293" s="308" t="s">
        <v>2208</v>
      </c>
      <c r="AA293" s="308" t="s">
        <v>2208</v>
      </c>
      <c r="AB293" s="308" t="s">
        <v>2208</v>
      </c>
      <c r="AC293" s="308" t="s">
        <v>2208</v>
      </c>
      <c r="AD293" s="308" t="s">
        <v>2208</v>
      </c>
      <c r="AE293" s="308" t="s">
        <v>2208</v>
      </c>
      <c r="AF293" s="308" t="s">
        <v>2208</v>
      </c>
      <c r="AG293" s="308" t="s">
        <v>2208</v>
      </c>
      <c r="AH293" s="308" t="s">
        <v>2208</v>
      </c>
      <c r="AI293" s="308" t="s">
        <v>2208</v>
      </c>
      <c r="AJ293" s="308" t="s">
        <v>2208</v>
      </c>
      <c r="AK293" s="308" t="s">
        <v>2208</v>
      </c>
      <c r="AL293" s="308" t="s">
        <v>2208</v>
      </c>
    </row>
    <row r="294" spans="3:38" hidden="1" outlineLevel="1" x14ac:dyDescent="0.3">
      <c r="C294" s="519" t="s">
        <v>2450</v>
      </c>
      <c r="D294" s="582" t="s">
        <v>2646</v>
      </c>
      <c r="E294" s="308" t="s">
        <v>2208</v>
      </c>
      <c r="F294" s="308" t="s">
        <v>2208</v>
      </c>
      <c r="G294" s="308" t="s">
        <v>2208</v>
      </c>
      <c r="H294" s="308" t="s">
        <v>2208</v>
      </c>
      <c r="I294" s="308" t="s">
        <v>2208</v>
      </c>
      <c r="J294" s="308" t="s">
        <v>2208</v>
      </c>
      <c r="K294" s="308" t="s">
        <v>2208</v>
      </c>
      <c r="L294" s="308" t="s">
        <v>2208</v>
      </c>
      <c r="M294" s="308" t="s">
        <v>2208</v>
      </c>
      <c r="N294" s="308" t="s">
        <v>2208</v>
      </c>
      <c r="O294" s="308" t="s">
        <v>2208</v>
      </c>
      <c r="P294" s="308" t="s">
        <v>2208</v>
      </c>
      <c r="Q294" s="308" t="s">
        <v>2208</v>
      </c>
      <c r="R294" s="308" t="s">
        <v>2208</v>
      </c>
      <c r="S294" s="308" t="s">
        <v>2208</v>
      </c>
      <c r="T294" s="308" t="s">
        <v>2208</v>
      </c>
      <c r="U294" s="308" t="s">
        <v>2208</v>
      </c>
      <c r="V294" s="308" t="s">
        <v>2208</v>
      </c>
      <c r="W294" s="308" t="s">
        <v>2208</v>
      </c>
      <c r="X294" s="308" t="s">
        <v>2208</v>
      </c>
      <c r="Y294" s="308" t="s">
        <v>2208</v>
      </c>
      <c r="Z294" s="308" t="s">
        <v>2208</v>
      </c>
      <c r="AA294" s="308" t="s">
        <v>2208</v>
      </c>
      <c r="AB294" s="308" t="s">
        <v>2208</v>
      </c>
      <c r="AC294" s="308" t="s">
        <v>2208</v>
      </c>
      <c r="AD294" s="308" t="s">
        <v>2208</v>
      </c>
      <c r="AE294" s="308" t="s">
        <v>2208</v>
      </c>
      <c r="AF294" s="308" t="s">
        <v>2208</v>
      </c>
      <c r="AG294" s="308" t="s">
        <v>2208</v>
      </c>
      <c r="AH294" s="308" t="s">
        <v>2208</v>
      </c>
      <c r="AI294" s="308" t="s">
        <v>2208</v>
      </c>
      <c r="AJ294" s="308" t="s">
        <v>2208</v>
      </c>
      <c r="AK294" s="308" t="s">
        <v>2208</v>
      </c>
      <c r="AL294" s="308" t="s">
        <v>2208</v>
      </c>
    </row>
    <row r="295" spans="3:38" hidden="1" outlineLevel="1" x14ac:dyDescent="0.3">
      <c r="C295" s="519" t="s">
        <v>2450</v>
      </c>
      <c r="D295" s="582" t="s">
        <v>2647</v>
      </c>
      <c r="E295" s="308" t="s">
        <v>2208</v>
      </c>
      <c r="F295" s="308" t="s">
        <v>2208</v>
      </c>
      <c r="G295" s="308" t="s">
        <v>2208</v>
      </c>
      <c r="H295" s="308" t="s">
        <v>2208</v>
      </c>
      <c r="I295" s="308" t="s">
        <v>2208</v>
      </c>
      <c r="J295" s="308" t="s">
        <v>2208</v>
      </c>
      <c r="K295" s="308" t="s">
        <v>2208</v>
      </c>
      <c r="L295" s="308" t="s">
        <v>2208</v>
      </c>
      <c r="M295" s="308" t="s">
        <v>2208</v>
      </c>
      <c r="N295" s="308" t="s">
        <v>2208</v>
      </c>
      <c r="O295" s="308" t="s">
        <v>2208</v>
      </c>
      <c r="P295" s="308" t="s">
        <v>2208</v>
      </c>
      <c r="Q295" s="308" t="s">
        <v>2208</v>
      </c>
      <c r="R295" s="308" t="s">
        <v>2208</v>
      </c>
      <c r="S295" s="308" t="s">
        <v>2208</v>
      </c>
      <c r="T295" s="308" t="s">
        <v>2208</v>
      </c>
      <c r="U295" s="308" t="s">
        <v>2208</v>
      </c>
      <c r="V295" s="308" t="s">
        <v>2208</v>
      </c>
      <c r="W295" s="308" t="s">
        <v>2208</v>
      </c>
      <c r="X295" s="308" t="s">
        <v>2208</v>
      </c>
      <c r="Y295" s="308" t="s">
        <v>2208</v>
      </c>
      <c r="Z295" s="308" t="s">
        <v>2208</v>
      </c>
      <c r="AA295" s="308" t="s">
        <v>2208</v>
      </c>
      <c r="AB295" s="308" t="s">
        <v>2208</v>
      </c>
      <c r="AC295" s="308" t="s">
        <v>2208</v>
      </c>
      <c r="AD295" s="308" t="s">
        <v>2208</v>
      </c>
      <c r="AE295" s="308" t="s">
        <v>2208</v>
      </c>
      <c r="AF295" s="308" t="s">
        <v>2208</v>
      </c>
      <c r="AG295" s="308" t="s">
        <v>2208</v>
      </c>
      <c r="AH295" s="308" t="s">
        <v>2208</v>
      </c>
      <c r="AI295" s="308" t="s">
        <v>2208</v>
      </c>
      <c r="AJ295" s="308" t="s">
        <v>2208</v>
      </c>
      <c r="AK295" s="308" t="s">
        <v>2208</v>
      </c>
      <c r="AL295" s="308" t="s">
        <v>2208</v>
      </c>
    </row>
    <row r="296" spans="3:38" hidden="1" outlineLevel="1" x14ac:dyDescent="0.3">
      <c r="C296" s="519" t="s">
        <v>2450</v>
      </c>
      <c r="D296" s="582" t="s">
        <v>2648</v>
      </c>
      <c r="E296" s="308" t="s">
        <v>2208</v>
      </c>
      <c r="F296" s="308" t="s">
        <v>2208</v>
      </c>
      <c r="G296" s="308" t="s">
        <v>2208</v>
      </c>
      <c r="H296" s="308" t="s">
        <v>2208</v>
      </c>
      <c r="I296" s="308" t="s">
        <v>2208</v>
      </c>
      <c r="J296" s="308" t="s">
        <v>2208</v>
      </c>
      <c r="K296" s="308" t="s">
        <v>2208</v>
      </c>
      <c r="L296" s="308" t="s">
        <v>2208</v>
      </c>
      <c r="M296" s="308" t="s">
        <v>2208</v>
      </c>
      <c r="N296" s="308" t="s">
        <v>2208</v>
      </c>
      <c r="O296" s="308" t="s">
        <v>2208</v>
      </c>
      <c r="P296" s="308" t="s">
        <v>2208</v>
      </c>
      <c r="Q296" s="308" t="s">
        <v>2208</v>
      </c>
      <c r="R296" s="308" t="s">
        <v>2208</v>
      </c>
      <c r="S296" s="308" t="s">
        <v>2208</v>
      </c>
      <c r="T296" s="308" t="s">
        <v>2208</v>
      </c>
      <c r="U296" s="308" t="s">
        <v>2208</v>
      </c>
      <c r="V296" s="308" t="s">
        <v>2208</v>
      </c>
      <c r="W296" s="308" t="s">
        <v>2208</v>
      </c>
      <c r="X296" s="308" t="s">
        <v>2208</v>
      </c>
      <c r="Y296" s="308" t="s">
        <v>2208</v>
      </c>
      <c r="Z296" s="308" t="s">
        <v>2208</v>
      </c>
      <c r="AA296" s="308" t="s">
        <v>2208</v>
      </c>
      <c r="AB296" s="308" t="s">
        <v>2208</v>
      </c>
      <c r="AC296" s="308" t="s">
        <v>2208</v>
      </c>
      <c r="AD296" s="308" t="s">
        <v>2208</v>
      </c>
      <c r="AE296" s="308" t="s">
        <v>2208</v>
      </c>
      <c r="AF296" s="308" t="s">
        <v>2208</v>
      </c>
      <c r="AG296" s="308" t="s">
        <v>2208</v>
      </c>
      <c r="AH296" s="308" t="s">
        <v>2208</v>
      </c>
      <c r="AI296" s="308" t="s">
        <v>2208</v>
      </c>
      <c r="AJ296" s="308" t="s">
        <v>2208</v>
      </c>
      <c r="AK296" s="308" t="s">
        <v>2208</v>
      </c>
      <c r="AL296" s="308" t="s">
        <v>2208</v>
      </c>
    </row>
    <row r="297" spans="3:38" hidden="1" outlineLevel="1" x14ac:dyDescent="0.3">
      <c r="C297" s="519" t="s">
        <v>2450</v>
      </c>
      <c r="D297" s="582" t="s">
        <v>2649</v>
      </c>
      <c r="E297" s="308" t="s">
        <v>2208</v>
      </c>
      <c r="F297" s="308" t="s">
        <v>2208</v>
      </c>
      <c r="G297" s="308" t="s">
        <v>2208</v>
      </c>
      <c r="H297" s="308" t="s">
        <v>2208</v>
      </c>
      <c r="I297" s="308" t="s">
        <v>2208</v>
      </c>
      <c r="J297" s="308" t="s">
        <v>2208</v>
      </c>
      <c r="K297" s="308" t="s">
        <v>2208</v>
      </c>
      <c r="L297" s="308" t="s">
        <v>2208</v>
      </c>
      <c r="M297" s="308" t="s">
        <v>2208</v>
      </c>
      <c r="N297" s="308" t="s">
        <v>2208</v>
      </c>
      <c r="O297" s="308" t="s">
        <v>2208</v>
      </c>
      <c r="P297" s="308" t="s">
        <v>2208</v>
      </c>
      <c r="Q297" s="308" t="s">
        <v>2208</v>
      </c>
      <c r="R297" s="308" t="s">
        <v>2208</v>
      </c>
      <c r="S297" s="308" t="s">
        <v>2208</v>
      </c>
      <c r="T297" s="308" t="s">
        <v>2208</v>
      </c>
      <c r="U297" s="308" t="s">
        <v>2208</v>
      </c>
      <c r="V297" s="308" t="s">
        <v>2208</v>
      </c>
      <c r="W297" s="308" t="s">
        <v>2208</v>
      </c>
      <c r="X297" s="308" t="s">
        <v>2208</v>
      </c>
      <c r="Y297" s="308" t="s">
        <v>2208</v>
      </c>
      <c r="Z297" s="308" t="s">
        <v>2208</v>
      </c>
      <c r="AA297" s="308" t="s">
        <v>2208</v>
      </c>
      <c r="AB297" s="308" t="s">
        <v>2208</v>
      </c>
      <c r="AC297" s="308" t="s">
        <v>2208</v>
      </c>
      <c r="AD297" s="308" t="s">
        <v>2208</v>
      </c>
      <c r="AE297" s="308" t="s">
        <v>2208</v>
      </c>
      <c r="AF297" s="308" t="s">
        <v>2208</v>
      </c>
      <c r="AG297" s="308" t="s">
        <v>2208</v>
      </c>
      <c r="AH297" s="308" t="s">
        <v>2208</v>
      </c>
      <c r="AI297" s="308" t="s">
        <v>2208</v>
      </c>
      <c r="AJ297" s="308" t="s">
        <v>2208</v>
      </c>
      <c r="AK297" s="308" t="s">
        <v>2208</v>
      </c>
      <c r="AL297" s="308" t="s">
        <v>2208</v>
      </c>
    </row>
    <row r="298" spans="3:38" hidden="1" outlineLevel="1" x14ac:dyDescent="0.3">
      <c r="C298" s="519" t="s">
        <v>2450</v>
      </c>
      <c r="D298" s="582" t="s">
        <v>2650</v>
      </c>
      <c r="E298" s="308" t="s">
        <v>2208</v>
      </c>
      <c r="F298" s="308" t="s">
        <v>2208</v>
      </c>
      <c r="G298" s="308" t="s">
        <v>2208</v>
      </c>
      <c r="H298" s="308" t="s">
        <v>2208</v>
      </c>
      <c r="I298" s="308" t="s">
        <v>2208</v>
      </c>
      <c r="J298" s="308" t="s">
        <v>2208</v>
      </c>
      <c r="K298" s="308" t="s">
        <v>2208</v>
      </c>
      <c r="L298" s="308" t="s">
        <v>2208</v>
      </c>
      <c r="M298" s="308" t="s">
        <v>2208</v>
      </c>
      <c r="N298" s="308" t="s">
        <v>2208</v>
      </c>
      <c r="O298" s="308" t="s">
        <v>2208</v>
      </c>
      <c r="P298" s="308" t="s">
        <v>2208</v>
      </c>
      <c r="Q298" s="308" t="s">
        <v>2208</v>
      </c>
      <c r="R298" s="308" t="s">
        <v>2208</v>
      </c>
      <c r="S298" s="308" t="s">
        <v>2208</v>
      </c>
      <c r="T298" s="308" t="s">
        <v>2208</v>
      </c>
      <c r="U298" s="308" t="s">
        <v>2208</v>
      </c>
      <c r="V298" s="308" t="s">
        <v>2208</v>
      </c>
      <c r="W298" s="308" t="s">
        <v>2208</v>
      </c>
      <c r="X298" s="308" t="s">
        <v>2208</v>
      </c>
      <c r="Y298" s="308" t="s">
        <v>2208</v>
      </c>
      <c r="Z298" s="308" t="s">
        <v>2208</v>
      </c>
      <c r="AA298" s="308" t="s">
        <v>2208</v>
      </c>
      <c r="AB298" s="308" t="s">
        <v>2208</v>
      </c>
      <c r="AC298" s="308" t="s">
        <v>2208</v>
      </c>
      <c r="AD298" s="308" t="s">
        <v>2208</v>
      </c>
      <c r="AE298" s="308" t="s">
        <v>2208</v>
      </c>
      <c r="AF298" s="308" t="s">
        <v>2208</v>
      </c>
      <c r="AG298" s="308" t="s">
        <v>2208</v>
      </c>
      <c r="AH298" s="308" t="s">
        <v>2208</v>
      </c>
      <c r="AI298" s="308" t="s">
        <v>2208</v>
      </c>
      <c r="AJ298" s="308" t="s">
        <v>2208</v>
      </c>
      <c r="AK298" s="308" t="s">
        <v>2208</v>
      </c>
      <c r="AL298" s="308" t="s">
        <v>2208</v>
      </c>
    </row>
    <row r="299" spans="3:38" hidden="1" outlineLevel="1" x14ac:dyDescent="0.3">
      <c r="C299" s="519" t="s">
        <v>2450</v>
      </c>
      <c r="D299" s="582" t="s">
        <v>2651</v>
      </c>
      <c r="E299" s="308" t="s">
        <v>2208</v>
      </c>
      <c r="F299" s="308" t="s">
        <v>2208</v>
      </c>
      <c r="G299" s="308" t="s">
        <v>2208</v>
      </c>
      <c r="H299" s="308" t="s">
        <v>2208</v>
      </c>
      <c r="I299" s="308" t="s">
        <v>2208</v>
      </c>
      <c r="J299" s="308" t="s">
        <v>2208</v>
      </c>
      <c r="K299" s="308" t="s">
        <v>2208</v>
      </c>
      <c r="L299" s="308" t="s">
        <v>2208</v>
      </c>
      <c r="M299" s="308" t="s">
        <v>2208</v>
      </c>
      <c r="N299" s="308" t="s">
        <v>2208</v>
      </c>
      <c r="O299" s="308" t="s">
        <v>2208</v>
      </c>
      <c r="P299" s="308" t="s">
        <v>2208</v>
      </c>
      <c r="Q299" s="308" t="s">
        <v>2208</v>
      </c>
      <c r="R299" s="308" t="s">
        <v>2208</v>
      </c>
      <c r="S299" s="308" t="s">
        <v>2208</v>
      </c>
      <c r="T299" s="308" t="s">
        <v>2208</v>
      </c>
      <c r="U299" s="308" t="s">
        <v>2208</v>
      </c>
      <c r="V299" s="308" t="s">
        <v>2208</v>
      </c>
      <c r="W299" s="308" t="s">
        <v>2208</v>
      </c>
      <c r="X299" s="308" t="s">
        <v>2208</v>
      </c>
      <c r="Y299" s="308" t="s">
        <v>2208</v>
      </c>
      <c r="Z299" s="308" t="s">
        <v>2208</v>
      </c>
      <c r="AA299" s="308" t="s">
        <v>2208</v>
      </c>
      <c r="AB299" s="308" t="s">
        <v>2208</v>
      </c>
      <c r="AC299" s="308" t="s">
        <v>2208</v>
      </c>
      <c r="AD299" s="308" t="s">
        <v>2208</v>
      </c>
      <c r="AE299" s="308" t="s">
        <v>2208</v>
      </c>
      <c r="AF299" s="308" t="s">
        <v>2208</v>
      </c>
      <c r="AG299" s="308" t="s">
        <v>2208</v>
      </c>
      <c r="AH299" s="308" t="s">
        <v>2208</v>
      </c>
      <c r="AI299" s="308" t="s">
        <v>2208</v>
      </c>
      <c r="AJ299" s="308" t="s">
        <v>2208</v>
      </c>
      <c r="AK299" s="308" t="s">
        <v>2208</v>
      </c>
      <c r="AL299" s="308" t="s">
        <v>2208</v>
      </c>
    </row>
    <row r="300" spans="3:38" hidden="1" outlineLevel="1" x14ac:dyDescent="0.3">
      <c r="C300" s="519" t="s">
        <v>2450</v>
      </c>
      <c r="D300" s="582" t="s">
        <v>2652</v>
      </c>
      <c r="E300" s="308" t="s">
        <v>2208</v>
      </c>
      <c r="F300" s="308" t="s">
        <v>2208</v>
      </c>
      <c r="G300" s="308" t="s">
        <v>2208</v>
      </c>
      <c r="H300" s="308" t="s">
        <v>2208</v>
      </c>
      <c r="I300" s="308" t="s">
        <v>2208</v>
      </c>
      <c r="J300" s="308" t="s">
        <v>2208</v>
      </c>
      <c r="K300" s="308" t="s">
        <v>2208</v>
      </c>
      <c r="L300" s="308" t="s">
        <v>2208</v>
      </c>
      <c r="M300" s="308" t="s">
        <v>2208</v>
      </c>
      <c r="N300" s="308" t="s">
        <v>2208</v>
      </c>
      <c r="O300" s="308" t="s">
        <v>2208</v>
      </c>
      <c r="P300" s="308" t="s">
        <v>2208</v>
      </c>
      <c r="Q300" s="308" t="s">
        <v>2208</v>
      </c>
      <c r="R300" s="308" t="s">
        <v>2208</v>
      </c>
      <c r="S300" s="308" t="s">
        <v>2208</v>
      </c>
      <c r="T300" s="308" t="s">
        <v>2208</v>
      </c>
      <c r="U300" s="308" t="s">
        <v>2208</v>
      </c>
      <c r="V300" s="308" t="s">
        <v>2208</v>
      </c>
      <c r="W300" s="308" t="s">
        <v>2208</v>
      </c>
      <c r="X300" s="308" t="s">
        <v>2208</v>
      </c>
      <c r="Y300" s="308" t="s">
        <v>2208</v>
      </c>
      <c r="Z300" s="308" t="s">
        <v>2208</v>
      </c>
      <c r="AA300" s="308" t="s">
        <v>2208</v>
      </c>
      <c r="AB300" s="308" t="s">
        <v>2208</v>
      </c>
      <c r="AC300" s="308" t="s">
        <v>2208</v>
      </c>
      <c r="AD300" s="308" t="s">
        <v>2208</v>
      </c>
      <c r="AE300" s="308" t="s">
        <v>2208</v>
      </c>
      <c r="AF300" s="308" t="s">
        <v>2208</v>
      </c>
      <c r="AG300" s="308" t="s">
        <v>2208</v>
      </c>
      <c r="AH300" s="308" t="s">
        <v>2208</v>
      </c>
      <c r="AI300" s="308" t="s">
        <v>2208</v>
      </c>
      <c r="AJ300" s="308" t="s">
        <v>2208</v>
      </c>
      <c r="AK300" s="308" t="s">
        <v>2208</v>
      </c>
      <c r="AL300" s="308" t="s">
        <v>2208</v>
      </c>
    </row>
    <row r="301" spans="3:38" hidden="1" outlineLevel="1" x14ac:dyDescent="0.3">
      <c r="C301" s="519" t="s">
        <v>2450</v>
      </c>
      <c r="D301" s="582" t="s">
        <v>2653</v>
      </c>
      <c r="E301" s="308" t="s">
        <v>2208</v>
      </c>
      <c r="F301" s="308" t="s">
        <v>2208</v>
      </c>
      <c r="G301" s="308" t="s">
        <v>2208</v>
      </c>
      <c r="H301" s="308" t="s">
        <v>2208</v>
      </c>
      <c r="I301" s="308" t="s">
        <v>2208</v>
      </c>
      <c r="J301" s="308" t="s">
        <v>2208</v>
      </c>
      <c r="K301" s="308" t="s">
        <v>2208</v>
      </c>
      <c r="L301" s="308" t="s">
        <v>2208</v>
      </c>
      <c r="M301" s="308" t="s">
        <v>2208</v>
      </c>
      <c r="N301" s="308" t="s">
        <v>2208</v>
      </c>
      <c r="O301" s="308" t="s">
        <v>2208</v>
      </c>
      <c r="P301" s="308" t="s">
        <v>2208</v>
      </c>
      <c r="Q301" s="308" t="s">
        <v>2208</v>
      </c>
      <c r="R301" s="308" t="s">
        <v>2208</v>
      </c>
      <c r="S301" s="308" t="s">
        <v>2208</v>
      </c>
      <c r="T301" s="308" t="s">
        <v>2208</v>
      </c>
      <c r="U301" s="308" t="s">
        <v>2208</v>
      </c>
      <c r="V301" s="308" t="s">
        <v>2208</v>
      </c>
      <c r="W301" s="308" t="s">
        <v>2208</v>
      </c>
      <c r="X301" s="308" t="s">
        <v>2208</v>
      </c>
      <c r="Y301" s="308" t="s">
        <v>2208</v>
      </c>
      <c r="Z301" s="308" t="s">
        <v>2208</v>
      </c>
      <c r="AA301" s="308" t="s">
        <v>2208</v>
      </c>
      <c r="AB301" s="308" t="s">
        <v>2208</v>
      </c>
      <c r="AC301" s="308" t="s">
        <v>2208</v>
      </c>
      <c r="AD301" s="308" t="s">
        <v>2208</v>
      </c>
      <c r="AE301" s="308" t="s">
        <v>2208</v>
      </c>
      <c r="AF301" s="308" t="s">
        <v>2208</v>
      </c>
      <c r="AG301" s="308" t="s">
        <v>2208</v>
      </c>
      <c r="AH301" s="308" t="s">
        <v>2208</v>
      </c>
      <c r="AI301" s="308" t="s">
        <v>2208</v>
      </c>
      <c r="AJ301" s="308" t="s">
        <v>2208</v>
      </c>
      <c r="AK301" s="308" t="s">
        <v>2208</v>
      </c>
      <c r="AL301" s="308" t="s">
        <v>2208</v>
      </c>
    </row>
    <row r="302" spans="3:38" hidden="1" outlineLevel="1" x14ac:dyDescent="0.3">
      <c r="C302" s="519" t="s">
        <v>2450</v>
      </c>
      <c r="D302" s="582" t="s">
        <v>2654</v>
      </c>
      <c r="E302" s="308" t="s">
        <v>2208</v>
      </c>
      <c r="F302" s="308" t="s">
        <v>2208</v>
      </c>
      <c r="G302" s="308" t="s">
        <v>2208</v>
      </c>
      <c r="H302" s="308" t="s">
        <v>2208</v>
      </c>
      <c r="I302" s="308" t="s">
        <v>2208</v>
      </c>
      <c r="J302" s="308" t="s">
        <v>2208</v>
      </c>
      <c r="K302" s="308" t="s">
        <v>2208</v>
      </c>
      <c r="L302" s="308" t="s">
        <v>2208</v>
      </c>
      <c r="M302" s="308" t="s">
        <v>2208</v>
      </c>
      <c r="N302" s="308" t="s">
        <v>2208</v>
      </c>
      <c r="O302" s="308" t="s">
        <v>2208</v>
      </c>
      <c r="P302" s="308" t="s">
        <v>2208</v>
      </c>
      <c r="Q302" s="308" t="s">
        <v>2208</v>
      </c>
      <c r="R302" s="308" t="s">
        <v>2208</v>
      </c>
      <c r="S302" s="308" t="s">
        <v>2208</v>
      </c>
      <c r="T302" s="308" t="s">
        <v>2208</v>
      </c>
      <c r="U302" s="308" t="s">
        <v>2208</v>
      </c>
      <c r="V302" s="308" t="s">
        <v>2208</v>
      </c>
      <c r="W302" s="308" t="s">
        <v>2208</v>
      </c>
      <c r="X302" s="308" t="s">
        <v>2208</v>
      </c>
      <c r="Y302" s="308" t="s">
        <v>2208</v>
      </c>
      <c r="Z302" s="308" t="s">
        <v>2208</v>
      </c>
      <c r="AA302" s="308" t="s">
        <v>2208</v>
      </c>
      <c r="AB302" s="308" t="s">
        <v>2208</v>
      </c>
      <c r="AC302" s="308" t="s">
        <v>2208</v>
      </c>
      <c r="AD302" s="308" t="s">
        <v>2208</v>
      </c>
      <c r="AE302" s="308" t="s">
        <v>2208</v>
      </c>
      <c r="AF302" s="308" t="s">
        <v>2208</v>
      </c>
      <c r="AG302" s="308" t="s">
        <v>2208</v>
      </c>
      <c r="AH302" s="308" t="s">
        <v>2208</v>
      </c>
      <c r="AI302" s="308" t="s">
        <v>2208</v>
      </c>
      <c r="AJ302" s="308" t="s">
        <v>2208</v>
      </c>
      <c r="AK302" s="308" t="s">
        <v>2208</v>
      </c>
      <c r="AL302" s="308" t="s">
        <v>2208</v>
      </c>
    </row>
    <row r="303" spans="3:38" hidden="1" outlineLevel="1" x14ac:dyDescent="0.3">
      <c r="C303" s="519" t="s">
        <v>2450</v>
      </c>
      <c r="D303" s="582" t="s">
        <v>2655</v>
      </c>
      <c r="E303" s="308" t="s">
        <v>2208</v>
      </c>
      <c r="F303" s="308" t="s">
        <v>2208</v>
      </c>
      <c r="G303" s="308" t="s">
        <v>2208</v>
      </c>
      <c r="H303" s="308" t="s">
        <v>2208</v>
      </c>
      <c r="I303" s="308" t="s">
        <v>2208</v>
      </c>
      <c r="J303" s="308" t="s">
        <v>2208</v>
      </c>
      <c r="K303" s="308" t="s">
        <v>2208</v>
      </c>
      <c r="L303" s="308" t="s">
        <v>2208</v>
      </c>
      <c r="M303" s="308" t="s">
        <v>2208</v>
      </c>
      <c r="N303" s="308" t="s">
        <v>2208</v>
      </c>
      <c r="O303" s="308" t="s">
        <v>2208</v>
      </c>
      <c r="P303" s="308" t="s">
        <v>2208</v>
      </c>
      <c r="Q303" s="308" t="s">
        <v>2208</v>
      </c>
      <c r="R303" s="308" t="s">
        <v>2208</v>
      </c>
      <c r="S303" s="308" t="s">
        <v>2208</v>
      </c>
      <c r="T303" s="308" t="s">
        <v>2208</v>
      </c>
      <c r="U303" s="308" t="s">
        <v>2208</v>
      </c>
      <c r="V303" s="308" t="s">
        <v>2208</v>
      </c>
      <c r="W303" s="308" t="s">
        <v>2208</v>
      </c>
      <c r="X303" s="308" t="s">
        <v>2208</v>
      </c>
      <c r="Y303" s="308" t="s">
        <v>2208</v>
      </c>
      <c r="Z303" s="308" t="s">
        <v>2208</v>
      </c>
      <c r="AA303" s="308" t="s">
        <v>2208</v>
      </c>
      <c r="AB303" s="308" t="s">
        <v>2208</v>
      </c>
      <c r="AC303" s="308" t="s">
        <v>2208</v>
      </c>
      <c r="AD303" s="308" t="s">
        <v>2208</v>
      </c>
      <c r="AE303" s="308" t="s">
        <v>2208</v>
      </c>
      <c r="AF303" s="308" t="s">
        <v>2208</v>
      </c>
      <c r="AG303" s="308" t="s">
        <v>2208</v>
      </c>
      <c r="AH303" s="308" t="s">
        <v>2208</v>
      </c>
      <c r="AI303" s="308" t="s">
        <v>2208</v>
      </c>
      <c r="AJ303" s="308" t="s">
        <v>2208</v>
      </c>
      <c r="AK303" s="308" t="s">
        <v>2208</v>
      </c>
      <c r="AL303" s="308" t="s">
        <v>2208</v>
      </c>
    </row>
    <row r="304" spans="3:38" hidden="1" outlineLevel="1" x14ac:dyDescent="0.3">
      <c r="C304" s="519" t="s">
        <v>2450</v>
      </c>
      <c r="D304" s="582" t="s">
        <v>2656</v>
      </c>
      <c r="E304" s="308" t="s">
        <v>2208</v>
      </c>
      <c r="F304" s="308" t="s">
        <v>2208</v>
      </c>
      <c r="G304" s="308" t="s">
        <v>2208</v>
      </c>
      <c r="H304" s="308" t="s">
        <v>2208</v>
      </c>
      <c r="I304" s="308" t="s">
        <v>2208</v>
      </c>
      <c r="J304" s="308" t="s">
        <v>2208</v>
      </c>
      <c r="K304" s="308" t="s">
        <v>2208</v>
      </c>
      <c r="L304" s="308" t="s">
        <v>2208</v>
      </c>
      <c r="M304" s="308" t="s">
        <v>2208</v>
      </c>
      <c r="N304" s="308" t="s">
        <v>2208</v>
      </c>
      <c r="O304" s="308" t="s">
        <v>2208</v>
      </c>
      <c r="P304" s="308" t="s">
        <v>2208</v>
      </c>
      <c r="Q304" s="308" t="s">
        <v>2208</v>
      </c>
      <c r="R304" s="308" t="s">
        <v>2208</v>
      </c>
      <c r="S304" s="308" t="s">
        <v>2208</v>
      </c>
      <c r="T304" s="308" t="s">
        <v>2208</v>
      </c>
      <c r="U304" s="308" t="s">
        <v>2208</v>
      </c>
      <c r="V304" s="308" t="s">
        <v>2208</v>
      </c>
      <c r="W304" s="308" t="s">
        <v>2208</v>
      </c>
      <c r="X304" s="308" t="s">
        <v>2208</v>
      </c>
      <c r="Y304" s="308" t="s">
        <v>2208</v>
      </c>
      <c r="Z304" s="308" t="s">
        <v>2208</v>
      </c>
      <c r="AA304" s="308" t="s">
        <v>2208</v>
      </c>
      <c r="AB304" s="308" t="s">
        <v>2208</v>
      </c>
      <c r="AC304" s="308" t="s">
        <v>2208</v>
      </c>
      <c r="AD304" s="308" t="s">
        <v>2208</v>
      </c>
      <c r="AE304" s="308" t="s">
        <v>2208</v>
      </c>
      <c r="AF304" s="308" t="s">
        <v>2208</v>
      </c>
      <c r="AG304" s="308" t="s">
        <v>2208</v>
      </c>
      <c r="AH304" s="308" t="s">
        <v>2208</v>
      </c>
      <c r="AI304" s="308" t="s">
        <v>2208</v>
      </c>
      <c r="AJ304" s="308" t="s">
        <v>2208</v>
      </c>
      <c r="AK304" s="308" t="s">
        <v>2208</v>
      </c>
      <c r="AL304" s="308" t="s">
        <v>2208</v>
      </c>
    </row>
    <row r="305" spans="3:38" hidden="1" outlineLevel="1" x14ac:dyDescent="0.3">
      <c r="C305" s="519" t="s">
        <v>2450</v>
      </c>
      <c r="D305" s="582" t="s">
        <v>2657</v>
      </c>
      <c r="E305" s="308" t="s">
        <v>2208</v>
      </c>
      <c r="F305" s="308" t="s">
        <v>2208</v>
      </c>
      <c r="G305" s="308" t="s">
        <v>2208</v>
      </c>
      <c r="H305" s="308" t="s">
        <v>2208</v>
      </c>
      <c r="I305" s="308" t="s">
        <v>2208</v>
      </c>
      <c r="J305" s="308" t="s">
        <v>2208</v>
      </c>
      <c r="K305" s="308" t="s">
        <v>2208</v>
      </c>
      <c r="L305" s="308" t="s">
        <v>2208</v>
      </c>
      <c r="M305" s="308" t="s">
        <v>2208</v>
      </c>
      <c r="N305" s="308" t="s">
        <v>2208</v>
      </c>
      <c r="O305" s="308" t="s">
        <v>2208</v>
      </c>
      <c r="P305" s="308" t="s">
        <v>2208</v>
      </c>
      <c r="Q305" s="308" t="s">
        <v>2208</v>
      </c>
      <c r="R305" s="308" t="s">
        <v>2208</v>
      </c>
      <c r="S305" s="308" t="s">
        <v>2208</v>
      </c>
      <c r="T305" s="308" t="s">
        <v>2208</v>
      </c>
      <c r="U305" s="308" t="s">
        <v>2208</v>
      </c>
      <c r="V305" s="308" t="s">
        <v>2208</v>
      </c>
      <c r="W305" s="308" t="s">
        <v>2208</v>
      </c>
      <c r="X305" s="308" t="s">
        <v>2208</v>
      </c>
      <c r="Y305" s="308" t="s">
        <v>2208</v>
      </c>
      <c r="Z305" s="308" t="s">
        <v>2208</v>
      </c>
      <c r="AA305" s="308" t="s">
        <v>2208</v>
      </c>
      <c r="AB305" s="308" t="s">
        <v>2208</v>
      </c>
      <c r="AC305" s="308" t="s">
        <v>2208</v>
      </c>
      <c r="AD305" s="308" t="s">
        <v>2208</v>
      </c>
      <c r="AE305" s="308" t="s">
        <v>2208</v>
      </c>
      <c r="AF305" s="308" t="s">
        <v>2208</v>
      </c>
      <c r="AG305" s="308" t="s">
        <v>2208</v>
      </c>
      <c r="AH305" s="308" t="s">
        <v>2208</v>
      </c>
      <c r="AI305" s="308" t="s">
        <v>2208</v>
      </c>
      <c r="AJ305" s="308" t="s">
        <v>2208</v>
      </c>
      <c r="AK305" s="308" t="s">
        <v>2208</v>
      </c>
      <c r="AL305" s="308" t="s">
        <v>2208</v>
      </c>
    </row>
    <row r="306" spans="3:38" hidden="1" outlineLevel="1" x14ac:dyDescent="0.3">
      <c r="C306" s="519" t="s">
        <v>2450</v>
      </c>
      <c r="D306" s="582" t="s">
        <v>2658</v>
      </c>
      <c r="E306" s="308" t="s">
        <v>2208</v>
      </c>
      <c r="F306" s="308" t="s">
        <v>2208</v>
      </c>
      <c r="G306" s="308" t="s">
        <v>2208</v>
      </c>
      <c r="H306" s="308" t="s">
        <v>2208</v>
      </c>
      <c r="I306" s="308" t="s">
        <v>2208</v>
      </c>
      <c r="J306" s="308" t="s">
        <v>2208</v>
      </c>
      <c r="K306" s="308" t="s">
        <v>2208</v>
      </c>
      <c r="L306" s="308" t="s">
        <v>2208</v>
      </c>
      <c r="M306" s="308" t="s">
        <v>2208</v>
      </c>
      <c r="N306" s="308" t="s">
        <v>2208</v>
      </c>
      <c r="O306" s="308" t="s">
        <v>2208</v>
      </c>
      <c r="P306" s="308" t="s">
        <v>2208</v>
      </c>
      <c r="Q306" s="308" t="s">
        <v>2208</v>
      </c>
      <c r="R306" s="308" t="s">
        <v>2208</v>
      </c>
      <c r="S306" s="308" t="s">
        <v>2208</v>
      </c>
      <c r="T306" s="308" t="s">
        <v>2208</v>
      </c>
      <c r="U306" s="308" t="s">
        <v>2208</v>
      </c>
      <c r="V306" s="308" t="s">
        <v>2208</v>
      </c>
      <c r="W306" s="308" t="s">
        <v>2208</v>
      </c>
      <c r="X306" s="308" t="s">
        <v>2208</v>
      </c>
      <c r="Y306" s="308" t="s">
        <v>2208</v>
      </c>
      <c r="Z306" s="308" t="s">
        <v>2208</v>
      </c>
      <c r="AA306" s="308" t="s">
        <v>2208</v>
      </c>
      <c r="AB306" s="308" t="s">
        <v>2208</v>
      </c>
      <c r="AC306" s="308" t="s">
        <v>2208</v>
      </c>
      <c r="AD306" s="308" t="s">
        <v>2208</v>
      </c>
      <c r="AE306" s="308" t="s">
        <v>2208</v>
      </c>
      <c r="AF306" s="308" t="s">
        <v>2208</v>
      </c>
      <c r="AG306" s="308" t="s">
        <v>2208</v>
      </c>
      <c r="AH306" s="308" t="s">
        <v>2208</v>
      </c>
      <c r="AI306" s="308" t="s">
        <v>2208</v>
      </c>
      <c r="AJ306" s="308" t="s">
        <v>2208</v>
      </c>
      <c r="AK306" s="308" t="s">
        <v>2208</v>
      </c>
      <c r="AL306" s="308" t="s">
        <v>2208</v>
      </c>
    </row>
    <row r="307" spans="3:38" hidden="1" outlineLevel="1" x14ac:dyDescent="0.3">
      <c r="C307" s="519" t="s">
        <v>2450</v>
      </c>
      <c r="D307" s="582" t="s">
        <v>2659</v>
      </c>
      <c r="E307" s="308" t="s">
        <v>2208</v>
      </c>
      <c r="F307" s="308" t="s">
        <v>2208</v>
      </c>
      <c r="G307" s="308" t="s">
        <v>2208</v>
      </c>
      <c r="H307" s="308" t="s">
        <v>2208</v>
      </c>
      <c r="I307" s="308" t="s">
        <v>2208</v>
      </c>
      <c r="J307" s="308" t="s">
        <v>2208</v>
      </c>
      <c r="K307" s="308" t="s">
        <v>2208</v>
      </c>
      <c r="L307" s="308" t="s">
        <v>2208</v>
      </c>
      <c r="M307" s="308" t="s">
        <v>2208</v>
      </c>
      <c r="N307" s="308" t="s">
        <v>2208</v>
      </c>
      <c r="O307" s="308" t="s">
        <v>2208</v>
      </c>
      <c r="P307" s="308" t="s">
        <v>2208</v>
      </c>
      <c r="Q307" s="308" t="s">
        <v>2208</v>
      </c>
      <c r="R307" s="308" t="s">
        <v>2208</v>
      </c>
      <c r="S307" s="308" t="s">
        <v>2208</v>
      </c>
      <c r="T307" s="308" t="s">
        <v>2208</v>
      </c>
      <c r="U307" s="308" t="s">
        <v>2208</v>
      </c>
      <c r="V307" s="308" t="s">
        <v>2208</v>
      </c>
      <c r="W307" s="308" t="s">
        <v>2208</v>
      </c>
      <c r="X307" s="308" t="s">
        <v>2208</v>
      </c>
      <c r="Y307" s="308" t="s">
        <v>2208</v>
      </c>
      <c r="Z307" s="308" t="s">
        <v>2208</v>
      </c>
      <c r="AA307" s="308" t="s">
        <v>2208</v>
      </c>
      <c r="AB307" s="308" t="s">
        <v>2208</v>
      </c>
      <c r="AC307" s="308" t="s">
        <v>2208</v>
      </c>
      <c r="AD307" s="308" t="s">
        <v>2208</v>
      </c>
      <c r="AE307" s="308" t="s">
        <v>2208</v>
      </c>
      <c r="AF307" s="308" t="s">
        <v>2208</v>
      </c>
      <c r="AG307" s="308" t="s">
        <v>2208</v>
      </c>
      <c r="AH307" s="308" t="s">
        <v>2208</v>
      </c>
      <c r="AI307" s="308" t="s">
        <v>2208</v>
      </c>
      <c r="AJ307" s="308" t="s">
        <v>2208</v>
      </c>
      <c r="AK307" s="308" t="s">
        <v>2208</v>
      </c>
      <c r="AL307" s="308" t="s">
        <v>2208</v>
      </c>
    </row>
    <row r="308" spans="3:38" hidden="1" outlineLevel="1" x14ac:dyDescent="0.3">
      <c r="C308" s="519" t="s">
        <v>2450</v>
      </c>
      <c r="D308" s="582" t="s">
        <v>2660</v>
      </c>
      <c r="E308" s="308" t="s">
        <v>2208</v>
      </c>
      <c r="F308" s="308" t="s">
        <v>2208</v>
      </c>
      <c r="G308" s="308" t="s">
        <v>2208</v>
      </c>
      <c r="H308" s="308" t="s">
        <v>2208</v>
      </c>
      <c r="I308" s="308" t="s">
        <v>2208</v>
      </c>
      <c r="J308" s="308" t="s">
        <v>2208</v>
      </c>
      <c r="K308" s="308" t="s">
        <v>2208</v>
      </c>
      <c r="L308" s="308" t="s">
        <v>2208</v>
      </c>
      <c r="M308" s="308" t="s">
        <v>2208</v>
      </c>
      <c r="N308" s="308" t="s">
        <v>2208</v>
      </c>
      <c r="O308" s="308" t="s">
        <v>2208</v>
      </c>
      <c r="P308" s="308" t="s">
        <v>2208</v>
      </c>
      <c r="Q308" s="308" t="s">
        <v>2208</v>
      </c>
      <c r="R308" s="308" t="s">
        <v>2208</v>
      </c>
      <c r="S308" s="308" t="s">
        <v>2208</v>
      </c>
      <c r="T308" s="308" t="s">
        <v>2208</v>
      </c>
      <c r="U308" s="308" t="s">
        <v>2208</v>
      </c>
      <c r="V308" s="308" t="s">
        <v>2208</v>
      </c>
      <c r="W308" s="308" t="s">
        <v>2208</v>
      </c>
      <c r="X308" s="308" t="s">
        <v>2208</v>
      </c>
      <c r="Y308" s="308" t="s">
        <v>2208</v>
      </c>
      <c r="Z308" s="308" t="s">
        <v>2208</v>
      </c>
      <c r="AA308" s="308" t="s">
        <v>2208</v>
      </c>
      <c r="AB308" s="308" t="s">
        <v>2208</v>
      </c>
      <c r="AC308" s="308" t="s">
        <v>2208</v>
      </c>
      <c r="AD308" s="308" t="s">
        <v>2208</v>
      </c>
      <c r="AE308" s="308" t="s">
        <v>2208</v>
      </c>
      <c r="AF308" s="308" t="s">
        <v>2208</v>
      </c>
      <c r="AG308" s="308" t="s">
        <v>2208</v>
      </c>
      <c r="AH308" s="308" t="s">
        <v>2208</v>
      </c>
      <c r="AI308" s="308" t="s">
        <v>2208</v>
      </c>
      <c r="AJ308" s="308" t="s">
        <v>2208</v>
      </c>
      <c r="AK308" s="308" t="s">
        <v>2208</v>
      </c>
      <c r="AL308" s="308" t="s">
        <v>2208</v>
      </c>
    </row>
    <row r="309" spans="3:38" hidden="1" outlineLevel="1" x14ac:dyDescent="0.3">
      <c r="C309" s="519" t="s">
        <v>2450</v>
      </c>
      <c r="D309" s="582" t="s">
        <v>2661</v>
      </c>
      <c r="E309" s="308" t="s">
        <v>2208</v>
      </c>
      <c r="F309" s="308" t="s">
        <v>2208</v>
      </c>
      <c r="G309" s="308" t="s">
        <v>2208</v>
      </c>
      <c r="H309" s="308" t="s">
        <v>2208</v>
      </c>
      <c r="I309" s="308" t="s">
        <v>2208</v>
      </c>
      <c r="J309" s="308" t="s">
        <v>2208</v>
      </c>
      <c r="K309" s="308" t="s">
        <v>2208</v>
      </c>
      <c r="L309" s="308" t="s">
        <v>2208</v>
      </c>
      <c r="M309" s="308" t="s">
        <v>2208</v>
      </c>
      <c r="N309" s="308" t="s">
        <v>2208</v>
      </c>
      <c r="O309" s="308" t="s">
        <v>2208</v>
      </c>
      <c r="P309" s="308" t="s">
        <v>2208</v>
      </c>
      <c r="Q309" s="308" t="s">
        <v>2208</v>
      </c>
      <c r="R309" s="308" t="s">
        <v>2208</v>
      </c>
      <c r="S309" s="308" t="s">
        <v>2208</v>
      </c>
      <c r="T309" s="308" t="s">
        <v>2208</v>
      </c>
      <c r="U309" s="308" t="s">
        <v>2208</v>
      </c>
      <c r="V309" s="308" t="s">
        <v>2208</v>
      </c>
      <c r="W309" s="308" t="s">
        <v>2208</v>
      </c>
      <c r="X309" s="308" t="s">
        <v>2208</v>
      </c>
      <c r="Y309" s="308" t="s">
        <v>2208</v>
      </c>
      <c r="Z309" s="308" t="s">
        <v>2208</v>
      </c>
      <c r="AA309" s="308" t="s">
        <v>2208</v>
      </c>
      <c r="AB309" s="308" t="s">
        <v>2208</v>
      </c>
      <c r="AC309" s="308" t="s">
        <v>2208</v>
      </c>
      <c r="AD309" s="308" t="s">
        <v>2208</v>
      </c>
      <c r="AE309" s="308" t="s">
        <v>2208</v>
      </c>
      <c r="AF309" s="308" t="s">
        <v>2208</v>
      </c>
      <c r="AG309" s="308" t="s">
        <v>2208</v>
      </c>
      <c r="AH309" s="308" t="s">
        <v>2208</v>
      </c>
      <c r="AI309" s="308" t="s">
        <v>2208</v>
      </c>
      <c r="AJ309" s="308" t="s">
        <v>2208</v>
      </c>
      <c r="AK309" s="308" t="s">
        <v>2208</v>
      </c>
      <c r="AL309" s="308" t="s">
        <v>2208</v>
      </c>
    </row>
    <row r="310" spans="3:38" hidden="1" outlineLevel="1" x14ac:dyDescent="0.3">
      <c r="C310" s="519" t="s">
        <v>2450</v>
      </c>
      <c r="D310" s="582" t="s">
        <v>2662</v>
      </c>
      <c r="E310" s="308" t="s">
        <v>2208</v>
      </c>
      <c r="F310" s="308" t="s">
        <v>2208</v>
      </c>
      <c r="G310" s="308" t="s">
        <v>2208</v>
      </c>
      <c r="H310" s="308" t="s">
        <v>2208</v>
      </c>
      <c r="I310" s="308" t="s">
        <v>2208</v>
      </c>
      <c r="J310" s="308" t="s">
        <v>2208</v>
      </c>
      <c r="K310" s="308" t="s">
        <v>2208</v>
      </c>
      <c r="L310" s="308" t="s">
        <v>2208</v>
      </c>
      <c r="M310" s="308" t="s">
        <v>2208</v>
      </c>
      <c r="N310" s="308" t="s">
        <v>2208</v>
      </c>
      <c r="O310" s="308" t="s">
        <v>2208</v>
      </c>
      <c r="P310" s="308" t="s">
        <v>2208</v>
      </c>
      <c r="Q310" s="308" t="s">
        <v>2208</v>
      </c>
      <c r="R310" s="308" t="s">
        <v>2208</v>
      </c>
      <c r="S310" s="308" t="s">
        <v>2208</v>
      </c>
      <c r="T310" s="308" t="s">
        <v>2208</v>
      </c>
      <c r="U310" s="308" t="s">
        <v>2208</v>
      </c>
      <c r="V310" s="308" t="s">
        <v>2208</v>
      </c>
      <c r="W310" s="308" t="s">
        <v>2208</v>
      </c>
      <c r="X310" s="308" t="s">
        <v>2208</v>
      </c>
      <c r="Y310" s="308" t="s">
        <v>2208</v>
      </c>
      <c r="Z310" s="308" t="s">
        <v>2208</v>
      </c>
      <c r="AA310" s="308" t="s">
        <v>2208</v>
      </c>
      <c r="AB310" s="308" t="s">
        <v>2208</v>
      </c>
      <c r="AC310" s="308" t="s">
        <v>2208</v>
      </c>
      <c r="AD310" s="308" t="s">
        <v>2208</v>
      </c>
      <c r="AE310" s="308" t="s">
        <v>2208</v>
      </c>
      <c r="AF310" s="308" t="s">
        <v>2208</v>
      </c>
      <c r="AG310" s="308" t="s">
        <v>2208</v>
      </c>
      <c r="AH310" s="308" t="s">
        <v>2208</v>
      </c>
      <c r="AI310" s="308" t="s">
        <v>2208</v>
      </c>
      <c r="AJ310" s="308" t="s">
        <v>2208</v>
      </c>
      <c r="AK310" s="308" t="s">
        <v>2208</v>
      </c>
      <c r="AL310" s="308" t="s">
        <v>2208</v>
      </c>
    </row>
    <row r="311" spans="3:38" hidden="1" outlineLevel="1" x14ac:dyDescent="0.3">
      <c r="C311" s="519" t="s">
        <v>2450</v>
      </c>
      <c r="D311" s="582" t="s">
        <v>2663</v>
      </c>
      <c r="E311" s="308" t="s">
        <v>2208</v>
      </c>
      <c r="F311" s="308" t="s">
        <v>2208</v>
      </c>
      <c r="G311" s="308" t="s">
        <v>2208</v>
      </c>
      <c r="H311" s="308" t="s">
        <v>2208</v>
      </c>
      <c r="I311" s="308" t="s">
        <v>2208</v>
      </c>
      <c r="J311" s="308" t="s">
        <v>2208</v>
      </c>
      <c r="K311" s="308" t="s">
        <v>2208</v>
      </c>
      <c r="L311" s="308" t="s">
        <v>2208</v>
      </c>
      <c r="M311" s="308" t="s">
        <v>2208</v>
      </c>
      <c r="N311" s="308" t="s">
        <v>2208</v>
      </c>
      <c r="O311" s="308" t="s">
        <v>2208</v>
      </c>
      <c r="P311" s="308" t="s">
        <v>2208</v>
      </c>
      <c r="Q311" s="308" t="s">
        <v>2208</v>
      </c>
      <c r="R311" s="308" t="s">
        <v>2208</v>
      </c>
      <c r="S311" s="308" t="s">
        <v>2208</v>
      </c>
      <c r="T311" s="308" t="s">
        <v>2208</v>
      </c>
      <c r="U311" s="308" t="s">
        <v>2208</v>
      </c>
      <c r="V311" s="308" t="s">
        <v>2208</v>
      </c>
      <c r="W311" s="308" t="s">
        <v>2208</v>
      </c>
      <c r="X311" s="308" t="s">
        <v>2208</v>
      </c>
      <c r="Y311" s="308" t="s">
        <v>2208</v>
      </c>
      <c r="Z311" s="308" t="s">
        <v>2208</v>
      </c>
      <c r="AA311" s="308" t="s">
        <v>2208</v>
      </c>
      <c r="AB311" s="308" t="s">
        <v>2208</v>
      </c>
      <c r="AC311" s="308" t="s">
        <v>2208</v>
      </c>
      <c r="AD311" s="308" t="s">
        <v>2208</v>
      </c>
      <c r="AE311" s="308" t="s">
        <v>2208</v>
      </c>
      <c r="AF311" s="308" t="s">
        <v>2208</v>
      </c>
      <c r="AG311" s="308" t="s">
        <v>2208</v>
      </c>
      <c r="AH311" s="308" t="s">
        <v>2208</v>
      </c>
      <c r="AI311" s="308" t="s">
        <v>2208</v>
      </c>
      <c r="AJ311" s="308" t="s">
        <v>2208</v>
      </c>
      <c r="AK311" s="308" t="s">
        <v>2208</v>
      </c>
      <c r="AL311" s="308" t="s">
        <v>2208</v>
      </c>
    </row>
    <row r="312" spans="3:38" hidden="1" outlineLevel="1" x14ac:dyDescent="0.3">
      <c r="C312" s="519" t="s">
        <v>2450</v>
      </c>
      <c r="D312" s="582" t="s">
        <v>2664</v>
      </c>
      <c r="E312" s="308" t="s">
        <v>2208</v>
      </c>
      <c r="F312" s="308" t="s">
        <v>2208</v>
      </c>
      <c r="G312" s="308" t="s">
        <v>2208</v>
      </c>
      <c r="H312" s="308" t="s">
        <v>2208</v>
      </c>
      <c r="I312" s="308" t="s">
        <v>2208</v>
      </c>
      <c r="J312" s="308" t="s">
        <v>2208</v>
      </c>
      <c r="K312" s="308" t="s">
        <v>2208</v>
      </c>
      <c r="L312" s="308" t="s">
        <v>2208</v>
      </c>
      <c r="M312" s="308" t="s">
        <v>2208</v>
      </c>
      <c r="N312" s="308" t="s">
        <v>2208</v>
      </c>
      <c r="O312" s="308" t="s">
        <v>2208</v>
      </c>
      <c r="P312" s="308" t="s">
        <v>2208</v>
      </c>
      <c r="Q312" s="308" t="s">
        <v>2208</v>
      </c>
      <c r="R312" s="308" t="s">
        <v>2208</v>
      </c>
      <c r="S312" s="308" t="s">
        <v>2208</v>
      </c>
      <c r="T312" s="308" t="s">
        <v>2208</v>
      </c>
      <c r="U312" s="308" t="s">
        <v>2208</v>
      </c>
      <c r="V312" s="308" t="s">
        <v>2208</v>
      </c>
      <c r="W312" s="308" t="s">
        <v>2208</v>
      </c>
      <c r="X312" s="308" t="s">
        <v>2208</v>
      </c>
      <c r="Y312" s="308" t="s">
        <v>2208</v>
      </c>
      <c r="Z312" s="308" t="s">
        <v>2208</v>
      </c>
      <c r="AA312" s="308" t="s">
        <v>2208</v>
      </c>
      <c r="AB312" s="308" t="s">
        <v>2208</v>
      </c>
      <c r="AC312" s="308" t="s">
        <v>2208</v>
      </c>
      <c r="AD312" s="308" t="s">
        <v>2208</v>
      </c>
      <c r="AE312" s="308" t="s">
        <v>2208</v>
      </c>
      <c r="AF312" s="308" t="s">
        <v>2208</v>
      </c>
      <c r="AG312" s="308" t="s">
        <v>2208</v>
      </c>
      <c r="AH312" s="308" t="s">
        <v>2208</v>
      </c>
      <c r="AI312" s="308" t="s">
        <v>2208</v>
      </c>
      <c r="AJ312" s="308" t="s">
        <v>2208</v>
      </c>
      <c r="AK312" s="308" t="s">
        <v>2208</v>
      </c>
      <c r="AL312" s="308" t="s">
        <v>2208</v>
      </c>
    </row>
    <row r="313" spans="3:38" hidden="1" outlineLevel="1" x14ac:dyDescent="0.3">
      <c r="C313" s="519" t="s">
        <v>2450</v>
      </c>
      <c r="D313" s="582" t="s">
        <v>2665</v>
      </c>
      <c r="E313" s="308" t="s">
        <v>2208</v>
      </c>
      <c r="F313" s="308" t="s">
        <v>2208</v>
      </c>
      <c r="G313" s="308" t="s">
        <v>2208</v>
      </c>
      <c r="H313" s="308" t="s">
        <v>2208</v>
      </c>
      <c r="I313" s="308" t="s">
        <v>2208</v>
      </c>
      <c r="J313" s="308" t="s">
        <v>2208</v>
      </c>
      <c r="K313" s="308" t="s">
        <v>2208</v>
      </c>
      <c r="L313" s="308" t="s">
        <v>2208</v>
      </c>
      <c r="M313" s="308" t="s">
        <v>2208</v>
      </c>
      <c r="N313" s="308" t="s">
        <v>2208</v>
      </c>
      <c r="O313" s="308" t="s">
        <v>2208</v>
      </c>
      <c r="P313" s="308" t="s">
        <v>2208</v>
      </c>
      <c r="Q313" s="308" t="s">
        <v>2208</v>
      </c>
      <c r="R313" s="308" t="s">
        <v>2208</v>
      </c>
      <c r="S313" s="308" t="s">
        <v>2208</v>
      </c>
      <c r="T313" s="308" t="s">
        <v>2208</v>
      </c>
      <c r="U313" s="308" t="s">
        <v>2208</v>
      </c>
      <c r="V313" s="308" t="s">
        <v>2208</v>
      </c>
      <c r="W313" s="308" t="s">
        <v>2208</v>
      </c>
      <c r="X313" s="308" t="s">
        <v>2208</v>
      </c>
      <c r="Y313" s="308" t="s">
        <v>2208</v>
      </c>
      <c r="Z313" s="308" t="s">
        <v>2208</v>
      </c>
      <c r="AA313" s="308" t="s">
        <v>2208</v>
      </c>
      <c r="AB313" s="308" t="s">
        <v>2208</v>
      </c>
      <c r="AC313" s="308" t="s">
        <v>2208</v>
      </c>
      <c r="AD313" s="308" t="s">
        <v>2208</v>
      </c>
      <c r="AE313" s="308" t="s">
        <v>2208</v>
      </c>
      <c r="AF313" s="308" t="s">
        <v>2208</v>
      </c>
      <c r="AG313" s="308" t="s">
        <v>2208</v>
      </c>
      <c r="AH313" s="308" t="s">
        <v>2208</v>
      </c>
      <c r="AI313" s="308" t="s">
        <v>2208</v>
      </c>
      <c r="AJ313" s="308" t="s">
        <v>2208</v>
      </c>
      <c r="AK313" s="308" t="s">
        <v>2208</v>
      </c>
      <c r="AL313" s="308" t="s">
        <v>2208</v>
      </c>
    </row>
    <row r="314" spans="3:38" hidden="1" outlineLevel="1" x14ac:dyDescent="0.3">
      <c r="C314" s="519" t="s">
        <v>2450</v>
      </c>
      <c r="D314" s="582" t="s">
        <v>2666</v>
      </c>
      <c r="E314" s="308" t="s">
        <v>2208</v>
      </c>
      <c r="F314" s="308" t="s">
        <v>2208</v>
      </c>
      <c r="G314" s="308" t="s">
        <v>2208</v>
      </c>
      <c r="H314" s="308" t="s">
        <v>2208</v>
      </c>
      <c r="I314" s="308" t="s">
        <v>2208</v>
      </c>
      <c r="J314" s="308" t="s">
        <v>2208</v>
      </c>
      <c r="K314" s="308" t="s">
        <v>2208</v>
      </c>
      <c r="L314" s="308" t="s">
        <v>2208</v>
      </c>
      <c r="M314" s="308" t="s">
        <v>2208</v>
      </c>
      <c r="N314" s="308" t="s">
        <v>2208</v>
      </c>
      <c r="O314" s="308" t="s">
        <v>2208</v>
      </c>
      <c r="P314" s="308" t="s">
        <v>2208</v>
      </c>
      <c r="Q314" s="308" t="s">
        <v>2208</v>
      </c>
      <c r="R314" s="308" t="s">
        <v>2208</v>
      </c>
      <c r="S314" s="308" t="s">
        <v>2208</v>
      </c>
      <c r="T314" s="308" t="s">
        <v>2208</v>
      </c>
      <c r="U314" s="308" t="s">
        <v>2208</v>
      </c>
      <c r="V314" s="308" t="s">
        <v>2208</v>
      </c>
      <c r="W314" s="308" t="s">
        <v>2208</v>
      </c>
      <c r="X314" s="308" t="s">
        <v>2208</v>
      </c>
      <c r="Y314" s="308" t="s">
        <v>2208</v>
      </c>
      <c r="Z314" s="308" t="s">
        <v>2208</v>
      </c>
      <c r="AA314" s="308" t="s">
        <v>2208</v>
      </c>
      <c r="AB314" s="308" t="s">
        <v>2208</v>
      </c>
      <c r="AC314" s="308" t="s">
        <v>2208</v>
      </c>
      <c r="AD314" s="308" t="s">
        <v>2208</v>
      </c>
      <c r="AE314" s="308" t="s">
        <v>2208</v>
      </c>
      <c r="AF314" s="308" t="s">
        <v>2208</v>
      </c>
      <c r="AG314" s="308" t="s">
        <v>2208</v>
      </c>
      <c r="AH314" s="308" t="s">
        <v>2208</v>
      </c>
      <c r="AI314" s="308" t="s">
        <v>2208</v>
      </c>
      <c r="AJ314" s="308" t="s">
        <v>2208</v>
      </c>
      <c r="AK314" s="308" t="s">
        <v>2208</v>
      </c>
      <c r="AL314" s="308" t="s">
        <v>2208</v>
      </c>
    </row>
    <row r="315" spans="3:38" hidden="1" outlineLevel="1" x14ac:dyDescent="0.3">
      <c r="C315" s="519" t="s">
        <v>2450</v>
      </c>
      <c r="D315" s="582" t="s">
        <v>2667</v>
      </c>
      <c r="E315" s="308" t="s">
        <v>2208</v>
      </c>
      <c r="F315" s="308" t="s">
        <v>2208</v>
      </c>
      <c r="G315" s="308" t="s">
        <v>2208</v>
      </c>
      <c r="H315" s="308" t="s">
        <v>2208</v>
      </c>
      <c r="I315" s="308" t="s">
        <v>2208</v>
      </c>
      <c r="J315" s="308" t="s">
        <v>2208</v>
      </c>
      <c r="K315" s="308" t="s">
        <v>2208</v>
      </c>
      <c r="L315" s="308" t="s">
        <v>2208</v>
      </c>
      <c r="M315" s="308" t="s">
        <v>2208</v>
      </c>
      <c r="N315" s="308" t="s">
        <v>2208</v>
      </c>
      <c r="O315" s="308" t="s">
        <v>2208</v>
      </c>
      <c r="P315" s="308" t="s">
        <v>2208</v>
      </c>
      <c r="Q315" s="308" t="s">
        <v>2208</v>
      </c>
      <c r="R315" s="308" t="s">
        <v>2208</v>
      </c>
      <c r="S315" s="308" t="s">
        <v>2208</v>
      </c>
      <c r="T315" s="308" t="s">
        <v>2208</v>
      </c>
      <c r="U315" s="308" t="s">
        <v>2208</v>
      </c>
      <c r="V315" s="308" t="s">
        <v>2208</v>
      </c>
      <c r="W315" s="308" t="s">
        <v>2208</v>
      </c>
      <c r="X315" s="308" t="s">
        <v>2208</v>
      </c>
      <c r="Y315" s="308" t="s">
        <v>2208</v>
      </c>
      <c r="Z315" s="308" t="s">
        <v>2208</v>
      </c>
      <c r="AA315" s="308" t="s">
        <v>2208</v>
      </c>
      <c r="AB315" s="308" t="s">
        <v>2208</v>
      </c>
      <c r="AC315" s="308" t="s">
        <v>2208</v>
      </c>
      <c r="AD315" s="308" t="s">
        <v>2208</v>
      </c>
      <c r="AE315" s="308" t="s">
        <v>2208</v>
      </c>
      <c r="AF315" s="308" t="s">
        <v>2208</v>
      </c>
      <c r="AG315" s="308" t="s">
        <v>2208</v>
      </c>
      <c r="AH315" s="308" t="s">
        <v>2208</v>
      </c>
      <c r="AI315" s="308" t="s">
        <v>2208</v>
      </c>
      <c r="AJ315" s="308" t="s">
        <v>2208</v>
      </c>
      <c r="AK315" s="308" t="s">
        <v>2208</v>
      </c>
      <c r="AL315" s="308" t="s">
        <v>2208</v>
      </c>
    </row>
    <row r="316" spans="3:38" hidden="1" outlineLevel="1" x14ac:dyDescent="0.3">
      <c r="C316" s="519" t="s">
        <v>2450</v>
      </c>
      <c r="D316" s="582" t="s">
        <v>2668</v>
      </c>
      <c r="E316" s="308" t="s">
        <v>2208</v>
      </c>
      <c r="F316" s="308" t="s">
        <v>2208</v>
      </c>
      <c r="G316" s="308" t="s">
        <v>2208</v>
      </c>
      <c r="H316" s="308" t="s">
        <v>2208</v>
      </c>
      <c r="I316" s="308" t="s">
        <v>2208</v>
      </c>
      <c r="J316" s="308" t="s">
        <v>2208</v>
      </c>
      <c r="K316" s="308" t="s">
        <v>2208</v>
      </c>
      <c r="L316" s="308" t="s">
        <v>2208</v>
      </c>
      <c r="M316" s="308" t="s">
        <v>2208</v>
      </c>
      <c r="N316" s="308" t="s">
        <v>2208</v>
      </c>
      <c r="O316" s="308" t="s">
        <v>2208</v>
      </c>
      <c r="P316" s="308" t="s">
        <v>2208</v>
      </c>
      <c r="Q316" s="308" t="s">
        <v>2208</v>
      </c>
      <c r="R316" s="308" t="s">
        <v>2208</v>
      </c>
      <c r="S316" s="308" t="s">
        <v>2208</v>
      </c>
      <c r="T316" s="308" t="s">
        <v>2208</v>
      </c>
      <c r="U316" s="308" t="s">
        <v>2208</v>
      </c>
      <c r="V316" s="308" t="s">
        <v>2208</v>
      </c>
      <c r="W316" s="308" t="s">
        <v>2208</v>
      </c>
      <c r="X316" s="308" t="s">
        <v>2208</v>
      </c>
      <c r="Y316" s="308" t="s">
        <v>2208</v>
      </c>
      <c r="Z316" s="308" t="s">
        <v>2208</v>
      </c>
      <c r="AA316" s="308" t="s">
        <v>2208</v>
      </c>
      <c r="AB316" s="308" t="s">
        <v>2208</v>
      </c>
      <c r="AC316" s="308" t="s">
        <v>2208</v>
      </c>
      <c r="AD316" s="308" t="s">
        <v>2208</v>
      </c>
      <c r="AE316" s="308" t="s">
        <v>2208</v>
      </c>
      <c r="AF316" s="308" t="s">
        <v>2208</v>
      </c>
      <c r="AG316" s="308" t="s">
        <v>2208</v>
      </c>
      <c r="AH316" s="308" t="s">
        <v>2208</v>
      </c>
      <c r="AI316" s="308" t="s">
        <v>2208</v>
      </c>
      <c r="AJ316" s="308" t="s">
        <v>2208</v>
      </c>
      <c r="AK316" s="308" t="s">
        <v>2208</v>
      </c>
      <c r="AL316" s="308" t="s">
        <v>2208</v>
      </c>
    </row>
    <row r="317" spans="3:38" hidden="1" outlineLevel="1" x14ac:dyDescent="0.3">
      <c r="C317" s="519" t="s">
        <v>2450</v>
      </c>
      <c r="D317" s="582" t="s">
        <v>2669</v>
      </c>
      <c r="E317" s="308" t="s">
        <v>2208</v>
      </c>
      <c r="F317" s="308" t="s">
        <v>2208</v>
      </c>
      <c r="G317" s="308" t="s">
        <v>2208</v>
      </c>
      <c r="H317" s="308" t="s">
        <v>2208</v>
      </c>
      <c r="I317" s="308" t="s">
        <v>2208</v>
      </c>
      <c r="J317" s="308" t="s">
        <v>2208</v>
      </c>
      <c r="K317" s="308" t="s">
        <v>2208</v>
      </c>
      <c r="L317" s="308" t="s">
        <v>2208</v>
      </c>
      <c r="M317" s="308" t="s">
        <v>2208</v>
      </c>
      <c r="N317" s="308" t="s">
        <v>2208</v>
      </c>
      <c r="O317" s="308" t="s">
        <v>2208</v>
      </c>
      <c r="P317" s="308" t="s">
        <v>2208</v>
      </c>
      <c r="Q317" s="308" t="s">
        <v>2208</v>
      </c>
      <c r="R317" s="308" t="s">
        <v>2208</v>
      </c>
      <c r="S317" s="308" t="s">
        <v>2208</v>
      </c>
      <c r="T317" s="308" t="s">
        <v>2208</v>
      </c>
      <c r="U317" s="308" t="s">
        <v>2208</v>
      </c>
      <c r="V317" s="308" t="s">
        <v>2208</v>
      </c>
      <c r="W317" s="308" t="s">
        <v>2208</v>
      </c>
      <c r="X317" s="308" t="s">
        <v>2208</v>
      </c>
      <c r="Y317" s="308" t="s">
        <v>2208</v>
      </c>
      <c r="Z317" s="308" t="s">
        <v>2208</v>
      </c>
      <c r="AA317" s="308" t="s">
        <v>2208</v>
      </c>
      <c r="AB317" s="308" t="s">
        <v>2208</v>
      </c>
      <c r="AC317" s="308" t="s">
        <v>2208</v>
      </c>
      <c r="AD317" s="308" t="s">
        <v>2208</v>
      </c>
      <c r="AE317" s="308" t="s">
        <v>2208</v>
      </c>
      <c r="AF317" s="308" t="s">
        <v>2208</v>
      </c>
      <c r="AG317" s="308" t="s">
        <v>2208</v>
      </c>
      <c r="AH317" s="308" t="s">
        <v>2208</v>
      </c>
      <c r="AI317" s="308" t="s">
        <v>2208</v>
      </c>
      <c r="AJ317" s="308" t="s">
        <v>2208</v>
      </c>
      <c r="AK317" s="308" t="s">
        <v>2208</v>
      </c>
      <c r="AL317" s="308" t="s">
        <v>2208</v>
      </c>
    </row>
    <row r="318" spans="3:38" hidden="1" outlineLevel="1" x14ac:dyDescent="0.3">
      <c r="C318" s="519" t="s">
        <v>2450</v>
      </c>
      <c r="D318" s="582" t="s">
        <v>2670</v>
      </c>
      <c r="E318" s="308" t="s">
        <v>2208</v>
      </c>
      <c r="F318" s="308" t="s">
        <v>2208</v>
      </c>
      <c r="G318" s="308" t="s">
        <v>2208</v>
      </c>
      <c r="H318" s="308" t="s">
        <v>2208</v>
      </c>
      <c r="I318" s="308" t="s">
        <v>2208</v>
      </c>
      <c r="J318" s="308" t="s">
        <v>2208</v>
      </c>
      <c r="K318" s="308" t="s">
        <v>2208</v>
      </c>
      <c r="L318" s="308" t="s">
        <v>2208</v>
      </c>
      <c r="M318" s="308" t="s">
        <v>2208</v>
      </c>
      <c r="N318" s="308" t="s">
        <v>2208</v>
      </c>
      <c r="O318" s="308" t="s">
        <v>2208</v>
      </c>
      <c r="P318" s="308" t="s">
        <v>2208</v>
      </c>
      <c r="Q318" s="308" t="s">
        <v>2208</v>
      </c>
      <c r="R318" s="308" t="s">
        <v>2208</v>
      </c>
      <c r="S318" s="308" t="s">
        <v>2208</v>
      </c>
      <c r="T318" s="308" t="s">
        <v>2208</v>
      </c>
      <c r="U318" s="308" t="s">
        <v>2208</v>
      </c>
      <c r="V318" s="308" t="s">
        <v>2208</v>
      </c>
      <c r="W318" s="308" t="s">
        <v>2208</v>
      </c>
      <c r="X318" s="308" t="s">
        <v>2208</v>
      </c>
      <c r="Y318" s="308" t="s">
        <v>2208</v>
      </c>
      <c r="Z318" s="308" t="s">
        <v>2208</v>
      </c>
      <c r="AA318" s="308" t="s">
        <v>2208</v>
      </c>
      <c r="AB318" s="308" t="s">
        <v>2208</v>
      </c>
      <c r="AC318" s="308" t="s">
        <v>2208</v>
      </c>
      <c r="AD318" s="308" t="s">
        <v>2208</v>
      </c>
      <c r="AE318" s="308" t="s">
        <v>2208</v>
      </c>
      <c r="AF318" s="308" t="s">
        <v>2208</v>
      </c>
      <c r="AG318" s="308" t="s">
        <v>2208</v>
      </c>
      <c r="AH318" s="308" t="s">
        <v>2208</v>
      </c>
      <c r="AI318" s="308" t="s">
        <v>2208</v>
      </c>
      <c r="AJ318" s="308" t="s">
        <v>2208</v>
      </c>
      <c r="AK318" s="308" t="s">
        <v>2208</v>
      </c>
      <c r="AL318" s="308" t="s">
        <v>2208</v>
      </c>
    </row>
    <row r="319" spans="3:38" hidden="1" outlineLevel="1" x14ac:dyDescent="0.3">
      <c r="C319" s="519" t="s">
        <v>2450</v>
      </c>
      <c r="D319" s="582" t="s">
        <v>2671</v>
      </c>
      <c r="E319" s="308" t="s">
        <v>2208</v>
      </c>
      <c r="F319" s="308" t="s">
        <v>2208</v>
      </c>
      <c r="G319" s="308" t="s">
        <v>2208</v>
      </c>
      <c r="H319" s="308" t="s">
        <v>2208</v>
      </c>
      <c r="I319" s="308" t="s">
        <v>2208</v>
      </c>
      <c r="J319" s="308" t="s">
        <v>2208</v>
      </c>
      <c r="K319" s="308" t="s">
        <v>2208</v>
      </c>
      <c r="L319" s="308" t="s">
        <v>2208</v>
      </c>
      <c r="M319" s="308" t="s">
        <v>2208</v>
      </c>
      <c r="N319" s="308" t="s">
        <v>2208</v>
      </c>
      <c r="O319" s="308" t="s">
        <v>2208</v>
      </c>
      <c r="P319" s="308" t="s">
        <v>2208</v>
      </c>
      <c r="Q319" s="308" t="s">
        <v>2208</v>
      </c>
      <c r="R319" s="308" t="s">
        <v>2208</v>
      </c>
      <c r="S319" s="308" t="s">
        <v>2208</v>
      </c>
      <c r="T319" s="308" t="s">
        <v>2208</v>
      </c>
      <c r="U319" s="308" t="s">
        <v>2208</v>
      </c>
      <c r="V319" s="308" t="s">
        <v>2208</v>
      </c>
      <c r="W319" s="308" t="s">
        <v>2208</v>
      </c>
      <c r="X319" s="308" t="s">
        <v>2208</v>
      </c>
      <c r="Y319" s="308" t="s">
        <v>2208</v>
      </c>
      <c r="Z319" s="308" t="s">
        <v>2208</v>
      </c>
      <c r="AA319" s="308" t="s">
        <v>2208</v>
      </c>
      <c r="AB319" s="308" t="s">
        <v>2208</v>
      </c>
      <c r="AC319" s="308" t="s">
        <v>2208</v>
      </c>
      <c r="AD319" s="308" t="s">
        <v>2208</v>
      </c>
      <c r="AE319" s="308" t="s">
        <v>2208</v>
      </c>
      <c r="AF319" s="308" t="s">
        <v>2208</v>
      </c>
      <c r="AG319" s="308" t="s">
        <v>2208</v>
      </c>
      <c r="AH319" s="308" t="s">
        <v>2208</v>
      </c>
      <c r="AI319" s="308" t="s">
        <v>2208</v>
      </c>
      <c r="AJ319" s="308" t="s">
        <v>2208</v>
      </c>
      <c r="AK319" s="308" t="s">
        <v>2208</v>
      </c>
      <c r="AL319" s="308" t="s">
        <v>2208</v>
      </c>
    </row>
    <row r="320" spans="3:38" hidden="1" outlineLevel="1" x14ac:dyDescent="0.3">
      <c r="C320" s="519" t="s">
        <v>2450</v>
      </c>
      <c r="D320" s="582" t="s">
        <v>2672</v>
      </c>
      <c r="E320" s="308" t="s">
        <v>2208</v>
      </c>
      <c r="F320" s="308" t="s">
        <v>2208</v>
      </c>
      <c r="G320" s="308" t="s">
        <v>2208</v>
      </c>
      <c r="H320" s="308" t="s">
        <v>2208</v>
      </c>
      <c r="I320" s="308" t="s">
        <v>2208</v>
      </c>
      <c r="J320" s="308" t="s">
        <v>2208</v>
      </c>
      <c r="K320" s="308" t="s">
        <v>2208</v>
      </c>
      <c r="L320" s="308" t="s">
        <v>2208</v>
      </c>
      <c r="M320" s="308" t="s">
        <v>2208</v>
      </c>
      <c r="N320" s="308" t="s">
        <v>2208</v>
      </c>
      <c r="O320" s="308" t="s">
        <v>2208</v>
      </c>
      <c r="P320" s="308" t="s">
        <v>2208</v>
      </c>
      <c r="Q320" s="308" t="s">
        <v>2208</v>
      </c>
      <c r="R320" s="308" t="s">
        <v>2208</v>
      </c>
      <c r="S320" s="308" t="s">
        <v>2208</v>
      </c>
      <c r="T320" s="308" t="s">
        <v>2208</v>
      </c>
      <c r="U320" s="308" t="s">
        <v>2208</v>
      </c>
      <c r="V320" s="308" t="s">
        <v>2208</v>
      </c>
      <c r="W320" s="308" t="s">
        <v>2208</v>
      </c>
      <c r="X320" s="308" t="s">
        <v>2208</v>
      </c>
      <c r="Y320" s="308" t="s">
        <v>2208</v>
      </c>
      <c r="Z320" s="308" t="s">
        <v>2208</v>
      </c>
      <c r="AA320" s="308" t="s">
        <v>2208</v>
      </c>
      <c r="AB320" s="308" t="s">
        <v>2208</v>
      </c>
      <c r="AC320" s="308" t="s">
        <v>2208</v>
      </c>
      <c r="AD320" s="308" t="s">
        <v>2208</v>
      </c>
      <c r="AE320" s="308" t="s">
        <v>2208</v>
      </c>
      <c r="AF320" s="308" t="s">
        <v>2208</v>
      </c>
      <c r="AG320" s="308" t="s">
        <v>2208</v>
      </c>
      <c r="AH320" s="308" t="s">
        <v>2208</v>
      </c>
      <c r="AI320" s="308" t="s">
        <v>2208</v>
      </c>
      <c r="AJ320" s="308" t="s">
        <v>2208</v>
      </c>
      <c r="AK320" s="308" t="s">
        <v>2208</v>
      </c>
      <c r="AL320" s="308" t="s">
        <v>2208</v>
      </c>
    </row>
    <row r="321" spans="3:38" hidden="1" outlineLevel="1" x14ac:dyDescent="0.3">
      <c r="C321" s="519" t="s">
        <v>2450</v>
      </c>
      <c r="D321" s="582" t="s">
        <v>2673</v>
      </c>
      <c r="E321" s="308" t="s">
        <v>2208</v>
      </c>
      <c r="F321" s="308" t="s">
        <v>2208</v>
      </c>
      <c r="G321" s="308" t="s">
        <v>2208</v>
      </c>
      <c r="H321" s="308" t="s">
        <v>2208</v>
      </c>
      <c r="I321" s="308" t="s">
        <v>2208</v>
      </c>
      <c r="J321" s="308" t="s">
        <v>2208</v>
      </c>
      <c r="K321" s="308" t="s">
        <v>2208</v>
      </c>
      <c r="L321" s="308" t="s">
        <v>2208</v>
      </c>
      <c r="M321" s="308" t="s">
        <v>2208</v>
      </c>
      <c r="N321" s="308" t="s">
        <v>2208</v>
      </c>
      <c r="O321" s="308" t="s">
        <v>2208</v>
      </c>
      <c r="P321" s="308" t="s">
        <v>2208</v>
      </c>
      <c r="Q321" s="308" t="s">
        <v>2208</v>
      </c>
      <c r="R321" s="308" t="s">
        <v>2208</v>
      </c>
      <c r="S321" s="308" t="s">
        <v>2208</v>
      </c>
      <c r="T321" s="308" t="s">
        <v>2208</v>
      </c>
      <c r="U321" s="308" t="s">
        <v>2208</v>
      </c>
      <c r="V321" s="308" t="s">
        <v>2208</v>
      </c>
      <c r="W321" s="308" t="s">
        <v>2208</v>
      </c>
      <c r="X321" s="308" t="s">
        <v>2208</v>
      </c>
      <c r="Y321" s="308" t="s">
        <v>2208</v>
      </c>
      <c r="Z321" s="308" t="s">
        <v>2208</v>
      </c>
      <c r="AA321" s="308" t="s">
        <v>2208</v>
      </c>
      <c r="AB321" s="308" t="s">
        <v>2208</v>
      </c>
      <c r="AC321" s="308" t="s">
        <v>2208</v>
      </c>
      <c r="AD321" s="308" t="s">
        <v>2208</v>
      </c>
      <c r="AE321" s="308" t="s">
        <v>2208</v>
      </c>
      <c r="AF321" s="308" t="s">
        <v>2208</v>
      </c>
      <c r="AG321" s="308" t="s">
        <v>2208</v>
      </c>
      <c r="AH321" s="308" t="s">
        <v>2208</v>
      </c>
      <c r="AI321" s="308" t="s">
        <v>2208</v>
      </c>
      <c r="AJ321" s="308" t="s">
        <v>2208</v>
      </c>
      <c r="AK321" s="308" t="s">
        <v>2208</v>
      </c>
      <c r="AL321" s="308" t="s">
        <v>2208</v>
      </c>
    </row>
    <row r="322" spans="3:38" hidden="1" outlineLevel="1" x14ac:dyDescent="0.3">
      <c r="C322" s="519" t="s">
        <v>2450</v>
      </c>
      <c r="D322" s="582" t="s">
        <v>2674</v>
      </c>
      <c r="E322" s="308" t="s">
        <v>2208</v>
      </c>
      <c r="F322" s="308" t="s">
        <v>2208</v>
      </c>
      <c r="G322" s="308" t="s">
        <v>2208</v>
      </c>
      <c r="H322" s="308" t="s">
        <v>2208</v>
      </c>
      <c r="I322" s="308" t="s">
        <v>2208</v>
      </c>
      <c r="J322" s="308" t="s">
        <v>2208</v>
      </c>
      <c r="K322" s="308" t="s">
        <v>2208</v>
      </c>
      <c r="L322" s="308" t="s">
        <v>2208</v>
      </c>
      <c r="M322" s="308" t="s">
        <v>2208</v>
      </c>
      <c r="N322" s="308" t="s">
        <v>2208</v>
      </c>
      <c r="O322" s="308" t="s">
        <v>2208</v>
      </c>
      <c r="P322" s="308" t="s">
        <v>2208</v>
      </c>
      <c r="Q322" s="308" t="s">
        <v>2208</v>
      </c>
      <c r="R322" s="308" t="s">
        <v>2208</v>
      </c>
      <c r="S322" s="308" t="s">
        <v>2208</v>
      </c>
      <c r="T322" s="308" t="s">
        <v>2208</v>
      </c>
      <c r="U322" s="308" t="s">
        <v>2208</v>
      </c>
      <c r="V322" s="308" t="s">
        <v>2208</v>
      </c>
      <c r="W322" s="308" t="s">
        <v>2208</v>
      </c>
      <c r="X322" s="308" t="s">
        <v>2208</v>
      </c>
      <c r="Y322" s="308" t="s">
        <v>2208</v>
      </c>
      <c r="Z322" s="308" t="s">
        <v>2208</v>
      </c>
      <c r="AA322" s="308" t="s">
        <v>2208</v>
      </c>
      <c r="AB322" s="308" t="s">
        <v>2208</v>
      </c>
      <c r="AC322" s="308" t="s">
        <v>2208</v>
      </c>
      <c r="AD322" s="308" t="s">
        <v>2208</v>
      </c>
      <c r="AE322" s="308" t="s">
        <v>2208</v>
      </c>
      <c r="AF322" s="308" t="s">
        <v>2208</v>
      </c>
      <c r="AG322" s="308" t="s">
        <v>2208</v>
      </c>
      <c r="AH322" s="308" t="s">
        <v>2208</v>
      </c>
      <c r="AI322" s="308" t="s">
        <v>2208</v>
      </c>
      <c r="AJ322" s="308" t="s">
        <v>2208</v>
      </c>
      <c r="AK322" s="308" t="s">
        <v>2208</v>
      </c>
      <c r="AL322" s="308" t="s">
        <v>2208</v>
      </c>
    </row>
    <row r="323" spans="3:38" hidden="1" outlineLevel="1" x14ac:dyDescent="0.3">
      <c r="C323" s="519" t="s">
        <v>2450</v>
      </c>
      <c r="D323" s="582" t="s">
        <v>2675</v>
      </c>
      <c r="E323" s="308" t="s">
        <v>2208</v>
      </c>
      <c r="F323" s="308" t="s">
        <v>2208</v>
      </c>
      <c r="G323" s="308" t="s">
        <v>2208</v>
      </c>
      <c r="H323" s="308" t="s">
        <v>2208</v>
      </c>
      <c r="I323" s="308" t="s">
        <v>2208</v>
      </c>
      <c r="J323" s="308" t="s">
        <v>2208</v>
      </c>
      <c r="K323" s="308" t="s">
        <v>2208</v>
      </c>
      <c r="L323" s="308" t="s">
        <v>2208</v>
      </c>
      <c r="M323" s="308" t="s">
        <v>2208</v>
      </c>
      <c r="N323" s="308" t="s">
        <v>2208</v>
      </c>
      <c r="O323" s="308" t="s">
        <v>2208</v>
      </c>
      <c r="P323" s="308" t="s">
        <v>2208</v>
      </c>
      <c r="Q323" s="308" t="s">
        <v>2208</v>
      </c>
      <c r="R323" s="308" t="s">
        <v>2208</v>
      </c>
      <c r="S323" s="308" t="s">
        <v>2208</v>
      </c>
      <c r="T323" s="308" t="s">
        <v>2208</v>
      </c>
      <c r="U323" s="308" t="s">
        <v>2208</v>
      </c>
      <c r="V323" s="308" t="s">
        <v>2208</v>
      </c>
      <c r="W323" s="308" t="s">
        <v>2208</v>
      </c>
      <c r="X323" s="308" t="s">
        <v>2208</v>
      </c>
      <c r="Y323" s="308" t="s">
        <v>2208</v>
      </c>
      <c r="Z323" s="308" t="s">
        <v>2208</v>
      </c>
      <c r="AA323" s="308" t="s">
        <v>2208</v>
      </c>
      <c r="AB323" s="308" t="s">
        <v>2208</v>
      </c>
      <c r="AC323" s="308" t="s">
        <v>2208</v>
      </c>
      <c r="AD323" s="308" t="s">
        <v>2208</v>
      </c>
      <c r="AE323" s="308" t="s">
        <v>2208</v>
      </c>
      <c r="AF323" s="308" t="s">
        <v>2208</v>
      </c>
      <c r="AG323" s="308" t="s">
        <v>2208</v>
      </c>
      <c r="AH323" s="308" t="s">
        <v>2208</v>
      </c>
      <c r="AI323" s="308" t="s">
        <v>2208</v>
      </c>
      <c r="AJ323" s="308" t="s">
        <v>2208</v>
      </c>
      <c r="AK323" s="308" t="s">
        <v>2208</v>
      </c>
      <c r="AL323" s="308" t="s">
        <v>2208</v>
      </c>
    </row>
    <row r="324" spans="3:38" hidden="1" outlineLevel="1" x14ac:dyDescent="0.3">
      <c r="C324" s="519" t="s">
        <v>2450</v>
      </c>
      <c r="D324" s="582" t="s">
        <v>2676</v>
      </c>
      <c r="E324" s="308" t="s">
        <v>2208</v>
      </c>
      <c r="F324" s="308" t="s">
        <v>2208</v>
      </c>
      <c r="G324" s="308" t="s">
        <v>2208</v>
      </c>
      <c r="H324" s="308" t="s">
        <v>2208</v>
      </c>
      <c r="I324" s="308" t="s">
        <v>2208</v>
      </c>
      <c r="J324" s="308" t="s">
        <v>2208</v>
      </c>
      <c r="K324" s="308" t="s">
        <v>2208</v>
      </c>
      <c r="L324" s="308" t="s">
        <v>2208</v>
      </c>
      <c r="M324" s="308" t="s">
        <v>2208</v>
      </c>
      <c r="N324" s="308" t="s">
        <v>2208</v>
      </c>
      <c r="O324" s="308" t="s">
        <v>2208</v>
      </c>
      <c r="P324" s="308" t="s">
        <v>2208</v>
      </c>
      <c r="Q324" s="308" t="s">
        <v>2208</v>
      </c>
      <c r="R324" s="308" t="s">
        <v>2208</v>
      </c>
      <c r="S324" s="308" t="s">
        <v>2208</v>
      </c>
      <c r="T324" s="308" t="s">
        <v>2208</v>
      </c>
      <c r="U324" s="308" t="s">
        <v>2208</v>
      </c>
      <c r="V324" s="308" t="s">
        <v>2208</v>
      </c>
      <c r="W324" s="308" t="s">
        <v>2208</v>
      </c>
      <c r="X324" s="308" t="s">
        <v>2208</v>
      </c>
      <c r="Y324" s="308" t="s">
        <v>2208</v>
      </c>
      <c r="Z324" s="308" t="s">
        <v>2208</v>
      </c>
      <c r="AA324" s="308" t="s">
        <v>2208</v>
      </c>
      <c r="AB324" s="308" t="s">
        <v>2208</v>
      </c>
      <c r="AC324" s="308" t="s">
        <v>2208</v>
      </c>
      <c r="AD324" s="308" t="s">
        <v>2208</v>
      </c>
      <c r="AE324" s="308" t="s">
        <v>2208</v>
      </c>
      <c r="AF324" s="308" t="s">
        <v>2208</v>
      </c>
      <c r="AG324" s="308" t="s">
        <v>2208</v>
      </c>
      <c r="AH324" s="308" t="s">
        <v>2208</v>
      </c>
      <c r="AI324" s="308" t="s">
        <v>2208</v>
      </c>
      <c r="AJ324" s="308" t="s">
        <v>2208</v>
      </c>
      <c r="AK324" s="308" t="s">
        <v>2208</v>
      </c>
      <c r="AL324" s="308" t="s">
        <v>2208</v>
      </c>
    </row>
    <row r="325" spans="3:38" hidden="1" outlineLevel="1" x14ac:dyDescent="0.3">
      <c r="C325" s="519" t="s">
        <v>2450</v>
      </c>
      <c r="D325" s="582" t="s">
        <v>2677</v>
      </c>
      <c r="E325" s="308" t="s">
        <v>2208</v>
      </c>
      <c r="F325" s="308" t="s">
        <v>2208</v>
      </c>
      <c r="G325" s="308" t="s">
        <v>2208</v>
      </c>
      <c r="H325" s="308" t="s">
        <v>2208</v>
      </c>
      <c r="I325" s="308" t="s">
        <v>2208</v>
      </c>
      <c r="J325" s="308" t="s">
        <v>2208</v>
      </c>
      <c r="K325" s="308" t="s">
        <v>2208</v>
      </c>
      <c r="L325" s="308" t="s">
        <v>2208</v>
      </c>
      <c r="M325" s="308" t="s">
        <v>2208</v>
      </c>
      <c r="N325" s="308" t="s">
        <v>2208</v>
      </c>
      <c r="O325" s="308" t="s">
        <v>2208</v>
      </c>
      <c r="P325" s="308" t="s">
        <v>2208</v>
      </c>
      <c r="Q325" s="308" t="s">
        <v>2208</v>
      </c>
      <c r="R325" s="308" t="s">
        <v>2208</v>
      </c>
      <c r="S325" s="308" t="s">
        <v>2208</v>
      </c>
      <c r="T325" s="308" t="s">
        <v>2208</v>
      </c>
      <c r="U325" s="308" t="s">
        <v>2208</v>
      </c>
      <c r="V325" s="308" t="s">
        <v>2208</v>
      </c>
      <c r="W325" s="308" t="s">
        <v>2208</v>
      </c>
      <c r="X325" s="308" t="s">
        <v>2208</v>
      </c>
      <c r="Y325" s="308" t="s">
        <v>2208</v>
      </c>
      <c r="Z325" s="308" t="s">
        <v>2208</v>
      </c>
      <c r="AA325" s="308" t="s">
        <v>2208</v>
      </c>
      <c r="AB325" s="308" t="s">
        <v>2208</v>
      </c>
      <c r="AC325" s="308" t="s">
        <v>2208</v>
      </c>
      <c r="AD325" s="308" t="s">
        <v>2208</v>
      </c>
      <c r="AE325" s="308" t="s">
        <v>2208</v>
      </c>
      <c r="AF325" s="308" t="s">
        <v>2208</v>
      </c>
      <c r="AG325" s="308" t="s">
        <v>2208</v>
      </c>
      <c r="AH325" s="308" t="s">
        <v>2208</v>
      </c>
      <c r="AI325" s="308" t="s">
        <v>2208</v>
      </c>
      <c r="AJ325" s="308" t="s">
        <v>2208</v>
      </c>
      <c r="AK325" s="308" t="s">
        <v>2208</v>
      </c>
      <c r="AL325" s="308" t="s">
        <v>2208</v>
      </c>
    </row>
    <row r="326" spans="3:38" hidden="1" outlineLevel="1" x14ac:dyDescent="0.3">
      <c r="C326" s="519" t="s">
        <v>2450</v>
      </c>
      <c r="D326" s="582" t="s">
        <v>2678</v>
      </c>
      <c r="E326" s="308" t="s">
        <v>2208</v>
      </c>
      <c r="F326" s="308" t="s">
        <v>2208</v>
      </c>
      <c r="G326" s="308" t="s">
        <v>2208</v>
      </c>
      <c r="H326" s="308" t="s">
        <v>2208</v>
      </c>
      <c r="I326" s="308" t="s">
        <v>2208</v>
      </c>
      <c r="J326" s="308" t="s">
        <v>2208</v>
      </c>
      <c r="K326" s="308" t="s">
        <v>2208</v>
      </c>
      <c r="L326" s="308" t="s">
        <v>2208</v>
      </c>
      <c r="M326" s="308" t="s">
        <v>2208</v>
      </c>
      <c r="N326" s="308" t="s">
        <v>2208</v>
      </c>
      <c r="O326" s="308" t="s">
        <v>2208</v>
      </c>
      <c r="P326" s="308" t="s">
        <v>2208</v>
      </c>
      <c r="Q326" s="308" t="s">
        <v>2208</v>
      </c>
      <c r="R326" s="308" t="s">
        <v>2208</v>
      </c>
      <c r="S326" s="308" t="s">
        <v>2208</v>
      </c>
      <c r="T326" s="308" t="s">
        <v>2208</v>
      </c>
      <c r="U326" s="308" t="s">
        <v>2208</v>
      </c>
      <c r="V326" s="308" t="s">
        <v>2208</v>
      </c>
      <c r="W326" s="308" t="s">
        <v>2208</v>
      </c>
      <c r="X326" s="308" t="s">
        <v>2208</v>
      </c>
      <c r="Y326" s="308" t="s">
        <v>2208</v>
      </c>
      <c r="Z326" s="308" t="s">
        <v>2208</v>
      </c>
      <c r="AA326" s="308" t="s">
        <v>2208</v>
      </c>
      <c r="AB326" s="308" t="s">
        <v>2208</v>
      </c>
      <c r="AC326" s="308" t="s">
        <v>2208</v>
      </c>
      <c r="AD326" s="308" t="s">
        <v>2208</v>
      </c>
      <c r="AE326" s="308" t="s">
        <v>2208</v>
      </c>
      <c r="AF326" s="308" t="s">
        <v>2208</v>
      </c>
      <c r="AG326" s="308" t="s">
        <v>2208</v>
      </c>
      <c r="AH326" s="308" t="s">
        <v>2208</v>
      </c>
      <c r="AI326" s="308" t="s">
        <v>2208</v>
      </c>
      <c r="AJ326" s="308" t="s">
        <v>2208</v>
      </c>
      <c r="AK326" s="308" t="s">
        <v>2208</v>
      </c>
      <c r="AL326" s="308" t="s">
        <v>2208</v>
      </c>
    </row>
    <row r="327" spans="3:38" hidden="1" outlineLevel="1" x14ac:dyDescent="0.3">
      <c r="C327" s="519" t="s">
        <v>2450</v>
      </c>
      <c r="D327" s="582" t="s">
        <v>2679</v>
      </c>
      <c r="E327" s="308" t="s">
        <v>2208</v>
      </c>
      <c r="F327" s="308" t="s">
        <v>2208</v>
      </c>
      <c r="G327" s="308" t="s">
        <v>2208</v>
      </c>
      <c r="H327" s="308" t="s">
        <v>2208</v>
      </c>
      <c r="I327" s="308" t="s">
        <v>2208</v>
      </c>
      <c r="J327" s="308" t="s">
        <v>2208</v>
      </c>
      <c r="K327" s="308" t="s">
        <v>2208</v>
      </c>
      <c r="L327" s="308" t="s">
        <v>2208</v>
      </c>
      <c r="M327" s="308" t="s">
        <v>2208</v>
      </c>
      <c r="N327" s="308" t="s">
        <v>2208</v>
      </c>
      <c r="O327" s="308" t="s">
        <v>2208</v>
      </c>
      <c r="P327" s="308" t="s">
        <v>2208</v>
      </c>
      <c r="Q327" s="308" t="s">
        <v>2208</v>
      </c>
      <c r="R327" s="308" t="s">
        <v>2208</v>
      </c>
      <c r="S327" s="308" t="s">
        <v>2208</v>
      </c>
      <c r="T327" s="308" t="s">
        <v>2208</v>
      </c>
      <c r="U327" s="308" t="s">
        <v>2208</v>
      </c>
      <c r="V327" s="308" t="s">
        <v>2208</v>
      </c>
      <c r="W327" s="308" t="s">
        <v>2208</v>
      </c>
      <c r="X327" s="308" t="s">
        <v>2208</v>
      </c>
      <c r="Y327" s="308" t="s">
        <v>2208</v>
      </c>
      <c r="Z327" s="308" t="s">
        <v>2208</v>
      </c>
      <c r="AA327" s="308" t="s">
        <v>2208</v>
      </c>
      <c r="AB327" s="308" t="s">
        <v>2208</v>
      </c>
      <c r="AC327" s="308" t="s">
        <v>2208</v>
      </c>
      <c r="AD327" s="308" t="s">
        <v>2208</v>
      </c>
      <c r="AE327" s="308" t="s">
        <v>2208</v>
      </c>
      <c r="AF327" s="308" t="s">
        <v>2208</v>
      </c>
      <c r="AG327" s="308" t="s">
        <v>2208</v>
      </c>
      <c r="AH327" s="308" t="s">
        <v>2208</v>
      </c>
      <c r="AI327" s="308" t="s">
        <v>2208</v>
      </c>
      <c r="AJ327" s="308" t="s">
        <v>2208</v>
      </c>
      <c r="AK327" s="308" t="s">
        <v>2208</v>
      </c>
      <c r="AL327" s="308" t="s">
        <v>2208</v>
      </c>
    </row>
    <row r="328" spans="3:38" hidden="1" outlineLevel="1" x14ac:dyDescent="0.3">
      <c r="C328" s="519" t="s">
        <v>2450</v>
      </c>
      <c r="D328" s="582" t="s">
        <v>2680</v>
      </c>
      <c r="E328" s="308" t="s">
        <v>2208</v>
      </c>
      <c r="F328" s="308" t="s">
        <v>2208</v>
      </c>
      <c r="G328" s="308" t="s">
        <v>2208</v>
      </c>
      <c r="H328" s="308" t="s">
        <v>2208</v>
      </c>
      <c r="I328" s="308" t="s">
        <v>2208</v>
      </c>
      <c r="J328" s="308" t="s">
        <v>2208</v>
      </c>
      <c r="K328" s="308" t="s">
        <v>2208</v>
      </c>
      <c r="L328" s="308" t="s">
        <v>2208</v>
      </c>
      <c r="M328" s="308" t="s">
        <v>2208</v>
      </c>
      <c r="N328" s="308" t="s">
        <v>2208</v>
      </c>
      <c r="O328" s="308" t="s">
        <v>2208</v>
      </c>
      <c r="P328" s="308" t="s">
        <v>2208</v>
      </c>
      <c r="Q328" s="308" t="s">
        <v>2208</v>
      </c>
      <c r="R328" s="308" t="s">
        <v>2208</v>
      </c>
      <c r="S328" s="308" t="s">
        <v>2208</v>
      </c>
      <c r="T328" s="308" t="s">
        <v>2208</v>
      </c>
      <c r="U328" s="308" t="s">
        <v>2208</v>
      </c>
      <c r="V328" s="308" t="s">
        <v>2208</v>
      </c>
      <c r="W328" s="308" t="s">
        <v>2208</v>
      </c>
      <c r="X328" s="308" t="s">
        <v>2208</v>
      </c>
      <c r="Y328" s="308" t="s">
        <v>2208</v>
      </c>
      <c r="Z328" s="308" t="s">
        <v>2208</v>
      </c>
      <c r="AA328" s="308" t="s">
        <v>2208</v>
      </c>
      <c r="AB328" s="308" t="s">
        <v>2208</v>
      </c>
      <c r="AC328" s="308" t="s">
        <v>2208</v>
      </c>
      <c r="AD328" s="308" t="s">
        <v>2208</v>
      </c>
      <c r="AE328" s="308" t="s">
        <v>2208</v>
      </c>
      <c r="AF328" s="308" t="s">
        <v>2208</v>
      </c>
      <c r="AG328" s="308" t="s">
        <v>2208</v>
      </c>
      <c r="AH328" s="308" t="s">
        <v>2208</v>
      </c>
      <c r="AI328" s="308" t="s">
        <v>2208</v>
      </c>
      <c r="AJ328" s="308" t="s">
        <v>2208</v>
      </c>
      <c r="AK328" s="308" t="s">
        <v>2208</v>
      </c>
      <c r="AL328" s="308" t="s">
        <v>2208</v>
      </c>
    </row>
    <row r="329" spans="3:38" hidden="1" outlineLevel="1" x14ac:dyDescent="0.3">
      <c r="C329" s="519" t="s">
        <v>2450</v>
      </c>
      <c r="D329" s="582" t="s">
        <v>2681</v>
      </c>
      <c r="E329" s="308" t="s">
        <v>2208</v>
      </c>
      <c r="F329" s="308" t="s">
        <v>2208</v>
      </c>
      <c r="G329" s="308" t="s">
        <v>2208</v>
      </c>
      <c r="H329" s="308" t="s">
        <v>2208</v>
      </c>
      <c r="I329" s="308" t="s">
        <v>2208</v>
      </c>
      <c r="J329" s="308" t="s">
        <v>2208</v>
      </c>
      <c r="K329" s="308" t="s">
        <v>2208</v>
      </c>
      <c r="L329" s="308" t="s">
        <v>2208</v>
      </c>
      <c r="M329" s="308" t="s">
        <v>2208</v>
      </c>
      <c r="N329" s="308" t="s">
        <v>2208</v>
      </c>
      <c r="O329" s="308" t="s">
        <v>2208</v>
      </c>
      <c r="P329" s="308" t="s">
        <v>2208</v>
      </c>
      <c r="Q329" s="308" t="s">
        <v>2208</v>
      </c>
      <c r="R329" s="308" t="s">
        <v>2208</v>
      </c>
      <c r="S329" s="308" t="s">
        <v>2208</v>
      </c>
      <c r="T329" s="308" t="s">
        <v>2208</v>
      </c>
      <c r="U329" s="308" t="s">
        <v>2208</v>
      </c>
      <c r="V329" s="308" t="s">
        <v>2208</v>
      </c>
      <c r="W329" s="308" t="s">
        <v>2208</v>
      </c>
      <c r="X329" s="308" t="s">
        <v>2208</v>
      </c>
      <c r="Y329" s="308" t="s">
        <v>2208</v>
      </c>
      <c r="Z329" s="308" t="s">
        <v>2208</v>
      </c>
      <c r="AA329" s="308" t="s">
        <v>2208</v>
      </c>
      <c r="AB329" s="308" t="s">
        <v>2208</v>
      </c>
      <c r="AC329" s="308" t="s">
        <v>2208</v>
      </c>
      <c r="AD329" s="308" t="s">
        <v>2208</v>
      </c>
      <c r="AE329" s="308" t="s">
        <v>2208</v>
      </c>
      <c r="AF329" s="308" t="s">
        <v>2208</v>
      </c>
      <c r="AG329" s="308" t="s">
        <v>2208</v>
      </c>
      <c r="AH329" s="308" t="s">
        <v>2208</v>
      </c>
      <c r="AI329" s="308" t="s">
        <v>2208</v>
      </c>
      <c r="AJ329" s="308" t="s">
        <v>2208</v>
      </c>
      <c r="AK329" s="308" t="s">
        <v>2208</v>
      </c>
      <c r="AL329" s="308" t="s">
        <v>2208</v>
      </c>
    </row>
    <row r="330" spans="3:38" hidden="1" outlineLevel="1" x14ac:dyDescent="0.3">
      <c r="C330" s="519" t="s">
        <v>2450</v>
      </c>
      <c r="D330" s="582" t="s">
        <v>2682</v>
      </c>
      <c r="E330" s="308" t="s">
        <v>2208</v>
      </c>
      <c r="F330" s="308" t="s">
        <v>2208</v>
      </c>
      <c r="G330" s="308" t="s">
        <v>2208</v>
      </c>
      <c r="H330" s="308" t="s">
        <v>2208</v>
      </c>
      <c r="I330" s="308" t="s">
        <v>2208</v>
      </c>
      <c r="J330" s="308" t="s">
        <v>2208</v>
      </c>
      <c r="K330" s="308" t="s">
        <v>2208</v>
      </c>
      <c r="L330" s="308" t="s">
        <v>2208</v>
      </c>
      <c r="M330" s="308" t="s">
        <v>2208</v>
      </c>
      <c r="N330" s="308" t="s">
        <v>2208</v>
      </c>
      <c r="O330" s="308" t="s">
        <v>2208</v>
      </c>
      <c r="P330" s="308" t="s">
        <v>2208</v>
      </c>
      <c r="Q330" s="308" t="s">
        <v>2208</v>
      </c>
      <c r="R330" s="308" t="s">
        <v>2208</v>
      </c>
      <c r="S330" s="308" t="s">
        <v>2208</v>
      </c>
      <c r="T330" s="308" t="s">
        <v>2208</v>
      </c>
      <c r="U330" s="308" t="s">
        <v>2208</v>
      </c>
      <c r="V330" s="308" t="s">
        <v>2208</v>
      </c>
      <c r="W330" s="308" t="s">
        <v>2208</v>
      </c>
      <c r="X330" s="308" t="s">
        <v>2208</v>
      </c>
      <c r="Y330" s="308" t="s">
        <v>2208</v>
      </c>
      <c r="Z330" s="308" t="s">
        <v>2208</v>
      </c>
      <c r="AA330" s="308" t="s">
        <v>2208</v>
      </c>
      <c r="AB330" s="308" t="s">
        <v>2208</v>
      </c>
      <c r="AC330" s="308" t="s">
        <v>2208</v>
      </c>
      <c r="AD330" s="308" t="s">
        <v>2208</v>
      </c>
      <c r="AE330" s="308" t="s">
        <v>2208</v>
      </c>
      <c r="AF330" s="308" t="s">
        <v>2208</v>
      </c>
      <c r="AG330" s="308" t="s">
        <v>2208</v>
      </c>
      <c r="AH330" s="308" t="s">
        <v>2208</v>
      </c>
      <c r="AI330" s="308" t="s">
        <v>2208</v>
      </c>
      <c r="AJ330" s="308" t="s">
        <v>2208</v>
      </c>
      <c r="AK330" s="308" t="s">
        <v>2208</v>
      </c>
      <c r="AL330" s="308" t="s">
        <v>2208</v>
      </c>
    </row>
    <row r="331" spans="3:38" hidden="1" outlineLevel="1" x14ac:dyDescent="0.3">
      <c r="C331" s="519" t="s">
        <v>2450</v>
      </c>
      <c r="D331" s="582" t="s">
        <v>2683</v>
      </c>
      <c r="E331" s="308" t="s">
        <v>2208</v>
      </c>
      <c r="F331" s="308" t="s">
        <v>2208</v>
      </c>
      <c r="G331" s="308" t="s">
        <v>2208</v>
      </c>
      <c r="H331" s="308" t="s">
        <v>2208</v>
      </c>
      <c r="I331" s="308" t="s">
        <v>2208</v>
      </c>
      <c r="J331" s="308" t="s">
        <v>2208</v>
      </c>
      <c r="K331" s="308" t="s">
        <v>2208</v>
      </c>
      <c r="L331" s="308" t="s">
        <v>2208</v>
      </c>
      <c r="M331" s="308" t="s">
        <v>2208</v>
      </c>
      <c r="N331" s="308" t="s">
        <v>2208</v>
      </c>
      <c r="O331" s="308" t="s">
        <v>2208</v>
      </c>
      <c r="P331" s="308" t="s">
        <v>2208</v>
      </c>
      <c r="Q331" s="308" t="s">
        <v>2208</v>
      </c>
      <c r="R331" s="308" t="s">
        <v>2208</v>
      </c>
      <c r="S331" s="308" t="s">
        <v>2208</v>
      </c>
      <c r="T331" s="308" t="s">
        <v>2208</v>
      </c>
      <c r="U331" s="308" t="s">
        <v>2208</v>
      </c>
      <c r="V331" s="308" t="s">
        <v>2208</v>
      </c>
      <c r="W331" s="308" t="s">
        <v>2208</v>
      </c>
      <c r="X331" s="308" t="s">
        <v>2208</v>
      </c>
      <c r="Y331" s="308" t="s">
        <v>2208</v>
      </c>
      <c r="Z331" s="308" t="s">
        <v>2208</v>
      </c>
      <c r="AA331" s="308" t="s">
        <v>2208</v>
      </c>
      <c r="AB331" s="308" t="s">
        <v>2208</v>
      </c>
      <c r="AC331" s="308" t="s">
        <v>2208</v>
      </c>
      <c r="AD331" s="308" t="s">
        <v>2208</v>
      </c>
      <c r="AE331" s="308" t="s">
        <v>2208</v>
      </c>
      <c r="AF331" s="308" t="s">
        <v>2208</v>
      </c>
      <c r="AG331" s="308" t="s">
        <v>2208</v>
      </c>
      <c r="AH331" s="308" t="s">
        <v>2208</v>
      </c>
      <c r="AI331" s="308" t="s">
        <v>2208</v>
      </c>
      <c r="AJ331" s="308" t="s">
        <v>2208</v>
      </c>
      <c r="AK331" s="308" t="s">
        <v>2208</v>
      </c>
      <c r="AL331" s="308" t="s">
        <v>2208</v>
      </c>
    </row>
    <row r="332" spans="3:38" hidden="1" outlineLevel="1" x14ac:dyDescent="0.3">
      <c r="C332" s="519" t="s">
        <v>2450</v>
      </c>
      <c r="D332" s="582" t="s">
        <v>2684</v>
      </c>
      <c r="E332" s="308" t="s">
        <v>2208</v>
      </c>
      <c r="F332" s="308" t="s">
        <v>2208</v>
      </c>
      <c r="G332" s="308" t="s">
        <v>2208</v>
      </c>
      <c r="H332" s="308" t="s">
        <v>2208</v>
      </c>
      <c r="I332" s="308" t="s">
        <v>2208</v>
      </c>
      <c r="J332" s="308" t="s">
        <v>2208</v>
      </c>
      <c r="K332" s="308" t="s">
        <v>2208</v>
      </c>
      <c r="L332" s="308" t="s">
        <v>2208</v>
      </c>
      <c r="M332" s="308" t="s">
        <v>2208</v>
      </c>
      <c r="N332" s="308" t="s">
        <v>2208</v>
      </c>
      <c r="O332" s="308" t="s">
        <v>2208</v>
      </c>
      <c r="P332" s="308" t="s">
        <v>2208</v>
      </c>
      <c r="Q332" s="308" t="s">
        <v>2208</v>
      </c>
      <c r="R332" s="308" t="s">
        <v>2208</v>
      </c>
      <c r="S332" s="308" t="s">
        <v>2208</v>
      </c>
      <c r="T332" s="308" t="s">
        <v>2208</v>
      </c>
      <c r="U332" s="308" t="s">
        <v>2208</v>
      </c>
      <c r="V332" s="308" t="s">
        <v>2208</v>
      </c>
      <c r="W332" s="308" t="s">
        <v>2208</v>
      </c>
      <c r="X332" s="308" t="s">
        <v>2208</v>
      </c>
      <c r="Y332" s="308" t="s">
        <v>2208</v>
      </c>
      <c r="Z332" s="308" t="s">
        <v>2208</v>
      </c>
      <c r="AA332" s="308" t="s">
        <v>2208</v>
      </c>
      <c r="AB332" s="308" t="s">
        <v>2208</v>
      </c>
      <c r="AC332" s="308" t="s">
        <v>2208</v>
      </c>
      <c r="AD332" s="308" t="s">
        <v>2208</v>
      </c>
      <c r="AE332" s="308" t="s">
        <v>2208</v>
      </c>
      <c r="AF332" s="308" t="s">
        <v>2208</v>
      </c>
      <c r="AG332" s="308" t="s">
        <v>2208</v>
      </c>
      <c r="AH332" s="308" t="s">
        <v>2208</v>
      </c>
      <c r="AI332" s="308" t="s">
        <v>2208</v>
      </c>
      <c r="AJ332" s="308" t="s">
        <v>2208</v>
      </c>
      <c r="AK332" s="308" t="s">
        <v>2208</v>
      </c>
      <c r="AL332" s="308" t="s">
        <v>2208</v>
      </c>
    </row>
    <row r="333" spans="3:38" hidden="1" outlineLevel="1" x14ac:dyDescent="0.3">
      <c r="C333" s="519" t="s">
        <v>2450</v>
      </c>
      <c r="D333" s="582" t="s">
        <v>2685</v>
      </c>
      <c r="E333" s="308" t="s">
        <v>2208</v>
      </c>
      <c r="F333" s="308" t="s">
        <v>2208</v>
      </c>
      <c r="G333" s="308" t="s">
        <v>2208</v>
      </c>
      <c r="H333" s="308" t="s">
        <v>2208</v>
      </c>
      <c r="I333" s="308" t="s">
        <v>2208</v>
      </c>
      <c r="J333" s="308" t="s">
        <v>2208</v>
      </c>
      <c r="K333" s="308" t="s">
        <v>2208</v>
      </c>
      <c r="L333" s="308" t="s">
        <v>2208</v>
      </c>
      <c r="M333" s="308" t="s">
        <v>2208</v>
      </c>
      <c r="N333" s="308" t="s">
        <v>2208</v>
      </c>
      <c r="O333" s="308" t="s">
        <v>2208</v>
      </c>
      <c r="P333" s="308" t="s">
        <v>2208</v>
      </c>
      <c r="Q333" s="308" t="s">
        <v>2208</v>
      </c>
      <c r="R333" s="308" t="s">
        <v>2208</v>
      </c>
      <c r="S333" s="308" t="s">
        <v>2208</v>
      </c>
      <c r="T333" s="308" t="s">
        <v>2208</v>
      </c>
      <c r="U333" s="308" t="s">
        <v>2208</v>
      </c>
      <c r="V333" s="308" t="s">
        <v>2208</v>
      </c>
      <c r="W333" s="308" t="s">
        <v>2208</v>
      </c>
      <c r="X333" s="308" t="s">
        <v>2208</v>
      </c>
      <c r="Y333" s="308" t="s">
        <v>2208</v>
      </c>
      <c r="Z333" s="308" t="s">
        <v>2208</v>
      </c>
      <c r="AA333" s="308" t="s">
        <v>2208</v>
      </c>
      <c r="AB333" s="308" t="s">
        <v>2208</v>
      </c>
      <c r="AC333" s="308" t="s">
        <v>2208</v>
      </c>
      <c r="AD333" s="308" t="s">
        <v>2208</v>
      </c>
      <c r="AE333" s="308" t="s">
        <v>2208</v>
      </c>
      <c r="AF333" s="308" t="s">
        <v>2208</v>
      </c>
      <c r="AG333" s="308" t="s">
        <v>2208</v>
      </c>
      <c r="AH333" s="308" t="s">
        <v>2208</v>
      </c>
      <c r="AI333" s="308" t="s">
        <v>2208</v>
      </c>
      <c r="AJ333" s="308" t="s">
        <v>2208</v>
      </c>
      <c r="AK333" s="308" t="s">
        <v>2208</v>
      </c>
      <c r="AL333" s="308" t="s">
        <v>2208</v>
      </c>
    </row>
    <row r="334" spans="3:38" hidden="1" outlineLevel="1" x14ac:dyDescent="0.3">
      <c r="C334" s="519" t="s">
        <v>2450</v>
      </c>
      <c r="D334" s="582" t="s">
        <v>2686</v>
      </c>
      <c r="E334" s="308" t="s">
        <v>2208</v>
      </c>
      <c r="F334" s="308" t="s">
        <v>2208</v>
      </c>
      <c r="G334" s="308" t="s">
        <v>2208</v>
      </c>
      <c r="H334" s="308" t="s">
        <v>2208</v>
      </c>
      <c r="I334" s="308" t="s">
        <v>2208</v>
      </c>
      <c r="J334" s="308" t="s">
        <v>2208</v>
      </c>
      <c r="K334" s="308" t="s">
        <v>2208</v>
      </c>
      <c r="L334" s="308" t="s">
        <v>2208</v>
      </c>
      <c r="M334" s="308" t="s">
        <v>2208</v>
      </c>
      <c r="N334" s="308" t="s">
        <v>2208</v>
      </c>
      <c r="O334" s="308" t="s">
        <v>2208</v>
      </c>
      <c r="P334" s="308" t="s">
        <v>2208</v>
      </c>
      <c r="Q334" s="308" t="s">
        <v>2208</v>
      </c>
      <c r="R334" s="308" t="s">
        <v>2208</v>
      </c>
      <c r="S334" s="308" t="s">
        <v>2208</v>
      </c>
      <c r="T334" s="308" t="s">
        <v>2208</v>
      </c>
      <c r="U334" s="308" t="s">
        <v>2208</v>
      </c>
      <c r="V334" s="308" t="s">
        <v>2208</v>
      </c>
      <c r="W334" s="308" t="s">
        <v>2208</v>
      </c>
      <c r="X334" s="308" t="s">
        <v>2208</v>
      </c>
      <c r="Y334" s="308" t="s">
        <v>2208</v>
      </c>
      <c r="Z334" s="308" t="s">
        <v>2208</v>
      </c>
      <c r="AA334" s="308" t="s">
        <v>2208</v>
      </c>
      <c r="AB334" s="308" t="s">
        <v>2208</v>
      </c>
      <c r="AC334" s="308" t="s">
        <v>2208</v>
      </c>
      <c r="AD334" s="308" t="s">
        <v>2208</v>
      </c>
      <c r="AE334" s="308" t="s">
        <v>2208</v>
      </c>
      <c r="AF334" s="308" t="s">
        <v>2208</v>
      </c>
      <c r="AG334" s="308" t="s">
        <v>2208</v>
      </c>
      <c r="AH334" s="308" t="s">
        <v>2208</v>
      </c>
      <c r="AI334" s="308" t="s">
        <v>2208</v>
      </c>
      <c r="AJ334" s="308" t="s">
        <v>2208</v>
      </c>
      <c r="AK334" s="308" t="s">
        <v>2208</v>
      </c>
      <c r="AL334" s="308" t="s">
        <v>2208</v>
      </c>
    </row>
    <row r="335" spans="3:38" hidden="1" outlineLevel="1" x14ac:dyDescent="0.3">
      <c r="C335" s="519" t="s">
        <v>2450</v>
      </c>
      <c r="D335" s="582" t="s">
        <v>2687</v>
      </c>
      <c r="E335" s="308" t="s">
        <v>2208</v>
      </c>
      <c r="F335" s="308" t="s">
        <v>2208</v>
      </c>
      <c r="G335" s="308" t="s">
        <v>2208</v>
      </c>
      <c r="H335" s="308" t="s">
        <v>2208</v>
      </c>
      <c r="I335" s="308" t="s">
        <v>2208</v>
      </c>
      <c r="J335" s="308" t="s">
        <v>2208</v>
      </c>
      <c r="K335" s="308" t="s">
        <v>2208</v>
      </c>
      <c r="L335" s="308" t="s">
        <v>2208</v>
      </c>
      <c r="M335" s="308" t="s">
        <v>2208</v>
      </c>
      <c r="N335" s="308" t="s">
        <v>2208</v>
      </c>
      <c r="O335" s="308" t="s">
        <v>2208</v>
      </c>
      <c r="P335" s="308" t="s">
        <v>2208</v>
      </c>
      <c r="Q335" s="308" t="s">
        <v>2208</v>
      </c>
      <c r="R335" s="308" t="s">
        <v>2208</v>
      </c>
      <c r="S335" s="308" t="s">
        <v>2208</v>
      </c>
      <c r="T335" s="308" t="s">
        <v>2208</v>
      </c>
      <c r="U335" s="308" t="s">
        <v>2208</v>
      </c>
      <c r="V335" s="308" t="s">
        <v>2208</v>
      </c>
      <c r="W335" s="308" t="s">
        <v>2208</v>
      </c>
      <c r="X335" s="308" t="s">
        <v>2208</v>
      </c>
      <c r="Y335" s="308" t="s">
        <v>2208</v>
      </c>
      <c r="Z335" s="308" t="s">
        <v>2208</v>
      </c>
      <c r="AA335" s="308" t="s">
        <v>2208</v>
      </c>
      <c r="AB335" s="308" t="s">
        <v>2208</v>
      </c>
      <c r="AC335" s="308" t="s">
        <v>2208</v>
      </c>
      <c r="AD335" s="308" t="s">
        <v>2208</v>
      </c>
      <c r="AE335" s="308" t="s">
        <v>2208</v>
      </c>
      <c r="AF335" s="308" t="s">
        <v>2208</v>
      </c>
      <c r="AG335" s="308" t="s">
        <v>2208</v>
      </c>
      <c r="AH335" s="308" t="s">
        <v>2208</v>
      </c>
      <c r="AI335" s="308" t="s">
        <v>2208</v>
      </c>
      <c r="AJ335" s="308" t="s">
        <v>2208</v>
      </c>
      <c r="AK335" s="308" t="s">
        <v>2208</v>
      </c>
      <c r="AL335" s="308" t="s">
        <v>2208</v>
      </c>
    </row>
    <row r="336" spans="3:38" hidden="1" outlineLevel="1" x14ac:dyDescent="0.3">
      <c r="C336" s="519" t="s">
        <v>2450</v>
      </c>
      <c r="D336" s="582" t="s">
        <v>2688</v>
      </c>
      <c r="E336" s="308" t="s">
        <v>2208</v>
      </c>
      <c r="F336" s="308" t="s">
        <v>2208</v>
      </c>
      <c r="G336" s="308" t="s">
        <v>2208</v>
      </c>
      <c r="H336" s="308" t="s">
        <v>2208</v>
      </c>
      <c r="I336" s="308" t="s">
        <v>2208</v>
      </c>
      <c r="J336" s="308" t="s">
        <v>2208</v>
      </c>
      <c r="K336" s="308" t="s">
        <v>2208</v>
      </c>
      <c r="L336" s="308" t="s">
        <v>2208</v>
      </c>
      <c r="M336" s="308" t="s">
        <v>2208</v>
      </c>
      <c r="N336" s="308" t="s">
        <v>2208</v>
      </c>
      <c r="O336" s="308" t="s">
        <v>2208</v>
      </c>
      <c r="P336" s="308" t="s">
        <v>2208</v>
      </c>
      <c r="Q336" s="308" t="s">
        <v>2208</v>
      </c>
      <c r="R336" s="308" t="s">
        <v>2208</v>
      </c>
      <c r="S336" s="308" t="s">
        <v>2208</v>
      </c>
      <c r="T336" s="308" t="s">
        <v>2208</v>
      </c>
      <c r="U336" s="308" t="s">
        <v>2208</v>
      </c>
      <c r="V336" s="308" t="s">
        <v>2208</v>
      </c>
      <c r="W336" s="308" t="s">
        <v>2208</v>
      </c>
      <c r="X336" s="308" t="s">
        <v>2208</v>
      </c>
      <c r="Y336" s="308" t="s">
        <v>2208</v>
      </c>
      <c r="Z336" s="308" t="s">
        <v>2208</v>
      </c>
      <c r="AA336" s="308" t="s">
        <v>2208</v>
      </c>
      <c r="AB336" s="308" t="s">
        <v>2208</v>
      </c>
      <c r="AC336" s="308" t="s">
        <v>2208</v>
      </c>
      <c r="AD336" s="308" t="s">
        <v>2208</v>
      </c>
      <c r="AE336" s="308" t="s">
        <v>2208</v>
      </c>
      <c r="AF336" s="308" t="s">
        <v>2208</v>
      </c>
      <c r="AG336" s="308" t="s">
        <v>2208</v>
      </c>
      <c r="AH336" s="308" t="s">
        <v>2208</v>
      </c>
      <c r="AI336" s="308" t="s">
        <v>2208</v>
      </c>
      <c r="AJ336" s="308" t="s">
        <v>2208</v>
      </c>
      <c r="AK336" s="308" t="s">
        <v>2208</v>
      </c>
      <c r="AL336" s="308" t="s">
        <v>2208</v>
      </c>
    </row>
    <row r="337" spans="3:38" hidden="1" outlineLevel="1" x14ac:dyDescent="0.3">
      <c r="C337" s="519" t="s">
        <v>2450</v>
      </c>
      <c r="D337" s="582" t="s">
        <v>2689</v>
      </c>
      <c r="E337" s="308" t="s">
        <v>2208</v>
      </c>
      <c r="F337" s="308" t="s">
        <v>2208</v>
      </c>
      <c r="G337" s="308" t="s">
        <v>2208</v>
      </c>
      <c r="H337" s="308" t="s">
        <v>2208</v>
      </c>
      <c r="I337" s="308" t="s">
        <v>2208</v>
      </c>
      <c r="J337" s="308" t="s">
        <v>2208</v>
      </c>
      <c r="K337" s="308" t="s">
        <v>2208</v>
      </c>
      <c r="L337" s="308" t="s">
        <v>2208</v>
      </c>
      <c r="M337" s="308" t="s">
        <v>2208</v>
      </c>
      <c r="N337" s="308" t="s">
        <v>2208</v>
      </c>
      <c r="O337" s="308" t="s">
        <v>2208</v>
      </c>
      <c r="P337" s="308" t="s">
        <v>2208</v>
      </c>
      <c r="Q337" s="308" t="s">
        <v>2208</v>
      </c>
      <c r="R337" s="308" t="s">
        <v>2208</v>
      </c>
      <c r="S337" s="308" t="s">
        <v>2208</v>
      </c>
      <c r="T337" s="308" t="s">
        <v>2208</v>
      </c>
      <c r="U337" s="308" t="s">
        <v>2208</v>
      </c>
      <c r="V337" s="308" t="s">
        <v>2208</v>
      </c>
      <c r="W337" s="308" t="s">
        <v>2208</v>
      </c>
      <c r="X337" s="308" t="s">
        <v>2208</v>
      </c>
      <c r="Y337" s="308" t="s">
        <v>2208</v>
      </c>
      <c r="Z337" s="308" t="s">
        <v>2208</v>
      </c>
      <c r="AA337" s="308" t="s">
        <v>2208</v>
      </c>
      <c r="AB337" s="308" t="s">
        <v>2208</v>
      </c>
      <c r="AC337" s="308" t="s">
        <v>2208</v>
      </c>
      <c r="AD337" s="308" t="s">
        <v>2208</v>
      </c>
      <c r="AE337" s="308" t="s">
        <v>2208</v>
      </c>
      <c r="AF337" s="308" t="s">
        <v>2208</v>
      </c>
      <c r="AG337" s="308" t="s">
        <v>2208</v>
      </c>
      <c r="AH337" s="308" t="s">
        <v>2208</v>
      </c>
      <c r="AI337" s="308" t="s">
        <v>2208</v>
      </c>
      <c r="AJ337" s="308" t="s">
        <v>2208</v>
      </c>
      <c r="AK337" s="308" t="s">
        <v>2208</v>
      </c>
      <c r="AL337" s="308" t="s">
        <v>2208</v>
      </c>
    </row>
    <row r="338" spans="3:38" hidden="1" outlineLevel="1" x14ac:dyDescent="0.3">
      <c r="C338" s="519" t="s">
        <v>2450</v>
      </c>
      <c r="D338" s="582" t="s">
        <v>2690</v>
      </c>
      <c r="E338" s="308" t="s">
        <v>2208</v>
      </c>
      <c r="F338" s="308" t="s">
        <v>2208</v>
      </c>
      <c r="G338" s="308" t="s">
        <v>2208</v>
      </c>
      <c r="H338" s="308" t="s">
        <v>2208</v>
      </c>
      <c r="I338" s="308" t="s">
        <v>2208</v>
      </c>
      <c r="J338" s="308" t="s">
        <v>2208</v>
      </c>
      <c r="K338" s="308" t="s">
        <v>2208</v>
      </c>
      <c r="L338" s="308" t="s">
        <v>2208</v>
      </c>
      <c r="M338" s="308" t="s">
        <v>2208</v>
      </c>
      <c r="N338" s="308" t="s">
        <v>2208</v>
      </c>
      <c r="O338" s="308" t="s">
        <v>2208</v>
      </c>
      <c r="P338" s="308" t="s">
        <v>2208</v>
      </c>
      <c r="Q338" s="308" t="s">
        <v>2208</v>
      </c>
      <c r="R338" s="308" t="s">
        <v>2208</v>
      </c>
      <c r="S338" s="308" t="s">
        <v>2208</v>
      </c>
      <c r="T338" s="308" t="s">
        <v>2208</v>
      </c>
      <c r="U338" s="308" t="s">
        <v>2208</v>
      </c>
      <c r="V338" s="308" t="s">
        <v>2208</v>
      </c>
      <c r="W338" s="308" t="s">
        <v>2208</v>
      </c>
      <c r="X338" s="308" t="s">
        <v>2208</v>
      </c>
      <c r="Y338" s="308" t="s">
        <v>2208</v>
      </c>
      <c r="Z338" s="308" t="s">
        <v>2208</v>
      </c>
      <c r="AA338" s="308" t="s">
        <v>2208</v>
      </c>
      <c r="AB338" s="308" t="s">
        <v>2208</v>
      </c>
      <c r="AC338" s="308" t="s">
        <v>2208</v>
      </c>
      <c r="AD338" s="308" t="s">
        <v>2208</v>
      </c>
      <c r="AE338" s="308" t="s">
        <v>2208</v>
      </c>
      <c r="AF338" s="308" t="s">
        <v>2208</v>
      </c>
      <c r="AG338" s="308" t="s">
        <v>2208</v>
      </c>
      <c r="AH338" s="308" t="s">
        <v>2208</v>
      </c>
      <c r="AI338" s="308" t="s">
        <v>2208</v>
      </c>
      <c r="AJ338" s="308" t="s">
        <v>2208</v>
      </c>
      <c r="AK338" s="308" t="s">
        <v>2208</v>
      </c>
      <c r="AL338" s="308" t="s">
        <v>2208</v>
      </c>
    </row>
    <row r="339" spans="3:38" hidden="1" outlineLevel="1" x14ac:dyDescent="0.3">
      <c r="C339" s="519" t="s">
        <v>2450</v>
      </c>
      <c r="D339" s="582" t="s">
        <v>2691</v>
      </c>
      <c r="E339" s="308" t="s">
        <v>2208</v>
      </c>
      <c r="F339" s="308" t="s">
        <v>2208</v>
      </c>
      <c r="G339" s="308" t="s">
        <v>2208</v>
      </c>
      <c r="H339" s="308" t="s">
        <v>2208</v>
      </c>
      <c r="I339" s="308" t="s">
        <v>2208</v>
      </c>
      <c r="J339" s="308" t="s">
        <v>2208</v>
      </c>
      <c r="K339" s="308" t="s">
        <v>2208</v>
      </c>
      <c r="L339" s="308" t="s">
        <v>2208</v>
      </c>
      <c r="M339" s="308" t="s">
        <v>2208</v>
      </c>
      <c r="N339" s="308" t="s">
        <v>2208</v>
      </c>
      <c r="O339" s="308" t="s">
        <v>2208</v>
      </c>
      <c r="P339" s="308" t="s">
        <v>2208</v>
      </c>
      <c r="Q339" s="308" t="s">
        <v>2208</v>
      </c>
      <c r="R339" s="308" t="s">
        <v>2208</v>
      </c>
      <c r="S339" s="308" t="s">
        <v>2208</v>
      </c>
      <c r="T339" s="308" t="s">
        <v>2208</v>
      </c>
      <c r="U339" s="308" t="s">
        <v>2208</v>
      </c>
      <c r="V339" s="308" t="s">
        <v>2208</v>
      </c>
      <c r="W339" s="308" t="s">
        <v>2208</v>
      </c>
      <c r="X339" s="308" t="s">
        <v>2208</v>
      </c>
      <c r="Y339" s="308" t="s">
        <v>2208</v>
      </c>
      <c r="Z339" s="308" t="s">
        <v>2208</v>
      </c>
      <c r="AA339" s="308" t="s">
        <v>2208</v>
      </c>
      <c r="AB339" s="308" t="s">
        <v>2208</v>
      </c>
      <c r="AC339" s="308" t="s">
        <v>2208</v>
      </c>
      <c r="AD339" s="308" t="s">
        <v>2208</v>
      </c>
      <c r="AE339" s="308" t="s">
        <v>2208</v>
      </c>
      <c r="AF339" s="308" t="s">
        <v>2208</v>
      </c>
      <c r="AG339" s="308" t="s">
        <v>2208</v>
      </c>
      <c r="AH339" s="308" t="s">
        <v>2208</v>
      </c>
      <c r="AI339" s="308" t="s">
        <v>2208</v>
      </c>
      <c r="AJ339" s="308" t="s">
        <v>2208</v>
      </c>
      <c r="AK339" s="308" t="s">
        <v>2208</v>
      </c>
      <c r="AL339" s="308" t="s">
        <v>2208</v>
      </c>
    </row>
    <row r="340" spans="3:38" hidden="1" outlineLevel="1" x14ac:dyDescent="0.3">
      <c r="C340" s="519" t="s">
        <v>2450</v>
      </c>
      <c r="D340" s="582" t="s">
        <v>2692</v>
      </c>
      <c r="E340" s="308" t="s">
        <v>2208</v>
      </c>
      <c r="F340" s="308" t="s">
        <v>2208</v>
      </c>
      <c r="G340" s="308" t="s">
        <v>2208</v>
      </c>
      <c r="H340" s="308" t="s">
        <v>2208</v>
      </c>
      <c r="I340" s="308" t="s">
        <v>2208</v>
      </c>
      <c r="J340" s="308" t="s">
        <v>2208</v>
      </c>
      <c r="K340" s="308" t="s">
        <v>2208</v>
      </c>
      <c r="L340" s="308" t="s">
        <v>2208</v>
      </c>
      <c r="M340" s="308" t="s">
        <v>2208</v>
      </c>
      <c r="N340" s="308" t="s">
        <v>2208</v>
      </c>
      <c r="O340" s="308" t="s">
        <v>2208</v>
      </c>
      <c r="P340" s="308" t="s">
        <v>2208</v>
      </c>
      <c r="Q340" s="308" t="s">
        <v>2208</v>
      </c>
      <c r="R340" s="308" t="s">
        <v>2208</v>
      </c>
      <c r="S340" s="308" t="s">
        <v>2208</v>
      </c>
      <c r="T340" s="308" t="s">
        <v>2208</v>
      </c>
      <c r="U340" s="308" t="s">
        <v>2208</v>
      </c>
      <c r="V340" s="308" t="s">
        <v>2208</v>
      </c>
      <c r="W340" s="308" t="s">
        <v>2208</v>
      </c>
      <c r="X340" s="308" t="s">
        <v>2208</v>
      </c>
      <c r="Y340" s="308" t="s">
        <v>2208</v>
      </c>
      <c r="Z340" s="308" t="s">
        <v>2208</v>
      </c>
      <c r="AA340" s="308" t="s">
        <v>2208</v>
      </c>
      <c r="AB340" s="308" t="s">
        <v>2208</v>
      </c>
      <c r="AC340" s="308" t="s">
        <v>2208</v>
      </c>
      <c r="AD340" s="308" t="s">
        <v>2208</v>
      </c>
      <c r="AE340" s="308" t="s">
        <v>2208</v>
      </c>
      <c r="AF340" s="308" t="s">
        <v>2208</v>
      </c>
      <c r="AG340" s="308" t="s">
        <v>2208</v>
      </c>
      <c r="AH340" s="308" t="s">
        <v>2208</v>
      </c>
      <c r="AI340" s="308" t="s">
        <v>2208</v>
      </c>
      <c r="AJ340" s="308" t="s">
        <v>2208</v>
      </c>
      <c r="AK340" s="308" t="s">
        <v>2208</v>
      </c>
      <c r="AL340" s="308" t="s">
        <v>2208</v>
      </c>
    </row>
    <row r="341" spans="3:38" hidden="1" outlineLevel="1" x14ac:dyDescent="0.3">
      <c r="C341" s="519" t="s">
        <v>2450</v>
      </c>
      <c r="D341" s="582" t="s">
        <v>2693</v>
      </c>
      <c r="E341" s="308" t="s">
        <v>2208</v>
      </c>
      <c r="F341" s="308" t="s">
        <v>2208</v>
      </c>
      <c r="G341" s="308" t="s">
        <v>2208</v>
      </c>
      <c r="H341" s="308" t="s">
        <v>2208</v>
      </c>
      <c r="I341" s="308" t="s">
        <v>2208</v>
      </c>
      <c r="J341" s="308" t="s">
        <v>2208</v>
      </c>
      <c r="K341" s="308" t="s">
        <v>2208</v>
      </c>
      <c r="L341" s="308" t="s">
        <v>2208</v>
      </c>
      <c r="M341" s="308" t="s">
        <v>2208</v>
      </c>
      <c r="N341" s="308" t="s">
        <v>2208</v>
      </c>
      <c r="O341" s="308" t="s">
        <v>2208</v>
      </c>
      <c r="P341" s="308" t="s">
        <v>2208</v>
      </c>
      <c r="Q341" s="308" t="s">
        <v>2208</v>
      </c>
      <c r="R341" s="308" t="s">
        <v>2208</v>
      </c>
      <c r="S341" s="308" t="s">
        <v>2208</v>
      </c>
      <c r="T341" s="308" t="s">
        <v>2208</v>
      </c>
      <c r="U341" s="308" t="s">
        <v>2208</v>
      </c>
      <c r="V341" s="308" t="s">
        <v>2208</v>
      </c>
      <c r="W341" s="308" t="s">
        <v>2208</v>
      </c>
      <c r="X341" s="308" t="s">
        <v>2208</v>
      </c>
      <c r="Y341" s="308" t="s">
        <v>2208</v>
      </c>
      <c r="Z341" s="308" t="s">
        <v>2208</v>
      </c>
      <c r="AA341" s="308" t="s">
        <v>2208</v>
      </c>
      <c r="AB341" s="308" t="s">
        <v>2208</v>
      </c>
      <c r="AC341" s="308" t="s">
        <v>2208</v>
      </c>
      <c r="AD341" s="308" t="s">
        <v>2208</v>
      </c>
      <c r="AE341" s="308" t="s">
        <v>2208</v>
      </c>
      <c r="AF341" s="308" t="s">
        <v>2208</v>
      </c>
      <c r="AG341" s="308" t="s">
        <v>2208</v>
      </c>
      <c r="AH341" s="308" t="s">
        <v>2208</v>
      </c>
      <c r="AI341" s="308" t="s">
        <v>2208</v>
      </c>
      <c r="AJ341" s="308" t="s">
        <v>2208</v>
      </c>
      <c r="AK341" s="308" t="s">
        <v>2208</v>
      </c>
      <c r="AL341" s="308" t="s">
        <v>2208</v>
      </c>
    </row>
    <row r="342" spans="3:38" hidden="1" outlineLevel="1" x14ac:dyDescent="0.3">
      <c r="C342" s="519" t="s">
        <v>2450</v>
      </c>
      <c r="D342" s="582" t="s">
        <v>2694</v>
      </c>
      <c r="E342" s="308" t="s">
        <v>2208</v>
      </c>
      <c r="F342" s="308" t="s">
        <v>2208</v>
      </c>
      <c r="G342" s="308" t="s">
        <v>2208</v>
      </c>
      <c r="H342" s="308" t="s">
        <v>2208</v>
      </c>
      <c r="I342" s="308" t="s">
        <v>2208</v>
      </c>
      <c r="J342" s="308" t="s">
        <v>2208</v>
      </c>
      <c r="K342" s="308" t="s">
        <v>2208</v>
      </c>
      <c r="L342" s="308" t="s">
        <v>2208</v>
      </c>
      <c r="M342" s="308" t="s">
        <v>2208</v>
      </c>
      <c r="N342" s="308" t="s">
        <v>2208</v>
      </c>
      <c r="O342" s="308" t="s">
        <v>2208</v>
      </c>
      <c r="P342" s="308" t="s">
        <v>2208</v>
      </c>
      <c r="Q342" s="308" t="s">
        <v>2208</v>
      </c>
      <c r="R342" s="308" t="s">
        <v>2208</v>
      </c>
      <c r="S342" s="308" t="s">
        <v>2208</v>
      </c>
      <c r="T342" s="308" t="s">
        <v>2208</v>
      </c>
      <c r="U342" s="308" t="s">
        <v>2208</v>
      </c>
      <c r="V342" s="308" t="s">
        <v>2208</v>
      </c>
      <c r="W342" s="308" t="s">
        <v>2208</v>
      </c>
      <c r="X342" s="308" t="s">
        <v>2208</v>
      </c>
      <c r="Y342" s="308" t="s">
        <v>2208</v>
      </c>
      <c r="Z342" s="308" t="s">
        <v>2208</v>
      </c>
      <c r="AA342" s="308" t="s">
        <v>2208</v>
      </c>
      <c r="AB342" s="308" t="s">
        <v>2208</v>
      </c>
      <c r="AC342" s="308" t="s">
        <v>2208</v>
      </c>
      <c r="AD342" s="308" t="s">
        <v>2208</v>
      </c>
      <c r="AE342" s="308" t="s">
        <v>2208</v>
      </c>
      <c r="AF342" s="308" t="s">
        <v>2208</v>
      </c>
      <c r="AG342" s="308" t="s">
        <v>2208</v>
      </c>
      <c r="AH342" s="308" t="s">
        <v>2208</v>
      </c>
      <c r="AI342" s="308" t="s">
        <v>2208</v>
      </c>
      <c r="AJ342" s="308" t="s">
        <v>2208</v>
      </c>
      <c r="AK342" s="308" t="s">
        <v>2208</v>
      </c>
      <c r="AL342" s="308" t="s">
        <v>2208</v>
      </c>
    </row>
    <row r="343" spans="3:38" hidden="1" outlineLevel="1" x14ac:dyDescent="0.3">
      <c r="C343" s="519" t="s">
        <v>2450</v>
      </c>
      <c r="D343" s="582" t="s">
        <v>2695</v>
      </c>
      <c r="E343" s="308" t="s">
        <v>2208</v>
      </c>
      <c r="F343" s="308" t="s">
        <v>2208</v>
      </c>
      <c r="G343" s="308" t="s">
        <v>2208</v>
      </c>
      <c r="H343" s="308" t="s">
        <v>2208</v>
      </c>
      <c r="I343" s="308" t="s">
        <v>2208</v>
      </c>
      <c r="J343" s="308" t="s">
        <v>2208</v>
      </c>
      <c r="K343" s="308" t="s">
        <v>2208</v>
      </c>
      <c r="L343" s="308" t="s">
        <v>2208</v>
      </c>
      <c r="M343" s="308" t="s">
        <v>2208</v>
      </c>
      <c r="N343" s="308" t="s">
        <v>2208</v>
      </c>
      <c r="O343" s="308" t="s">
        <v>2208</v>
      </c>
      <c r="P343" s="308" t="s">
        <v>2208</v>
      </c>
      <c r="Q343" s="308" t="s">
        <v>2208</v>
      </c>
      <c r="R343" s="308" t="s">
        <v>2208</v>
      </c>
      <c r="S343" s="308" t="s">
        <v>2208</v>
      </c>
      <c r="T343" s="308" t="s">
        <v>2208</v>
      </c>
      <c r="U343" s="308" t="s">
        <v>2208</v>
      </c>
      <c r="V343" s="308" t="s">
        <v>2208</v>
      </c>
      <c r="W343" s="308" t="s">
        <v>2208</v>
      </c>
      <c r="X343" s="308" t="s">
        <v>2208</v>
      </c>
      <c r="Y343" s="308" t="s">
        <v>2208</v>
      </c>
      <c r="Z343" s="308" t="s">
        <v>2208</v>
      </c>
      <c r="AA343" s="308" t="s">
        <v>2208</v>
      </c>
      <c r="AB343" s="308" t="s">
        <v>2208</v>
      </c>
      <c r="AC343" s="308" t="s">
        <v>2208</v>
      </c>
      <c r="AD343" s="308" t="s">
        <v>2208</v>
      </c>
      <c r="AE343" s="308" t="s">
        <v>2208</v>
      </c>
      <c r="AF343" s="308" t="s">
        <v>2208</v>
      </c>
      <c r="AG343" s="308" t="s">
        <v>2208</v>
      </c>
      <c r="AH343" s="308" t="s">
        <v>2208</v>
      </c>
      <c r="AI343" s="308" t="s">
        <v>2208</v>
      </c>
      <c r="AJ343" s="308" t="s">
        <v>2208</v>
      </c>
      <c r="AK343" s="308" t="s">
        <v>2208</v>
      </c>
      <c r="AL343" s="308" t="s">
        <v>2208</v>
      </c>
    </row>
    <row r="344" spans="3:38" hidden="1" outlineLevel="1" x14ac:dyDescent="0.3">
      <c r="C344" s="519" t="s">
        <v>2450</v>
      </c>
      <c r="D344" s="582" t="s">
        <v>2696</v>
      </c>
      <c r="E344" s="308" t="s">
        <v>2208</v>
      </c>
      <c r="F344" s="308" t="s">
        <v>2208</v>
      </c>
      <c r="G344" s="308" t="s">
        <v>2208</v>
      </c>
      <c r="H344" s="308" t="s">
        <v>2208</v>
      </c>
      <c r="I344" s="308" t="s">
        <v>2208</v>
      </c>
      <c r="J344" s="308" t="s">
        <v>2208</v>
      </c>
      <c r="K344" s="308" t="s">
        <v>2208</v>
      </c>
      <c r="L344" s="308" t="s">
        <v>2208</v>
      </c>
      <c r="M344" s="308" t="s">
        <v>2208</v>
      </c>
      <c r="N344" s="308" t="s">
        <v>2208</v>
      </c>
      <c r="O344" s="308" t="s">
        <v>2208</v>
      </c>
      <c r="P344" s="308" t="s">
        <v>2208</v>
      </c>
      <c r="Q344" s="308" t="s">
        <v>2208</v>
      </c>
      <c r="R344" s="308" t="s">
        <v>2208</v>
      </c>
      <c r="S344" s="308" t="s">
        <v>2208</v>
      </c>
      <c r="T344" s="308" t="s">
        <v>2208</v>
      </c>
      <c r="U344" s="308" t="s">
        <v>2208</v>
      </c>
      <c r="V344" s="308" t="s">
        <v>2208</v>
      </c>
      <c r="W344" s="308" t="s">
        <v>2208</v>
      </c>
      <c r="X344" s="308" t="s">
        <v>2208</v>
      </c>
      <c r="Y344" s="308" t="s">
        <v>2208</v>
      </c>
      <c r="Z344" s="308" t="s">
        <v>2208</v>
      </c>
      <c r="AA344" s="308" t="s">
        <v>2208</v>
      </c>
      <c r="AB344" s="308" t="s">
        <v>2208</v>
      </c>
      <c r="AC344" s="308" t="s">
        <v>2208</v>
      </c>
      <c r="AD344" s="308" t="s">
        <v>2208</v>
      </c>
      <c r="AE344" s="308" t="s">
        <v>2208</v>
      </c>
      <c r="AF344" s="308" t="s">
        <v>2208</v>
      </c>
      <c r="AG344" s="308" t="s">
        <v>2208</v>
      </c>
      <c r="AH344" s="308" t="s">
        <v>2208</v>
      </c>
      <c r="AI344" s="308" t="s">
        <v>2208</v>
      </c>
      <c r="AJ344" s="308" t="s">
        <v>2208</v>
      </c>
      <c r="AK344" s="308" t="s">
        <v>2208</v>
      </c>
      <c r="AL344" s="308" t="s">
        <v>2208</v>
      </c>
    </row>
    <row r="345" spans="3:38" hidden="1" outlineLevel="1" x14ac:dyDescent="0.3">
      <c r="C345" s="519" t="s">
        <v>2450</v>
      </c>
      <c r="D345" s="582" t="s">
        <v>2697</v>
      </c>
      <c r="E345" s="308" t="s">
        <v>2208</v>
      </c>
      <c r="F345" s="308" t="s">
        <v>2208</v>
      </c>
      <c r="G345" s="308" t="s">
        <v>2208</v>
      </c>
      <c r="H345" s="308" t="s">
        <v>2208</v>
      </c>
      <c r="I345" s="308" t="s">
        <v>2208</v>
      </c>
      <c r="J345" s="308" t="s">
        <v>2208</v>
      </c>
      <c r="K345" s="308" t="s">
        <v>2208</v>
      </c>
      <c r="L345" s="308" t="s">
        <v>2208</v>
      </c>
      <c r="M345" s="308" t="s">
        <v>2208</v>
      </c>
      <c r="N345" s="308" t="s">
        <v>2208</v>
      </c>
      <c r="O345" s="308" t="s">
        <v>2208</v>
      </c>
      <c r="P345" s="308" t="s">
        <v>2208</v>
      </c>
      <c r="Q345" s="308" t="s">
        <v>2208</v>
      </c>
      <c r="R345" s="308" t="s">
        <v>2208</v>
      </c>
      <c r="S345" s="308" t="s">
        <v>2208</v>
      </c>
      <c r="T345" s="308" t="s">
        <v>2208</v>
      </c>
      <c r="U345" s="308" t="s">
        <v>2208</v>
      </c>
      <c r="V345" s="308" t="s">
        <v>2208</v>
      </c>
      <c r="W345" s="308" t="s">
        <v>2208</v>
      </c>
      <c r="X345" s="308" t="s">
        <v>2208</v>
      </c>
      <c r="Y345" s="308" t="s">
        <v>2208</v>
      </c>
      <c r="Z345" s="308" t="s">
        <v>2208</v>
      </c>
      <c r="AA345" s="308" t="s">
        <v>2208</v>
      </c>
      <c r="AB345" s="308" t="s">
        <v>2208</v>
      </c>
      <c r="AC345" s="308" t="s">
        <v>2208</v>
      </c>
      <c r="AD345" s="308" t="s">
        <v>2208</v>
      </c>
      <c r="AE345" s="308" t="s">
        <v>2208</v>
      </c>
      <c r="AF345" s="308" t="s">
        <v>2208</v>
      </c>
      <c r="AG345" s="308" t="s">
        <v>2208</v>
      </c>
      <c r="AH345" s="308" t="s">
        <v>2208</v>
      </c>
      <c r="AI345" s="308" t="s">
        <v>2208</v>
      </c>
      <c r="AJ345" s="308" t="s">
        <v>2208</v>
      </c>
      <c r="AK345" s="308" t="s">
        <v>2208</v>
      </c>
      <c r="AL345" s="308" t="s">
        <v>2208</v>
      </c>
    </row>
    <row r="346" spans="3:38" hidden="1" outlineLevel="1" x14ac:dyDescent="0.3">
      <c r="C346" s="519" t="s">
        <v>2450</v>
      </c>
      <c r="D346" s="582" t="s">
        <v>2698</v>
      </c>
      <c r="E346" s="308" t="s">
        <v>2208</v>
      </c>
      <c r="F346" s="308" t="s">
        <v>2208</v>
      </c>
      <c r="G346" s="308" t="s">
        <v>2208</v>
      </c>
      <c r="H346" s="308" t="s">
        <v>2208</v>
      </c>
      <c r="I346" s="308" t="s">
        <v>2208</v>
      </c>
      <c r="J346" s="308" t="s">
        <v>2208</v>
      </c>
      <c r="K346" s="308" t="s">
        <v>2208</v>
      </c>
      <c r="L346" s="308" t="s">
        <v>2208</v>
      </c>
      <c r="M346" s="308" t="s">
        <v>2208</v>
      </c>
      <c r="N346" s="308" t="s">
        <v>2208</v>
      </c>
      <c r="O346" s="308" t="s">
        <v>2208</v>
      </c>
      <c r="P346" s="308" t="s">
        <v>2208</v>
      </c>
      <c r="Q346" s="308" t="s">
        <v>2208</v>
      </c>
      <c r="R346" s="308" t="s">
        <v>2208</v>
      </c>
      <c r="S346" s="308" t="s">
        <v>2208</v>
      </c>
      <c r="T346" s="308" t="s">
        <v>2208</v>
      </c>
      <c r="U346" s="308" t="s">
        <v>2208</v>
      </c>
      <c r="V346" s="308" t="s">
        <v>2208</v>
      </c>
      <c r="W346" s="308" t="s">
        <v>2208</v>
      </c>
      <c r="X346" s="308" t="s">
        <v>2208</v>
      </c>
      <c r="Y346" s="308" t="s">
        <v>2208</v>
      </c>
      <c r="Z346" s="308" t="s">
        <v>2208</v>
      </c>
      <c r="AA346" s="308" t="s">
        <v>2208</v>
      </c>
      <c r="AB346" s="308" t="s">
        <v>2208</v>
      </c>
      <c r="AC346" s="308" t="s">
        <v>2208</v>
      </c>
      <c r="AD346" s="308" t="s">
        <v>2208</v>
      </c>
      <c r="AE346" s="308" t="s">
        <v>2208</v>
      </c>
      <c r="AF346" s="308" t="s">
        <v>2208</v>
      </c>
      <c r="AG346" s="308" t="s">
        <v>2208</v>
      </c>
      <c r="AH346" s="308" t="s">
        <v>2208</v>
      </c>
      <c r="AI346" s="308" t="s">
        <v>2208</v>
      </c>
      <c r="AJ346" s="308" t="s">
        <v>2208</v>
      </c>
      <c r="AK346" s="308" t="s">
        <v>2208</v>
      </c>
      <c r="AL346" s="308" t="s">
        <v>2208</v>
      </c>
    </row>
    <row r="347" spans="3:38" hidden="1" outlineLevel="1" x14ac:dyDescent="0.3">
      <c r="C347" s="519" t="s">
        <v>2450</v>
      </c>
      <c r="D347" s="582" t="s">
        <v>2699</v>
      </c>
      <c r="E347" s="308" t="s">
        <v>2208</v>
      </c>
      <c r="F347" s="308" t="s">
        <v>2208</v>
      </c>
      <c r="G347" s="308" t="s">
        <v>2208</v>
      </c>
      <c r="H347" s="308" t="s">
        <v>2208</v>
      </c>
      <c r="I347" s="308" t="s">
        <v>2208</v>
      </c>
      <c r="J347" s="308" t="s">
        <v>2208</v>
      </c>
      <c r="K347" s="308" t="s">
        <v>2208</v>
      </c>
      <c r="L347" s="308" t="s">
        <v>2208</v>
      </c>
      <c r="M347" s="308" t="s">
        <v>2208</v>
      </c>
      <c r="N347" s="308" t="s">
        <v>2208</v>
      </c>
      <c r="O347" s="308" t="s">
        <v>2208</v>
      </c>
      <c r="P347" s="308" t="s">
        <v>2208</v>
      </c>
      <c r="Q347" s="308" t="s">
        <v>2208</v>
      </c>
      <c r="R347" s="308" t="s">
        <v>2208</v>
      </c>
      <c r="S347" s="308" t="s">
        <v>2208</v>
      </c>
      <c r="T347" s="308" t="s">
        <v>2208</v>
      </c>
      <c r="U347" s="308" t="s">
        <v>2208</v>
      </c>
      <c r="V347" s="308" t="s">
        <v>2208</v>
      </c>
      <c r="W347" s="308" t="s">
        <v>2208</v>
      </c>
      <c r="X347" s="308" t="s">
        <v>2208</v>
      </c>
      <c r="Y347" s="308" t="s">
        <v>2208</v>
      </c>
      <c r="Z347" s="308" t="s">
        <v>2208</v>
      </c>
      <c r="AA347" s="308" t="s">
        <v>2208</v>
      </c>
      <c r="AB347" s="308" t="s">
        <v>2208</v>
      </c>
      <c r="AC347" s="308" t="s">
        <v>2208</v>
      </c>
      <c r="AD347" s="308" t="s">
        <v>2208</v>
      </c>
      <c r="AE347" s="308" t="s">
        <v>2208</v>
      </c>
      <c r="AF347" s="308" t="s">
        <v>2208</v>
      </c>
      <c r="AG347" s="308" t="s">
        <v>2208</v>
      </c>
      <c r="AH347" s="308" t="s">
        <v>2208</v>
      </c>
      <c r="AI347" s="308" t="s">
        <v>2208</v>
      </c>
      <c r="AJ347" s="308" t="s">
        <v>2208</v>
      </c>
      <c r="AK347" s="308" t="s">
        <v>2208</v>
      </c>
      <c r="AL347" s="308" t="s">
        <v>2208</v>
      </c>
    </row>
    <row r="348" spans="3:38" hidden="1" outlineLevel="1" x14ac:dyDescent="0.3">
      <c r="C348" s="519" t="s">
        <v>2450</v>
      </c>
      <c r="D348" s="582" t="s">
        <v>2700</v>
      </c>
      <c r="E348" s="308" t="s">
        <v>2208</v>
      </c>
      <c r="F348" s="308" t="s">
        <v>2208</v>
      </c>
      <c r="G348" s="308" t="s">
        <v>2208</v>
      </c>
      <c r="H348" s="308" t="s">
        <v>2208</v>
      </c>
      <c r="I348" s="308" t="s">
        <v>2208</v>
      </c>
      <c r="J348" s="308" t="s">
        <v>2208</v>
      </c>
      <c r="K348" s="308" t="s">
        <v>2208</v>
      </c>
      <c r="L348" s="308" t="s">
        <v>2208</v>
      </c>
      <c r="M348" s="308" t="s">
        <v>2208</v>
      </c>
      <c r="N348" s="308" t="s">
        <v>2208</v>
      </c>
      <c r="O348" s="308" t="s">
        <v>2208</v>
      </c>
      <c r="P348" s="308" t="s">
        <v>2208</v>
      </c>
      <c r="Q348" s="308" t="s">
        <v>2208</v>
      </c>
      <c r="R348" s="308" t="s">
        <v>2208</v>
      </c>
      <c r="S348" s="308" t="s">
        <v>2208</v>
      </c>
      <c r="T348" s="308" t="s">
        <v>2208</v>
      </c>
      <c r="U348" s="308" t="s">
        <v>2208</v>
      </c>
      <c r="V348" s="308" t="s">
        <v>2208</v>
      </c>
      <c r="W348" s="308" t="s">
        <v>2208</v>
      </c>
      <c r="X348" s="308" t="s">
        <v>2208</v>
      </c>
      <c r="Y348" s="308" t="s">
        <v>2208</v>
      </c>
      <c r="Z348" s="308" t="s">
        <v>2208</v>
      </c>
      <c r="AA348" s="308" t="s">
        <v>2208</v>
      </c>
      <c r="AB348" s="308" t="s">
        <v>2208</v>
      </c>
      <c r="AC348" s="308" t="s">
        <v>2208</v>
      </c>
      <c r="AD348" s="308" t="s">
        <v>2208</v>
      </c>
      <c r="AE348" s="308" t="s">
        <v>2208</v>
      </c>
      <c r="AF348" s="308" t="s">
        <v>2208</v>
      </c>
      <c r="AG348" s="308" t="s">
        <v>2208</v>
      </c>
      <c r="AH348" s="308" t="s">
        <v>2208</v>
      </c>
      <c r="AI348" s="308" t="s">
        <v>2208</v>
      </c>
      <c r="AJ348" s="308" t="s">
        <v>2208</v>
      </c>
      <c r="AK348" s="308" t="s">
        <v>2208</v>
      </c>
      <c r="AL348" s="308" t="s">
        <v>2208</v>
      </c>
    </row>
    <row r="349" spans="3:38" hidden="1" outlineLevel="1" x14ac:dyDescent="0.3">
      <c r="C349" s="519" t="s">
        <v>2450</v>
      </c>
      <c r="D349" s="582" t="s">
        <v>2701</v>
      </c>
      <c r="E349" s="308" t="s">
        <v>2208</v>
      </c>
      <c r="F349" s="308" t="s">
        <v>2208</v>
      </c>
      <c r="G349" s="308" t="s">
        <v>2208</v>
      </c>
      <c r="H349" s="308" t="s">
        <v>2208</v>
      </c>
      <c r="I349" s="308" t="s">
        <v>2208</v>
      </c>
      <c r="J349" s="308" t="s">
        <v>2208</v>
      </c>
      <c r="K349" s="308" t="s">
        <v>2208</v>
      </c>
      <c r="L349" s="308" t="s">
        <v>2208</v>
      </c>
      <c r="M349" s="308" t="s">
        <v>2208</v>
      </c>
      <c r="N349" s="308" t="s">
        <v>2208</v>
      </c>
      <c r="O349" s="308" t="s">
        <v>2208</v>
      </c>
      <c r="P349" s="308" t="s">
        <v>2208</v>
      </c>
      <c r="Q349" s="308" t="s">
        <v>2208</v>
      </c>
      <c r="R349" s="308" t="s">
        <v>2208</v>
      </c>
      <c r="S349" s="308" t="s">
        <v>2208</v>
      </c>
      <c r="T349" s="308" t="s">
        <v>2208</v>
      </c>
      <c r="U349" s="308" t="s">
        <v>2208</v>
      </c>
      <c r="V349" s="308" t="s">
        <v>2208</v>
      </c>
      <c r="W349" s="308" t="s">
        <v>2208</v>
      </c>
      <c r="X349" s="308" t="s">
        <v>2208</v>
      </c>
      <c r="Y349" s="308" t="s">
        <v>2208</v>
      </c>
      <c r="Z349" s="308" t="s">
        <v>2208</v>
      </c>
      <c r="AA349" s="308" t="s">
        <v>2208</v>
      </c>
      <c r="AB349" s="308" t="s">
        <v>2208</v>
      </c>
      <c r="AC349" s="308" t="s">
        <v>2208</v>
      </c>
      <c r="AD349" s="308" t="s">
        <v>2208</v>
      </c>
      <c r="AE349" s="308" t="s">
        <v>2208</v>
      </c>
      <c r="AF349" s="308" t="s">
        <v>2208</v>
      </c>
      <c r="AG349" s="308" t="s">
        <v>2208</v>
      </c>
      <c r="AH349" s="308" t="s">
        <v>2208</v>
      </c>
      <c r="AI349" s="308" t="s">
        <v>2208</v>
      </c>
      <c r="AJ349" s="308" t="s">
        <v>2208</v>
      </c>
      <c r="AK349" s="308" t="s">
        <v>2208</v>
      </c>
      <c r="AL349" s="308" t="s">
        <v>2208</v>
      </c>
    </row>
    <row r="350" spans="3:38" hidden="1" outlineLevel="1" x14ac:dyDescent="0.3">
      <c r="C350" s="519" t="s">
        <v>2450</v>
      </c>
      <c r="D350" s="582" t="s">
        <v>2702</v>
      </c>
      <c r="E350" s="308" t="s">
        <v>2208</v>
      </c>
      <c r="F350" s="308" t="s">
        <v>2208</v>
      </c>
      <c r="G350" s="308" t="s">
        <v>2208</v>
      </c>
      <c r="H350" s="308" t="s">
        <v>2208</v>
      </c>
      <c r="I350" s="308" t="s">
        <v>2208</v>
      </c>
      <c r="J350" s="308" t="s">
        <v>2208</v>
      </c>
      <c r="K350" s="308" t="s">
        <v>2208</v>
      </c>
      <c r="L350" s="308" t="s">
        <v>2208</v>
      </c>
      <c r="M350" s="308" t="s">
        <v>2208</v>
      </c>
      <c r="N350" s="308" t="s">
        <v>2208</v>
      </c>
      <c r="O350" s="308" t="s">
        <v>2208</v>
      </c>
      <c r="P350" s="308" t="s">
        <v>2208</v>
      </c>
      <c r="Q350" s="308" t="s">
        <v>2208</v>
      </c>
      <c r="R350" s="308" t="s">
        <v>2208</v>
      </c>
      <c r="S350" s="308" t="s">
        <v>2208</v>
      </c>
      <c r="T350" s="308" t="s">
        <v>2208</v>
      </c>
      <c r="U350" s="308" t="s">
        <v>2208</v>
      </c>
      <c r="V350" s="308" t="s">
        <v>2208</v>
      </c>
      <c r="W350" s="308" t="s">
        <v>2208</v>
      </c>
      <c r="X350" s="308" t="s">
        <v>2208</v>
      </c>
      <c r="Y350" s="308" t="s">
        <v>2208</v>
      </c>
      <c r="Z350" s="308" t="s">
        <v>2208</v>
      </c>
      <c r="AA350" s="308" t="s">
        <v>2208</v>
      </c>
      <c r="AB350" s="308" t="s">
        <v>2208</v>
      </c>
      <c r="AC350" s="308" t="s">
        <v>2208</v>
      </c>
      <c r="AD350" s="308" t="s">
        <v>2208</v>
      </c>
      <c r="AE350" s="308" t="s">
        <v>2208</v>
      </c>
      <c r="AF350" s="308" t="s">
        <v>2208</v>
      </c>
      <c r="AG350" s="308" t="s">
        <v>2208</v>
      </c>
      <c r="AH350" s="308" t="s">
        <v>2208</v>
      </c>
      <c r="AI350" s="308" t="s">
        <v>2208</v>
      </c>
      <c r="AJ350" s="308" t="s">
        <v>2208</v>
      </c>
      <c r="AK350" s="308" t="s">
        <v>2208</v>
      </c>
      <c r="AL350" s="308" t="s">
        <v>2208</v>
      </c>
    </row>
    <row r="351" spans="3:38" hidden="1" outlineLevel="1" x14ac:dyDescent="0.3">
      <c r="C351" s="519" t="s">
        <v>2450</v>
      </c>
      <c r="D351" s="582" t="s">
        <v>2703</v>
      </c>
      <c r="E351" s="308" t="s">
        <v>2208</v>
      </c>
      <c r="F351" s="308" t="s">
        <v>2208</v>
      </c>
      <c r="G351" s="308" t="s">
        <v>2208</v>
      </c>
      <c r="H351" s="308" t="s">
        <v>2208</v>
      </c>
      <c r="I351" s="308" t="s">
        <v>2208</v>
      </c>
      <c r="J351" s="308" t="s">
        <v>2208</v>
      </c>
      <c r="K351" s="308" t="s">
        <v>2208</v>
      </c>
      <c r="L351" s="308" t="s">
        <v>2208</v>
      </c>
      <c r="M351" s="308" t="s">
        <v>2208</v>
      </c>
      <c r="N351" s="308" t="s">
        <v>2208</v>
      </c>
      <c r="O351" s="308" t="s">
        <v>2208</v>
      </c>
      <c r="P351" s="308" t="s">
        <v>2208</v>
      </c>
      <c r="Q351" s="308" t="s">
        <v>2208</v>
      </c>
      <c r="R351" s="308" t="s">
        <v>2208</v>
      </c>
      <c r="S351" s="308" t="s">
        <v>2208</v>
      </c>
      <c r="T351" s="308" t="s">
        <v>2208</v>
      </c>
      <c r="U351" s="308" t="s">
        <v>2208</v>
      </c>
      <c r="V351" s="308" t="s">
        <v>2208</v>
      </c>
      <c r="W351" s="308" t="s">
        <v>2208</v>
      </c>
      <c r="X351" s="308" t="s">
        <v>2208</v>
      </c>
      <c r="Y351" s="308" t="s">
        <v>2208</v>
      </c>
      <c r="Z351" s="308" t="s">
        <v>2208</v>
      </c>
      <c r="AA351" s="308" t="s">
        <v>2208</v>
      </c>
      <c r="AB351" s="308" t="s">
        <v>2208</v>
      </c>
      <c r="AC351" s="308" t="s">
        <v>2208</v>
      </c>
      <c r="AD351" s="308" t="s">
        <v>2208</v>
      </c>
      <c r="AE351" s="308" t="s">
        <v>2208</v>
      </c>
      <c r="AF351" s="308" t="s">
        <v>2208</v>
      </c>
      <c r="AG351" s="308" t="s">
        <v>2208</v>
      </c>
      <c r="AH351" s="308" t="s">
        <v>2208</v>
      </c>
      <c r="AI351" s="308" t="s">
        <v>2208</v>
      </c>
      <c r="AJ351" s="308" t="s">
        <v>2208</v>
      </c>
      <c r="AK351" s="308" t="s">
        <v>2208</v>
      </c>
      <c r="AL351" s="308" t="s">
        <v>2208</v>
      </c>
    </row>
    <row r="352" spans="3:38" hidden="1" outlineLevel="1" x14ac:dyDescent="0.3">
      <c r="C352" s="519"/>
      <c r="D352" s="582"/>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c r="AJ352" s="308"/>
      <c r="AK352" s="308"/>
      <c r="AL352" s="308"/>
    </row>
    <row r="353" spans="3:38" hidden="1" outlineLevel="1" x14ac:dyDescent="0.3">
      <c r="C353" s="519"/>
      <c r="D353" s="582"/>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c r="AJ353" s="308"/>
      <c r="AK353" s="308"/>
      <c r="AL353" s="308"/>
    </row>
    <row r="354" spans="3:38" hidden="1" outlineLevel="1" x14ac:dyDescent="0.3">
      <c r="C354" s="519" t="s">
        <v>2450</v>
      </c>
      <c r="D354" s="582" t="s">
        <v>2704</v>
      </c>
      <c r="E354" s="308" t="s">
        <v>2208</v>
      </c>
      <c r="F354" s="308" t="s">
        <v>2208</v>
      </c>
      <c r="G354" s="308" t="s">
        <v>2208</v>
      </c>
      <c r="H354" s="308" t="s">
        <v>2208</v>
      </c>
      <c r="I354" s="308" t="s">
        <v>2208</v>
      </c>
      <c r="J354" s="308" t="s">
        <v>2208</v>
      </c>
      <c r="K354" s="308" t="s">
        <v>2208</v>
      </c>
      <c r="L354" s="308" t="s">
        <v>2208</v>
      </c>
      <c r="M354" s="308" t="s">
        <v>2208</v>
      </c>
      <c r="N354" s="308" t="s">
        <v>2208</v>
      </c>
      <c r="O354" s="308" t="s">
        <v>2208</v>
      </c>
      <c r="P354" s="308" t="s">
        <v>2208</v>
      </c>
      <c r="Q354" s="308" t="s">
        <v>2208</v>
      </c>
      <c r="R354" s="308" t="s">
        <v>2208</v>
      </c>
      <c r="S354" s="308" t="s">
        <v>2208</v>
      </c>
      <c r="T354" s="308" t="s">
        <v>2208</v>
      </c>
      <c r="U354" s="308" t="s">
        <v>2208</v>
      </c>
      <c r="V354" s="308" t="s">
        <v>2208</v>
      </c>
      <c r="W354" s="308" t="s">
        <v>2208</v>
      </c>
      <c r="X354" s="308" t="s">
        <v>2208</v>
      </c>
      <c r="Y354" s="308" t="s">
        <v>2208</v>
      </c>
      <c r="Z354" s="308" t="s">
        <v>2208</v>
      </c>
      <c r="AA354" s="308" t="s">
        <v>2208</v>
      </c>
      <c r="AB354" s="308" t="s">
        <v>2208</v>
      </c>
      <c r="AC354" s="308" t="s">
        <v>2208</v>
      </c>
      <c r="AD354" s="308" t="s">
        <v>2208</v>
      </c>
      <c r="AE354" s="308" t="s">
        <v>2208</v>
      </c>
      <c r="AF354" s="308" t="s">
        <v>2208</v>
      </c>
      <c r="AG354" s="308" t="s">
        <v>2208</v>
      </c>
      <c r="AH354" s="308" t="s">
        <v>2208</v>
      </c>
      <c r="AI354" s="308" t="s">
        <v>2208</v>
      </c>
      <c r="AJ354" s="308" t="s">
        <v>2208</v>
      </c>
      <c r="AK354" s="308" t="s">
        <v>2208</v>
      </c>
      <c r="AL354" s="308" t="s">
        <v>2208</v>
      </c>
    </row>
    <row r="355" spans="3:38" hidden="1" outlineLevel="1" x14ac:dyDescent="0.3">
      <c r="C355" s="519" t="s">
        <v>2450</v>
      </c>
      <c r="D355" s="582" t="s">
        <v>2705</v>
      </c>
      <c r="E355" s="308" t="s">
        <v>2208</v>
      </c>
      <c r="F355" s="308" t="s">
        <v>2208</v>
      </c>
      <c r="G355" s="308" t="s">
        <v>2208</v>
      </c>
      <c r="H355" s="308" t="s">
        <v>2208</v>
      </c>
      <c r="I355" s="308" t="s">
        <v>2208</v>
      </c>
      <c r="J355" s="308" t="s">
        <v>2208</v>
      </c>
      <c r="K355" s="308" t="s">
        <v>2208</v>
      </c>
      <c r="L355" s="308" t="s">
        <v>2208</v>
      </c>
      <c r="M355" s="308" t="s">
        <v>2208</v>
      </c>
      <c r="N355" s="308" t="s">
        <v>2208</v>
      </c>
      <c r="O355" s="308" t="s">
        <v>2208</v>
      </c>
      <c r="P355" s="308" t="s">
        <v>2208</v>
      </c>
      <c r="Q355" s="308" t="s">
        <v>2208</v>
      </c>
      <c r="R355" s="308" t="s">
        <v>2208</v>
      </c>
      <c r="S355" s="308" t="s">
        <v>2208</v>
      </c>
      <c r="T355" s="308" t="s">
        <v>2208</v>
      </c>
      <c r="U355" s="308" t="s">
        <v>2208</v>
      </c>
      <c r="V355" s="308" t="s">
        <v>2208</v>
      </c>
      <c r="W355" s="308" t="s">
        <v>2208</v>
      </c>
      <c r="X355" s="308" t="s">
        <v>2208</v>
      </c>
      <c r="Y355" s="308" t="s">
        <v>2208</v>
      </c>
      <c r="Z355" s="308" t="s">
        <v>2208</v>
      </c>
      <c r="AA355" s="308" t="s">
        <v>2208</v>
      </c>
      <c r="AB355" s="308" t="s">
        <v>2208</v>
      </c>
      <c r="AC355" s="308" t="s">
        <v>2208</v>
      </c>
      <c r="AD355" s="308" t="s">
        <v>2208</v>
      </c>
      <c r="AE355" s="308" t="s">
        <v>2208</v>
      </c>
      <c r="AF355" s="308" t="s">
        <v>2208</v>
      </c>
      <c r="AG355" s="308" t="s">
        <v>2208</v>
      </c>
      <c r="AH355" s="308" t="s">
        <v>2208</v>
      </c>
      <c r="AI355" s="308" t="s">
        <v>2208</v>
      </c>
      <c r="AJ355" s="308" t="s">
        <v>2208</v>
      </c>
      <c r="AK355" s="308" t="s">
        <v>2208</v>
      </c>
      <c r="AL355" s="308" t="s">
        <v>2208</v>
      </c>
    </row>
    <row r="356" spans="3:38" hidden="1" outlineLevel="1" x14ac:dyDescent="0.3">
      <c r="C356" s="519" t="s">
        <v>2450</v>
      </c>
      <c r="D356" s="582" t="s">
        <v>2706</v>
      </c>
      <c r="E356" s="308" t="s">
        <v>2208</v>
      </c>
      <c r="F356" s="308" t="s">
        <v>2208</v>
      </c>
      <c r="G356" s="308" t="s">
        <v>2208</v>
      </c>
      <c r="H356" s="308" t="s">
        <v>2208</v>
      </c>
      <c r="I356" s="308" t="s">
        <v>2208</v>
      </c>
      <c r="J356" s="308" t="s">
        <v>2208</v>
      </c>
      <c r="K356" s="308" t="s">
        <v>2208</v>
      </c>
      <c r="L356" s="308" t="s">
        <v>2208</v>
      </c>
      <c r="M356" s="308" t="s">
        <v>2208</v>
      </c>
      <c r="N356" s="308" t="s">
        <v>2208</v>
      </c>
      <c r="O356" s="308" t="s">
        <v>2208</v>
      </c>
      <c r="P356" s="308" t="s">
        <v>2208</v>
      </c>
      <c r="Q356" s="308" t="s">
        <v>2208</v>
      </c>
      <c r="R356" s="308" t="s">
        <v>2208</v>
      </c>
      <c r="S356" s="308" t="s">
        <v>2208</v>
      </c>
      <c r="T356" s="308" t="s">
        <v>2208</v>
      </c>
      <c r="U356" s="308" t="s">
        <v>2208</v>
      </c>
      <c r="V356" s="308" t="s">
        <v>2208</v>
      </c>
      <c r="W356" s="308" t="s">
        <v>2208</v>
      </c>
      <c r="X356" s="308" t="s">
        <v>2208</v>
      </c>
      <c r="Y356" s="308" t="s">
        <v>2208</v>
      </c>
      <c r="Z356" s="308" t="s">
        <v>2208</v>
      </c>
      <c r="AA356" s="308" t="s">
        <v>2208</v>
      </c>
      <c r="AB356" s="308" t="s">
        <v>2208</v>
      </c>
      <c r="AC356" s="308" t="s">
        <v>2208</v>
      </c>
      <c r="AD356" s="308" t="s">
        <v>2208</v>
      </c>
      <c r="AE356" s="308" t="s">
        <v>2208</v>
      </c>
      <c r="AF356" s="308" t="s">
        <v>2208</v>
      </c>
      <c r="AG356" s="308" t="s">
        <v>2208</v>
      </c>
      <c r="AH356" s="308" t="s">
        <v>2208</v>
      </c>
      <c r="AI356" s="308" t="s">
        <v>2208</v>
      </c>
      <c r="AJ356" s="308" t="s">
        <v>2208</v>
      </c>
      <c r="AK356" s="308" t="s">
        <v>2208</v>
      </c>
      <c r="AL356" s="308" t="s">
        <v>2208</v>
      </c>
    </row>
    <row r="357" spans="3:38" hidden="1" outlineLevel="1" x14ac:dyDescent="0.3">
      <c r="C357" s="519" t="s">
        <v>2450</v>
      </c>
      <c r="D357" s="582" t="s">
        <v>2707</v>
      </c>
      <c r="E357" s="308" t="s">
        <v>2208</v>
      </c>
      <c r="F357" s="308" t="s">
        <v>2208</v>
      </c>
      <c r="G357" s="308" t="s">
        <v>2208</v>
      </c>
      <c r="H357" s="308" t="s">
        <v>2208</v>
      </c>
      <c r="I357" s="308" t="s">
        <v>2208</v>
      </c>
      <c r="J357" s="308" t="s">
        <v>2208</v>
      </c>
      <c r="K357" s="308" t="s">
        <v>2208</v>
      </c>
      <c r="L357" s="308" t="s">
        <v>2208</v>
      </c>
      <c r="M357" s="308" t="s">
        <v>2208</v>
      </c>
      <c r="N357" s="308" t="s">
        <v>2208</v>
      </c>
      <c r="O357" s="308" t="s">
        <v>2208</v>
      </c>
      <c r="P357" s="308" t="s">
        <v>2208</v>
      </c>
      <c r="Q357" s="308" t="s">
        <v>2208</v>
      </c>
      <c r="R357" s="308" t="s">
        <v>2208</v>
      </c>
      <c r="S357" s="308" t="s">
        <v>2208</v>
      </c>
      <c r="T357" s="308" t="s">
        <v>2208</v>
      </c>
      <c r="U357" s="308" t="s">
        <v>2208</v>
      </c>
      <c r="V357" s="308" t="s">
        <v>2208</v>
      </c>
      <c r="W357" s="308" t="s">
        <v>2208</v>
      </c>
      <c r="X357" s="308" t="s">
        <v>2208</v>
      </c>
      <c r="Y357" s="308" t="s">
        <v>2208</v>
      </c>
      <c r="Z357" s="308" t="s">
        <v>2208</v>
      </c>
      <c r="AA357" s="308" t="s">
        <v>2208</v>
      </c>
      <c r="AB357" s="308" t="s">
        <v>2208</v>
      </c>
      <c r="AC357" s="308" t="s">
        <v>2208</v>
      </c>
      <c r="AD357" s="308" t="s">
        <v>2208</v>
      </c>
      <c r="AE357" s="308" t="s">
        <v>2208</v>
      </c>
      <c r="AF357" s="308" t="s">
        <v>2208</v>
      </c>
      <c r="AG357" s="308" t="s">
        <v>2208</v>
      </c>
      <c r="AH357" s="308" t="s">
        <v>2208</v>
      </c>
      <c r="AI357" s="308" t="s">
        <v>2208</v>
      </c>
      <c r="AJ357" s="308" t="s">
        <v>2208</v>
      </c>
      <c r="AK357" s="308" t="s">
        <v>2208</v>
      </c>
      <c r="AL357" s="308" t="s">
        <v>2208</v>
      </c>
    </row>
    <row r="358" spans="3:38" hidden="1" outlineLevel="1" x14ac:dyDescent="0.3">
      <c r="C358" s="519" t="s">
        <v>2450</v>
      </c>
      <c r="D358" s="582" t="s">
        <v>2708</v>
      </c>
      <c r="E358" s="308" t="s">
        <v>2208</v>
      </c>
      <c r="F358" s="308" t="s">
        <v>2208</v>
      </c>
      <c r="G358" s="308" t="s">
        <v>2208</v>
      </c>
      <c r="H358" s="308" t="s">
        <v>2208</v>
      </c>
      <c r="I358" s="308" t="s">
        <v>2208</v>
      </c>
      <c r="J358" s="308" t="s">
        <v>2208</v>
      </c>
      <c r="K358" s="308" t="s">
        <v>2208</v>
      </c>
      <c r="L358" s="308" t="s">
        <v>2208</v>
      </c>
      <c r="M358" s="308" t="s">
        <v>2208</v>
      </c>
      <c r="N358" s="308" t="s">
        <v>2208</v>
      </c>
      <c r="O358" s="308" t="s">
        <v>2208</v>
      </c>
      <c r="P358" s="308" t="s">
        <v>2208</v>
      </c>
      <c r="Q358" s="308" t="s">
        <v>2208</v>
      </c>
      <c r="R358" s="308" t="s">
        <v>2208</v>
      </c>
      <c r="S358" s="308" t="s">
        <v>2208</v>
      </c>
      <c r="T358" s="308" t="s">
        <v>2208</v>
      </c>
      <c r="U358" s="308" t="s">
        <v>2208</v>
      </c>
      <c r="V358" s="308" t="s">
        <v>2208</v>
      </c>
      <c r="W358" s="308" t="s">
        <v>2208</v>
      </c>
      <c r="X358" s="308" t="s">
        <v>2208</v>
      </c>
      <c r="Y358" s="308" t="s">
        <v>2208</v>
      </c>
      <c r="Z358" s="308" t="s">
        <v>2208</v>
      </c>
      <c r="AA358" s="308" t="s">
        <v>2208</v>
      </c>
      <c r="AB358" s="308" t="s">
        <v>2208</v>
      </c>
      <c r="AC358" s="308" t="s">
        <v>2208</v>
      </c>
      <c r="AD358" s="308" t="s">
        <v>2208</v>
      </c>
      <c r="AE358" s="308" t="s">
        <v>2208</v>
      </c>
      <c r="AF358" s="308" t="s">
        <v>2208</v>
      </c>
      <c r="AG358" s="308" t="s">
        <v>2208</v>
      </c>
      <c r="AH358" s="308" t="s">
        <v>2208</v>
      </c>
      <c r="AI358" s="308" t="s">
        <v>2208</v>
      </c>
      <c r="AJ358" s="308" t="s">
        <v>2208</v>
      </c>
      <c r="AK358" s="308" t="s">
        <v>2208</v>
      </c>
      <c r="AL358" s="308" t="s">
        <v>2208</v>
      </c>
    </row>
    <row r="359" spans="3:38" hidden="1" outlineLevel="1" x14ac:dyDescent="0.3">
      <c r="C359" s="519" t="s">
        <v>2450</v>
      </c>
      <c r="D359" s="582" t="s">
        <v>2709</v>
      </c>
      <c r="E359" s="308" t="s">
        <v>2208</v>
      </c>
      <c r="F359" s="308" t="s">
        <v>2208</v>
      </c>
      <c r="G359" s="308" t="s">
        <v>2208</v>
      </c>
      <c r="H359" s="308" t="s">
        <v>2208</v>
      </c>
      <c r="I359" s="308" t="s">
        <v>2208</v>
      </c>
      <c r="J359" s="308" t="s">
        <v>2208</v>
      </c>
      <c r="K359" s="308" t="s">
        <v>2208</v>
      </c>
      <c r="L359" s="308" t="s">
        <v>2208</v>
      </c>
      <c r="M359" s="308" t="s">
        <v>2208</v>
      </c>
      <c r="N359" s="308" t="s">
        <v>2208</v>
      </c>
      <c r="O359" s="308" t="s">
        <v>2208</v>
      </c>
      <c r="P359" s="308" t="s">
        <v>2208</v>
      </c>
      <c r="Q359" s="308" t="s">
        <v>2208</v>
      </c>
      <c r="R359" s="308" t="s">
        <v>2208</v>
      </c>
      <c r="S359" s="308" t="s">
        <v>2208</v>
      </c>
      <c r="T359" s="308" t="s">
        <v>2208</v>
      </c>
      <c r="U359" s="308" t="s">
        <v>2208</v>
      </c>
      <c r="V359" s="308" t="s">
        <v>2208</v>
      </c>
      <c r="W359" s="308" t="s">
        <v>2208</v>
      </c>
      <c r="X359" s="308" t="s">
        <v>2208</v>
      </c>
      <c r="Y359" s="308" t="s">
        <v>2208</v>
      </c>
      <c r="Z359" s="308" t="s">
        <v>2208</v>
      </c>
      <c r="AA359" s="308" t="s">
        <v>2208</v>
      </c>
      <c r="AB359" s="308" t="s">
        <v>2208</v>
      </c>
      <c r="AC359" s="308" t="s">
        <v>2208</v>
      </c>
      <c r="AD359" s="308" t="s">
        <v>2208</v>
      </c>
      <c r="AE359" s="308" t="s">
        <v>2208</v>
      </c>
      <c r="AF359" s="308" t="s">
        <v>2208</v>
      </c>
      <c r="AG359" s="308" t="s">
        <v>2208</v>
      </c>
      <c r="AH359" s="308" t="s">
        <v>2208</v>
      </c>
      <c r="AI359" s="308" t="s">
        <v>2208</v>
      </c>
      <c r="AJ359" s="308" t="s">
        <v>2208</v>
      </c>
      <c r="AK359" s="308" t="s">
        <v>2208</v>
      </c>
      <c r="AL359" s="308" t="s">
        <v>2208</v>
      </c>
    </row>
    <row r="360" spans="3:38" hidden="1" outlineLevel="1" x14ac:dyDescent="0.3">
      <c r="C360" s="519" t="s">
        <v>2450</v>
      </c>
      <c r="D360" s="582" t="s">
        <v>2710</v>
      </c>
      <c r="E360" s="308" t="s">
        <v>2208</v>
      </c>
      <c r="F360" s="308" t="s">
        <v>2208</v>
      </c>
      <c r="G360" s="308" t="s">
        <v>2208</v>
      </c>
      <c r="H360" s="308" t="s">
        <v>2208</v>
      </c>
      <c r="I360" s="308" t="s">
        <v>2208</v>
      </c>
      <c r="J360" s="308" t="s">
        <v>2208</v>
      </c>
      <c r="K360" s="308" t="s">
        <v>2208</v>
      </c>
      <c r="L360" s="308" t="s">
        <v>2208</v>
      </c>
      <c r="M360" s="308" t="s">
        <v>2208</v>
      </c>
      <c r="N360" s="308" t="s">
        <v>2208</v>
      </c>
      <c r="O360" s="308" t="s">
        <v>2208</v>
      </c>
      <c r="P360" s="308" t="s">
        <v>2208</v>
      </c>
      <c r="Q360" s="308" t="s">
        <v>2208</v>
      </c>
      <c r="R360" s="308" t="s">
        <v>2208</v>
      </c>
      <c r="S360" s="308" t="s">
        <v>2208</v>
      </c>
      <c r="T360" s="308" t="s">
        <v>2208</v>
      </c>
      <c r="U360" s="308" t="s">
        <v>2208</v>
      </c>
      <c r="V360" s="308" t="s">
        <v>2208</v>
      </c>
      <c r="W360" s="308" t="s">
        <v>2208</v>
      </c>
      <c r="X360" s="308" t="s">
        <v>2208</v>
      </c>
      <c r="Y360" s="308" t="s">
        <v>2208</v>
      </c>
      <c r="Z360" s="308" t="s">
        <v>2208</v>
      </c>
      <c r="AA360" s="308" t="s">
        <v>2208</v>
      </c>
      <c r="AB360" s="308" t="s">
        <v>2208</v>
      </c>
      <c r="AC360" s="308" t="s">
        <v>2208</v>
      </c>
      <c r="AD360" s="308" t="s">
        <v>2208</v>
      </c>
      <c r="AE360" s="308" t="s">
        <v>2208</v>
      </c>
      <c r="AF360" s="308" t="s">
        <v>2208</v>
      </c>
      <c r="AG360" s="308" t="s">
        <v>2208</v>
      </c>
      <c r="AH360" s="308" t="s">
        <v>2208</v>
      </c>
      <c r="AI360" s="308" t="s">
        <v>2208</v>
      </c>
      <c r="AJ360" s="308" t="s">
        <v>2208</v>
      </c>
      <c r="AK360" s="308" t="s">
        <v>2208</v>
      </c>
      <c r="AL360" s="308" t="s">
        <v>2208</v>
      </c>
    </row>
    <row r="361" spans="3:38" hidden="1" outlineLevel="1" x14ac:dyDescent="0.3">
      <c r="C361" s="519" t="s">
        <v>2450</v>
      </c>
      <c r="D361" s="582" t="s">
        <v>2711</v>
      </c>
      <c r="E361" s="308" t="s">
        <v>2208</v>
      </c>
      <c r="F361" s="308" t="s">
        <v>2208</v>
      </c>
      <c r="G361" s="308" t="s">
        <v>2208</v>
      </c>
      <c r="H361" s="308" t="s">
        <v>2208</v>
      </c>
      <c r="I361" s="308" t="s">
        <v>2208</v>
      </c>
      <c r="J361" s="308" t="s">
        <v>2208</v>
      </c>
      <c r="K361" s="308" t="s">
        <v>2208</v>
      </c>
      <c r="L361" s="308" t="s">
        <v>2208</v>
      </c>
      <c r="M361" s="308" t="s">
        <v>2208</v>
      </c>
      <c r="N361" s="308" t="s">
        <v>2208</v>
      </c>
      <c r="O361" s="308" t="s">
        <v>2208</v>
      </c>
      <c r="P361" s="308" t="s">
        <v>2208</v>
      </c>
      <c r="Q361" s="308" t="s">
        <v>2208</v>
      </c>
      <c r="R361" s="308" t="s">
        <v>2208</v>
      </c>
      <c r="S361" s="308" t="s">
        <v>2208</v>
      </c>
      <c r="T361" s="308" t="s">
        <v>2208</v>
      </c>
      <c r="U361" s="308" t="s">
        <v>2208</v>
      </c>
      <c r="V361" s="308" t="s">
        <v>2208</v>
      </c>
      <c r="W361" s="308" t="s">
        <v>2208</v>
      </c>
      <c r="X361" s="308" t="s">
        <v>2208</v>
      </c>
      <c r="Y361" s="308" t="s">
        <v>2208</v>
      </c>
      <c r="Z361" s="308" t="s">
        <v>2208</v>
      </c>
      <c r="AA361" s="308" t="s">
        <v>2208</v>
      </c>
      <c r="AB361" s="308" t="s">
        <v>2208</v>
      </c>
      <c r="AC361" s="308" t="s">
        <v>2208</v>
      </c>
      <c r="AD361" s="308" t="s">
        <v>2208</v>
      </c>
      <c r="AE361" s="308" t="s">
        <v>2208</v>
      </c>
      <c r="AF361" s="308" t="s">
        <v>2208</v>
      </c>
      <c r="AG361" s="308" t="s">
        <v>2208</v>
      </c>
      <c r="AH361" s="308" t="s">
        <v>2208</v>
      </c>
      <c r="AI361" s="308" t="s">
        <v>2208</v>
      </c>
      <c r="AJ361" s="308" t="s">
        <v>2208</v>
      </c>
      <c r="AK361" s="308" t="s">
        <v>2208</v>
      </c>
      <c r="AL361" s="308" t="s">
        <v>2208</v>
      </c>
    </row>
    <row r="362" spans="3:38" hidden="1" outlineLevel="1" x14ac:dyDescent="0.3">
      <c r="C362" s="519" t="s">
        <v>2450</v>
      </c>
      <c r="D362" s="582" t="s">
        <v>2712</v>
      </c>
      <c r="E362" s="308" t="s">
        <v>2208</v>
      </c>
      <c r="F362" s="308" t="s">
        <v>2208</v>
      </c>
      <c r="G362" s="308" t="s">
        <v>2208</v>
      </c>
      <c r="H362" s="308" t="s">
        <v>2208</v>
      </c>
      <c r="I362" s="308" t="s">
        <v>2208</v>
      </c>
      <c r="J362" s="308" t="s">
        <v>2208</v>
      </c>
      <c r="K362" s="308" t="s">
        <v>2208</v>
      </c>
      <c r="L362" s="308" t="s">
        <v>2208</v>
      </c>
      <c r="M362" s="308" t="s">
        <v>2208</v>
      </c>
      <c r="N362" s="308" t="s">
        <v>2208</v>
      </c>
      <c r="O362" s="308" t="s">
        <v>2208</v>
      </c>
      <c r="P362" s="308" t="s">
        <v>2208</v>
      </c>
      <c r="Q362" s="308" t="s">
        <v>2208</v>
      </c>
      <c r="R362" s="308" t="s">
        <v>2208</v>
      </c>
      <c r="S362" s="308" t="s">
        <v>2208</v>
      </c>
      <c r="T362" s="308" t="s">
        <v>2208</v>
      </c>
      <c r="U362" s="308" t="s">
        <v>2208</v>
      </c>
      <c r="V362" s="308" t="s">
        <v>2208</v>
      </c>
      <c r="W362" s="308" t="s">
        <v>2208</v>
      </c>
      <c r="X362" s="308" t="s">
        <v>2208</v>
      </c>
      <c r="Y362" s="308" t="s">
        <v>2208</v>
      </c>
      <c r="Z362" s="308" t="s">
        <v>2208</v>
      </c>
      <c r="AA362" s="308" t="s">
        <v>2208</v>
      </c>
      <c r="AB362" s="308" t="s">
        <v>2208</v>
      </c>
      <c r="AC362" s="308" t="s">
        <v>2208</v>
      </c>
      <c r="AD362" s="308" t="s">
        <v>2208</v>
      </c>
      <c r="AE362" s="308" t="s">
        <v>2208</v>
      </c>
      <c r="AF362" s="308" t="s">
        <v>2208</v>
      </c>
      <c r="AG362" s="308" t="s">
        <v>2208</v>
      </c>
      <c r="AH362" s="308" t="s">
        <v>2208</v>
      </c>
      <c r="AI362" s="308" t="s">
        <v>2208</v>
      </c>
      <c r="AJ362" s="308" t="s">
        <v>2208</v>
      </c>
      <c r="AK362" s="308" t="s">
        <v>2208</v>
      </c>
      <c r="AL362" s="308" t="s">
        <v>2208</v>
      </c>
    </row>
    <row r="363" spans="3:38" hidden="1" outlineLevel="1" x14ac:dyDescent="0.3">
      <c r="C363" s="519" t="s">
        <v>2450</v>
      </c>
      <c r="D363" s="582" t="s">
        <v>2713</v>
      </c>
      <c r="E363" s="308" t="s">
        <v>2208</v>
      </c>
      <c r="F363" s="308" t="s">
        <v>2208</v>
      </c>
      <c r="G363" s="308" t="s">
        <v>2208</v>
      </c>
      <c r="H363" s="308" t="s">
        <v>2208</v>
      </c>
      <c r="I363" s="308" t="s">
        <v>2208</v>
      </c>
      <c r="J363" s="308" t="s">
        <v>2208</v>
      </c>
      <c r="K363" s="308" t="s">
        <v>2208</v>
      </c>
      <c r="L363" s="308" t="s">
        <v>2208</v>
      </c>
      <c r="M363" s="308" t="s">
        <v>2208</v>
      </c>
      <c r="N363" s="308" t="s">
        <v>2208</v>
      </c>
      <c r="O363" s="308" t="s">
        <v>2208</v>
      </c>
      <c r="P363" s="308" t="s">
        <v>2208</v>
      </c>
      <c r="Q363" s="308" t="s">
        <v>2208</v>
      </c>
      <c r="R363" s="308" t="s">
        <v>2208</v>
      </c>
      <c r="S363" s="308" t="s">
        <v>2208</v>
      </c>
      <c r="T363" s="308" t="s">
        <v>2208</v>
      </c>
      <c r="U363" s="308" t="s">
        <v>2208</v>
      </c>
      <c r="V363" s="308" t="s">
        <v>2208</v>
      </c>
      <c r="W363" s="308" t="s">
        <v>2208</v>
      </c>
      <c r="X363" s="308" t="s">
        <v>2208</v>
      </c>
      <c r="Y363" s="308" t="s">
        <v>2208</v>
      </c>
      <c r="Z363" s="308" t="s">
        <v>2208</v>
      </c>
      <c r="AA363" s="308" t="s">
        <v>2208</v>
      </c>
      <c r="AB363" s="308" t="s">
        <v>2208</v>
      </c>
      <c r="AC363" s="308" t="s">
        <v>2208</v>
      </c>
      <c r="AD363" s="308" t="s">
        <v>2208</v>
      </c>
      <c r="AE363" s="308" t="s">
        <v>2208</v>
      </c>
      <c r="AF363" s="308" t="s">
        <v>2208</v>
      </c>
      <c r="AG363" s="308" t="s">
        <v>2208</v>
      </c>
      <c r="AH363" s="308" t="s">
        <v>2208</v>
      </c>
      <c r="AI363" s="308" t="s">
        <v>2208</v>
      </c>
      <c r="AJ363" s="308" t="s">
        <v>2208</v>
      </c>
      <c r="AK363" s="308" t="s">
        <v>2208</v>
      </c>
      <c r="AL363" s="308" t="s">
        <v>2208</v>
      </c>
    </row>
    <row r="364" spans="3:38" hidden="1" outlineLevel="1" x14ac:dyDescent="0.3">
      <c r="C364" s="519" t="s">
        <v>2450</v>
      </c>
      <c r="D364" s="582" t="s">
        <v>2714</v>
      </c>
      <c r="E364" s="308" t="s">
        <v>2208</v>
      </c>
      <c r="F364" s="308" t="s">
        <v>2208</v>
      </c>
      <c r="G364" s="308" t="s">
        <v>2208</v>
      </c>
      <c r="H364" s="308" t="s">
        <v>2208</v>
      </c>
      <c r="I364" s="308" t="s">
        <v>2208</v>
      </c>
      <c r="J364" s="308" t="s">
        <v>2208</v>
      </c>
      <c r="K364" s="308" t="s">
        <v>2208</v>
      </c>
      <c r="L364" s="308" t="s">
        <v>2208</v>
      </c>
      <c r="M364" s="308" t="s">
        <v>2208</v>
      </c>
      <c r="N364" s="308" t="s">
        <v>2208</v>
      </c>
      <c r="O364" s="308" t="s">
        <v>2208</v>
      </c>
      <c r="P364" s="308" t="s">
        <v>2208</v>
      </c>
      <c r="Q364" s="308" t="s">
        <v>2208</v>
      </c>
      <c r="R364" s="308" t="s">
        <v>2208</v>
      </c>
      <c r="S364" s="308" t="s">
        <v>2208</v>
      </c>
      <c r="T364" s="308" t="s">
        <v>2208</v>
      </c>
      <c r="U364" s="308" t="s">
        <v>2208</v>
      </c>
      <c r="V364" s="308" t="s">
        <v>2208</v>
      </c>
      <c r="W364" s="308" t="s">
        <v>2208</v>
      </c>
      <c r="X364" s="308" t="s">
        <v>2208</v>
      </c>
      <c r="Y364" s="308" t="s">
        <v>2208</v>
      </c>
      <c r="Z364" s="308" t="s">
        <v>2208</v>
      </c>
      <c r="AA364" s="308" t="s">
        <v>2208</v>
      </c>
      <c r="AB364" s="308" t="s">
        <v>2208</v>
      </c>
      <c r="AC364" s="308" t="s">
        <v>2208</v>
      </c>
      <c r="AD364" s="308" t="s">
        <v>2208</v>
      </c>
      <c r="AE364" s="308" t="s">
        <v>2208</v>
      </c>
      <c r="AF364" s="308" t="s">
        <v>2208</v>
      </c>
      <c r="AG364" s="308" t="s">
        <v>2208</v>
      </c>
      <c r="AH364" s="308" t="s">
        <v>2208</v>
      </c>
      <c r="AI364" s="308" t="s">
        <v>2208</v>
      </c>
      <c r="AJ364" s="308" t="s">
        <v>2208</v>
      </c>
      <c r="AK364" s="308" t="s">
        <v>2208</v>
      </c>
      <c r="AL364" s="308" t="s">
        <v>2208</v>
      </c>
    </row>
    <row r="365" spans="3:38" hidden="1" outlineLevel="1" x14ac:dyDescent="0.3">
      <c r="C365" s="519" t="s">
        <v>2450</v>
      </c>
      <c r="D365" s="582" t="s">
        <v>2715</v>
      </c>
      <c r="E365" s="308" t="s">
        <v>2208</v>
      </c>
      <c r="F365" s="308" t="s">
        <v>2208</v>
      </c>
      <c r="G365" s="308" t="s">
        <v>2208</v>
      </c>
      <c r="H365" s="308" t="s">
        <v>2208</v>
      </c>
      <c r="I365" s="308" t="s">
        <v>2208</v>
      </c>
      <c r="J365" s="308" t="s">
        <v>2208</v>
      </c>
      <c r="K365" s="308" t="s">
        <v>2208</v>
      </c>
      <c r="L365" s="308" t="s">
        <v>2208</v>
      </c>
      <c r="M365" s="308" t="s">
        <v>2208</v>
      </c>
      <c r="N365" s="308" t="s">
        <v>2208</v>
      </c>
      <c r="O365" s="308" t="s">
        <v>2208</v>
      </c>
      <c r="P365" s="308" t="s">
        <v>2208</v>
      </c>
      <c r="Q365" s="308" t="s">
        <v>2208</v>
      </c>
      <c r="R365" s="308" t="s">
        <v>2208</v>
      </c>
      <c r="S365" s="308" t="s">
        <v>2208</v>
      </c>
      <c r="T365" s="308" t="s">
        <v>2208</v>
      </c>
      <c r="U365" s="308" t="s">
        <v>2208</v>
      </c>
      <c r="V365" s="308" t="s">
        <v>2208</v>
      </c>
      <c r="W365" s="308" t="s">
        <v>2208</v>
      </c>
      <c r="X365" s="308" t="s">
        <v>2208</v>
      </c>
      <c r="Y365" s="308" t="s">
        <v>2208</v>
      </c>
      <c r="Z365" s="308" t="s">
        <v>2208</v>
      </c>
      <c r="AA365" s="308" t="s">
        <v>2208</v>
      </c>
      <c r="AB365" s="308" t="s">
        <v>2208</v>
      </c>
      <c r="AC365" s="308" t="s">
        <v>2208</v>
      </c>
      <c r="AD365" s="308" t="s">
        <v>2208</v>
      </c>
      <c r="AE365" s="308" t="s">
        <v>2208</v>
      </c>
      <c r="AF365" s="308" t="s">
        <v>2208</v>
      </c>
      <c r="AG365" s="308" t="s">
        <v>2208</v>
      </c>
      <c r="AH365" s="308" t="s">
        <v>2208</v>
      </c>
      <c r="AI365" s="308" t="s">
        <v>2208</v>
      </c>
      <c r="AJ365" s="308" t="s">
        <v>2208</v>
      </c>
      <c r="AK365" s="308" t="s">
        <v>2208</v>
      </c>
      <c r="AL365" s="308" t="s">
        <v>2208</v>
      </c>
    </row>
    <row r="366" spans="3:38" hidden="1" outlineLevel="1" x14ac:dyDescent="0.3">
      <c r="C366" s="519" t="s">
        <v>2450</v>
      </c>
      <c r="D366" s="582" t="s">
        <v>2716</v>
      </c>
      <c r="E366" s="308" t="s">
        <v>2208</v>
      </c>
      <c r="F366" s="308" t="s">
        <v>2208</v>
      </c>
      <c r="G366" s="308" t="s">
        <v>2208</v>
      </c>
      <c r="H366" s="308" t="s">
        <v>2208</v>
      </c>
      <c r="I366" s="308" t="s">
        <v>2208</v>
      </c>
      <c r="J366" s="308" t="s">
        <v>2208</v>
      </c>
      <c r="K366" s="308" t="s">
        <v>2208</v>
      </c>
      <c r="L366" s="308" t="s">
        <v>2208</v>
      </c>
      <c r="M366" s="308" t="s">
        <v>2208</v>
      </c>
      <c r="N366" s="308" t="s">
        <v>2208</v>
      </c>
      <c r="O366" s="308" t="s">
        <v>2208</v>
      </c>
      <c r="P366" s="308" t="s">
        <v>2208</v>
      </c>
      <c r="Q366" s="308" t="s">
        <v>2208</v>
      </c>
      <c r="R366" s="308" t="s">
        <v>2208</v>
      </c>
      <c r="S366" s="308" t="s">
        <v>2208</v>
      </c>
      <c r="T366" s="308" t="s">
        <v>2208</v>
      </c>
      <c r="U366" s="308" t="s">
        <v>2208</v>
      </c>
      <c r="V366" s="308" t="s">
        <v>2208</v>
      </c>
      <c r="W366" s="308" t="s">
        <v>2208</v>
      </c>
      <c r="X366" s="308" t="s">
        <v>2208</v>
      </c>
      <c r="Y366" s="308" t="s">
        <v>2208</v>
      </c>
      <c r="Z366" s="308" t="s">
        <v>2208</v>
      </c>
      <c r="AA366" s="308" t="s">
        <v>2208</v>
      </c>
      <c r="AB366" s="308" t="s">
        <v>2208</v>
      </c>
      <c r="AC366" s="308" t="s">
        <v>2208</v>
      </c>
      <c r="AD366" s="308" t="s">
        <v>2208</v>
      </c>
      <c r="AE366" s="308" t="s">
        <v>2208</v>
      </c>
      <c r="AF366" s="308" t="s">
        <v>2208</v>
      </c>
      <c r="AG366" s="308" t="s">
        <v>2208</v>
      </c>
      <c r="AH366" s="308" t="s">
        <v>2208</v>
      </c>
      <c r="AI366" s="308" t="s">
        <v>2208</v>
      </c>
      <c r="AJ366" s="308" t="s">
        <v>2208</v>
      </c>
      <c r="AK366" s="308" t="s">
        <v>2208</v>
      </c>
      <c r="AL366" s="308" t="s">
        <v>2208</v>
      </c>
    </row>
    <row r="367" spans="3:38" hidden="1" outlineLevel="1" x14ac:dyDescent="0.3">
      <c r="C367" s="519" t="s">
        <v>2450</v>
      </c>
      <c r="D367" s="582" t="s">
        <v>2717</v>
      </c>
      <c r="E367" s="308" t="s">
        <v>2208</v>
      </c>
      <c r="F367" s="308" t="s">
        <v>2208</v>
      </c>
      <c r="G367" s="308" t="s">
        <v>2208</v>
      </c>
      <c r="H367" s="308" t="s">
        <v>2208</v>
      </c>
      <c r="I367" s="308" t="s">
        <v>2208</v>
      </c>
      <c r="J367" s="308" t="s">
        <v>2208</v>
      </c>
      <c r="K367" s="308" t="s">
        <v>2208</v>
      </c>
      <c r="L367" s="308" t="s">
        <v>2208</v>
      </c>
      <c r="M367" s="308" t="s">
        <v>2208</v>
      </c>
      <c r="N367" s="308" t="s">
        <v>2208</v>
      </c>
      <c r="O367" s="308" t="s">
        <v>2208</v>
      </c>
      <c r="P367" s="308" t="s">
        <v>2208</v>
      </c>
      <c r="Q367" s="308" t="s">
        <v>2208</v>
      </c>
      <c r="R367" s="308" t="s">
        <v>2208</v>
      </c>
      <c r="S367" s="308" t="s">
        <v>2208</v>
      </c>
      <c r="T367" s="308" t="s">
        <v>2208</v>
      </c>
      <c r="U367" s="308" t="s">
        <v>2208</v>
      </c>
      <c r="V367" s="308" t="s">
        <v>2208</v>
      </c>
      <c r="W367" s="308" t="s">
        <v>2208</v>
      </c>
      <c r="X367" s="308" t="s">
        <v>2208</v>
      </c>
      <c r="Y367" s="308" t="s">
        <v>2208</v>
      </c>
      <c r="Z367" s="308" t="s">
        <v>2208</v>
      </c>
      <c r="AA367" s="308" t="s">
        <v>2208</v>
      </c>
      <c r="AB367" s="308" t="s">
        <v>2208</v>
      </c>
      <c r="AC367" s="308" t="s">
        <v>2208</v>
      </c>
      <c r="AD367" s="308" t="s">
        <v>2208</v>
      </c>
      <c r="AE367" s="308" t="s">
        <v>2208</v>
      </c>
      <c r="AF367" s="308" t="s">
        <v>2208</v>
      </c>
      <c r="AG367" s="308" t="s">
        <v>2208</v>
      </c>
      <c r="AH367" s="308" t="s">
        <v>2208</v>
      </c>
      <c r="AI367" s="308" t="s">
        <v>2208</v>
      </c>
      <c r="AJ367" s="308" t="s">
        <v>2208</v>
      </c>
      <c r="AK367" s="308" t="s">
        <v>2208</v>
      </c>
      <c r="AL367" s="308" t="s">
        <v>2208</v>
      </c>
    </row>
    <row r="368" spans="3:38" hidden="1" outlineLevel="1" x14ac:dyDescent="0.3">
      <c r="C368" s="519" t="s">
        <v>2450</v>
      </c>
      <c r="D368" s="582" t="s">
        <v>2718</v>
      </c>
      <c r="E368" s="308" t="s">
        <v>2208</v>
      </c>
      <c r="F368" s="308" t="s">
        <v>2208</v>
      </c>
      <c r="G368" s="308" t="s">
        <v>2208</v>
      </c>
      <c r="H368" s="308" t="s">
        <v>2208</v>
      </c>
      <c r="I368" s="308" t="s">
        <v>2208</v>
      </c>
      <c r="J368" s="308" t="s">
        <v>2208</v>
      </c>
      <c r="K368" s="308" t="s">
        <v>2208</v>
      </c>
      <c r="L368" s="308" t="s">
        <v>2208</v>
      </c>
      <c r="M368" s="308" t="s">
        <v>2208</v>
      </c>
      <c r="N368" s="308" t="s">
        <v>2208</v>
      </c>
      <c r="O368" s="308" t="s">
        <v>2208</v>
      </c>
      <c r="P368" s="308" t="s">
        <v>2208</v>
      </c>
      <c r="Q368" s="308" t="s">
        <v>2208</v>
      </c>
      <c r="R368" s="308" t="s">
        <v>2208</v>
      </c>
      <c r="S368" s="308" t="s">
        <v>2208</v>
      </c>
      <c r="T368" s="308" t="s">
        <v>2208</v>
      </c>
      <c r="U368" s="308" t="s">
        <v>2208</v>
      </c>
      <c r="V368" s="308" t="s">
        <v>2208</v>
      </c>
      <c r="W368" s="308" t="s">
        <v>2208</v>
      </c>
      <c r="X368" s="308" t="s">
        <v>2208</v>
      </c>
      <c r="Y368" s="308" t="s">
        <v>2208</v>
      </c>
      <c r="Z368" s="308" t="s">
        <v>2208</v>
      </c>
      <c r="AA368" s="308" t="s">
        <v>2208</v>
      </c>
      <c r="AB368" s="308" t="s">
        <v>2208</v>
      </c>
      <c r="AC368" s="308" t="s">
        <v>2208</v>
      </c>
      <c r="AD368" s="308" t="s">
        <v>2208</v>
      </c>
      <c r="AE368" s="308" t="s">
        <v>2208</v>
      </c>
      <c r="AF368" s="308" t="s">
        <v>2208</v>
      </c>
      <c r="AG368" s="308" t="s">
        <v>2208</v>
      </c>
      <c r="AH368" s="308" t="s">
        <v>2208</v>
      </c>
      <c r="AI368" s="308" t="s">
        <v>2208</v>
      </c>
      <c r="AJ368" s="308" t="s">
        <v>2208</v>
      </c>
      <c r="AK368" s="308" t="s">
        <v>2208</v>
      </c>
      <c r="AL368" s="308" t="s">
        <v>2208</v>
      </c>
    </row>
    <row r="369" spans="3:38" hidden="1" outlineLevel="1" x14ac:dyDescent="0.3">
      <c r="C369" s="519" t="s">
        <v>2450</v>
      </c>
      <c r="D369" s="582" t="s">
        <v>2719</v>
      </c>
      <c r="E369" s="308" t="s">
        <v>2208</v>
      </c>
      <c r="F369" s="308" t="s">
        <v>2208</v>
      </c>
      <c r="G369" s="308" t="s">
        <v>2208</v>
      </c>
      <c r="H369" s="308" t="s">
        <v>2208</v>
      </c>
      <c r="I369" s="308" t="s">
        <v>2208</v>
      </c>
      <c r="J369" s="308" t="s">
        <v>2208</v>
      </c>
      <c r="K369" s="308" t="s">
        <v>2208</v>
      </c>
      <c r="L369" s="308" t="s">
        <v>2208</v>
      </c>
      <c r="M369" s="308" t="s">
        <v>2208</v>
      </c>
      <c r="N369" s="308" t="s">
        <v>2208</v>
      </c>
      <c r="O369" s="308" t="s">
        <v>2208</v>
      </c>
      <c r="P369" s="308" t="s">
        <v>2208</v>
      </c>
      <c r="Q369" s="308" t="s">
        <v>2208</v>
      </c>
      <c r="R369" s="308" t="s">
        <v>2208</v>
      </c>
      <c r="S369" s="308" t="s">
        <v>2208</v>
      </c>
      <c r="T369" s="308" t="s">
        <v>2208</v>
      </c>
      <c r="U369" s="308" t="s">
        <v>2208</v>
      </c>
      <c r="V369" s="308" t="s">
        <v>2208</v>
      </c>
      <c r="W369" s="308" t="s">
        <v>2208</v>
      </c>
      <c r="X369" s="308" t="s">
        <v>2208</v>
      </c>
      <c r="Y369" s="308" t="s">
        <v>2208</v>
      </c>
      <c r="Z369" s="308" t="s">
        <v>2208</v>
      </c>
      <c r="AA369" s="308" t="s">
        <v>2208</v>
      </c>
      <c r="AB369" s="308" t="s">
        <v>2208</v>
      </c>
      <c r="AC369" s="308" t="s">
        <v>2208</v>
      </c>
      <c r="AD369" s="308" t="s">
        <v>2208</v>
      </c>
      <c r="AE369" s="308" t="s">
        <v>2208</v>
      </c>
      <c r="AF369" s="308" t="s">
        <v>2208</v>
      </c>
      <c r="AG369" s="308" t="s">
        <v>2208</v>
      </c>
      <c r="AH369" s="308" t="s">
        <v>2208</v>
      </c>
      <c r="AI369" s="308" t="s">
        <v>2208</v>
      </c>
      <c r="AJ369" s="308" t="s">
        <v>2208</v>
      </c>
      <c r="AK369" s="308" t="s">
        <v>2208</v>
      </c>
      <c r="AL369" s="308" t="s">
        <v>2208</v>
      </c>
    </row>
    <row r="370" spans="3:38" hidden="1" outlineLevel="1" x14ac:dyDescent="0.3">
      <c r="C370" s="519" t="s">
        <v>2450</v>
      </c>
      <c r="D370" s="582" t="s">
        <v>2720</v>
      </c>
      <c r="E370" s="308" t="s">
        <v>2208</v>
      </c>
      <c r="F370" s="308" t="s">
        <v>2208</v>
      </c>
      <c r="G370" s="308" t="s">
        <v>2208</v>
      </c>
      <c r="H370" s="308" t="s">
        <v>2208</v>
      </c>
      <c r="I370" s="308" t="s">
        <v>2208</v>
      </c>
      <c r="J370" s="308" t="s">
        <v>2208</v>
      </c>
      <c r="K370" s="308" t="s">
        <v>2208</v>
      </c>
      <c r="L370" s="308" t="s">
        <v>2208</v>
      </c>
      <c r="M370" s="308" t="s">
        <v>2208</v>
      </c>
      <c r="N370" s="308" t="s">
        <v>2208</v>
      </c>
      <c r="O370" s="308" t="s">
        <v>2208</v>
      </c>
      <c r="P370" s="308" t="s">
        <v>2208</v>
      </c>
      <c r="Q370" s="308" t="s">
        <v>2208</v>
      </c>
      <c r="R370" s="308" t="s">
        <v>2208</v>
      </c>
      <c r="S370" s="308" t="s">
        <v>2208</v>
      </c>
      <c r="T370" s="308" t="s">
        <v>2208</v>
      </c>
      <c r="U370" s="308" t="s">
        <v>2208</v>
      </c>
      <c r="V370" s="308" t="s">
        <v>2208</v>
      </c>
      <c r="W370" s="308" t="s">
        <v>2208</v>
      </c>
      <c r="X370" s="308" t="s">
        <v>2208</v>
      </c>
      <c r="Y370" s="308" t="s">
        <v>2208</v>
      </c>
      <c r="Z370" s="308" t="s">
        <v>2208</v>
      </c>
      <c r="AA370" s="308" t="s">
        <v>2208</v>
      </c>
      <c r="AB370" s="308" t="s">
        <v>2208</v>
      </c>
      <c r="AC370" s="308" t="s">
        <v>2208</v>
      </c>
      <c r="AD370" s="308" t="s">
        <v>2208</v>
      </c>
      <c r="AE370" s="308" t="s">
        <v>2208</v>
      </c>
      <c r="AF370" s="308" t="s">
        <v>2208</v>
      </c>
      <c r="AG370" s="308" t="s">
        <v>2208</v>
      </c>
      <c r="AH370" s="308" t="s">
        <v>2208</v>
      </c>
      <c r="AI370" s="308" t="s">
        <v>2208</v>
      </c>
      <c r="AJ370" s="308" t="s">
        <v>2208</v>
      </c>
      <c r="AK370" s="308" t="s">
        <v>2208</v>
      </c>
      <c r="AL370" s="308" t="s">
        <v>2208</v>
      </c>
    </row>
    <row r="371" spans="3:38" hidden="1" outlineLevel="1" x14ac:dyDescent="0.3">
      <c r="C371" s="519" t="s">
        <v>2450</v>
      </c>
      <c r="D371" s="582" t="s">
        <v>2721</v>
      </c>
      <c r="E371" s="308" t="s">
        <v>2208</v>
      </c>
      <c r="F371" s="308" t="s">
        <v>2208</v>
      </c>
      <c r="G371" s="308" t="s">
        <v>2208</v>
      </c>
      <c r="H371" s="308" t="s">
        <v>2208</v>
      </c>
      <c r="I371" s="308" t="s">
        <v>2208</v>
      </c>
      <c r="J371" s="308" t="s">
        <v>2208</v>
      </c>
      <c r="K371" s="308" t="s">
        <v>2208</v>
      </c>
      <c r="L371" s="308" t="s">
        <v>2208</v>
      </c>
      <c r="M371" s="308" t="s">
        <v>2208</v>
      </c>
      <c r="N371" s="308" t="s">
        <v>2208</v>
      </c>
      <c r="O371" s="308" t="s">
        <v>2208</v>
      </c>
      <c r="P371" s="308" t="s">
        <v>2208</v>
      </c>
      <c r="Q371" s="308" t="s">
        <v>2208</v>
      </c>
      <c r="R371" s="308" t="s">
        <v>2208</v>
      </c>
      <c r="S371" s="308" t="s">
        <v>2208</v>
      </c>
      <c r="T371" s="308" t="s">
        <v>2208</v>
      </c>
      <c r="U371" s="308" t="s">
        <v>2208</v>
      </c>
      <c r="V371" s="308" t="s">
        <v>2208</v>
      </c>
      <c r="W371" s="308" t="s">
        <v>2208</v>
      </c>
      <c r="X371" s="308" t="s">
        <v>2208</v>
      </c>
      <c r="Y371" s="308" t="s">
        <v>2208</v>
      </c>
      <c r="Z371" s="308" t="s">
        <v>2208</v>
      </c>
      <c r="AA371" s="308" t="s">
        <v>2208</v>
      </c>
      <c r="AB371" s="308" t="s">
        <v>2208</v>
      </c>
      <c r="AC371" s="308" t="s">
        <v>2208</v>
      </c>
      <c r="AD371" s="308" t="s">
        <v>2208</v>
      </c>
      <c r="AE371" s="308" t="s">
        <v>2208</v>
      </c>
      <c r="AF371" s="308" t="s">
        <v>2208</v>
      </c>
      <c r="AG371" s="308" t="s">
        <v>2208</v>
      </c>
      <c r="AH371" s="308" t="s">
        <v>2208</v>
      </c>
      <c r="AI371" s="308" t="s">
        <v>2208</v>
      </c>
      <c r="AJ371" s="308" t="s">
        <v>2208</v>
      </c>
      <c r="AK371" s="308" t="s">
        <v>2208</v>
      </c>
      <c r="AL371" s="308" t="s">
        <v>2208</v>
      </c>
    </row>
    <row r="372" spans="3:38" hidden="1" outlineLevel="1" x14ac:dyDescent="0.3">
      <c r="C372" s="519" t="s">
        <v>2450</v>
      </c>
      <c r="D372" s="582" t="s">
        <v>2722</v>
      </c>
      <c r="E372" s="308" t="s">
        <v>2208</v>
      </c>
      <c r="F372" s="308" t="s">
        <v>2208</v>
      </c>
      <c r="G372" s="308" t="s">
        <v>2208</v>
      </c>
      <c r="H372" s="308" t="s">
        <v>2208</v>
      </c>
      <c r="I372" s="308" t="s">
        <v>2208</v>
      </c>
      <c r="J372" s="308" t="s">
        <v>2208</v>
      </c>
      <c r="K372" s="308" t="s">
        <v>2208</v>
      </c>
      <c r="L372" s="308" t="s">
        <v>2208</v>
      </c>
      <c r="M372" s="308" t="s">
        <v>2208</v>
      </c>
      <c r="N372" s="308" t="s">
        <v>2208</v>
      </c>
      <c r="O372" s="308" t="s">
        <v>2208</v>
      </c>
      <c r="P372" s="308" t="s">
        <v>2208</v>
      </c>
      <c r="Q372" s="308" t="s">
        <v>2208</v>
      </c>
      <c r="R372" s="308" t="s">
        <v>2208</v>
      </c>
      <c r="S372" s="308" t="s">
        <v>2208</v>
      </c>
      <c r="T372" s="308" t="s">
        <v>2208</v>
      </c>
      <c r="U372" s="308" t="s">
        <v>2208</v>
      </c>
      <c r="V372" s="308" t="s">
        <v>2208</v>
      </c>
      <c r="W372" s="308" t="s">
        <v>2208</v>
      </c>
      <c r="X372" s="308" t="s">
        <v>2208</v>
      </c>
      <c r="Y372" s="308" t="s">
        <v>2208</v>
      </c>
      <c r="Z372" s="308" t="s">
        <v>2208</v>
      </c>
      <c r="AA372" s="308" t="s">
        <v>2208</v>
      </c>
      <c r="AB372" s="308" t="s">
        <v>2208</v>
      </c>
      <c r="AC372" s="308" t="s">
        <v>2208</v>
      </c>
      <c r="AD372" s="308" t="s">
        <v>2208</v>
      </c>
      <c r="AE372" s="308" t="s">
        <v>2208</v>
      </c>
      <c r="AF372" s="308" t="s">
        <v>2208</v>
      </c>
      <c r="AG372" s="308" t="s">
        <v>2208</v>
      </c>
      <c r="AH372" s="308" t="s">
        <v>2208</v>
      </c>
      <c r="AI372" s="308" t="s">
        <v>2208</v>
      </c>
      <c r="AJ372" s="308" t="s">
        <v>2208</v>
      </c>
      <c r="AK372" s="308" t="s">
        <v>2208</v>
      </c>
      <c r="AL372" s="308" t="s">
        <v>2208</v>
      </c>
    </row>
    <row r="373" spans="3:38" hidden="1" outlineLevel="1" x14ac:dyDescent="0.3">
      <c r="C373" s="519" t="s">
        <v>2450</v>
      </c>
      <c r="D373" s="582" t="s">
        <v>2723</v>
      </c>
      <c r="E373" s="308" t="s">
        <v>2208</v>
      </c>
      <c r="F373" s="308" t="s">
        <v>2208</v>
      </c>
      <c r="G373" s="308" t="s">
        <v>2208</v>
      </c>
      <c r="H373" s="308" t="s">
        <v>2208</v>
      </c>
      <c r="I373" s="308" t="s">
        <v>2208</v>
      </c>
      <c r="J373" s="308" t="s">
        <v>2208</v>
      </c>
      <c r="K373" s="308" t="s">
        <v>2208</v>
      </c>
      <c r="L373" s="308" t="s">
        <v>2208</v>
      </c>
      <c r="M373" s="308" t="s">
        <v>2208</v>
      </c>
      <c r="N373" s="308" t="s">
        <v>2208</v>
      </c>
      <c r="O373" s="308" t="s">
        <v>2208</v>
      </c>
      <c r="P373" s="308" t="s">
        <v>2208</v>
      </c>
      <c r="Q373" s="308" t="s">
        <v>2208</v>
      </c>
      <c r="R373" s="308" t="s">
        <v>2208</v>
      </c>
      <c r="S373" s="308" t="s">
        <v>2208</v>
      </c>
      <c r="T373" s="308" t="s">
        <v>2208</v>
      </c>
      <c r="U373" s="308" t="s">
        <v>2208</v>
      </c>
      <c r="V373" s="308" t="s">
        <v>2208</v>
      </c>
      <c r="W373" s="308" t="s">
        <v>2208</v>
      </c>
      <c r="X373" s="308" t="s">
        <v>2208</v>
      </c>
      <c r="Y373" s="308" t="s">
        <v>2208</v>
      </c>
      <c r="Z373" s="308" t="s">
        <v>2208</v>
      </c>
      <c r="AA373" s="308" t="s">
        <v>2208</v>
      </c>
      <c r="AB373" s="308" t="s">
        <v>2208</v>
      </c>
      <c r="AC373" s="308" t="s">
        <v>2208</v>
      </c>
      <c r="AD373" s="308" t="s">
        <v>2208</v>
      </c>
      <c r="AE373" s="308" t="s">
        <v>2208</v>
      </c>
      <c r="AF373" s="308" t="s">
        <v>2208</v>
      </c>
      <c r="AG373" s="308" t="s">
        <v>2208</v>
      </c>
      <c r="AH373" s="308" t="s">
        <v>2208</v>
      </c>
      <c r="AI373" s="308" t="s">
        <v>2208</v>
      </c>
      <c r="AJ373" s="308" t="s">
        <v>2208</v>
      </c>
      <c r="AK373" s="308" t="s">
        <v>2208</v>
      </c>
      <c r="AL373" s="308" t="s">
        <v>2208</v>
      </c>
    </row>
    <row r="374" spans="3:38" hidden="1" outlineLevel="1" x14ac:dyDescent="0.3">
      <c r="C374" s="519" t="s">
        <v>2450</v>
      </c>
      <c r="D374" s="582" t="s">
        <v>2724</v>
      </c>
      <c r="E374" s="308" t="s">
        <v>2208</v>
      </c>
      <c r="F374" s="308" t="s">
        <v>2208</v>
      </c>
      <c r="G374" s="308" t="s">
        <v>2208</v>
      </c>
      <c r="H374" s="308" t="s">
        <v>2208</v>
      </c>
      <c r="I374" s="308" t="s">
        <v>2208</v>
      </c>
      <c r="J374" s="308" t="s">
        <v>2208</v>
      </c>
      <c r="K374" s="308" t="s">
        <v>2208</v>
      </c>
      <c r="L374" s="308" t="s">
        <v>2208</v>
      </c>
      <c r="M374" s="308" t="s">
        <v>2208</v>
      </c>
      <c r="N374" s="308" t="s">
        <v>2208</v>
      </c>
      <c r="O374" s="308" t="s">
        <v>2208</v>
      </c>
      <c r="P374" s="308" t="s">
        <v>2208</v>
      </c>
      <c r="Q374" s="308" t="s">
        <v>2208</v>
      </c>
      <c r="R374" s="308" t="s">
        <v>2208</v>
      </c>
      <c r="S374" s="308" t="s">
        <v>2208</v>
      </c>
      <c r="T374" s="308" t="s">
        <v>2208</v>
      </c>
      <c r="U374" s="308" t="s">
        <v>2208</v>
      </c>
      <c r="V374" s="308" t="s">
        <v>2208</v>
      </c>
      <c r="W374" s="308" t="s">
        <v>2208</v>
      </c>
      <c r="X374" s="308" t="s">
        <v>2208</v>
      </c>
      <c r="Y374" s="308" t="s">
        <v>2208</v>
      </c>
      <c r="Z374" s="308" t="s">
        <v>2208</v>
      </c>
      <c r="AA374" s="308" t="s">
        <v>2208</v>
      </c>
      <c r="AB374" s="308" t="s">
        <v>2208</v>
      </c>
      <c r="AC374" s="308" t="s">
        <v>2208</v>
      </c>
      <c r="AD374" s="308" t="s">
        <v>2208</v>
      </c>
      <c r="AE374" s="308" t="s">
        <v>2208</v>
      </c>
      <c r="AF374" s="308" t="s">
        <v>2208</v>
      </c>
      <c r="AG374" s="308" t="s">
        <v>2208</v>
      </c>
      <c r="AH374" s="308" t="s">
        <v>2208</v>
      </c>
      <c r="AI374" s="308" t="s">
        <v>2208</v>
      </c>
      <c r="AJ374" s="308" t="s">
        <v>2208</v>
      </c>
      <c r="AK374" s="308" t="s">
        <v>2208</v>
      </c>
      <c r="AL374" s="308" t="s">
        <v>2208</v>
      </c>
    </row>
    <row r="375" spans="3:38" hidden="1" outlineLevel="1" x14ac:dyDescent="0.3">
      <c r="C375" s="519" t="s">
        <v>2450</v>
      </c>
      <c r="D375" s="582" t="s">
        <v>2725</v>
      </c>
      <c r="E375" s="308" t="s">
        <v>2208</v>
      </c>
      <c r="F375" s="308" t="s">
        <v>2208</v>
      </c>
      <c r="G375" s="308" t="s">
        <v>2208</v>
      </c>
      <c r="H375" s="308" t="s">
        <v>2208</v>
      </c>
      <c r="I375" s="308" t="s">
        <v>2208</v>
      </c>
      <c r="J375" s="308" t="s">
        <v>2208</v>
      </c>
      <c r="K375" s="308" t="s">
        <v>2208</v>
      </c>
      <c r="L375" s="308" t="s">
        <v>2208</v>
      </c>
      <c r="M375" s="308" t="s">
        <v>2208</v>
      </c>
      <c r="N375" s="308" t="s">
        <v>2208</v>
      </c>
      <c r="O375" s="308" t="s">
        <v>2208</v>
      </c>
      <c r="P375" s="308" t="s">
        <v>2208</v>
      </c>
      <c r="Q375" s="308" t="s">
        <v>2208</v>
      </c>
      <c r="R375" s="308" t="s">
        <v>2208</v>
      </c>
      <c r="S375" s="308" t="s">
        <v>2208</v>
      </c>
      <c r="T375" s="308" t="s">
        <v>2208</v>
      </c>
      <c r="U375" s="308" t="s">
        <v>2208</v>
      </c>
      <c r="V375" s="308" t="s">
        <v>2208</v>
      </c>
      <c r="W375" s="308" t="s">
        <v>2208</v>
      </c>
      <c r="X375" s="308" t="s">
        <v>2208</v>
      </c>
      <c r="Y375" s="308" t="s">
        <v>2208</v>
      </c>
      <c r="Z375" s="308" t="s">
        <v>2208</v>
      </c>
      <c r="AA375" s="308" t="s">
        <v>2208</v>
      </c>
      <c r="AB375" s="308" t="s">
        <v>2208</v>
      </c>
      <c r="AC375" s="308" t="s">
        <v>2208</v>
      </c>
      <c r="AD375" s="308" t="s">
        <v>2208</v>
      </c>
      <c r="AE375" s="308" t="s">
        <v>2208</v>
      </c>
      <c r="AF375" s="308" t="s">
        <v>2208</v>
      </c>
      <c r="AG375" s="308" t="s">
        <v>2208</v>
      </c>
      <c r="AH375" s="308" t="s">
        <v>2208</v>
      </c>
      <c r="AI375" s="308" t="s">
        <v>2208</v>
      </c>
      <c r="AJ375" s="308" t="s">
        <v>2208</v>
      </c>
      <c r="AK375" s="308" t="s">
        <v>2208</v>
      </c>
      <c r="AL375" s="308" t="s">
        <v>2208</v>
      </c>
    </row>
    <row r="376" spans="3:38" hidden="1" outlineLevel="1" x14ac:dyDescent="0.3">
      <c r="C376" s="519" t="s">
        <v>2450</v>
      </c>
      <c r="D376" s="582" t="s">
        <v>2726</v>
      </c>
      <c r="E376" s="308" t="s">
        <v>2208</v>
      </c>
      <c r="F376" s="308" t="s">
        <v>2208</v>
      </c>
      <c r="G376" s="308" t="s">
        <v>2208</v>
      </c>
      <c r="H376" s="308" t="s">
        <v>2208</v>
      </c>
      <c r="I376" s="308" t="s">
        <v>2208</v>
      </c>
      <c r="J376" s="308" t="s">
        <v>2208</v>
      </c>
      <c r="K376" s="308" t="s">
        <v>2208</v>
      </c>
      <c r="L376" s="308" t="s">
        <v>2208</v>
      </c>
      <c r="M376" s="308" t="s">
        <v>2208</v>
      </c>
      <c r="N376" s="308" t="s">
        <v>2208</v>
      </c>
      <c r="O376" s="308" t="s">
        <v>2208</v>
      </c>
      <c r="P376" s="308" t="s">
        <v>2208</v>
      </c>
      <c r="Q376" s="308" t="s">
        <v>2208</v>
      </c>
      <c r="R376" s="308" t="s">
        <v>2208</v>
      </c>
      <c r="S376" s="308" t="s">
        <v>2208</v>
      </c>
      <c r="T376" s="308" t="s">
        <v>2208</v>
      </c>
      <c r="U376" s="308" t="s">
        <v>2208</v>
      </c>
      <c r="V376" s="308" t="s">
        <v>2208</v>
      </c>
      <c r="W376" s="308" t="s">
        <v>2208</v>
      </c>
      <c r="X376" s="308" t="s">
        <v>2208</v>
      </c>
      <c r="Y376" s="308" t="s">
        <v>2208</v>
      </c>
      <c r="Z376" s="308" t="s">
        <v>2208</v>
      </c>
      <c r="AA376" s="308" t="s">
        <v>2208</v>
      </c>
      <c r="AB376" s="308" t="s">
        <v>2208</v>
      </c>
      <c r="AC376" s="308" t="s">
        <v>2208</v>
      </c>
      <c r="AD376" s="308" t="s">
        <v>2208</v>
      </c>
      <c r="AE376" s="308" t="s">
        <v>2208</v>
      </c>
      <c r="AF376" s="308" t="s">
        <v>2208</v>
      </c>
      <c r="AG376" s="308" t="s">
        <v>2208</v>
      </c>
      <c r="AH376" s="308" t="s">
        <v>2208</v>
      </c>
      <c r="AI376" s="308" t="s">
        <v>2208</v>
      </c>
      <c r="AJ376" s="308" t="s">
        <v>2208</v>
      </c>
      <c r="AK376" s="308" t="s">
        <v>2208</v>
      </c>
      <c r="AL376" s="308" t="s">
        <v>2208</v>
      </c>
    </row>
    <row r="377" spans="3:38" hidden="1" outlineLevel="1" x14ac:dyDescent="0.3">
      <c r="C377" s="519" t="s">
        <v>2450</v>
      </c>
      <c r="D377" s="582" t="s">
        <v>2727</v>
      </c>
      <c r="E377" s="308" t="s">
        <v>2208</v>
      </c>
      <c r="F377" s="308" t="s">
        <v>2208</v>
      </c>
      <c r="G377" s="308" t="s">
        <v>2208</v>
      </c>
      <c r="H377" s="308" t="s">
        <v>2208</v>
      </c>
      <c r="I377" s="308" t="s">
        <v>2208</v>
      </c>
      <c r="J377" s="308" t="s">
        <v>2208</v>
      </c>
      <c r="K377" s="308" t="s">
        <v>2208</v>
      </c>
      <c r="L377" s="308" t="s">
        <v>2208</v>
      </c>
      <c r="M377" s="308" t="s">
        <v>2208</v>
      </c>
      <c r="N377" s="308" t="s">
        <v>2208</v>
      </c>
      <c r="O377" s="308" t="s">
        <v>2208</v>
      </c>
      <c r="P377" s="308" t="s">
        <v>2208</v>
      </c>
      <c r="Q377" s="308" t="s">
        <v>2208</v>
      </c>
      <c r="R377" s="308" t="s">
        <v>2208</v>
      </c>
      <c r="S377" s="308" t="s">
        <v>2208</v>
      </c>
      <c r="T377" s="308" t="s">
        <v>2208</v>
      </c>
      <c r="U377" s="308" t="s">
        <v>2208</v>
      </c>
      <c r="V377" s="308" t="s">
        <v>2208</v>
      </c>
      <c r="W377" s="308" t="s">
        <v>2208</v>
      </c>
      <c r="X377" s="308" t="s">
        <v>2208</v>
      </c>
      <c r="Y377" s="308" t="s">
        <v>2208</v>
      </c>
      <c r="Z377" s="308" t="s">
        <v>2208</v>
      </c>
      <c r="AA377" s="308" t="s">
        <v>2208</v>
      </c>
      <c r="AB377" s="308" t="s">
        <v>2208</v>
      </c>
      <c r="AC377" s="308" t="s">
        <v>2208</v>
      </c>
      <c r="AD377" s="308" t="s">
        <v>2208</v>
      </c>
      <c r="AE377" s="308" t="s">
        <v>2208</v>
      </c>
      <c r="AF377" s="308" t="s">
        <v>2208</v>
      </c>
      <c r="AG377" s="308" t="s">
        <v>2208</v>
      </c>
      <c r="AH377" s="308" t="s">
        <v>2208</v>
      </c>
      <c r="AI377" s="308" t="s">
        <v>2208</v>
      </c>
      <c r="AJ377" s="308" t="s">
        <v>2208</v>
      </c>
      <c r="AK377" s="308" t="s">
        <v>2208</v>
      </c>
      <c r="AL377" s="308" t="s">
        <v>2208</v>
      </c>
    </row>
    <row r="378" spans="3:38" hidden="1" outlineLevel="1" x14ac:dyDescent="0.3">
      <c r="C378" s="519" t="s">
        <v>2450</v>
      </c>
      <c r="D378" s="582" t="s">
        <v>2728</v>
      </c>
      <c r="E378" s="308" t="s">
        <v>2208</v>
      </c>
      <c r="F378" s="308" t="s">
        <v>2208</v>
      </c>
      <c r="G378" s="308" t="s">
        <v>2208</v>
      </c>
      <c r="H378" s="308" t="s">
        <v>2208</v>
      </c>
      <c r="I378" s="308" t="s">
        <v>2208</v>
      </c>
      <c r="J378" s="308" t="s">
        <v>2208</v>
      </c>
      <c r="K378" s="308" t="s">
        <v>2208</v>
      </c>
      <c r="L378" s="308" t="s">
        <v>2208</v>
      </c>
      <c r="M378" s="308" t="s">
        <v>2208</v>
      </c>
      <c r="N378" s="308" t="s">
        <v>2208</v>
      </c>
      <c r="O378" s="308" t="s">
        <v>2208</v>
      </c>
      <c r="P378" s="308" t="s">
        <v>2208</v>
      </c>
      <c r="Q378" s="308" t="s">
        <v>2208</v>
      </c>
      <c r="R378" s="308" t="s">
        <v>2208</v>
      </c>
      <c r="S378" s="308" t="s">
        <v>2208</v>
      </c>
      <c r="T378" s="308" t="s">
        <v>2208</v>
      </c>
      <c r="U378" s="308" t="s">
        <v>2208</v>
      </c>
      <c r="V378" s="308" t="s">
        <v>2208</v>
      </c>
      <c r="W378" s="308" t="s">
        <v>2208</v>
      </c>
      <c r="X378" s="308" t="s">
        <v>2208</v>
      </c>
      <c r="Y378" s="308" t="s">
        <v>2208</v>
      </c>
      <c r="Z378" s="308" t="s">
        <v>2208</v>
      </c>
      <c r="AA378" s="308" t="s">
        <v>2208</v>
      </c>
      <c r="AB378" s="308" t="s">
        <v>2208</v>
      </c>
      <c r="AC378" s="308" t="s">
        <v>2208</v>
      </c>
      <c r="AD378" s="308" t="s">
        <v>2208</v>
      </c>
      <c r="AE378" s="308" t="s">
        <v>2208</v>
      </c>
      <c r="AF378" s="308" t="s">
        <v>2208</v>
      </c>
      <c r="AG378" s="308" t="s">
        <v>2208</v>
      </c>
      <c r="AH378" s="308" t="s">
        <v>2208</v>
      </c>
      <c r="AI378" s="308" t="s">
        <v>2208</v>
      </c>
      <c r="AJ378" s="308" t="s">
        <v>2208</v>
      </c>
      <c r="AK378" s="308" t="s">
        <v>2208</v>
      </c>
      <c r="AL378" s="308" t="s">
        <v>2208</v>
      </c>
    </row>
    <row r="379" spans="3:38" hidden="1" outlineLevel="1" x14ac:dyDescent="0.3">
      <c r="C379" s="519" t="s">
        <v>2450</v>
      </c>
      <c r="D379" s="582" t="s">
        <v>2729</v>
      </c>
      <c r="E379" s="308" t="s">
        <v>2208</v>
      </c>
      <c r="F379" s="308" t="s">
        <v>2208</v>
      </c>
      <c r="G379" s="308" t="s">
        <v>2208</v>
      </c>
      <c r="H379" s="308" t="s">
        <v>2208</v>
      </c>
      <c r="I379" s="308" t="s">
        <v>2208</v>
      </c>
      <c r="J379" s="308" t="s">
        <v>2208</v>
      </c>
      <c r="K379" s="308" t="s">
        <v>2208</v>
      </c>
      <c r="L379" s="308" t="s">
        <v>2208</v>
      </c>
      <c r="M379" s="308" t="s">
        <v>2208</v>
      </c>
      <c r="N379" s="308" t="s">
        <v>2208</v>
      </c>
      <c r="O379" s="308" t="s">
        <v>2208</v>
      </c>
      <c r="P379" s="308" t="s">
        <v>2208</v>
      </c>
      <c r="Q379" s="308" t="s">
        <v>2208</v>
      </c>
      <c r="R379" s="308" t="s">
        <v>2208</v>
      </c>
      <c r="S379" s="308" t="s">
        <v>2208</v>
      </c>
      <c r="T379" s="308" t="s">
        <v>2208</v>
      </c>
      <c r="U379" s="308" t="s">
        <v>2208</v>
      </c>
      <c r="V379" s="308" t="s">
        <v>2208</v>
      </c>
      <c r="W379" s="308" t="s">
        <v>2208</v>
      </c>
      <c r="X379" s="308" t="s">
        <v>2208</v>
      </c>
      <c r="Y379" s="308" t="s">
        <v>2208</v>
      </c>
      <c r="Z379" s="308" t="s">
        <v>2208</v>
      </c>
      <c r="AA379" s="308" t="s">
        <v>2208</v>
      </c>
      <c r="AB379" s="308" t="s">
        <v>2208</v>
      </c>
      <c r="AC379" s="308" t="s">
        <v>2208</v>
      </c>
      <c r="AD379" s="308" t="s">
        <v>2208</v>
      </c>
      <c r="AE379" s="308" t="s">
        <v>2208</v>
      </c>
      <c r="AF379" s="308" t="s">
        <v>2208</v>
      </c>
      <c r="AG379" s="308" t="s">
        <v>2208</v>
      </c>
      <c r="AH379" s="308" t="s">
        <v>2208</v>
      </c>
      <c r="AI379" s="308" t="s">
        <v>2208</v>
      </c>
      <c r="AJ379" s="308" t="s">
        <v>2208</v>
      </c>
      <c r="AK379" s="308" t="s">
        <v>2208</v>
      </c>
      <c r="AL379" s="308" t="s">
        <v>2208</v>
      </c>
    </row>
    <row r="380" spans="3:38" hidden="1" outlineLevel="1" x14ac:dyDescent="0.3">
      <c r="C380" s="519" t="s">
        <v>2450</v>
      </c>
      <c r="D380" s="582" t="s">
        <v>2730</v>
      </c>
      <c r="E380" s="308" t="s">
        <v>2208</v>
      </c>
      <c r="F380" s="308" t="s">
        <v>2208</v>
      </c>
      <c r="G380" s="308" t="s">
        <v>2208</v>
      </c>
      <c r="H380" s="308" t="s">
        <v>2208</v>
      </c>
      <c r="I380" s="308" t="s">
        <v>2208</v>
      </c>
      <c r="J380" s="308" t="s">
        <v>2208</v>
      </c>
      <c r="K380" s="308" t="s">
        <v>2208</v>
      </c>
      <c r="L380" s="308" t="s">
        <v>2208</v>
      </c>
      <c r="M380" s="308" t="s">
        <v>2208</v>
      </c>
      <c r="N380" s="308" t="s">
        <v>2208</v>
      </c>
      <c r="O380" s="308" t="s">
        <v>2208</v>
      </c>
      <c r="P380" s="308" t="s">
        <v>2208</v>
      </c>
      <c r="Q380" s="308" t="s">
        <v>2208</v>
      </c>
      <c r="R380" s="308" t="s">
        <v>2208</v>
      </c>
      <c r="S380" s="308" t="s">
        <v>2208</v>
      </c>
      <c r="T380" s="308" t="s">
        <v>2208</v>
      </c>
      <c r="U380" s="308" t="s">
        <v>2208</v>
      </c>
      <c r="V380" s="308" t="s">
        <v>2208</v>
      </c>
      <c r="W380" s="308" t="s">
        <v>2208</v>
      </c>
      <c r="X380" s="308" t="s">
        <v>2208</v>
      </c>
      <c r="Y380" s="308" t="s">
        <v>2208</v>
      </c>
      <c r="Z380" s="308" t="s">
        <v>2208</v>
      </c>
      <c r="AA380" s="308" t="s">
        <v>2208</v>
      </c>
      <c r="AB380" s="308" t="s">
        <v>2208</v>
      </c>
      <c r="AC380" s="308" t="s">
        <v>2208</v>
      </c>
      <c r="AD380" s="308" t="s">
        <v>2208</v>
      </c>
      <c r="AE380" s="308" t="s">
        <v>2208</v>
      </c>
      <c r="AF380" s="308" t="s">
        <v>2208</v>
      </c>
      <c r="AG380" s="308" t="s">
        <v>2208</v>
      </c>
      <c r="AH380" s="308" t="s">
        <v>2208</v>
      </c>
      <c r="AI380" s="308" t="s">
        <v>2208</v>
      </c>
      <c r="AJ380" s="308" t="s">
        <v>2208</v>
      </c>
      <c r="AK380" s="308" t="s">
        <v>2208</v>
      </c>
      <c r="AL380" s="308" t="s">
        <v>2208</v>
      </c>
    </row>
    <row r="381" spans="3:38" hidden="1" outlineLevel="1" x14ac:dyDescent="0.3">
      <c r="C381" s="519" t="s">
        <v>2450</v>
      </c>
      <c r="D381" s="582" t="s">
        <v>2731</v>
      </c>
      <c r="E381" s="308" t="s">
        <v>2208</v>
      </c>
      <c r="F381" s="308" t="s">
        <v>2208</v>
      </c>
      <c r="G381" s="308" t="s">
        <v>2208</v>
      </c>
      <c r="H381" s="308" t="s">
        <v>2208</v>
      </c>
      <c r="I381" s="308" t="s">
        <v>2208</v>
      </c>
      <c r="J381" s="308" t="s">
        <v>2208</v>
      </c>
      <c r="K381" s="308" t="s">
        <v>2208</v>
      </c>
      <c r="L381" s="308" t="s">
        <v>2208</v>
      </c>
      <c r="M381" s="308" t="s">
        <v>2208</v>
      </c>
      <c r="N381" s="308" t="s">
        <v>2208</v>
      </c>
      <c r="O381" s="308" t="s">
        <v>2208</v>
      </c>
      <c r="P381" s="308" t="s">
        <v>2208</v>
      </c>
      <c r="Q381" s="308" t="s">
        <v>2208</v>
      </c>
      <c r="R381" s="308" t="s">
        <v>2208</v>
      </c>
      <c r="S381" s="308" t="s">
        <v>2208</v>
      </c>
      <c r="T381" s="308" t="s">
        <v>2208</v>
      </c>
      <c r="U381" s="308" t="s">
        <v>2208</v>
      </c>
      <c r="V381" s="308" t="s">
        <v>2208</v>
      </c>
      <c r="W381" s="308" t="s">
        <v>2208</v>
      </c>
      <c r="X381" s="308" t="s">
        <v>2208</v>
      </c>
      <c r="Y381" s="308" t="s">
        <v>2208</v>
      </c>
      <c r="Z381" s="308" t="s">
        <v>2208</v>
      </c>
      <c r="AA381" s="308" t="s">
        <v>2208</v>
      </c>
      <c r="AB381" s="308" t="s">
        <v>2208</v>
      </c>
      <c r="AC381" s="308" t="s">
        <v>2208</v>
      </c>
      <c r="AD381" s="308" t="s">
        <v>2208</v>
      </c>
      <c r="AE381" s="308" t="s">
        <v>2208</v>
      </c>
      <c r="AF381" s="308" t="s">
        <v>2208</v>
      </c>
      <c r="AG381" s="308" t="s">
        <v>2208</v>
      </c>
      <c r="AH381" s="308" t="s">
        <v>2208</v>
      </c>
      <c r="AI381" s="308" t="s">
        <v>2208</v>
      </c>
      <c r="AJ381" s="308" t="s">
        <v>2208</v>
      </c>
      <c r="AK381" s="308" t="s">
        <v>2208</v>
      </c>
      <c r="AL381" s="308" t="s">
        <v>2208</v>
      </c>
    </row>
    <row r="382" spans="3:38" hidden="1" outlineLevel="1" x14ac:dyDescent="0.3">
      <c r="C382" s="519" t="s">
        <v>2450</v>
      </c>
      <c r="D382" s="582" t="s">
        <v>2732</v>
      </c>
      <c r="E382" s="308" t="s">
        <v>2208</v>
      </c>
      <c r="F382" s="308" t="s">
        <v>2208</v>
      </c>
      <c r="G382" s="308" t="s">
        <v>2208</v>
      </c>
      <c r="H382" s="308" t="s">
        <v>2208</v>
      </c>
      <c r="I382" s="308" t="s">
        <v>2208</v>
      </c>
      <c r="J382" s="308" t="s">
        <v>2208</v>
      </c>
      <c r="K382" s="308" t="s">
        <v>2208</v>
      </c>
      <c r="L382" s="308" t="s">
        <v>2208</v>
      </c>
      <c r="M382" s="308" t="s">
        <v>2208</v>
      </c>
      <c r="N382" s="308" t="s">
        <v>2208</v>
      </c>
      <c r="O382" s="308" t="s">
        <v>2208</v>
      </c>
      <c r="P382" s="308" t="s">
        <v>2208</v>
      </c>
      <c r="Q382" s="308" t="s">
        <v>2208</v>
      </c>
      <c r="R382" s="308" t="s">
        <v>2208</v>
      </c>
      <c r="S382" s="308" t="s">
        <v>2208</v>
      </c>
      <c r="T382" s="308" t="s">
        <v>2208</v>
      </c>
      <c r="U382" s="308" t="s">
        <v>2208</v>
      </c>
      <c r="V382" s="308" t="s">
        <v>2208</v>
      </c>
      <c r="W382" s="308" t="s">
        <v>2208</v>
      </c>
      <c r="X382" s="308" t="s">
        <v>2208</v>
      </c>
      <c r="Y382" s="308" t="s">
        <v>2208</v>
      </c>
      <c r="Z382" s="308" t="s">
        <v>2208</v>
      </c>
      <c r="AA382" s="308" t="s">
        <v>2208</v>
      </c>
      <c r="AB382" s="308" t="s">
        <v>2208</v>
      </c>
      <c r="AC382" s="308" t="s">
        <v>2208</v>
      </c>
      <c r="AD382" s="308" t="s">
        <v>2208</v>
      </c>
      <c r="AE382" s="308" t="s">
        <v>2208</v>
      </c>
      <c r="AF382" s="308" t="s">
        <v>2208</v>
      </c>
      <c r="AG382" s="308" t="s">
        <v>2208</v>
      </c>
      <c r="AH382" s="308" t="s">
        <v>2208</v>
      </c>
      <c r="AI382" s="308" t="s">
        <v>2208</v>
      </c>
      <c r="AJ382" s="308" t="s">
        <v>2208</v>
      </c>
      <c r="AK382" s="308" t="s">
        <v>2208</v>
      </c>
      <c r="AL382" s="308" t="s">
        <v>2208</v>
      </c>
    </row>
    <row r="383" spans="3:38" hidden="1" outlineLevel="1" x14ac:dyDescent="0.3">
      <c r="C383" s="519" t="s">
        <v>2450</v>
      </c>
      <c r="D383" s="582" t="s">
        <v>2733</v>
      </c>
      <c r="E383" s="308" t="s">
        <v>2208</v>
      </c>
      <c r="F383" s="308" t="s">
        <v>2208</v>
      </c>
      <c r="G383" s="308" t="s">
        <v>2208</v>
      </c>
      <c r="H383" s="308" t="s">
        <v>2208</v>
      </c>
      <c r="I383" s="308" t="s">
        <v>2208</v>
      </c>
      <c r="J383" s="308" t="s">
        <v>2208</v>
      </c>
      <c r="K383" s="308" t="s">
        <v>2208</v>
      </c>
      <c r="L383" s="308" t="s">
        <v>2208</v>
      </c>
      <c r="M383" s="308" t="s">
        <v>2208</v>
      </c>
      <c r="N383" s="308" t="s">
        <v>2208</v>
      </c>
      <c r="O383" s="308" t="s">
        <v>2208</v>
      </c>
      <c r="P383" s="308" t="s">
        <v>2208</v>
      </c>
      <c r="Q383" s="308" t="s">
        <v>2208</v>
      </c>
      <c r="R383" s="308" t="s">
        <v>2208</v>
      </c>
      <c r="S383" s="308" t="s">
        <v>2208</v>
      </c>
      <c r="T383" s="308" t="s">
        <v>2208</v>
      </c>
      <c r="U383" s="308" t="s">
        <v>2208</v>
      </c>
      <c r="V383" s="308" t="s">
        <v>2208</v>
      </c>
      <c r="W383" s="308" t="s">
        <v>2208</v>
      </c>
      <c r="X383" s="308" t="s">
        <v>2208</v>
      </c>
      <c r="Y383" s="308" t="s">
        <v>2208</v>
      </c>
      <c r="Z383" s="308" t="s">
        <v>2208</v>
      </c>
      <c r="AA383" s="308" t="s">
        <v>2208</v>
      </c>
      <c r="AB383" s="308" t="s">
        <v>2208</v>
      </c>
      <c r="AC383" s="308" t="s">
        <v>2208</v>
      </c>
      <c r="AD383" s="308" t="s">
        <v>2208</v>
      </c>
      <c r="AE383" s="308" t="s">
        <v>2208</v>
      </c>
      <c r="AF383" s="308" t="s">
        <v>2208</v>
      </c>
      <c r="AG383" s="308" t="s">
        <v>2208</v>
      </c>
      <c r="AH383" s="308" t="s">
        <v>2208</v>
      </c>
      <c r="AI383" s="308" t="s">
        <v>2208</v>
      </c>
      <c r="AJ383" s="308" t="s">
        <v>2208</v>
      </c>
      <c r="AK383" s="308" t="s">
        <v>2208</v>
      </c>
      <c r="AL383" s="308" t="s">
        <v>2208</v>
      </c>
    </row>
    <row r="384" spans="3:38" hidden="1" outlineLevel="1" x14ac:dyDescent="0.3">
      <c r="C384" s="519" t="s">
        <v>2450</v>
      </c>
      <c r="D384" s="582" t="s">
        <v>2734</v>
      </c>
      <c r="E384" s="308" t="s">
        <v>2208</v>
      </c>
      <c r="F384" s="308" t="s">
        <v>2208</v>
      </c>
      <c r="G384" s="308" t="s">
        <v>2208</v>
      </c>
      <c r="H384" s="308" t="s">
        <v>2208</v>
      </c>
      <c r="I384" s="308" t="s">
        <v>2208</v>
      </c>
      <c r="J384" s="308" t="s">
        <v>2208</v>
      </c>
      <c r="K384" s="308" t="s">
        <v>2208</v>
      </c>
      <c r="L384" s="308" t="s">
        <v>2208</v>
      </c>
      <c r="M384" s="308" t="s">
        <v>2208</v>
      </c>
      <c r="N384" s="308" t="s">
        <v>2208</v>
      </c>
      <c r="O384" s="308" t="s">
        <v>2208</v>
      </c>
      <c r="P384" s="308" t="s">
        <v>2208</v>
      </c>
      <c r="Q384" s="308" t="s">
        <v>2208</v>
      </c>
      <c r="R384" s="308" t="s">
        <v>2208</v>
      </c>
      <c r="S384" s="308" t="s">
        <v>2208</v>
      </c>
      <c r="T384" s="308" t="s">
        <v>2208</v>
      </c>
      <c r="U384" s="308" t="s">
        <v>2208</v>
      </c>
      <c r="V384" s="308" t="s">
        <v>2208</v>
      </c>
      <c r="W384" s="308" t="s">
        <v>2208</v>
      </c>
      <c r="X384" s="308" t="s">
        <v>2208</v>
      </c>
      <c r="Y384" s="308" t="s">
        <v>2208</v>
      </c>
      <c r="Z384" s="308" t="s">
        <v>2208</v>
      </c>
      <c r="AA384" s="308" t="s">
        <v>2208</v>
      </c>
      <c r="AB384" s="308" t="s">
        <v>2208</v>
      </c>
      <c r="AC384" s="308" t="s">
        <v>2208</v>
      </c>
      <c r="AD384" s="308" t="s">
        <v>2208</v>
      </c>
      <c r="AE384" s="308" t="s">
        <v>2208</v>
      </c>
      <c r="AF384" s="308" t="s">
        <v>2208</v>
      </c>
      <c r="AG384" s="308" t="s">
        <v>2208</v>
      </c>
      <c r="AH384" s="308" t="s">
        <v>2208</v>
      </c>
      <c r="AI384" s="308" t="s">
        <v>2208</v>
      </c>
      <c r="AJ384" s="308" t="s">
        <v>2208</v>
      </c>
      <c r="AK384" s="308" t="s">
        <v>2208</v>
      </c>
      <c r="AL384" s="308" t="s">
        <v>2208</v>
      </c>
    </row>
    <row r="385" spans="3:38" hidden="1" outlineLevel="1" x14ac:dyDescent="0.3">
      <c r="C385" s="519" t="s">
        <v>2450</v>
      </c>
      <c r="D385" s="582" t="s">
        <v>2735</v>
      </c>
      <c r="E385" s="308" t="s">
        <v>2208</v>
      </c>
      <c r="F385" s="308" t="s">
        <v>2208</v>
      </c>
      <c r="G385" s="308" t="s">
        <v>2208</v>
      </c>
      <c r="H385" s="308" t="s">
        <v>2208</v>
      </c>
      <c r="I385" s="308" t="s">
        <v>2208</v>
      </c>
      <c r="J385" s="308" t="s">
        <v>2208</v>
      </c>
      <c r="K385" s="308" t="s">
        <v>2208</v>
      </c>
      <c r="L385" s="308" t="s">
        <v>2208</v>
      </c>
      <c r="M385" s="308" t="s">
        <v>2208</v>
      </c>
      <c r="N385" s="308" t="s">
        <v>2208</v>
      </c>
      <c r="O385" s="308" t="s">
        <v>2208</v>
      </c>
      <c r="P385" s="308" t="s">
        <v>2208</v>
      </c>
      <c r="Q385" s="308" t="s">
        <v>2208</v>
      </c>
      <c r="R385" s="308" t="s">
        <v>2208</v>
      </c>
      <c r="S385" s="308" t="s">
        <v>2208</v>
      </c>
      <c r="T385" s="308" t="s">
        <v>2208</v>
      </c>
      <c r="U385" s="308" t="s">
        <v>2208</v>
      </c>
      <c r="V385" s="308" t="s">
        <v>2208</v>
      </c>
      <c r="W385" s="308" t="s">
        <v>2208</v>
      </c>
      <c r="X385" s="308" t="s">
        <v>2208</v>
      </c>
      <c r="Y385" s="308" t="s">
        <v>2208</v>
      </c>
      <c r="Z385" s="308" t="s">
        <v>2208</v>
      </c>
      <c r="AA385" s="308" t="s">
        <v>2208</v>
      </c>
      <c r="AB385" s="308" t="s">
        <v>2208</v>
      </c>
      <c r="AC385" s="308" t="s">
        <v>2208</v>
      </c>
      <c r="AD385" s="308" t="s">
        <v>2208</v>
      </c>
      <c r="AE385" s="308" t="s">
        <v>2208</v>
      </c>
      <c r="AF385" s="308" t="s">
        <v>2208</v>
      </c>
      <c r="AG385" s="308" t="s">
        <v>2208</v>
      </c>
      <c r="AH385" s="308" t="s">
        <v>2208</v>
      </c>
      <c r="AI385" s="308" t="s">
        <v>2208</v>
      </c>
      <c r="AJ385" s="308" t="s">
        <v>2208</v>
      </c>
      <c r="AK385" s="308" t="s">
        <v>2208</v>
      </c>
      <c r="AL385" s="308" t="s">
        <v>2208</v>
      </c>
    </row>
    <row r="386" spans="3:38" hidden="1" outlineLevel="1" x14ac:dyDescent="0.3">
      <c r="C386" s="519" t="s">
        <v>2450</v>
      </c>
      <c r="D386" s="582" t="s">
        <v>2736</v>
      </c>
      <c r="E386" s="308" t="s">
        <v>2208</v>
      </c>
      <c r="F386" s="308" t="s">
        <v>2208</v>
      </c>
      <c r="G386" s="308" t="s">
        <v>2208</v>
      </c>
      <c r="H386" s="308" t="s">
        <v>2208</v>
      </c>
      <c r="I386" s="308" t="s">
        <v>2208</v>
      </c>
      <c r="J386" s="308" t="s">
        <v>2208</v>
      </c>
      <c r="K386" s="308" t="s">
        <v>2208</v>
      </c>
      <c r="L386" s="308" t="s">
        <v>2208</v>
      </c>
      <c r="M386" s="308" t="s">
        <v>2208</v>
      </c>
      <c r="N386" s="308" t="s">
        <v>2208</v>
      </c>
      <c r="O386" s="308" t="s">
        <v>2208</v>
      </c>
      <c r="P386" s="308" t="s">
        <v>2208</v>
      </c>
      <c r="Q386" s="308" t="s">
        <v>2208</v>
      </c>
      <c r="R386" s="308" t="s">
        <v>2208</v>
      </c>
      <c r="S386" s="308" t="s">
        <v>2208</v>
      </c>
      <c r="T386" s="308" t="s">
        <v>2208</v>
      </c>
      <c r="U386" s="308" t="s">
        <v>2208</v>
      </c>
      <c r="V386" s="308" t="s">
        <v>2208</v>
      </c>
      <c r="W386" s="308" t="s">
        <v>2208</v>
      </c>
      <c r="X386" s="308" t="s">
        <v>2208</v>
      </c>
      <c r="Y386" s="308" t="s">
        <v>2208</v>
      </c>
      <c r="Z386" s="308" t="s">
        <v>2208</v>
      </c>
      <c r="AA386" s="308" t="s">
        <v>2208</v>
      </c>
      <c r="AB386" s="308" t="s">
        <v>2208</v>
      </c>
      <c r="AC386" s="308" t="s">
        <v>2208</v>
      </c>
      <c r="AD386" s="308" t="s">
        <v>2208</v>
      </c>
      <c r="AE386" s="308" t="s">
        <v>2208</v>
      </c>
      <c r="AF386" s="308" t="s">
        <v>2208</v>
      </c>
      <c r="AG386" s="308" t="s">
        <v>2208</v>
      </c>
      <c r="AH386" s="308" t="s">
        <v>2208</v>
      </c>
      <c r="AI386" s="308" t="s">
        <v>2208</v>
      </c>
      <c r="AJ386" s="308" t="s">
        <v>2208</v>
      </c>
      <c r="AK386" s="308" t="s">
        <v>2208</v>
      </c>
      <c r="AL386" s="308" t="s">
        <v>2208</v>
      </c>
    </row>
    <row r="387" spans="3:38" hidden="1" outlineLevel="1" x14ac:dyDescent="0.3">
      <c r="C387" s="519" t="s">
        <v>2450</v>
      </c>
      <c r="D387" s="582" t="s">
        <v>2737</v>
      </c>
      <c r="E387" s="308" t="s">
        <v>2208</v>
      </c>
      <c r="F387" s="308" t="s">
        <v>2208</v>
      </c>
      <c r="G387" s="308" t="s">
        <v>2208</v>
      </c>
      <c r="H387" s="308" t="s">
        <v>2208</v>
      </c>
      <c r="I387" s="308" t="s">
        <v>2208</v>
      </c>
      <c r="J387" s="308" t="s">
        <v>2208</v>
      </c>
      <c r="K387" s="308" t="s">
        <v>2208</v>
      </c>
      <c r="L387" s="308" t="s">
        <v>2208</v>
      </c>
      <c r="M387" s="308" t="s">
        <v>2208</v>
      </c>
      <c r="N387" s="308" t="s">
        <v>2208</v>
      </c>
      <c r="O387" s="308" t="s">
        <v>2208</v>
      </c>
      <c r="P387" s="308" t="s">
        <v>2208</v>
      </c>
      <c r="Q387" s="308" t="s">
        <v>2208</v>
      </c>
      <c r="R387" s="308" t="s">
        <v>2208</v>
      </c>
      <c r="S387" s="308" t="s">
        <v>2208</v>
      </c>
      <c r="T387" s="308" t="s">
        <v>2208</v>
      </c>
      <c r="U387" s="308" t="s">
        <v>2208</v>
      </c>
      <c r="V387" s="308" t="s">
        <v>2208</v>
      </c>
      <c r="W387" s="308" t="s">
        <v>2208</v>
      </c>
      <c r="X387" s="308" t="s">
        <v>2208</v>
      </c>
      <c r="Y387" s="308" t="s">
        <v>2208</v>
      </c>
      <c r="Z387" s="308" t="s">
        <v>2208</v>
      </c>
      <c r="AA387" s="308" t="s">
        <v>2208</v>
      </c>
      <c r="AB387" s="308" t="s">
        <v>2208</v>
      </c>
      <c r="AC387" s="308" t="s">
        <v>2208</v>
      </c>
      <c r="AD387" s="308" t="s">
        <v>2208</v>
      </c>
      <c r="AE387" s="308" t="s">
        <v>2208</v>
      </c>
      <c r="AF387" s="308" t="s">
        <v>2208</v>
      </c>
      <c r="AG387" s="308" t="s">
        <v>2208</v>
      </c>
      <c r="AH387" s="308" t="s">
        <v>2208</v>
      </c>
      <c r="AI387" s="308" t="s">
        <v>2208</v>
      </c>
      <c r="AJ387" s="308" t="s">
        <v>2208</v>
      </c>
      <c r="AK387" s="308" t="s">
        <v>2208</v>
      </c>
      <c r="AL387" s="308" t="s">
        <v>2208</v>
      </c>
    </row>
    <row r="388" spans="3:38" hidden="1" outlineLevel="1" x14ac:dyDescent="0.3">
      <c r="C388" s="519" t="s">
        <v>2450</v>
      </c>
      <c r="D388" s="582" t="s">
        <v>2738</v>
      </c>
      <c r="E388" s="308" t="s">
        <v>2208</v>
      </c>
      <c r="F388" s="308" t="s">
        <v>2208</v>
      </c>
      <c r="G388" s="308" t="s">
        <v>2208</v>
      </c>
      <c r="H388" s="308" t="s">
        <v>2208</v>
      </c>
      <c r="I388" s="308" t="s">
        <v>2208</v>
      </c>
      <c r="J388" s="308" t="s">
        <v>2208</v>
      </c>
      <c r="K388" s="308" t="s">
        <v>2208</v>
      </c>
      <c r="L388" s="308" t="s">
        <v>2208</v>
      </c>
      <c r="M388" s="308" t="s">
        <v>2208</v>
      </c>
      <c r="N388" s="308" t="s">
        <v>2208</v>
      </c>
      <c r="O388" s="308" t="s">
        <v>2208</v>
      </c>
      <c r="P388" s="308" t="s">
        <v>2208</v>
      </c>
      <c r="Q388" s="308" t="s">
        <v>2208</v>
      </c>
      <c r="R388" s="308" t="s">
        <v>2208</v>
      </c>
      <c r="S388" s="308" t="s">
        <v>2208</v>
      </c>
      <c r="T388" s="308" t="s">
        <v>2208</v>
      </c>
      <c r="U388" s="308" t="s">
        <v>2208</v>
      </c>
      <c r="V388" s="308" t="s">
        <v>2208</v>
      </c>
      <c r="W388" s="308" t="s">
        <v>2208</v>
      </c>
      <c r="X388" s="308" t="s">
        <v>2208</v>
      </c>
      <c r="Y388" s="308" t="s">
        <v>2208</v>
      </c>
      <c r="Z388" s="308" t="s">
        <v>2208</v>
      </c>
      <c r="AA388" s="308" t="s">
        <v>2208</v>
      </c>
      <c r="AB388" s="308" t="s">
        <v>2208</v>
      </c>
      <c r="AC388" s="308" t="s">
        <v>2208</v>
      </c>
      <c r="AD388" s="308" t="s">
        <v>2208</v>
      </c>
      <c r="AE388" s="308" t="s">
        <v>2208</v>
      </c>
      <c r="AF388" s="308" t="s">
        <v>2208</v>
      </c>
      <c r="AG388" s="308" t="s">
        <v>2208</v>
      </c>
      <c r="AH388" s="308" t="s">
        <v>2208</v>
      </c>
      <c r="AI388" s="308" t="s">
        <v>2208</v>
      </c>
      <c r="AJ388" s="308" t="s">
        <v>2208</v>
      </c>
      <c r="AK388" s="308" t="s">
        <v>2208</v>
      </c>
      <c r="AL388" s="308" t="s">
        <v>2208</v>
      </c>
    </row>
    <row r="389" spans="3:38" hidden="1" outlineLevel="1" x14ac:dyDescent="0.3">
      <c r="C389" s="519" t="s">
        <v>2450</v>
      </c>
      <c r="D389" s="582" t="s">
        <v>2739</v>
      </c>
      <c r="E389" s="308" t="s">
        <v>2208</v>
      </c>
      <c r="F389" s="308" t="s">
        <v>2208</v>
      </c>
      <c r="G389" s="308" t="s">
        <v>2208</v>
      </c>
      <c r="H389" s="308" t="s">
        <v>2208</v>
      </c>
      <c r="I389" s="308" t="s">
        <v>2208</v>
      </c>
      <c r="J389" s="308" t="s">
        <v>2208</v>
      </c>
      <c r="K389" s="308" t="s">
        <v>2208</v>
      </c>
      <c r="L389" s="308" t="s">
        <v>2208</v>
      </c>
      <c r="M389" s="308" t="s">
        <v>2208</v>
      </c>
      <c r="N389" s="308" t="s">
        <v>2208</v>
      </c>
      <c r="O389" s="308" t="s">
        <v>2208</v>
      </c>
      <c r="P389" s="308" t="s">
        <v>2208</v>
      </c>
      <c r="Q389" s="308" t="s">
        <v>2208</v>
      </c>
      <c r="R389" s="308" t="s">
        <v>2208</v>
      </c>
      <c r="S389" s="308" t="s">
        <v>2208</v>
      </c>
      <c r="T389" s="308" t="s">
        <v>2208</v>
      </c>
      <c r="U389" s="308" t="s">
        <v>2208</v>
      </c>
      <c r="V389" s="308" t="s">
        <v>2208</v>
      </c>
      <c r="W389" s="308" t="s">
        <v>2208</v>
      </c>
      <c r="X389" s="308" t="s">
        <v>2208</v>
      </c>
      <c r="Y389" s="308" t="s">
        <v>2208</v>
      </c>
      <c r="Z389" s="308" t="s">
        <v>2208</v>
      </c>
      <c r="AA389" s="308" t="s">
        <v>2208</v>
      </c>
      <c r="AB389" s="308" t="s">
        <v>2208</v>
      </c>
      <c r="AC389" s="308" t="s">
        <v>2208</v>
      </c>
      <c r="AD389" s="308" t="s">
        <v>2208</v>
      </c>
      <c r="AE389" s="308" t="s">
        <v>2208</v>
      </c>
      <c r="AF389" s="308" t="s">
        <v>2208</v>
      </c>
      <c r="AG389" s="308" t="s">
        <v>2208</v>
      </c>
      <c r="AH389" s="308" t="s">
        <v>2208</v>
      </c>
      <c r="AI389" s="308" t="s">
        <v>2208</v>
      </c>
      <c r="AJ389" s="308" t="s">
        <v>2208</v>
      </c>
      <c r="AK389" s="308" t="s">
        <v>2208</v>
      </c>
      <c r="AL389" s="308" t="s">
        <v>2208</v>
      </c>
    </row>
    <row r="390" spans="3:38" hidden="1" outlineLevel="1" x14ac:dyDescent="0.3">
      <c r="C390" s="519" t="s">
        <v>2450</v>
      </c>
      <c r="D390" s="582" t="s">
        <v>2740</v>
      </c>
      <c r="E390" s="308" t="s">
        <v>2208</v>
      </c>
      <c r="F390" s="308" t="s">
        <v>2208</v>
      </c>
      <c r="G390" s="308" t="s">
        <v>2208</v>
      </c>
      <c r="H390" s="308" t="s">
        <v>2208</v>
      </c>
      <c r="I390" s="308" t="s">
        <v>2208</v>
      </c>
      <c r="J390" s="308" t="s">
        <v>2208</v>
      </c>
      <c r="K390" s="308" t="s">
        <v>2208</v>
      </c>
      <c r="L390" s="308" t="s">
        <v>2208</v>
      </c>
      <c r="M390" s="308" t="s">
        <v>2208</v>
      </c>
      <c r="N390" s="308" t="s">
        <v>2208</v>
      </c>
      <c r="O390" s="308" t="s">
        <v>2208</v>
      </c>
      <c r="P390" s="308" t="s">
        <v>2208</v>
      </c>
      <c r="Q390" s="308" t="s">
        <v>2208</v>
      </c>
      <c r="R390" s="308" t="s">
        <v>2208</v>
      </c>
      <c r="S390" s="308" t="s">
        <v>2208</v>
      </c>
      <c r="T390" s="308" t="s">
        <v>2208</v>
      </c>
      <c r="U390" s="308" t="s">
        <v>2208</v>
      </c>
      <c r="V390" s="308" t="s">
        <v>2208</v>
      </c>
      <c r="W390" s="308" t="s">
        <v>2208</v>
      </c>
      <c r="X390" s="308" t="s">
        <v>2208</v>
      </c>
      <c r="Y390" s="308" t="s">
        <v>2208</v>
      </c>
      <c r="Z390" s="308" t="s">
        <v>2208</v>
      </c>
      <c r="AA390" s="308" t="s">
        <v>2208</v>
      </c>
      <c r="AB390" s="308" t="s">
        <v>2208</v>
      </c>
      <c r="AC390" s="308" t="s">
        <v>2208</v>
      </c>
      <c r="AD390" s="308" t="s">
        <v>2208</v>
      </c>
      <c r="AE390" s="308" t="s">
        <v>2208</v>
      </c>
      <c r="AF390" s="308" t="s">
        <v>2208</v>
      </c>
      <c r="AG390" s="308" t="s">
        <v>2208</v>
      </c>
      <c r="AH390" s="308" t="s">
        <v>2208</v>
      </c>
      <c r="AI390" s="308" t="s">
        <v>2208</v>
      </c>
      <c r="AJ390" s="308" t="s">
        <v>2208</v>
      </c>
      <c r="AK390" s="308" t="s">
        <v>2208</v>
      </c>
      <c r="AL390" s="308" t="s">
        <v>2208</v>
      </c>
    </row>
    <row r="391" spans="3:38" hidden="1" outlineLevel="1" x14ac:dyDescent="0.3">
      <c r="C391" s="519" t="s">
        <v>2450</v>
      </c>
      <c r="D391" s="582" t="s">
        <v>2741</v>
      </c>
      <c r="E391" s="308" t="s">
        <v>2208</v>
      </c>
      <c r="F391" s="308" t="s">
        <v>2208</v>
      </c>
      <c r="G391" s="308" t="s">
        <v>2208</v>
      </c>
      <c r="H391" s="308" t="s">
        <v>2208</v>
      </c>
      <c r="I391" s="308" t="s">
        <v>2208</v>
      </c>
      <c r="J391" s="308" t="s">
        <v>2208</v>
      </c>
      <c r="K391" s="308" t="s">
        <v>2208</v>
      </c>
      <c r="L391" s="308" t="s">
        <v>2208</v>
      </c>
      <c r="M391" s="308" t="s">
        <v>2208</v>
      </c>
      <c r="N391" s="308" t="s">
        <v>2208</v>
      </c>
      <c r="O391" s="308" t="s">
        <v>2208</v>
      </c>
      <c r="P391" s="308" t="s">
        <v>2208</v>
      </c>
      <c r="Q391" s="308" t="s">
        <v>2208</v>
      </c>
      <c r="R391" s="308" t="s">
        <v>2208</v>
      </c>
      <c r="S391" s="308" t="s">
        <v>2208</v>
      </c>
      <c r="T391" s="308" t="s">
        <v>2208</v>
      </c>
      <c r="U391" s="308" t="s">
        <v>2208</v>
      </c>
      <c r="V391" s="308" t="s">
        <v>2208</v>
      </c>
      <c r="W391" s="308" t="s">
        <v>2208</v>
      </c>
      <c r="X391" s="308" t="s">
        <v>2208</v>
      </c>
      <c r="Y391" s="308" t="s">
        <v>2208</v>
      </c>
      <c r="Z391" s="308" t="s">
        <v>2208</v>
      </c>
      <c r="AA391" s="308" t="s">
        <v>2208</v>
      </c>
      <c r="AB391" s="308" t="s">
        <v>2208</v>
      </c>
      <c r="AC391" s="308" t="s">
        <v>2208</v>
      </c>
      <c r="AD391" s="308" t="s">
        <v>2208</v>
      </c>
      <c r="AE391" s="308" t="s">
        <v>2208</v>
      </c>
      <c r="AF391" s="308" t="s">
        <v>2208</v>
      </c>
      <c r="AG391" s="308" t="s">
        <v>2208</v>
      </c>
      <c r="AH391" s="308" t="s">
        <v>2208</v>
      </c>
      <c r="AI391" s="308" t="s">
        <v>2208</v>
      </c>
      <c r="AJ391" s="308" t="s">
        <v>2208</v>
      </c>
      <c r="AK391" s="308" t="s">
        <v>2208</v>
      </c>
      <c r="AL391" s="308" t="s">
        <v>2208</v>
      </c>
    </row>
    <row r="392" spans="3:38" hidden="1" outlineLevel="1" x14ac:dyDescent="0.3">
      <c r="C392" s="519" t="s">
        <v>2450</v>
      </c>
      <c r="D392" s="582" t="s">
        <v>2742</v>
      </c>
      <c r="E392" s="308" t="s">
        <v>2208</v>
      </c>
      <c r="F392" s="308" t="s">
        <v>2208</v>
      </c>
      <c r="G392" s="308" t="s">
        <v>2208</v>
      </c>
      <c r="H392" s="308" t="s">
        <v>2208</v>
      </c>
      <c r="I392" s="308" t="s">
        <v>2208</v>
      </c>
      <c r="J392" s="308" t="s">
        <v>2208</v>
      </c>
      <c r="K392" s="308" t="s">
        <v>2208</v>
      </c>
      <c r="L392" s="308" t="s">
        <v>2208</v>
      </c>
      <c r="M392" s="308" t="s">
        <v>2208</v>
      </c>
      <c r="N392" s="308" t="s">
        <v>2208</v>
      </c>
      <c r="O392" s="308" t="s">
        <v>2208</v>
      </c>
      <c r="P392" s="308" t="s">
        <v>2208</v>
      </c>
      <c r="Q392" s="308" t="s">
        <v>2208</v>
      </c>
      <c r="R392" s="308" t="s">
        <v>2208</v>
      </c>
      <c r="S392" s="308" t="s">
        <v>2208</v>
      </c>
      <c r="T392" s="308" t="s">
        <v>2208</v>
      </c>
      <c r="U392" s="308" t="s">
        <v>2208</v>
      </c>
      <c r="V392" s="308" t="s">
        <v>2208</v>
      </c>
      <c r="W392" s="308" t="s">
        <v>2208</v>
      </c>
      <c r="X392" s="308" t="s">
        <v>2208</v>
      </c>
      <c r="Y392" s="308" t="s">
        <v>2208</v>
      </c>
      <c r="Z392" s="308" t="s">
        <v>2208</v>
      </c>
      <c r="AA392" s="308" t="s">
        <v>2208</v>
      </c>
      <c r="AB392" s="308" t="s">
        <v>2208</v>
      </c>
      <c r="AC392" s="308" t="s">
        <v>2208</v>
      </c>
      <c r="AD392" s="308" t="s">
        <v>2208</v>
      </c>
      <c r="AE392" s="308" t="s">
        <v>2208</v>
      </c>
      <c r="AF392" s="308" t="s">
        <v>2208</v>
      </c>
      <c r="AG392" s="308" t="s">
        <v>2208</v>
      </c>
      <c r="AH392" s="308" t="s">
        <v>2208</v>
      </c>
      <c r="AI392" s="308" t="s">
        <v>2208</v>
      </c>
      <c r="AJ392" s="308" t="s">
        <v>2208</v>
      </c>
      <c r="AK392" s="308" t="s">
        <v>2208</v>
      </c>
      <c r="AL392" s="308" t="s">
        <v>2208</v>
      </c>
    </row>
    <row r="393" spans="3:38" hidden="1" outlineLevel="1" x14ac:dyDescent="0.3">
      <c r="C393" s="519" t="s">
        <v>2450</v>
      </c>
      <c r="D393" s="582" t="s">
        <v>2743</v>
      </c>
      <c r="E393" s="308" t="s">
        <v>2208</v>
      </c>
      <c r="F393" s="308" t="s">
        <v>2208</v>
      </c>
      <c r="G393" s="308" t="s">
        <v>2208</v>
      </c>
      <c r="H393" s="308" t="s">
        <v>2208</v>
      </c>
      <c r="I393" s="308" t="s">
        <v>2208</v>
      </c>
      <c r="J393" s="308" t="s">
        <v>2208</v>
      </c>
      <c r="K393" s="308" t="s">
        <v>2208</v>
      </c>
      <c r="L393" s="308" t="s">
        <v>2208</v>
      </c>
      <c r="M393" s="308" t="s">
        <v>2208</v>
      </c>
      <c r="N393" s="308" t="s">
        <v>2208</v>
      </c>
      <c r="O393" s="308" t="s">
        <v>2208</v>
      </c>
      <c r="P393" s="308" t="s">
        <v>2208</v>
      </c>
      <c r="Q393" s="308" t="s">
        <v>2208</v>
      </c>
      <c r="R393" s="308" t="s">
        <v>2208</v>
      </c>
      <c r="S393" s="308" t="s">
        <v>2208</v>
      </c>
      <c r="T393" s="308" t="s">
        <v>2208</v>
      </c>
      <c r="U393" s="308" t="s">
        <v>2208</v>
      </c>
      <c r="V393" s="308" t="s">
        <v>2208</v>
      </c>
      <c r="W393" s="308" t="s">
        <v>2208</v>
      </c>
      <c r="X393" s="308" t="s">
        <v>2208</v>
      </c>
      <c r="Y393" s="308" t="s">
        <v>2208</v>
      </c>
      <c r="Z393" s="308" t="s">
        <v>2208</v>
      </c>
      <c r="AA393" s="308" t="s">
        <v>2208</v>
      </c>
      <c r="AB393" s="308" t="s">
        <v>2208</v>
      </c>
      <c r="AC393" s="308" t="s">
        <v>2208</v>
      </c>
      <c r="AD393" s="308" t="s">
        <v>2208</v>
      </c>
      <c r="AE393" s="308" t="s">
        <v>2208</v>
      </c>
      <c r="AF393" s="308" t="s">
        <v>2208</v>
      </c>
      <c r="AG393" s="308" t="s">
        <v>2208</v>
      </c>
      <c r="AH393" s="308" t="s">
        <v>2208</v>
      </c>
      <c r="AI393" s="308" t="s">
        <v>2208</v>
      </c>
      <c r="AJ393" s="308" t="s">
        <v>2208</v>
      </c>
      <c r="AK393" s="308" t="s">
        <v>2208</v>
      </c>
      <c r="AL393" s="308" t="s">
        <v>2208</v>
      </c>
    </row>
    <row r="394" spans="3:38" hidden="1" outlineLevel="1" x14ac:dyDescent="0.3">
      <c r="C394" s="519" t="s">
        <v>2450</v>
      </c>
      <c r="D394" s="582" t="s">
        <v>2744</v>
      </c>
      <c r="E394" s="308" t="s">
        <v>2208</v>
      </c>
      <c r="F394" s="308" t="s">
        <v>2208</v>
      </c>
      <c r="G394" s="308" t="s">
        <v>2208</v>
      </c>
      <c r="H394" s="308" t="s">
        <v>2208</v>
      </c>
      <c r="I394" s="308" t="s">
        <v>2208</v>
      </c>
      <c r="J394" s="308" t="s">
        <v>2208</v>
      </c>
      <c r="K394" s="308" t="s">
        <v>2208</v>
      </c>
      <c r="L394" s="308" t="s">
        <v>2208</v>
      </c>
      <c r="M394" s="308" t="s">
        <v>2208</v>
      </c>
      <c r="N394" s="308" t="s">
        <v>2208</v>
      </c>
      <c r="O394" s="308" t="s">
        <v>2208</v>
      </c>
      <c r="P394" s="308" t="s">
        <v>2208</v>
      </c>
      <c r="Q394" s="308" t="s">
        <v>2208</v>
      </c>
      <c r="R394" s="308" t="s">
        <v>2208</v>
      </c>
      <c r="S394" s="308" t="s">
        <v>2208</v>
      </c>
      <c r="T394" s="308" t="s">
        <v>2208</v>
      </c>
      <c r="U394" s="308" t="s">
        <v>2208</v>
      </c>
      <c r="V394" s="308" t="s">
        <v>2208</v>
      </c>
      <c r="W394" s="308" t="s">
        <v>2208</v>
      </c>
      <c r="X394" s="308" t="s">
        <v>2208</v>
      </c>
      <c r="Y394" s="308" t="s">
        <v>2208</v>
      </c>
      <c r="Z394" s="308" t="s">
        <v>2208</v>
      </c>
      <c r="AA394" s="308" t="s">
        <v>2208</v>
      </c>
      <c r="AB394" s="308" t="s">
        <v>2208</v>
      </c>
      <c r="AC394" s="308" t="s">
        <v>2208</v>
      </c>
      <c r="AD394" s="308" t="s">
        <v>2208</v>
      </c>
      <c r="AE394" s="308" t="s">
        <v>2208</v>
      </c>
      <c r="AF394" s="308" t="s">
        <v>2208</v>
      </c>
      <c r="AG394" s="308" t="s">
        <v>2208</v>
      </c>
      <c r="AH394" s="308" t="s">
        <v>2208</v>
      </c>
      <c r="AI394" s="308" t="s">
        <v>2208</v>
      </c>
      <c r="AJ394" s="308" t="s">
        <v>2208</v>
      </c>
      <c r="AK394" s="308" t="s">
        <v>2208</v>
      </c>
      <c r="AL394" s="308" t="s">
        <v>2208</v>
      </c>
    </row>
    <row r="395" spans="3:38" hidden="1" outlineLevel="1" x14ac:dyDescent="0.3">
      <c r="C395" s="519" t="s">
        <v>2450</v>
      </c>
      <c r="D395" s="582" t="s">
        <v>2745</v>
      </c>
      <c r="E395" s="308" t="s">
        <v>2208</v>
      </c>
      <c r="F395" s="308" t="s">
        <v>2208</v>
      </c>
      <c r="G395" s="308" t="s">
        <v>2208</v>
      </c>
      <c r="H395" s="308" t="s">
        <v>2208</v>
      </c>
      <c r="I395" s="308" t="s">
        <v>2208</v>
      </c>
      <c r="J395" s="308" t="s">
        <v>2208</v>
      </c>
      <c r="K395" s="308" t="s">
        <v>2208</v>
      </c>
      <c r="L395" s="308" t="s">
        <v>2208</v>
      </c>
      <c r="M395" s="308" t="s">
        <v>2208</v>
      </c>
      <c r="N395" s="308" t="s">
        <v>2208</v>
      </c>
      <c r="O395" s="308" t="s">
        <v>2208</v>
      </c>
      <c r="P395" s="308" t="s">
        <v>2208</v>
      </c>
      <c r="Q395" s="308" t="s">
        <v>2208</v>
      </c>
      <c r="R395" s="308" t="s">
        <v>2208</v>
      </c>
      <c r="S395" s="308" t="s">
        <v>2208</v>
      </c>
      <c r="T395" s="308" t="s">
        <v>2208</v>
      </c>
      <c r="U395" s="308" t="s">
        <v>2208</v>
      </c>
      <c r="V395" s="308" t="s">
        <v>2208</v>
      </c>
      <c r="W395" s="308" t="s">
        <v>2208</v>
      </c>
      <c r="X395" s="308" t="s">
        <v>2208</v>
      </c>
      <c r="Y395" s="308" t="s">
        <v>2208</v>
      </c>
      <c r="Z395" s="308" t="s">
        <v>2208</v>
      </c>
      <c r="AA395" s="308" t="s">
        <v>2208</v>
      </c>
      <c r="AB395" s="308" t="s">
        <v>2208</v>
      </c>
      <c r="AC395" s="308" t="s">
        <v>2208</v>
      </c>
      <c r="AD395" s="308" t="s">
        <v>2208</v>
      </c>
      <c r="AE395" s="308" t="s">
        <v>2208</v>
      </c>
      <c r="AF395" s="308" t="s">
        <v>2208</v>
      </c>
      <c r="AG395" s="308" t="s">
        <v>2208</v>
      </c>
      <c r="AH395" s="308" t="s">
        <v>2208</v>
      </c>
      <c r="AI395" s="308" t="s">
        <v>2208</v>
      </c>
      <c r="AJ395" s="308" t="s">
        <v>2208</v>
      </c>
      <c r="AK395" s="308" t="s">
        <v>2208</v>
      </c>
      <c r="AL395" s="308" t="s">
        <v>2208</v>
      </c>
    </row>
    <row r="396" spans="3:38" hidden="1" outlineLevel="1" x14ac:dyDescent="0.3">
      <c r="C396" s="519" t="s">
        <v>2450</v>
      </c>
      <c r="D396" s="582" t="s">
        <v>2746</v>
      </c>
      <c r="E396" s="308" t="s">
        <v>2208</v>
      </c>
      <c r="F396" s="308" t="s">
        <v>2208</v>
      </c>
      <c r="G396" s="308" t="s">
        <v>2208</v>
      </c>
      <c r="H396" s="308" t="s">
        <v>2208</v>
      </c>
      <c r="I396" s="308" t="s">
        <v>2208</v>
      </c>
      <c r="J396" s="308" t="s">
        <v>2208</v>
      </c>
      <c r="K396" s="308" t="s">
        <v>2208</v>
      </c>
      <c r="L396" s="308" t="s">
        <v>2208</v>
      </c>
      <c r="M396" s="308" t="s">
        <v>2208</v>
      </c>
      <c r="N396" s="308" t="s">
        <v>2208</v>
      </c>
      <c r="O396" s="308" t="s">
        <v>2208</v>
      </c>
      <c r="P396" s="308" t="s">
        <v>2208</v>
      </c>
      <c r="Q396" s="308" t="s">
        <v>2208</v>
      </c>
      <c r="R396" s="308" t="s">
        <v>2208</v>
      </c>
      <c r="S396" s="308" t="s">
        <v>2208</v>
      </c>
      <c r="T396" s="308" t="s">
        <v>2208</v>
      </c>
      <c r="U396" s="308" t="s">
        <v>2208</v>
      </c>
      <c r="V396" s="308" t="s">
        <v>2208</v>
      </c>
      <c r="W396" s="308" t="s">
        <v>2208</v>
      </c>
      <c r="X396" s="308" t="s">
        <v>2208</v>
      </c>
      <c r="Y396" s="308" t="s">
        <v>2208</v>
      </c>
      <c r="Z396" s="308" t="s">
        <v>2208</v>
      </c>
      <c r="AA396" s="308" t="s">
        <v>2208</v>
      </c>
      <c r="AB396" s="308" t="s">
        <v>2208</v>
      </c>
      <c r="AC396" s="308" t="s">
        <v>2208</v>
      </c>
      <c r="AD396" s="308" t="s">
        <v>2208</v>
      </c>
      <c r="AE396" s="308" t="s">
        <v>2208</v>
      </c>
      <c r="AF396" s="308" t="s">
        <v>2208</v>
      </c>
      <c r="AG396" s="308" t="s">
        <v>2208</v>
      </c>
      <c r="AH396" s="308" t="s">
        <v>2208</v>
      </c>
      <c r="AI396" s="308" t="s">
        <v>2208</v>
      </c>
      <c r="AJ396" s="308" t="s">
        <v>2208</v>
      </c>
      <c r="AK396" s="308" t="s">
        <v>2208</v>
      </c>
      <c r="AL396" s="308" t="s">
        <v>2208</v>
      </c>
    </row>
    <row r="397" spans="3:38" hidden="1" outlineLevel="1" x14ac:dyDescent="0.3">
      <c r="C397" s="519" t="s">
        <v>2450</v>
      </c>
      <c r="D397" s="582" t="s">
        <v>2747</v>
      </c>
      <c r="E397" s="308" t="s">
        <v>2208</v>
      </c>
      <c r="F397" s="308" t="s">
        <v>2208</v>
      </c>
      <c r="G397" s="308" t="s">
        <v>2208</v>
      </c>
      <c r="H397" s="308" t="s">
        <v>2208</v>
      </c>
      <c r="I397" s="308" t="s">
        <v>2208</v>
      </c>
      <c r="J397" s="308" t="s">
        <v>2208</v>
      </c>
      <c r="K397" s="308" t="s">
        <v>2208</v>
      </c>
      <c r="L397" s="308" t="s">
        <v>2208</v>
      </c>
      <c r="M397" s="308" t="s">
        <v>2208</v>
      </c>
      <c r="N397" s="308" t="s">
        <v>2208</v>
      </c>
      <c r="O397" s="308" t="s">
        <v>2208</v>
      </c>
      <c r="P397" s="308" t="s">
        <v>2208</v>
      </c>
      <c r="Q397" s="308" t="s">
        <v>2208</v>
      </c>
      <c r="R397" s="308" t="s">
        <v>2208</v>
      </c>
      <c r="S397" s="308" t="s">
        <v>2208</v>
      </c>
      <c r="T397" s="308" t="s">
        <v>2208</v>
      </c>
      <c r="U397" s="308" t="s">
        <v>2208</v>
      </c>
      <c r="V397" s="308" t="s">
        <v>2208</v>
      </c>
      <c r="W397" s="308" t="s">
        <v>2208</v>
      </c>
      <c r="X397" s="308" t="s">
        <v>2208</v>
      </c>
      <c r="Y397" s="308" t="s">
        <v>2208</v>
      </c>
      <c r="Z397" s="308" t="s">
        <v>2208</v>
      </c>
      <c r="AA397" s="308" t="s">
        <v>2208</v>
      </c>
      <c r="AB397" s="308" t="s">
        <v>2208</v>
      </c>
      <c r="AC397" s="308" t="s">
        <v>2208</v>
      </c>
      <c r="AD397" s="308" t="s">
        <v>2208</v>
      </c>
      <c r="AE397" s="308" t="s">
        <v>2208</v>
      </c>
      <c r="AF397" s="308" t="s">
        <v>2208</v>
      </c>
      <c r="AG397" s="308" t="s">
        <v>2208</v>
      </c>
      <c r="AH397" s="308" t="s">
        <v>2208</v>
      </c>
      <c r="AI397" s="308" t="s">
        <v>2208</v>
      </c>
      <c r="AJ397" s="308" t="s">
        <v>2208</v>
      </c>
      <c r="AK397" s="308" t="s">
        <v>2208</v>
      </c>
      <c r="AL397" s="308" t="s">
        <v>2208</v>
      </c>
    </row>
    <row r="398" spans="3:38" hidden="1" outlineLevel="1" x14ac:dyDescent="0.3">
      <c r="C398" s="519" t="s">
        <v>2450</v>
      </c>
      <c r="D398" s="582" t="s">
        <v>2748</v>
      </c>
      <c r="E398" s="308" t="s">
        <v>2208</v>
      </c>
      <c r="F398" s="308" t="s">
        <v>2208</v>
      </c>
      <c r="G398" s="308" t="s">
        <v>2208</v>
      </c>
      <c r="H398" s="308" t="s">
        <v>2208</v>
      </c>
      <c r="I398" s="308" t="s">
        <v>2208</v>
      </c>
      <c r="J398" s="308" t="s">
        <v>2208</v>
      </c>
      <c r="K398" s="308" t="s">
        <v>2208</v>
      </c>
      <c r="L398" s="308" t="s">
        <v>2208</v>
      </c>
      <c r="M398" s="308" t="s">
        <v>2208</v>
      </c>
      <c r="N398" s="308" t="s">
        <v>2208</v>
      </c>
      <c r="O398" s="308" t="s">
        <v>2208</v>
      </c>
      <c r="P398" s="308" t="s">
        <v>2208</v>
      </c>
      <c r="Q398" s="308" t="s">
        <v>2208</v>
      </c>
      <c r="R398" s="308" t="s">
        <v>2208</v>
      </c>
      <c r="S398" s="308" t="s">
        <v>2208</v>
      </c>
      <c r="T398" s="308" t="s">
        <v>2208</v>
      </c>
      <c r="U398" s="308" t="s">
        <v>2208</v>
      </c>
      <c r="V398" s="308" t="s">
        <v>2208</v>
      </c>
      <c r="W398" s="308" t="s">
        <v>2208</v>
      </c>
      <c r="X398" s="308" t="s">
        <v>2208</v>
      </c>
      <c r="Y398" s="308" t="s">
        <v>2208</v>
      </c>
      <c r="Z398" s="308" t="s">
        <v>2208</v>
      </c>
      <c r="AA398" s="308" t="s">
        <v>2208</v>
      </c>
      <c r="AB398" s="308" t="s">
        <v>2208</v>
      </c>
      <c r="AC398" s="308" t="s">
        <v>2208</v>
      </c>
      <c r="AD398" s="308" t="s">
        <v>2208</v>
      </c>
      <c r="AE398" s="308" t="s">
        <v>2208</v>
      </c>
      <c r="AF398" s="308" t="s">
        <v>2208</v>
      </c>
      <c r="AG398" s="308" t="s">
        <v>2208</v>
      </c>
      <c r="AH398" s="308" t="s">
        <v>2208</v>
      </c>
      <c r="AI398" s="308" t="s">
        <v>2208</v>
      </c>
      <c r="AJ398" s="308" t="s">
        <v>2208</v>
      </c>
      <c r="AK398" s="308" t="s">
        <v>2208</v>
      </c>
      <c r="AL398" s="308" t="s">
        <v>2208</v>
      </c>
    </row>
    <row r="399" spans="3:38" hidden="1" outlineLevel="1" x14ac:dyDescent="0.3">
      <c r="C399" s="519" t="s">
        <v>2450</v>
      </c>
      <c r="D399" s="582" t="s">
        <v>2749</v>
      </c>
      <c r="E399" s="308" t="s">
        <v>2208</v>
      </c>
      <c r="F399" s="308" t="s">
        <v>2208</v>
      </c>
      <c r="G399" s="308" t="s">
        <v>2208</v>
      </c>
      <c r="H399" s="308" t="s">
        <v>2208</v>
      </c>
      <c r="I399" s="308" t="s">
        <v>2208</v>
      </c>
      <c r="J399" s="308" t="s">
        <v>2208</v>
      </c>
      <c r="K399" s="308" t="s">
        <v>2208</v>
      </c>
      <c r="L399" s="308" t="s">
        <v>2208</v>
      </c>
      <c r="M399" s="308" t="s">
        <v>2208</v>
      </c>
      <c r="N399" s="308" t="s">
        <v>2208</v>
      </c>
      <c r="O399" s="308" t="s">
        <v>2208</v>
      </c>
      <c r="P399" s="308" t="s">
        <v>2208</v>
      </c>
      <c r="Q399" s="308" t="s">
        <v>2208</v>
      </c>
      <c r="R399" s="308" t="s">
        <v>2208</v>
      </c>
      <c r="S399" s="308" t="s">
        <v>2208</v>
      </c>
      <c r="T399" s="308" t="s">
        <v>2208</v>
      </c>
      <c r="U399" s="308" t="s">
        <v>2208</v>
      </c>
      <c r="V399" s="308" t="s">
        <v>2208</v>
      </c>
      <c r="W399" s="308" t="s">
        <v>2208</v>
      </c>
      <c r="X399" s="308" t="s">
        <v>2208</v>
      </c>
      <c r="Y399" s="308" t="s">
        <v>2208</v>
      </c>
      <c r="Z399" s="308" t="s">
        <v>2208</v>
      </c>
      <c r="AA399" s="308" t="s">
        <v>2208</v>
      </c>
      <c r="AB399" s="308" t="s">
        <v>2208</v>
      </c>
      <c r="AC399" s="308" t="s">
        <v>2208</v>
      </c>
      <c r="AD399" s="308" t="s">
        <v>2208</v>
      </c>
      <c r="AE399" s="308" t="s">
        <v>2208</v>
      </c>
      <c r="AF399" s="308" t="s">
        <v>2208</v>
      </c>
      <c r="AG399" s="308" t="s">
        <v>2208</v>
      </c>
      <c r="AH399" s="308" t="s">
        <v>2208</v>
      </c>
      <c r="AI399" s="308" t="s">
        <v>2208</v>
      </c>
      <c r="AJ399" s="308" t="s">
        <v>2208</v>
      </c>
      <c r="AK399" s="308" t="s">
        <v>2208</v>
      </c>
      <c r="AL399" s="308" t="s">
        <v>2208</v>
      </c>
    </row>
    <row r="400" spans="3:38" hidden="1" outlineLevel="1" x14ac:dyDescent="0.3">
      <c r="C400" s="519" t="s">
        <v>2450</v>
      </c>
      <c r="D400" s="582" t="s">
        <v>2750</v>
      </c>
      <c r="E400" s="308" t="s">
        <v>2208</v>
      </c>
      <c r="F400" s="308" t="s">
        <v>2208</v>
      </c>
      <c r="G400" s="308" t="s">
        <v>2208</v>
      </c>
      <c r="H400" s="308" t="s">
        <v>2208</v>
      </c>
      <c r="I400" s="308" t="s">
        <v>2208</v>
      </c>
      <c r="J400" s="308" t="s">
        <v>2208</v>
      </c>
      <c r="K400" s="308" t="s">
        <v>2208</v>
      </c>
      <c r="L400" s="308" t="s">
        <v>2208</v>
      </c>
      <c r="M400" s="308" t="s">
        <v>2208</v>
      </c>
      <c r="N400" s="308" t="s">
        <v>2208</v>
      </c>
      <c r="O400" s="308" t="s">
        <v>2208</v>
      </c>
      <c r="P400" s="308" t="s">
        <v>2208</v>
      </c>
      <c r="Q400" s="308" t="s">
        <v>2208</v>
      </c>
      <c r="R400" s="308" t="s">
        <v>2208</v>
      </c>
      <c r="S400" s="308" t="s">
        <v>2208</v>
      </c>
      <c r="T400" s="308" t="s">
        <v>2208</v>
      </c>
      <c r="U400" s="308" t="s">
        <v>2208</v>
      </c>
      <c r="V400" s="308" t="s">
        <v>2208</v>
      </c>
      <c r="W400" s="308" t="s">
        <v>2208</v>
      </c>
      <c r="X400" s="308" t="s">
        <v>2208</v>
      </c>
      <c r="Y400" s="308" t="s">
        <v>2208</v>
      </c>
      <c r="Z400" s="308" t="s">
        <v>2208</v>
      </c>
      <c r="AA400" s="308" t="s">
        <v>2208</v>
      </c>
      <c r="AB400" s="308" t="s">
        <v>2208</v>
      </c>
      <c r="AC400" s="308" t="s">
        <v>2208</v>
      </c>
      <c r="AD400" s="308" t="s">
        <v>2208</v>
      </c>
      <c r="AE400" s="308" t="s">
        <v>2208</v>
      </c>
      <c r="AF400" s="308" t="s">
        <v>2208</v>
      </c>
      <c r="AG400" s="308" t="s">
        <v>2208</v>
      </c>
      <c r="AH400" s="308" t="s">
        <v>2208</v>
      </c>
      <c r="AI400" s="308" t="s">
        <v>2208</v>
      </c>
      <c r="AJ400" s="308" t="s">
        <v>2208</v>
      </c>
      <c r="AK400" s="308" t="s">
        <v>2208</v>
      </c>
      <c r="AL400" s="308" t="s">
        <v>2208</v>
      </c>
    </row>
    <row r="401" spans="3:38" hidden="1" outlineLevel="1" x14ac:dyDescent="0.3">
      <c r="C401" s="519" t="s">
        <v>2450</v>
      </c>
      <c r="D401" s="582" t="s">
        <v>2751</v>
      </c>
      <c r="E401" s="308" t="s">
        <v>2208</v>
      </c>
      <c r="F401" s="308" t="s">
        <v>2208</v>
      </c>
      <c r="G401" s="308" t="s">
        <v>2208</v>
      </c>
      <c r="H401" s="308" t="s">
        <v>2208</v>
      </c>
      <c r="I401" s="308" t="s">
        <v>2208</v>
      </c>
      <c r="J401" s="308" t="s">
        <v>2208</v>
      </c>
      <c r="K401" s="308" t="s">
        <v>2208</v>
      </c>
      <c r="L401" s="308" t="s">
        <v>2208</v>
      </c>
      <c r="M401" s="308" t="s">
        <v>2208</v>
      </c>
      <c r="N401" s="308" t="s">
        <v>2208</v>
      </c>
      <c r="O401" s="308" t="s">
        <v>2208</v>
      </c>
      <c r="P401" s="308" t="s">
        <v>2208</v>
      </c>
      <c r="Q401" s="308" t="s">
        <v>2208</v>
      </c>
      <c r="R401" s="308" t="s">
        <v>2208</v>
      </c>
      <c r="S401" s="308" t="s">
        <v>2208</v>
      </c>
      <c r="T401" s="308" t="s">
        <v>2208</v>
      </c>
      <c r="U401" s="308" t="s">
        <v>2208</v>
      </c>
      <c r="V401" s="308" t="s">
        <v>2208</v>
      </c>
      <c r="W401" s="308" t="s">
        <v>2208</v>
      </c>
      <c r="X401" s="308" t="s">
        <v>2208</v>
      </c>
      <c r="Y401" s="308" t="s">
        <v>2208</v>
      </c>
      <c r="Z401" s="308" t="s">
        <v>2208</v>
      </c>
      <c r="AA401" s="308" t="s">
        <v>2208</v>
      </c>
      <c r="AB401" s="308" t="s">
        <v>2208</v>
      </c>
      <c r="AC401" s="308" t="s">
        <v>2208</v>
      </c>
      <c r="AD401" s="308" t="s">
        <v>2208</v>
      </c>
      <c r="AE401" s="308" t="s">
        <v>2208</v>
      </c>
      <c r="AF401" s="308" t="s">
        <v>2208</v>
      </c>
      <c r="AG401" s="308" t="s">
        <v>2208</v>
      </c>
      <c r="AH401" s="308" t="s">
        <v>2208</v>
      </c>
      <c r="AI401" s="308" t="s">
        <v>2208</v>
      </c>
      <c r="AJ401" s="308" t="s">
        <v>2208</v>
      </c>
      <c r="AK401" s="308" t="s">
        <v>2208</v>
      </c>
      <c r="AL401" s="308" t="s">
        <v>2208</v>
      </c>
    </row>
    <row r="402" spans="3:38" hidden="1" outlineLevel="1" x14ac:dyDescent="0.3">
      <c r="C402" s="519" t="s">
        <v>2450</v>
      </c>
      <c r="D402" s="582" t="s">
        <v>2752</v>
      </c>
      <c r="E402" s="308" t="s">
        <v>2208</v>
      </c>
      <c r="F402" s="308" t="s">
        <v>2208</v>
      </c>
      <c r="G402" s="308" t="s">
        <v>2208</v>
      </c>
      <c r="H402" s="308" t="s">
        <v>2208</v>
      </c>
      <c r="I402" s="308" t="s">
        <v>2208</v>
      </c>
      <c r="J402" s="308" t="s">
        <v>2208</v>
      </c>
      <c r="K402" s="308" t="s">
        <v>2208</v>
      </c>
      <c r="L402" s="308" t="s">
        <v>2208</v>
      </c>
      <c r="M402" s="308" t="s">
        <v>2208</v>
      </c>
      <c r="N402" s="308" t="s">
        <v>2208</v>
      </c>
      <c r="O402" s="308" t="s">
        <v>2208</v>
      </c>
      <c r="P402" s="308" t="s">
        <v>2208</v>
      </c>
      <c r="Q402" s="308" t="s">
        <v>2208</v>
      </c>
      <c r="R402" s="308" t="s">
        <v>2208</v>
      </c>
      <c r="S402" s="308" t="s">
        <v>2208</v>
      </c>
      <c r="T402" s="308" t="s">
        <v>2208</v>
      </c>
      <c r="U402" s="308" t="s">
        <v>2208</v>
      </c>
      <c r="V402" s="308" t="s">
        <v>2208</v>
      </c>
      <c r="W402" s="308" t="s">
        <v>2208</v>
      </c>
      <c r="X402" s="308" t="s">
        <v>2208</v>
      </c>
      <c r="Y402" s="308" t="s">
        <v>2208</v>
      </c>
      <c r="Z402" s="308" t="s">
        <v>2208</v>
      </c>
      <c r="AA402" s="308" t="s">
        <v>2208</v>
      </c>
      <c r="AB402" s="308" t="s">
        <v>2208</v>
      </c>
      <c r="AC402" s="308" t="s">
        <v>2208</v>
      </c>
      <c r="AD402" s="308" t="s">
        <v>2208</v>
      </c>
      <c r="AE402" s="308" t="s">
        <v>2208</v>
      </c>
      <c r="AF402" s="308" t="s">
        <v>2208</v>
      </c>
      <c r="AG402" s="308" t="s">
        <v>2208</v>
      </c>
      <c r="AH402" s="308" t="s">
        <v>2208</v>
      </c>
      <c r="AI402" s="308" t="s">
        <v>2208</v>
      </c>
      <c r="AJ402" s="308" t="s">
        <v>2208</v>
      </c>
      <c r="AK402" s="308" t="s">
        <v>2208</v>
      </c>
      <c r="AL402" s="308" t="s">
        <v>2208</v>
      </c>
    </row>
    <row r="403" spans="3:38" hidden="1" outlineLevel="1" x14ac:dyDescent="0.3">
      <c r="C403" s="519" t="s">
        <v>2450</v>
      </c>
      <c r="D403" s="582" t="s">
        <v>2753</v>
      </c>
      <c r="E403" s="308" t="s">
        <v>2208</v>
      </c>
      <c r="F403" s="308" t="s">
        <v>2208</v>
      </c>
      <c r="G403" s="308" t="s">
        <v>2208</v>
      </c>
      <c r="H403" s="308" t="s">
        <v>2208</v>
      </c>
      <c r="I403" s="308" t="s">
        <v>2208</v>
      </c>
      <c r="J403" s="308" t="s">
        <v>2208</v>
      </c>
      <c r="K403" s="308" t="s">
        <v>2208</v>
      </c>
      <c r="L403" s="308" t="s">
        <v>2208</v>
      </c>
      <c r="M403" s="308" t="s">
        <v>2208</v>
      </c>
      <c r="N403" s="308" t="s">
        <v>2208</v>
      </c>
      <c r="O403" s="308" t="s">
        <v>2208</v>
      </c>
      <c r="P403" s="308" t="s">
        <v>2208</v>
      </c>
      <c r="Q403" s="308" t="s">
        <v>2208</v>
      </c>
      <c r="R403" s="308" t="s">
        <v>2208</v>
      </c>
      <c r="S403" s="308" t="s">
        <v>2208</v>
      </c>
      <c r="T403" s="308" t="s">
        <v>2208</v>
      </c>
      <c r="U403" s="308" t="s">
        <v>2208</v>
      </c>
      <c r="V403" s="308" t="s">
        <v>2208</v>
      </c>
      <c r="W403" s="308" t="s">
        <v>2208</v>
      </c>
      <c r="X403" s="308" t="s">
        <v>2208</v>
      </c>
      <c r="Y403" s="308" t="s">
        <v>2208</v>
      </c>
      <c r="Z403" s="308" t="s">
        <v>2208</v>
      </c>
      <c r="AA403" s="308" t="s">
        <v>2208</v>
      </c>
      <c r="AB403" s="308" t="s">
        <v>2208</v>
      </c>
      <c r="AC403" s="308" t="s">
        <v>2208</v>
      </c>
      <c r="AD403" s="308" t="s">
        <v>2208</v>
      </c>
      <c r="AE403" s="308" t="s">
        <v>2208</v>
      </c>
      <c r="AF403" s="308" t="s">
        <v>2208</v>
      </c>
      <c r="AG403" s="308" t="s">
        <v>2208</v>
      </c>
      <c r="AH403" s="308" t="s">
        <v>2208</v>
      </c>
      <c r="AI403" s="308" t="s">
        <v>2208</v>
      </c>
      <c r="AJ403" s="308" t="s">
        <v>2208</v>
      </c>
      <c r="AK403" s="308" t="s">
        <v>2208</v>
      </c>
      <c r="AL403" s="308" t="s">
        <v>2208</v>
      </c>
    </row>
    <row r="404" spans="3:38" hidden="1" outlineLevel="1" x14ac:dyDescent="0.3">
      <c r="C404" s="519" t="s">
        <v>2450</v>
      </c>
      <c r="D404" s="582" t="s">
        <v>2754</v>
      </c>
      <c r="E404" s="308" t="s">
        <v>2208</v>
      </c>
      <c r="F404" s="308" t="s">
        <v>2208</v>
      </c>
      <c r="G404" s="308" t="s">
        <v>2208</v>
      </c>
      <c r="H404" s="308" t="s">
        <v>2208</v>
      </c>
      <c r="I404" s="308" t="s">
        <v>2208</v>
      </c>
      <c r="J404" s="308" t="s">
        <v>2208</v>
      </c>
      <c r="K404" s="308" t="s">
        <v>2208</v>
      </c>
      <c r="L404" s="308" t="s">
        <v>2208</v>
      </c>
      <c r="M404" s="308" t="s">
        <v>2208</v>
      </c>
      <c r="N404" s="308" t="s">
        <v>2208</v>
      </c>
      <c r="O404" s="308" t="s">
        <v>2208</v>
      </c>
      <c r="P404" s="308" t="s">
        <v>2208</v>
      </c>
      <c r="Q404" s="308" t="s">
        <v>2208</v>
      </c>
      <c r="R404" s="308" t="s">
        <v>2208</v>
      </c>
      <c r="S404" s="308" t="s">
        <v>2208</v>
      </c>
      <c r="T404" s="308" t="s">
        <v>2208</v>
      </c>
      <c r="U404" s="308" t="s">
        <v>2208</v>
      </c>
      <c r="V404" s="308" t="s">
        <v>2208</v>
      </c>
      <c r="W404" s="308" t="s">
        <v>2208</v>
      </c>
      <c r="X404" s="308" t="s">
        <v>2208</v>
      </c>
      <c r="Y404" s="308" t="s">
        <v>2208</v>
      </c>
      <c r="Z404" s="308" t="s">
        <v>2208</v>
      </c>
      <c r="AA404" s="308" t="s">
        <v>2208</v>
      </c>
      <c r="AB404" s="308" t="s">
        <v>2208</v>
      </c>
      <c r="AC404" s="308" t="s">
        <v>2208</v>
      </c>
      <c r="AD404" s="308" t="s">
        <v>2208</v>
      </c>
      <c r="AE404" s="308" t="s">
        <v>2208</v>
      </c>
      <c r="AF404" s="308" t="s">
        <v>2208</v>
      </c>
      <c r="AG404" s="308" t="s">
        <v>2208</v>
      </c>
      <c r="AH404" s="308" t="s">
        <v>2208</v>
      </c>
      <c r="AI404" s="308" t="s">
        <v>2208</v>
      </c>
      <c r="AJ404" s="308" t="s">
        <v>2208</v>
      </c>
      <c r="AK404" s="308" t="s">
        <v>2208</v>
      </c>
      <c r="AL404" s="308" t="s">
        <v>2208</v>
      </c>
    </row>
    <row r="405" spans="3:38" hidden="1" outlineLevel="1" x14ac:dyDescent="0.3">
      <c r="C405" s="519" t="s">
        <v>2450</v>
      </c>
      <c r="D405" s="582" t="s">
        <v>2755</v>
      </c>
      <c r="E405" s="308" t="s">
        <v>2208</v>
      </c>
      <c r="F405" s="308" t="s">
        <v>2208</v>
      </c>
      <c r="G405" s="308" t="s">
        <v>2208</v>
      </c>
      <c r="H405" s="308" t="s">
        <v>2208</v>
      </c>
      <c r="I405" s="308" t="s">
        <v>2208</v>
      </c>
      <c r="J405" s="308" t="s">
        <v>2208</v>
      </c>
      <c r="K405" s="308" t="s">
        <v>2208</v>
      </c>
      <c r="L405" s="308" t="s">
        <v>2208</v>
      </c>
      <c r="M405" s="308" t="s">
        <v>2208</v>
      </c>
      <c r="N405" s="308" t="s">
        <v>2208</v>
      </c>
      <c r="O405" s="308" t="s">
        <v>2208</v>
      </c>
      <c r="P405" s="308" t="s">
        <v>2208</v>
      </c>
      <c r="Q405" s="308" t="s">
        <v>2208</v>
      </c>
      <c r="R405" s="308" t="s">
        <v>2208</v>
      </c>
      <c r="S405" s="308" t="s">
        <v>2208</v>
      </c>
      <c r="T405" s="308" t="s">
        <v>2208</v>
      </c>
      <c r="U405" s="308" t="s">
        <v>2208</v>
      </c>
      <c r="V405" s="308" t="s">
        <v>2208</v>
      </c>
      <c r="W405" s="308" t="s">
        <v>2208</v>
      </c>
      <c r="X405" s="308" t="s">
        <v>2208</v>
      </c>
      <c r="Y405" s="308" t="s">
        <v>2208</v>
      </c>
      <c r="Z405" s="308" t="s">
        <v>2208</v>
      </c>
      <c r="AA405" s="308" t="s">
        <v>2208</v>
      </c>
      <c r="AB405" s="308" t="s">
        <v>2208</v>
      </c>
      <c r="AC405" s="308" t="s">
        <v>2208</v>
      </c>
      <c r="AD405" s="308" t="s">
        <v>2208</v>
      </c>
      <c r="AE405" s="308" t="s">
        <v>2208</v>
      </c>
      <c r="AF405" s="308" t="s">
        <v>2208</v>
      </c>
      <c r="AG405" s="308" t="s">
        <v>2208</v>
      </c>
      <c r="AH405" s="308" t="s">
        <v>2208</v>
      </c>
      <c r="AI405" s="308" t="s">
        <v>2208</v>
      </c>
      <c r="AJ405" s="308" t="s">
        <v>2208</v>
      </c>
      <c r="AK405" s="308" t="s">
        <v>2208</v>
      </c>
      <c r="AL405" s="308" t="s">
        <v>2208</v>
      </c>
    </row>
    <row r="406" spans="3:38" hidden="1" outlineLevel="1" x14ac:dyDescent="0.3">
      <c r="C406" s="519" t="s">
        <v>2450</v>
      </c>
      <c r="D406" s="582" t="s">
        <v>2756</v>
      </c>
      <c r="E406" s="308" t="s">
        <v>2208</v>
      </c>
      <c r="F406" s="308" t="s">
        <v>2208</v>
      </c>
      <c r="G406" s="308" t="s">
        <v>2208</v>
      </c>
      <c r="H406" s="308" t="s">
        <v>2208</v>
      </c>
      <c r="I406" s="308" t="s">
        <v>2208</v>
      </c>
      <c r="J406" s="308" t="s">
        <v>2208</v>
      </c>
      <c r="K406" s="308" t="s">
        <v>2208</v>
      </c>
      <c r="L406" s="308" t="s">
        <v>2208</v>
      </c>
      <c r="M406" s="308" t="s">
        <v>2208</v>
      </c>
      <c r="N406" s="308" t="s">
        <v>2208</v>
      </c>
      <c r="O406" s="308" t="s">
        <v>2208</v>
      </c>
      <c r="P406" s="308" t="s">
        <v>2208</v>
      </c>
      <c r="Q406" s="308" t="s">
        <v>2208</v>
      </c>
      <c r="R406" s="308" t="s">
        <v>2208</v>
      </c>
      <c r="S406" s="308" t="s">
        <v>2208</v>
      </c>
      <c r="T406" s="308" t="s">
        <v>2208</v>
      </c>
      <c r="U406" s="308" t="s">
        <v>2208</v>
      </c>
      <c r="V406" s="308" t="s">
        <v>2208</v>
      </c>
      <c r="W406" s="308" t="s">
        <v>2208</v>
      </c>
      <c r="X406" s="308" t="s">
        <v>2208</v>
      </c>
      <c r="Y406" s="308" t="s">
        <v>2208</v>
      </c>
      <c r="Z406" s="308" t="s">
        <v>2208</v>
      </c>
      <c r="AA406" s="308" t="s">
        <v>2208</v>
      </c>
      <c r="AB406" s="308" t="s">
        <v>2208</v>
      </c>
      <c r="AC406" s="308" t="s">
        <v>2208</v>
      </c>
      <c r="AD406" s="308" t="s">
        <v>2208</v>
      </c>
      <c r="AE406" s="308" t="s">
        <v>2208</v>
      </c>
      <c r="AF406" s="308" t="s">
        <v>2208</v>
      </c>
      <c r="AG406" s="308" t="s">
        <v>2208</v>
      </c>
      <c r="AH406" s="308" t="s">
        <v>2208</v>
      </c>
      <c r="AI406" s="308" t="s">
        <v>2208</v>
      </c>
      <c r="AJ406" s="308" t="s">
        <v>2208</v>
      </c>
      <c r="AK406" s="308" t="s">
        <v>2208</v>
      </c>
      <c r="AL406" s="308" t="s">
        <v>2208</v>
      </c>
    </row>
    <row r="407" spans="3:38" hidden="1" outlineLevel="1" x14ac:dyDescent="0.3">
      <c r="C407" s="519" t="s">
        <v>2450</v>
      </c>
      <c r="D407" s="582" t="s">
        <v>2757</v>
      </c>
      <c r="E407" s="308" t="s">
        <v>2208</v>
      </c>
      <c r="F407" s="308" t="s">
        <v>2208</v>
      </c>
      <c r="G407" s="308" t="s">
        <v>2208</v>
      </c>
      <c r="H407" s="308" t="s">
        <v>2208</v>
      </c>
      <c r="I407" s="308" t="s">
        <v>2208</v>
      </c>
      <c r="J407" s="308" t="s">
        <v>2208</v>
      </c>
      <c r="K407" s="308" t="s">
        <v>2208</v>
      </c>
      <c r="L407" s="308" t="s">
        <v>2208</v>
      </c>
      <c r="M407" s="308" t="s">
        <v>2208</v>
      </c>
      <c r="N407" s="308" t="s">
        <v>2208</v>
      </c>
      <c r="O407" s="308" t="s">
        <v>2208</v>
      </c>
      <c r="P407" s="308" t="s">
        <v>2208</v>
      </c>
      <c r="Q407" s="308" t="s">
        <v>2208</v>
      </c>
      <c r="R407" s="308" t="s">
        <v>2208</v>
      </c>
      <c r="S407" s="308" t="s">
        <v>2208</v>
      </c>
      <c r="T407" s="308" t="s">
        <v>2208</v>
      </c>
      <c r="U407" s="308" t="s">
        <v>2208</v>
      </c>
      <c r="V407" s="308" t="s">
        <v>2208</v>
      </c>
      <c r="W407" s="308" t="s">
        <v>2208</v>
      </c>
      <c r="X407" s="308" t="s">
        <v>2208</v>
      </c>
      <c r="Y407" s="308" t="s">
        <v>2208</v>
      </c>
      <c r="Z407" s="308" t="s">
        <v>2208</v>
      </c>
      <c r="AA407" s="308" t="s">
        <v>2208</v>
      </c>
      <c r="AB407" s="308" t="s">
        <v>2208</v>
      </c>
      <c r="AC407" s="308" t="s">
        <v>2208</v>
      </c>
      <c r="AD407" s="308" t="s">
        <v>2208</v>
      </c>
      <c r="AE407" s="308" t="s">
        <v>2208</v>
      </c>
      <c r="AF407" s="308" t="s">
        <v>2208</v>
      </c>
      <c r="AG407" s="308" t="s">
        <v>2208</v>
      </c>
      <c r="AH407" s="308" t="s">
        <v>2208</v>
      </c>
      <c r="AI407" s="308" t="s">
        <v>2208</v>
      </c>
      <c r="AJ407" s="308" t="s">
        <v>2208</v>
      </c>
      <c r="AK407" s="308" t="s">
        <v>2208</v>
      </c>
      <c r="AL407" s="308" t="s">
        <v>2208</v>
      </c>
    </row>
    <row r="408" spans="3:38" hidden="1" outlineLevel="1" x14ac:dyDescent="0.3">
      <c r="C408" s="519" t="s">
        <v>2450</v>
      </c>
      <c r="D408" s="582" t="s">
        <v>2758</v>
      </c>
      <c r="E408" s="308" t="s">
        <v>2208</v>
      </c>
      <c r="F408" s="308" t="s">
        <v>2208</v>
      </c>
      <c r="G408" s="308" t="s">
        <v>2208</v>
      </c>
      <c r="H408" s="308" t="s">
        <v>2208</v>
      </c>
      <c r="I408" s="308" t="s">
        <v>2208</v>
      </c>
      <c r="J408" s="308" t="s">
        <v>2208</v>
      </c>
      <c r="K408" s="308" t="s">
        <v>2208</v>
      </c>
      <c r="L408" s="308" t="s">
        <v>2208</v>
      </c>
      <c r="M408" s="308" t="s">
        <v>2208</v>
      </c>
      <c r="N408" s="308" t="s">
        <v>2208</v>
      </c>
      <c r="O408" s="308" t="s">
        <v>2208</v>
      </c>
      <c r="P408" s="308" t="s">
        <v>2208</v>
      </c>
      <c r="Q408" s="308" t="s">
        <v>2208</v>
      </c>
      <c r="R408" s="308" t="s">
        <v>2208</v>
      </c>
      <c r="S408" s="308" t="s">
        <v>2208</v>
      </c>
      <c r="T408" s="308" t="s">
        <v>2208</v>
      </c>
      <c r="U408" s="308" t="s">
        <v>2208</v>
      </c>
      <c r="V408" s="308" t="s">
        <v>2208</v>
      </c>
      <c r="W408" s="308" t="s">
        <v>2208</v>
      </c>
      <c r="X408" s="308" t="s">
        <v>2208</v>
      </c>
      <c r="Y408" s="308" t="s">
        <v>2208</v>
      </c>
      <c r="Z408" s="308" t="s">
        <v>2208</v>
      </c>
      <c r="AA408" s="308" t="s">
        <v>2208</v>
      </c>
      <c r="AB408" s="308" t="s">
        <v>2208</v>
      </c>
      <c r="AC408" s="308" t="s">
        <v>2208</v>
      </c>
      <c r="AD408" s="308" t="s">
        <v>2208</v>
      </c>
      <c r="AE408" s="308" t="s">
        <v>2208</v>
      </c>
      <c r="AF408" s="308" t="s">
        <v>2208</v>
      </c>
      <c r="AG408" s="308" t="s">
        <v>2208</v>
      </c>
      <c r="AH408" s="308" t="s">
        <v>2208</v>
      </c>
      <c r="AI408" s="308" t="s">
        <v>2208</v>
      </c>
      <c r="AJ408" s="308" t="s">
        <v>2208</v>
      </c>
      <c r="AK408" s="308" t="s">
        <v>2208</v>
      </c>
      <c r="AL408" s="308" t="s">
        <v>2208</v>
      </c>
    </row>
    <row r="409" spans="3:38" hidden="1" outlineLevel="1" x14ac:dyDescent="0.3">
      <c r="C409" s="519" t="s">
        <v>2450</v>
      </c>
      <c r="D409" s="582" t="s">
        <v>2759</v>
      </c>
      <c r="E409" s="308" t="s">
        <v>2208</v>
      </c>
      <c r="F409" s="308" t="s">
        <v>2208</v>
      </c>
      <c r="G409" s="308" t="s">
        <v>2208</v>
      </c>
      <c r="H409" s="308" t="s">
        <v>2208</v>
      </c>
      <c r="I409" s="308" t="s">
        <v>2208</v>
      </c>
      <c r="J409" s="308" t="s">
        <v>2208</v>
      </c>
      <c r="K409" s="308" t="s">
        <v>2208</v>
      </c>
      <c r="L409" s="308" t="s">
        <v>2208</v>
      </c>
      <c r="M409" s="308" t="s">
        <v>2208</v>
      </c>
      <c r="N409" s="308" t="s">
        <v>2208</v>
      </c>
      <c r="O409" s="308" t="s">
        <v>2208</v>
      </c>
      <c r="P409" s="308" t="s">
        <v>2208</v>
      </c>
      <c r="Q409" s="308" t="s">
        <v>2208</v>
      </c>
      <c r="R409" s="308" t="s">
        <v>2208</v>
      </c>
      <c r="S409" s="308" t="s">
        <v>2208</v>
      </c>
      <c r="T409" s="308" t="s">
        <v>2208</v>
      </c>
      <c r="U409" s="308" t="s">
        <v>2208</v>
      </c>
      <c r="V409" s="308" t="s">
        <v>2208</v>
      </c>
      <c r="W409" s="308" t="s">
        <v>2208</v>
      </c>
      <c r="X409" s="308" t="s">
        <v>2208</v>
      </c>
      <c r="Y409" s="308" t="s">
        <v>2208</v>
      </c>
      <c r="Z409" s="308" t="s">
        <v>2208</v>
      </c>
      <c r="AA409" s="308" t="s">
        <v>2208</v>
      </c>
      <c r="AB409" s="308" t="s">
        <v>2208</v>
      </c>
      <c r="AC409" s="308" t="s">
        <v>2208</v>
      </c>
      <c r="AD409" s="308" t="s">
        <v>2208</v>
      </c>
      <c r="AE409" s="308" t="s">
        <v>2208</v>
      </c>
      <c r="AF409" s="308" t="s">
        <v>2208</v>
      </c>
      <c r="AG409" s="308" t="s">
        <v>2208</v>
      </c>
      <c r="AH409" s="308" t="s">
        <v>2208</v>
      </c>
      <c r="AI409" s="308" t="s">
        <v>2208</v>
      </c>
      <c r="AJ409" s="308" t="s">
        <v>2208</v>
      </c>
      <c r="AK409" s="308" t="s">
        <v>2208</v>
      </c>
      <c r="AL409" s="308" t="s">
        <v>2208</v>
      </c>
    </row>
    <row r="410" spans="3:38" hidden="1" outlineLevel="1" x14ac:dyDescent="0.3">
      <c r="C410" s="519" t="s">
        <v>2450</v>
      </c>
      <c r="D410" s="582" t="s">
        <v>2760</v>
      </c>
      <c r="E410" s="308" t="s">
        <v>2208</v>
      </c>
      <c r="F410" s="308" t="s">
        <v>2208</v>
      </c>
      <c r="G410" s="308" t="s">
        <v>2208</v>
      </c>
      <c r="H410" s="308" t="s">
        <v>2208</v>
      </c>
      <c r="I410" s="308" t="s">
        <v>2208</v>
      </c>
      <c r="J410" s="308" t="s">
        <v>2208</v>
      </c>
      <c r="K410" s="308" t="s">
        <v>2208</v>
      </c>
      <c r="L410" s="308" t="s">
        <v>2208</v>
      </c>
      <c r="M410" s="308" t="s">
        <v>2208</v>
      </c>
      <c r="N410" s="308" t="s">
        <v>2208</v>
      </c>
      <c r="O410" s="308" t="s">
        <v>2208</v>
      </c>
      <c r="P410" s="308" t="s">
        <v>2208</v>
      </c>
      <c r="Q410" s="308" t="s">
        <v>2208</v>
      </c>
      <c r="R410" s="308" t="s">
        <v>2208</v>
      </c>
      <c r="S410" s="308" t="s">
        <v>2208</v>
      </c>
      <c r="T410" s="308" t="s">
        <v>2208</v>
      </c>
      <c r="U410" s="308" t="s">
        <v>2208</v>
      </c>
      <c r="V410" s="308" t="s">
        <v>2208</v>
      </c>
      <c r="W410" s="308" t="s">
        <v>2208</v>
      </c>
      <c r="X410" s="308" t="s">
        <v>2208</v>
      </c>
      <c r="Y410" s="308" t="s">
        <v>2208</v>
      </c>
      <c r="Z410" s="308" t="s">
        <v>2208</v>
      </c>
      <c r="AA410" s="308" t="s">
        <v>2208</v>
      </c>
      <c r="AB410" s="308" t="s">
        <v>2208</v>
      </c>
      <c r="AC410" s="308" t="s">
        <v>2208</v>
      </c>
      <c r="AD410" s="308" t="s">
        <v>2208</v>
      </c>
      <c r="AE410" s="308" t="s">
        <v>2208</v>
      </c>
      <c r="AF410" s="308" t="s">
        <v>2208</v>
      </c>
      <c r="AG410" s="308" t="s">
        <v>2208</v>
      </c>
      <c r="AH410" s="308" t="s">
        <v>2208</v>
      </c>
      <c r="AI410" s="308" t="s">
        <v>2208</v>
      </c>
      <c r="AJ410" s="308" t="s">
        <v>2208</v>
      </c>
      <c r="AK410" s="308" t="s">
        <v>2208</v>
      </c>
      <c r="AL410" s="308" t="s">
        <v>2208</v>
      </c>
    </row>
    <row r="411" spans="3:38" hidden="1" outlineLevel="1" x14ac:dyDescent="0.3">
      <c r="C411" s="519" t="s">
        <v>2450</v>
      </c>
      <c r="D411" s="582" t="s">
        <v>2761</v>
      </c>
      <c r="E411" s="308" t="s">
        <v>2208</v>
      </c>
      <c r="F411" s="308" t="s">
        <v>2208</v>
      </c>
      <c r="G411" s="308" t="s">
        <v>2208</v>
      </c>
      <c r="H411" s="308" t="s">
        <v>2208</v>
      </c>
      <c r="I411" s="308" t="s">
        <v>2208</v>
      </c>
      <c r="J411" s="308" t="s">
        <v>2208</v>
      </c>
      <c r="K411" s="308" t="s">
        <v>2208</v>
      </c>
      <c r="L411" s="308" t="s">
        <v>2208</v>
      </c>
      <c r="M411" s="308" t="s">
        <v>2208</v>
      </c>
      <c r="N411" s="308" t="s">
        <v>2208</v>
      </c>
      <c r="O411" s="308" t="s">
        <v>2208</v>
      </c>
      <c r="P411" s="308" t="s">
        <v>2208</v>
      </c>
      <c r="Q411" s="308" t="s">
        <v>2208</v>
      </c>
      <c r="R411" s="308" t="s">
        <v>2208</v>
      </c>
      <c r="S411" s="308" t="s">
        <v>2208</v>
      </c>
      <c r="T411" s="308" t="s">
        <v>2208</v>
      </c>
      <c r="U411" s="308" t="s">
        <v>2208</v>
      </c>
      <c r="V411" s="308" t="s">
        <v>2208</v>
      </c>
      <c r="W411" s="308" t="s">
        <v>2208</v>
      </c>
      <c r="X411" s="308" t="s">
        <v>2208</v>
      </c>
      <c r="Y411" s="308" t="s">
        <v>2208</v>
      </c>
      <c r="Z411" s="308" t="s">
        <v>2208</v>
      </c>
      <c r="AA411" s="308" t="s">
        <v>2208</v>
      </c>
      <c r="AB411" s="308" t="s">
        <v>2208</v>
      </c>
      <c r="AC411" s="308" t="s">
        <v>2208</v>
      </c>
      <c r="AD411" s="308" t="s">
        <v>2208</v>
      </c>
      <c r="AE411" s="308" t="s">
        <v>2208</v>
      </c>
      <c r="AF411" s="308" t="s">
        <v>2208</v>
      </c>
      <c r="AG411" s="308" t="s">
        <v>2208</v>
      </c>
      <c r="AH411" s="308" t="s">
        <v>2208</v>
      </c>
      <c r="AI411" s="308" t="s">
        <v>2208</v>
      </c>
      <c r="AJ411" s="308" t="s">
        <v>2208</v>
      </c>
      <c r="AK411" s="308" t="s">
        <v>2208</v>
      </c>
      <c r="AL411" s="308" t="s">
        <v>2208</v>
      </c>
    </row>
    <row r="412" spans="3:38" hidden="1" outlineLevel="1" x14ac:dyDescent="0.3">
      <c r="C412" s="519" t="s">
        <v>2450</v>
      </c>
      <c r="D412" s="582" t="s">
        <v>2762</v>
      </c>
      <c r="E412" s="308" t="s">
        <v>2208</v>
      </c>
      <c r="F412" s="308" t="s">
        <v>2208</v>
      </c>
      <c r="G412" s="308" t="s">
        <v>2208</v>
      </c>
      <c r="H412" s="308" t="s">
        <v>2208</v>
      </c>
      <c r="I412" s="308" t="s">
        <v>2208</v>
      </c>
      <c r="J412" s="308" t="s">
        <v>2208</v>
      </c>
      <c r="K412" s="308" t="s">
        <v>2208</v>
      </c>
      <c r="L412" s="308" t="s">
        <v>2208</v>
      </c>
      <c r="M412" s="308" t="s">
        <v>2208</v>
      </c>
      <c r="N412" s="308" t="s">
        <v>2208</v>
      </c>
      <c r="O412" s="308" t="s">
        <v>2208</v>
      </c>
      <c r="P412" s="308" t="s">
        <v>2208</v>
      </c>
      <c r="Q412" s="308" t="s">
        <v>2208</v>
      </c>
      <c r="R412" s="308" t="s">
        <v>2208</v>
      </c>
      <c r="S412" s="308" t="s">
        <v>2208</v>
      </c>
      <c r="T412" s="308" t="s">
        <v>2208</v>
      </c>
      <c r="U412" s="308" t="s">
        <v>2208</v>
      </c>
      <c r="V412" s="308" t="s">
        <v>2208</v>
      </c>
      <c r="W412" s="308" t="s">
        <v>2208</v>
      </c>
      <c r="X412" s="308" t="s">
        <v>2208</v>
      </c>
      <c r="Y412" s="308" t="s">
        <v>2208</v>
      </c>
      <c r="Z412" s="308" t="s">
        <v>2208</v>
      </c>
      <c r="AA412" s="308" t="s">
        <v>2208</v>
      </c>
      <c r="AB412" s="308" t="s">
        <v>2208</v>
      </c>
      <c r="AC412" s="308" t="s">
        <v>2208</v>
      </c>
      <c r="AD412" s="308" t="s">
        <v>2208</v>
      </c>
      <c r="AE412" s="308" t="s">
        <v>2208</v>
      </c>
      <c r="AF412" s="308" t="s">
        <v>2208</v>
      </c>
      <c r="AG412" s="308" t="s">
        <v>2208</v>
      </c>
      <c r="AH412" s="308" t="s">
        <v>2208</v>
      </c>
      <c r="AI412" s="308" t="s">
        <v>2208</v>
      </c>
      <c r="AJ412" s="308" t="s">
        <v>2208</v>
      </c>
      <c r="AK412" s="308" t="s">
        <v>2208</v>
      </c>
      <c r="AL412" s="308" t="s">
        <v>2208</v>
      </c>
    </row>
    <row r="413" spans="3:38" hidden="1" outlineLevel="1" x14ac:dyDescent="0.3">
      <c r="C413" s="519" t="s">
        <v>2450</v>
      </c>
      <c r="D413" s="582" t="s">
        <v>2763</v>
      </c>
      <c r="E413" s="308" t="s">
        <v>2208</v>
      </c>
      <c r="F413" s="308" t="s">
        <v>2208</v>
      </c>
      <c r="G413" s="308" t="s">
        <v>2208</v>
      </c>
      <c r="H413" s="308" t="s">
        <v>2208</v>
      </c>
      <c r="I413" s="308" t="s">
        <v>2208</v>
      </c>
      <c r="J413" s="308" t="s">
        <v>2208</v>
      </c>
      <c r="K413" s="308" t="s">
        <v>2208</v>
      </c>
      <c r="L413" s="308" t="s">
        <v>2208</v>
      </c>
      <c r="M413" s="308" t="s">
        <v>2208</v>
      </c>
      <c r="N413" s="308" t="s">
        <v>2208</v>
      </c>
      <c r="O413" s="308" t="s">
        <v>2208</v>
      </c>
      <c r="P413" s="308" t="s">
        <v>2208</v>
      </c>
      <c r="Q413" s="308" t="s">
        <v>2208</v>
      </c>
      <c r="R413" s="308" t="s">
        <v>2208</v>
      </c>
      <c r="S413" s="308" t="s">
        <v>2208</v>
      </c>
      <c r="T413" s="308" t="s">
        <v>2208</v>
      </c>
      <c r="U413" s="308" t="s">
        <v>2208</v>
      </c>
      <c r="V413" s="308" t="s">
        <v>2208</v>
      </c>
      <c r="W413" s="308" t="s">
        <v>2208</v>
      </c>
      <c r="X413" s="308" t="s">
        <v>2208</v>
      </c>
      <c r="Y413" s="308" t="s">
        <v>2208</v>
      </c>
      <c r="Z413" s="308" t="s">
        <v>2208</v>
      </c>
      <c r="AA413" s="308" t="s">
        <v>2208</v>
      </c>
      <c r="AB413" s="308" t="s">
        <v>2208</v>
      </c>
      <c r="AC413" s="308" t="s">
        <v>2208</v>
      </c>
      <c r="AD413" s="308" t="s">
        <v>2208</v>
      </c>
      <c r="AE413" s="308" t="s">
        <v>2208</v>
      </c>
      <c r="AF413" s="308" t="s">
        <v>2208</v>
      </c>
      <c r="AG413" s="308" t="s">
        <v>2208</v>
      </c>
      <c r="AH413" s="308" t="s">
        <v>2208</v>
      </c>
      <c r="AI413" s="308" t="s">
        <v>2208</v>
      </c>
      <c r="AJ413" s="308" t="s">
        <v>2208</v>
      </c>
      <c r="AK413" s="308" t="s">
        <v>2208</v>
      </c>
      <c r="AL413" s="308" t="s">
        <v>2208</v>
      </c>
    </row>
    <row r="414" spans="3:38" hidden="1" outlineLevel="1" x14ac:dyDescent="0.3">
      <c r="C414" s="519" t="s">
        <v>2450</v>
      </c>
      <c r="D414" s="582" t="s">
        <v>2764</v>
      </c>
      <c r="E414" s="308" t="s">
        <v>2208</v>
      </c>
      <c r="F414" s="308" t="s">
        <v>2208</v>
      </c>
      <c r="G414" s="308" t="s">
        <v>2208</v>
      </c>
      <c r="H414" s="308" t="s">
        <v>2208</v>
      </c>
      <c r="I414" s="308" t="s">
        <v>2208</v>
      </c>
      <c r="J414" s="308" t="s">
        <v>2208</v>
      </c>
      <c r="K414" s="308" t="s">
        <v>2208</v>
      </c>
      <c r="L414" s="308" t="s">
        <v>2208</v>
      </c>
      <c r="M414" s="308" t="s">
        <v>2208</v>
      </c>
      <c r="N414" s="308" t="s">
        <v>2208</v>
      </c>
      <c r="O414" s="308" t="s">
        <v>2208</v>
      </c>
      <c r="P414" s="308" t="s">
        <v>2208</v>
      </c>
      <c r="Q414" s="308" t="s">
        <v>2208</v>
      </c>
      <c r="R414" s="308" t="s">
        <v>2208</v>
      </c>
      <c r="S414" s="308" t="s">
        <v>2208</v>
      </c>
      <c r="T414" s="308" t="s">
        <v>2208</v>
      </c>
      <c r="U414" s="308" t="s">
        <v>2208</v>
      </c>
      <c r="V414" s="308" t="s">
        <v>2208</v>
      </c>
      <c r="W414" s="308" t="s">
        <v>2208</v>
      </c>
      <c r="X414" s="308" t="s">
        <v>2208</v>
      </c>
      <c r="Y414" s="308" t="s">
        <v>2208</v>
      </c>
      <c r="Z414" s="308" t="s">
        <v>2208</v>
      </c>
      <c r="AA414" s="308" t="s">
        <v>2208</v>
      </c>
      <c r="AB414" s="308" t="s">
        <v>2208</v>
      </c>
      <c r="AC414" s="308" t="s">
        <v>2208</v>
      </c>
      <c r="AD414" s="308" t="s">
        <v>2208</v>
      </c>
      <c r="AE414" s="308" t="s">
        <v>2208</v>
      </c>
      <c r="AF414" s="308" t="s">
        <v>2208</v>
      </c>
      <c r="AG414" s="308" t="s">
        <v>2208</v>
      </c>
      <c r="AH414" s="308" t="s">
        <v>2208</v>
      </c>
      <c r="AI414" s="308" t="s">
        <v>2208</v>
      </c>
      <c r="AJ414" s="308" t="s">
        <v>2208</v>
      </c>
      <c r="AK414" s="308" t="s">
        <v>2208</v>
      </c>
      <c r="AL414" s="308" t="s">
        <v>2208</v>
      </c>
    </row>
    <row r="415" spans="3:38" hidden="1" outlineLevel="1" x14ac:dyDescent="0.3">
      <c r="C415" s="519" t="s">
        <v>2450</v>
      </c>
      <c r="D415" s="582" t="s">
        <v>2765</v>
      </c>
      <c r="E415" s="308" t="s">
        <v>2208</v>
      </c>
      <c r="F415" s="308" t="s">
        <v>2208</v>
      </c>
      <c r="G415" s="308" t="s">
        <v>2208</v>
      </c>
      <c r="H415" s="308" t="s">
        <v>2208</v>
      </c>
      <c r="I415" s="308" t="s">
        <v>2208</v>
      </c>
      <c r="J415" s="308" t="s">
        <v>2208</v>
      </c>
      <c r="K415" s="308" t="s">
        <v>2208</v>
      </c>
      <c r="L415" s="308" t="s">
        <v>2208</v>
      </c>
      <c r="M415" s="308" t="s">
        <v>2208</v>
      </c>
      <c r="N415" s="308" t="s">
        <v>2208</v>
      </c>
      <c r="O415" s="308" t="s">
        <v>2208</v>
      </c>
      <c r="P415" s="308" t="s">
        <v>2208</v>
      </c>
      <c r="Q415" s="308" t="s">
        <v>2208</v>
      </c>
      <c r="R415" s="308" t="s">
        <v>2208</v>
      </c>
      <c r="S415" s="308" t="s">
        <v>2208</v>
      </c>
      <c r="T415" s="308" t="s">
        <v>2208</v>
      </c>
      <c r="U415" s="308" t="s">
        <v>2208</v>
      </c>
      <c r="V415" s="308" t="s">
        <v>2208</v>
      </c>
      <c r="W415" s="308" t="s">
        <v>2208</v>
      </c>
      <c r="X415" s="308" t="s">
        <v>2208</v>
      </c>
      <c r="Y415" s="308" t="s">
        <v>2208</v>
      </c>
      <c r="Z415" s="308" t="s">
        <v>2208</v>
      </c>
      <c r="AA415" s="308" t="s">
        <v>2208</v>
      </c>
      <c r="AB415" s="308" t="s">
        <v>2208</v>
      </c>
      <c r="AC415" s="308" t="s">
        <v>2208</v>
      </c>
      <c r="AD415" s="308" t="s">
        <v>2208</v>
      </c>
      <c r="AE415" s="308" t="s">
        <v>2208</v>
      </c>
      <c r="AF415" s="308" t="s">
        <v>2208</v>
      </c>
      <c r="AG415" s="308" t="s">
        <v>2208</v>
      </c>
      <c r="AH415" s="308" t="s">
        <v>2208</v>
      </c>
      <c r="AI415" s="308" t="s">
        <v>2208</v>
      </c>
      <c r="AJ415" s="308" t="s">
        <v>2208</v>
      </c>
      <c r="AK415" s="308" t="s">
        <v>2208</v>
      </c>
      <c r="AL415" s="308" t="s">
        <v>2208</v>
      </c>
    </row>
    <row r="416" spans="3:38" hidden="1" outlineLevel="1" x14ac:dyDescent="0.3">
      <c r="C416" s="519" t="s">
        <v>2450</v>
      </c>
      <c r="D416" s="582" t="s">
        <v>2766</v>
      </c>
      <c r="E416" s="308" t="s">
        <v>2208</v>
      </c>
      <c r="F416" s="308" t="s">
        <v>2208</v>
      </c>
      <c r="G416" s="308" t="s">
        <v>2208</v>
      </c>
      <c r="H416" s="308" t="s">
        <v>2208</v>
      </c>
      <c r="I416" s="308" t="s">
        <v>2208</v>
      </c>
      <c r="J416" s="308" t="s">
        <v>2208</v>
      </c>
      <c r="K416" s="308" t="s">
        <v>2208</v>
      </c>
      <c r="L416" s="308" t="s">
        <v>2208</v>
      </c>
      <c r="M416" s="308" t="s">
        <v>2208</v>
      </c>
      <c r="N416" s="308" t="s">
        <v>2208</v>
      </c>
      <c r="O416" s="308" t="s">
        <v>2208</v>
      </c>
      <c r="P416" s="308" t="s">
        <v>2208</v>
      </c>
      <c r="Q416" s="308" t="s">
        <v>2208</v>
      </c>
      <c r="R416" s="308" t="s">
        <v>2208</v>
      </c>
      <c r="S416" s="308" t="s">
        <v>2208</v>
      </c>
      <c r="T416" s="308" t="s">
        <v>2208</v>
      </c>
      <c r="U416" s="308" t="s">
        <v>2208</v>
      </c>
      <c r="V416" s="308" t="s">
        <v>2208</v>
      </c>
      <c r="W416" s="308" t="s">
        <v>2208</v>
      </c>
      <c r="X416" s="308" t="s">
        <v>2208</v>
      </c>
      <c r="Y416" s="308" t="s">
        <v>2208</v>
      </c>
      <c r="Z416" s="308" t="s">
        <v>2208</v>
      </c>
      <c r="AA416" s="308" t="s">
        <v>2208</v>
      </c>
      <c r="AB416" s="308" t="s">
        <v>2208</v>
      </c>
      <c r="AC416" s="308" t="s">
        <v>2208</v>
      </c>
      <c r="AD416" s="308" t="s">
        <v>2208</v>
      </c>
      <c r="AE416" s="308" t="s">
        <v>2208</v>
      </c>
      <c r="AF416" s="308" t="s">
        <v>2208</v>
      </c>
      <c r="AG416" s="308" t="s">
        <v>2208</v>
      </c>
      <c r="AH416" s="308" t="s">
        <v>2208</v>
      </c>
      <c r="AI416" s="308" t="s">
        <v>2208</v>
      </c>
      <c r="AJ416" s="308" t="s">
        <v>2208</v>
      </c>
      <c r="AK416" s="308" t="s">
        <v>2208</v>
      </c>
      <c r="AL416" s="308" t="s">
        <v>2208</v>
      </c>
    </row>
    <row r="417" spans="3:38" hidden="1" outlineLevel="1" x14ac:dyDescent="0.3">
      <c r="C417" s="519" t="s">
        <v>2450</v>
      </c>
      <c r="D417" s="582" t="s">
        <v>2767</v>
      </c>
      <c r="E417" s="308" t="s">
        <v>2208</v>
      </c>
      <c r="F417" s="308" t="s">
        <v>2208</v>
      </c>
      <c r="G417" s="308" t="s">
        <v>2208</v>
      </c>
      <c r="H417" s="308" t="s">
        <v>2208</v>
      </c>
      <c r="I417" s="308" t="s">
        <v>2208</v>
      </c>
      <c r="J417" s="308" t="s">
        <v>2208</v>
      </c>
      <c r="K417" s="308" t="s">
        <v>2208</v>
      </c>
      <c r="L417" s="308" t="s">
        <v>2208</v>
      </c>
      <c r="M417" s="308" t="s">
        <v>2208</v>
      </c>
      <c r="N417" s="308" t="s">
        <v>2208</v>
      </c>
      <c r="O417" s="308" t="s">
        <v>2208</v>
      </c>
      <c r="P417" s="308" t="s">
        <v>2208</v>
      </c>
      <c r="Q417" s="308" t="s">
        <v>2208</v>
      </c>
      <c r="R417" s="308" t="s">
        <v>2208</v>
      </c>
      <c r="S417" s="308" t="s">
        <v>2208</v>
      </c>
      <c r="T417" s="308" t="s">
        <v>2208</v>
      </c>
      <c r="U417" s="308" t="s">
        <v>2208</v>
      </c>
      <c r="V417" s="308" t="s">
        <v>2208</v>
      </c>
      <c r="W417" s="308" t="s">
        <v>2208</v>
      </c>
      <c r="X417" s="308" t="s">
        <v>2208</v>
      </c>
      <c r="Y417" s="308" t="s">
        <v>2208</v>
      </c>
      <c r="Z417" s="308" t="s">
        <v>2208</v>
      </c>
      <c r="AA417" s="308" t="s">
        <v>2208</v>
      </c>
      <c r="AB417" s="308" t="s">
        <v>2208</v>
      </c>
      <c r="AC417" s="308" t="s">
        <v>2208</v>
      </c>
      <c r="AD417" s="308" t="s">
        <v>2208</v>
      </c>
      <c r="AE417" s="308" t="s">
        <v>2208</v>
      </c>
      <c r="AF417" s="308" t="s">
        <v>2208</v>
      </c>
      <c r="AG417" s="308" t="s">
        <v>2208</v>
      </c>
      <c r="AH417" s="308" t="s">
        <v>2208</v>
      </c>
      <c r="AI417" s="308" t="s">
        <v>2208</v>
      </c>
      <c r="AJ417" s="308" t="s">
        <v>2208</v>
      </c>
      <c r="AK417" s="308" t="s">
        <v>2208</v>
      </c>
      <c r="AL417" s="308" t="s">
        <v>2208</v>
      </c>
    </row>
    <row r="418" spans="3:38" hidden="1" outlineLevel="1" x14ac:dyDescent="0.3">
      <c r="C418" s="519" t="s">
        <v>2450</v>
      </c>
      <c r="D418" s="582" t="s">
        <v>2768</v>
      </c>
      <c r="E418" s="308" t="s">
        <v>2208</v>
      </c>
      <c r="F418" s="308" t="s">
        <v>2208</v>
      </c>
      <c r="G418" s="308" t="s">
        <v>2208</v>
      </c>
      <c r="H418" s="308" t="s">
        <v>2208</v>
      </c>
      <c r="I418" s="308" t="s">
        <v>2208</v>
      </c>
      <c r="J418" s="308" t="s">
        <v>2208</v>
      </c>
      <c r="K418" s="308" t="s">
        <v>2208</v>
      </c>
      <c r="L418" s="308" t="s">
        <v>2208</v>
      </c>
      <c r="M418" s="308" t="s">
        <v>2208</v>
      </c>
      <c r="N418" s="308" t="s">
        <v>2208</v>
      </c>
      <c r="O418" s="308" t="s">
        <v>2208</v>
      </c>
      <c r="P418" s="308" t="s">
        <v>2208</v>
      </c>
      <c r="Q418" s="308" t="s">
        <v>2208</v>
      </c>
      <c r="R418" s="308" t="s">
        <v>2208</v>
      </c>
      <c r="S418" s="308" t="s">
        <v>2208</v>
      </c>
      <c r="T418" s="308" t="s">
        <v>2208</v>
      </c>
      <c r="U418" s="308" t="s">
        <v>2208</v>
      </c>
      <c r="V418" s="308" t="s">
        <v>2208</v>
      </c>
      <c r="W418" s="308" t="s">
        <v>2208</v>
      </c>
      <c r="X418" s="308" t="s">
        <v>2208</v>
      </c>
      <c r="Y418" s="308" t="s">
        <v>2208</v>
      </c>
      <c r="Z418" s="308" t="s">
        <v>2208</v>
      </c>
      <c r="AA418" s="308" t="s">
        <v>2208</v>
      </c>
      <c r="AB418" s="308" t="s">
        <v>2208</v>
      </c>
      <c r="AC418" s="308" t="s">
        <v>2208</v>
      </c>
      <c r="AD418" s="308" t="s">
        <v>2208</v>
      </c>
      <c r="AE418" s="308" t="s">
        <v>2208</v>
      </c>
      <c r="AF418" s="308" t="s">
        <v>2208</v>
      </c>
      <c r="AG418" s="308" t="s">
        <v>2208</v>
      </c>
      <c r="AH418" s="308" t="s">
        <v>2208</v>
      </c>
      <c r="AI418" s="308" t="s">
        <v>2208</v>
      </c>
      <c r="AJ418" s="308" t="s">
        <v>2208</v>
      </c>
      <c r="AK418" s="308" t="s">
        <v>2208</v>
      </c>
      <c r="AL418" s="308" t="s">
        <v>2208</v>
      </c>
    </row>
    <row r="419" spans="3:38" hidden="1" outlineLevel="1" x14ac:dyDescent="0.3">
      <c r="C419" s="519" t="s">
        <v>2450</v>
      </c>
      <c r="D419" s="582" t="s">
        <v>2769</v>
      </c>
      <c r="E419" s="308" t="s">
        <v>2208</v>
      </c>
      <c r="F419" s="308" t="s">
        <v>2208</v>
      </c>
      <c r="G419" s="308" t="s">
        <v>2208</v>
      </c>
      <c r="H419" s="308" t="s">
        <v>2208</v>
      </c>
      <c r="I419" s="308" t="s">
        <v>2208</v>
      </c>
      <c r="J419" s="308" t="s">
        <v>2208</v>
      </c>
      <c r="K419" s="308" t="s">
        <v>2208</v>
      </c>
      <c r="L419" s="308" t="s">
        <v>2208</v>
      </c>
      <c r="M419" s="308" t="s">
        <v>2208</v>
      </c>
      <c r="N419" s="308" t="s">
        <v>2208</v>
      </c>
      <c r="O419" s="308" t="s">
        <v>2208</v>
      </c>
      <c r="P419" s="308" t="s">
        <v>2208</v>
      </c>
      <c r="Q419" s="308" t="s">
        <v>2208</v>
      </c>
      <c r="R419" s="308" t="s">
        <v>2208</v>
      </c>
      <c r="S419" s="308" t="s">
        <v>2208</v>
      </c>
      <c r="T419" s="308" t="s">
        <v>2208</v>
      </c>
      <c r="U419" s="308" t="s">
        <v>2208</v>
      </c>
      <c r="V419" s="308" t="s">
        <v>2208</v>
      </c>
      <c r="W419" s="308" t="s">
        <v>2208</v>
      </c>
      <c r="X419" s="308" t="s">
        <v>2208</v>
      </c>
      <c r="Y419" s="308" t="s">
        <v>2208</v>
      </c>
      <c r="Z419" s="308" t="s">
        <v>2208</v>
      </c>
      <c r="AA419" s="308" t="s">
        <v>2208</v>
      </c>
      <c r="AB419" s="308" t="s">
        <v>2208</v>
      </c>
      <c r="AC419" s="308" t="s">
        <v>2208</v>
      </c>
      <c r="AD419" s="308" t="s">
        <v>2208</v>
      </c>
      <c r="AE419" s="308" t="s">
        <v>2208</v>
      </c>
      <c r="AF419" s="308" t="s">
        <v>2208</v>
      </c>
      <c r="AG419" s="308" t="s">
        <v>2208</v>
      </c>
      <c r="AH419" s="308" t="s">
        <v>2208</v>
      </c>
      <c r="AI419" s="308" t="s">
        <v>2208</v>
      </c>
      <c r="AJ419" s="308" t="s">
        <v>2208</v>
      </c>
      <c r="AK419" s="308" t="s">
        <v>2208</v>
      </c>
      <c r="AL419" s="308" t="s">
        <v>2208</v>
      </c>
    </row>
    <row r="420" spans="3:38" hidden="1" outlineLevel="1" x14ac:dyDescent="0.3">
      <c r="C420" s="519" t="s">
        <v>2450</v>
      </c>
      <c r="D420" s="582" t="s">
        <v>2770</v>
      </c>
      <c r="E420" s="308" t="s">
        <v>2208</v>
      </c>
      <c r="F420" s="308" t="s">
        <v>2208</v>
      </c>
      <c r="G420" s="308" t="s">
        <v>2208</v>
      </c>
      <c r="H420" s="308" t="s">
        <v>2208</v>
      </c>
      <c r="I420" s="308" t="s">
        <v>2208</v>
      </c>
      <c r="J420" s="308" t="s">
        <v>2208</v>
      </c>
      <c r="K420" s="308" t="s">
        <v>2208</v>
      </c>
      <c r="L420" s="308" t="s">
        <v>2208</v>
      </c>
      <c r="M420" s="308" t="s">
        <v>2208</v>
      </c>
      <c r="N420" s="308" t="s">
        <v>2208</v>
      </c>
      <c r="O420" s="308" t="s">
        <v>2208</v>
      </c>
      <c r="P420" s="308" t="s">
        <v>2208</v>
      </c>
      <c r="Q420" s="308" t="s">
        <v>2208</v>
      </c>
      <c r="R420" s="308" t="s">
        <v>2208</v>
      </c>
      <c r="S420" s="308" t="s">
        <v>2208</v>
      </c>
      <c r="T420" s="308" t="s">
        <v>2208</v>
      </c>
      <c r="U420" s="308" t="s">
        <v>2208</v>
      </c>
      <c r="V420" s="308" t="s">
        <v>2208</v>
      </c>
      <c r="W420" s="308" t="s">
        <v>2208</v>
      </c>
      <c r="X420" s="308" t="s">
        <v>2208</v>
      </c>
      <c r="Y420" s="308" t="s">
        <v>2208</v>
      </c>
      <c r="Z420" s="308" t="s">
        <v>2208</v>
      </c>
      <c r="AA420" s="308" t="s">
        <v>2208</v>
      </c>
      <c r="AB420" s="308" t="s">
        <v>2208</v>
      </c>
      <c r="AC420" s="308" t="s">
        <v>2208</v>
      </c>
      <c r="AD420" s="308" t="s">
        <v>2208</v>
      </c>
      <c r="AE420" s="308" t="s">
        <v>2208</v>
      </c>
      <c r="AF420" s="308" t="s">
        <v>2208</v>
      </c>
      <c r="AG420" s="308" t="s">
        <v>2208</v>
      </c>
      <c r="AH420" s="308" t="s">
        <v>2208</v>
      </c>
      <c r="AI420" s="308" t="s">
        <v>2208</v>
      </c>
      <c r="AJ420" s="308" t="s">
        <v>2208</v>
      </c>
      <c r="AK420" s="308" t="s">
        <v>2208</v>
      </c>
      <c r="AL420" s="308" t="s">
        <v>2208</v>
      </c>
    </row>
    <row r="421" spans="3:38" hidden="1" outlineLevel="1" x14ac:dyDescent="0.3">
      <c r="C421" s="519" t="s">
        <v>2450</v>
      </c>
      <c r="D421" s="582" t="s">
        <v>2771</v>
      </c>
      <c r="E421" s="308" t="s">
        <v>2208</v>
      </c>
      <c r="F421" s="308" t="s">
        <v>2208</v>
      </c>
      <c r="G421" s="308" t="s">
        <v>2208</v>
      </c>
      <c r="H421" s="308" t="s">
        <v>2208</v>
      </c>
      <c r="I421" s="308" t="s">
        <v>2208</v>
      </c>
      <c r="J421" s="308" t="s">
        <v>2208</v>
      </c>
      <c r="K421" s="308" t="s">
        <v>2208</v>
      </c>
      <c r="L421" s="308" t="s">
        <v>2208</v>
      </c>
      <c r="M421" s="308" t="s">
        <v>2208</v>
      </c>
      <c r="N421" s="308" t="s">
        <v>2208</v>
      </c>
      <c r="O421" s="308" t="s">
        <v>2208</v>
      </c>
      <c r="P421" s="308" t="s">
        <v>2208</v>
      </c>
      <c r="Q421" s="308" t="s">
        <v>2208</v>
      </c>
      <c r="R421" s="308" t="s">
        <v>2208</v>
      </c>
      <c r="S421" s="308" t="s">
        <v>2208</v>
      </c>
      <c r="T421" s="308" t="s">
        <v>2208</v>
      </c>
      <c r="U421" s="308" t="s">
        <v>2208</v>
      </c>
      <c r="V421" s="308" t="s">
        <v>2208</v>
      </c>
      <c r="W421" s="308" t="s">
        <v>2208</v>
      </c>
      <c r="X421" s="308" t="s">
        <v>2208</v>
      </c>
      <c r="Y421" s="308" t="s">
        <v>2208</v>
      </c>
      <c r="Z421" s="308" t="s">
        <v>2208</v>
      </c>
      <c r="AA421" s="308" t="s">
        <v>2208</v>
      </c>
      <c r="AB421" s="308" t="s">
        <v>2208</v>
      </c>
      <c r="AC421" s="308" t="s">
        <v>2208</v>
      </c>
      <c r="AD421" s="308" t="s">
        <v>2208</v>
      </c>
      <c r="AE421" s="308" t="s">
        <v>2208</v>
      </c>
      <c r="AF421" s="308" t="s">
        <v>2208</v>
      </c>
      <c r="AG421" s="308" t="s">
        <v>2208</v>
      </c>
      <c r="AH421" s="308" t="s">
        <v>2208</v>
      </c>
      <c r="AI421" s="308" t="s">
        <v>2208</v>
      </c>
      <c r="AJ421" s="308" t="s">
        <v>2208</v>
      </c>
      <c r="AK421" s="308" t="s">
        <v>2208</v>
      </c>
      <c r="AL421" s="308" t="s">
        <v>2208</v>
      </c>
    </row>
    <row r="422" spans="3:38" hidden="1" outlineLevel="1" x14ac:dyDescent="0.3">
      <c r="C422" s="519" t="s">
        <v>2450</v>
      </c>
      <c r="D422" s="582" t="s">
        <v>2772</v>
      </c>
      <c r="E422" s="308" t="s">
        <v>2208</v>
      </c>
      <c r="F422" s="308" t="s">
        <v>2208</v>
      </c>
      <c r="G422" s="308" t="s">
        <v>2208</v>
      </c>
      <c r="H422" s="308" t="s">
        <v>2208</v>
      </c>
      <c r="I422" s="308" t="s">
        <v>2208</v>
      </c>
      <c r="J422" s="308" t="s">
        <v>2208</v>
      </c>
      <c r="K422" s="308" t="s">
        <v>2208</v>
      </c>
      <c r="L422" s="308" t="s">
        <v>2208</v>
      </c>
      <c r="M422" s="308" t="s">
        <v>2208</v>
      </c>
      <c r="N422" s="308" t="s">
        <v>2208</v>
      </c>
      <c r="O422" s="308" t="s">
        <v>2208</v>
      </c>
      <c r="P422" s="308" t="s">
        <v>2208</v>
      </c>
      <c r="Q422" s="308" t="s">
        <v>2208</v>
      </c>
      <c r="R422" s="308" t="s">
        <v>2208</v>
      </c>
      <c r="S422" s="308" t="s">
        <v>2208</v>
      </c>
      <c r="T422" s="308" t="s">
        <v>2208</v>
      </c>
      <c r="U422" s="308" t="s">
        <v>2208</v>
      </c>
      <c r="V422" s="308" t="s">
        <v>2208</v>
      </c>
      <c r="W422" s="308" t="s">
        <v>2208</v>
      </c>
      <c r="X422" s="308" t="s">
        <v>2208</v>
      </c>
      <c r="Y422" s="308" t="s">
        <v>2208</v>
      </c>
      <c r="Z422" s="308" t="s">
        <v>2208</v>
      </c>
      <c r="AA422" s="308" t="s">
        <v>2208</v>
      </c>
      <c r="AB422" s="308" t="s">
        <v>2208</v>
      </c>
      <c r="AC422" s="308" t="s">
        <v>2208</v>
      </c>
      <c r="AD422" s="308" t="s">
        <v>2208</v>
      </c>
      <c r="AE422" s="308" t="s">
        <v>2208</v>
      </c>
      <c r="AF422" s="308" t="s">
        <v>2208</v>
      </c>
      <c r="AG422" s="308" t="s">
        <v>2208</v>
      </c>
      <c r="AH422" s="308" t="s">
        <v>2208</v>
      </c>
      <c r="AI422" s="308" t="s">
        <v>2208</v>
      </c>
      <c r="AJ422" s="308" t="s">
        <v>2208</v>
      </c>
      <c r="AK422" s="308" t="s">
        <v>2208</v>
      </c>
      <c r="AL422" s="308" t="s">
        <v>2208</v>
      </c>
    </row>
    <row r="423" spans="3:38" hidden="1" outlineLevel="1" x14ac:dyDescent="0.3">
      <c r="C423" s="519" t="s">
        <v>2450</v>
      </c>
      <c r="D423" s="582" t="s">
        <v>2773</v>
      </c>
      <c r="E423" s="308" t="s">
        <v>2208</v>
      </c>
      <c r="F423" s="308" t="s">
        <v>2208</v>
      </c>
      <c r="G423" s="308" t="s">
        <v>2208</v>
      </c>
      <c r="H423" s="308" t="s">
        <v>2208</v>
      </c>
      <c r="I423" s="308" t="s">
        <v>2208</v>
      </c>
      <c r="J423" s="308" t="s">
        <v>2208</v>
      </c>
      <c r="K423" s="308" t="s">
        <v>2208</v>
      </c>
      <c r="L423" s="308" t="s">
        <v>2208</v>
      </c>
      <c r="M423" s="308" t="s">
        <v>2208</v>
      </c>
      <c r="N423" s="308" t="s">
        <v>2208</v>
      </c>
      <c r="O423" s="308" t="s">
        <v>2208</v>
      </c>
      <c r="P423" s="308" t="s">
        <v>2208</v>
      </c>
      <c r="Q423" s="308" t="s">
        <v>2208</v>
      </c>
      <c r="R423" s="308" t="s">
        <v>2208</v>
      </c>
      <c r="S423" s="308" t="s">
        <v>2208</v>
      </c>
      <c r="T423" s="308" t="s">
        <v>2208</v>
      </c>
      <c r="U423" s="308" t="s">
        <v>2208</v>
      </c>
      <c r="V423" s="308" t="s">
        <v>2208</v>
      </c>
      <c r="W423" s="308" t="s">
        <v>2208</v>
      </c>
      <c r="X423" s="308" t="s">
        <v>2208</v>
      </c>
      <c r="Y423" s="308" t="s">
        <v>2208</v>
      </c>
      <c r="Z423" s="308" t="s">
        <v>2208</v>
      </c>
      <c r="AA423" s="308" t="s">
        <v>2208</v>
      </c>
      <c r="AB423" s="308" t="s">
        <v>2208</v>
      </c>
      <c r="AC423" s="308" t="s">
        <v>2208</v>
      </c>
      <c r="AD423" s="308" t="s">
        <v>2208</v>
      </c>
      <c r="AE423" s="308" t="s">
        <v>2208</v>
      </c>
      <c r="AF423" s="308" t="s">
        <v>2208</v>
      </c>
      <c r="AG423" s="308" t="s">
        <v>2208</v>
      </c>
      <c r="AH423" s="308" t="s">
        <v>2208</v>
      </c>
      <c r="AI423" s="308" t="s">
        <v>2208</v>
      </c>
      <c r="AJ423" s="308" t="s">
        <v>2208</v>
      </c>
      <c r="AK423" s="308" t="s">
        <v>2208</v>
      </c>
      <c r="AL423" s="308" t="s">
        <v>2208</v>
      </c>
    </row>
    <row r="424" spans="3:38" hidden="1" outlineLevel="1" x14ac:dyDescent="0.3">
      <c r="C424" s="519" t="s">
        <v>2450</v>
      </c>
      <c r="D424" s="582" t="s">
        <v>2774</v>
      </c>
      <c r="E424" s="308" t="s">
        <v>2208</v>
      </c>
      <c r="F424" s="308" t="s">
        <v>2208</v>
      </c>
      <c r="G424" s="308" t="s">
        <v>2208</v>
      </c>
      <c r="H424" s="308" t="s">
        <v>2208</v>
      </c>
      <c r="I424" s="308" t="s">
        <v>2208</v>
      </c>
      <c r="J424" s="308" t="s">
        <v>2208</v>
      </c>
      <c r="K424" s="308" t="s">
        <v>2208</v>
      </c>
      <c r="L424" s="308" t="s">
        <v>2208</v>
      </c>
      <c r="M424" s="308" t="s">
        <v>2208</v>
      </c>
      <c r="N424" s="308" t="s">
        <v>2208</v>
      </c>
      <c r="O424" s="308" t="s">
        <v>2208</v>
      </c>
      <c r="P424" s="308" t="s">
        <v>2208</v>
      </c>
      <c r="Q424" s="308" t="s">
        <v>2208</v>
      </c>
      <c r="R424" s="308" t="s">
        <v>2208</v>
      </c>
      <c r="S424" s="308" t="s">
        <v>2208</v>
      </c>
      <c r="T424" s="308" t="s">
        <v>2208</v>
      </c>
      <c r="U424" s="308" t="s">
        <v>2208</v>
      </c>
      <c r="V424" s="308" t="s">
        <v>2208</v>
      </c>
      <c r="W424" s="308" t="s">
        <v>2208</v>
      </c>
      <c r="X424" s="308" t="s">
        <v>2208</v>
      </c>
      <c r="Y424" s="308" t="s">
        <v>2208</v>
      </c>
      <c r="Z424" s="308" t="s">
        <v>2208</v>
      </c>
      <c r="AA424" s="308" t="s">
        <v>2208</v>
      </c>
      <c r="AB424" s="308" t="s">
        <v>2208</v>
      </c>
      <c r="AC424" s="308" t="s">
        <v>2208</v>
      </c>
      <c r="AD424" s="308" t="s">
        <v>2208</v>
      </c>
      <c r="AE424" s="308" t="s">
        <v>2208</v>
      </c>
      <c r="AF424" s="308" t="s">
        <v>2208</v>
      </c>
      <c r="AG424" s="308" t="s">
        <v>2208</v>
      </c>
      <c r="AH424" s="308" t="s">
        <v>2208</v>
      </c>
      <c r="AI424" s="308" t="s">
        <v>2208</v>
      </c>
      <c r="AJ424" s="308" t="s">
        <v>2208</v>
      </c>
      <c r="AK424" s="308" t="s">
        <v>2208</v>
      </c>
      <c r="AL424" s="308" t="s">
        <v>2208</v>
      </c>
    </row>
    <row r="425" spans="3:38" hidden="1" outlineLevel="1" x14ac:dyDescent="0.3">
      <c r="C425" s="519" t="s">
        <v>2450</v>
      </c>
      <c r="D425" s="582" t="s">
        <v>2775</v>
      </c>
      <c r="E425" s="308" t="s">
        <v>2208</v>
      </c>
      <c r="F425" s="308" t="s">
        <v>2208</v>
      </c>
      <c r="G425" s="308" t="s">
        <v>2208</v>
      </c>
      <c r="H425" s="308" t="s">
        <v>2208</v>
      </c>
      <c r="I425" s="308" t="s">
        <v>2208</v>
      </c>
      <c r="J425" s="308" t="s">
        <v>2208</v>
      </c>
      <c r="K425" s="308" t="s">
        <v>2208</v>
      </c>
      <c r="L425" s="308" t="s">
        <v>2208</v>
      </c>
      <c r="M425" s="308" t="s">
        <v>2208</v>
      </c>
      <c r="N425" s="308" t="s">
        <v>2208</v>
      </c>
      <c r="O425" s="308" t="s">
        <v>2208</v>
      </c>
      <c r="P425" s="308" t="s">
        <v>2208</v>
      </c>
      <c r="Q425" s="308" t="s">
        <v>2208</v>
      </c>
      <c r="R425" s="308" t="s">
        <v>2208</v>
      </c>
      <c r="S425" s="308" t="s">
        <v>2208</v>
      </c>
      <c r="T425" s="308" t="s">
        <v>2208</v>
      </c>
      <c r="U425" s="308" t="s">
        <v>2208</v>
      </c>
      <c r="V425" s="308" t="s">
        <v>2208</v>
      </c>
      <c r="W425" s="308" t="s">
        <v>2208</v>
      </c>
      <c r="X425" s="308" t="s">
        <v>2208</v>
      </c>
      <c r="Y425" s="308" t="s">
        <v>2208</v>
      </c>
      <c r="Z425" s="308" t="s">
        <v>2208</v>
      </c>
      <c r="AA425" s="308" t="s">
        <v>2208</v>
      </c>
      <c r="AB425" s="308" t="s">
        <v>2208</v>
      </c>
      <c r="AC425" s="308" t="s">
        <v>2208</v>
      </c>
      <c r="AD425" s="308" t="s">
        <v>2208</v>
      </c>
      <c r="AE425" s="308" t="s">
        <v>2208</v>
      </c>
      <c r="AF425" s="308" t="s">
        <v>2208</v>
      </c>
      <c r="AG425" s="308" t="s">
        <v>2208</v>
      </c>
      <c r="AH425" s="308" t="s">
        <v>2208</v>
      </c>
      <c r="AI425" s="308" t="s">
        <v>2208</v>
      </c>
      <c r="AJ425" s="308" t="s">
        <v>2208</v>
      </c>
      <c r="AK425" s="308" t="s">
        <v>2208</v>
      </c>
      <c r="AL425" s="308" t="s">
        <v>2208</v>
      </c>
    </row>
    <row r="426" spans="3:38" hidden="1" outlineLevel="1" x14ac:dyDescent="0.3">
      <c r="C426" s="519" t="s">
        <v>2450</v>
      </c>
      <c r="D426" s="582" t="s">
        <v>2776</v>
      </c>
      <c r="E426" s="308" t="s">
        <v>2208</v>
      </c>
      <c r="F426" s="308" t="s">
        <v>2208</v>
      </c>
      <c r="G426" s="308" t="s">
        <v>2208</v>
      </c>
      <c r="H426" s="308" t="s">
        <v>2208</v>
      </c>
      <c r="I426" s="308" t="s">
        <v>2208</v>
      </c>
      <c r="J426" s="308" t="s">
        <v>2208</v>
      </c>
      <c r="K426" s="308" t="s">
        <v>2208</v>
      </c>
      <c r="L426" s="308" t="s">
        <v>2208</v>
      </c>
      <c r="M426" s="308" t="s">
        <v>2208</v>
      </c>
      <c r="N426" s="308" t="s">
        <v>2208</v>
      </c>
      <c r="O426" s="308" t="s">
        <v>2208</v>
      </c>
      <c r="P426" s="308" t="s">
        <v>2208</v>
      </c>
      <c r="Q426" s="308" t="s">
        <v>2208</v>
      </c>
      <c r="R426" s="308" t="s">
        <v>2208</v>
      </c>
      <c r="S426" s="308" t="s">
        <v>2208</v>
      </c>
      <c r="T426" s="308" t="s">
        <v>2208</v>
      </c>
      <c r="U426" s="308" t="s">
        <v>2208</v>
      </c>
      <c r="V426" s="308" t="s">
        <v>2208</v>
      </c>
      <c r="W426" s="308" t="s">
        <v>2208</v>
      </c>
      <c r="X426" s="308" t="s">
        <v>2208</v>
      </c>
      <c r="Y426" s="308" t="s">
        <v>2208</v>
      </c>
      <c r="Z426" s="308" t="s">
        <v>2208</v>
      </c>
      <c r="AA426" s="308" t="s">
        <v>2208</v>
      </c>
      <c r="AB426" s="308" t="s">
        <v>2208</v>
      </c>
      <c r="AC426" s="308" t="s">
        <v>2208</v>
      </c>
      <c r="AD426" s="308" t="s">
        <v>2208</v>
      </c>
      <c r="AE426" s="308" t="s">
        <v>2208</v>
      </c>
      <c r="AF426" s="308" t="s">
        <v>2208</v>
      </c>
      <c r="AG426" s="308" t="s">
        <v>2208</v>
      </c>
      <c r="AH426" s="308" t="s">
        <v>2208</v>
      </c>
      <c r="AI426" s="308" t="s">
        <v>2208</v>
      </c>
      <c r="AJ426" s="308" t="s">
        <v>2208</v>
      </c>
      <c r="AK426" s="308" t="s">
        <v>2208</v>
      </c>
      <c r="AL426" s="308" t="s">
        <v>2208</v>
      </c>
    </row>
    <row r="427" spans="3:38" hidden="1" outlineLevel="1" x14ac:dyDescent="0.3">
      <c r="C427" s="519" t="s">
        <v>2450</v>
      </c>
      <c r="D427" s="582" t="s">
        <v>2777</v>
      </c>
      <c r="E427" s="308" t="s">
        <v>2208</v>
      </c>
      <c r="F427" s="308" t="s">
        <v>2208</v>
      </c>
      <c r="G427" s="308" t="s">
        <v>2208</v>
      </c>
      <c r="H427" s="308" t="s">
        <v>2208</v>
      </c>
      <c r="I427" s="308" t="s">
        <v>2208</v>
      </c>
      <c r="J427" s="308" t="s">
        <v>2208</v>
      </c>
      <c r="K427" s="308" t="s">
        <v>2208</v>
      </c>
      <c r="L427" s="308" t="s">
        <v>2208</v>
      </c>
      <c r="M427" s="308" t="s">
        <v>2208</v>
      </c>
      <c r="N427" s="308" t="s">
        <v>2208</v>
      </c>
      <c r="O427" s="308" t="s">
        <v>2208</v>
      </c>
      <c r="P427" s="308" t="s">
        <v>2208</v>
      </c>
      <c r="Q427" s="308" t="s">
        <v>2208</v>
      </c>
      <c r="R427" s="308" t="s">
        <v>2208</v>
      </c>
      <c r="S427" s="308" t="s">
        <v>2208</v>
      </c>
      <c r="T427" s="308" t="s">
        <v>2208</v>
      </c>
      <c r="U427" s="308" t="s">
        <v>2208</v>
      </c>
      <c r="V427" s="308" t="s">
        <v>2208</v>
      </c>
      <c r="W427" s="308" t="s">
        <v>2208</v>
      </c>
      <c r="X427" s="308" t="s">
        <v>2208</v>
      </c>
      <c r="Y427" s="308" t="s">
        <v>2208</v>
      </c>
      <c r="Z427" s="308" t="s">
        <v>2208</v>
      </c>
      <c r="AA427" s="308" t="s">
        <v>2208</v>
      </c>
      <c r="AB427" s="308" t="s">
        <v>2208</v>
      </c>
      <c r="AC427" s="308" t="s">
        <v>2208</v>
      </c>
      <c r="AD427" s="308" t="s">
        <v>2208</v>
      </c>
      <c r="AE427" s="308" t="s">
        <v>2208</v>
      </c>
      <c r="AF427" s="308" t="s">
        <v>2208</v>
      </c>
      <c r="AG427" s="308" t="s">
        <v>2208</v>
      </c>
      <c r="AH427" s="308" t="s">
        <v>2208</v>
      </c>
      <c r="AI427" s="308" t="s">
        <v>2208</v>
      </c>
      <c r="AJ427" s="308" t="s">
        <v>2208</v>
      </c>
      <c r="AK427" s="308" t="s">
        <v>2208</v>
      </c>
      <c r="AL427" s="308" t="s">
        <v>2208</v>
      </c>
    </row>
    <row r="428" spans="3:38" hidden="1" outlineLevel="1" x14ac:dyDescent="0.3">
      <c r="C428" s="519" t="s">
        <v>2450</v>
      </c>
      <c r="D428" s="582" t="s">
        <v>2778</v>
      </c>
      <c r="E428" s="308" t="s">
        <v>2208</v>
      </c>
      <c r="F428" s="308" t="s">
        <v>2208</v>
      </c>
      <c r="G428" s="308" t="s">
        <v>2208</v>
      </c>
      <c r="H428" s="308" t="s">
        <v>2208</v>
      </c>
      <c r="I428" s="308" t="s">
        <v>2208</v>
      </c>
      <c r="J428" s="308" t="s">
        <v>2208</v>
      </c>
      <c r="K428" s="308" t="s">
        <v>2208</v>
      </c>
      <c r="L428" s="308" t="s">
        <v>2208</v>
      </c>
      <c r="M428" s="308" t="s">
        <v>2208</v>
      </c>
      <c r="N428" s="308" t="s">
        <v>2208</v>
      </c>
      <c r="O428" s="308" t="s">
        <v>2208</v>
      </c>
      <c r="P428" s="308" t="s">
        <v>2208</v>
      </c>
      <c r="Q428" s="308" t="s">
        <v>2208</v>
      </c>
      <c r="R428" s="308" t="s">
        <v>2208</v>
      </c>
      <c r="S428" s="308" t="s">
        <v>2208</v>
      </c>
      <c r="T428" s="308" t="s">
        <v>2208</v>
      </c>
      <c r="U428" s="308" t="s">
        <v>2208</v>
      </c>
      <c r="V428" s="308" t="s">
        <v>2208</v>
      </c>
      <c r="W428" s="308" t="s">
        <v>2208</v>
      </c>
      <c r="X428" s="308" t="s">
        <v>2208</v>
      </c>
      <c r="Y428" s="308" t="s">
        <v>2208</v>
      </c>
      <c r="Z428" s="308" t="s">
        <v>2208</v>
      </c>
      <c r="AA428" s="308" t="s">
        <v>2208</v>
      </c>
      <c r="AB428" s="308" t="s">
        <v>2208</v>
      </c>
      <c r="AC428" s="308" t="s">
        <v>2208</v>
      </c>
      <c r="AD428" s="308" t="s">
        <v>2208</v>
      </c>
      <c r="AE428" s="308" t="s">
        <v>2208</v>
      </c>
      <c r="AF428" s="308" t="s">
        <v>2208</v>
      </c>
      <c r="AG428" s="308" t="s">
        <v>2208</v>
      </c>
      <c r="AH428" s="308" t="s">
        <v>2208</v>
      </c>
      <c r="AI428" s="308" t="s">
        <v>2208</v>
      </c>
      <c r="AJ428" s="308" t="s">
        <v>2208</v>
      </c>
      <c r="AK428" s="308" t="s">
        <v>2208</v>
      </c>
      <c r="AL428" s="308" t="s">
        <v>2208</v>
      </c>
    </row>
    <row r="429" spans="3:38" hidden="1" outlineLevel="1" x14ac:dyDescent="0.3">
      <c r="C429" s="519" t="s">
        <v>2450</v>
      </c>
      <c r="D429" s="582" t="s">
        <v>2779</v>
      </c>
      <c r="E429" s="308" t="s">
        <v>2208</v>
      </c>
      <c r="F429" s="308" t="s">
        <v>2208</v>
      </c>
      <c r="G429" s="308" t="s">
        <v>2208</v>
      </c>
      <c r="H429" s="308" t="s">
        <v>2208</v>
      </c>
      <c r="I429" s="308" t="s">
        <v>2208</v>
      </c>
      <c r="J429" s="308" t="s">
        <v>2208</v>
      </c>
      <c r="K429" s="308" t="s">
        <v>2208</v>
      </c>
      <c r="L429" s="308" t="s">
        <v>2208</v>
      </c>
      <c r="M429" s="308" t="s">
        <v>2208</v>
      </c>
      <c r="N429" s="308" t="s">
        <v>2208</v>
      </c>
      <c r="O429" s="308" t="s">
        <v>2208</v>
      </c>
      <c r="P429" s="308" t="s">
        <v>2208</v>
      </c>
      <c r="Q429" s="308" t="s">
        <v>2208</v>
      </c>
      <c r="R429" s="308" t="s">
        <v>2208</v>
      </c>
      <c r="S429" s="308" t="s">
        <v>2208</v>
      </c>
      <c r="T429" s="308" t="s">
        <v>2208</v>
      </c>
      <c r="U429" s="308" t="s">
        <v>2208</v>
      </c>
      <c r="V429" s="308" t="s">
        <v>2208</v>
      </c>
      <c r="W429" s="308" t="s">
        <v>2208</v>
      </c>
      <c r="X429" s="308" t="s">
        <v>2208</v>
      </c>
      <c r="Y429" s="308" t="s">
        <v>2208</v>
      </c>
      <c r="Z429" s="308" t="s">
        <v>2208</v>
      </c>
      <c r="AA429" s="308" t="s">
        <v>2208</v>
      </c>
      <c r="AB429" s="308" t="s">
        <v>2208</v>
      </c>
      <c r="AC429" s="308" t="s">
        <v>2208</v>
      </c>
      <c r="AD429" s="308" t="s">
        <v>2208</v>
      </c>
      <c r="AE429" s="308" t="s">
        <v>2208</v>
      </c>
      <c r="AF429" s="308" t="s">
        <v>2208</v>
      </c>
      <c r="AG429" s="308" t="s">
        <v>2208</v>
      </c>
      <c r="AH429" s="308" t="s">
        <v>2208</v>
      </c>
      <c r="AI429" s="308" t="s">
        <v>2208</v>
      </c>
      <c r="AJ429" s="308" t="s">
        <v>2208</v>
      </c>
      <c r="AK429" s="308" t="s">
        <v>2208</v>
      </c>
      <c r="AL429" s="308" t="s">
        <v>2208</v>
      </c>
    </row>
    <row r="430" spans="3:38" hidden="1" outlineLevel="1" x14ac:dyDescent="0.3">
      <c r="C430" s="519" t="s">
        <v>2450</v>
      </c>
      <c r="D430" s="582" t="s">
        <v>2780</v>
      </c>
      <c r="E430" s="308" t="s">
        <v>2208</v>
      </c>
      <c r="F430" s="308" t="s">
        <v>2208</v>
      </c>
      <c r="G430" s="308" t="s">
        <v>2208</v>
      </c>
      <c r="H430" s="308" t="s">
        <v>2208</v>
      </c>
      <c r="I430" s="308" t="s">
        <v>2208</v>
      </c>
      <c r="J430" s="308" t="s">
        <v>2208</v>
      </c>
      <c r="K430" s="308" t="s">
        <v>2208</v>
      </c>
      <c r="L430" s="308" t="s">
        <v>2208</v>
      </c>
      <c r="M430" s="308" t="s">
        <v>2208</v>
      </c>
      <c r="N430" s="308" t="s">
        <v>2208</v>
      </c>
      <c r="O430" s="308" t="s">
        <v>2208</v>
      </c>
      <c r="P430" s="308" t="s">
        <v>2208</v>
      </c>
      <c r="Q430" s="308" t="s">
        <v>2208</v>
      </c>
      <c r="R430" s="308" t="s">
        <v>2208</v>
      </c>
      <c r="S430" s="308" t="s">
        <v>2208</v>
      </c>
      <c r="T430" s="308" t="s">
        <v>2208</v>
      </c>
      <c r="U430" s="308" t="s">
        <v>2208</v>
      </c>
      <c r="V430" s="308" t="s">
        <v>2208</v>
      </c>
      <c r="W430" s="308" t="s">
        <v>2208</v>
      </c>
      <c r="X430" s="308" t="s">
        <v>2208</v>
      </c>
      <c r="Y430" s="308" t="s">
        <v>2208</v>
      </c>
      <c r="Z430" s="308" t="s">
        <v>2208</v>
      </c>
      <c r="AA430" s="308" t="s">
        <v>2208</v>
      </c>
      <c r="AB430" s="308" t="s">
        <v>2208</v>
      </c>
      <c r="AC430" s="308" t="s">
        <v>2208</v>
      </c>
      <c r="AD430" s="308" t="s">
        <v>2208</v>
      </c>
      <c r="AE430" s="308" t="s">
        <v>2208</v>
      </c>
      <c r="AF430" s="308" t="s">
        <v>2208</v>
      </c>
      <c r="AG430" s="308" t="s">
        <v>2208</v>
      </c>
      <c r="AH430" s="308" t="s">
        <v>2208</v>
      </c>
      <c r="AI430" s="308" t="s">
        <v>2208</v>
      </c>
      <c r="AJ430" s="308" t="s">
        <v>2208</v>
      </c>
      <c r="AK430" s="308" t="s">
        <v>2208</v>
      </c>
      <c r="AL430" s="308" t="s">
        <v>2208</v>
      </c>
    </row>
    <row r="431" spans="3:38" hidden="1" outlineLevel="1" x14ac:dyDescent="0.3">
      <c r="C431" s="519" t="s">
        <v>2450</v>
      </c>
      <c r="D431" s="582" t="s">
        <v>2781</v>
      </c>
      <c r="E431" s="308" t="s">
        <v>2208</v>
      </c>
      <c r="F431" s="308" t="s">
        <v>2208</v>
      </c>
      <c r="G431" s="308" t="s">
        <v>2208</v>
      </c>
      <c r="H431" s="308" t="s">
        <v>2208</v>
      </c>
      <c r="I431" s="308" t="s">
        <v>2208</v>
      </c>
      <c r="J431" s="308" t="s">
        <v>2208</v>
      </c>
      <c r="K431" s="308" t="s">
        <v>2208</v>
      </c>
      <c r="L431" s="308" t="s">
        <v>2208</v>
      </c>
      <c r="M431" s="308" t="s">
        <v>2208</v>
      </c>
      <c r="N431" s="308" t="s">
        <v>2208</v>
      </c>
      <c r="O431" s="308" t="s">
        <v>2208</v>
      </c>
      <c r="P431" s="308" t="s">
        <v>2208</v>
      </c>
      <c r="Q431" s="308" t="s">
        <v>2208</v>
      </c>
      <c r="R431" s="308" t="s">
        <v>2208</v>
      </c>
      <c r="S431" s="308" t="s">
        <v>2208</v>
      </c>
      <c r="T431" s="308" t="s">
        <v>2208</v>
      </c>
      <c r="U431" s="308" t="s">
        <v>2208</v>
      </c>
      <c r="V431" s="308" t="s">
        <v>2208</v>
      </c>
      <c r="W431" s="308" t="s">
        <v>2208</v>
      </c>
      <c r="X431" s="308" t="s">
        <v>2208</v>
      </c>
      <c r="Y431" s="308" t="s">
        <v>2208</v>
      </c>
      <c r="Z431" s="308" t="s">
        <v>2208</v>
      </c>
      <c r="AA431" s="308" t="s">
        <v>2208</v>
      </c>
      <c r="AB431" s="308" t="s">
        <v>2208</v>
      </c>
      <c r="AC431" s="308" t="s">
        <v>2208</v>
      </c>
      <c r="AD431" s="308" t="s">
        <v>2208</v>
      </c>
      <c r="AE431" s="308" t="s">
        <v>2208</v>
      </c>
      <c r="AF431" s="308" t="s">
        <v>2208</v>
      </c>
      <c r="AG431" s="308" t="s">
        <v>2208</v>
      </c>
      <c r="AH431" s="308" t="s">
        <v>2208</v>
      </c>
      <c r="AI431" s="308" t="s">
        <v>2208</v>
      </c>
      <c r="AJ431" s="308" t="s">
        <v>2208</v>
      </c>
      <c r="AK431" s="308" t="s">
        <v>2208</v>
      </c>
      <c r="AL431" s="308" t="s">
        <v>2208</v>
      </c>
    </row>
    <row r="432" spans="3:38" hidden="1" outlineLevel="1" x14ac:dyDescent="0.3">
      <c r="C432" s="519" t="s">
        <v>2450</v>
      </c>
      <c r="D432" s="582" t="s">
        <v>2782</v>
      </c>
      <c r="E432" s="308" t="s">
        <v>2208</v>
      </c>
      <c r="F432" s="308" t="s">
        <v>2208</v>
      </c>
      <c r="G432" s="308" t="s">
        <v>2208</v>
      </c>
      <c r="H432" s="308" t="s">
        <v>2208</v>
      </c>
      <c r="I432" s="308" t="s">
        <v>2208</v>
      </c>
      <c r="J432" s="308" t="s">
        <v>2208</v>
      </c>
      <c r="K432" s="308" t="s">
        <v>2208</v>
      </c>
      <c r="L432" s="308" t="s">
        <v>2208</v>
      </c>
      <c r="M432" s="308" t="s">
        <v>2208</v>
      </c>
      <c r="N432" s="308" t="s">
        <v>2208</v>
      </c>
      <c r="O432" s="308" t="s">
        <v>2208</v>
      </c>
      <c r="P432" s="308" t="s">
        <v>2208</v>
      </c>
      <c r="Q432" s="308" t="s">
        <v>2208</v>
      </c>
      <c r="R432" s="308" t="s">
        <v>2208</v>
      </c>
      <c r="S432" s="308" t="s">
        <v>2208</v>
      </c>
      <c r="T432" s="308" t="s">
        <v>2208</v>
      </c>
      <c r="U432" s="308" t="s">
        <v>2208</v>
      </c>
      <c r="V432" s="308" t="s">
        <v>2208</v>
      </c>
      <c r="W432" s="308" t="s">
        <v>2208</v>
      </c>
      <c r="X432" s="308" t="s">
        <v>2208</v>
      </c>
      <c r="Y432" s="308" t="s">
        <v>2208</v>
      </c>
      <c r="Z432" s="308" t="s">
        <v>2208</v>
      </c>
      <c r="AA432" s="308" t="s">
        <v>2208</v>
      </c>
      <c r="AB432" s="308" t="s">
        <v>2208</v>
      </c>
      <c r="AC432" s="308" t="s">
        <v>2208</v>
      </c>
      <c r="AD432" s="308" t="s">
        <v>2208</v>
      </c>
      <c r="AE432" s="308" t="s">
        <v>2208</v>
      </c>
      <c r="AF432" s="308" t="s">
        <v>2208</v>
      </c>
      <c r="AG432" s="308" t="s">
        <v>2208</v>
      </c>
      <c r="AH432" s="308" t="s">
        <v>2208</v>
      </c>
      <c r="AI432" s="308" t="s">
        <v>2208</v>
      </c>
      <c r="AJ432" s="308" t="s">
        <v>2208</v>
      </c>
      <c r="AK432" s="308" t="s">
        <v>2208</v>
      </c>
      <c r="AL432" s="308" t="s">
        <v>2208</v>
      </c>
    </row>
    <row r="433" spans="3:38" hidden="1" outlineLevel="1" x14ac:dyDescent="0.3">
      <c r="C433" s="519" t="s">
        <v>2450</v>
      </c>
      <c r="D433" s="582" t="s">
        <v>2783</v>
      </c>
      <c r="E433" s="308" t="s">
        <v>2208</v>
      </c>
      <c r="F433" s="308" t="s">
        <v>2208</v>
      </c>
      <c r="G433" s="308" t="s">
        <v>2208</v>
      </c>
      <c r="H433" s="308" t="s">
        <v>2208</v>
      </c>
      <c r="I433" s="308" t="s">
        <v>2208</v>
      </c>
      <c r="J433" s="308" t="s">
        <v>2208</v>
      </c>
      <c r="K433" s="308" t="s">
        <v>2208</v>
      </c>
      <c r="L433" s="308" t="s">
        <v>2208</v>
      </c>
      <c r="M433" s="308" t="s">
        <v>2208</v>
      </c>
      <c r="N433" s="308" t="s">
        <v>2208</v>
      </c>
      <c r="O433" s="308" t="s">
        <v>2208</v>
      </c>
      <c r="P433" s="308" t="s">
        <v>2208</v>
      </c>
      <c r="Q433" s="308" t="s">
        <v>2208</v>
      </c>
      <c r="R433" s="308" t="s">
        <v>2208</v>
      </c>
      <c r="S433" s="308" t="s">
        <v>2208</v>
      </c>
      <c r="T433" s="308" t="s">
        <v>2208</v>
      </c>
      <c r="U433" s="308" t="s">
        <v>2208</v>
      </c>
      <c r="V433" s="308" t="s">
        <v>2208</v>
      </c>
      <c r="W433" s="308" t="s">
        <v>2208</v>
      </c>
      <c r="X433" s="308" t="s">
        <v>2208</v>
      </c>
      <c r="Y433" s="308" t="s">
        <v>2208</v>
      </c>
      <c r="Z433" s="308" t="s">
        <v>2208</v>
      </c>
      <c r="AA433" s="308" t="s">
        <v>2208</v>
      </c>
      <c r="AB433" s="308" t="s">
        <v>2208</v>
      </c>
      <c r="AC433" s="308" t="s">
        <v>2208</v>
      </c>
      <c r="AD433" s="308" t="s">
        <v>2208</v>
      </c>
      <c r="AE433" s="308" t="s">
        <v>2208</v>
      </c>
      <c r="AF433" s="308" t="s">
        <v>2208</v>
      </c>
      <c r="AG433" s="308" t="s">
        <v>2208</v>
      </c>
      <c r="AH433" s="308" t="s">
        <v>2208</v>
      </c>
      <c r="AI433" s="308" t="s">
        <v>2208</v>
      </c>
      <c r="AJ433" s="308" t="s">
        <v>2208</v>
      </c>
      <c r="AK433" s="308" t="s">
        <v>2208</v>
      </c>
      <c r="AL433" s="308" t="s">
        <v>2208</v>
      </c>
    </row>
    <row r="434" spans="3:38" hidden="1" outlineLevel="1" x14ac:dyDescent="0.3">
      <c r="C434" s="519" t="s">
        <v>2450</v>
      </c>
      <c r="D434" s="582" t="s">
        <v>2784</v>
      </c>
      <c r="E434" s="308" t="s">
        <v>2208</v>
      </c>
      <c r="F434" s="308" t="s">
        <v>2208</v>
      </c>
      <c r="G434" s="308" t="s">
        <v>2208</v>
      </c>
      <c r="H434" s="308" t="s">
        <v>2208</v>
      </c>
      <c r="I434" s="308" t="s">
        <v>2208</v>
      </c>
      <c r="J434" s="308" t="s">
        <v>2208</v>
      </c>
      <c r="K434" s="308" t="s">
        <v>2208</v>
      </c>
      <c r="L434" s="308" t="s">
        <v>2208</v>
      </c>
      <c r="M434" s="308" t="s">
        <v>2208</v>
      </c>
      <c r="N434" s="308" t="s">
        <v>2208</v>
      </c>
      <c r="O434" s="308" t="s">
        <v>2208</v>
      </c>
      <c r="P434" s="308" t="s">
        <v>2208</v>
      </c>
      <c r="Q434" s="308" t="s">
        <v>2208</v>
      </c>
      <c r="R434" s="308" t="s">
        <v>2208</v>
      </c>
      <c r="S434" s="308" t="s">
        <v>2208</v>
      </c>
      <c r="T434" s="308" t="s">
        <v>2208</v>
      </c>
      <c r="U434" s="308" t="s">
        <v>2208</v>
      </c>
      <c r="V434" s="308" t="s">
        <v>2208</v>
      </c>
      <c r="W434" s="308" t="s">
        <v>2208</v>
      </c>
      <c r="X434" s="308" t="s">
        <v>2208</v>
      </c>
      <c r="Y434" s="308" t="s">
        <v>2208</v>
      </c>
      <c r="Z434" s="308" t="s">
        <v>2208</v>
      </c>
      <c r="AA434" s="308" t="s">
        <v>2208</v>
      </c>
      <c r="AB434" s="308" t="s">
        <v>2208</v>
      </c>
      <c r="AC434" s="308" t="s">
        <v>2208</v>
      </c>
      <c r="AD434" s="308" t="s">
        <v>2208</v>
      </c>
      <c r="AE434" s="308" t="s">
        <v>2208</v>
      </c>
      <c r="AF434" s="308" t="s">
        <v>2208</v>
      </c>
      <c r="AG434" s="308" t="s">
        <v>2208</v>
      </c>
      <c r="AH434" s="308" t="s">
        <v>2208</v>
      </c>
      <c r="AI434" s="308" t="s">
        <v>2208</v>
      </c>
      <c r="AJ434" s="308" t="s">
        <v>2208</v>
      </c>
      <c r="AK434" s="308" t="s">
        <v>2208</v>
      </c>
      <c r="AL434" s="308" t="s">
        <v>2208</v>
      </c>
    </row>
    <row r="435" spans="3:38" hidden="1" outlineLevel="1" x14ac:dyDescent="0.3">
      <c r="C435" s="519" t="s">
        <v>2450</v>
      </c>
      <c r="D435" s="582" t="s">
        <v>2785</v>
      </c>
      <c r="E435" s="308" t="s">
        <v>2208</v>
      </c>
      <c r="F435" s="308" t="s">
        <v>2208</v>
      </c>
      <c r="G435" s="308" t="s">
        <v>2208</v>
      </c>
      <c r="H435" s="308" t="s">
        <v>2208</v>
      </c>
      <c r="I435" s="308" t="s">
        <v>2208</v>
      </c>
      <c r="J435" s="308" t="s">
        <v>2208</v>
      </c>
      <c r="K435" s="308" t="s">
        <v>2208</v>
      </c>
      <c r="L435" s="308" t="s">
        <v>2208</v>
      </c>
      <c r="M435" s="308" t="s">
        <v>2208</v>
      </c>
      <c r="N435" s="308" t="s">
        <v>2208</v>
      </c>
      <c r="O435" s="308" t="s">
        <v>2208</v>
      </c>
      <c r="P435" s="308" t="s">
        <v>2208</v>
      </c>
      <c r="Q435" s="308" t="s">
        <v>2208</v>
      </c>
      <c r="R435" s="308" t="s">
        <v>2208</v>
      </c>
      <c r="S435" s="308" t="s">
        <v>2208</v>
      </c>
      <c r="T435" s="308" t="s">
        <v>2208</v>
      </c>
      <c r="U435" s="308" t="s">
        <v>2208</v>
      </c>
      <c r="V435" s="308" t="s">
        <v>2208</v>
      </c>
      <c r="W435" s="308" t="s">
        <v>2208</v>
      </c>
      <c r="X435" s="308" t="s">
        <v>2208</v>
      </c>
      <c r="Y435" s="308" t="s">
        <v>2208</v>
      </c>
      <c r="Z435" s="308" t="s">
        <v>2208</v>
      </c>
      <c r="AA435" s="308" t="s">
        <v>2208</v>
      </c>
      <c r="AB435" s="308" t="s">
        <v>2208</v>
      </c>
      <c r="AC435" s="308" t="s">
        <v>2208</v>
      </c>
      <c r="AD435" s="308" t="s">
        <v>2208</v>
      </c>
      <c r="AE435" s="308" t="s">
        <v>2208</v>
      </c>
      <c r="AF435" s="308" t="s">
        <v>2208</v>
      </c>
      <c r="AG435" s="308" t="s">
        <v>2208</v>
      </c>
      <c r="AH435" s="308" t="s">
        <v>2208</v>
      </c>
      <c r="AI435" s="308" t="s">
        <v>2208</v>
      </c>
      <c r="AJ435" s="308" t="s">
        <v>2208</v>
      </c>
      <c r="AK435" s="308" t="s">
        <v>2208</v>
      </c>
      <c r="AL435" s="308" t="s">
        <v>2208</v>
      </c>
    </row>
    <row r="436" spans="3:38" hidden="1" outlineLevel="1" x14ac:dyDescent="0.3">
      <c r="C436" s="519" t="s">
        <v>2450</v>
      </c>
      <c r="D436" s="582" t="s">
        <v>2786</v>
      </c>
      <c r="E436" s="308" t="s">
        <v>2208</v>
      </c>
      <c r="F436" s="308" t="s">
        <v>2208</v>
      </c>
      <c r="G436" s="308" t="s">
        <v>2208</v>
      </c>
      <c r="H436" s="308" t="s">
        <v>2208</v>
      </c>
      <c r="I436" s="308" t="s">
        <v>2208</v>
      </c>
      <c r="J436" s="308" t="s">
        <v>2208</v>
      </c>
      <c r="K436" s="308" t="s">
        <v>2208</v>
      </c>
      <c r="L436" s="308" t="s">
        <v>2208</v>
      </c>
      <c r="M436" s="308" t="s">
        <v>2208</v>
      </c>
      <c r="N436" s="308" t="s">
        <v>2208</v>
      </c>
      <c r="O436" s="308" t="s">
        <v>2208</v>
      </c>
      <c r="P436" s="308" t="s">
        <v>2208</v>
      </c>
      <c r="Q436" s="308" t="s">
        <v>2208</v>
      </c>
      <c r="R436" s="308" t="s">
        <v>2208</v>
      </c>
      <c r="S436" s="308" t="s">
        <v>2208</v>
      </c>
      <c r="T436" s="308" t="s">
        <v>2208</v>
      </c>
      <c r="U436" s="308" t="s">
        <v>2208</v>
      </c>
      <c r="V436" s="308" t="s">
        <v>2208</v>
      </c>
      <c r="W436" s="308" t="s">
        <v>2208</v>
      </c>
      <c r="X436" s="308" t="s">
        <v>2208</v>
      </c>
      <c r="Y436" s="308" t="s">
        <v>2208</v>
      </c>
      <c r="Z436" s="308" t="s">
        <v>2208</v>
      </c>
      <c r="AA436" s="308" t="s">
        <v>2208</v>
      </c>
      <c r="AB436" s="308" t="s">
        <v>2208</v>
      </c>
      <c r="AC436" s="308" t="s">
        <v>2208</v>
      </c>
      <c r="AD436" s="308" t="s">
        <v>2208</v>
      </c>
      <c r="AE436" s="308" t="s">
        <v>2208</v>
      </c>
      <c r="AF436" s="308" t="s">
        <v>2208</v>
      </c>
      <c r="AG436" s="308" t="s">
        <v>2208</v>
      </c>
      <c r="AH436" s="308" t="s">
        <v>2208</v>
      </c>
      <c r="AI436" s="308" t="s">
        <v>2208</v>
      </c>
      <c r="AJ436" s="308" t="s">
        <v>2208</v>
      </c>
      <c r="AK436" s="308" t="s">
        <v>2208</v>
      </c>
      <c r="AL436" s="308" t="s">
        <v>2208</v>
      </c>
    </row>
    <row r="437" spans="3:38" hidden="1" outlineLevel="1" x14ac:dyDescent="0.3">
      <c r="C437" s="519" t="s">
        <v>2450</v>
      </c>
      <c r="D437" s="582" t="s">
        <v>2787</v>
      </c>
      <c r="E437" s="308" t="s">
        <v>2208</v>
      </c>
      <c r="F437" s="308" t="s">
        <v>2208</v>
      </c>
      <c r="G437" s="308" t="s">
        <v>2208</v>
      </c>
      <c r="H437" s="308" t="s">
        <v>2208</v>
      </c>
      <c r="I437" s="308" t="s">
        <v>2208</v>
      </c>
      <c r="J437" s="308" t="s">
        <v>2208</v>
      </c>
      <c r="K437" s="308" t="s">
        <v>2208</v>
      </c>
      <c r="L437" s="308" t="s">
        <v>2208</v>
      </c>
      <c r="M437" s="308" t="s">
        <v>2208</v>
      </c>
      <c r="N437" s="308" t="s">
        <v>2208</v>
      </c>
      <c r="O437" s="308" t="s">
        <v>2208</v>
      </c>
      <c r="P437" s="308" t="s">
        <v>2208</v>
      </c>
      <c r="Q437" s="308" t="s">
        <v>2208</v>
      </c>
      <c r="R437" s="308" t="s">
        <v>2208</v>
      </c>
      <c r="S437" s="308" t="s">
        <v>2208</v>
      </c>
      <c r="T437" s="308" t="s">
        <v>2208</v>
      </c>
      <c r="U437" s="308" t="s">
        <v>2208</v>
      </c>
      <c r="V437" s="308" t="s">
        <v>2208</v>
      </c>
      <c r="W437" s="308" t="s">
        <v>2208</v>
      </c>
      <c r="X437" s="308" t="s">
        <v>2208</v>
      </c>
      <c r="Y437" s="308" t="s">
        <v>2208</v>
      </c>
      <c r="Z437" s="308" t="s">
        <v>2208</v>
      </c>
      <c r="AA437" s="308" t="s">
        <v>2208</v>
      </c>
      <c r="AB437" s="308" t="s">
        <v>2208</v>
      </c>
      <c r="AC437" s="308" t="s">
        <v>2208</v>
      </c>
      <c r="AD437" s="308" t="s">
        <v>2208</v>
      </c>
      <c r="AE437" s="308" t="s">
        <v>2208</v>
      </c>
      <c r="AF437" s="308" t="s">
        <v>2208</v>
      </c>
      <c r="AG437" s="308" t="s">
        <v>2208</v>
      </c>
      <c r="AH437" s="308" t="s">
        <v>2208</v>
      </c>
      <c r="AI437" s="308" t="s">
        <v>2208</v>
      </c>
      <c r="AJ437" s="308" t="s">
        <v>2208</v>
      </c>
      <c r="AK437" s="308" t="s">
        <v>2208</v>
      </c>
      <c r="AL437" s="308" t="s">
        <v>2208</v>
      </c>
    </row>
    <row r="438" spans="3:38" hidden="1" outlineLevel="1" x14ac:dyDescent="0.3">
      <c r="C438" s="519" t="s">
        <v>2450</v>
      </c>
      <c r="D438" s="582" t="s">
        <v>2788</v>
      </c>
      <c r="E438" s="308" t="s">
        <v>2208</v>
      </c>
      <c r="F438" s="308" t="s">
        <v>2208</v>
      </c>
      <c r="G438" s="308" t="s">
        <v>2208</v>
      </c>
      <c r="H438" s="308" t="s">
        <v>2208</v>
      </c>
      <c r="I438" s="308" t="s">
        <v>2208</v>
      </c>
      <c r="J438" s="308" t="s">
        <v>2208</v>
      </c>
      <c r="K438" s="308" t="s">
        <v>2208</v>
      </c>
      <c r="L438" s="308" t="s">
        <v>2208</v>
      </c>
      <c r="M438" s="308" t="s">
        <v>2208</v>
      </c>
      <c r="N438" s="308" t="s">
        <v>2208</v>
      </c>
      <c r="O438" s="308" t="s">
        <v>2208</v>
      </c>
      <c r="P438" s="308" t="s">
        <v>2208</v>
      </c>
      <c r="Q438" s="308" t="s">
        <v>2208</v>
      </c>
      <c r="R438" s="308" t="s">
        <v>2208</v>
      </c>
      <c r="S438" s="308" t="s">
        <v>2208</v>
      </c>
      <c r="T438" s="308" t="s">
        <v>2208</v>
      </c>
      <c r="U438" s="308" t="s">
        <v>2208</v>
      </c>
      <c r="V438" s="308" t="s">
        <v>2208</v>
      </c>
      <c r="W438" s="308" t="s">
        <v>2208</v>
      </c>
      <c r="X438" s="308" t="s">
        <v>2208</v>
      </c>
      <c r="Y438" s="308" t="s">
        <v>2208</v>
      </c>
      <c r="Z438" s="308" t="s">
        <v>2208</v>
      </c>
      <c r="AA438" s="308" t="s">
        <v>2208</v>
      </c>
      <c r="AB438" s="308" t="s">
        <v>2208</v>
      </c>
      <c r="AC438" s="308" t="s">
        <v>2208</v>
      </c>
      <c r="AD438" s="308" t="s">
        <v>2208</v>
      </c>
      <c r="AE438" s="308" t="s">
        <v>2208</v>
      </c>
      <c r="AF438" s="308" t="s">
        <v>2208</v>
      </c>
      <c r="AG438" s="308" t="s">
        <v>2208</v>
      </c>
      <c r="AH438" s="308" t="s">
        <v>2208</v>
      </c>
      <c r="AI438" s="308" t="s">
        <v>2208</v>
      </c>
      <c r="AJ438" s="308" t="s">
        <v>2208</v>
      </c>
      <c r="AK438" s="308" t="s">
        <v>2208</v>
      </c>
      <c r="AL438" s="308" t="s">
        <v>2208</v>
      </c>
    </row>
    <row r="439" spans="3:38" hidden="1" outlineLevel="1" x14ac:dyDescent="0.3">
      <c r="C439" s="519" t="s">
        <v>2450</v>
      </c>
      <c r="D439" s="582" t="s">
        <v>2789</v>
      </c>
      <c r="E439" s="308" t="s">
        <v>2208</v>
      </c>
      <c r="F439" s="308" t="s">
        <v>2208</v>
      </c>
      <c r="G439" s="308" t="s">
        <v>2208</v>
      </c>
      <c r="H439" s="308" t="s">
        <v>2208</v>
      </c>
      <c r="I439" s="308" t="s">
        <v>2208</v>
      </c>
      <c r="J439" s="308" t="s">
        <v>2208</v>
      </c>
      <c r="K439" s="308" t="s">
        <v>2208</v>
      </c>
      <c r="L439" s="308" t="s">
        <v>2208</v>
      </c>
      <c r="M439" s="308" t="s">
        <v>2208</v>
      </c>
      <c r="N439" s="308" t="s">
        <v>2208</v>
      </c>
      <c r="O439" s="308" t="s">
        <v>2208</v>
      </c>
      <c r="P439" s="308" t="s">
        <v>2208</v>
      </c>
      <c r="Q439" s="308" t="s">
        <v>2208</v>
      </c>
      <c r="R439" s="308" t="s">
        <v>2208</v>
      </c>
      <c r="S439" s="308" t="s">
        <v>2208</v>
      </c>
      <c r="T439" s="308" t="s">
        <v>2208</v>
      </c>
      <c r="U439" s="308" t="s">
        <v>2208</v>
      </c>
      <c r="V439" s="308" t="s">
        <v>2208</v>
      </c>
      <c r="W439" s="308" t="s">
        <v>2208</v>
      </c>
      <c r="X439" s="308" t="s">
        <v>2208</v>
      </c>
      <c r="Y439" s="308" t="s">
        <v>2208</v>
      </c>
      <c r="Z439" s="308" t="s">
        <v>2208</v>
      </c>
      <c r="AA439" s="308" t="s">
        <v>2208</v>
      </c>
      <c r="AB439" s="308" t="s">
        <v>2208</v>
      </c>
      <c r="AC439" s="308" t="s">
        <v>2208</v>
      </c>
      <c r="AD439" s="308" t="s">
        <v>2208</v>
      </c>
      <c r="AE439" s="308" t="s">
        <v>2208</v>
      </c>
      <c r="AF439" s="308" t="s">
        <v>2208</v>
      </c>
      <c r="AG439" s="308" t="s">
        <v>2208</v>
      </c>
      <c r="AH439" s="308" t="s">
        <v>2208</v>
      </c>
      <c r="AI439" s="308" t="s">
        <v>2208</v>
      </c>
      <c r="AJ439" s="308" t="s">
        <v>2208</v>
      </c>
      <c r="AK439" s="308" t="s">
        <v>2208</v>
      </c>
      <c r="AL439" s="308" t="s">
        <v>2208</v>
      </c>
    </row>
    <row r="440" spans="3:38" hidden="1" outlineLevel="1" x14ac:dyDescent="0.3">
      <c r="C440" s="519" t="s">
        <v>2450</v>
      </c>
      <c r="D440" s="582" t="s">
        <v>2790</v>
      </c>
      <c r="E440" s="308" t="s">
        <v>2208</v>
      </c>
      <c r="F440" s="308" t="s">
        <v>2208</v>
      </c>
      <c r="G440" s="308" t="s">
        <v>2208</v>
      </c>
      <c r="H440" s="308" t="s">
        <v>2208</v>
      </c>
      <c r="I440" s="308" t="s">
        <v>2208</v>
      </c>
      <c r="J440" s="308" t="s">
        <v>2208</v>
      </c>
      <c r="K440" s="308" t="s">
        <v>2208</v>
      </c>
      <c r="L440" s="308" t="s">
        <v>2208</v>
      </c>
      <c r="M440" s="308" t="s">
        <v>2208</v>
      </c>
      <c r="N440" s="308" t="s">
        <v>2208</v>
      </c>
      <c r="O440" s="308" t="s">
        <v>2208</v>
      </c>
      <c r="P440" s="308" t="s">
        <v>2208</v>
      </c>
      <c r="Q440" s="308" t="s">
        <v>2208</v>
      </c>
      <c r="R440" s="308" t="s">
        <v>2208</v>
      </c>
      <c r="S440" s="308" t="s">
        <v>2208</v>
      </c>
      <c r="T440" s="308" t="s">
        <v>2208</v>
      </c>
      <c r="U440" s="308" t="s">
        <v>2208</v>
      </c>
      <c r="V440" s="308" t="s">
        <v>2208</v>
      </c>
      <c r="W440" s="308" t="s">
        <v>2208</v>
      </c>
      <c r="X440" s="308" t="s">
        <v>2208</v>
      </c>
      <c r="Y440" s="308" t="s">
        <v>2208</v>
      </c>
      <c r="Z440" s="308" t="s">
        <v>2208</v>
      </c>
      <c r="AA440" s="308" t="s">
        <v>2208</v>
      </c>
      <c r="AB440" s="308" t="s">
        <v>2208</v>
      </c>
      <c r="AC440" s="308" t="s">
        <v>2208</v>
      </c>
      <c r="AD440" s="308" t="s">
        <v>2208</v>
      </c>
      <c r="AE440" s="308" t="s">
        <v>2208</v>
      </c>
      <c r="AF440" s="308" t="s">
        <v>2208</v>
      </c>
      <c r="AG440" s="308" t="s">
        <v>2208</v>
      </c>
      <c r="AH440" s="308" t="s">
        <v>2208</v>
      </c>
      <c r="AI440" s="308" t="s">
        <v>2208</v>
      </c>
      <c r="AJ440" s="308" t="s">
        <v>2208</v>
      </c>
      <c r="AK440" s="308" t="s">
        <v>2208</v>
      </c>
      <c r="AL440" s="308" t="s">
        <v>2208</v>
      </c>
    </row>
    <row r="441" spans="3:38" hidden="1" outlineLevel="1" x14ac:dyDescent="0.3">
      <c r="C441" s="519" t="s">
        <v>2450</v>
      </c>
      <c r="D441" s="582" t="s">
        <v>2791</v>
      </c>
      <c r="E441" s="308" t="s">
        <v>2208</v>
      </c>
      <c r="F441" s="308" t="s">
        <v>2208</v>
      </c>
      <c r="G441" s="308" t="s">
        <v>2208</v>
      </c>
      <c r="H441" s="308" t="s">
        <v>2208</v>
      </c>
      <c r="I441" s="308" t="s">
        <v>2208</v>
      </c>
      <c r="J441" s="308" t="s">
        <v>2208</v>
      </c>
      <c r="K441" s="308" t="s">
        <v>2208</v>
      </c>
      <c r="L441" s="308" t="s">
        <v>2208</v>
      </c>
      <c r="M441" s="308" t="s">
        <v>2208</v>
      </c>
      <c r="N441" s="308" t="s">
        <v>2208</v>
      </c>
      <c r="O441" s="308" t="s">
        <v>2208</v>
      </c>
      <c r="P441" s="308" t="s">
        <v>2208</v>
      </c>
      <c r="Q441" s="308" t="s">
        <v>2208</v>
      </c>
      <c r="R441" s="308" t="s">
        <v>2208</v>
      </c>
      <c r="S441" s="308" t="s">
        <v>2208</v>
      </c>
      <c r="T441" s="308" t="s">
        <v>2208</v>
      </c>
      <c r="U441" s="308" t="s">
        <v>2208</v>
      </c>
      <c r="V441" s="308" t="s">
        <v>2208</v>
      </c>
      <c r="W441" s="308" t="s">
        <v>2208</v>
      </c>
      <c r="X441" s="308" t="s">
        <v>2208</v>
      </c>
      <c r="Y441" s="308" t="s">
        <v>2208</v>
      </c>
      <c r="Z441" s="308" t="s">
        <v>2208</v>
      </c>
      <c r="AA441" s="308" t="s">
        <v>2208</v>
      </c>
      <c r="AB441" s="308" t="s">
        <v>2208</v>
      </c>
      <c r="AC441" s="308" t="s">
        <v>2208</v>
      </c>
      <c r="AD441" s="308" t="s">
        <v>2208</v>
      </c>
      <c r="AE441" s="308" t="s">
        <v>2208</v>
      </c>
      <c r="AF441" s="308" t="s">
        <v>2208</v>
      </c>
      <c r="AG441" s="308" t="s">
        <v>2208</v>
      </c>
      <c r="AH441" s="308" t="s">
        <v>2208</v>
      </c>
      <c r="AI441" s="308" t="s">
        <v>2208</v>
      </c>
      <c r="AJ441" s="308" t="s">
        <v>2208</v>
      </c>
      <c r="AK441" s="308" t="s">
        <v>2208</v>
      </c>
      <c r="AL441" s="308" t="s">
        <v>2208</v>
      </c>
    </row>
    <row r="442" spans="3:38" hidden="1" outlineLevel="1" x14ac:dyDescent="0.3">
      <c r="C442" s="519" t="s">
        <v>2450</v>
      </c>
      <c r="D442" s="582" t="s">
        <v>2792</v>
      </c>
      <c r="E442" s="308" t="s">
        <v>2208</v>
      </c>
      <c r="F442" s="308" t="s">
        <v>2208</v>
      </c>
      <c r="G442" s="308" t="s">
        <v>2208</v>
      </c>
      <c r="H442" s="308" t="s">
        <v>2208</v>
      </c>
      <c r="I442" s="308" t="s">
        <v>2208</v>
      </c>
      <c r="J442" s="308" t="s">
        <v>2208</v>
      </c>
      <c r="K442" s="308" t="s">
        <v>2208</v>
      </c>
      <c r="L442" s="308" t="s">
        <v>2208</v>
      </c>
      <c r="M442" s="308" t="s">
        <v>2208</v>
      </c>
      <c r="N442" s="308" t="s">
        <v>2208</v>
      </c>
      <c r="O442" s="308" t="s">
        <v>2208</v>
      </c>
      <c r="P442" s="308" t="s">
        <v>2208</v>
      </c>
      <c r="Q442" s="308" t="s">
        <v>2208</v>
      </c>
      <c r="R442" s="308" t="s">
        <v>2208</v>
      </c>
      <c r="S442" s="308" t="s">
        <v>2208</v>
      </c>
      <c r="T442" s="308" t="s">
        <v>2208</v>
      </c>
      <c r="U442" s="308" t="s">
        <v>2208</v>
      </c>
      <c r="V442" s="308" t="s">
        <v>2208</v>
      </c>
      <c r="W442" s="308" t="s">
        <v>2208</v>
      </c>
      <c r="X442" s="308" t="s">
        <v>2208</v>
      </c>
      <c r="Y442" s="308" t="s">
        <v>2208</v>
      </c>
      <c r="Z442" s="308" t="s">
        <v>2208</v>
      </c>
      <c r="AA442" s="308" t="s">
        <v>2208</v>
      </c>
      <c r="AB442" s="308" t="s">
        <v>2208</v>
      </c>
      <c r="AC442" s="308" t="s">
        <v>2208</v>
      </c>
      <c r="AD442" s="308" t="s">
        <v>2208</v>
      </c>
      <c r="AE442" s="308" t="s">
        <v>2208</v>
      </c>
      <c r="AF442" s="308" t="s">
        <v>2208</v>
      </c>
      <c r="AG442" s="308" t="s">
        <v>2208</v>
      </c>
      <c r="AH442" s="308" t="s">
        <v>2208</v>
      </c>
      <c r="AI442" s="308" t="s">
        <v>2208</v>
      </c>
      <c r="AJ442" s="308" t="s">
        <v>2208</v>
      </c>
      <c r="AK442" s="308" t="s">
        <v>2208</v>
      </c>
      <c r="AL442" s="308" t="s">
        <v>2208</v>
      </c>
    </row>
    <row r="443" spans="3:38" hidden="1" outlineLevel="1" x14ac:dyDescent="0.3">
      <c r="C443" s="519" t="s">
        <v>2450</v>
      </c>
      <c r="D443" s="582" t="s">
        <v>2793</v>
      </c>
      <c r="E443" s="308" t="s">
        <v>2208</v>
      </c>
      <c r="F443" s="308" t="s">
        <v>2208</v>
      </c>
      <c r="G443" s="308" t="s">
        <v>2208</v>
      </c>
      <c r="H443" s="308" t="s">
        <v>2208</v>
      </c>
      <c r="I443" s="308" t="s">
        <v>2208</v>
      </c>
      <c r="J443" s="308" t="s">
        <v>2208</v>
      </c>
      <c r="K443" s="308" t="s">
        <v>2208</v>
      </c>
      <c r="L443" s="308" t="s">
        <v>2208</v>
      </c>
      <c r="M443" s="308" t="s">
        <v>2208</v>
      </c>
      <c r="N443" s="308" t="s">
        <v>2208</v>
      </c>
      <c r="O443" s="308" t="s">
        <v>2208</v>
      </c>
      <c r="P443" s="308" t="s">
        <v>2208</v>
      </c>
      <c r="Q443" s="308" t="s">
        <v>2208</v>
      </c>
      <c r="R443" s="308" t="s">
        <v>2208</v>
      </c>
      <c r="S443" s="308" t="s">
        <v>2208</v>
      </c>
      <c r="T443" s="308" t="s">
        <v>2208</v>
      </c>
      <c r="U443" s="308" t="s">
        <v>2208</v>
      </c>
      <c r="V443" s="308" t="s">
        <v>2208</v>
      </c>
      <c r="W443" s="308" t="s">
        <v>2208</v>
      </c>
      <c r="X443" s="308" t="s">
        <v>2208</v>
      </c>
      <c r="Y443" s="308" t="s">
        <v>2208</v>
      </c>
      <c r="Z443" s="308" t="s">
        <v>2208</v>
      </c>
      <c r="AA443" s="308" t="s">
        <v>2208</v>
      </c>
      <c r="AB443" s="308" t="s">
        <v>2208</v>
      </c>
      <c r="AC443" s="308" t="s">
        <v>2208</v>
      </c>
      <c r="AD443" s="308" t="s">
        <v>2208</v>
      </c>
      <c r="AE443" s="308" t="s">
        <v>2208</v>
      </c>
      <c r="AF443" s="308" t="s">
        <v>2208</v>
      </c>
      <c r="AG443" s="308" t="s">
        <v>2208</v>
      </c>
      <c r="AH443" s="308" t="s">
        <v>2208</v>
      </c>
      <c r="AI443" s="308" t="s">
        <v>2208</v>
      </c>
      <c r="AJ443" s="308" t="s">
        <v>2208</v>
      </c>
      <c r="AK443" s="308" t="s">
        <v>2208</v>
      </c>
      <c r="AL443" s="308" t="s">
        <v>2208</v>
      </c>
    </row>
    <row r="444" spans="3:38" hidden="1" outlineLevel="1" x14ac:dyDescent="0.3">
      <c r="C444" s="519" t="s">
        <v>2450</v>
      </c>
      <c r="D444" s="582" t="s">
        <v>2794</v>
      </c>
      <c r="E444" s="308" t="s">
        <v>2208</v>
      </c>
      <c r="F444" s="308" t="s">
        <v>2208</v>
      </c>
      <c r="G444" s="308" t="s">
        <v>2208</v>
      </c>
      <c r="H444" s="308" t="s">
        <v>2208</v>
      </c>
      <c r="I444" s="308" t="s">
        <v>2208</v>
      </c>
      <c r="J444" s="308" t="s">
        <v>2208</v>
      </c>
      <c r="K444" s="308" t="s">
        <v>2208</v>
      </c>
      <c r="L444" s="308" t="s">
        <v>2208</v>
      </c>
      <c r="M444" s="308" t="s">
        <v>2208</v>
      </c>
      <c r="N444" s="308" t="s">
        <v>2208</v>
      </c>
      <c r="O444" s="308" t="s">
        <v>2208</v>
      </c>
      <c r="P444" s="308" t="s">
        <v>2208</v>
      </c>
      <c r="Q444" s="308" t="s">
        <v>2208</v>
      </c>
      <c r="R444" s="308" t="s">
        <v>2208</v>
      </c>
      <c r="S444" s="308" t="s">
        <v>2208</v>
      </c>
      <c r="T444" s="308" t="s">
        <v>2208</v>
      </c>
      <c r="U444" s="308" t="s">
        <v>2208</v>
      </c>
      <c r="V444" s="308" t="s">
        <v>2208</v>
      </c>
      <c r="W444" s="308" t="s">
        <v>2208</v>
      </c>
      <c r="X444" s="308" t="s">
        <v>2208</v>
      </c>
      <c r="Y444" s="308" t="s">
        <v>2208</v>
      </c>
      <c r="Z444" s="308" t="s">
        <v>2208</v>
      </c>
      <c r="AA444" s="308" t="s">
        <v>2208</v>
      </c>
      <c r="AB444" s="308" t="s">
        <v>2208</v>
      </c>
      <c r="AC444" s="308" t="s">
        <v>2208</v>
      </c>
      <c r="AD444" s="308" t="s">
        <v>2208</v>
      </c>
      <c r="AE444" s="308" t="s">
        <v>2208</v>
      </c>
      <c r="AF444" s="308" t="s">
        <v>2208</v>
      </c>
      <c r="AG444" s="308" t="s">
        <v>2208</v>
      </c>
      <c r="AH444" s="308" t="s">
        <v>2208</v>
      </c>
      <c r="AI444" s="308" t="s">
        <v>2208</v>
      </c>
      <c r="AJ444" s="308" t="s">
        <v>2208</v>
      </c>
      <c r="AK444" s="308" t="s">
        <v>2208</v>
      </c>
      <c r="AL444" s="308" t="s">
        <v>2208</v>
      </c>
    </row>
    <row r="445" spans="3:38" hidden="1" outlineLevel="1" x14ac:dyDescent="0.3">
      <c r="C445" s="519" t="s">
        <v>2450</v>
      </c>
      <c r="D445" s="582" t="s">
        <v>2795</v>
      </c>
      <c r="E445" s="308" t="s">
        <v>2208</v>
      </c>
      <c r="F445" s="308" t="s">
        <v>2208</v>
      </c>
      <c r="G445" s="308" t="s">
        <v>2208</v>
      </c>
      <c r="H445" s="308" t="s">
        <v>2208</v>
      </c>
      <c r="I445" s="308" t="s">
        <v>2208</v>
      </c>
      <c r="J445" s="308" t="s">
        <v>2208</v>
      </c>
      <c r="K445" s="308" t="s">
        <v>2208</v>
      </c>
      <c r="L445" s="308" t="s">
        <v>2208</v>
      </c>
      <c r="M445" s="308" t="s">
        <v>2208</v>
      </c>
      <c r="N445" s="308" t="s">
        <v>2208</v>
      </c>
      <c r="O445" s="308" t="s">
        <v>2208</v>
      </c>
      <c r="P445" s="308" t="s">
        <v>2208</v>
      </c>
      <c r="Q445" s="308" t="s">
        <v>2208</v>
      </c>
      <c r="R445" s="308" t="s">
        <v>2208</v>
      </c>
      <c r="S445" s="308" t="s">
        <v>2208</v>
      </c>
      <c r="T445" s="308" t="s">
        <v>2208</v>
      </c>
      <c r="U445" s="308" t="s">
        <v>2208</v>
      </c>
      <c r="V445" s="308" t="s">
        <v>2208</v>
      </c>
      <c r="W445" s="308" t="s">
        <v>2208</v>
      </c>
      <c r="X445" s="308" t="s">
        <v>2208</v>
      </c>
      <c r="Y445" s="308" t="s">
        <v>2208</v>
      </c>
      <c r="Z445" s="308" t="s">
        <v>2208</v>
      </c>
      <c r="AA445" s="308" t="s">
        <v>2208</v>
      </c>
      <c r="AB445" s="308" t="s">
        <v>2208</v>
      </c>
      <c r="AC445" s="308" t="s">
        <v>2208</v>
      </c>
      <c r="AD445" s="308" t="s">
        <v>2208</v>
      </c>
      <c r="AE445" s="308" t="s">
        <v>2208</v>
      </c>
      <c r="AF445" s="308" t="s">
        <v>2208</v>
      </c>
      <c r="AG445" s="308" t="s">
        <v>2208</v>
      </c>
      <c r="AH445" s="308" t="s">
        <v>2208</v>
      </c>
      <c r="AI445" s="308" t="s">
        <v>2208</v>
      </c>
      <c r="AJ445" s="308" t="s">
        <v>2208</v>
      </c>
      <c r="AK445" s="308" t="s">
        <v>2208</v>
      </c>
      <c r="AL445" s="308" t="s">
        <v>2208</v>
      </c>
    </row>
    <row r="446" spans="3:38" hidden="1" outlineLevel="1" x14ac:dyDescent="0.3">
      <c r="C446" s="519" t="s">
        <v>2450</v>
      </c>
      <c r="D446" s="582" t="s">
        <v>2796</v>
      </c>
      <c r="E446" s="308" t="s">
        <v>2208</v>
      </c>
      <c r="F446" s="308" t="s">
        <v>2208</v>
      </c>
      <c r="G446" s="308" t="s">
        <v>2208</v>
      </c>
      <c r="H446" s="308" t="s">
        <v>2208</v>
      </c>
      <c r="I446" s="308" t="s">
        <v>2208</v>
      </c>
      <c r="J446" s="308" t="s">
        <v>2208</v>
      </c>
      <c r="K446" s="308" t="s">
        <v>2208</v>
      </c>
      <c r="L446" s="308" t="s">
        <v>2208</v>
      </c>
      <c r="M446" s="308" t="s">
        <v>2208</v>
      </c>
      <c r="N446" s="308" t="s">
        <v>2208</v>
      </c>
      <c r="O446" s="308" t="s">
        <v>2208</v>
      </c>
      <c r="P446" s="308" t="s">
        <v>2208</v>
      </c>
      <c r="Q446" s="308" t="s">
        <v>2208</v>
      </c>
      <c r="R446" s="308" t="s">
        <v>2208</v>
      </c>
      <c r="S446" s="308" t="s">
        <v>2208</v>
      </c>
      <c r="T446" s="308" t="s">
        <v>2208</v>
      </c>
      <c r="U446" s="308" t="s">
        <v>2208</v>
      </c>
      <c r="V446" s="308" t="s">
        <v>2208</v>
      </c>
      <c r="W446" s="308" t="s">
        <v>2208</v>
      </c>
      <c r="X446" s="308" t="s">
        <v>2208</v>
      </c>
      <c r="Y446" s="308" t="s">
        <v>2208</v>
      </c>
      <c r="Z446" s="308" t="s">
        <v>2208</v>
      </c>
      <c r="AA446" s="308" t="s">
        <v>2208</v>
      </c>
      <c r="AB446" s="308" t="s">
        <v>2208</v>
      </c>
      <c r="AC446" s="308" t="s">
        <v>2208</v>
      </c>
      <c r="AD446" s="308" t="s">
        <v>2208</v>
      </c>
      <c r="AE446" s="308" t="s">
        <v>2208</v>
      </c>
      <c r="AF446" s="308" t="s">
        <v>2208</v>
      </c>
      <c r="AG446" s="308" t="s">
        <v>2208</v>
      </c>
      <c r="AH446" s="308" t="s">
        <v>2208</v>
      </c>
      <c r="AI446" s="308" t="s">
        <v>2208</v>
      </c>
      <c r="AJ446" s="308" t="s">
        <v>2208</v>
      </c>
      <c r="AK446" s="308" t="s">
        <v>2208</v>
      </c>
      <c r="AL446" s="308" t="s">
        <v>2208</v>
      </c>
    </row>
    <row r="447" spans="3:38" hidden="1" outlineLevel="1" x14ac:dyDescent="0.3">
      <c r="C447" s="519" t="s">
        <v>2450</v>
      </c>
      <c r="D447" s="582" t="s">
        <v>2797</v>
      </c>
      <c r="E447" s="308" t="s">
        <v>2208</v>
      </c>
      <c r="F447" s="308" t="s">
        <v>2208</v>
      </c>
      <c r="G447" s="308" t="s">
        <v>2208</v>
      </c>
      <c r="H447" s="308" t="s">
        <v>2208</v>
      </c>
      <c r="I447" s="308" t="s">
        <v>2208</v>
      </c>
      <c r="J447" s="308" t="s">
        <v>2208</v>
      </c>
      <c r="K447" s="308" t="s">
        <v>2208</v>
      </c>
      <c r="L447" s="308" t="s">
        <v>2208</v>
      </c>
      <c r="M447" s="308" t="s">
        <v>2208</v>
      </c>
      <c r="N447" s="308" t="s">
        <v>2208</v>
      </c>
      <c r="O447" s="308" t="s">
        <v>2208</v>
      </c>
      <c r="P447" s="308" t="s">
        <v>2208</v>
      </c>
      <c r="Q447" s="308" t="s">
        <v>2208</v>
      </c>
      <c r="R447" s="308" t="s">
        <v>2208</v>
      </c>
      <c r="S447" s="308" t="s">
        <v>2208</v>
      </c>
      <c r="T447" s="308" t="s">
        <v>2208</v>
      </c>
      <c r="U447" s="308" t="s">
        <v>2208</v>
      </c>
      <c r="V447" s="308" t="s">
        <v>2208</v>
      </c>
      <c r="W447" s="308" t="s">
        <v>2208</v>
      </c>
      <c r="X447" s="308" t="s">
        <v>2208</v>
      </c>
      <c r="Y447" s="308" t="s">
        <v>2208</v>
      </c>
      <c r="Z447" s="308" t="s">
        <v>2208</v>
      </c>
      <c r="AA447" s="308" t="s">
        <v>2208</v>
      </c>
      <c r="AB447" s="308" t="s">
        <v>2208</v>
      </c>
      <c r="AC447" s="308" t="s">
        <v>2208</v>
      </c>
      <c r="AD447" s="308" t="s">
        <v>2208</v>
      </c>
      <c r="AE447" s="308" t="s">
        <v>2208</v>
      </c>
      <c r="AF447" s="308" t="s">
        <v>2208</v>
      </c>
      <c r="AG447" s="308" t="s">
        <v>2208</v>
      </c>
      <c r="AH447" s="308" t="s">
        <v>2208</v>
      </c>
      <c r="AI447" s="308" t="s">
        <v>2208</v>
      </c>
      <c r="AJ447" s="308" t="s">
        <v>2208</v>
      </c>
      <c r="AK447" s="308" t="s">
        <v>2208</v>
      </c>
      <c r="AL447" s="308" t="s">
        <v>2208</v>
      </c>
    </row>
    <row r="448" spans="3:38" hidden="1" outlineLevel="1" x14ac:dyDescent="0.3">
      <c r="C448" s="519" t="s">
        <v>2450</v>
      </c>
      <c r="D448" s="582" t="s">
        <v>2798</v>
      </c>
      <c r="E448" s="308" t="s">
        <v>2208</v>
      </c>
      <c r="F448" s="308" t="s">
        <v>2208</v>
      </c>
      <c r="G448" s="308" t="s">
        <v>2208</v>
      </c>
      <c r="H448" s="308" t="s">
        <v>2208</v>
      </c>
      <c r="I448" s="308" t="s">
        <v>2208</v>
      </c>
      <c r="J448" s="308" t="s">
        <v>2208</v>
      </c>
      <c r="K448" s="308" t="s">
        <v>2208</v>
      </c>
      <c r="L448" s="308" t="s">
        <v>2208</v>
      </c>
      <c r="M448" s="308" t="s">
        <v>2208</v>
      </c>
      <c r="N448" s="308" t="s">
        <v>2208</v>
      </c>
      <c r="O448" s="308" t="s">
        <v>2208</v>
      </c>
      <c r="P448" s="308" t="s">
        <v>2208</v>
      </c>
      <c r="Q448" s="308" t="s">
        <v>2208</v>
      </c>
      <c r="R448" s="308" t="s">
        <v>2208</v>
      </c>
      <c r="S448" s="308" t="s">
        <v>2208</v>
      </c>
      <c r="T448" s="308" t="s">
        <v>2208</v>
      </c>
      <c r="U448" s="308" t="s">
        <v>2208</v>
      </c>
      <c r="V448" s="308" t="s">
        <v>2208</v>
      </c>
      <c r="W448" s="308" t="s">
        <v>2208</v>
      </c>
      <c r="X448" s="308" t="s">
        <v>2208</v>
      </c>
      <c r="Y448" s="308" t="s">
        <v>2208</v>
      </c>
      <c r="Z448" s="308" t="s">
        <v>2208</v>
      </c>
      <c r="AA448" s="308" t="s">
        <v>2208</v>
      </c>
      <c r="AB448" s="308" t="s">
        <v>2208</v>
      </c>
      <c r="AC448" s="308" t="s">
        <v>2208</v>
      </c>
      <c r="AD448" s="308" t="s">
        <v>2208</v>
      </c>
      <c r="AE448" s="308" t="s">
        <v>2208</v>
      </c>
      <c r="AF448" s="308" t="s">
        <v>2208</v>
      </c>
      <c r="AG448" s="308" t="s">
        <v>2208</v>
      </c>
      <c r="AH448" s="308" t="s">
        <v>2208</v>
      </c>
      <c r="AI448" s="308" t="s">
        <v>2208</v>
      </c>
      <c r="AJ448" s="308" t="s">
        <v>2208</v>
      </c>
      <c r="AK448" s="308" t="s">
        <v>2208</v>
      </c>
      <c r="AL448" s="308" t="s">
        <v>2208</v>
      </c>
    </row>
    <row r="449" spans="3:38" hidden="1" outlineLevel="1" x14ac:dyDescent="0.3">
      <c r="C449" s="519" t="s">
        <v>2450</v>
      </c>
      <c r="D449" s="582" t="s">
        <v>2799</v>
      </c>
      <c r="E449" s="308" t="s">
        <v>2208</v>
      </c>
      <c r="F449" s="308" t="s">
        <v>2208</v>
      </c>
      <c r="G449" s="308" t="s">
        <v>2208</v>
      </c>
      <c r="H449" s="308" t="s">
        <v>2208</v>
      </c>
      <c r="I449" s="308" t="s">
        <v>2208</v>
      </c>
      <c r="J449" s="308" t="s">
        <v>2208</v>
      </c>
      <c r="K449" s="308" t="s">
        <v>2208</v>
      </c>
      <c r="L449" s="308" t="s">
        <v>2208</v>
      </c>
      <c r="M449" s="308" t="s">
        <v>2208</v>
      </c>
      <c r="N449" s="308" t="s">
        <v>2208</v>
      </c>
      <c r="O449" s="308" t="s">
        <v>2208</v>
      </c>
      <c r="P449" s="308" t="s">
        <v>2208</v>
      </c>
      <c r="Q449" s="308" t="s">
        <v>2208</v>
      </c>
      <c r="R449" s="308" t="s">
        <v>2208</v>
      </c>
      <c r="S449" s="308" t="s">
        <v>2208</v>
      </c>
      <c r="T449" s="308" t="s">
        <v>2208</v>
      </c>
      <c r="U449" s="308" t="s">
        <v>2208</v>
      </c>
      <c r="V449" s="308" t="s">
        <v>2208</v>
      </c>
      <c r="W449" s="308" t="s">
        <v>2208</v>
      </c>
      <c r="X449" s="308" t="s">
        <v>2208</v>
      </c>
      <c r="Y449" s="308" t="s">
        <v>2208</v>
      </c>
      <c r="Z449" s="308" t="s">
        <v>2208</v>
      </c>
      <c r="AA449" s="308" t="s">
        <v>2208</v>
      </c>
      <c r="AB449" s="308" t="s">
        <v>2208</v>
      </c>
      <c r="AC449" s="308" t="s">
        <v>2208</v>
      </c>
      <c r="AD449" s="308" t="s">
        <v>2208</v>
      </c>
      <c r="AE449" s="308" t="s">
        <v>2208</v>
      </c>
      <c r="AF449" s="308" t="s">
        <v>2208</v>
      </c>
      <c r="AG449" s="308" t="s">
        <v>2208</v>
      </c>
      <c r="AH449" s="308" t="s">
        <v>2208</v>
      </c>
      <c r="AI449" s="308" t="s">
        <v>2208</v>
      </c>
      <c r="AJ449" s="308" t="s">
        <v>2208</v>
      </c>
      <c r="AK449" s="308" t="s">
        <v>2208</v>
      </c>
      <c r="AL449" s="308" t="s">
        <v>2208</v>
      </c>
    </row>
    <row r="450" spans="3:38" hidden="1" outlineLevel="1" x14ac:dyDescent="0.3">
      <c r="C450" s="519" t="s">
        <v>2450</v>
      </c>
      <c r="D450" s="582" t="s">
        <v>2800</v>
      </c>
      <c r="E450" s="308" t="s">
        <v>2208</v>
      </c>
      <c r="F450" s="308" t="s">
        <v>2208</v>
      </c>
      <c r="G450" s="308" t="s">
        <v>2208</v>
      </c>
      <c r="H450" s="308" t="s">
        <v>2208</v>
      </c>
      <c r="I450" s="308" t="s">
        <v>2208</v>
      </c>
      <c r="J450" s="308" t="s">
        <v>2208</v>
      </c>
      <c r="K450" s="308" t="s">
        <v>2208</v>
      </c>
      <c r="L450" s="308" t="s">
        <v>2208</v>
      </c>
      <c r="M450" s="308" t="s">
        <v>2208</v>
      </c>
      <c r="N450" s="308" t="s">
        <v>2208</v>
      </c>
      <c r="O450" s="308" t="s">
        <v>2208</v>
      </c>
      <c r="P450" s="308" t="s">
        <v>2208</v>
      </c>
      <c r="Q450" s="308" t="s">
        <v>2208</v>
      </c>
      <c r="R450" s="308" t="s">
        <v>2208</v>
      </c>
      <c r="S450" s="308" t="s">
        <v>2208</v>
      </c>
      <c r="T450" s="308" t="s">
        <v>2208</v>
      </c>
      <c r="U450" s="308" t="s">
        <v>2208</v>
      </c>
      <c r="V450" s="308" t="s">
        <v>2208</v>
      </c>
      <c r="W450" s="308" t="s">
        <v>2208</v>
      </c>
      <c r="X450" s="308" t="s">
        <v>2208</v>
      </c>
      <c r="Y450" s="308" t="s">
        <v>2208</v>
      </c>
      <c r="Z450" s="308" t="s">
        <v>2208</v>
      </c>
      <c r="AA450" s="308" t="s">
        <v>2208</v>
      </c>
      <c r="AB450" s="308" t="s">
        <v>2208</v>
      </c>
      <c r="AC450" s="308" t="s">
        <v>2208</v>
      </c>
      <c r="AD450" s="308" t="s">
        <v>2208</v>
      </c>
      <c r="AE450" s="308" t="s">
        <v>2208</v>
      </c>
      <c r="AF450" s="308" t="s">
        <v>2208</v>
      </c>
      <c r="AG450" s="308" t="s">
        <v>2208</v>
      </c>
      <c r="AH450" s="308" t="s">
        <v>2208</v>
      </c>
      <c r="AI450" s="308" t="s">
        <v>2208</v>
      </c>
      <c r="AJ450" s="308" t="s">
        <v>2208</v>
      </c>
      <c r="AK450" s="308" t="s">
        <v>2208</v>
      </c>
      <c r="AL450" s="308" t="s">
        <v>2208</v>
      </c>
    </row>
    <row r="451" spans="3:38" hidden="1" outlineLevel="1" x14ac:dyDescent="0.3">
      <c r="C451" s="519" t="s">
        <v>2450</v>
      </c>
      <c r="D451" s="582" t="s">
        <v>2801</v>
      </c>
      <c r="E451" s="308" t="s">
        <v>2208</v>
      </c>
      <c r="F451" s="308" t="s">
        <v>2208</v>
      </c>
      <c r="G451" s="308" t="s">
        <v>2208</v>
      </c>
      <c r="H451" s="308" t="s">
        <v>2208</v>
      </c>
      <c r="I451" s="308" t="s">
        <v>2208</v>
      </c>
      <c r="J451" s="308" t="s">
        <v>2208</v>
      </c>
      <c r="K451" s="308" t="s">
        <v>2208</v>
      </c>
      <c r="L451" s="308" t="s">
        <v>2208</v>
      </c>
      <c r="M451" s="308" t="s">
        <v>2208</v>
      </c>
      <c r="N451" s="308" t="s">
        <v>2208</v>
      </c>
      <c r="O451" s="308" t="s">
        <v>2208</v>
      </c>
      <c r="P451" s="308" t="s">
        <v>2208</v>
      </c>
      <c r="Q451" s="308" t="s">
        <v>2208</v>
      </c>
      <c r="R451" s="308" t="s">
        <v>2208</v>
      </c>
      <c r="S451" s="308" t="s">
        <v>2208</v>
      </c>
      <c r="T451" s="308" t="s">
        <v>2208</v>
      </c>
      <c r="U451" s="308" t="s">
        <v>2208</v>
      </c>
      <c r="V451" s="308" t="s">
        <v>2208</v>
      </c>
      <c r="W451" s="308" t="s">
        <v>2208</v>
      </c>
      <c r="X451" s="308" t="s">
        <v>2208</v>
      </c>
      <c r="Y451" s="308" t="s">
        <v>2208</v>
      </c>
      <c r="Z451" s="308" t="s">
        <v>2208</v>
      </c>
      <c r="AA451" s="308" t="s">
        <v>2208</v>
      </c>
      <c r="AB451" s="308" t="s">
        <v>2208</v>
      </c>
      <c r="AC451" s="308" t="s">
        <v>2208</v>
      </c>
      <c r="AD451" s="308" t="s">
        <v>2208</v>
      </c>
      <c r="AE451" s="308" t="s">
        <v>2208</v>
      </c>
      <c r="AF451" s="308" t="s">
        <v>2208</v>
      </c>
      <c r="AG451" s="308" t="s">
        <v>2208</v>
      </c>
      <c r="AH451" s="308" t="s">
        <v>2208</v>
      </c>
      <c r="AI451" s="308" t="s">
        <v>2208</v>
      </c>
      <c r="AJ451" s="308" t="s">
        <v>2208</v>
      </c>
      <c r="AK451" s="308" t="s">
        <v>2208</v>
      </c>
      <c r="AL451" s="308" t="s">
        <v>2208</v>
      </c>
    </row>
    <row r="452" spans="3:38" hidden="1" outlineLevel="1" x14ac:dyDescent="0.3">
      <c r="C452" s="519" t="s">
        <v>2450</v>
      </c>
      <c r="D452" s="582" t="s">
        <v>2802</v>
      </c>
      <c r="E452" s="308" t="s">
        <v>2208</v>
      </c>
      <c r="F452" s="308" t="s">
        <v>2208</v>
      </c>
      <c r="G452" s="308" t="s">
        <v>2208</v>
      </c>
      <c r="H452" s="308" t="s">
        <v>2208</v>
      </c>
      <c r="I452" s="308" t="s">
        <v>2208</v>
      </c>
      <c r="J452" s="308" t="s">
        <v>2208</v>
      </c>
      <c r="K452" s="308" t="s">
        <v>2208</v>
      </c>
      <c r="L452" s="308" t="s">
        <v>2208</v>
      </c>
      <c r="M452" s="308" t="s">
        <v>2208</v>
      </c>
      <c r="N452" s="308" t="s">
        <v>2208</v>
      </c>
      <c r="O452" s="308" t="s">
        <v>2208</v>
      </c>
      <c r="P452" s="308" t="s">
        <v>2208</v>
      </c>
      <c r="Q452" s="308" t="s">
        <v>2208</v>
      </c>
      <c r="R452" s="308" t="s">
        <v>2208</v>
      </c>
      <c r="S452" s="308" t="s">
        <v>2208</v>
      </c>
      <c r="T452" s="308" t="s">
        <v>2208</v>
      </c>
      <c r="U452" s="308" t="s">
        <v>2208</v>
      </c>
      <c r="V452" s="308" t="s">
        <v>2208</v>
      </c>
      <c r="W452" s="308" t="s">
        <v>2208</v>
      </c>
      <c r="X452" s="308" t="s">
        <v>2208</v>
      </c>
      <c r="Y452" s="308" t="s">
        <v>2208</v>
      </c>
      <c r="Z452" s="308" t="s">
        <v>2208</v>
      </c>
      <c r="AA452" s="308" t="s">
        <v>2208</v>
      </c>
      <c r="AB452" s="308" t="s">
        <v>2208</v>
      </c>
      <c r="AC452" s="308" t="s">
        <v>2208</v>
      </c>
      <c r="AD452" s="308" t="s">
        <v>2208</v>
      </c>
      <c r="AE452" s="308" t="s">
        <v>2208</v>
      </c>
      <c r="AF452" s="308" t="s">
        <v>2208</v>
      </c>
      <c r="AG452" s="308" t="s">
        <v>2208</v>
      </c>
      <c r="AH452" s="308" t="s">
        <v>2208</v>
      </c>
      <c r="AI452" s="308" t="s">
        <v>2208</v>
      </c>
      <c r="AJ452" s="308" t="s">
        <v>2208</v>
      </c>
      <c r="AK452" s="308" t="s">
        <v>2208</v>
      </c>
      <c r="AL452" s="308" t="s">
        <v>2208</v>
      </c>
    </row>
    <row r="453" spans="3:38" hidden="1" outlineLevel="1" x14ac:dyDescent="0.3">
      <c r="C453" s="519" t="s">
        <v>2450</v>
      </c>
      <c r="D453" s="582" t="s">
        <v>2803</v>
      </c>
      <c r="E453" s="308" t="s">
        <v>2208</v>
      </c>
      <c r="F453" s="308" t="s">
        <v>2208</v>
      </c>
      <c r="G453" s="308" t="s">
        <v>2208</v>
      </c>
      <c r="H453" s="308" t="s">
        <v>2208</v>
      </c>
      <c r="I453" s="308" t="s">
        <v>2208</v>
      </c>
      <c r="J453" s="308" t="s">
        <v>2208</v>
      </c>
      <c r="K453" s="308" t="s">
        <v>2208</v>
      </c>
      <c r="L453" s="308" t="s">
        <v>2208</v>
      </c>
      <c r="M453" s="308" t="s">
        <v>2208</v>
      </c>
      <c r="N453" s="308" t="s">
        <v>2208</v>
      </c>
      <c r="O453" s="308" t="s">
        <v>2208</v>
      </c>
      <c r="P453" s="308" t="s">
        <v>2208</v>
      </c>
      <c r="Q453" s="308" t="s">
        <v>2208</v>
      </c>
      <c r="R453" s="308" t="s">
        <v>2208</v>
      </c>
      <c r="S453" s="308" t="s">
        <v>2208</v>
      </c>
      <c r="T453" s="308" t="s">
        <v>2208</v>
      </c>
      <c r="U453" s="308" t="s">
        <v>2208</v>
      </c>
      <c r="V453" s="308" t="s">
        <v>2208</v>
      </c>
      <c r="W453" s="308" t="s">
        <v>2208</v>
      </c>
      <c r="X453" s="308" t="s">
        <v>2208</v>
      </c>
      <c r="Y453" s="308" t="s">
        <v>2208</v>
      </c>
      <c r="Z453" s="308" t="s">
        <v>2208</v>
      </c>
      <c r="AA453" s="308" t="s">
        <v>2208</v>
      </c>
      <c r="AB453" s="308" t="s">
        <v>2208</v>
      </c>
      <c r="AC453" s="308" t="s">
        <v>2208</v>
      </c>
      <c r="AD453" s="308" t="s">
        <v>2208</v>
      </c>
      <c r="AE453" s="308" t="s">
        <v>2208</v>
      </c>
      <c r="AF453" s="308" t="s">
        <v>2208</v>
      </c>
      <c r="AG453" s="308" t="s">
        <v>2208</v>
      </c>
      <c r="AH453" s="308" t="s">
        <v>2208</v>
      </c>
      <c r="AI453" s="308" t="s">
        <v>2208</v>
      </c>
      <c r="AJ453" s="308" t="s">
        <v>2208</v>
      </c>
      <c r="AK453" s="308" t="s">
        <v>2208</v>
      </c>
      <c r="AL453" s="308" t="s">
        <v>2208</v>
      </c>
    </row>
    <row r="454" spans="3:38" hidden="1" outlineLevel="1" x14ac:dyDescent="0.3">
      <c r="C454" s="519" t="s">
        <v>2450</v>
      </c>
      <c r="D454" s="582" t="s">
        <v>2804</v>
      </c>
      <c r="E454" s="308" t="s">
        <v>2208</v>
      </c>
      <c r="F454" s="308" t="s">
        <v>2208</v>
      </c>
      <c r="G454" s="308" t="s">
        <v>2208</v>
      </c>
      <c r="H454" s="308" t="s">
        <v>2208</v>
      </c>
      <c r="I454" s="308" t="s">
        <v>2208</v>
      </c>
      <c r="J454" s="308" t="s">
        <v>2208</v>
      </c>
      <c r="K454" s="308" t="s">
        <v>2208</v>
      </c>
      <c r="L454" s="308" t="s">
        <v>2208</v>
      </c>
      <c r="M454" s="308" t="s">
        <v>2208</v>
      </c>
      <c r="N454" s="308" t="s">
        <v>2208</v>
      </c>
      <c r="O454" s="308" t="s">
        <v>2208</v>
      </c>
      <c r="P454" s="308" t="s">
        <v>2208</v>
      </c>
      <c r="Q454" s="308" t="s">
        <v>2208</v>
      </c>
      <c r="R454" s="308" t="s">
        <v>2208</v>
      </c>
      <c r="S454" s="308" t="s">
        <v>2208</v>
      </c>
      <c r="T454" s="308" t="s">
        <v>2208</v>
      </c>
      <c r="U454" s="308" t="s">
        <v>2208</v>
      </c>
      <c r="V454" s="308" t="s">
        <v>2208</v>
      </c>
      <c r="W454" s="308" t="s">
        <v>2208</v>
      </c>
      <c r="X454" s="308" t="s">
        <v>2208</v>
      </c>
      <c r="Y454" s="308" t="s">
        <v>2208</v>
      </c>
      <c r="Z454" s="308" t="s">
        <v>2208</v>
      </c>
      <c r="AA454" s="308" t="s">
        <v>2208</v>
      </c>
      <c r="AB454" s="308" t="s">
        <v>2208</v>
      </c>
      <c r="AC454" s="308" t="s">
        <v>2208</v>
      </c>
      <c r="AD454" s="308" t="s">
        <v>2208</v>
      </c>
      <c r="AE454" s="308" t="s">
        <v>2208</v>
      </c>
      <c r="AF454" s="308" t="s">
        <v>2208</v>
      </c>
      <c r="AG454" s="308" t="s">
        <v>2208</v>
      </c>
      <c r="AH454" s="308" t="s">
        <v>2208</v>
      </c>
      <c r="AI454" s="308" t="s">
        <v>2208</v>
      </c>
      <c r="AJ454" s="308" t="s">
        <v>2208</v>
      </c>
      <c r="AK454" s="308" t="s">
        <v>2208</v>
      </c>
      <c r="AL454" s="308" t="s">
        <v>2208</v>
      </c>
    </row>
    <row r="455" spans="3:38" hidden="1" outlineLevel="1" x14ac:dyDescent="0.3">
      <c r="C455" s="519" t="s">
        <v>2450</v>
      </c>
      <c r="D455" s="582" t="s">
        <v>2805</v>
      </c>
      <c r="E455" s="308" t="s">
        <v>2208</v>
      </c>
      <c r="F455" s="308" t="s">
        <v>2208</v>
      </c>
      <c r="G455" s="308" t="s">
        <v>2208</v>
      </c>
      <c r="H455" s="308" t="s">
        <v>2208</v>
      </c>
      <c r="I455" s="308" t="s">
        <v>2208</v>
      </c>
      <c r="J455" s="308" t="s">
        <v>2208</v>
      </c>
      <c r="K455" s="308" t="s">
        <v>2208</v>
      </c>
      <c r="L455" s="308" t="s">
        <v>2208</v>
      </c>
      <c r="M455" s="308" t="s">
        <v>2208</v>
      </c>
      <c r="N455" s="308" t="s">
        <v>2208</v>
      </c>
      <c r="O455" s="308" t="s">
        <v>2208</v>
      </c>
      <c r="P455" s="308" t="s">
        <v>2208</v>
      </c>
      <c r="Q455" s="308" t="s">
        <v>2208</v>
      </c>
      <c r="R455" s="308" t="s">
        <v>2208</v>
      </c>
      <c r="S455" s="308" t="s">
        <v>2208</v>
      </c>
      <c r="T455" s="308" t="s">
        <v>2208</v>
      </c>
      <c r="U455" s="308" t="s">
        <v>2208</v>
      </c>
      <c r="V455" s="308" t="s">
        <v>2208</v>
      </c>
      <c r="W455" s="308" t="s">
        <v>2208</v>
      </c>
      <c r="X455" s="308" t="s">
        <v>2208</v>
      </c>
      <c r="Y455" s="308" t="s">
        <v>2208</v>
      </c>
      <c r="Z455" s="308" t="s">
        <v>2208</v>
      </c>
      <c r="AA455" s="308" t="s">
        <v>2208</v>
      </c>
      <c r="AB455" s="308" t="s">
        <v>2208</v>
      </c>
      <c r="AC455" s="308" t="s">
        <v>2208</v>
      </c>
      <c r="AD455" s="308" t="s">
        <v>2208</v>
      </c>
      <c r="AE455" s="308" t="s">
        <v>2208</v>
      </c>
      <c r="AF455" s="308" t="s">
        <v>2208</v>
      </c>
      <c r="AG455" s="308" t="s">
        <v>2208</v>
      </c>
      <c r="AH455" s="308" t="s">
        <v>2208</v>
      </c>
      <c r="AI455" s="308" t="s">
        <v>2208</v>
      </c>
      <c r="AJ455" s="308" t="s">
        <v>2208</v>
      </c>
      <c r="AK455" s="308" t="s">
        <v>2208</v>
      </c>
      <c r="AL455" s="308" t="s">
        <v>2208</v>
      </c>
    </row>
    <row r="456" spans="3:38" hidden="1" outlineLevel="1" x14ac:dyDescent="0.3">
      <c r="C456" s="519" t="s">
        <v>2450</v>
      </c>
      <c r="D456" s="582" t="s">
        <v>2806</v>
      </c>
      <c r="E456" s="308" t="s">
        <v>2208</v>
      </c>
      <c r="F456" s="308" t="s">
        <v>2208</v>
      </c>
      <c r="G456" s="308" t="s">
        <v>2208</v>
      </c>
      <c r="H456" s="308" t="s">
        <v>2208</v>
      </c>
      <c r="I456" s="308" t="s">
        <v>2208</v>
      </c>
      <c r="J456" s="308" t="s">
        <v>2208</v>
      </c>
      <c r="K456" s="308" t="s">
        <v>2208</v>
      </c>
      <c r="L456" s="308" t="s">
        <v>2208</v>
      </c>
      <c r="M456" s="308" t="s">
        <v>2208</v>
      </c>
      <c r="N456" s="308" t="s">
        <v>2208</v>
      </c>
      <c r="O456" s="308" t="s">
        <v>2208</v>
      </c>
      <c r="P456" s="308" t="s">
        <v>2208</v>
      </c>
      <c r="Q456" s="308" t="s">
        <v>2208</v>
      </c>
      <c r="R456" s="308" t="s">
        <v>2208</v>
      </c>
      <c r="S456" s="308" t="s">
        <v>2208</v>
      </c>
      <c r="T456" s="308" t="s">
        <v>2208</v>
      </c>
      <c r="U456" s="308" t="s">
        <v>2208</v>
      </c>
      <c r="V456" s="308" t="s">
        <v>2208</v>
      </c>
      <c r="W456" s="308" t="s">
        <v>2208</v>
      </c>
      <c r="X456" s="308" t="s">
        <v>2208</v>
      </c>
      <c r="Y456" s="308" t="s">
        <v>2208</v>
      </c>
      <c r="Z456" s="308" t="s">
        <v>2208</v>
      </c>
      <c r="AA456" s="308" t="s">
        <v>2208</v>
      </c>
      <c r="AB456" s="308" t="s">
        <v>2208</v>
      </c>
      <c r="AC456" s="308" t="s">
        <v>2208</v>
      </c>
      <c r="AD456" s="308" t="s">
        <v>2208</v>
      </c>
      <c r="AE456" s="308" t="s">
        <v>2208</v>
      </c>
      <c r="AF456" s="308" t="s">
        <v>2208</v>
      </c>
      <c r="AG456" s="308" t="s">
        <v>2208</v>
      </c>
      <c r="AH456" s="308" t="s">
        <v>2208</v>
      </c>
      <c r="AI456" s="308" t="s">
        <v>2208</v>
      </c>
      <c r="AJ456" s="308" t="s">
        <v>2208</v>
      </c>
      <c r="AK456" s="308" t="s">
        <v>2208</v>
      </c>
      <c r="AL456" s="308" t="s">
        <v>2208</v>
      </c>
    </row>
    <row r="457" spans="3:38" hidden="1" outlineLevel="1" x14ac:dyDescent="0.3">
      <c r="C457" s="519" t="s">
        <v>2450</v>
      </c>
      <c r="D457" s="582" t="s">
        <v>2807</v>
      </c>
      <c r="E457" s="308" t="s">
        <v>2208</v>
      </c>
      <c r="F457" s="308" t="s">
        <v>2208</v>
      </c>
      <c r="G457" s="308" t="s">
        <v>2208</v>
      </c>
      <c r="H457" s="308" t="s">
        <v>2208</v>
      </c>
      <c r="I457" s="308" t="s">
        <v>2208</v>
      </c>
      <c r="J457" s="308" t="s">
        <v>2208</v>
      </c>
      <c r="K457" s="308" t="s">
        <v>2208</v>
      </c>
      <c r="L457" s="308" t="s">
        <v>2208</v>
      </c>
      <c r="M457" s="308" t="s">
        <v>2208</v>
      </c>
      <c r="N457" s="308" t="s">
        <v>2208</v>
      </c>
      <c r="O457" s="308" t="s">
        <v>2208</v>
      </c>
      <c r="P457" s="308" t="s">
        <v>2208</v>
      </c>
      <c r="Q457" s="308" t="s">
        <v>2208</v>
      </c>
      <c r="R457" s="308" t="s">
        <v>2208</v>
      </c>
      <c r="S457" s="308" t="s">
        <v>2208</v>
      </c>
      <c r="T457" s="308" t="s">
        <v>2208</v>
      </c>
      <c r="U457" s="308" t="s">
        <v>2208</v>
      </c>
      <c r="V457" s="308" t="s">
        <v>2208</v>
      </c>
      <c r="W457" s="308" t="s">
        <v>2208</v>
      </c>
      <c r="X457" s="308" t="s">
        <v>2208</v>
      </c>
      <c r="Y457" s="308" t="s">
        <v>2208</v>
      </c>
      <c r="Z457" s="308" t="s">
        <v>2208</v>
      </c>
      <c r="AA457" s="308" t="s">
        <v>2208</v>
      </c>
      <c r="AB457" s="308" t="s">
        <v>2208</v>
      </c>
      <c r="AC457" s="308" t="s">
        <v>2208</v>
      </c>
      <c r="AD457" s="308" t="s">
        <v>2208</v>
      </c>
      <c r="AE457" s="308" t="s">
        <v>2208</v>
      </c>
      <c r="AF457" s="308" t="s">
        <v>2208</v>
      </c>
      <c r="AG457" s="308" t="s">
        <v>2208</v>
      </c>
      <c r="AH457" s="308" t="s">
        <v>2208</v>
      </c>
      <c r="AI457" s="308" t="s">
        <v>2208</v>
      </c>
      <c r="AJ457" s="308" t="s">
        <v>2208</v>
      </c>
      <c r="AK457" s="308" t="s">
        <v>2208</v>
      </c>
      <c r="AL457" s="308" t="s">
        <v>2208</v>
      </c>
    </row>
    <row r="458" spans="3:38" hidden="1" outlineLevel="1" x14ac:dyDescent="0.3">
      <c r="C458" s="519" t="s">
        <v>2450</v>
      </c>
      <c r="D458" s="582" t="s">
        <v>2808</v>
      </c>
      <c r="E458" s="308" t="s">
        <v>2208</v>
      </c>
      <c r="F458" s="308" t="s">
        <v>2208</v>
      </c>
      <c r="G458" s="308" t="s">
        <v>2208</v>
      </c>
      <c r="H458" s="308" t="s">
        <v>2208</v>
      </c>
      <c r="I458" s="308" t="s">
        <v>2208</v>
      </c>
      <c r="J458" s="308" t="s">
        <v>2208</v>
      </c>
      <c r="K458" s="308" t="s">
        <v>2208</v>
      </c>
      <c r="L458" s="308" t="s">
        <v>2208</v>
      </c>
      <c r="M458" s="308" t="s">
        <v>2208</v>
      </c>
      <c r="N458" s="308" t="s">
        <v>2208</v>
      </c>
      <c r="O458" s="308" t="s">
        <v>2208</v>
      </c>
      <c r="P458" s="308" t="s">
        <v>2208</v>
      </c>
      <c r="Q458" s="308" t="s">
        <v>2208</v>
      </c>
      <c r="R458" s="308" t="s">
        <v>2208</v>
      </c>
      <c r="S458" s="308" t="s">
        <v>2208</v>
      </c>
      <c r="T458" s="308" t="s">
        <v>2208</v>
      </c>
      <c r="U458" s="308" t="s">
        <v>2208</v>
      </c>
      <c r="V458" s="308" t="s">
        <v>2208</v>
      </c>
      <c r="W458" s="308" t="s">
        <v>2208</v>
      </c>
      <c r="X458" s="308" t="s">
        <v>2208</v>
      </c>
      <c r="Y458" s="308" t="s">
        <v>2208</v>
      </c>
      <c r="Z458" s="308" t="s">
        <v>2208</v>
      </c>
      <c r="AA458" s="308" t="s">
        <v>2208</v>
      </c>
      <c r="AB458" s="308" t="s">
        <v>2208</v>
      </c>
      <c r="AC458" s="308" t="s">
        <v>2208</v>
      </c>
      <c r="AD458" s="308" t="s">
        <v>2208</v>
      </c>
      <c r="AE458" s="308" t="s">
        <v>2208</v>
      </c>
      <c r="AF458" s="308" t="s">
        <v>2208</v>
      </c>
      <c r="AG458" s="308" t="s">
        <v>2208</v>
      </c>
      <c r="AH458" s="308" t="s">
        <v>2208</v>
      </c>
      <c r="AI458" s="308" t="s">
        <v>2208</v>
      </c>
      <c r="AJ458" s="308" t="s">
        <v>2208</v>
      </c>
      <c r="AK458" s="308" t="s">
        <v>2208</v>
      </c>
      <c r="AL458" s="308" t="s">
        <v>2208</v>
      </c>
    </row>
    <row r="459" spans="3:38" hidden="1" outlineLevel="1" x14ac:dyDescent="0.3">
      <c r="C459" s="519" t="s">
        <v>2450</v>
      </c>
      <c r="D459" s="582" t="s">
        <v>2809</v>
      </c>
      <c r="E459" s="308" t="s">
        <v>2208</v>
      </c>
      <c r="F459" s="308" t="s">
        <v>2208</v>
      </c>
      <c r="G459" s="308" t="s">
        <v>2208</v>
      </c>
      <c r="H459" s="308" t="s">
        <v>2208</v>
      </c>
      <c r="I459" s="308" t="s">
        <v>2208</v>
      </c>
      <c r="J459" s="308" t="s">
        <v>2208</v>
      </c>
      <c r="K459" s="308" t="s">
        <v>2208</v>
      </c>
      <c r="L459" s="308" t="s">
        <v>2208</v>
      </c>
      <c r="M459" s="308" t="s">
        <v>2208</v>
      </c>
      <c r="N459" s="308" t="s">
        <v>2208</v>
      </c>
      <c r="O459" s="308" t="s">
        <v>2208</v>
      </c>
      <c r="P459" s="308" t="s">
        <v>2208</v>
      </c>
      <c r="Q459" s="308" t="s">
        <v>2208</v>
      </c>
      <c r="R459" s="308" t="s">
        <v>2208</v>
      </c>
      <c r="S459" s="308" t="s">
        <v>2208</v>
      </c>
      <c r="T459" s="308" t="s">
        <v>2208</v>
      </c>
      <c r="U459" s="308" t="s">
        <v>2208</v>
      </c>
      <c r="V459" s="308" t="s">
        <v>2208</v>
      </c>
      <c r="W459" s="308" t="s">
        <v>2208</v>
      </c>
      <c r="X459" s="308" t="s">
        <v>2208</v>
      </c>
      <c r="Y459" s="308" t="s">
        <v>2208</v>
      </c>
      <c r="Z459" s="308" t="s">
        <v>2208</v>
      </c>
      <c r="AA459" s="308" t="s">
        <v>2208</v>
      </c>
      <c r="AB459" s="308" t="s">
        <v>2208</v>
      </c>
      <c r="AC459" s="308" t="s">
        <v>2208</v>
      </c>
      <c r="AD459" s="308" t="s">
        <v>2208</v>
      </c>
      <c r="AE459" s="308" t="s">
        <v>2208</v>
      </c>
      <c r="AF459" s="308" t="s">
        <v>2208</v>
      </c>
      <c r="AG459" s="308" t="s">
        <v>2208</v>
      </c>
      <c r="AH459" s="308" t="s">
        <v>2208</v>
      </c>
      <c r="AI459" s="308" t="s">
        <v>2208</v>
      </c>
      <c r="AJ459" s="308" t="s">
        <v>2208</v>
      </c>
      <c r="AK459" s="308" t="s">
        <v>2208</v>
      </c>
      <c r="AL459" s="308" t="s">
        <v>2208</v>
      </c>
    </row>
    <row r="460" spans="3:38" hidden="1" outlineLevel="1" x14ac:dyDescent="0.3">
      <c r="C460" s="519" t="s">
        <v>2450</v>
      </c>
      <c r="D460" s="582" t="s">
        <v>2810</v>
      </c>
      <c r="E460" s="308" t="s">
        <v>2208</v>
      </c>
      <c r="F460" s="308" t="s">
        <v>2208</v>
      </c>
      <c r="G460" s="308" t="s">
        <v>2208</v>
      </c>
      <c r="H460" s="308" t="s">
        <v>2208</v>
      </c>
      <c r="I460" s="308" t="s">
        <v>2208</v>
      </c>
      <c r="J460" s="308" t="s">
        <v>2208</v>
      </c>
      <c r="K460" s="308" t="s">
        <v>2208</v>
      </c>
      <c r="L460" s="308" t="s">
        <v>2208</v>
      </c>
      <c r="M460" s="308" t="s">
        <v>2208</v>
      </c>
      <c r="N460" s="308" t="s">
        <v>2208</v>
      </c>
      <c r="O460" s="308" t="s">
        <v>2208</v>
      </c>
      <c r="P460" s="308" t="s">
        <v>2208</v>
      </c>
      <c r="Q460" s="308" t="s">
        <v>2208</v>
      </c>
      <c r="R460" s="308" t="s">
        <v>2208</v>
      </c>
      <c r="S460" s="308" t="s">
        <v>2208</v>
      </c>
      <c r="T460" s="308" t="s">
        <v>2208</v>
      </c>
      <c r="U460" s="308" t="s">
        <v>2208</v>
      </c>
      <c r="V460" s="308" t="s">
        <v>2208</v>
      </c>
      <c r="W460" s="308" t="s">
        <v>2208</v>
      </c>
      <c r="X460" s="308" t="s">
        <v>2208</v>
      </c>
      <c r="Y460" s="308" t="s">
        <v>2208</v>
      </c>
      <c r="Z460" s="308" t="s">
        <v>2208</v>
      </c>
      <c r="AA460" s="308" t="s">
        <v>2208</v>
      </c>
      <c r="AB460" s="308" t="s">
        <v>2208</v>
      </c>
      <c r="AC460" s="308" t="s">
        <v>2208</v>
      </c>
      <c r="AD460" s="308" t="s">
        <v>2208</v>
      </c>
      <c r="AE460" s="308" t="s">
        <v>2208</v>
      </c>
      <c r="AF460" s="308" t="s">
        <v>2208</v>
      </c>
      <c r="AG460" s="308" t="s">
        <v>2208</v>
      </c>
      <c r="AH460" s="308" t="s">
        <v>2208</v>
      </c>
      <c r="AI460" s="308" t="s">
        <v>2208</v>
      </c>
      <c r="AJ460" s="308" t="s">
        <v>2208</v>
      </c>
      <c r="AK460" s="308" t="s">
        <v>2208</v>
      </c>
      <c r="AL460" s="308" t="s">
        <v>2208</v>
      </c>
    </row>
    <row r="461" spans="3:38" hidden="1" outlineLevel="1" x14ac:dyDescent="0.3">
      <c r="C461" s="519" t="s">
        <v>2450</v>
      </c>
      <c r="D461" s="582" t="s">
        <v>2811</v>
      </c>
      <c r="E461" s="308" t="s">
        <v>2208</v>
      </c>
      <c r="F461" s="308" t="s">
        <v>2208</v>
      </c>
      <c r="G461" s="308" t="s">
        <v>2208</v>
      </c>
      <c r="H461" s="308" t="s">
        <v>2208</v>
      </c>
      <c r="I461" s="308" t="s">
        <v>2208</v>
      </c>
      <c r="J461" s="308" t="s">
        <v>2208</v>
      </c>
      <c r="K461" s="308" t="s">
        <v>2208</v>
      </c>
      <c r="L461" s="308" t="s">
        <v>2208</v>
      </c>
      <c r="M461" s="308" t="s">
        <v>2208</v>
      </c>
      <c r="N461" s="308" t="s">
        <v>2208</v>
      </c>
      <c r="O461" s="308" t="s">
        <v>2208</v>
      </c>
      <c r="P461" s="308" t="s">
        <v>2208</v>
      </c>
      <c r="Q461" s="308" t="s">
        <v>2208</v>
      </c>
      <c r="R461" s="308" t="s">
        <v>2208</v>
      </c>
      <c r="S461" s="308" t="s">
        <v>2208</v>
      </c>
      <c r="T461" s="308" t="s">
        <v>2208</v>
      </c>
      <c r="U461" s="308" t="s">
        <v>2208</v>
      </c>
      <c r="V461" s="308" t="s">
        <v>2208</v>
      </c>
      <c r="W461" s="308" t="s">
        <v>2208</v>
      </c>
      <c r="X461" s="308" t="s">
        <v>2208</v>
      </c>
      <c r="Y461" s="308" t="s">
        <v>2208</v>
      </c>
      <c r="Z461" s="308" t="s">
        <v>2208</v>
      </c>
      <c r="AA461" s="308" t="s">
        <v>2208</v>
      </c>
      <c r="AB461" s="308" t="s">
        <v>2208</v>
      </c>
      <c r="AC461" s="308" t="s">
        <v>2208</v>
      </c>
      <c r="AD461" s="308" t="s">
        <v>2208</v>
      </c>
      <c r="AE461" s="308" t="s">
        <v>2208</v>
      </c>
      <c r="AF461" s="308" t="s">
        <v>2208</v>
      </c>
      <c r="AG461" s="308" t="s">
        <v>2208</v>
      </c>
      <c r="AH461" s="308" t="s">
        <v>2208</v>
      </c>
      <c r="AI461" s="308" t="s">
        <v>2208</v>
      </c>
      <c r="AJ461" s="308" t="s">
        <v>2208</v>
      </c>
      <c r="AK461" s="308" t="s">
        <v>2208</v>
      </c>
      <c r="AL461" s="308" t="s">
        <v>2208</v>
      </c>
    </row>
    <row r="462" spans="3:38" hidden="1" outlineLevel="1" x14ac:dyDescent="0.3">
      <c r="C462" s="519" t="s">
        <v>2450</v>
      </c>
      <c r="D462" s="582" t="s">
        <v>2812</v>
      </c>
      <c r="E462" s="308" t="s">
        <v>2208</v>
      </c>
      <c r="F462" s="308" t="s">
        <v>2208</v>
      </c>
      <c r="G462" s="308" t="s">
        <v>2208</v>
      </c>
      <c r="H462" s="308" t="s">
        <v>2208</v>
      </c>
      <c r="I462" s="308" t="s">
        <v>2208</v>
      </c>
      <c r="J462" s="308" t="s">
        <v>2208</v>
      </c>
      <c r="K462" s="308" t="s">
        <v>2208</v>
      </c>
      <c r="L462" s="308" t="s">
        <v>2208</v>
      </c>
      <c r="M462" s="308" t="s">
        <v>2208</v>
      </c>
      <c r="N462" s="308" t="s">
        <v>2208</v>
      </c>
      <c r="O462" s="308" t="s">
        <v>2208</v>
      </c>
      <c r="P462" s="308" t="s">
        <v>2208</v>
      </c>
      <c r="Q462" s="308" t="s">
        <v>2208</v>
      </c>
      <c r="R462" s="308" t="s">
        <v>2208</v>
      </c>
      <c r="S462" s="308" t="s">
        <v>2208</v>
      </c>
      <c r="T462" s="308" t="s">
        <v>2208</v>
      </c>
      <c r="U462" s="308" t="s">
        <v>2208</v>
      </c>
      <c r="V462" s="308" t="s">
        <v>2208</v>
      </c>
      <c r="W462" s="308" t="s">
        <v>2208</v>
      </c>
      <c r="X462" s="308" t="s">
        <v>2208</v>
      </c>
      <c r="Y462" s="308" t="s">
        <v>2208</v>
      </c>
      <c r="Z462" s="308" t="s">
        <v>2208</v>
      </c>
      <c r="AA462" s="308" t="s">
        <v>2208</v>
      </c>
      <c r="AB462" s="308" t="s">
        <v>2208</v>
      </c>
      <c r="AC462" s="308" t="s">
        <v>2208</v>
      </c>
      <c r="AD462" s="308" t="s">
        <v>2208</v>
      </c>
      <c r="AE462" s="308" t="s">
        <v>2208</v>
      </c>
      <c r="AF462" s="308" t="s">
        <v>2208</v>
      </c>
      <c r="AG462" s="308" t="s">
        <v>2208</v>
      </c>
      <c r="AH462" s="308" t="s">
        <v>2208</v>
      </c>
      <c r="AI462" s="308" t="s">
        <v>2208</v>
      </c>
      <c r="AJ462" s="308" t="s">
        <v>2208</v>
      </c>
      <c r="AK462" s="308" t="s">
        <v>2208</v>
      </c>
      <c r="AL462" s="308" t="s">
        <v>2208</v>
      </c>
    </row>
    <row r="463" spans="3:38" hidden="1" outlineLevel="1" x14ac:dyDescent="0.3">
      <c r="C463" s="519" t="s">
        <v>2450</v>
      </c>
      <c r="D463" s="582" t="s">
        <v>2813</v>
      </c>
      <c r="E463" s="308" t="s">
        <v>2208</v>
      </c>
      <c r="F463" s="308" t="s">
        <v>2208</v>
      </c>
      <c r="G463" s="308" t="s">
        <v>2208</v>
      </c>
      <c r="H463" s="308" t="s">
        <v>2208</v>
      </c>
      <c r="I463" s="308" t="s">
        <v>2208</v>
      </c>
      <c r="J463" s="308" t="s">
        <v>2208</v>
      </c>
      <c r="K463" s="308" t="s">
        <v>2208</v>
      </c>
      <c r="L463" s="308" t="s">
        <v>2208</v>
      </c>
      <c r="M463" s="308" t="s">
        <v>2208</v>
      </c>
      <c r="N463" s="308" t="s">
        <v>2208</v>
      </c>
      <c r="O463" s="308" t="s">
        <v>2208</v>
      </c>
      <c r="P463" s="308" t="s">
        <v>2208</v>
      </c>
      <c r="Q463" s="308" t="s">
        <v>2208</v>
      </c>
      <c r="R463" s="308" t="s">
        <v>2208</v>
      </c>
      <c r="S463" s="308" t="s">
        <v>2208</v>
      </c>
      <c r="T463" s="308" t="s">
        <v>2208</v>
      </c>
      <c r="U463" s="308" t="s">
        <v>2208</v>
      </c>
      <c r="V463" s="308" t="s">
        <v>2208</v>
      </c>
      <c r="W463" s="308" t="s">
        <v>2208</v>
      </c>
      <c r="X463" s="308" t="s">
        <v>2208</v>
      </c>
      <c r="Y463" s="308" t="s">
        <v>2208</v>
      </c>
      <c r="Z463" s="308" t="s">
        <v>2208</v>
      </c>
      <c r="AA463" s="308" t="s">
        <v>2208</v>
      </c>
      <c r="AB463" s="308" t="s">
        <v>2208</v>
      </c>
      <c r="AC463" s="308" t="s">
        <v>2208</v>
      </c>
      <c r="AD463" s="308" t="s">
        <v>2208</v>
      </c>
      <c r="AE463" s="308" t="s">
        <v>2208</v>
      </c>
      <c r="AF463" s="308" t="s">
        <v>2208</v>
      </c>
      <c r="AG463" s="308" t="s">
        <v>2208</v>
      </c>
      <c r="AH463" s="308" t="s">
        <v>2208</v>
      </c>
      <c r="AI463" s="308" t="s">
        <v>2208</v>
      </c>
      <c r="AJ463" s="308" t="s">
        <v>2208</v>
      </c>
      <c r="AK463" s="308" t="s">
        <v>2208</v>
      </c>
      <c r="AL463" s="308" t="s">
        <v>2208</v>
      </c>
    </row>
    <row r="464" spans="3:38" hidden="1" outlineLevel="1" x14ac:dyDescent="0.3">
      <c r="C464" s="519" t="s">
        <v>2450</v>
      </c>
      <c r="D464" s="582" t="s">
        <v>2814</v>
      </c>
      <c r="E464" s="308" t="s">
        <v>2208</v>
      </c>
      <c r="F464" s="308" t="s">
        <v>2208</v>
      </c>
      <c r="G464" s="308" t="s">
        <v>2208</v>
      </c>
      <c r="H464" s="308" t="s">
        <v>2208</v>
      </c>
      <c r="I464" s="308" t="s">
        <v>2208</v>
      </c>
      <c r="J464" s="308" t="s">
        <v>2208</v>
      </c>
      <c r="K464" s="308" t="s">
        <v>2208</v>
      </c>
      <c r="L464" s="308" t="s">
        <v>2208</v>
      </c>
      <c r="M464" s="308" t="s">
        <v>2208</v>
      </c>
      <c r="N464" s="308" t="s">
        <v>2208</v>
      </c>
      <c r="O464" s="308" t="s">
        <v>2208</v>
      </c>
      <c r="P464" s="308" t="s">
        <v>2208</v>
      </c>
      <c r="Q464" s="308" t="s">
        <v>2208</v>
      </c>
      <c r="R464" s="308" t="s">
        <v>2208</v>
      </c>
      <c r="S464" s="308" t="s">
        <v>2208</v>
      </c>
      <c r="T464" s="308" t="s">
        <v>2208</v>
      </c>
      <c r="U464" s="308" t="s">
        <v>2208</v>
      </c>
      <c r="V464" s="308" t="s">
        <v>2208</v>
      </c>
      <c r="W464" s="308" t="s">
        <v>2208</v>
      </c>
      <c r="X464" s="308" t="s">
        <v>2208</v>
      </c>
      <c r="Y464" s="308" t="s">
        <v>2208</v>
      </c>
      <c r="Z464" s="308" t="s">
        <v>2208</v>
      </c>
      <c r="AA464" s="308" t="s">
        <v>2208</v>
      </c>
      <c r="AB464" s="308" t="s">
        <v>2208</v>
      </c>
      <c r="AC464" s="308" t="s">
        <v>2208</v>
      </c>
      <c r="AD464" s="308" t="s">
        <v>2208</v>
      </c>
      <c r="AE464" s="308" t="s">
        <v>2208</v>
      </c>
      <c r="AF464" s="308" t="s">
        <v>2208</v>
      </c>
      <c r="AG464" s="308" t="s">
        <v>2208</v>
      </c>
      <c r="AH464" s="308" t="s">
        <v>2208</v>
      </c>
      <c r="AI464" s="308" t="s">
        <v>2208</v>
      </c>
      <c r="AJ464" s="308" t="s">
        <v>2208</v>
      </c>
      <c r="AK464" s="308" t="s">
        <v>2208</v>
      </c>
      <c r="AL464" s="308" t="s">
        <v>2208</v>
      </c>
    </row>
    <row r="465" spans="2:38" hidden="1" outlineLevel="1" x14ac:dyDescent="0.3">
      <c r="C465" s="519" t="s">
        <v>2450</v>
      </c>
      <c r="D465" s="582" t="s">
        <v>2815</v>
      </c>
      <c r="E465" s="308" t="s">
        <v>2208</v>
      </c>
      <c r="F465" s="308" t="s">
        <v>2208</v>
      </c>
      <c r="G465" s="308" t="s">
        <v>2208</v>
      </c>
      <c r="H465" s="308" t="s">
        <v>2208</v>
      </c>
      <c r="I465" s="308" t="s">
        <v>2208</v>
      </c>
      <c r="J465" s="308" t="s">
        <v>2208</v>
      </c>
      <c r="K465" s="308" t="s">
        <v>2208</v>
      </c>
      <c r="L465" s="308" t="s">
        <v>2208</v>
      </c>
      <c r="M465" s="308" t="s">
        <v>2208</v>
      </c>
      <c r="N465" s="308" t="s">
        <v>2208</v>
      </c>
      <c r="O465" s="308" t="s">
        <v>2208</v>
      </c>
      <c r="P465" s="308" t="s">
        <v>2208</v>
      </c>
      <c r="Q465" s="308" t="s">
        <v>2208</v>
      </c>
      <c r="R465" s="308" t="s">
        <v>2208</v>
      </c>
      <c r="S465" s="308" t="s">
        <v>2208</v>
      </c>
      <c r="T465" s="308" t="s">
        <v>2208</v>
      </c>
      <c r="U465" s="308" t="s">
        <v>2208</v>
      </c>
      <c r="V465" s="308" t="s">
        <v>2208</v>
      </c>
      <c r="W465" s="308" t="s">
        <v>2208</v>
      </c>
      <c r="X465" s="308" t="s">
        <v>2208</v>
      </c>
      <c r="Y465" s="308" t="s">
        <v>2208</v>
      </c>
      <c r="Z465" s="308" t="s">
        <v>2208</v>
      </c>
      <c r="AA465" s="308" t="s">
        <v>2208</v>
      </c>
      <c r="AB465" s="308" t="s">
        <v>2208</v>
      </c>
      <c r="AC465" s="308" t="s">
        <v>2208</v>
      </c>
      <c r="AD465" s="308" t="s">
        <v>2208</v>
      </c>
      <c r="AE465" s="308" t="s">
        <v>2208</v>
      </c>
      <c r="AF465" s="308" t="s">
        <v>2208</v>
      </c>
      <c r="AG465" s="308" t="s">
        <v>2208</v>
      </c>
      <c r="AH465" s="308" t="s">
        <v>2208</v>
      </c>
      <c r="AI465" s="308" t="s">
        <v>2208</v>
      </c>
      <c r="AJ465" s="308" t="s">
        <v>2208</v>
      </c>
      <c r="AK465" s="308" t="s">
        <v>2208</v>
      </c>
      <c r="AL465" s="308" t="s">
        <v>2208</v>
      </c>
    </row>
    <row r="466" spans="2:38" hidden="1" outlineLevel="1" x14ac:dyDescent="0.3">
      <c r="C466" s="519" t="s">
        <v>2450</v>
      </c>
      <c r="D466" s="582" t="s">
        <v>2816</v>
      </c>
      <c r="E466" s="308" t="s">
        <v>2208</v>
      </c>
      <c r="F466" s="308" t="s">
        <v>2208</v>
      </c>
      <c r="G466" s="308" t="s">
        <v>2208</v>
      </c>
      <c r="H466" s="308" t="s">
        <v>2208</v>
      </c>
      <c r="I466" s="308" t="s">
        <v>2208</v>
      </c>
      <c r="J466" s="308" t="s">
        <v>2208</v>
      </c>
      <c r="K466" s="308" t="s">
        <v>2208</v>
      </c>
      <c r="L466" s="308" t="s">
        <v>2208</v>
      </c>
      <c r="M466" s="308" t="s">
        <v>2208</v>
      </c>
      <c r="N466" s="308" t="s">
        <v>2208</v>
      </c>
      <c r="O466" s="308" t="s">
        <v>2208</v>
      </c>
      <c r="P466" s="308" t="s">
        <v>2208</v>
      </c>
      <c r="Q466" s="308" t="s">
        <v>2208</v>
      </c>
      <c r="R466" s="308" t="s">
        <v>2208</v>
      </c>
      <c r="S466" s="308" t="s">
        <v>2208</v>
      </c>
      <c r="T466" s="308" t="s">
        <v>2208</v>
      </c>
      <c r="U466" s="308" t="s">
        <v>2208</v>
      </c>
      <c r="V466" s="308" t="s">
        <v>2208</v>
      </c>
      <c r="W466" s="308" t="s">
        <v>2208</v>
      </c>
      <c r="X466" s="308" t="s">
        <v>2208</v>
      </c>
      <c r="Y466" s="308" t="s">
        <v>2208</v>
      </c>
      <c r="Z466" s="308" t="s">
        <v>2208</v>
      </c>
      <c r="AA466" s="308" t="s">
        <v>2208</v>
      </c>
      <c r="AB466" s="308" t="s">
        <v>2208</v>
      </c>
      <c r="AC466" s="308" t="s">
        <v>2208</v>
      </c>
      <c r="AD466" s="308" t="s">
        <v>2208</v>
      </c>
      <c r="AE466" s="308" t="s">
        <v>2208</v>
      </c>
      <c r="AF466" s="308" t="s">
        <v>2208</v>
      </c>
      <c r="AG466" s="308" t="s">
        <v>2208</v>
      </c>
      <c r="AH466" s="308" t="s">
        <v>2208</v>
      </c>
      <c r="AI466" s="308" t="s">
        <v>2208</v>
      </c>
      <c r="AJ466" s="308" t="s">
        <v>2208</v>
      </c>
      <c r="AK466" s="308" t="s">
        <v>2208</v>
      </c>
      <c r="AL466" s="308" t="s">
        <v>2208</v>
      </c>
    </row>
    <row r="467" spans="2:38" hidden="1" outlineLevel="1" x14ac:dyDescent="0.3">
      <c r="C467" s="519" t="s">
        <v>2450</v>
      </c>
      <c r="D467" s="582" t="s">
        <v>2817</v>
      </c>
      <c r="E467" s="308" t="s">
        <v>2208</v>
      </c>
      <c r="F467" s="308" t="s">
        <v>2208</v>
      </c>
      <c r="G467" s="308" t="s">
        <v>2208</v>
      </c>
      <c r="H467" s="308" t="s">
        <v>2208</v>
      </c>
      <c r="I467" s="308" t="s">
        <v>2208</v>
      </c>
      <c r="J467" s="308" t="s">
        <v>2208</v>
      </c>
      <c r="K467" s="308" t="s">
        <v>2208</v>
      </c>
      <c r="L467" s="308" t="s">
        <v>2208</v>
      </c>
      <c r="M467" s="308" t="s">
        <v>2208</v>
      </c>
      <c r="N467" s="308" t="s">
        <v>2208</v>
      </c>
      <c r="O467" s="308" t="s">
        <v>2208</v>
      </c>
      <c r="P467" s="308" t="s">
        <v>2208</v>
      </c>
      <c r="Q467" s="308" t="s">
        <v>2208</v>
      </c>
      <c r="R467" s="308" t="s">
        <v>2208</v>
      </c>
      <c r="S467" s="308" t="s">
        <v>2208</v>
      </c>
      <c r="T467" s="308" t="s">
        <v>2208</v>
      </c>
      <c r="U467" s="308" t="s">
        <v>2208</v>
      </c>
      <c r="V467" s="308" t="s">
        <v>2208</v>
      </c>
      <c r="W467" s="308" t="s">
        <v>2208</v>
      </c>
      <c r="X467" s="308" t="s">
        <v>2208</v>
      </c>
      <c r="Y467" s="308" t="s">
        <v>2208</v>
      </c>
      <c r="Z467" s="308" t="s">
        <v>2208</v>
      </c>
      <c r="AA467" s="308" t="s">
        <v>2208</v>
      </c>
      <c r="AB467" s="308" t="s">
        <v>2208</v>
      </c>
      <c r="AC467" s="308" t="s">
        <v>2208</v>
      </c>
      <c r="AD467" s="308" t="s">
        <v>2208</v>
      </c>
      <c r="AE467" s="308" t="s">
        <v>2208</v>
      </c>
      <c r="AF467" s="308" t="s">
        <v>2208</v>
      </c>
      <c r="AG467" s="308" t="s">
        <v>2208</v>
      </c>
      <c r="AH467" s="308" t="s">
        <v>2208</v>
      </c>
      <c r="AI467" s="308" t="s">
        <v>2208</v>
      </c>
      <c r="AJ467" s="308" t="s">
        <v>2208</v>
      </c>
      <c r="AK467" s="308" t="s">
        <v>2208</v>
      </c>
      <c r="AL467" s="308" t="s">
        <v>2208</v>
      </c>
    </row>
    <row r="468" spans="2:38" hidden="1" outlineLevel="1" x14ac:dyDescent="0.3">
      <c r="C468" s="519"/>
      <c r="D468" s="519"/>
      <c r="E468" s="519"/>
      <c r="F468" s="519"/>
      <c r="G468" s="519"/>
      <c r="H468" s="519"/>
      <c r="I468" s="519"/>
      <c r="J468" s="519"/>
      <c r="K468" s="519"/>
      <c r="L468" s="519"/>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c r="AJ468" s="308"/>
      <c r="AK468" s="308"/>
      <c r="AL468" s="308"/>
    </row>
    <row r="469" spans="2:38" hidden="1" outlineLevel="1" x14ac:dyDescent="0.3">
      <c r="B469" s="688" t="s">
        <v>1453</v>
      </c>
      <c r="C469" s="519" t="s">
        <v>2450</v>
      </c>
      <c r="D469" s="582" t="s">
        <v>2174</v>
      </c>
      <c r="E469" s="308" t="s">
        <v>2208</v>
      </c>
      <c r="F469" s="308" t="s">
        <v>2208</v>
      </c>
      <c r="G469" s="308" t="s">
        <v>2208</v>
      </c>
      <c r="H469" s="308" t="s">
        <v>2208</v>
      </c>
      <c r="I469" s="308" t="s">
        <v>2208</v>
      </c>
      <c r="J469" s="308" t="s">
        <v>2208</v>
      </c>
      <c r="K469" s="308" t="s">
        <v>2208</v>
      </c>
      <c r="L469" s="308" t="s">
        <v>2208</v>
      </c>
      <c r="M469" s="308" t="s">
        <v>2208</v>
      </c>
      <c r="N469" s="308" t="s">
        <v>2208</v>
      </c>
      <c r="O469" s="308" t="s">
        <v>2208</v>
      </c>
      <c r="P469" s="308" t="s">
        <v>2208</v>
      </c>
      <c r="Q469" s="308" t="s">
        <v>2208</v>
      </c>
      <c r="R469" s="308" t="s">
        <v>2208</v>
      </c>
      <c r="S469" s="308" t="s">
        <v>2208</v>
      </c>
      <c r="T469" s="308" t="s">
        <v>2208</v>
      </c>
      <c r="U469" s="308" t="s">
        <v>2208</v>
      </c>
      <c r="V469" s="308" t="s">
        <v>2208</v>
      </c>
      <c r="W469" s="308" t="s">
        <v>2208</v>
      </c>
      <c r="X469" s="308" t="s">
        <v>2208</v>
      </c>
      <c r="Y469" s="308" t="s">
        <v>2208</v>
      </c>
      <c r="Z469" s="308" t="s">
        <v>2208</v>
      </c>
      <c r="AA469" s="308" t="s">
        <v>2208</v>
      </c>
      <c r="AB469" s="308" t="s">
        <v>2208</v>
      </c>
      <c r="AC469" s="308" t="s">
        <v>2208</v>
      </c>
      <c r="AD469" s="308" t="s">
        <v>2208</v>
      </c>
      <c r="AE469" s="308" t="s">
        <v>2208</v>
      </c>
      <c r="AF469" s="308" t="s">
        <v>2208</v>
      </c>
      <c r="AG469" s="308" t="s">
        <v>2208</v>
      </c>
      <c r="AH469" s="308" t="s">
        <v>2208</v>
      </c>
      <c r="AI469" s="308" t="s">
        <v>2208</v>
      </c>
      <c r="AJ469" s="308" t="s">
        <v>2208</v>
      </c>
      <c r="AK469" s="308" t="s">
        <v>2208</v>
      </c>
      <c r="AL469" s="308" t="s">
        <v>2208</v>
      </c>
    </row>
    <row r="470" spans="2:38" hidden="1" outlineLevel="1" x14ac:dyDescent="0.3">
      <c r="B470" s="688" t="s">
        <v>1454</v>
      </c>
      <c r="C470" s="519" t="s">
        <v>2450</v>
      </c>
      <c r="D470" s="582" t="s">
        <v>2175</v>
      </c>
      <c r="E470" s="308" t="s">
        <v>2208</v>
      </c>
      <c r="F470" s="308" t="s">
        <v>2208</v>
      </c>
      <c r="G470" s="308" t="s">
        <v>2208</v>
      </c>
      <c r="H470" s="308" t="s">
        <v>2208</v>
      </c>
      <c r="I470" s="308" t="s">
        <v>2208</v>
      </c>
      <c r="J470" s="308" t="s">
        <v>2208</v>
      </c>
      <c r="K470" s="308" t="s">
        <v>2208</v>
      </c>
      <c r="L470" s="308" t="s">
        <v>2208</v>
      </c>
      <c r="M470" s="308" t="s">
        <v>2208</v>
      </c>
      <c r="N470" s="308" t="s">
        <v>2208</v>
      </c>
      <c r="O470" s="308" t="s">
        <v>2208</v>
      </c>
      <c r="P470" s="308" t="s">
        <v>2208</v>
      </c>
      <c r="Q470" s="308" t="s">
        <v>2208</v>
      </c>
      <c r="R470" s="308" t="s">
        <v>2208</v>
      </c>
      <c r="S470" s="308" t="s">
        <v>2208</v>
      </c>
      <c r="T470" s="308" t="s">
        <v>2208</v>
      </c>
      <c r="U470" s="308" t="s">
        <v>2208</v>
      </c>
      <c r="V470" s="308" t="s">
        <v>2208</v>
      </c>
      <c r="W470" s="308" t="s">
        <v>2208</v>
      </c>
      <c r="X470" s="308" t="s">
        <v>2208</v>
      </c>
      <c r="Y470" s="308" t="s">
        <v>2208</v>
      </c>
      <c r="Z470" s="308" t="s">
        <v>2208</v>
      </c>
      <c r="AA470" s="308" t="s">
        <v>2208</v>
      </c>
      <c r="AB470" s="308" t="s">
        <v>2208</v>
      </c>
      <c r="AC470" s="308" t="s">
        <v>2208</v>
      </c>
      <c r="AD470" s="308" t="s">
        <v>2208</v>
      </c>
      <c r="AE470" s="308" t="s">
        <v>2208</v>
      </c>
      <c r="AF470" s="308" t="s">
        <v>2208</v>
      </c>
      <c r="AG470" s="308" t="s">
        <v>2208</v>
      </c>
      <c r="AH470" s="308" t="s">
        <v>2208</v>
      </c>
      <c r="AI470" s="308" t="s">
        <v>2208</v>
      </c>
      <c r="AJ470" s="308" t="s">
        <v>2208</v>
      </c>
      <c r="AK470" s="308" t="s">
        <v>2208</v>
      </c>
      <c r="AL470" s="308" t="s">
        <v>2208</v>
      </c>
    </row>
    <row r="471" spans="2:38" hidden="1" outlineLevel="1" x14ac:dyDescent="0.3">
      <c r="B471" s="688" t="s">
        <v>2177</v>
      </c>
      <c r="C471" s="519" t="s">
        <v>2450</v>
      </c>
      <c r="D471" s="582" t="s">
        <v>2176</v>
      </c>
      <c r="E471" s="308" t="s">
        <v>2208</v>
      </c>
      <c r="F471" s="308" t="s">
        <v>2208</v>
      </c>
      <c r="G471" s="308" t="s">
        <v>2208</v>
      </c>
      <c r="H471" s="308" t="s">
        <v>2208</v>
      </c>
      <c r="I471" s="308" t="s">
        <v>2208</v>
      </c>
      <c r="J471" s="308" t="s">
        <v>2208</v>
      </c>
      <c r="K471" s="308" t="s">
        <v>2208</v>
      </c>
      <c r="L471" s="308" t="s">
        <v>2208</v>
      </c>
      <c r="M471" s="308" t="s">
        <v>2208</v>
      </c>
      <c r="N471" s="308" t="s">
        <v>2208</v>
      </c>
      <c r="O471" s="308" t="s">
        <v>2208</v>
      </c>
      <c r="P471" s="308" t="s">
        <v>2208</v>
      </c>
      <c r="Q471" s="308" t="s">
        <v>2208</v>
      </c>
      <c r="R471" s="308" t="s">
        <v>2208</v>
      </c>
      <c r="S471" s="308" t="s">
        <v>2208</v>
      </c>
      <c r="T471" s="308" t="s">
        <v>2208</v>
      </c>
      <c r="U471" s="308" t="s">
        <v>2208</v>
      </c>
      <c r="V471" s="308" t="s">
        <v>2208</v>
      </c>
      <c r="W471" s="308" t="s">
        <v>2208</v>
      </c>
      <c r="X471" s="308" t="s">
        <v>2208</v>
      </c>
      <c r="Y471" s="308" t="s">
        <v>2208</v>
      </c>
      <c r="Z471" s="308" t="s">
        <v>2208</v>
      </c>
      <c r="AA471" s="308" t="s">
        <v>2208</v>
      </c>
      <c r="AB471" s="308" t="s">
        <v>2208</v>
      </c>
      <c r="AC471" s="308" t="s">
        <v>2208</v>
      </c>
      <c r="AD471" s="308" t="s">
        <v>2208</v>
      </c>
      <c r="AE471" s="308" t="s">
        <v>2208</v>
      </c>
      <c r="AF471" s="308" t="s">
        <v>2208</v>
      </c>
      <c r="AG471" s="308" t="s">
        <v>2208</v>
      </c>
      <c r="AH471" s="308" t="s">
        <v>2208</v>
      </c>
      <c r="AI471" s="308" t="s">
        <v>2208</v>
      </c>
      <c r="AJ471" s="308" t="s">
        <v>2208</v>
      </c>
      <c r="AK471" s="308" t="s">
        <v>2208</v>
      </c>
      <c r="AL471" s="308" t="s">
        <v>2208</v>
      </c>
    </row>
    <row r="472" spans="2:38" hidden="1" outlineLevel="1" x14ac:dyDescent="0.3">
      <c r="B472" s="688" t="s">
        <v>110</v>
      </c>
      <c r="C472" s="519" t="s">
        <v>2450</v>
      </c>
      <c r="D472" s="582" t="s">
        <v>2178</v>
      </c>
      <c r="E472" s="308" t="s">
        <v>2208</v>
      </c>
      <c r="F472" s="308" t="s">
        <v>2208</v>
      </c>
      <c r="G472" s="308" t="s">
        <v>2208</v>
      </c>
      <c r="H472" s="308" t="s">
        <v>2208</v>
      </c>
      <c r="I472" s="308" t="s">
        <v>2208</v>
      </c>
      <c r="J472" s="308" t="s">
        <v>2208</v>
      </c>
      <c r="K472" s="308" t="s">
        <v>2208</v>
      </c>
      <c r="L472" s="308" t="s">
        <v>2208</v>
      </c>
      <c r="M472" s="308" t="s">
        <v>2208</v>
      </c>
      <c r="N472" s="308" t="s">
        <v>2208</v>
      </c>
      <c r="O472" s="308" t="s">
        <v>2208</v>
      </c>
      <c r="P472" s="308" t="s">
        <v>2208</v>
      </c>
      <c r="Q472" s="308" t="s">
        <v>2208</v>
      </c>
      <c r="R472" s="308" t="s">
        <v>2208</v>
      </c>
      <c r="S472" s="308" t="s">
        <v>2208</v>
      </c>
      <c r="T472" s="308" t="s">
        <v>2208</v>
      </c>
      <c r="U472" s="308" t="s">
        <v>2208</v>
      </c>
      <c r="V472" s="308" t="s">
        <v>2208</v>
      </c>
      <c r="W472" s="308" t="s">
        <v>2208</v>
      </c>
      <c r="X472" s="308" t="s">
        <v>2208</v>
      </c>
      <c r="Y472" s="308" t="s">
        <v>2208</v>
      </c>
      <c r="Z472" s="308" t="s">
        <v>2208</v>
      </c>
      <c r="AA472" s="308" t="s">
        <v>2208</v>
      </c>
      <c r="AB472" s="308" t="s">
        <v>2208</v>
      </c>
      <c r="AC472" s="308" t="s">
        <v>2208</v>
      </c>
      <c r="AD472" s="308" t="s">
        <v>2208</v>
      </c>
      <c r="AE472" s="308" t="s">
        <v>2208</v>
      </c>
      <c r="AF472" s="308" t="s">
        <v>2208</v>
      </c>
      <c r="AG472" s="308" t="s">
        <v>2208</v>
      </c>
      <c r="AH472" s="308" t="s">
        <v>2208</v>
      </c>
      <c r="AI472" s="308" t="s">
        <v>2208</v>
      </c>
      <c r="AJ472" s="308" t="s">
        <v>2208</v>
      </c>
      <c r="AK472" s="308" t="s">
        <v>2208</v>
      </c>
      <c r="AL472" s="308" t="s">
        <v>2208</v>
      </c>
    </row>
    <row r="473" spans="2:38" hidden="1" outlineLevel="1" x14ac:dyDescent="0.3">
      <c r="B473" s="688" t="s">
        <v>1455</v>
      </c>
      <c r="C473" s="519" t="s">
        <v>2450</v>
      </c>
      <c r="D473" s="582" t="s">
        <v>2179</v>
      </c>
      <c r="E473" s="308" t="s">
        <v>2208</v>
      </c>
      <c r="F473" s="308" t="s">
        <v>2208</v>
      </c>
      <c r="G473" s="308" t="s">
        <v>2208</v>
      </c>
      <c r="H473" s="308" t="s">
        <v>2208</v>
      </c>
      <c r="I473" s="308" t="s">
        <v>2208</v>
      </c>
      <c r="J473" s="308" t="s">
        <v>2208</v>
      </c>
      <c r="K473" s="308" t="s">
        <v>2208</v>
      </c>
      <c r="L473" s="308" t="s">
        <v>2208</v>
      </c>
      <c r="M473" s="308" t="s">
        <v>2208</v>
      </c>
      <c r="N473" s="308" t="s">
        <v>2208</v>
      </c>
      <c r="O473" s="308" t="s">
        <v>2208</v>
      </c>
      <c r="P473" s="308" t="s">
        <v>2208</v>
      </c>
      <c r="Q473" s="308" t="s">
        <v>2208</v>
      </c>
      <c r="R473" s="308" t="s">
        <v>2208</v>
      </c>
      <c r="S473" s="308" t="s">
        <v>2208</v>
      </c>
      <c r="T473" s="308" t="s">
        <v>2208</v>
      </c>
      <c r="U473" s="308" t="s">
        <v>2208</v>
      </c>
      <c r="V473" s="308" t="s">
        <v>2208</v>
      </c>
      <c r="W473" s="308" t="s">
        <v>2208</v>
      </c>
      <c r="X473" s="308" t="s">
        <v>2208</v>
      </c>
      <c r="Y473" s="308" t="s">
        <v>2208</v>
      </c>
      <c r="Z473" s="308" t="s">
        <v>2208</v>
      </c>
      <c r="AA473" s="308" t="s">
        <v>2208</v>
      </c>
      <c r="AB473" s="308" t="s">
        <v>2208</v>
      </c>
      <c r="AC473" s="308" t="s">
        <v>2208</v>
      </c>
      <c r="AD473" s="308" t="s">
        <v>2208</v>
      </c>
      <c r="AE473" s="308" t="s">
        <v>2208</v>
      </c>
      <c r="AF473" s="308" t="s">
        <v>2208</v>
      </c>
      <c r="AG473" s="308" t="s">
        <v>2208</v>
      </c>
      <c r="AH473" s="308" t="s">
        <v>2208</v>
      </c>
      <c r="AI473" s="308" t="s">
        <v>2208</v>
      </c>
      <c r="AJ473" s="308" t="s">
        <v>2208</v>
      </c>
      <c r="AK473" s="308" t="s">
        <v>2208</v>
      </c>
      <c r="AL473" s="308" t="s">
        <v>2208</v>
      </c>
    </row>
    <row r="474" spans="2:38" hidden="1" outlineLevel="1" x14ac:dyDescent="0.3">
      <c r="B474" s="688" t="s">
        <v>2181</v>
      </c>
      <c r="C474" s="519" t="s">
        <v>2450</v>
      </c>
      <c r="D474" s="582" t="s">
        <v>2180</v>
      </c>
      <c r="E474" s="308" t="s">
        <v>2208</v>
      </c>
      <c r="F474" s="308" t="s">
        <v>2208</v>
      </c>
      <c r="G474" s="308" t="s">
        <v>2208</v>
      </c>
      <c r="H474" s="308" t="s">
        <v>2208</v>
      </c>
      <c r="I474" s="308" t="s">
        <v>2208</v>
      </c>
      <c r="J474" s="308" t="s">
        <v>2208</v>
      </c>
      <c r="K474" s="308" t="s">
        <v>2208</v>
      </c>
      <c r="L474" s="308" t="s">
        <v>2208</v>
      </c>
      <c r="M474" s="308" t="s">
        <v>2208</v>
      </c>
      <c r="N474" s="308" t="s">
        <v>2208</v>
      </c>
      <c r="O474" s="308" t="s">
        <v>2208</v>
      </c>
      <c r="P474" s="308" t="s">
        <v>2208</v>
      </c>
      <c r="Q474" s="308" t="s">
        <v>2208</v>
      </c>
      <c r="R474" s="308" t="s">
        <v>2208</v>
      </c>
      <c r="S474" s="308" t="s">
        <v>2208</v>
      </c>
      <c r="T474" s="308" t="s">
        <v>2208</v>
      </c>
      <c r="U474" s="308" t="s">
        <v>2208</v>
      </c>
      <c r="V474" s="308" t="s">
        <v>2208</v>
      </c>
      <c r="W474" s="308" t="s">
        <v>2208</v>
      </c>
      <c r="X474" s="308" t="s">
        <v>2208</v>
      </c>
      <c r="Y474" s="308" t="s">
        <v>2208</v>
      </c>
      <c r="Z474" s="308" t="s">
        <v>2208</v>
      </c>
      <c r="AA474" s="308" t="s">
        <v>2208</v>
      </c>
      <c r="AB474" s="308" t="s">
        <v>2208</v>
      </c>
      <c r="AC474" s="308" t="s">
        <v>2208</v>
      </c>
      <c r="AD474" s="308" t="s">
        <v>2208</v>
      </c>
      <c r="AE474" s="308" t="s">
        <v>2208</v>
      </c>
      <c r="AF474" s="308" t="s">
        <v>2208</v>
      </c>
      <c r="AG474" s="308" t="s">
        <v>2208</v>
      </c>
      <c r="AH474" s="308" t="s">
        <v>2208</v>
      </c>
      <c r="AI474" s="308" t="s">
        <v>2208</v>
      </c>
      <c r="AJ474" s="308" t="s">
        <v>2208</v>
      </c>
      <c r="AK474" s="308" t="s">
        <v>2208</v>
      </c>
      <c r="AL474" s="308" t="s">
        <v>2208</v>
      </c>
    </row>
    <row r="475" spans="2:38" hidden="1" outlineLevel="1" x14ac:dyDescent="0.3">
      <c r="B475" s="688" t="s">
        <v>2183</v>
      </c>
      <c r="C475" s="519" t="s">
        <v>2450</v>
      </c>
      <c r="D475" s="582" t="s">
        <v>2182</v>
      </c>
      <c r="E475" s="308" t="s">
        <v>2208</v>
      </c>
      <c r="F475" s="308" t="s">
        <v>2208</v>
      </c>
      <c r="G475" s="308" t="s">
        <v>2208</v>
      </c>
      <c r="H475" s="308" t="s">
        <v>2208</v>
      </c>
      <c r="I475" s="308" t="s">
        <v>2208</v>
      </c>
      <c r="J475" s="308" t="s">
        <v>2208</v>
      </c>
      <c r="K475" s="308" t="s">
        <v>2208</v>
      </c>
      <c r="L475" s="308" t="s">
        <v>2208</v>
      </c>
      <c r="M475" s="308" t="s">
        <v>2208</v>
      </c>
      <c r="N475" s="308" t="s">
        <v>2208</v>
      </c>
      <c r="O475" s="308" t="s">
        <v>2208</v>
      </c>
      <c r="P475" s="308" t="s">
        <v>2208</v>
      </c>
      <c r="Q475" s="308" t="s">
        <v>2208</v>
      </c>
      <c r="R475" s="308" t="s">
        <v>2208</v>
      </c>
      <c r="S475" s="308" t="s">
        <v>2208</v>
      </c>
      <c r="T475" s="308" t="s">
        <v>2208</v>
      </c>
      <c r="U475" s="308" t="s">
        <v>2208</v>
      </c>
      <c r="V475" s="308" t="s">
        <v>2208</v>
      </c>
      <c r="W475" s="308" t="s">
        <v>2208</v>
      </c>
      <c r="X475" s="308" t="s">
        <v>2208</v>
      </c>
      <c r="Y475" s="308" t="s">
        <v>2208</v>
      </c>
      <c r="Z475" s="308" t="s">
        <v>2208</v>
      </c>
      <c r="AA475" s="308" t="s">
        <v>2208</v>
      </c>
      <c r="AB475" s="308" t="s">
        <v>2208</v>
      </c>
      <c r="AC475" s="308" t="s">
        <v>2208</v>
      </c>
      <c r="AD475" s="308" t="s">
        <v>2208</v>
      </c>
      <c r="AE475" s="308" t="s">
        <v>2208</v>
      </c>
      <c r="AF475" s="308" t="s">
        <v>2208</v>
      </c>
      <c r="AG475" s="308" t="s">
        <v>2208</v>
      </c>
      <c r="AH475" s="308" t="s">
        <v>2208</v>
      </c>
      <c r="AI475" s="308" t="s">
        <v>2208</v>
      </c>
      <c r="AJ475" s="308" t="s">
        <v>2208</v>
      </c>
      <c r="AK475" s="308" t="s">
        <v>2208</v>
      </c>
      <c r="AL475" s="308" t="s">
        <v>2208</v>
      </c>
    </row>
    <row r="476" spans="2:38" hidden="1" outlineLevel="1" x14ac:dyDescent="0.3">
      <c r="B476" s="688" t="s">
        <v>2185</v>
      </c>
      <c r="C476" s="519" t="s">
        <v>2450</v>
      </c>
      <c r="D476" s="582" t="s">
        <v>2184</v>
      </c>
      <c r="E476" s="308" t="s">
        <v>2208</v>
      </c>
      <c r="F476" s="308" t="s">
        <v>2208</v>
      </c>
      <c r="G476" s="308" t="s">
        <v>2208</v>
      </c>
      <c r="H476" s="308" t="s">
        <v>2208</v>
      </c>
      <c r="I476" s="308" t="s">
        <v>2208</v>
      </c>
      <c r="J476" s="308" t="s">
        <v>2208</v>
      </c>
      <c r="K476" s="308" t="s">
        <v>2208</v>
      </c>
      <c r="L476" s="308" t="s">
        <v>2208</v>
      </c>
      <c r="M476" s="308" t="s">
        <v>2208</v>
      </c>
      <c r="N476" s="308" t="s">
        <v>2208</v>
      </c>
      <c r="O476" s="308" t="s">
        <v>2208</v>
      </c>
      <c r="P476" s="308" t="s">
        <v>2208</v>
      </c>
      <c r="Q476" s="308" t="s">
        <v>2208</v>
      </c>
      <c r="R476" s="308" t="s">
        <v>2208</v>
      </c>
      <c r="S476" s="308" t="s">
        <v>2208</v>
      </c>
      <c r="T476" s="308" t="s">
        <v>2208</v>
      </c>
      <c r="U476" s="308" t="s">
        <v>2208</v>
      </c>
      <c r="V476" s="308" t="s">
        <v>2208</v>
      </c>
      <c r="W476" s="308" t="s">
        <v>2208</v>
      </c>
      <c r="X476" s="308" t="s">
        <v>2208</v>
      </c>
      <c r="Y476" s="308" t="s">
        <v>2208</v>
      </c>
      <c r="Z476" s="308" t="s">
        <v>2208</v>
      </c>
      <c r="AA476" s="308" t="s">
        <v>2208</v>
      </c>
      <c r="AB476" s="308" t="s">
        <v>2208</v>
      </c>
      <c r="AC476" s="308" t="s">
        <v>2208</v>
      </c>
      <c r="AD476" s="308" t="s">
        <v>2208</v>
      </c>
      <c r="AE476" s="308" t="s">
        <v>2208</v>
      </c>
      <c r="AF476" s="308" t="s">
        <v>2208</v>
      </c>
      <c r="AG476" s="308" t="s">
        <v>2208</v>
      </c>
      <c r="AH476" s="308" t="s">
        <v>2208</v>
      </c>
      <c r="AI476" s="308" t="s">
        <v>2208</v>
      </c>
      <c r="AJ476" s="308" t="s">
        <v>2208</v>
      </c>
      <c r="AK476" s="308" t="s">
        <v>2208</v>
      </c>
      <c r="AL476" s="308" t="s">
        <v>2208</v>
      </c>
    </row>
    <row r="477" spans="2:38" hidden="1" outlineLevel="1" x14ac:dyDescent="0.3">
      <c r="B477" s="688" t="s">
        <v>2187</v>
      </c>
      <c r="C477" s="519" t="s">
        <v>2450</v>
      </c>
      <c r="D477" s="582" t="s">
        <v>2186</v>
      </c>
      <c r="E477" s="308" t="s">
        <v>2208</v>
      </c>
      <c r="F477" s="308" t="s">
        <v>2208</v>
      </c>
      <c r="G477" s="308" t="s">
        <v>2208</v>
      </c>
      <c r="H477" s="308" t="s">
        <v>2208</v>
      </c>
      <c r="I477" s="308" t="s">
        <v>2208</v>
      </c>
      <c r="J477" s="308" t="s">
        <v>2208</v>
      </c>
      <c r="K477" s="308" t="s">
        <v>2208</v>
      </c>
      <c r="L477" s="308" t="s">
        <v>2208</v>
      </c>
      <c r="M477" s="308" t="s">
        <v>2208</v>
      </c>
      <c r="N477" s="308" t="s">
        <v>2208</v>
      </c>
      <c r="O477" s="308" t="s">
        <v>2208</v>
      </c>
      <c r="P477" s="308" t="s">
        <v>2208</v>
      </c>
      <c r="Q477" s="308" t="s">
        <v>2208</v>
      </c>
      <c r="R477" s="308" t="s">
        <v>2208</v>
      </c>
      <c r="S477" s="308" t="s">
        <v>2208</v>
      </c>
      <c r="T477" s="308" t="s">
        <v>2208</v>
      </c>
      <c r="U477" s="308" t="s">
        <v>2208</v>
      </c>
      <c r="V477" s="308" t="s">
        <v>2208</v>
      </c>
      <c r="W477" s="308" t="s">
        <v>2208</v>
      </c>
      <c r="X477" s="308" t="s">
        <v>2208</v>
      </c>
      <c r="Y477" s="308" t="s">
        <v>2208</v>
      </c>
      <c r="Z477" s="308" t="s">
        <v>2208</v>
      </c>
      <c r="AA477" s="308" t="s">
        <v>2208</v>
      </c>
      <c r="AB477" s="308" t="s">
        <v>2208</v>
      </c>
      <c r="AC477" s="308" t="s">
        <v>2208</v>
      </c>
      <c r="AD477" s="308" t="s">
        <v>2208</v>
      </c>
      <c r="AE477" s="308" t="s">
        <v>2208</v>
      </c>
      <c r="AF477" s="308" t="s">
        <v>2208</v>
      </c>
      <c r="AG477" s="308" t="s">
        <v>2208</v>
      </c>
      <c r="AH477" s="308" t="s">
        <v>2208</v>
      </c>
      <c r="AI477" s="308" t="s">
        <v>2208</v>
      </c>
      <c r="AJ477" s="308" t="s">
        <v>2208</v>
      </c>
      <c r="AK477" s="308" t="s">
        <v>2208</v>
      </c>
      <c r="AL477" s="308" t="s">
        <v>2208</v>
      </c>
    </row>
    <row r="478" spans="2:38" hidden="1" outlineLevel="1" x14ac:dyDescent="0.3">
      <c r="B478" s="688"/>
      <c r="C478" s="306"/>
      <c r="D478" s="582"/>
      <c r="E478" s="306"/>
      <c r="F478" s="520"/>
      <c r="G478" s="520"/>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6"/>
      <c r="AL478" s="306"/>
    </row>
    <row r="479" spans="2:38" hidden="1" outlineLevel="1" x14ac:dyDescent="0.3">
      <c r="C479" s="519" t="s">
        <v>2450</v>
      </c>
      <c r="D479" s="582" t="s">
        <v>2188</v>
      </c>
      <c r="E479" s="308" t="s">
        <v>2208</v>
      </c>
      <c r="F479" s="308" t="s">
        <v>2208</v>
      </c>
      <c r="G479" s="308" t="s">
        <v>2208</v>
      </c>
      <c r="H479" s="308" t="s">
        <v>2208</v>
      </c>
      <c r="I479" s="308" t="s">
        <v>2208</v>
      </c>
      <c r="J479" s="308" t="s">
        <v>2208</v>
      </c>
      <c r="K479" s="308" t="s">
        <v>2208</v>
      </c>
      <c r="L479" s="308" t="s">
        <v>2208</v>
      </c>
      <c r="M479" s="308" t="s">
        <v>2208</v>
      </c>
      <c r="N479" s="308" t="s">
        <v>2208</v>
      </c>
      <c r="O479" s="308" t="s">
        <v>2208</v>
      </c>
      <c r="P479" s="308" t="s">
        <v>2208</v>
      </c>
      <c r="Q479" s="308" t="s">
        <v>2208</v>
      </c>
      <c r="R479" s="308" t="s">
        <v>2208</v>
      </c>
      <c r="S479" s="308" t="s">
        <v>2208</v>
      </c>
      <c r="T479" s="308" t="s">
        <v>2208</v>
      </c>
      <c r="U479" s="308" t="s">
        <v>2208</v>
      </c>
      <c r="V479" s="308" t="s">
        <v>2208</v>
      </c>
      <c r="W479" s="308" t="s">
        <v>2208</v>
      </c>
      <c r="X479" s="308" t="s">
        <v>2208</v>
      </c>
      <c r="Y479" s="308" t="s">
        <v>2208</v>
      </c>
      <c r="Z479" s="308" t="s">
        <v>2208</v>
      </c>
      <c r="AA479" s="308" t="s">
        <v>2208</v>
      </c>
      <c r="AB479" s="308" t="s">
        <v>2208</v>
      </c>
      <c r="AC479" s="308" t="s">
        <v>2208</v>
      </c>
      <c r="AD479" s="308" t="s">
        <v>2208</v>
      </c>
      <c r="AE479" s="308" t="s">
        <v>2208</v>
      </c>
      <c r="AF479" s="308" t="s">
        <v>2208</v>
      </c>
      <c r="AG479" s="308" t="s">
        <v>2208</v>
      </c>
      <c r="AH479" s="308" t="s">
        <v>2208</v>
      </c>
      <c r="AI479" s="308" t="s">
        <v>2208</v>
      </c>
      <c r="AJ479" s="308" t="s">
        <v>2208</v>
      </c>
      <c r="AK479" s="308" t="s">
        <v>2208</v>
      </c>
      <c r="AL479" s="308" t="s">
        <v>2208</v>
      </c>
    </row>
    <row r="480" spans="2:38" hidden="1" outlineLevel="1" x14ac:dyDescent="0.3">
      <c r="C480" s="519" t="s">
        <v>2450</v>
      </c>
      <c r="D480" s="582" t="s">
        <v>2189</v>
      </c>
      <c r="E480" s="308" t="s">
        <v>2208</v>
      </c>
      <c r="F480" s="308" t="s">
        <v>2208</v>
      </c>
      <c r="G480" s="308" t="s">
        <v>2208</v>
      </c>
      <c r="H480" s="308" t="s">
        <v>2208</v>
      </c>
      <c r="I480" s="308" t="s">
        <v>2208</v>
      </c>
      <c r="J480" s="308" t="s">
        <v>2208</v>
      </c>
      <c r="K480" s="308" t="s">
        <v>2208</v>
      </c>
      <c r="L480" s="308" t="s">
        <v>2208</v>
      </c>
      <c r="M480" s="308" t="s">
        <v>2208</v>
      </c>
      <c r="N480" s="308" t="s">
        <v>2208</v>
      </c>
      <c r="O480" s="308" t="s">
        <v>2208</v>
      </c>
      <c r="P480" s="308" t="s">
        <v>2208</v>
      </c>
      <c r="Q480" s="308" t="s">
        <v>2208</v>
      </c>
      <c r="R480" s="308" t="s">
        <v>2208</v>
      </c>
      <c r="S480" s="308" t="s">
        <v>2208</v>
      </c>
      <c r="T480" s="308" t="s">
        <v>2208</v>
      </c>
      <c r="U480" s="308" t="s">
        <v>2208</v>
      </c>
      <c r="V480" s="308" t="s">
        <v>2208</v>
      </c>
      <c r="W480" s="308" t="s">
        <v>2208</v>
      </c>
      <c r="X480" s="308" t="s">
        <v>2208</v>
      </c>
      <c r="Y480" s="308" t="s">
        <v>2208</v>
      </c>
      <c r="Z480" s="308" t="s">
        <v>2208</v>
      </c>
      <c r="AA480" s="308" t="s">
        <v>2208</v>
      </c>
      <c r="AB480" s="308" t="s">
        <v>2208</v>
      </c>
      <c r="AC480" s="308" t="s">
        <v>2208</v>
      </c>
      <c r="AD480" s="308" t="s">
        <v>2208</v>
      </c>
      <c r="AE480" s="308" t="s">
        <v>2208</v>
      </c>
      <c r="AF480" s="308" t="s">
        <v>2208</v>
      </c>
      <c r="AG480" s="308" t="s">
        <v>2208</v>
      </c>
      <c r="AH480" s="308" t="s">
        <v>2208</v>
      </c>
      <c r="AI480" s="308" t="s">
        <v>2208</v>
      </c>
      <c r="AJ480" s="308" t="s">
        <v>2208</v>
      </c>
      <c r="AK480" s="308" t="s">
        <v>2208</v>
      </c>
      <c r="AL480" s="308" t="s">
        <v>2208</v>
      </c>
    </row>
    <row r="481" spans="2:38" hidden="1" outlineLevel="1" x14ac:dyDescent="0.3">
      <c r="C481" s="519" t="s">
        <v>2450</v>
      </c>
      <c r="D481" s="582" t="s">
        <v>2191</v>
      </c>
      <c r="E481" s="308" t="s">
        <v>2208</v>
      </c>
      <c r="F481" s="308" t="s">
        <v>2208</v>
      </c>
      <c r="G481" s="308" t="s">
        <v>2208</v>
      </c>
      <c r="H481" s="308" t="s">
        <v>2208</v>
      </c>
      <c r="I481" s="308" t="s">
        <v>2208</v>
      </c>
      <c r="J481" s="308" t="s">
        <v>2208</v>
      </c>
      <c r="K481" s="308" t="s">
        <v>2208</v>
      </c>
      <c r="L481" s="308" t="s">
        <v>2208</v>
      </c>
      <c r="M481" s="308" t="s">
        <v>2208</v>
      </c>
      <c r="N481" s="308" t="s">
        <v>2208</v>
      </c>
      <c r="O481" s="308" t="s">
        <v>2208</v>
      </c>
      <c r="P481" s="308" t="s">
        <v>2208</v>
      </c>
      <c r="Q481" s="308" t="s">
        <v>2208</v>
      </c>
      <c r="R481" s="308" t="s">
        <v>2208</v>
      </c>
      <c r="S481" s="308" t="s">
        <v>2208</v>
      </c>
      <c r="T481" s="308" t="s">
        <v>2208</v>
      </c>
      <c r="U481" s="308" t="s">
        <v>2208</v>
      </c>
      <c r="V481" s="308" t="s">
        <v>2208</v>
      </c>
      <c r="W481" s="308" t="s">
        <v>2208</v>
      </c>
      <c r="X481" s="308" t="s">
        <v>2208</v>
      </c>
      <c r="Y481" s="308" t="s">
        <v>2208</v>
      </c>
      <c r="Z481" s="308" t="s">
        <v>2208</v>
      </c>
      <c r="AA481" s="308" t="s">
        <v>2208</v>
      </c>
      <c r="AB481" s="308" t="s">
        <v>2208</v>
      </c>
      <c r="AC481" s="308" t="s">
        <v>2208</v>
      </c>
      <c r="AD481" s="308" t="s">
        <v>2208</v>
      </c>
      <c r="AE481" s="308" t="s">
        <v>2208</v>
      </c>
      <c r="AF481" s="308" t="s">
        <v>2208</v>
      </c>
      <c r="AG481" s="308" t="s">
        <v>2208</v>
      </c>
      <c r="AH481" s="308" t="s">
        <v>2208</v>
      </c>
      <c r="AI481" s="308" t="s">
        <v>2208</v>
      </c>
      <c r="AJ481" s="308" t="s">
        <v>2208</v>
      </c>
      <c r="AK481" s="308" t="s">
        <v>2208</v>
      </c>
      <c r="AL481" s="308" t="s">
        <v>2208</v>
      </c>
    </row>
    <row r="482" spans="2:38" hidden="1" outlineLevel="1" x14ac:dyDescent="0.3">
      <c r="C482" s="306"/>
      <c r="D482" s="582"/>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6"/>
      <c r="AL482" s="306"/>
    </row>
    <row r="483" spans="2:38" hidden="1" outlineLevel="1" x14ac:dyDescent="0.3">
      <c r="C483" s="519" t="s">
        <v>2450</v>
      </c>
      <c r="D483" s="582" t="s">
        <v>2192</v>
      </c>
      <c r="E483" s="308" t="s">
        <v>2208</v>
      </c>
      <c r="F483" s="308" t="s">
        <v>2208</v>
      </c>
      <c r="G483" s="308" t="s">
        <v>2208</v>
      </c>
      <c r="H483" s="308" t="s">
        <v>2208</v>
      </c>
      <c r="I483" s="308" t="s">
        <v>2208</v>
      </c>
      <c r="J483" s="308" t="s">
        <v>2208</v>
      </c>
      <c r="K483" s="308" t="s">
        <v>2208</v>
      </c>
      <c r="L483" s="308" t="s">
        <v>2208</v>
      </c>
      <c r="M483" s="308" t="s">
        <v>2208</v>
      </c>
      <c r="N483" s="308" t="s">
        <v>2208</v>
      </c>
      <c r="O483" s="308" t="s">
        <v>2208</v>
      </c>
      <c r="P483" s="308" t="s">
        <v>2208</v>
      </c>
      <c r="Q483" s="308" t="s">
        <v>2208</v>
      </c>
      <c r="R483" s="308" t="s">
        <v>2208</v>
      </c>
      <c r="S483" s="308" t="s">
        <v>2208</v>
      </c>
      <c r="T483" s="308" t="s">
        <v>2208</v>
      </c>
      <c r="U483" s="308" t="s">
        <v>2208</v>
      </c>
      <c r="V483" s="308" t="s">
        <v>2208</v>
      </c>
      <c r="W483" s="308" t="s">
        <v>2208</v>
      </c>
      <c r="X483" s="308" t="s">
        <v>2208</v>
      </c>
      <c r="Y483" s="308" t="s">
        <v>2208</v>
      </c>
      <c r="Z483" s="308" t="s">
        <v>2208</v>
      </c>
      <c r="AA483" s="308" t="s">
        <v>2208</v>
      </c>
      <c r="AB483" s="308" t="s">
        <v>2208</v>
      </c>
      <c r="AC483" s="308" t="s">
        <v>2208</v>
      </c>
      <c r="AD483" s="308" t="s">
        <v>2208</v>
      </c>
      <c r="AE483" s="308" t="s">
        <v>2208</v>
      </c>
      <c r="AF483" s="308" t="s">
        <v>2208</v>
      </c>
      <c r="AG483" s="308" t="s">
        <v>2208</v>
      </c>
      <c r="AH483" s="308" t="s">
        <v>2208</v>
      </c>
      <c r="AI483" s="308" t="s">
        <v>2208</v>
      </c>
      <c r="AJ483" s="308" t="s">
        <v>2208</v>
      </c>
      <c r="AK483" s="308" t="s">
        <v>2208</v>
      </c>
      <c r="AL483" s="308" t="s">
        <v>2208</v>
      </c>
    </row>
    <row r="484" spans="2:38" hidden="1" outlineLevel="1" x14ac:dyDescent="0.3"/>
    <row r="485" spans="2:38" collapsed="1" x14ac:dyDescent="0.3">
      <c r="B485" s="660" t="s">
        <v>2213</v>
      </c>
    </row>
    <row r="486" spans="2:38" x14ac:dyDescent="0.3">
      <c r="B486" s="308"/>
      <c r="C486" s="307" t="s">
        <v>242</v>
      </c>
      <c r="D486" s="307" t="s">
        <v>243</v>
      </c>
      <c r="E486" s="307" t="s">
        <v>244</v>
      </c>
      <c r="F486" s="307" t="s">
        <v>245</v>
      </c>
      <c r="G486" s="307" t="s">
        <v>246</v>
      </c>
      <c r="H486" s="307" t="s">
        <v>247</v>
      </c>
      <c r="I486" s="307" t="s">
        <v>248</v>
      </c>
      <c r="J486" s="307" t="s">
        <v>249</v>
      </c>
      <c r="K486" s="307" t="s">
        <v>250</v>
      </c>
      <c r="L486" s="307" t="s">
        <v>251</v>
      </c>
      <c r="M486" s="307" t="s">
        <v>252</v>
      </c>
      <c r="N486" s="307" t="s">
        <v>253</v>
      </c>
      <c r="O486" s="307" t="s">
        <v>254</v>
      </c>
      <c r="P486" s="307" t="s">
        <v>255</v>
      </c>
      <c r="Q486" s="307" t="s">
        <v>256</v>
      </c>
      <c r="R486" s="307" t="s">
        <v>257</v>
      </c>
      <c r="S486" s="307" t="s">
        <v>258</v>
      </c>
      <c r="T486" s="307" t="s">
        <v>259</v>
      </c>
      <c r="U486" s="307" t="s">
        <v>260</v>
      </c>
      <c r="V486" s="307" t="s">
        <v>261</v>
      </c>
      <c r="W486" s="307" t="s">
        <v>262</v>
      </c>
      <c r="X486" s="307" t="s">
        <v>263</v>
      </c>
      <c r="Y486" s="307" t="s">
        <v>264</v>
      </c>
      <c r="Z486" s="307" t="s">
        <v>265</v>
      </c>
    </row>
    <row r="487" spans="2:38" hidden="1" outlineLevel="1" x14ac:dyDescent="0.3">
      <c r="B487" s="306" t="s">
        <v>2818</v>
      </c>
      <c r="C487" s="308" t="s">
        <v>2208</v>
      </c>
      <c r="D487" s="308" t="s">
        <v>2208</v>
      </c>
      <c r="E487" s="308" t="s">
        <v>2208</v>
      </c>
      <c r="F487" s="308" t="s">
        <v>2208</v>
      </c>
      <c r="G487" s="308" t="s">
        <v>2208</v>
      </c>
      <c r="H487" s="308" t="s">
        <v>2208</v>
      </c>
      <c r="I487" s="308" t="s">
        <v>2208</v>
      </c>
      <c r="J487" s="308" t="s">
        <v>2208</v>
      </c>
      <c r="K487" s="308" t="s">
        <v>2208</v>
      </c>
      <c r="L487" s="308" t="s">
        <v>2208</v>
      </c>
      <c r="M487" s="308" t="s">
        <v>2208</v>
      </c>
      <c r="N487" s="308" t="s">
        <v>2208</v>
      </c>
      <c r="O487" s="308" t="s">
        <v>2208</v>
      </c>
      <c r="P487" s="308" t="s">
        <v>2208</v>
      </c>
      <c r="Q487" s="308" t="s">
        <v>2208</v>
      </c>
      <c r="R487" s="308" t="s">
        <v>2208</v>
      </c>
      <c r="S487" s="308" t="s">
        <v>2208</v>
      </c>
      <c r="T487" s="308" t="s">
        <v>2208</v>
      </c>
      <c r="U487" s="308" t="s">
        <v>2208</v>
      </c>
      <c r="V487" s="308" t="s">
        <v>2208</v>
      </c>
      <c r="W487" s="308" t="s">
        <v>2208</v>
      </c>
      <c r="X487" s="308" t="s">
        <v>2208</v>
      </c>
      <c r="Y487" s="308" t="s">
        <v>2208</v>
      </c>
      <c r="Z487" s="308" t="s">
        <v>2208</v>
      </c>
    </row>
    <row r="488" spans="2:38" hidden="1" outlineLevel="1" x14ac:dyDescent="0.3">
      <c r="B488" s="306" t="s">
        <v>2819</v>
      </c>
      <c r="C488" s="308" t="s">
        <v>2208</v>
      </c>
      <c r="D488" s="308" t="s">
        <v>2208</v>
      </c>
      <c r="E488" s="308" t="s">
        <v>2208</v>
      </c>
      <c r="F488" s="308" t="s">
        <v>2208</v>
      </c>
      <c r="G488" s="308" t="s">
        <v>2208</v>
      </c>
      <c r="H488" s="308" t="s">
        <v>2208</v>
      </c>
      <c r="I488" s="308" t="s">
        <v>2208</v>
      </c>
      <c r="J488" s="308" t="s">
        <v>2208</v>
      </c>
      <c r="K488" s="308" t="s">
        <v>2208</v>
      </c>
      <c r="L488" s="308" t="s">
        <v>2208</v>
      </c>
      <c r="M488" s="308" t="s">
        <v>2208</v>
      </c>
      <c r="N488" s="308" t="s">
        <v>2208</v>
      </c>
      <c r="O488" s="308" t="s">
        <v>2208</v>
      </c>
      <c r="P488" s="308" t="s">
        <v>2208</v>
      </c>
      <c r="Q488" s="308" t="s">
        <v>2208</v>
      </c>
      <c r="R488" s="308" t="s">
        <v>2208</v>
      </c>
      <c r="S488" s="308" t="s">
        <v>2208</v>
      </c>
      <c r="T488" s="308" t="s">
        <v>2208</v>
      </c>
      <c r="U488" s="308" t="s">
        <v>2208</v>
      </c>
      <c r="V488" s="308" t="s">
        <v>2208</v>
      </c>
      <c r="W488" s="308" t="s">
        <v>2208</v>
      </c>
      <c r="X488" s="308" t="s">
        <v>2208</v>
      </c>
      <c r="Y488" s="308" t="s">
        <v>2208</v>
      </c>
      <c r="Z488" s="308" t="s">
        <v>2208</v>
      </c>
    </row>
    <row r="489" spans="2:38" hidden="1" outlineLevel="1" x14ac:dyDescent="0.3">
      <c r="B489" s="306" t="s">
        <v>2820</v>
      </c>
      <c r="C489" s="308" t="s">
        <v>2208</v>
      </c>
      <c r="D489" s="308" t="s">
        <v>2208</v>
      </c>
      <c r="E489" s="308" t="s">
        <v>2208</v>
      </c>
      <c r="F489" s="308" t="s">
        <v>2208</v>
      </c>
      <c r="G489" s="308" t="s">
        <v>2208</v>
      </c>
      <c r="H489" s="308" t="s">
        <v>2208</v>
      </c>
      <c r="I489" s="308" t="s">
        <v>2208</v>
      </c>
      <c r="J489" s="308" t="s">
        <v>2208</v>
      </c>
      <c r="K489" s="308" t="s">
        <v>2208</v>
      </c>
      <c r="L489" s="308" t="s">
        <v>2208</v>
      </c>
      <c r="M489" s="308" t="s">
        <v>2208</v>
      </c>
      <c r="N489" s="308" t="s">
        <v>2208</v>
      </c>
      <c r="O489" s="308" t="s">
        <v>2208</v>
      </c>
      <c r="P489" s="308" t="s">
        <v>2208</v>
      </c>
      <c r="Q489" s="308" t="s">
        <v>2208</v>
      </c>
      <c r="R489" s="308" t="s">
        <v>2208</v>
      </c>
      <c r="S489" s="308" t="s">
        <v>2208</v>
      </c>
      <c r="T489" s="308" t="s">
        <v>2208</v>
      </c>
      <c r="U489" s="308" t="s">
        <v>2208</v>
      </c>
      <c r="V489" s="308" t="s">
        <v>2208</v>
      </c>
      <c r="W489" s="308" t="s">
        <v>2208</v>
      </c>
      <c r="X489" s="308" t="s">
        <v>2208</v>
      </c>
      <c r="Y489" s="308" t="s">
        <v>2208</v>
      </c>
      <c r="Z489" s="308" t="s">
        <v>2208</v>
      </c>
    </row>
    <row r="490" spans="2:38" hidden="1" outlineLevel="1" x14ac:dyDescent="0.3">
      <c r="B490" s="306" t="s">
        <v>2821</v>
      </c>
      <c r="C490" s="308" t="s">
        <v>2208</v>
      </c>
      <c r="D490" s="308" t="s">
        <v>2208</v>
      </c>
      <c r="E490" s="308" t="s">
        <v>2208</v>
      </c>
      <c r="F490" s="308" t="s">
        <v>2208</v>
      </c>
      <c r="G490" s="308" t="s">
        <v>2208</v>
      </c>
      <c r="H490" s="308" t="s">
        <v>2208</v>
      </c>
      <c r="I490" s="308" t="s">
        <v>2208</v>
      </c>
      <c r="J490" s="308" t="s">
        <v>2208</v>
      </c>
      <c r="K490" s="308" t="s">
        <v>2208</v>
      </c>
      <c r="L490" s="308" t="s">
        <v>2208</v>
      </c>
      <c r="M490" s="308" t="s">
        <v>2208</v>
      </c>
      <c r="N490" s="308" t="s">
        <v>2208</v>
      </c>
      <c r="O490" s="308" t="s">
        <v>2208</v>
      </c>
      <c r="P490" s="308" t="s">
        <v>2208</v>
      </c>
      <c r="Q490" s="308" t="s">
        <v>2208</v>
      </c>
      <c r="R490" s="308" t="s">
        <v>2208</v>
      </c>
      <c r="S490" s="308" t="s">
        <v>2208</v>
      </c>
      <c r="T490" s="308" t="s">
        <v>2208</v>
      </c>
      <c r="U490" s="308" t="s">
        <v>2208</v>
      </c>
      <c r="V490" s="308" t="s">
        <v>2208</v>
      </c>
      <c r="W490" s="308" t="s">
        <v>2208</v>
      </c>
      <c r="X490" s="308" t="s">
        <v>2208</v>
      </c>
      <c r="Y490" s="308" t="s">
        <v>2208</v>
      </c>
      <c r="Z490" s="308" t="s">
        <v>2208</v>
      </c>
    </row>
    <row r="491" spans="2:38" hidden="1" outlineLevel="1" x14ac:dyDescent="0.3">
      <c r="B491" s="306" t="s">
        <v>2822</v>
      </c>
      <c r="C491" s="308" t="s">
        <v>2208</v>
      </c>
      <c r="D491" s="308" t="s">
        <v>2208</v>
      </c>
      <c r="E491" s="308" t="s">
        <v>2208</v>
      </c>
      <c r="F491" s="308" t="s">
        <v>2208</v>
      </c>
      <c r="G491" s="308" t="s">
        <v>2208</v>
      </c>
      <c r="H491" s="308" t="s">
        <v>2208</v>
      </c>
      <c r="I491" s="308" t="s">
        <v>2208</v>
      </c>
      <c r="J491" s="308" t="s">
        <v>2208</v>
      </c>
      <c r="K491" s="308" t="s">
        <v>2208</v>
      </c>
      <c r="L491" s="308" t="s">
        <v>2208</v>
      </c>
      <c r="M491" s="308" t="s">
        <v>2208</v>
      </c>
      <c r="N491" s="308" t="s">
        <v>2208</v>
      </c>
      <c r="O491" s="308" t="s">
        <v>2208</v>
      </c>
      <c r="P491" s="308" t="s">
        <v>2208</v>
      </c>
      <c r="Q491" s="308" t="s">
        <v>2208</v>
      </c>
      <c r="R491" s="308" t="s">
        <v>2208</v>
      </c>
      <c r="S491" s="308" t="s">
        <v>2208</v>
      </c>
      <c r="T491" s="308" t="s">
        <v>2208</v>
      </c>
      <c r="U491" s="308" t="s">
        <v>2208</v>
      </c>
      <c r="V491" s="308" t="s">
        <v>2208</v>
      </c>
      <c r="W491" s="308" t="s">
        <v>2208</v>
      </c>
      <c r="X491" s="308" t="s">
        <v>2208</v>
      </c>
      <c r="Y491" s="308" t="s">
        <v>2208</v>
      </c>
      <c r="Z491" s="308" t="s">
        <v>2208</v>
      </c>
    </row>
    <row r="492" spans="2:38" hidden="1" outlineLevel="1" x14ac:dyDescent="0.3">
      <c r="B492" s="306" t="s">
        <v>2823</v>
      </c>
      <c r="C492" s="308" t="s">
        <v>2208</v>
      </c>
      <c r="D492" s="308" t="s">
        <v>2208</v>
      </c>
      <c r="E492" s="308" t="s">
        <v>2208</v>
      </c>
      <c r="F492" s="308" t="s">
        <v>2208</v>
      </c>
      <c r="G492" s="308" t="s">
        <v>2208</v>
      </c>
      <c r="H492" s="308" t="s">
        <v>2208</v>
      </c>
      <c r="I492" s="308" t="s">
        <v>2208</v>
      </c>
      <c r="J492" s="308" t="s">
        <v>2208</v>
      </c>
      <c r="K492" s="308" t="s">
        <v>2208</v>
      </c>
      <c r="L492" s="308" t="s">
        <v>2208</v>
      </c>
      <c r="M492" s="308" t="s">
        <v>2208</v>
      </c>
      <c r="N492" s="308" t="s">
        <v>2208</v>
      </c>
      <c r="O492" s="308" t="s">
        <v>2208</v>
      </c>
      <c r="P492" s="308" t="s">
        <v>2208</v>
      </c>
      <c r="Q492" s="308" t="s">
        <v>2208</v>
      </c>
      <c r="R492" s="308" t="s">
        <v>2208</v>
      </c>
      <c r="S492" s="308" t="s">
        <v>2208</v>
      </c>
      <c r="T492" s="308" t="s">
        <v>2208</v>
      </c>
      <c r="U492" s="308" t="s">
        <v>2208</v>
      </c>
      <c r="V492" s="308" t="s">
        <v>2208</v>
      </c>
      <c r="W492" s="308" t="s">
        <v>2208</v>
      </c>
      <c r="X492" s="308" t="s">
        <v>2208</v>
      </c>
      <c r="Y492" s="308" t="s">
        <v>2208</v>
      </c>
      <c r="Z492" s="308" t="s">
        <v>2208</v>
      </c>
    </row>
    <row r="493" spans="2:38" hidden="1" outlineLevel="1" x14ac:dyDescent="0.3">
      <c r="B493" s="306" t="s">
        <v>2824</v>
      </c>
      <c r="C493" s="308" t="s">
        <v>2208</v>
      </c>
      <c r="D493" s="308" t="s">
        <v>2208</v>
      </c>
      <c r="E493" s="308" t="s">
        <v>2208</v>
      </c>
      <c r="F493" s="308" t="s">
        <v>2208</v>
      </c>
      <c r="G493" s="308" t="s">
        <v>2208</v>
      </c>
      <c r="H493" s="308" t="s">
        <v>2208</v>
      </c>
      <c r="I493" s="308" t="s">
        <v>2208</v>
      </c>
      <c r="J493" s="308" t="s">
        <v>2208</v>
      </c>
      <c r="K493" s="308" t="s">
        <v>2208</v>
      </c>
      <c r="L493" s="308" t="s">
        <v>2208</v>
      </c>
      <c r="M493" s="308" t="s">
        <v>2208</v>
      </c>
      <c r="N493" s="308" t="s">
        <v>2208</v>
      </c>
      <c r="O493" s="308" t="s">
        <v>2208</v>
      </c>
      <c r="P493" s="308" t="s">
        <v>2208</v>
      </c>
      <c r="Q493" s="308" t="s">
        <v>2208</v>
      </c>
      <c r="R493" s="308" t="s">
        <v>2208</v>
      </c>
      <c r="S493" s="308" t="s">
        <v>2208</v>
      </c>
      <c r="T493" s="308" t="s">
        <v>2208</v>
      </c>
      <c r="U493" s="308" t="s">
        <v>2208</v>
      </c>
      <c r="V493" s="308" t="s">
        <v>2208</v>
      </c>
      <c r="W493" s="308" t="s">
        <v>2208</v>
      </c>
      <c r="X493" s="308" t="s">
        <v>2208</v>
      </c>
      <c r="Y493" s="308" t="s">
        <v>2208</v>
      </c>
      <c r="Z493" s="308" t="s">
        <v>2208</v>
      </c>
    </row>
    <row r="494" spans="2:38" hidden="1" outlineLevel="1" x14ac:dyDescent="0.3">
      <c r="B494" s="306" t="s">
        <v>2825</v>
      </c>
      <c r="C494" s="308" t="s">
        <v>2208</v>
      </c>
      <c r="D494" s="308" t="s">
        <v>2208</v>
      </c>
      <c r="E494" s="308" t="s">
        <v>2208</v>
      </c>
      <c r="F494" s="308" t="s">
        <v>2208</v>
      </c>
      <c r="G494" s="308" t="s">
        <v>2208</v>
      </c>
      <c r="H494" s="308" t="s">
        <v>2208</v>
      </c>
      <c r="I494" s="308" t="s">
        <v>2208</v>
      </c>
      <c r="J494" s="308" t="s">
        <v>2208</v>
      </c>
      <c r="K494" s="308" t="s">
        <v>2208</v>
      </c>
      <c r="L494" s="308" t="s">
        <v>2208</v>
      </c>
      <c r="M494" s="308" t="s">
        <v>2208</v>
      </c>
      <c r="N494" s="308" t="s">
        <v>2208</v>
      </c>
      <c r="O494" s="308" t="s">
        <v>2208</v>
      </c>
      <c r="P494" s="308" t="s">
        <v>2208</v>
      </c>
      <c r="Q494" s="308" t="s">
        <v>2208</v>
      </c>
      <c r="R494" s="308" t="s">
        <v>2208</v>
      </c>
      <c r="S494" s="308" t="s">
        <v>2208</v>
      </c>
      <c r="T494" s="308" t="s">
        <v>2208</v>
      </c>
      <c r="U494" s="308" t="s">
        <v>2208</v>
      </c>
      <c r="V494" s="308" t="s">
        <v>2208</v>
      </c>
      <c r="W494" s="308" t="s">
        <v>2208</v>
      </c>
      <c r="X494" s="308" t="s">
        <v>2208</v>
      </c>
      <c r="Y494" s="308" t="s">
        <v>2208</v>
      </c>
      <c r="Z494" s="308" t="s">
        <v>2208</v>
      </c>
    </row>
    <row r="495" spans="2:38" hidden="1" outlineLevel="1" x14ac:dyDescent="0.3">
      <c r="B495" s="306" t="s">
        <v>2826</v>
      </c>
      <c r="C495" s="308" t="s">
        <v>2208</v>
      </c>
      <c r="D495" s="308" t="s">
        <v>2208</v>
      </c>
      <c r="E495" s="308" t="s">
        <v>2208</v>
      </c>
      <c r="F495" s="308" t="s">
        <v>2208</v>
      </c>
      <c r="G495" s="308" t="s">
        <v>2208</v>
      </c>
      <c r="H495" s="308" t="s">
        <v>2208</v>
      </c>
      <c r="I495" s="308" t="s">
        <v>2208</v>
      </c>
      <c r="J495" s="308" t="s">
        <v>2208</v>
      </c>
      <c r="K495" s="308" t="s">
        <v>2208</v>
      </c>
      <c r="L495" s="308" t="s">
        <v>2208</v>
      </c>
      <c r="M495" s="308" t="s">
        <v>2208</v>
      </c>
      <c r="N495" s="308" t="s">
        <v>2208</v>
      </c>
      <c r="O495" s="308" t="s">
        <v>2208</v>
      </c>
      <c r="P495" s="308" t="s">
        <v>2208</v>
      </c>
      <c r="Q495" s="308" t="s">
        <v>2208</v>
      </c>
      <c r="R495" s="308" t="s">
        <v>2208</v>
      </c>
      <c r="S495" s="308" t="s">
        <v>2208</v>
      </c>
      <c r="T495" s="308" t="s">
        <v>2208</v>
      </c>
      <c r="U495" s="308" t="s">
        <v>2208</v>
      </c>
      <c r="V495" s="308" t="s">
        <v>2208</v>
      </c>
      <c r="W495" s="308" t="s">
        <v>2208</v>
      </c>
      <c r="X495" s="308" t="s">
        <v>2208</v>
      </c>
      <c r="Y495" s="308" t="s">
        <v>2208</v>
      </c>
      <c r="Z495" s="308" t="s">
        <v>2208</v>
      </c>
    </row>
    <row r="496" spans="2:38" hidden="1" outlineLevel="1" x14ac:dyDescent="0.3">
      <c r="B496" s="306" t="s">
        <v>2827</v>
      </c>
      <c r="C496" s="308" t="s">
        <v>2208</v>
      </c>
      <c r="D496" s="308" t="s">
        <v>2208</v>
      </c>
      <c r="E496" s="308" t="s">
        <v>2208</v>
      </c>
      <c r="F496" s="308" t="s">
        <v>2208</v>
      </c>
      <c r="G496" s="308" t="s">
        <v>2208</v>
      </c>
      <c r="H496" s="308" t="s">
        <v>2208</v>
      </c>
      <c r="I496" s="308" t="s">
        <v>2208</v>
      </c>
      <c r="J496" s="308" t="s">
        <v>2208</v>
      </c>
      <c r="K496" s="308" t="s">
        <v>2208</v>
      </c>
      <c r="L496" s="308" t="s">
        <v>2208</v>
      </c>
      <c r="M496" s="308" t="s">
        <v>2208</v>
      </c>
      <c r="N496" s="308" t="s">
        <v>2208</v>
      </c>
      <c r="O496" s="308" t="s">
        <v>2208</v>
      </c>
      <c r="P496" s="308" t="s">
        <v>2208</v>
      </c>
      <c r="Q496" s="308" t="s">
        <v>2208</v>
      </c>
      <c r="R496" s="308" t="s">
        <v>2208</v>
      </c>
      <c r="S496" s="308" t="s">
        <v>2208</v>
      </c>
      <c r="T496" s="308" t="s">
        <v>2208</v>
      </c>
      <c r="U496" s="308" t="s">
        <v>2208</v>
      </c>
      <c r="V496" s="308" t="s">
        <v>2208</v>
      </c>
      <c r="W496" s="308" t="s">
        <v>2208</v>
      </c>
      <c r="X496" s="308" t="s">
        <v>2208</v>
      </c>
      <c r="Y496" s="308" t="s">
        <v>2208</v>
      </c>
      <c r="Z496" s="308" t="s">
        <v>2208</v>
      </c>
    </row>
    <row r="497" spans="2:26" hidden="1" outlineLevel="1" x14ac:dyDescent="0.3">
      <c r="B497" s="306" t="s">
        <v>2828</v>
      </c>
      <c r="C497" s="308" t="s">
        <v>2208</v>
      </c>
      <c r="D497" s="308" t="s">
        <v>2208</v>
      </c>
      <c r="E497" s="308" t="s">
        <v>2208</v>
      </c>
      <c r="F497" s="308" t="s">
        <v>2208</v>
      </c>
      <c r="G497" s="308" t="s">
        <v>2208</v>
      </c>
      <c r="H497" s="308" t="s">
        <v>2208</v>
      </c>
      <c r="I497" s="308" t="s">
        <v>2208</v>
      </c>
      <c r="J497" s="308" t="s">
        <v>2208</v>
      </c>
      <c r="K497" s="308" t="s">
        <v>2208</v>
      </c>
      <c r="L497" s="308" t="s">
        <v>2208</v>
      </c>
      <c r="M497" s="308" t="s">
        <v>2208</v>
      </c>
      <c r="N497" s="308" t="s">
        <v>2208</v>
      </c>
      <c r="O497" s="308" t="s">
        <v>2208</v>
      </c>
      <c r="P497" s="308" t="s">
        <v>2208</v>
      </c>
      <c r="Q497" s="308" t="s">
        <v>2208</v>
      </c>
      <c r="R497" s="308" t="s">
        <v>2208</v>
      </c>
      <c r="S497" s="308" t="s">
        <v>2208</v>
      </c>
      <c r="T497" s="308" t="s">
        <v>2208</v>
      </c>
      <c r="U497" s="308" t="s">
        <v>2208</v>
      </c>
      <c r="V497" s="308" t="s">
        <v>2208</v>
      </c>
      <c r="W497" s="308" t="s">
        <v>2208</v>
      </c>
      <c r="X497" s="308" t="s">
        <v>2208</v>
      </c>
      <c r="Y497" s="308" t="s">
        <v>2208</v>
      </c>
      <c r="Z497" s="308" t="s">
        <v>2208</v>
      </c>
    </row>
    <row r="498" spans="2:26" hidden="1" outlineLevel="1" x14ac:dyDescent="0.3">
      <c r="B498" s="306" t="s">
        <v>2829</v>
      </c>
      <c r="C498" s="308" t="s">
        <v>2208</v>
      </c>
      <c r="D498" s="308" t="s">
        <v>2208</v>
      </c>
      <c r="E498" s="308" t="s">
        <v>2208</v>
      </c>
      <c r="F498" s="308" t="s">
        <v>2208</v>
      </c>
      <c r="G498" s="308" t="s">
        <v>2208</v>
      </c>
      <c r="H498" s="308" t="s">
        <v>2208</v>
      </c>
      <c r="I498" s="308" t="s">
        <v>2208</v>
      </c>
      <c r="J498" s="308" t="s">
        <v>2208</v>
      </c>
      <c r="K498" s="308" t="s">
        <v>2208</v>
      </c>
      <c r="L498" s="308" t="s">
        <v>2208</v>
      </c>
      <c r="M498" s="308" t="s">
        <v>2208</v>
      </c>
      <c r="N498" s="308" t="s">
        <v>2208</v>
      </c>
      <c r="O498" s="308" t="s">
        <v>2208</v>
      </c>
      <c r="P498" s="308" t="s">
        <v>2208</v>
      </c>
      <c r="Q498" s="308" t="s">
        <v>2208</v>
      </c>
      <c r="R498" s="308" t="s">
        <v>2208</v>
      </c>
      <c r="S498" s="308" t="s">
        <v>2208</v>
      </c>
      <c r="T498" s="308" t="s">
        <v>2208</v>
      </c>
      <c r="U498" s="308" t="s">
        <v>2208</v>
      </c>
      <c r="V498" s="308" t="s">
        <v>2208</v>
      </c>
      <c r="W498" s="308" t="s">
        <v>2208</v>
      </c>
      <c r="X498" s="308" t="s">
        <v>2208</v>
      </c>
      <c r="Y498" s="308" t="s">
        <v>2208</v>
      </c>
      <c r="Z498" s="308" t="s">
        <v>2208</v>
      </c>
    </row>
    <row r="499" spans="2:26" hidden="1" outlineLevel="1" x14ac:dyDescent="0.3">
      <c r="B499" s="306" t="s">
        <v>2830</v>
      </c>
      <c r="C499" s="308" t="s">
        <v>2208</v>
      </c>
      <c r="D499" s="308" t="s">
        <v>2208</v>
      </c>
      <c r="E499" s="308" t="s">
        <v>2208</v>
      </c>
      <c r="F499" s="308" t="s">
        <v>2208</v>
      </c>
      <c r="G499" s="308" t="s">
        <v>2208</v>
      </c>
      <c r="H499" s="308" t="s">
        <v>2208</v>
      </c>
      <c r="I499" s="308" t="s">
        <v>2208</v>
      </c>
      <c r="J499" s="308" t="s">
        <v>2208</v>
      </c>
      <c r="K499" s="308" t="s">
        <v>2208</v>
      </c>
      <c r="L499" s="308" t="s">
        <v>2208</v>
      </c>
      <c r="M499" s="308" t="s">
        <v>2208</v>
      </c>
      <c r="N499" s="308" t="s">
        <v>2208</v>
      </c>
      <c r="O499" s="308" t="s">
        <v>2208</v>
      </c>
      <c r="P499" s="308" t="s">
        <v>2208</v>
      </c>
      <c r="Q499" s="308" t="s">
        <v>2208</v>
      </c>
      <c r="R499" s="308" t="s">
        <v>2208</v>
      </c>
      <c r="S499" s="308" t="s">
        <v>2208</v>
      </c>
      <c r="T499" s="308" t="s">
        <v>2208</v>
      </c>
      <c r="U499" s="308" t="s">
        <v>2208</v>
      </c>
      <c r="V499" s="308" t="s">
        <v>2208</v>
      </c>
      <c r="W499" s="308" t="s">
        <v>2208</v>
      </c>
      <c r="X499" s="308" t="s">
        <v>2208</v>
      </c>
      <c r="Y499" s="308" t="s">
        <v>2208</v>
      </c>
      <c r="Z499" s="308" t="s">
        <v>2208</v>
      </c>
    </row>
    <row r="500" spans="2:26" hidden="1" outlineLevel="1" x14ac:dyDescent="0.3">
      <c r="B500" s="306" t="s">
        <v>2831</v>
      </c>
      <c r="C500" s="308" t="s">
        <v>2208</v>
      </c>
      <c r="D500" s="308" t="s">
        <v>2208</v>
      </c>
      <c r="E500" s="308" t="s">
        <v>2208</v>
      </c>
      <c r="F500" s="308" t="s">
        <v>2208</v>
      </c>
      <c r="G500" s="308" t="s">
        <v>2208</v>
      </c>
      <c r="H500" s="308" t="s">
        <v>2208</v>
      </c>
      <c r="I500" s="308" t="s">
        <v>2208</v>
      </c>
      <c r="J500" s="308" t="s">
        <v>2208</v>
      </c>
      <c r="K500" s="308" t="s">
        <v>2208</v>
      </c>
      <c r="L500" s="308" t="s">
        <v>2208</v>
      </c>
      <c r="M500" s="308" t="s">
        <v>2208</v>
      </c>
      <c r="N500" s="308" t="s">
        <v>2208</v>
      </c>
      <c r="O500" s="308" t="s">
        <v>2208</v>
      </c>
      <c r="P500" s="308" t="s">
        <v>2208</v>
      </c>
      <c r="Q500" s="308" t="s">
        <v>2208</v>
      </c>
      <c r="R500" s="308" t="s">
        <v>2208</v>
      </c>
      <c r="S500" s="308" t="s">
        <v>2208</v>
      </c>
      <c r="T500" s="308" t="s">
        <v>2208</v>
      </c>
      <c r="U500" s="308" t="s">
        <v>2208</v>
      </c>
      <c r="V500" s="308" t="s">
        <v>2208</v>
      </c>
      <c r="W500" s="308" t="s">
        <v>2208</v>
      </c>
      <c r="X500" s="308" t="s">
        <v>2208</v>
      </c>
      <c r="Y500" s="308" t="s">
        <v>2208</v>
      </c>
      <c r="Z500" s="308" t="s">
        <v>2208</v>
      </c>
    </row>
    <row r="501" spans="2:26" hidden="1" outlineLevel="1" x14ac:dyDescent="0.3">
      <c r="B501" s="306" t="s">
        <v>2832</v>
      </c>
      <c r="C501" s="308" t="s">
        <v>2208</v>
      </c>
      <c r="D501" s="308" t="s">
        <v>2208</v>
      </c>
      <c r="E501" s="308" t="s">
        <v>2208</v>
      </c>
      <c r="F501" s="308" t="s">
        <v>2208</v>
      </c>
      <c r="G501" s="308" t="s">
        <v>2208</v>
      </c>
      <c r="H501" s="308" t="s">
        <v>2208</v>
      </c>
      <c r="I501" s="308" t="s">
        <v>2208</v>
      </c>
      <c r="J501" s="308" t="s">
        <v>2208</v>
      </c>
      <c r="K501" s="308" t="s">
        <v>2208</v>
      </c>
      <c r="L501" s="308" t="s">
        <v>2208</v>
      </c>
      <c r="M501" s="308" t="s">
        <v>2208</v>
      </c>
      <c r="N501" s="308" t="s">
        <v>2208</v>
      </c>
      <c r="O501" s="308" t="s">
        <v>2208</v>
      </c>
      <c r="P501" s="308" t="s">
        <v>2208</v>
      </c>
      <c r="Q501" s="308" t="s">
        <v>2208</v>
      </c>
      <c r="R501" s="308" t="s">
        <v>2208</v>
      </c>
      <c r="S501" s="308" t="s">
        <v>2208</v>
      </c>
      <c r="T501" s="308" t="s">
        <v>2208</v>
      </c>
      <c r="U501" s="308" t="s">
        <v>2208</v>
      </c>
      <c r="V501" s="308" t="s">
        <v>2208</v>
      </c>
      <c r="W501" s="308" t="s">
        <v>2208</v>
      </c>
      <c r="X501" s="308" t="s">
        <v>2208</v>
      </c>
      <c r="Y501" s="308" t="s">
        <v>2208</v>
      </c>
      <c r="Z501" s="308" t="s">
        <v>2208</v>
      </c>
    </row>
    <row r="502" spans="2:26" hidden="1" outlineLevel="1" x14ac:dyDescent="0.3">
      <c r="B502" s="306" t="s">
        <v>2833</v>
      </c>
      <c r="C502" s="308" t="s">
        <v>2208</v>
      </c>
      <c r="D502" s="308" t="s">
        <v>2208</v>
      </c>
      <c r="E502" s="308" t="s">
        <v>2208</v>
      </c>
      <c r="F502" s="308" t="s">
        <v>2208</v>
      </c>
      <c r="G502" s="308" t="s">
        <v>2208</v>
      </c>
      <c r="H502" s="308" t="s">
        <v>2208</v>
      </c>
      <c r="I502" s="308" t="s">
        <v>2208</v>
      </c>
      <c r="J502" s="308" t="s">
        <v>2208</v>
      </c>
      <c r="K502" s="308" t="s">
        <v>2208</v>
      </c>
      <c r="L502" s="308" t="s">
        <v>2208</v>
      </c>
      <c r="M502" s="308" t="s">
        <v>2208</v>
      </c>
      <c r="N502" s="308" t="s">
        <v>2208</v>
      </c>
      <c r="O502" s="308" t="s">
        <v>2208</v>
      </c>
      <c r="P502" s="308" t="s">
        <v>2208</v>
      </c>
      <c r="Q502" s="308" t="s">
        <v>2208</v>
      </c>
      <c r="R502" s="308" t="s">
        <v>2208</v>
      </c>
      <c r="S502" s="308" t="s">
        <v>2208</v>
      </c>
      <c r="T502" s="308" t="s">
        <v>2208</v>
      </c>
      <c r="U502" s="308" t="s">
        <v>2208</v>
      </c>
      <c r="V502" s="308" t="s">
        <v>2208</v>
      </c>
      <c r="W502" s="308" t="s">
        <v>2208</v>
      </c>
      <c r="X502" s="308" t="s">
        <v>2208</v>
      </c>
      <c r="Y502" s="308" t="s">
        <v>2208</v>
      </c>
      <c r="Z502" s="308" t="s">
        <v>2208</v>
      </c>
    </row>
    <row r="503" spans="2:26" hidden="1" outlineLevel="1" x14ac:dyDescent="0.3"/>
    <row r="504" spans="2:26" collapsed="1" x14ac:dyDescent="0.3">
      <c r="B504" s="660" t="s">
        <v>2231</v>
      </c>
    </row>
    <row r="505" spans="2:26" x14ac:dyDescent="0.3">
      <c r="B505" s="468"/>
      <c r="C505" s="307" t="s">
        <v>242</v>
      </c>
      <c r="D505" s="307" t="s">
        <v>243</v>
      </c>
      <c r="E505" s="307" t="s">
        <v>244</v>
      </c>
      <c r="F505" s="307" t="s">
        <v>245</v>
      </c>
      <c r="G505" s="307" t="s">
        <v>246</v>
      </c>
      <c r="H505" s="307" t="s">
        <v>247</v>
      </c>
      <c r="I505" s="307" t="s">
        <v>248</v>
      </c>
      <c r="J505" s="307" t="s">
        <v>249</v>
      </c>
      <c r="K505" s="307" t="s">
        <v>250</v>
      </c>
      <c r="L505" s="307" t="s">
        <v>251</v>
      </c>
      <c r="M505" s="307" t="s">
        <v>252</v>
      </c>
      <c r="N505" s="307" t="s">
        <v>253</v>
      </c>
      <c r="O505" s="307" t="s">
        <v>254</v>
      </c>
      <c r="P505" s="307" t="s">
        <v>255</v>
      </c>
      <c r="Q505" s="307" t="s">
        <v>256</v>
      </c>
      <c r="R505" s="307" t="s">
        <v>257</v>
      </c>
      <c r="S505" s="307" t="s">
        <v>258</v>
      </c>
      <c r="T505" s="307" t="s">
        <v>259</v>
      </c>
      <c r="U505" s="307" t="s">
        <v>260</v>
      </c>
      <c r="V505" s="307" t="s">
        <v>261</v>
      </c>
      <c r="W505" s="307" t="s">
        <v>262</v>
      </c>
      <c r="X505" s="307" t="s">
        <v>263</v>
      </c>
      <c r="Y505" s="307" t="s">
        <v>264</v>
      </c>
      <c r="Z505" s="307" t="s">
        <v>265</v>
      </c>
    </row>
    <row r="506" spans="2:26" hidden="1" outlineLevel="1" x14ac:dyDescent="0.3">
      <c r="B506" s="306" t="s">
        <v>2834</v>
      </c>
      <c r="C506" s="308" t="s">
        <v>2208</v>
      </c>
      <c r="D506" s="308" t="s">
        <v>2208</v>
      </c>
      <c r="E506" s="308" t="s">
        <v>2208</v>
      </c>
      <c r="F506" s="308" t="s">
        <v>2208</v>
      </c>
      <c r="G506" s="308" t="s">
        <v>2208</v>
      </c>
      <c r="H506" s="308" t="s">
        <v>2208</v>
      </c>
      <c r="I506" s="308" t="s">
        <v>2208</v>
      </c>
      <c r="J506" s="308" t="s">
        <v>2208</v>
      </c>
      <c r="K506" s="308" t="s">
        <v>2208</v>
      </c>
      <c r="L506" s="308" t="s">
        <v>2208</v>
      </c>
      <c r="M506" s="308" t="s">
        <v>2208</v>
      </c>
      <c r="N506" s="308" t="s">
        <v>2208</v>
      </c>
      <c r="O506" s="308" t="s">
        <v>2208</v>
      </c>
      <c r="P506" s="308" t="s">
        <v>2208</v>
      </c>
      <c r="Q506" s="308" t="s">
        <v>2208</v>
      </c>
      <c r="R506" s="308" t="s">
        <v>2208</v>
      </c>
      <c r="S506" s="308" t="s">
        <v>2208</v>
      </c>
      <c r="T506" s="308" t="s">
        <v>2208</v>
      </c>
      <c r="U506" s="308" t="s">
        <v>2208</v>
      </c>
      <c r="V506" s="308" t="s">
        <v>2208</v>
      </c>
      <c r="W506" s="308" t="s">
        <v>2208</v>
      </c>
      <c r="X506" s="308" t="s">
        <v>2208</v>
      </c>
      <c r="Y506" s="308" t="s">
        <v>2208</v>
      </c>
      <c r="Z506" s="308" t="s">
        <v>2208</v>
      </c>
    </row>
    <row r="507" spans="2:26" hidden="1" outlineLevel="1" x14ac:dyDescent="0.3">
      <c r="B507" s="306" t="s">
        <v>2835</v>
      </c>
      <c r="C507" s="308" t="s">
        <v>2208</v>
      </c>
      <c r="D507" s="308" t="s">
        <v>2208</v>
      </c>
      <c r="E507" s="308" t="s">
        <v>2208</v>
      </c>
      <c r="F507" s="308" t="s">
        <v>2208</v>
      </c>
      <c r="G507" s="308" t="s">
        <v>2208</v>
      </c>
      <c r="H507" s="308" t="s">
        <v>2208</v>
      </c>
      <c r="I507" s="308" t="s">
        <v>2208</v>
      </c>
      <c r="J507" s="308" t="s">
        <v>2208</v>
      </c>
      <c r="K507" s="308" t="s">
        <v>2208</v>
      </c>
      <c r="L507" s="308" t="s">
        <v>2208</v>
      </c>
      <c r="M507" s="308" t="s">
        <v>2208</v>
      </c>
      <c r="N507" s="308" t="s">
        <v>2208</v>
      </c>
      <c r="O507" s="308" t="s">
        <v>2208</v>
      </c>
      <c r="P507" s="308" t="s">
        <v>2208</v>
      </c>
      <c r="Q507" s="308" t="s">
        <v>2208</v>
      </c>
      <c r="R507" s="308" t="s">
        <v>2208</v>
      </c>
      <c r="S507" s="308" t="s">
        <v>2208</v>
      </c>
      <c r="T507" s="308" t="s">
        <v>2208</v>
      </c>
      <c r="U507" s="308" t="s">
        <v>2208</v>
      </c>
      <c r="V507" s="308" t="s">
        <v>2208</v>
      </c>
      <c r="W507" s="308" t="s">
        <v>2208</v>
      </c>
      <c r="X507" s="308" t="s">
        <v>2208</v>
      </c>
      <c r="Y507" s="308" t="s">
        <v>2208</v>
      </c>
      <c r="Z507" s="308" t="s">
        <v>2208</v>
      </c>
    </row>
    <row r="508" spans="2:26" hidden="1" outlineLevel="1" x14ac:dyDescent="0.3">
      <c r="B508" s="306" t="s">
        <v>2836</v>
      </c>
      <c r="C508" s="308" t="s">
        <v>2208</v>
      </c>
      <c r="D508" s="308" t="s">
        <v>2208</v>
      </c>
      <c r="E508" s="308" t="s">
        <v>2208</v>
      </c>
      <c r="F508" s="308" t="s">
        <v>2208</v>
      </c>
      <c r="G508" s="308" t="s">
        <v>2208</v>
      </c>
      <c r="H508" s="308" t="s">
        <v>2208</v>
      </c>
      <c r="I508" s="308" t="s">
        <v>2208</v>
      </c>
      <c r="J508" s="308" t="s">
        <v>2208</v>
      </c>
      <c r="K508" s="308" t="s">
        <v>2208</v>
      </c>
      <c r="L508" s="308" t="s">
        <v>2208</v>
      </c>
      <c r="M508" s="308" t="s">
        <v>2208</v>
      </c>
      <c r="N508" s="308" t="s">
        <v>2208</v>
      </c>
      <c r="O508" s="308" t="s">
        <v>2208</v>
      </c>
      <c r="P508" s="308" t="s">
        <v>2208</v>
      </c>
      <c r="Q508" s="308" t="s">
        <v>2208</v>
      </c>
      <c r="R508" s="308" t="s">
        <v>2208</v>
      </c>
      <c r="S508" s="308" t="s">
        <v>2208</v>
      </c>
      <c r="T508" s="308" t="s">
        <v>2208</v>
      </c>
      <c r="U508" s="308" t="s">
        <v>2208</v>
      </c>
      <c r="V508" s="308" t="s">
        <v>2208</v>
      </c>
      <c r="W508" s="308" t="s">
        <v>2208</v>
      </c>
      <c r="X508" s="308" t="s">
        <v>2208</v>
      </c>
      <c r="Y508" s="308" t="s">
        <v>2208</v>
      </c>
      <c r="Z508" s="308" t="s">
        <v>2208</v>
      </c>
    </row>
    <row r="509" spans="2:26" hidden="1" outlineLevel="1" x14ac:dyDescent="0.3">
      <c r="B509" s="306" t="s">
        <v>2837</v>
      </c>
      <c r="C509" s="308" t="s">
        <v>2208</v>
      </c>
      <c r="D509" s="308" t="s">
        <v>2208</v>
      </c>
      <c r="E509" s="308" t="s">
        <v>2208</v>
      </c>
      <c r="F509" s="308" t="s">
        <v>2208</v>
      </c>
      <c r="G509" s="308" t="s">
        <v>2208</v>
      </c>
      <c r="H509" s="308" t="s">
        <v>2208</v>
      </c>
      <c r="I509" s="308" t="s">
        <v>2208</v>
      </c>
      <c r="J509" s="308" t="s">
        <v>2208</v>
      </c>
      <c r="K509" s="308" t="s">
        <v>2208</v>
      </c>
      <c r="L509" s="308" t="s">
        <v>2208</v>
      </c>
      <c r="M509" s="308" t="s">
        <v>2208</v>
      </c>
      <c r="N509" s="308" t="s">
        <v>2208</v>
      </c>
      <c r="O509" s="308" t="s">
        <v>2208</v>
      </c>
      <c r="P509" s="308" t="s">
        <v>2208</v>
      </c>
      <c r="Q509" s="308" t="s">
        <v>2208</v>
      </c>
      <c r="R509" s="308" t="s">
        <v>2208</v>
      </c>
      <c r="S509" s="308" t="s">
        <v>2208</v>
      </c>
      <c r="T509" s="308" t="s">
        <v>2208</v>
      </c>
      <c r="U509" s="308" t="s">
        <v>2208</v>
      </c>
      <c r="V509" s="308" t="s">
        <v>2208</v>
      </c>
      <c r="W509" s="308" t="s">
        <v>2208</v>
      </c>
      <c r="X509" s="308" t="s">
        <v>2208</v>
      </c>
      <c r="Y509" s="308" t="s">
        <v>2208</v>
      </c>
      <c r="Z509" s="308" t="s">
        <v>2208</v>
      </c>
    </row>
    <row r="510" spans="2:26" hidden="1" outlineLevel="1" x14ac:dyDescent="0.3">
      <c r="B510" s="306" t="s">
        <v>2838</v>
      </c>
      <c r="C510" s="308" t="s">
        <v>2208</v>
      </c>
      <c r="D510" s="308" t="s">
        <v>2208</v>
      </c>
      <c r="E510" s="308" t="s">
        <v>2208</v>
      </c>
      <c r="F510" s="308" t="s">
        <v>2208</v>
      </c>
      <c r="G510" s="308" t="s">
        <v>2208</v>
      </c>
      <c r="H510" s="308" t="s">
        <v>2208</v>
      </c>
      <c r="I510" s="308" t="s">
        <v>2208</v>
      </c>
      <c r="J510" s="308" t="s">
        <v>2208</v>
      </c>
      <c r="K510" s="308" t="s">
        <v>2208</v>
      </c>
      <c r="L510" s="308" t="s">
        <v>2208</v>
      </c>
      <c r="M510" s="308" t="s">
        <v>2208</v>
      </c>
      <c r="N510" s="308" t="s">
        <v>2208</v>
      </c>
      <c r="O510" s="308" t="s">
        <v>2208</v>
      </c>
      <c r="P510" s="308" t="s">
        <v>2208</v>
      </c>
      <c r="Q510" s="308" t="s">
        <v>2208</v>
      </c>
      <c r="R510" s="308" t="s">
        <v>2208</v>
      </c>
      <c r="S510" s="308" t="s">
        <v>2208</v>
      </c>
      <c r="T510" s="308" t="s">
        <v>2208</v>
      </c>
      <c r="U510" s="308" t="s">
        <v>2208</v>
      </c>
      <c r="V510" s="308" t="s">
        <v>2208</v>
      </c>
      <c r="W510" s="308" t="s">
        <v>2208</v>
      </c>
      <c r="X510" s="308" t="s">
        <v>2208</v>
      </c>
      <c r="Y510" s="308" t="s">
        <v>2208</v>
      </c>
      <c r="Z510" s="308" t="s">
        <v>2208</v>
      </c>
    </row>
    <row r="511" spans="2:26" hidden="1" outlineLevel="1" x14ac:dyDescent="0.3">
      <c r="B511" s="306" t="s">
        <v>2839</v>
      </c>
      <c r="C511" s="308" t="s">
        <v>2208</v>
      </c>
      <c r="D511" s="308" t="s">
        <v>2208</v>
      </c>
      <c r="E511" s="308" t="s">
        <v>2208</v>
      </c>
      <c r="F511" s="308" t="s">
        <v>2208</v>
      </c>
      <c r="G511" s="308" t="s">
        <v>2208</v>
      </c>
      <c r="H511" s="308" t="s">
        <v>2208</v>
      </c>
      <c r="I511" s="308" t="s">
        <v>2208</v>
      </c>
      <c r="J511" s="308" t="s">
        <v>2208</v>
      </c>
      <c r="K511" s="308" t="s">
        <v>2208</v>
      </c>
      <c r="L511" s="308" t="s">
        <v>2208</v>
      </c>
      <c r="M511" s="308" t="s">
        <v>2208</v>
      </c>
      <c r="N511" s="308" t="s">
        <v>2208</v>
      </c>
      <c r="O511" s="308" t="s">
        <v>2208</v>
      </c>
      <c r="P511" s="308" t="s">
        <v>2208</v>
      </c>
      <c r="Q511" s="308" t="s">
        <v>2208</v>
      </c>
      <c r="R511" s="308" t="s">
        <v>2208</v>
      </c>
      <c r="S511" s="308" t="s">
        <v>2208</v>
      </c>
      <c r="T511" s="308" t="s">
        <v>2208</v>
      </c>
      <c r="U511" s="308" t="s">
        <v>2208</v>
      </c>
      <c r="V511" s="308" t="s">
        <v>2208</v>
      </c>
      <c r="W511" s="308" t="s">
        <v>2208</v>
      </c>
      <c r="X511" s="308" t="s">
        <v>2208</v>
      </c>
      <c r="Y511" s="308" t="s">
        <v>2208</v>
      </c>
      <c r="Z511" s="308" t="s">
        <v>2208</v>
      </c>
    </row>
    <row r="512" spans="2:26" hidden="1" outlineLevel="1" x14ac:dyDescent="0.3">
      <c r="B512" s="306" t="s">
        <v>2840</v>
      </c>
      <c r="C512" s="308" t="s">
        <v>2208</v>
      </c>
      <c r="D512" s="308" t="s">
        <v>2208</v>
      </c>
      <c r="E512" s="308" t="s">
        <v>2208</v>
      </c>
      <c r="F512" s="308" t="s">
        <v>2208</v>
      </c>
      <c r="G512" s="308" t="s">
        <v>2208</v>
      </c>
      <c r="H512" s="308" t="s">
        <v>2208</v>
      </c>
      <c r="I512" s="308" t="s">
        <v>2208</v>
      </c>
      <c r="J512" s="308" t="s">
        <v>2208</v>
      </c>
      <c r="K512" s="308" t="s">
        <v>2208</v>
      </c>
      <c r="L512" s="308" t="s">
        <v>2208</v>
      </c>
      <c r="M512" s="308" t="s">
        <v>2208</v>
      </c>
      <c r="N512" s="308" t="s">
        <v>2208</v>
      </c>
      <c r="O512" s="308" t="s">
        <v>2208</v>
      </c>
      <c r="P512" s="308" t="s">
        <v>2208</v>
      </c>
      <c r="Q512" s="308" t="s">
        <v>2208</v>
      </c>
      <c r="R512" s="308" t="s">
        <v>2208</v>
      </c>
      <c r="S512" s="308" t="s">
        <v>2208</v>
      </c>
      <c r="T512" s="308" t="s">
        <v>2208</v>
      </c>
      <c r="U512" s="308" t="s">
        <v>2208</v>
      </c>
      <c r="V512" s="308" t="s">
        <v>2208</v>
      </c>
      <c r="W512" s="308" t="s">
        <v>2208</v>
      </c>
      <c r="X512" s="308" t="s">
        <v>2208</v>
      </c>
      <c r="Y512" s="308" t="s">
        <v>2208</v>
      </c>
      <c r="Z512" s="308" t="s">
        <v>2208</v>
      </c>
    </row>
    <row r="513" spans="2:26" hidden="1" outlineLevel="1" x14ac:dyDescent="0.3">
      <c r="B513" s="306" t="s">
        <v>2841</v>
      </c>
      <c r="C513" s="308" t="s">
        <v>2208</v>
      </c>
      <c r="D513" s="308" t="s">
        <v>2208</v>
      </c>
      <c r="E513" s="308" t="s">
        <v>2208</v>
      </c>
      <c r="F513" s="308" t="s">
        <v>2208</v>
      </c>
      <c r="G513" s="308" t="s">
        <v>2208</v>
      </c>
      <c r="H513" s="308" t="s">
        <v>2208</v>
      </c>
      <c r="I513" s="308" t="s">
        <v>2208</v>
      </c>
      <c r="J513" s="308" t="s">
        <v>2208</v>
      </c>
      <c r="K513" s="308" t="s">
        <v>2208</v>
      </c>
      <c r="L513" s="308" t="s">
        <v>2208</v>
      </c>
      <c r="M513" s="308" t="s">
        <v>2208</v>
      </c>
      <c r="N513" s="308" t="s">
        <v>2208</v>
      </c>
      <c r="O513" s="308" t="s">
        <v>2208</v>
      </c>
      <c r="P513" s="308" t="s">
        <v>2208</v>
      </c>
      <c r="Q513" s="308" t="s">
        <v>2208</v>
      </c>
      <c r="R513" s="308" t="s">
        <v>2208</v>
      </c>
      <c r="S513" s="308" t="s">
        <v>2208</v>
      </c>
      <c r="T513" s="308" t="s">
        <v>2208</v>
      </c>
      <c r="U513" s="308" t="s">
        <v>2208</v>
      </c>
      <c r="V513" s="308" t="s">
        <v>2208</v>
      </c>
      <c r="W513" s="308" t="s">
        <v>2208</v>
      </c>
      <c r="X513" s="308" t="s">
        <v>2208</v>
      </c>
      <c r="Y513" s="308" t="s">
        <v>2208</v>
      </c>
      <c r="Z513" s="308" t="s">
        <v>2208</v>
      </c>
    </row>
    <row r="514" spans="2:26" hidden="1" outlineLevel="1" x14ac:dyDescent="0.3">
      <c r="B514" s="306" t="s">
        <v>2842</v>
      </c>
      <c r="C514" s="308" t="s">
        <v>2208</v>
      </c>
      <c r="D514" s="308" t="s">
        <v>2208</v>
      </c>
      <c r="E514" s="308" t="s">
        <v>2208</v>
      </c>
      <c r="F514" s="308" t="s">
        <v>2208</v>
      </c>
      <c r="G514" s="308" t="s">
        <v>2208</v>
      </c>
      <c r="H514" s="308" t="s">
        <v>2208</v>
      </c>
      <c r="I514" s="308" t="s">
        <v>2208</v>
      </c>
      <c r="J514" s="308" t="s">
        <v>2208</v>
      </c>
      <c r="K514" s="308" t="s">
        <v>2208</v>
      </c>
      <c r="L514" s="308" t="s">
        <v>2208</v>
      </c>
      <c r="M514" s="308" t="s">
        <v>2208</v>
      </c>
      <c r="N514" s="308" t="s">
        <v>2208</v>
      </c>
      <c r="O514" s="308" t="s">
        <v>2208</v>
      </c>
      <c r="P514" s="308" t="s">
        <v>2208</v>
      </c>
      <c r="Q514" s="308" t="s">
        <v>2208</v>
      </c>
      <c r="R514" s="308" t="s">
        <v>2208</v>
      </c>
      <c r="S514" s="308" t="s">
        <v>2208</v>
      </c>
      <c r="T514" s="308" t="s">
        <v>2208</v>
      </c>
      <c r="U514" s="308" t="s">
        <v>2208</v>
      </c>
      <c r="V514" s="308" t="s">
        <v>2208</v>
      </c>
      <c r="W514" s="308" t="s">
        <v>2208</v>
      </c>
      <c r="X514" s="308" t="s">
        <v>2208</v>
      </c>
      <c r="Y514" s="308" t="s">
        <v>2208</v>
      </c>
      <c r="Z514" s="308" t="s">
        <v>2208</v>
      </c>
    </row>
    <row r="515" spans="2:26" hidden="1" outlineLevel="1" x14ac:dyDescent="0.3">
      <c r="B515" s="306" t="s">
        <v>2843</v>
      </c>
      <c r="C515" s="308" t="s">
        <v>2208</v>
      </c>
      <c r="D515" s="308" t="s">
        <v>2208</v>
      </c>
      <c r="E515" s="308" t="s">
        <v>2208</v>
      </c>
      <c r="F515" s="308" t="s">
        <v>2208</v>
      </c>
      <c r="G515" s="308" t="s">
        <v>2208</v>
      </c>
      <c r="H515" s="308" t="s">
        <v>2208</v>
      </c>
      <c r="I515" s="308" t="s">
        <v>2208</v>
      </c>
      <c r="J515" s="308" t="s">
        <v>2208</v>
      </c>
      <c r="K515" s="308" t="s">
        <v>2208</v>
      </c>
      <c r="L515" s="308" t="s">
        <v>2208</v>
      </c>
      <c r="M515" s="308" t="s">
        <v>2208</v>
      </c>
      <c r="N515" s="308" t="s">
        <v>2208</v>
      </c>
      <c r="O515" s="308" t="s">
        <v>2208</v>
      </c>
      <c r="P515" s="308" t="s">
        <v>2208</v>
      </c>
      <c r="Q515" s="308" t="s">
        <v>2208</v>
      </c>
      <c r="R515" s="308" t="s">
        <v>2208</v>
      </c>
      <c r="S515" s="308" t="s">
        <v>2208</v>
      </c>
      <c r="T515" s="308" t="s">
        <v>2208</v>
      </c>
      <c r="U515" s="308" t="s">
        <v>2208</v>
      </c>
      <c r="V515" s="308" t="s">
        <v>2208</v>
      </c>
      <c r="W515" s="308" t="s">
        <v>2208</v>
      </c>
      <c r="X515" s="308" t="s">
        <v>2208</v>
      </c>
      <c r="Y515" s="308" t="s">
        <v>2208</v>
      </c>
      <c r="Z515" s="308" t="s">
        <v>2208</v>
      </c>
    </row>
    <row r="516" spans="2:26" hidden="1" outlineLevel="1" x14ac:dyDescent="0.3">
      <c r="B516" s="306" t="s">
        <v>2844</v>
      </c>
      <c r="C516" s="308" t="s">
        <v>2208</v>
      </c>
      <c r="D516" s="308" t="s">
        <v>2208</v>
      </c>
      <c r="E516" s="308" t="s">
        <v>2208</v>
      </c>
      <c r="F516" s="308" t="s">
        <v>2208</v>
      </c>
      <c r="G516" s="308" t="s">
        <v>2208</v>
      </c>
      <c r="H516" s="308" t="s">
        <v>2208</v>
      </c>
      <c r="I516" s="308" t="s">
        <v>2208</v>
      </c>
      <c r="J516" s="308" t="s">
        <v>2208</v>
      </c>
      <c r="K516" s="308" t="s">
        <v>2208</v>
      </c>
      <c r="L516" s="308" t="s">
        <v>2208</v>
      </c>
      <c r="M516" s="308" t="s">
        <v>2208</v>
      </c>
      <c r="N516" s="308" t="s">
        <v>2208</v>
      </c>
      <c r="O516" s="308" t="s">
        <v>2208</v>
      </c>
      <c r="P516" s="308" t="s">
        <v>2208</v>
      </c>
      <c r="Q516" s="308" t="s">
        <v>2208</v>
      </c>
      <c r="R516" s="308" t="s">
        <v>2208</v>
      </c>
      <c r="S516" s="308" t="s">
        <v>2208</v>
      </c>
      <c r="T516" s="308" t="s">
        <v>2208</v>
      </c>
      <c r="U516" s="308" t="s">
        <v>2208</v>
      </c>
      <c r="V516" s="308" t="s">
        <v>2208</v>
      </c>
      <c r="W516" s="308" t="s">
        <v>2208</v>
      </c>
      <c r="X516" s="308" t="s">
        <v>2208</v>
      </c>
      <c r="Y516" s="308" t="s">
        <v>2208</v>
      </c>
      <c r="Z516" s="308" t="s">
        <v>2208</v>
      </c>
    </row>
    <row r="517" spans="2:26" hidden="1" outlineLevel="1" x14ac:dyDescent="0.3">
      <c r="B517" s="306" t="s">
        <v>2845</v>
      </c>
      <c r="C517" s="308" t="s">
        <v>2208</v>
      </c>
      <c r="D517" s="308" t="s">
        <v>2208</v>
      </c>
      <c r="E517" s="308" t="s">
        <v>2208</v>
      </c>
      <c r="F517" s="308" t="s">
        <v>2208</v>
      </c>
      <c r="G517" s="308" t="s">
        <v>2208</v>
      </c>
      <c r="H517" s="308" t="s">
        <v>2208</v>
      </c>
      <c r="I517" s="308" t="s">
        <v>2208</v>
      </c>
      <c r="J517" s="308" t="s">
        <v>2208</v>
      </c>
      <c r="K517" s="308" t="s">
        <v>2208</v>
      </c>
      <c r="L517" s="308" t="s">
        <v>2208</v>
      </c>
      <c r="M517" s="308" t="s">
        <v>2208</v>
      </c>
      <c r="N517" s="308" t="s">
        <v>2208</v>
      </c>
      <c r="O517" s="308" t="s">
        <v>2208</v>
      </c>
      <c r="P517" s="308" t="s">
        <v>2208</v>
      </c>
      <c r="Q517" s="308" t="s">
        <v>2208</v>
      </c>
      <c r="R517" s="308" t="s">
        <v>2208</v>
      </c>
      <c r="S517" s="308" t="s">
        <v>2208</v>
      </c>
      <c r="T517" s="308" t="s">
        <v>2208</v>
      </c>
      <c r="U517" s="308" t="s">
        <v>2208</v>
      </c>
      <c r="V517" s="308" t="s">
        <v>2208</v>
      </c>
      <c r="W517" s="308" t="s">
        <v>2208</v>
      </c>
      <c r="X517" s="308" t="s">
        <v>2208</v>
      </c>
      <c r="Y517" s="308" t="s">
        <v>2208</v>
      </c>
      <c r="Z517" s="308" t="s">
        <v>2208</v>
      </c>
    </row>
    <row r="518" spans="2:26" hidden="1" outlineLevel="1" x14ac:dyDescent="0.3">
      <c r="B518" s="306" t="s">
        <v>2846</v>
      </c>
      <c r="C518" s="308" t="s">
        <v>2208</v>
      </c>
      <c r="D518" s="308" t="s">
        <v>2208</v>
      </c>
      <c r="E518" s="308" t="s">
        <v>2208</v>
      </c>
      <c r="F518" s="308" t="s">
        <v>2208</v>
      </c>
      <c r="G518" s="308" t="s">
        <v>2208</v>
      </c>
      <c r="H518" s="308" t="s">
        <v>2208</v>
      </c>
      <c r="I518" s="308" t="s">
        <v>2208</v>
      </c>
      <c r="J518" s="308" t="s">
        <v>2208</v>
      </c>
      <c r="K518" s="308" t="s">
        <v>2208</v>
      </c>
      <c r="L518" s="308" t="s">
        <v>2208</v>
      </c>
      <c r="M518" s="308" t="s">
        <v>2208</v>
      </c>
      <c r="N518" s="308" t="s">
        <v>2208</v>
      </c>
      <c r="O518" s="308" t="s">
        <v>2208</v>
      </c>
      <c r="P518" s="308" t="s">
        <v>2208</v>
      </c>
      <c r="Q518" s="308" t="s">
        <v>2208</v>
      </c>
      <c r="R518" s="308" t="s">
        <v>2208</v>
      </c>
      <c r="S518" s="308" t="s">
        <v>2208</v>
      </c>
      <c r="T518" s="308" t="s">
        <v>2208</v>
      </c>
      <c r="U518" s="308" t="s">
        <v>2208</v>
      </c>
      <c r="V518" s="308" t="s">
        <v>2208</v>
      </c>
      <c r="W518" s="308" t="s">
        <v>2208</v>
      </c>
      <c r="X518" s="308" t="s">
        <v>2208</v>
      </c>
      <c r="Y518" s="308" t="s">
        <v>2208</v>
      </c>
      <c r="Z518" s="308" t="s">
        <v>2208</v>
      </c>
    </row>
    <row r="519" spans="2:26" hidden="1" outlineLevel="1" x14ac:dyDescent="0.3">
      <c r="B519" s="306" t="s">
        <v>2847</v>
      </c>
      <c r="C519" s="308" t="s">
        <v>2208</v>
      </c>
      <c r="D519" s="308" t="s">
        <v>2208</v>
      </c>
      <c r="E519" s="308" t="s">
        <v>2208</v>
      </c>
      <c r="F519" s="308" t="s">
        <v>2208</v>
      </c>
      <c r="G519" s="308" t="s">
        <v>2208</v>
      </c>
      <c r="H519" s="308" t="s">
        <v>2208</v>
      </c>
      <c r="I519" s="308" t="s">
        <v>2208</v>
      </c>
      <c r="J519" s="308" t="s">
        <v>2208</v>
      </c>
      <c r="K519" s="308" t="s">
        <v>2208</v>
      </c>
      <c r="L519" s="308" t="s">
        <v>2208</v>
      </c>
      <c r="M519" s="308" t="s">
        <v>2208</v>
      </c>
      <c r="N519" s="308" t="s">
        <v>2208</v>
      </c>
      <c r="O519" s="308" t="s">
        <v>2208</v>
      </c>
      <c r="P519" s="308" t="s">
        <v>2208</v>
      </c>
      <c r="Q519" s="308" t="s">
        <v>2208</v>
      </c>
      <c r="R519" s="308" t="s">
        <v>2208</v>
      </c>
      <c r="S519" s="308" t="s">
        <v>2208</v>
      </c>
      <c r="T519" s="308" t="s">
        <v>2208</v>
      </c>
      <c r="U519" s="308" t="s">
        <v>2208</v>
      </c>
      <c r="V519" s="308" t="s">
        <v>2208</v>
      </c>
      <c r="W519" s="308" t="s">
        <v>2208</v>
      </c>
      <c r="X519" s="308" t="s">
        <v>2208</v>
      </c>
      <c r="Y519" s="308" t="s">
        <v>2208</v>
      </c>
      <c r="Z519" s="308" t="s">
        <v>2208</v>
      </c>
    </row>
    <row r="520" spans="2:26" hidden="1" outlineLevel="1" x14ac:dyDescent="0.3">
      <c r="B520" s="306" t="s">
        <v>2848</v>
      </c>
      <c r="C520" s="308" t="s">
        <v>2208</v>
      </c>
      <c r="D520" s="308" t="s">
        <v>2208</v>
      </c>
      <c r="E520" s="308" t="s">
        <v>2208</v>
      </c>
      <c r="F520" s="308" t="s">
        <v>2208</v>
      </c>
      <c r="G520" s="308" t="s">
        <v>2208</v>
      </c>
      <c r="H520" s="308" t="s">
        <v>2208</v>
      </c>
      <c r="I520" s="308" t="s">
        <v>2208</v>
      </c>
      <c r="J520" s="308" t="s">
        <v>2208</v>
      </c>
      <c r="K520" s="308" t="s">
        <v>2208</v>
      </c>
      <c r="L520" s="308" t="s">
        <v>2208</v>
      </c>
      <c r="M520" s="308" t="s">
        <v>2208</v>
      </c>
      <c r="N520" s="308" t="s">
        <v>2208</v>
      </c>
      <c r="O520" s="308" t="s">
        <v>2208</v>
      </c>
      <c r="P520" s="308" t="s">
        <v>2208</v>
      </c>
      <c r="Q520" s="308" t="s">
        <v>2208</v>
      </c>
      <c r="R520" s="308" t="s">
        <v>2208</v>
      </c>
      <c r="S520" s="308" t="s">
        <v>2208</v>
      </c>
      <c r="T520" s="308" t="s">
        <v>2208</v>
      </c>
      <c r="U520" s="308" t="s">
        <v>2208</v>
      </c>
      <c r="V520" s="308" t="s">
        <v>2208</v>
      </c>
      <c r="W520" s="308" t="s">
        <v>2208</v>
      </c>
      <c r="X520" s="308" t="s">
        <v>2208</v>
      </c>
      <c r="Y520" s="308" t="s">
        <v>2208</v>
      </c>
      <c r="Z520" s="308" t="s">
        <v>2208</v>
      </c>
    </row>
    <row r="521" spans="2:26" hidden="1" outlineLevel="1" x14ac:dyDescent="0.3">
      <c r="B521" s="306" t="s">
        <v>2849</v>
      </c>
      <c r="C521" s="308" t="s">
        <v>2208</v>
      </c>
      <c r="D521" s="308" t="s">
        <v>2208</v>
      </c>
      <c r="E521" s="308" t="s">
        <v>2208</v>
      </c>
      <c r="F521" s="308" t="s">
        <v>2208</v>
      </c>
      <c r="G521" s="308" t="s">
        <v>2208</v>
      </c>
      <c r="H521" s="308" t="s">
        <v>2208</v>
      </c>
      <c r="I521" s="308" t="s">
        <v>2208</v>
      </c>
      <c r="J521" s="308" t="s">
        <v>2208</v>
      </c>
      <c r="K521" s="308" t="s">
        <v>2208</v>
      </c>
      <c r="L521" s="308" t="s">
        <v>2208</v>
      </c>
      <c r="M521" s="308" t="s">
        <v>2208</v>
      </c>
      <c r="N521" s="308" t="s">
        <v>2208</v>
      </c>
      <c r="O521" s="308" t="s">
        <v>2208</v>
      </c>
      <c r="P521" s="308" t="s">
        <v>2208</v>
      </c>
      <c r="Q521" s="308" t="s">
        <v>2208</v>
      </c>
      <c r="R521" s="308" t="s">
        <v>2208</v>
      </c>
      <c r="S521" s="308" t="s">
        <v>2208</v>
      </c>
      <c r="T521" s="308" t="s">
        <v>2208</v>
      </c>
      <c r="U521" s="308" t="s">
        <v>2208</v>
      </c>
      <c r="V521" s="308" t="s">
        <v>2208</v>
      </c>
      <c r="W521" s="308" t="s">
        <v>2208</v>
      </c>
      <c r="X521" s="308" t="s">
        <v>2208</v>
      </c>
      <c r="Y521" s="308" t="s">
        <v>2208</v>
      </c>
      <c r="Z521" s="308" t="s">
        <v>2208</v>
      </c>
    </row>
    <row r="522" spans="2:26" hidden="1" outlineLevel="1" x14ac:dyDescent="0.3">
      <c r="B522" s="306" t="s">
        <v>2850</v>
      </c>
      <c r="C522" s="308" t="s">
        <v>2208</v>
      </c>
      <c r="D522" s="308" t="s">
        <v>2208</v>
      </c>
      <c r="E522" s="308" t="s">
        <v>2208</v>
      </c>
      <c r="F522" s="308" t="s">
        <v>2208</v>
      </c>
      <c r="G522" s="308" t="s">
        <v>2208</v>
      </c>
      <c r="H522" s="308" t="s">
        <v>2208</v>
      </c>
      <c r="I522" s="308" t="s">
        <v>2208</v>
      </c>
      <c r="J522" s="308" t="s">
        <v>2208</v>
      </c>
      <c r="K522" s="308" t="s">
        <v>2208</v>
      </c>
      <c r="L522" s="308" t="s">
        <v>2208</v>
      </c>
      <c r="M522" s="308" t="s">
        <v>2208</v>
      </c>
      <c r="N522" s="308" t="s">
        <v>2208</v>
      </c>
      <c r="O522" s="308" t="s">
        <v>2208</v>
      </c>
      <c r="P522" s="308" t="s">
        <v>2208</v>
      </c>
      <c r="Q522" s="308" t="s">
        <v>2208</v>
      </c>
      <c r="R522" s="308" t="s">
        <v>2208</v>
      </c>
      <c r="S522" s="308" t="s">
        <v>2208</v>
      </c>
      <c r="T522" s="308" t="s">
        <v>2208</v>
      </c>
      <c r="U522" s="308" t="s">
        <v>2208</v>
      </c>
      <c r="V522" s="308" t="s">
        <v>2208</v>
      </c>
      <c r="W522" s="308" t="s">
        <v>2208</v>
      </c>
      <c r="X522" s="308" t="s">
        <v>2208</v>
      </c>
      <c r="Y522" s="308" t="s">
        <v>2208</v>
      </c>
      <c r="Z522" s="308" t="s">
        <v>2208</v>
      </c>
    </row>
    <row r="523" spans="2:26" hidden="1" outlineLevel="1" x14ac:dyDescent="0.3">
      <c r="B523" s="306" t="s">
        <v>2851</v>
      </c>
      <c r="C523" s="308" t="s">
        <v>2208</v>
      </c>
      <c r="D523" s="308" t="s">
        <v>2208</v>
      </c>
      <c r="E523" s="308" t="s">
        <v>2208</v>
      </c>
      <c r="F523" s="308" t="s">
        <v>2208</v>
      </c>
      <c r="G523" s="308" t="s">
        <v>2208</v>
      </c>
      <c r="H523" s="308" t="s">
        <v>2208</v>
      </c>
      <c r="I523" s="308" t="s">
        <v>2208</v>
      </c>
      <c r="J523" s="308" t="s">
        <v>2208</v>
      </c>
      <c r="K523" s="308" t="s">
        <v>2208</v>
      </c>
      <c r="L523" s="308" t="s">
        <v>2208</v>
      </c>
      <c r="M523" s="308" t="s">
        <v>2208</v>
      </c>
      <c r="N523" s="308" t="s">
        <v>2208</v>
      </c>
      <c r="O523" s="308" t="s">
        <v>2208</v>
      </c>
      <c r="P523" s="308" t="s">
        <v>2208</v>
      </c>
      <c r="Q523" s="308" t="s">
        <v>2208</v>
      </c>
      <c r="R523" s="308" t="s">
        <v>2208</v>
      </c>
      <c r="S523" s="308" t="s">
        <v>2208</v>
      </c>
      <c r="T523" s="308" t="s">
        <v>2208</v>
      </c>
      <c r="U523" s="308" t="s">
        <v>2208</v>
      </c>
      <c r="V523" s="308" t="s">
        <v>2208</v>
      </c>
      <c r="W523" s="308" t="s">
        <v>2208</v>
      </c>
      <c r="X523" s="308" t="s">
        <v>2208</v>
      </c>
      <c r="Y523" s="308" t="s">
        <v>2208</v>
      </c>
      <c r="Z523" s="308" t="s">
        <v>2208</v>
      </c>
    </row>
    <row r="524" spans="2:26" hidden="1" outlineLevel="1" x14ac:dyDescent="0.3">
      <c r="B524" s="306" t="s">
        <v>2852</v>
      </c>
      <c r="C524" s="308" t="s">
        <v>2208</v>
      </c>
      <c r="D524" s="308" t="s">
        <v>2208</v>
      </c>
      <c r="E524" s="308" t="s">
        <v>2208</v>
      </c>
      <c r="F524" s="308" t="s">
        <v>2208</v>
      </c>
      <c r="G524" s="308" t="s">
        <v>2208</v>
      </c>
      <c r="H524" s="308" t="s">
        <v>2208</v>
      </c>
      <c r="I524" s="308" t="s">
        <v>2208</v>
      </c>
      <c r="J524" s="308" t="s">
        <v>2208</v>
      </c>
      <c r="K524" s="308" t="s">
        <v>2208</v>
      </c>
      <c r="L524" s="308" t="s">
        <v>2208</v>
      </c>
      <c r="M524" s="308" t="s">
        <v>2208</v>
      </c>
      <c r="N524" s="308" t="s">
        <v>2208</v>
      </c>
      <c r="O524" s="308" t="s">
        <v>2208</v>
      </c>
      <c r="P524" s="308" t="s">
        <v>2208</v>
      </c>
      <c r="Q524" s="308" t="s">
        <v>2208</v>
      </c>
      <c r="R524" s="308" t="s">
        <v>2208</v>
      </c>
      <c r="S524" s="308" t="s">
        <v>2208</v>
      </c>
      <c r="T524" s="308" t="s">
        <v>2208</v>
      </c>
      <c r="U524" s="308" t="s">
        <v>2208</v>
      </c>
      <c r="V524" s="308" t="s">
        <v>2208</v>
      </c>
      <c r="W524" s="308" t="s">
        <v>2208</v>
      </c>
      <c r="X524" s="308" t="s">
        <v>2208</v>
      </c>
      <c r="Y524" s="308" t="s">
        <v>2208</v>
      </c>
      <c r="Z524" s="308" t="s">
        <v>2208</v>
      </c>
    </row>
    <row r="525" spans="2:26" hidden="1" outlineLevel="1" x14ac:dyDescent="0.3">
      <c r="B525" s="306" t="s">
        <v>2853</v>
      </c>
      <c r="C525" s="308" t="s">
        <v>2208</v>
      </c>
      <c r="D525" s="308" t="s">
        <v>2208</v>
      </c>
      <c r="E525" s="308" t="s">
        <v>2208</v>
      </c>
      <c r="F525" s="308" t="s">
        <v>2208</v>
      </c>
      <c r="G525" s="308" t="s">
        <v>2208</v>
      </c>
      <c r="H525" s="308" t="s">
        <v>2208</v>
      </c>
      <c r="I525" s="308" t="s">
        <v>2208</v>
      </c>
      <c r="J525" s="308" t="s">
        <v>2208</v>
      </c>
      <c r="K525" s="308" t="s">
        <v>2208</v>
      </c>
      <c r="L525" s="308" t="s">
        <v>2208</v>
      </c>
      <c r="M525" s="308" t="s">
        <v>2208</v>
      </c>
      <c r="N525" s="308" t="s">
        <v>2208</v>
      </c>
      <c r="O525" s="308" t="s">
        <v>2208</v>
      </c>
      <c r="P525" s="308" t="s">
        <v>2208</v>
      </c>
      <c r="Q525" s="308" t="s">
        <v>2208</v>
      </c>
      <c r="R525" s="308" t="s">
        <v>2208</v>
      </c>
      <c r="S525" s="308" t="s">
        <v>2208</v>
      </c>
      <c r="T525" s="308" t="s">
        <v>2208</v>
      </c>
      <c r="U525" s="308" t="s">
        <v>2208</v>
      </c>
      <c r="V525" s="308" t="s">
        <v>2208</v>
      </c>
      <c r="W525" s="308" t="s">
        <v>2208</v>
      </c>
      <c r="X525" s="308" t="s">
        <v>2208</v>
      </c>
      <c r="Y525" s="308" t="s">
        <v>2208</v>
      </c>
      <c r="Z525" s="308" t="s">
        <v>2208</v>
      </c>
    </row>
    <row r="526" spans="2:26" hidden="1" outlineLevel="1" x14ac:dyDescent="0.3">
      <c r="B526" s="306" t="s">
        <v>2854</v>
      </c>
      <c r="C526" s="308" t="s">
        <v>2208</v>
      </c>
      <c r="D526" s="308" t="s">
        <v>2208</v>
      </c>
      <c r="E526" s="308" t="s">
        <v>2208</v>
      </c>
      <c r="F526" s="308" t="s">
        <v>2208</v>
      </c>
      <c r="G526" s="308" t="s">
        <v>2208</v>
      </c>
      <c r="H526" s="308" t="s">
        <v>2208</v>
      </c>
      <c r="I526" s="308" t="s">
        <v>2208</v>
      </c>
      <c r="J526" s="308" t="s">
        <v>2208</v>
      </c>
      <c r="K526" s="308" t="s">
        <v>2208</v>
      </c>
      <c r="L526" s="308" t="s">
        <v>2208</v>
      </c>
      <c r="M526" s="308" t="s">
        <v>2208</v>
      </c>
      <c r="N526" s="308" t="s">
        <v>2208</v>
      </c>
      <c r="O526" s="308" t="s">
        <v>2208</v>
      </c>
      <c r="P526" s="308" t="s">
        <v>2208</v>
      </c>
      <c r="Q526" s="308" t="s">
        <v>2208</v>
      </c>
      <c r="R526" s="308" t="s">
        <v>2208</v>
      </c>
      <c r="S526" s="308" t="s">
        <v>2208</v>
      </c>
      <c r="T526" s="308" t="s">
        <v>2208</v>
      </c>
      <c r="U526" s="308" t="s">
        <v>2208</v>
      </c>
      <c r="V526" s="308" t="s">
        <v>2208</v>
      </c>
      <c r="W526" s="308" t="s">
        <v>2208</v>
      </c>
      <c r="X526" s="308" t="s">
        <v>2208</v>
      </c>
      <c r="Y526" s="308" t="s">
        <v>2208</v>
      </c>
      <c r="Z526" s="308" t="s">
        <v>2208</v>
      </c>
    </row>
    <row r="527" spans="2:26" hidden="1" outlineLevel="1" x14ac:dyDescent="0.3">
      <c r="B527" s="306" t="s">
        <v>2855</v>
      </c>
      <c r="C527" s="308" t="s">
        <v>2208</v>
      </c>
      <c r="D527" s="308" t="s">
        <v>2208</v>
      </c>
      <c r="E527" s="308" t="s">
        <v>2208</v>
      </c>
      <c r="F527" s="308" t="s">
        <v>2208</v>
      </c>
      <c r="G527" s="308" t="s">
        <v>2208</v>
      </c>
      <c r="H527" s="308" t="s">
        <v>2208</v>
      </c>
      <c r="I527" s="308" t="s">
        <v>2208</v>
      </c>
      <c r="J527" s="308" t="s">
        <v>2208</v>
      </c>
      <c r="K527" s="308" t="s">
        <v>2208</v>
      </c>
      <c r="L527" s="308" t="s">
        <v>2208</v>
      </c>
      <c r="M527" s="308" t="s">
        <v>2208</v>
      </c>
      <c r="N527" s="308" t="s">
        <v>2208</v>
      </c>
      <c r="O527" s="308" t="s">
        <v>2208</v>
      </c>
      <c r="P527" s="308" t="s">
        <v>2208</v>
      </c>
      <c r="Q527" s="308" t="s">
        <v>2208</v>
      </c>
      <c r="R527" s="308" t="s">
        <v>2208</v>
      </c>
      <c r="S527" s="308" t="s">
        <v>2208</v>
      </c>
      <c r="T527" s="308" t="s">
        <v>2208</v>
      </c>
      <c r="U527" s="308" t="s">
        <v>2208</v>
      </c>
      <c r="V527" s="308" t="s">
        <v>2208</v>
      </c>
      <c r="W527" s="308" t="s">
        <v>2208</v>
      </c>
      <c r="X527" s="308" t="s">
        <v>2208</v>
      </c>
      <c r="Y527" s="308" t="s">
        <v>2208</v>
      </c>
      <c r="Z527" s="308" t="s">
        <v>2208</v>
      </c>
    </row>
    <row r="528" spans="2:26" hidden="1" outlineLevel="1" x14ac:dyDescent="0.3">
      <c r="B528" s="306" t="s">
        <v>2856</v>
      </c>
      <c r="C528" s="308" t="s">
        <v>2208</v>
      </c>
      <c r="D528" s="308" t="s">
        <v>2208</v>
      </c>
      <c r="E528" s="308" t="s">
        <v>2208</v>
      </c>
      <c r="F528" s="308" t="s">
        <v>2208</v>
      </c>
      <c r="G528" s="308" t="s">
        <v>2208</v>
      </c>
      <c r="H528" s="308" t="s">
        <v>2208</v>
      </c>
      <c r="I528" s="308" t="s">
        <v>2208</v>
      </c>
      <c r="J528" s="308" t="s">
        <v>2208</v>
      </c>
      <c r="K528" s="308" t="s">
        <v>2208</v>
      </c>
      <c r="L528" s="308" t="s">
        <v>2208</v>
      </c>
      <c r="M528" s="308" t="s">
        <v>2208</v>
      </c>
      <c r="N528" s="308" t="s">
        <v>2208</v>
      </c>
      <c r="O528" s="308" t="s">
        <v>2208</v>
      </c>
      <c r="P528" s="308" t="s">
        <v>2208</v>
      </c>
      <c r="Q528" s="308" t="s">
        <v>2208</v>
      </c>
      <c r="R528" s="308" t="s">
        <v>2208</v>
      </c>
      <c r="S528" s="308" t="s">
        <v>2208</v>
      </c>
      <c r="T528" s="308" t="s">
        <v>2208</v>
      </c>
      <c r="U528" s="308" t="s">
        <v>2208</v>
      </c>
      <c r="V528" s="308" t="s">
        <v>2208</v>
      </c>
      <c r="W528" s="308" t="s">
        <v>2208</v>
      </c>
      <c r="X528" s="308" t="s">
        <v>2208</v>
      </c>
      <c r="Y528" s="308" t="s">
        <v>2208</v>
      </c>
      <c r="Z528" s="308" t="s">
        <v>2208</v>
      </c>
    </row>
    <row r="529" spans="2:26" hidden="1" outlineLevel="1" x14ac:dyDescent="0.3">
      <c r="B529" s="306" t="s">
        <v>2857</v>
      </c>
      <c r="C529" s="308" t="s">
        <v>2208</v>
      </c>
      <c r="D529" s="308" t="s">
        <v>2208</v>
      </c>
      <c r="E529" s="308" t="s">
        <v>2208</v>
      </c>
      <c r="F529" s="308" t="s">
        <v>2208</v>
      </c>
      <c r="G529" s="308" t="s">
        <v>2208</v>
      </c>
      <c r="H529" s="308" t="s">
        <v>2208</v>
      </c>
      <c r="I529" s="308" t="s">
        <v>2208</v>
      </c>
      <c r="J529" s="308" t="s">
        <v>2208</v>
      </c>
      <c r="K529" s="308" t="s">
        <v>2208</v>
      </c>
      <c r="L529" s="308" t="s">
        <v>2208</v>
      </c>
      <c r="M529" s="308" t="s">
        <v>2208</v>
      </c>
      <c r="N529" s="308" t="s">
        <v>2208</v>
      </c>
      <c r="O529" s="308" t="s">
        <v>2208</v>
      </c>
      <c r="P529" s="308" t="s">
        <v>2208</v>
      </c>
      <c r="Q529" s="308" t="s">
        <v>2208</v>
      </c>
      <c r="R529" s="308" t="s">
        <v>2208</v>
      </c>
      <c r="S529" s="308" t="s">
        <v>2208</v>
      </c>
      <c r="T529" s="308" t="s">
        <v>2208</v>
      </c>
      <c r="U529" s="308" t="s">
        <v>2208</v>
      </c>
      <c r="V529" s="308" t="s">
        <v>2208</v>
      </c>
      <c r="W529" s="308" t="s">
        <v>2208</v>
      </c>
      <c r="X529" s="308" t="s">
        <v>2208</v>
      </c>
      <c r="Y529" s="308" t="s">
        <v>2208</v>
      </c>
      <c r="Z529" s="308" t="s">
        <v>2208</v>
      </c>
    </row>
    <row r="530" spans="2:26" hidden="1" outlineLevel="1" x14ac:dyDescent="0.3">
      <c r="B530" s="306" t="s">
        <v>2858</v>
      </c>
      <c r="C530" s="308" t="s">
        <v>2208</v>
      </c>
      <c r="D530" s="308" t="s">
        <v>2208</v>
      </c>
      <c r="E530" s="308" t="s">
        <v>2208</v>
      </c>
      <c r="F530" s="308" t="s">
        <v>2208</v>
      </c>
      <c r="G530" s="308" t="s">
        <v>2208</v>
      </c>
      <c r="H530" s="308" t="s">
        <v>2208</v>
      </c>
      <c r="I530" s="308" t="s">
        <v>2208</v>
      </c>
      <c r="J530" s="308" t="s">
        <v>2208</v>
      </c>
      <c r="K530" s="308" t="s">
        <v>2208</v>
      </c>
      <c r="L530" s="308" t="s">
        <v>2208</v>
      </c>
      <c r="M530" s="308" t="s">
        <v>2208</v>
      </c>
      <c r="N530" s="308" t="s">
        <v>2208</v>
      </c>
      <c r="O530" s="308" t="s">
        <v>2208</v>
      </c>
      <c r="P530" s="308" t="s">
        <v>2208</v>
      </c>
      <c r="Q530" s="308" t="s">
        <v>2208</v>
      </c>
      <c r="R530" s="308" t="s">
        <v>2208</v>
      </c>
      <c r="S530" s="308" t="s">
        <v>2208</v>
      </c>
      <c r="T530" s="308" t="s">
        <v>2208</v>
      </c>
      <c r="U530" s="308" t="s">
        <v>2208</v>
      </c>
      <c r="V530" s="308" t="s">
        <v>2208</v>
      </c>
      <c r="W530" s="308" t="s">
        <v>2208</v>
      </c>
      <c r="X530" s="308" t="s">
        <v>2208</v>
      </c>
      <c r="Y530" s="308" t="s">
        <v>2208</v>
      </c>
      <c r="Z530" s="308" t="s">
        <v>2208</v>
      </c>
    </row>
    <row r="531" spans="2:26" hidden="1" outlineLevel="1" x14ac:dyDescent="0.3">
      <c r="B531" s="306" t="s">
        <v>2859</v>
      </c>
      <c r="C531" s="308" t="s">
        <v>2208</v>
      </c>
      <c r="D531" s="308" t="s">
        <v>2208</v>
      </c>
      <c r="E531" s="308" t="s">
        <v>2208</v>
      </c>
      <c r="F531" s="308" t="s">
        <v>2208</v>
      </c>
      <c r="G531" s="308" t="s">
        <v>2208</v>
      </c>
      <c r="H531" s="308" t="s">
        <v>2208</v>
      </c>
      <c r="I531" s="308" t="s">
        <v>2208</v>
      </c>
      <c r="J531" s="308" t="s">
        <v>2208</v>
      </c>
      <c r="K531" s="308" t="s">
        <v>2208</v>
      </c>
      <c r="L531" s="308" t="s">
        <v>2208</v>
      </c>
      <c r="M531" s="308" t="s">
        <v>2208</v>
      </c>
      <c r="N531" s="308" t="s">
        <v>2208</v>
      </c>
      <c r="O531" s="308" t="s">
        <v>2208</v>
      </c>
      <c r="P531" s="308" t="s">
        <v>2208</v>
      </c>
      <c r="Q531" s="308" t="s">
        <v>2208</v>
      </c>
      <c r="R531" s="308" t="s">
        <v>2208</v>
      </c>
      <c r="S531" s="308" t="s">
        <v>2208</v>
      </c>
      <c r="T531" s="308" t="s">
        <v>2208</v>
      </c>
      <c r="U531" s="308" t="s">
        <v>2208</v>
      </c>
      <c r="V531" s="308" t="s">
        <v>2208</v>
      </c>
      <c r="W531" s="308" t="s">
        <v>2208</v>
      </c>
      <c r="X531" s="308" t="s">
        <v>2208</v>
      </c>
      <c r="Y531" s="308" t="s">
        <v>2208</v>
      </c>
      <c r="Z531" s="308" t="s">
        <v>2208</v>
      </c>
    </row>
    <row r="532" spans="2:26" hidden="1" outlineLevel="1" x14ac:dyDescent="0.3">
      <c r="B532" s="306" t="s">
        <v>2860</v>
      </c>
      <c r="C532" s="308" t="s">
        <v>2208</v>
      </c>
      <c r="D532" s="308" t="s">
        <v>2208</v>
      </c>
      <c r="E532" s="308" t="s">
        <v>2208</v>
      </c>
      <c r="F532" s="308" t="s">
        <v>2208</v>
      </c>
      <c r="G532" s="308" t="s">
        <v>2208</v>
      </c>
      <c r="H532" s="308" t="s">
        <v>2208</v>
      </c>
      <c r="I532" s="308" t="s">
        <v>2208</v>
      </c>
      <c r="J532" s="308" t="s">
        <v>2208</v>
      </c>
      <c r="K532" s="308" t="s">
        <v>2208</v>
      </c>
      <c r="L532" s="308" t="s">
        <v>2208</v>
      </c>
      <c r="M532" s="308" t="s">
        <v>2208</v>
      </c>
      <c r="N532" s="308" t="s">
        <v>2208</v>
      </c>
      <c r="O532" s="308" t="s">
        <v>2208</v>
      </c>
      <c r="P532" s="308" t="s">
        <v>2208</v>
      </c>
      <c r="Q532" s="308" t="s">
        <v>2208</v>
      </c>
      <c r="R532" s="308" t="s">
        <v>2208</v>
      </c>
      <c r="S532" s="308" t="s">
        <v>2208</v>
      </c>
      <c r="T532" s="308" t="s">
        <v>2208</v>
      </c>
      <c r="U532" s="308" t="s">
        <v>2208</v>
      </c>
      <c r="V532" s="308" t="s">
        <v>2208</v>
      </c>
      <c r="W532" s="308" t="s">
        <v>2208</v>
      </c>
      <c r="X532" s="308" t="s">
        <v>2208</v>
      </c>
      <c r="Y532" s="308" t="s">
        <v>2208</v>
      </c>
      <c r="Z532" s="308" t="s">
        <v>2208</v>
      </c>
    </row>
    <row r="533" spans="2:26" hidden="1" outlineLevel="1" x14ac:dyDescent="0.3">
      <c r="B533" s="306" t="s">
        <v>2861</v>
      </c>
      <c r="C533" s="308" t="s">
        <v>2208</v>
      </c>
      <c r="D533" s="308" t="s">
        <v>2208</v>
      </c>
      <c r="E533" s="308" t="s">
        <v>2208</v>
      </c>
      <c r="F533" s="308" t="s">
        <v>2208</v>
      </c>
      <c r="G533" s="308" t="s">
        <v>2208</v>
      </c>
      <c r="H533" s="308" t="s">
        <v>2208</v>
      </c>
      <c r="I533" s="308" t="s">
        <v>2208</v>
      </c>
      <c r="J533" s="308" t="s">
        <v>2208</v>
      </c>
      <c r="K533" s="308" t="s">
        <v>2208</v>
      </c>
      <c r="L533" s="308" t="s">
        <v>2208</v>
      </c>
      <c r="M533" s="308" t="s">
        <v>2208</v>
      </c>
      <c r="N533" s="308" t="s">
        <v>2208</v>
      </c>
      <c r="O533" s="308" t="s">
        <v>2208</v>
      </c>
      <c r="P533" s="308" t="s">
        <v>2208</v>
      </c>
      <c r="Q533" s="308" t="s">
        <v>2208</v>
      </c>
      <c r="R533" s="308" t="s">
        <v>2208</v>
      </c>
      <c r="S533" s="308" t="s">
        <v>2208</v>
      </c>
      <c r="T533" s="308" t="s">
        <v>2208</v>
      </c>
      <c r="U533" s="308" t="s">
        <v>2208</v>
      </c>
      <c r="V533" s="308" t="s">
        <v>2208</v>
      </c>
      <c r="W533" s="308" t="s">
        <v>2208</v>
      </c>
      <c r="X533" s="308" t="s">
        <v>2208</v>
      </c>
      <c r="Y533" s="308" t="s">
        <v>2208</v>
      </c>
      <c r="Z533" s="308" t="s">
        <v>2208</v>
      </c>
    </row>
    <row r="534" spans="2:26" hidden="1" outlineLevel="1" x14ac:dyDescent="0.3">
      <c r="B534" s="306" t="s">
        <v>2862</v>
      </c>
      <c r="C534" s="308" t="s">
        <v>2208</v>
      </c>
      <c r="D534" s="308" t="s">
        <v>2208</v>
      </c>
      <c r="E534" s="308" t="s">
        <v>2208</v>
      </c>
      <c r="F534" s="308" t="s">
        <v>2208</v>
      </c>
      <c r="G534" s="308" t="s">
        <v>2208</v>
      </c>
      <c r="H534" s="308" t="s">
        <v>2208</v>
      </c>
      <c r="I534" s="308" t="s">
        <v>2208</v>
      </c>
      <c r="J534" s="308" t="s">
        <v>2208</v>
      </c>
      <c r="K534" s="308" t="s">
        <v>2208</v>
      </c>
      <c r="L534" s="308" t="s">
        <v>2208</v>
      </c>
      <c r="M534" s="308" t="s">
        <v>2208</v>
      </c>
      <c r="N534" s="308" t="s">
        <v>2208</v>
      </c>
      <c r="O534" s="308" t="s">
        <v>2208</v>
      </c>
      <c r="P534" s="308" t="s">
        <v>2208</v>
      </c>
      <c r="Q534" s="308" t="s">
        <v>2208</v>
      </c>
      <c r="R534" s="308" t="s">
        <v>2208</v>
      </c>
      <c r="S534" s="308" t="s">
        <v>2208</v>
      </c>
      <c r="T534" s="308" t="s">
        <v>2208</v>
      </c>
      <c r="U534" s="308" t="s">
        <v>2208</v>
      </c>
      <c r="V534" s="308" t="s">
        <v>2208</v>
      </c>
      <c r="W534" s="308" t="s">
        <v>2208</v>
      </c>
      <c r="X534" s="308" t="s">
        <v>2208</v>
      </c>
      <c r="Y534" s="308" t="s">
        <v>2208</v>
      </c>
      <c r="Z534" s="308" t="s">
        <v>2208</v>
      </c>
    </row>
    <row r="535" spans="2:26" hidden="1" outlineLevel="1" x14ac:dyDescent="0.3">
      <c r="B535" s="306" t="s">
        <v>2863</v>
      </c>
      <c r="C535" s="308" t="s">
        <v>2208</v>
      </c>
      <c r="D535" s="308" t="s">
        <v>2208</v>
      </c>
      <c r="E535" s="308" t="s">
        <v>2208</v>
      </c>
      <c r="F535" s="308" t="s">
        <v>2208</v>
      </c>
      <c r="G535" s="308" t="s">
        <v>2208</v>
      </c>
      <c r="H535" s="308" t="s">
        <v>2208</v>
      </c>
      <c r="I535" s="308" t="s">
        <v>2208</v>
      </c>
      <c r="J535" s="308" t="s">
        <v>2208</v>
      </c>
      <c r="K535" s="308" t="s">
        <v>2208</v>
      </c>
      <c r="L535" s="308" t="s">
        <v>2208</v>
      </c>
      <c r="M535" s="308" t="s">
        <v>2208</v>
      </c>
      <c r="N535" s="308" t="s">
        <v>2208</v>
      </c>
      <c r="O535" s="308" t="s">
        <v>2208</v>
      </c>
      <c r="P535" s="308" t="s">
        <v>2208</v>
      </c>
      <c r="Q535" s="308" t="s">
        <v>2208</v>
      </c>
      <c r="R535" s="308" t="s">
        <v>2208</v>
      </c>
      <c r="S535" s="308" t="s">
        <v>2208</v>
      </c>
      <c r="T535" s="308" t="s">
        <v>2208</v>
      </c>
      <c r="U535" s="308" t="s">
        <v>2208</v>
      </c>
      <c r="V535" s="308" t="s">
        <v>2208</v>
      </c>
      <c r="W535" s="308" t="s">
        <v>2208</v>
      </c>
      <c r="X535" s="308" t="s">
        <v>2208</v>
      </c>
      <c r="Y535" s="308" t="s">
        <v>2208</v>
      </c>
      <c r="Z535" s="308" t="s">
        <v>2208</v>
      </c>
    </row>
    <row r="536" spans="2:26" hidden="1" outlineLevel="1" x14ac:dyDescent="0.3">
      <c r="B536" s="306" t="s">
        <v>2864</v>
      </c>
      <c r="C536" s="308" t="s">
        <v>2208</v>
      </c>
      <c r="D536" s="308" t="s">
        <v>2208</v>
      </c>
      <c r="E536" s="308" t="s">
        <v>2208</v>
      </c>
      <c r="F536" s="308" t="s">
        <v>2208</v>
      </c>
      <c r="G536" s="308" t="s">
        <v>2208</v>
      </c>
      <c r="H536" s="308" t="s">
        <v>2208</v>
      </c>
      <c r="I536" s="308" t="s">
        <v>2208</v>
      </c>
      <c r="J536" s="308" t="s">
        <v>2208</v>
      </c>
      <c r="K536" s="308" t="s">
        <v>2208</v>
      </c>
      <c r="L536" s="308" t="s">
        <v>2208</v>
      </c>
      <c r="M536" s="308" t="s">
        <v>2208</v>
      </c>
      <c r="N536" s="308" t="s">
        <v>2208</v>
      </c>
      <c r="O536" s="308" t="s">
        <v>2208</v>
      </c>
      <c r="P536" s="308" t="s">
        <v>2208</v>
      </c>
      <c r="Q536" s="308" t="s">
        <v>2208</v>
      </c>
      <c r="R536" s="308" t="s">
        <v>2208</v>
      </c>
      <c r="S536" s="308" t="s">
        <v>2208</v>
      </c>
      <c r="T536" s="308" t="s">
        <v>2208</v>
      </c>
      <c r="U536" s="308" t="s">
        <v>2208</v>
      </c>
      <c r="V536" s="308" t="s">
        <v>2208</v>
      </c>
      <c r="W536" s="308" t="s">
        <v>2208</v>
      </c>
      <c r="X536" s="308" t="s">
        <v>2208</v>
      </c>
      <c r="Y536" s="308" t="s">
        <v>2208</v>
      </c>
      <c r="Z536" s="308" t="s">
        <v>2208</v>
      </c>
    </row>
    <row r="537" spans="2:26" hidden="1" outlineLevel="1" x14ac:dyDescent="0.3">
      <c r="B537" s="306" t="s">
        <v>2865</v>
      </c>
      <c r="C537" s="308" t="s">
        <v>2208</v>
      </c>
      <c r="D537" s="308" t="s">
        <v>2208</v>
      </c>
      <c r="E537" s="308" t="s">
        <v>2208</v>
      </c>
      <c r="F537" s="308" t="s">
        <v>2208</v>
      </c>
      <c r="G537" s="308" t="s">
        <v>2208</v>
      </c>
      <c r="H537" s="308" t="s">
        <v>2208</v>
      </c>
      <c r="I537" s="308" t="s">
        <v>2208</v>
      </c>
      <c r="J537" s="308" t="s">
        <v>2208</v>
      </c>
      <c r="K537" s="308" t="s">
        <v>2208</v>
      </c>
      <c r="L537" s="308" t="s">
        <v>2208</v>
      </c>
      <c r="M537" s="308" t="s">
        <v>2208</v>
      </c>
      <c r="N537" s="308" t="s">
        <v>2208</v>
      </c>
      <c r="O537" s="308" t="s">
        <v>2208</v>
      </c>
      <c r="P537" s="308" t="s">
        <v>2208</v>
      </c>
      <c r="Q537" s="308" t="s">
        <v>2208</v>
      </c>
      <c r="R537" s="308" t="s">
        <v>2208</v>
      </c>
      <c r="S537" s="308" t="s">
        <v>2208</v>
      </c>
      <c r="T537" s="308" t="s">
        <v>2208</v>
      </c>
      <c r="U537" s="308" t="s">
        <v>2208</v>
      </c>
      <c r="V537" s="308" t="s">
        <v>2208</v>
      </c>
      <c r="W537" s="308" t="s">
        <v>2208</v>
      </c>
      <c r="X537" s="308" t="s">
        <v>2208</v>
      </c>
      <c r="Y537" s="308" t="s">
        <v>2208</v>
      </c>
      <c r="Z537" s="308" t="s">
        <v>2208</v>
      </c>
    </row>
    <row r="538" spans="2:26" hidden="1" outlineLevel="1" x14ac:dyDescent="0.3">
      <c r="B538" s="306" t="s">
        <v>2866</v>
      </c>
      <c r="C538" s="308" t="s">
        <v>2208</v>
      </c>
      <c r="D538" s="308" t="s">
        <v>2208</v>
      </c>
      <c r="E538" s="308" t="s">
        <v>2208</v>
      </c>
      <c r="F538" s="308" t="s">
        <v>2208</v>
      </c>
      <c r="G538" s="308" t="s">
        <v>2208</v>
      </c>
      <c r="H538" s="308" t="s">
        <v>2208</v>
      </c>
      <c r="I538" s="308" t="s">
        <v>2208</v>
      </c>
      <c r="J538" s="308" t="s">
        <v>2208</v>
      </c>
      <c r="K538" s="308" t="s">
        <v>2208</v>
      </c>
      <c r="L538" s="308" t="s">
        <v>2208</v>
      </c>
      <c r="M538" s="308" t="s">
        <v>2208</v>
      </c>
      <c r="N538" s="308" t="s">
        <v>2208</v>
      </c>
      <c r="O538" s="308" t="s">
        <v>2208</v>
      </c>
      <c r="P538" s="308" t="s">
        <v>2208</v>
      </c>
      <c r="Q538" s="308" t="s">
        <v>2208</v>
      </c>
      <c r="R538" s="308" t="s">
        <v>2208</v>
      </c>
      <c r="S538" s="308" t="s">
        <v>2208</v>
      </c>
      <c r="T538" s="308" t="s">
        <v>2208</v>
      </c>
      <c r="U538" s="308" t="s">
        <v>2208</v>
      </c>
      <c r="V538" s="308" t="s">
        <v>2208</v>
      </c>
      <c r="W538" s="308" t="s">
        <v>2208</v>
      </c>
      <c r="X538" s="308" t="s">
        <v>2208</v>
      </c>
      <c r="Y538" s="308" t="s">
        <v>2208</v>
      </c>
      <c r="Z538" s="308" t="s">
        <v>2208</v>
      </c>
    </row>
    <row r="539" spans="2:26" hidden="1" outlineLevel="1" x14ac:dyDescent="0.3">
      <c r="B539" s="306" t="s">
        <v>2867</v>
      </c>
      <c r="C539" s="308" t="s">
        <v>2208</v>
      </c>
      <c r="D539" s="308" t="s">
        <v>2208</v>
      </c>
      <c r="E539" s="308" t="s">
        <v>2208</v>
      </c>
      <c r="F539" s="308" t="s">
        <v>2208</v>
      </c>
      <c r="G539" s="308" t="s">
        <v>2208</v>
      </c>
      <c r="H539" s="308" t="s">
        <v>2208</v>
      </c>
      <c r="I539" s="308" t="s">
        <v>2208</v>
      </c>
      <c r="J539" s="308" t="s">
        <v>2208</v>
      </c>
      <c r="K539" s="308" t="s">
        <v>2208</v>
      </c>
      <c r="L539" s="308" t="s">
        <v>2208</v>
      </c>
      <c r="M539" s="308" t="s">
        <v>2208</v>
      </c>
      <c r="N539" s="308" t="s">
        <v>2208</v>
      </c>
      <c r="O539" s="308" t="s">
        <v>2208</v>
      </c>
      <c r="P539" s="308" t="s">
        <v>2208</v>
      </c>
      <c r="Q539" s="308" t="s">
        <v>2208</v>
      </c>
      <c r="R539" s="308" t="s">
        <v>2208</v>
      </c>
      <c r="S539" s="308" t="s">
        <v>2208</v>
      </c>
      <c r="T539" s="308" t="s">
        <v>2208</v>
      </c>
      <c r="U539" s="308" t="s">
        <v>2208</v>
      </c>
      <c r="V539" s="308" t="s">
        <v>2208</v>
      </c>
      <c r="W539" s="308" t="s">
        <v>2208</v>
      </c>
      <c r="X539" s="308" t="s">
        <v>2208</v>
      </c>
      <c r="Y539" s="308" t="s">
        <v>2208</v>
      </c>
      <c r="Z539" s="308" t="s">
        <v>2208</v>
      </c>
    </row>
    <row r="540" spans="2:26" hidden="1" outlineLevel="1" x14ac:dyDescent="0.3">
      <c r="B540" s="306" t="s">
        <v>2868</v>
      </c>
      <c r="C540" s="308" t="s">
        <v>2208</v>
      </c>
      <c r="D540" s="308" t="s">
        <v>2208</v>
      </c>
      <c r="E540" s="308" t="s">
        <v>2208</v>
      </c>
      <c r="F540" s="308" t="s">
        <v>2208</v>
      </c>
      <c r="G540" s="308" t="s">
        <v>2208</v>
      </c>
      <c r="H540" s="308" t="s">
        <v>2208</v>
      </c>
      <c r="I540" s="308" t="s">
        <v>2208</v>
      </c>
      <c r="J540" s="308" t="s">
        <v>2208</v>
      </c>
      <c r="K540" s="308" t="s">
        <v>2208</v>
      </c>
      <c r="L540" s="308" t="s">
        <v>2208</v>
      </c>
      <c r="M540" s="308" t="s">
        <v>2208</v>
      </c>
      <c r="N540" s="308" t="s">
        <v>2208</v>
      </c>
      <c r="O540" s="308" t="s">
        <v>2208</v>
      </c>
      <c r="P540" s="308" t="s">
        <v>2208</v>
      </c>
      <c r="Q540" s="308" t="s">
        <v>2208</v>
      </c>
      <c r="R540" s="308" t="s">
        <v>2208</v>
      </c>
      <c r="S540" s="308" t="s">
        <v>2208</v>
      </c>
      <c r="T540" s="308" t="s">
        <v>2208</v>
      </c>
      <c r="U540" s="308" t="s">
        <v>2208</v>
      </c>
      <c r="V540" s="308" t="s">
        <v>2208</v>
      </c>
      <c r="W540" s="308" t="s">
        <v>2208</v>
      </c>
      <c r="X540" s="308" t="s">
        <v>2208</v>
      </c>
      <c r="Y540" s="308" t="s">
        <v>2208</v>
      </c>
      <c r="Z540" s="308" t="s">
        <v>2208</v>
      </c>
    </row>
    <row r="541" spans="2:26" hidden="1" outlineLevel="1" x14ac:dyDescent="0.3">
      <c r="B541" s="306" t="s">
        <v>2869</v>
      </c>
      <c r="C541" s="308" t="s">
        <v>2208</v>
      </c>
      <c r="D541" s="308" t="s">
        <v>2208</v>
      </c>
      <c r="E541" s="308" t="s">
        <v>2208</v>
      </c>
      <c r="F541" s="308" t="s">
        <v>2208</v>
      </c>
      <c r="G541" s="308" t="s">
        <v>2208</v>
      </c>
      <c r="H541" s="308" t="s">
        <v>2208</v>
      </c>
      <c r="I541" s="308" t="s">
        <v>2208</v>
      </c>
      <c r="J541" s="308" t="s">
        <v>2208</v>
      </c>
      <c r="K541" s="308" t="s">
        <v>2208</v>
      </c>
      <c r="L541" s="308" t="s">
        <v>2208</v>
      </c>
      <c r="M541" s="308" t="s">
        <v>2208</v>
      </c>
      <c r="N541" s="308" t="s">
        <v>2208</v>
      </c>
      <c r="O541" s="308" t="s">
        <v>2208</v>
      </c>
      <c r="P541" s="308" t="s">
        <v>2208</v>
      </c>
      <c r="Q541" s="308" t="s">
        <v>2208</v>
      </c>
      <c r="R541" s="308" t="s">
        <v>2208</v>
      </c>
      <c r="S541" s="308" t="s">
        <v>2208</v>
      </c>
      <c r="T541" s="308" t="s">
        <v>2208</v>
      </c>
      <c r="U541" s="308" t="s">
        <v>2208</v>
      </c>
      <c r="V541" s="308" t="s">
        <v>2208</v>
      </c>
      <c r="W541" s="308" t="s">
        <v>2208</v>
      </c>
      <c r="X541" s="308" t="s">
        <v>2208</v>
      </c>
      <c r="Y541" s="308" t="s">
        <v>2208</v>
      </c>
      <c r="Z541" s="308" t="s">
        <v>2208</v>
      </c>
    </row>
    <row r="542" spans="2:26" hidden="1" outlineLevel="1" x14ac:dyDescent="0.3">
      <c r="B542" s="306" t="s">
        <v>2870</v>
      </c>
      <c r="C542" s="308" t="s">
        <v>2208</v>
      </c>
      <c r="D542" s="308" t="s">
        <v>2208</v>
      </c>
      <c r="E542" s="308" t="s">
        <v>2208</v>
      </c>
      <c r="F542" s="308" t="s">
        <v>2208</v>
      </c>
      <c r="G542" s="308" t="s">
        <v>2208</v>
      </c>
      <c r="H542" s="308" t="s">
        <v>2208</v>
      </c>
      <c r="I542" s="308" t="s">
        <v>2208</v>
      </c>
      <c r="J542" s="308" t="s">
        <v>2208</v>
      </c>
      <c r="K542" s="308" t="s">
        <v>2208</v>
      </c>
      <c r="L542" s="308" t="s">
        <v>2208</v>
      </c>
      <c r="M542" s="308" t="s">
        <v>2208</v>
      </c>
      <c r="N542" s="308" t="s">
        <v>2208</v>
      </c>
      <c r="O542" s="308" t="s">
        <v>2208</v>
      </c>
      <c r="P542" s="308" t="s">
        <v>2208</v>
      </c>
      <c r="Q542" s="308" t="s">
        <v>2208</v>
      </c>
      <c r="R542" s="308" t="s">
        <v>2208</v>
      </c>
      <c r="S542" s="308" t="s">
        <v>2208</v>
      </c>
      <c r="T542" s="308" t="s">
        <v>2208</v>
      </c>
      <c r="U542" s="308" t="s">
        <v>2208</v>
      </c>
      <c r="V542" s="308" t="s">
        <v>2208</v>
      </c>
      <c r="W542" s="308" t="s">
        <v>2208</v>
      </c>
      <c r="X542" s="308" t="s">
        <v>2208</v>
      </c>
      <c r="Y542" s="308" t="s">
        <v>2208</v>
      </c>
      <c r="Z542" s="308" t="s">
        <v>2208</v>
      </c>
    </row>
    <row r="543" spans="2:26" hidden="1" outlineLevel="1" x14ac:dyDescent="0.3">
      <c r="B543" s="306" t="s">
        <v>2871</v>
      </c>
      <c r="C543" s="308" t="s">
        <v>2208</v>
      </c>
      <c r="D543" s="308" t="s">
        <v>2208</v>
      </c>
      <c r="E543" s="308" t="s">
        <v>2208</v>
      </c>
      <c r="F543" s="308" t="s">
        <v>2208</v>
      </c>
      <c r="G543" s="308" t="s">
        <v>2208</v>
      </c>
      <c r="H543" s="308" t="s">
        <v>2208</v>
      </c>
      <c r="I543" s="308" t="s">
        <v>2208</v>
      </c>
      <c r="J543" s="308" t="s">
        <v>2208</v>
      </c>
      <c r="K543" s="308" t="s">
        <v>2208</v>
      </c>
      <c r="L543" s="308" t="s">
        <v>2208</v>
      </c>
      <c r="M543" s="308" t="s">
        <v>2208</v>
      </c>
      <c r="N543" s="308" t="s">
        <v>2208</v>
      </c>
      <c r="O543" s="308" t="s">
        <v>2208</v>
      </c>
      <c r="P543" s="308" t="s">
        <v>2208</v>
      </c>
      <c r="Q543" s="308" t="s">
        <v>2208</v>
      </c>
      <c r="R543" s="308" t="s">
        <v>2208</v>
      </c>
      <c r="S543" s="308" t="s">
        <v>2208</v>
      </c>
      <c r="T543" s="308" t="s">
        <v>2208</v>
      </c>
      <c r="U543" s="308" t="s">
        <v>2208</v>
      </c>
      <c r="V543" s="308" t="s">
        <v>2208</v>
      </c>
      <c r="W543" s="308" t="s">
        <v>2208</v>
      </c>
      <c r="X543" s="308" t="s">
        <v>2208</v>
      </c>
      <c r="Y543" s="308" t="s">
        <v>2208</v>
      </c>
      <c r="Z543" s="308" t="s">
        <v>2208</v>
      </c>
    </row>
    <row r="544" spans="2:26" hidden="1" outlineLevel="1" x14ac:dyDescent="0.3">
      <c r="B544" s="306" t="s">
        <v>2872</v>
      </c>
      <c r="C544" s="308" t="s">
        <v>2208</v>
      </c>
      <c r="D544" s="308" t="s">
        <v>2208</v>
      </c>
      <c r="E544" s="308" t="s">
        <v>2208</v>
      </c>
      <c r="F544" s="308" t="s">
        <v>2208</v>
      </c>
      <c r="G544" s="308" t="s">
        <v>2208</v>
      </c>
      <c r="H544" s="308" t="s">
        <v>2208</v>
      </c>
      <c r="I544" s="308" t="s">
        <v>2208</v>
      </c>
      <c r="J544" s="308" t="s">
        <v>2208</v>
      </c>
      <c r="K544" s="308" t="s">
        <v>2208</v>
      </c>
      <c r="L544" s="308" t="s">
        <v>2208</v>
      </c>
      <c r="M544" s="308" t="s">
        <v>2208</v>
      </c>
      <c r="N544" s="308" t="s">
        <v>2208</v>
      </c>
      <c r="O544" s="308" t="s">
        <v>2208</v>
      </c>
      <c r="P544" s="308" t="s">
        <v>2208</v>
      </c>
      <c r="Q544" s="308" t="s">
        <v>2208</v>
      </c>
      <c r="R544" s="308" t="s">
        <v>2208</v>
      </c>
      <c r="S544" s="308" t="s">
        <v>2208</v>
      </c>
      <c r="T544" s="308" t="s">
        <v>2208</v>
      </c>
      <c r="U544" s="308" t="s">
        <v>2208</v>
      </c>
      <c r="V544" s="308" t="s">
        <v>2208</v>
      </c>
      <c r="W544" s="308" t="s">
        <v>2208</v>
      </c>
      <c r="X544" s="308" t="s">
        <v>2208</v>
      </c>
      <c r="Y544" s="308" t="s">
        <v>2208</v>
      </c>
      <c r="Z544" s="308" t="s">
        <v>2208</v>
      </c>
    </row>
    <row r="545" spans="2:26" hidden="1" outlineLevel="1" x14ac:dyDescent="0.3">
      <c r="B545" s="306" t="s">
        <v>2873</v>
      </c>
      <c r="C545" s="308" t="s">
        <v>2208</v>
      </c>
      <c r="D545" s="308" t="s">
        <v>2208</v>
      </c>
      <c r="E545" s="308" t="s">
        <v>2208</v>
      </c>
      <c r="F545" s="308" t="s">
        <v>2208</v>
      </c>
      <c r="G545" s="308" t="s">
        <v>2208</v>
      </c>
      <c r="H545" s="308" t="s">
        <v>2208</v>
      </c>
      <c r="I545" s="308" t="s">
        <v>2208</v>
      </c>
      <c r="J545" s="308" t="s">
        <v>2208</v>
      </c>
      <c r="K545" s="308" t="s">
        <v>2208</v>
      </c>
      <c r="L545" s="308" t="s">
        <v>2208</v>
      </c>
      <c r="M545" s="308" t="s">
        <v>2208</v>
      </c>
      <c r="N545" s="308" t="s">
        <v>2208</v>
      </c>
      <c r="O545" s="308" t="s">
        <v>2208</v>
      </c>
      <c r="P545" s="308" t="s">
        <v>2208</v>
      </c>
      <c r="Q545" s="308" t="s">
        <v>2208</v>
      </c>
      <c r="R545" s="308" t="s">
        <v>2208</v>
      </c>
      <c r="S545" s="308" t="s">
        <v>2208</v>
      </c>
      <c r="T545" s="308" t="s">
        <v>2208</v>
      </c>
      <c r="U545" s="308" t="s">
        <v>2208</v>
      </c>
      <c r="V545" s="308" t="s">
        <v>2208</v>
      </c>
      <c r="W545" s="308" t="s">
        <v>2208</v>
      </c>
      <c r="X545" s="308" t="s">
        <v>2208</v>
      </c>
      <c r="Y545" s="308" t="s">
        <v>2208</v>
      </c>
      <c r="Z545" s="308" t="s">
        <v>2208</v>
      </c>
    </row>
    <row r="546" spans="2:26" hidden="1" outlineLevel="1" x14ac:dyDescent="0.3">
      <c r="B546" s="306" t="s">
        <v>2874</v>
      </c>
      <c r="C546" s="308" t="s">
        <v>2208</v>
      </c>
      <c r="D546" s="308" t="s">
        <v>2208</v>
      </c>
      <c r="E546" s="308" t="s">
        <v>2208</v>
      </c>
      <c r="F546" s="308" t="s">
        <v>2208</v>
      </c>
      <c r="G546" s="308" t="s">
        <v>2208</v>
      </c>
      <c r="H546" s="308" t="s">
        <v>2208</v>
      </c>
      <c r="I546" s="308" t="s">
        <v>2208</v>
      </c>
      <c r="J546" s="308" t="s">
        <v>2208</v>
      </c>
      <c r="K546" s="308" t="s">
        <v>2208</v>
      </c>
      <c r="L546" s="308" t="s">
        <v>2208</v>
      </c>
      <c r="M546" s="308" t="s">
        <v>2208</v>
      </c>
      <c r="N546" s="308" t="s">
        <v>2208</v>
      </c>
      <c r="O546" s="308" t="s">
        <v>2208</v>
      </c>
      <c r="P546" s="308" t="s">
        <v>2208</v>
      </c>
      <c r="Q546" s="308" t="s">
        <v>2208</v>
      </c>
      <c r="R546" s="308" t="s">
        <v>2208</v>
      </c>
      <c r="S546" s="308" t="s">
        <v>2208</v>
      </c>
      <c r="T546" s="308" t="s">
        <v>2208</v>
      </c>
      <c r="U546" s="308" t="s">
        <v>2208</v>
      </c>
      <c r="V546" s="308" t="s">
        <v>2208</v>
      </c>
      <c r="W546" s="308" t="s">
        <v>2208</v>
      </c>
      <c r="X546" s="308" t="s">
        <v>2208</v>
      </c>
      <c r="Y546" s="308" t="s">
        <v>2208</v>
      </c>
      <c r="Z546" s="308" t="s">
        <v>2208</v>
      </c>
    </row>
    <row r="547" spans="2:26" hidden="1" outlineLevel="1" x14ac:dyDescent="0.3">
      <c r="B547" s="306" t="s">
        <v>2875</v>
      </c>
      <c r="C547" s="308" t="s">
        <v>2208</v>
      </c>
      <c r="D547" s="308" t="s">
        <v>2208</v>
      </c>
      <c r="E547" s="308" t="s">
        <v>2208</v>
      </c>
      <c r="F547" s="308" t="s">
        <v>2208</v>
      </c>
      <c r="G547" s="308" t="s">
        <v>2208</v>
      </c>
      <c r="H547" s="308" t="s">
        <v>2208</v>
      </c>
      <c r="I547" s="308" t="s">
        <v>2208</v>
      </c>
      <c r="J547" s="308" t="s">
        <v>2208</v>
      </c>
      <c r="K547" s="308" t="s">
        <v>2208</v>
      </c>
      <c r="L547" s="308" t="s">
        <v>2208</v>
      </c>
      <c r="M547" s="308" t="s">
        <v>2208</v>
      </c>
      <c r="N547" s="308" t="s">
        <v>2208</v>
      </c>
      <c r="O547" s="308" t="s">
        <v>2208</v>
      </c>
      <c r="P547" s="308" t="s">
        <v>2208</v>
      </c>
      <c r="Q547" s="308" t="s">
        <v>2208</v>
      </c>
      <c r="R547" s="308" t="s">
        <v>2208</v>
      </c>
      <c r="S547" s="308" t="s">
        <v>2208</v>
      </c>
      <c r="T547" s="308" t="s">
        <v>2208</v>
      </c>
      <c r="U547" s="308" t="s">
        <v>2208</v>
      </c>
      <c r="V547" s="308" t="s">
        <v>2208</v>
      </c>
      <c r="W547" s="308" t="s">
        <v>2208</v>
      </c>
      <c r="X547" s="308" t="s">
        <v>2208</v>
      </c>
      <c r="Y547" s="308" t="s">
        <v>2208</v>
      </c>
      <c r="Z547" s="308" t="s">
        <v>2208</v>
      </c>
    </row>
    <row r="548" spans="2:26" hidden="1" outlineLevel="1" x14ac:dyDescent="0.3">
      <c r="B548" s="306" t="s">
        <v>2876</v>
      </c>
      <c r="C548" s="308" t="s">
        <v>2208</v>
      </c>
      <c r="D548" s="308" t="s">
        <v>2208</v>
      </c>
      <c r="E548" s="308" t="s">
        <v>2208</v>
      </c>
      <c r="F548" s="308" t="s">
        <v>2208</v>
      </c>
      <c r="G548" s="308" t="s">
        <v>2208</v>
      </c>
      <c r="H548" s="308" t="s">
        <v>2208</v>
      </c>
      <c r="I548" s="308" t="s">
        <v>2208</v>
      </c>
      <c r="J548" s="308" t="s">
        <v>2208</v>
      </c>
      <c r="K548" s="308" t="s">
        <v>2208</v>
      </c>
      <c r="L548" s="308" t="s">
        <v>2208</v>
      </c>
      <c r="M548" s="308" t="s">
        <v>2208</v>
      </c>
      <c r="N548" s="308" t="s">
        <v>2208</v>
      </c>
      <c r="O548" s="308" t="s">
        <v>2208</v>
      </c>
      <c r="P548" s="308" t="s">
        <v>2208</v>
      </c>
      <c r="Q548" s="308" t="s">
        <v>2208</v>
      </c>
      <c r="R548" s="308" t="s">
        <v>2208</v>
      </c>
      <c r="S548" s="308" t="s">
        <v>2208</v>
      </c>
      <c r="T548" s="308" t="s">
        <v>2208</v>
      </c>
      <c r="U548" s="308" t="s">
        <v>2208</v>
      </c>
      <c r="V548" s="308" t="s">
        <v>2208</v>
      </c>
      <c r="W548" s="308" t="s">
        <v>2208</v>
      </c>
      <c r="X548" s="308" t="s">
        <v>2208</v>
      </c>
      <c r="Y548" s="308" t="s">
        <v>2208</v>
      </c>
      <c r="Z548" s="308" t="s">
        <v>2208</v>
      </c>
    </row>
    <row r="549" spans="2:26" hidden="1" outlineLevel="1" x14ac:dyDescent="0.3">
      <c r="B549" s="306" t="s">
        <v>2877</v>
      </c>
      <c r="C549" s="308" t="s">
        <v>2208</v>
      </c>
      <c r="D549" s="308" t="s">
        <v>2208</v>
      </c>
      <c r="E549" s="308" t="s">
        <v>2208</v>
      </c>
      <c r="F549" s="308" t="s">
        <v>2208</v>
      </c>
      <c r="G549" s="308" t="s">
        <v>2208</v>
      </c>
      <c r="H549" s="308" t="s">
        <v>2208</v>
      </c>
      <c r="I549" s="308" t="s">
        <v>2208</v>
      </c>
      <c r="J549" s="308" t="s">
        <v>2208</v>
      </c>
      <c r="K549" s="308" t="s">
        <v>2208</v>
      </c>
      <c r="L549" s="308" t="s">
        <v>2208</v>
      </c>
      <c r="M549" s="308" t="s">
        <v>2208</v>
      </c>
      <c r="N549" s="308" t="s">
        <v>2208</v>
      </c>
      <c r="O549" s="308" t="s">
        <v>2208</v>
      </c>
      <c r="P549" s="308" t="s">
        <v>2208</v>
      </c>
      <c r="Q549" s="308" t="s">
        <v>2208</v>
      </c>
      <c r="R549" s="308" t="s">
        <v>2208</v>
      </c>
      <c r="S549" s="308" t="s">
        <v>2208</v>
      </c>
      <c r="T549" s="308" t="s">
        <v>2208</v>
      </c>
      <c r="U549" s="308" t="s">
        <v>2208</v>
      </c>
      <c r="V549" s="308" t="s">
        <v>2208</v>
      </c>
      <c r="W549" s="308" t="s">
        <v>2208</v>
      </c>
      <c r="X549" s="308" t="s">
        <v>2208</v>
      </c>
      <c r="Y549" s="308" t="s">
        <v>2208</v>
      </c>
      <c r="Z549" s="308" t="s">
        <v>2208</v>
      </c>
    </row>
    <row r="550" spans="2:26" hidden="1" outlineLevel="1" x14ac:dyDescent="0.3">
      <c r="B550" s="306" t="s">
        <v>2878</v>
      </c>
      <c r="C550" s="308" t="s">
        <v>2208</v>
      </c>
      <c r="D550" s="308" t="s">
        <v>2208</v>
      </c>
      <c r="E550" s="308" t="s">
        <v>2208</v>
      </c>
      <c r="F550" s="308" t="s">
        <v>2208</v>
      </c>
      <c r="G550" s="308" t="s">
        <v>2208</v>
      </c>
      <c r="H550" s="308" t="s">
        <v>2208</v>
      </c>
      <c r="I550" s="308" t="s">
        <v>2208</v>
      </c>
      <c r="J550" s="308" t="s">
        <v>2208</v>
      </c>
      <c r="K550" s="308" t="s">
        <v>2208</v>
      </c>
      <c r="L550" s="308" t="s">
        <v>2208</v>
      </c>
      <c r="M550" s="308" t="s">
        <v>2208</v>
      </c>
      <c r="N550" s="308" t="s">
        <v>2208</v>
      </c>
      <c r="O550" s="308" t="s">
        <v>2208</v>
      </c>
      <c r="P550" s="308" t="s">
        <v>2208</v>
      </c>
      <c r="Q550" s="308" t="s">
        <v>2208</v>
      </c>
      <c r="R550" s="308" t="s">
        <v>2208</v>
      </c>
      <c r="S550" s="308" t="s">
        <v>2208</v>
      </c>
      <c r="T550" s="308" t="s">
        <v>2208</v>
      </c>
      <c r="U550" s="308" t="s">
        <v>2208</v>
      </c>
      <c r="V550" s="308" t="s">
        <v>2208</v>
      </c>
      <c r="W550" s="308" t="s">
        <v>2208</v>
      </c>
      <c r="X550" s="308" t="s">
        <v>2208</v>
      </c>
      <c r="Y550" s="308" t="s">
        <v>2208</v>
      </c>
      <c r="Z550" s="308" t="s">
        <v>2208</v>
      </c>
    </row>
    <row r="551" spans="2:26" hidden="1" outlineLevel="1" x14ac:dyDescent="0.3">
      <c r="B551" s="306" t="s">
        <v>2879</v>
      </c>
      <c r="C551" s="308" t="s">
        <v>2208</v>
      </c>
      <c r="D551" s="308" t="s">
        <v>2208</v>
      </c>
      <c r="E551" s="308" t="s">
        <v>2208</v>
      </c>
      <c r="F551" s="308" t="s">
        <v>2208</v>
      </c>
      <c r="G551" s="308" t="s">
        <v>2208</v>
      </c>
      <c r="H551" s="308" t="s">
        <v>2208</v>
      </c>
      <c r="I551" s="308" t="s">
        <v>2208</v>
      </c>
      <c r="J551" s="308" t="s">
        <v>2208</v>
      </c>
      <c r="K551" s="308" t="s">
        <v>2208</v>
      </c>
      <c r="L551" s="308" t="s">
        <v>2208</v>
      </c>
      <c r="M551" s="308" t="s">
        <v>2208</v>
      </c>
      <c r="N551" s="308" t="s">
        <v>2208</v>
      </c>
      <c r="O551" s="308" t="s">
        <v>2208</v>
      </c>
      <c r="P551" s="308" t="s">
        <v>2208</v>
      </c>
      <c r="Q551" s="308" t="s">
        <v>2208</v>
      </c>
      <c r="R551" s="308" t="s">
        <v>2208</v>
      </c>
      <c r="S551" s="308" t="s">
        <v>2208</v>
      </c>
      <c r="T551" s="308" t="s">
        <v>2208</v>
      </c>
      <c r="U551" s="308" t="s">
        <v>2208</v>
      </c>
      <c r="V551" s="308" t="s">
        <v>2208</v>
      </c>
      <c r="W551" s="308" t="s">
        <v>2208</v>
      </c>
      <c r="X551" s="308" t="s">
        <v>2208</v>
      </c>
      <c r="Y551" s="308" t="s">
        <v>2208</v>
      </c>
      <c r="Z551" s="308" t="s">
        <v>2208</v>
      </c>
    </row>
    <row r="552" spans="2:26" hidden="1" outlineLevel="1" x14ac:dyDescent="0.3">
      <c r="B552" s="306" t="s">
        <v>2880</v>
      </c>
      <c r="C552" s="308" t="s">
        <v>2208</v>
      </c>
      <c r="D552" s="308" t="s">
        <v>2208</v>
      </c>
      <c r="E552" s="308" t="s">
        <v>2208</v>
      </c>
      <c r="F552" s="308" t="s">
        <v>2208</v>
      </c>
      <c r="G552" s="308" t="s">
        <v>2208</v>
      </c>
      <c r="H552" s="308" t="s">
        <v>2208</v>
      </c>
      <c r="I552" s="308" t="s">
        <v>2208</v>
      </c>
      <c r="J552" s="308" t="s">
        <v>2208</v>
      </c>
      <c r="K552" s="308" t="s">
        <v>2208</v>
      </c>
      <c r="L552" s="308" t="s">
        <v>2208</v>
      </c>
      <c r="M552" s="308" t="s">
        <v>2208</v>
      </c>
      <c r="N552" s="308" t="s">
        <v>2208</v>
      </c>
      <c r="O552" s="308" t="s">
        <v>2208</v>
      </c>
      <c r="P552" s="308" t="s">
        <v>2208</v>
      </c>
      <c r="Q552" s="308" t="s">
        <v>2208</v>
      </c>
      <c r="R552" s="308" t="s">
        <v>2208</v>
      </c>
      <c r="S552" s="308" t="s">
        <v>2208</v>
      </c>
      <c r="T552" s="308" t="s">
        <v>2208</v>
      </c>
      <c r="U552" s="308" t="s">
        <v>2208</v>
      </c>
      <c r="V552" s="308" t="s">
        <v>2208</v>
      </c>
      <c r="W552" s="308" t="s">
        <v>2208</v>
      </c>
      <c r="X552" s="308" t="s">
        <v>2208</v>
      </c>
      <c r="Y552" s="308" t="s">
        <v>2208</v>
      </c>
      <c r="Z552" s="308" t="s">
        <v>2208</v>
      </c>
    </row>
    <row r="553" spans="2:26" hidden="1" outlineLevel="1" x14ac:dyDescent="0.3">
      <c r="B553" s="306" t="s">
        <v>2881</v>
      </c>
      <c r="C553" s="308" t="s">
        <v>2208</v>
      </c>
      <c r="D553" s="308" t="s">
        <v>2208</v>
      </c>
      <c r="E553" s="308" t="s">
        <v>2208</v>
      </c>
      <c r="F553" s="308" t="s">
        <v>2208</v>
      </c>
      <c r="G553" s="308" t="s">
        <v>2208</v>
      </c>
      <c r="H553" s="308" t="s">
        <v>2208</v>
      </c>
      <c r="I553" s="308" t="s">
        <v>2208</v>
      </c>
      <c r="J553" s="308" t="s">
        <v>2208</v>
      </c>
      <c r="K553" s="308" t="s">
        <v>2208</v>
      </c>
      <c r="L553" s="308" t="s">
        <v>2208</v>
      </c>
      <c r="M553" s="308" t="s">
        <v>2208</v>
      </c>
      <c r="N553" s="308" t="s">
        <v>2208</v>
      </c>
      <c r="O553" s="308" t="s">
        <v>2208</v>
      </c>
      <c r="P553" s="308" t="s">
        <v>2208</v>
      </c>
      <c r="Q553" s="308" t="s">
        <v>2208</v>
      </c>
      <c r="R553" s="308" t="s">
        <v>2208</v>
      </c>
      <c r="S553" s="308" t="s">
        <v>2208</v>
      </c>
      <c r="T553" s="308" t="s">
        <v>2208</v>
      </c>
      <c r="U553" s="308" t="s">
        <v>2208</v>
      </c>
      <c r="V553" s="308" t="s">
        <v>2208</v>
      </c>
      <c r="W553" s="308" t="s">
        <v>2208</v>
      </c>
      <c r="X553" s="308" t="s">
        <v>2208</v>
      </c>
      <c r="Y553" s="308" t="s">
        <v>2208</v>
      </c>
      <c r="Z553" s="308" t="s">
        <v>2208</v>
      </c>
    </row>
    <row r="554" spans="2:26" hidden="1" outlineLevel="1" x14ac:dyDescent="0.3">
      <c r="B554" s="306" t="s">
        <v>2882</v>
      </c>
      <c r="C554" s="308" t="s">
        <v>2208</v>
      </c>
      <c r="D554" s="308" t="s">
        <v>2208</v>
      </c>
      <c r="E554" s="308" t="s">
        <v>2208</v>
      </c>
      <c r="F554" s="308" t="s">
        <v>2208</v>
      </c>
      <c r="G554" s="308" t="s">
        <v>2208</v>
      </c>
      <c r="H554" s="308" t="s">
        <v>2208</v>
      </c>
      <c r="I554" s="308" t="s">
        <v>2208</v>
      </c>
      <c r="J554" s="308" t="s">
        <v>2208</v>
      </c>
      <c r="K554" s="308" t="s">
        <v>2208</v>
      </c>
      <c r="L554" s="308" t="s">
        <v>2208</v>
      </c>
      <c r="M554" s="308" t="s">
        <v>2208</v>
      </c>
      <c r="N554" s="308" t="s">
        <v>2208</v>
      </c>
      <c r="O554" s="308" t="s">
        <v>2208</v>
      </c>
      <c r="P554" s="308" t="s">
        <v>2208</v>
      </c>
      <c r="Q554" s="308" t="s">
        <v>2208</v>
      </c>
      <c r="R554" s="308" t="s">
        <v>2208</v>
      </c>
      <c r="S554" s="308" t="s">
        <v>2208</v>
      </c>
      <c r="T554" s="308" t="s">
        <v>2208</v>
      </c>
      <c r="U554" s="308" t="s">
        <v>2208</v>
      </c>
      <c r="V554" s="308" t="s">
        <v>2208</v>
      </c>
      <c r="W554" s="308" t="s">
        <v>2208</v>
      </c>
      <c r="X554" s="308" t="s">
        <v>2208</v>
      </c>
      <c r="Y554" s="308" t="s">
        <v>2208</v>
      </c>
      <c r="Z554" s="308" t="s">
        <v>2208</v>
      </c>
    </row>
    <row r="555" spans="2:26" hidden="1" outlineLevel="1" x14ac:dyDescent="0.3">
      <c r="B555" s="306" t="s">
        <v>2883</v>
      </c>
      <c r="C555" s="308" t="s">
        <v>2208</v>
      </c>
      <c r="D555" s="308" t="s">
        <v>2208</v>
      </c>
      <c r="E555" s="308" t="s">
        <v>2208</v>
      </c>
      <c r="F555" s="308" t="s">
        <v>2208</v>
      </c>
      <c r="G555" s="308" t="s">
        <v>2208</v>
      </c>
      <c r="H555" s="308" t="s">
        <v>2208</v>
      </c>
      <c r="I555" s="308" t="s">
        <v>2208</v>
      </c>
      <c r="J555" s="308" t="s">
        <v>2208</v>
      </c>
      <c r="K555" s="308" t="s">
        <v>2208</v>
      </c>
      <c r="L555" s="308" t="s">
        <v>2208</v>
      </c>
      <c r="M555" s="308" t="s">
        <v>2208</v>
      </c>
      <c r="N555" s="308" t="s">
        <v>2208</v>
      </c>
      <c r="O555" s="308" t="s">
        <v>2208</v>
      </c>
      <c r="P555" s="308" t="s">
        <v>2208</v>
      </c>
      <c r="Q555" s="308" t="s">
        <v>2208</v>
      </c>
      <c r="R555" s="308" t="s">
        <v>2208</v>
      </c>
      <c r="S555" s="308" t="s">
        <v>2208</v>
      </c>
      <c r="T555" s="308" t="s">
        <v>2208</v>
      </c>
      <c r="U555" s="308" t="s">
        <v>2208</v>
      </c>
      <c r="V555" s="308" t="s">
        <v>2208</v>
      </c>
      <c r="W555" s="308" t="s">
        <v>2208</v>
      </c>
      <c r="X555" s="308" t="s">
        <v>2208</v>
      </c>
      <c r="Y555" s="308" t="s">
        <v>2208</v>
      </c>
      <c r="Z555" s="308" t="s">
        <v>2208</v>
      </c>
    </row>
    <row r="556" spans="2:26" hidden="1" outlineLevel="1" x14ac:dyDescent="0.3">
      <c r="B556" s="306" t="s">
        <v>2884</v>
      </c>
      <c r="C556" s="308" t="s">
        <v>2208</v>
      </c>
      <c r="D556" s="308" t="s">
        <v>2208</v>
      </c>
      <c r="E556" s="308" t="s">
        <v>2208</v>
      </c>
      <c r="F556" s="308" t="s">
        <v>2208</v>
      </c>
      <c r="G556" s="308" t="s">
        <v>2208</v>
      </c>
      <c r="H556" s="308" t="s">
        <v>2208</v>
      </c>
      <c r="I556" s="308" t="s">
        <v>2208</v>
      </c>
      <c r="J556" s="308" t="s">
        <v>2208</v>
      </c>
      <c r="K556" s="308" t="s">
        <v>2208</v>
      </c>
      <c r="L556" s="308" t="s">
        <v>2208</v>
      </c>
      <c r="M556" s="308" t="s">
        <v>2208</v>
      </c>
      <c r="N556" s="308" t="s">
        <v>2208</v>
      </c>
      <c r="O556" s="308" t="s">
        <v>2208</v>
      </c>
      <c r="P556" s="308" t="s">
        <v>2208</v>
      </c>
      <c r="Q556" s="308" t="s">
        <v>2208</v>
      </c>
      <c r="R556" s="308" t="s">
        <v>2208</v>
      </c>
      <c r="S556" s="308" t="s">
        <v>2208</v>
      </c>
      <c r="T556" s="308" t="s">
        <v>2208</v>
      </c>
      <c r="U556" s="308" t="s">
        <v>2208</v>
      </c>
      <c r="V556" s="308" t="s">
        <v>2208</v>
      </c>
      <c r="W556" s="308" t="s">
        <v>2208</v>
      </c>
      <c r="X556" s="308" t="s">
        <v>2208</v>
      </c>
      <c r="Y556" s="308" t="s">
        <v>2208</v>
      </c>
      <c r="Z556" s="308" t="s">
        <v>2208</v>
      </c>
    </row>
    <row r="557" spans="2:26" hidden="1" outlineLevel="1" x14ac:dyDescent="0.3">
      <c r="B557" s="306" t="s">
        <v>2885</v>
      </c>
      <c r="C557" s="308" t="s">
        <v>2208</v>
      </c>
      <c r="D557" s="308" t="s">
        <v>2208</v>
      </c>
      <c r="E557" s="308" t="s">
        <v>2208</v>
      </c>
      <c r="F557" s="308" t="s">
        <v>2208</v>
      </c>
      <c r="G557" s="308" t="s">
        <v>2208</v>
      </c>
      <c r="H557" s="308" t="s">
        <v>2208</v>
      </c>
      <c r="I557" s="308" t="s">
        <v>2208</v>
      </c>
      <c r="J557" s="308" t="s">
        <v>2208</v>
      </c>
      <c r="K557" s="308" t="s">
        <v>2208</v>
      </c>
      <c r="L557" s="308" t="s">
        <v>2208</v>
      </c>
      <c r="M557" s="308" t="s">
        <v>2208</v>
      </c>
      <c r="N557" s="308" t="s">
        <v>2208</v>
      </c>
      <c r="O557" s="308" t="s">
        <v>2208</v>
      </c>
      <c r="P557" s="308" t="s">
        <v>2208</v>
      </c>
      <c r="Q557" s="308" t="s">
        <v>2208</v>
      </c>
      <c r="R557" s="308" t="s">
        <v>2208</v>
      </c>
      <c r="S557" s="308" t="s">
        <v>2208</v>
      </c>
      <c r="T557" s="308" t="s">
        <v>2208</v>
      </c>
      <c r="U557" s="308" t="s">
        <v>2208</v>
      </c>
      <c r="V557" s="308" t="s">
        <v>2208</v>
      </c>
      <c r="W557" s="308" t="s">
        <v>2208</v>
      </c>
      <c r="X557" s="308" t="s">
        <v>2208</v>
      </c>
      <c r="Y557" s="308" t="s">
        <v>2208</v>
      </c>
      <c r="Z557" s="308" t="s">
        <v>2208</v>
      </c>
    </row>
    <row r="558" spans="2:26" hidden="1" outlineLevel="1" x14ac:dyDescent="0.3">
      <c r="B558" s="306" t="s">
        <v>2886</v>
      </c>
      <c r="C558" s="308" t="s">
        <v>2208</v>
      </c>
      <c r="D558" s="308" t="s">
        <v>2208</v>
      </c>
      <c r="E558" s="308" t="s">
        <v>2208</v>
      </c>
      <c r="F558" s="308" t="s">
        <v>2208</v>
      </c>
      <c r="G558" s="308" t="s">
        <v>2208</v>
      </c>
      <c r="H558" s="308" t="s">
        <v>2208</v>
      </c>
      <c r="I558" s="308" t="s">
        <v>2208</v>
      </c>
      <c r="J558" s="308" t="s">
        <v>2208</v>
      </c>
      <c r="K558" s="308" t="s">
        <v>2208</v>
      </c>
      <c r="L558" s="308" t="s">
        <v>2208</v>
      </c>
      <c r="M558" s="308" t="s">
        <v>2208</v>
      </c>
      <c r="N558" s="308" t="s">
        <v>2208</v>
      </c>
      <c r="O558" s="308" t="s">
        <v>2208</v>
      </c>
      <c r="P558" s="308" t="s">
        <v>2208</v>
      </c>
      <c r="Q558" s="308" t="s">
        <v>2208</v>
      </c>
      <c r="R558" s="308" t="s">
        <v>2208</v>
      </c>
      <c r="S558" s="308" t="s">
        <v>2208</v>
      </c>
      <c r="T558" s="308" t="s">
        <v>2208</v>
      </c>
      <c r="U558" s="308" t="s">
        <v>2208</v>
      </c>
      <c r="V558" s="308" t="s">
        <v>2208</v>
      </c>
      <c r="W558" s="308" t="s">
        <v>2208</v>
      </c>
      <c r="X558" s="308" t="s">
        <v>2208</v>
      </c>
      <c r="Y558" s="308" t="s">
        <v>2208</v>
      </c>
      <c r="Z558" s="308" t="s">
        <v>2208</v>
      </c>
    </row>
    <row r="559" spans="2:26" hidden="1" outlineLevel="1" x14ac:dyDescent="0.3">
      <c r="B559" s="306" t="s">
        <v>2887</v>
      </c>
      <c r="C559" s="308" t="s">
        <v>2208</v>
      </c>
      <c r="D559" s="308" t="s">
        <v>2208</v>
      </c>
      <c r="E559" s="308" t="s">
        <v>2208</v>
      </c>
      <c r="F559" s="308" t="s">
        <v>2208</v>
      </c>
      <c r="G559" s="308" t="s">
        <v>2208</v>
      </c>
      <c r="H559" s="308" t="s">
        <v>2208</v>
      </c>
      <c r="I559" s="308" t="s">
        <v>2208</v>
      </c>
      <c r="J559" s="308" t="s">
        <v>2208</v>
      </c>
      <c r="K559" s="308" t="s">
        <v>2208</v>
      </c>
      <c r="L559" s="308" t="s">
        <v>2208</v>
      </c>
      <c r="M559" s="308" t="s">
        <v>2208</v>
      </c>
      <c r="N559" s="308" t="s">
        <v>2208</v>
      </c>
      <c r="O559" s="308" t="s">
        <v>2208</v>
      </c>
      <c r="P559" s="308" t="s">
        <v>2208</v>
      </c>
      <c r="Q559" s="308" t="s">
        <v>2208</v>
      </c>
      <c r="R559" s="308" t="s">
        <v>2208</v>
      </c>
      <c r="S559" s="308" t="s">
        <v>2208</v>
      </c>
      <c r="T559" s="308" t="s">
        <v>2208</v>
      </c>
      <c r="U559" s="308" t="s">
        <v>2208</v>
      </c>
      <c r="V559" s="308" t="s">
        <v>2208</v>
      </c>
      <c r="W559" s="308" t="s">
        <v>2208</v>
      </c>
      <c r="X559" s="308" t="s">
        <v>2208</v>
      </c>
      <c r="Y559" s="308" t="s">
        <v>2208</v>
      </c>
      <c r="Z559" s="308" t="s">
        <v>2208</v>
      </c>
    </row>
    <row r="560" spans="2:26" hidden="1" outlineLevel="1" x14ac:dyDescent="0.3">
      <c r="B560" s="306" t="s">
        <v>2888</v>
      </c>
      <c r="C560" s="308" t="s">
        <v>2208</v>
      </c>
      <c r="D560" s="308" t="s">
        <v>2208</v>
      </c>
      <c r="E560" s="308" t="s">
        <v>2208</v>
      </c>
      <c r="F560" s="308" t="s">
        <v>2208</v>
      </c>
      <c r="G560" s="308" t="s">
        <v>2208</v>
      </c>
      <c r="H560" s="308" t="s">
        <v>2208</v>
      </c>
      <c r="I560" s="308" t="s">
        <v>2208</v>
      </c>
      <c r="J560" s="308" t="s">
        <v>2208</v>
      </c>
      <c r="K560" s="308" t="s">
        <v>2208</v>
      </c>
      <c r="L560" s="308" t="s">
        <v>2208</v>
      </c>
      <c r="M560" s="308" t="s">
        <v>2208</v>
      </c>
      <c r="N560" s="308" t="s">
        <v>2208</v>
      </c>
      <c r="O560" s="308" t="s">
        <v>2208</v>
      </c>
      <c r="P560" s="308" t="s">
        <v>2208</v>
      </c>
      <c r="Q560" s="308" t="s">
        <v>2208</v>
      </c>
      <c r="R560" s="308" t="s">
        <v>2208</v>
      </c>
      <c r="S560" s="308" t="s">
        <v>2208</v>
      </c>
      <c r="T560" s="308" t="s">
        <v>2208</v>
      </c>
      <c r="U560" s="308" t="s">
        <v>2208</v>
      </c>
      <c r="V560" s="308" t="s">
        <v>2208</v>
      </c>
      <c r="W560" s="308" t="s">
        <v>2208</v>
      </c>
      <c r="X560" s="308" t="s">
        <v>2208</v>
      </c>
      <c r="Y560" s="308" t="s">
        <v>2208</v>
      </c>
      <c r="Z560" s="308" t="s">
        <v>2208</v>
      </c>
    </row>
    <row r="561" spans="2:26" hidden="1" outlineLevel="1" x14ac:dyDescent="0.3">
      <c r="B561" s="306" t="s">
        <v>2889</v>
      </c>
      <c r="C561" s="308" t="s">
        <v>2208</v>
      </c>
      <c r="D561" s="308" t="s">
        <v>2208</v>
      </c>
      <c r="E561" s="308" t="s">
        <v>2208</v>
      </c>
      <c r="F561" s="308" t="s">
        <v>2208</v>
      </c>
      <c r="G561" s="308" t="s">
        <v>2208</v>
      </c>
      <c r="H561" s="308" t="s">
        <v>2208</v>
      </c>
      <c r="I561" s="308" t="s">
        <v>2208</v>
      </c>
      <c r="J561" s="308" t="s">
        <v>2208</v>
      </c>
      <c r="K561" s="308" t="s">
        <v>2208</v>
      </c>
      <c r="L561" s="308" t="s">
        <v>2208</v>
      </c>
      <c r="M561" s="308" t="s">
        <v>2208</v>
      </c>
      <c r="N561" s="308" t="s">
        <v>2208</v>
      </c>
      <c r="O561" s="308" t="s">
        <v>2208</v>
      </c>
      <c r="P561" s="308" t="s">
        <v>2208</v>
      </c>
      <c r="Q561" s="308" t="s">
        <v>2208</v>
      </c>
      <c r="R561" s="308" t="s">
        <v>2208</v>
      </c>
      <c r="S561" s="308" t="s">
        <v>2208</v>
      </c>
      <c r="T561" s="308" t="s">
        <v>2208</v>
      </c>
      <c r="U561" s="308" t="s">
        <v>2208</v>
      </c>
      <c r="V561" s="308" t="s">
        <v>2208</v>
      </c>
      <c r="W561" s="308" t="s">
        <v>2208</v>
      </c>
      <c r="X561" s="308" t="s">
        <v>2208</v>
      </c>
      <c r="Y561" s="308" t="s">
        <v>2208</v>
      </c>
      <c r="Z561" s="308" t="s">
        <v>2208</v>
      </c>
    </row>
    <row r="562" spans="2:26" hidden="1" outlineLevel="1" x14ac:dyDescent="0.3">
      <c r="B562" s="306" t="s">
        <v>2890</v>
      </c>
      <c r="C562" s="308" t="s">
        <v>2208</v>
      </c>
      <c r="D562" s="308" t="s">
        <v>2208</v>
      </c>
      <c r="E562" s="308" t="s">
        <v>2208</v>
      </c>
      <c r="F562" s="308" t="s">
        <v>2208</v>
      </c>
      <c r="G562" s="308" t="s">
        <v>2208</v>
      </c>
      <c r="H562" s="308" t="s">
        <v>2208</v>
      </c>
      <c r="I562" s="308" t="s">
        <v>2208</v>
      </c>
      <c r="J562" s="308" t="s">
        <v>2208</v>
      </c>
      <c r="K562" s="308" t="s">
        <v>2208</v>
      </c>
      <c r="L562" s="308" t="s">
        <v>2208</v>
      </c>
      <c r="M562" s="308" t="s">
        <v>2208</v>
      </c>
      <c r="N562" s="308" t="s">
        <v>2208</v>
      </c>
      <c r="O562" s="308" t="s">
        <v>2208</v>
      </c>
      <c r="P562" s="308" t="s">
        <v>2208</v>
      </c>
      <c r="Q562" s="308" t="s">
        <v>2208</v>
      </c>
      <c r="R562" s="308" t="s">
        <v>2208</v>
      </c>
      <c r="S562" s="308" t="s">
        <v>2208</v>
      </c>
      <c r="T562" s="308" t="s">
        <v>2208</v>
      </c>
      <c r="U562" s="308" t="s">
        <v>2208</v>
      </c>
      <c r="V562" s="308" t="s">
        <v>2208</v>
      </c>
      <c r="W562" s="308" t="s">
        <v>2208</v>
      </c>
      <c r="X562" s="308" t="s">
        <v>2208</v>
      </c>
      <c r="Y562" s="308" t="s">
        <v>2208</v>
      </c>
      <c r="Z562" s="308" t="s">
        <v>2208</v>
      </c>
    </row>
    <row r="563" spans="2:26" hidden="1" outlineLevel="1" x14ac:dyDescent="0.3">
      <c r="B563" s="306" t="s">
        <v>2891</v>
      </c>
      <c r="C563" s="308" t="s">
        <v>2208</v>
      </c>
      <c r="D563" s="308" t="s">
        <v>2208</v>
      </c>
      <c r="E563" s="308" t="s">
        <v>2208</v>
      </c>
      <c r="F563" s="308" t="s">
        <v>2208</v>
      </c>
      <c r="G563" s="308" t="s">
        <v>2208</v>
      </c>
      <c r="H563" s="308" t="s">
        <v>2208</v>
      </c>
      <c r="I563" s="308" t="s">
        <v>2208</v>
      </c>
      <c r="J563" s="308" t="s">
        <v>2208</v>
      </c>
      <c r="K563" s="308" t="s">
        <v>2208</v>
      </c>
      <c r="L563" s="308" t="s">
        <v>2208</v>
      </c>
      <c r="M563" s="308" t="s">
        <v>2208</v>
      </c>
      <c r="N563" s="308" t="s">
        <v>2208</v>
      </c>
      <c r="O563" s="308" t="s">
        <v>2208</v>
      </c>
      <c r="P563" s="308" t="s">
        <v>2208</v>
      </c>
      <c r="Q563" s="308" t="s">
        <v>2208</v>
      </c>
      <c r="R563" s="308" t="s">
        <v>2208</v>
      </c>
      <c r="S563" s="308" t="s">
        <v>2208</v>
      </c>
      <c r="T563" s="308" t="s">
        <v>2208</v>
      </c>
      <c r="U563" s="308" t="s">
        <v>2208</v>
      </c>
      <c r="V563" s="308" t="s">
        <v>2208</v>
      </c>
      <c r="W563" s="308" t="s">
        <v>2208</v>
      </c>
      <c r="X563" s="308" t="s">
        <v>2208</v>
      </c>
      <c r="Y563" s="308" t="s">
        <v>2208</v>
      </c>
      <c r="Z563" s="308" t="s">
        <v>2208</v>
      </c>
    </row>
    <row r="564" spans="2:26" hidden="1" outlineLevel="1" x14ac:dyDescent="0.3">
      <c r="B564" s="306" t="s">
        <v>2892</v>
      </c>
      <c r="C564" s="308" t="s">
        <v>2208</v>
      </c>
      <c r="D564" s="308" t="s">
        <v>2208</v>
      </c>
      <c r="E564" s="308" t="s">
        <v>2208</v>
      </c>
      <c r="F564" s="308" t="s">
        <v>2208</v>
      </c>
      <c r="G564" s="308" t="s">
        <v>2208</v>
      </c>
      <c r="H564" s="308" t="s">
        <v>2208</v>
      </c>
      <c r="I564" s="308" t="s">
        <v>2208</v>
      </c>
      <c r="J564" s="308" t="s">
        <v>2208</v>
      </c>
      <c r="K564" s="308" t="s">
        <v>2208</v>
      </c>
      <c r="L564" s="308" t="s">
        <v>2208</v>
      </c>
      <c r="M564" s="308" t="s">
        <v>2208</v>
      </c>
      <c r="N564" s="308" t="s">
        <v>2208</v>
      </c>
      <c r="O564" s="308" t="s">
        <v>2208</v>
      </c>
      <c r="P564" s="308" t="s">
        <v>2208</v>
      </c>
      <c r="Q564" s="308" t="s">
        <v>2208</v>
      </c>
      <c r="R564" s="308" t="s">
        <v>2208</v>
      </c>
      <c r="S564" s="308" t="s">
        <v>2208</v>
      </c>
      <c r="T564" s="308" t="s">
        <v>2208</v>
      </c>
      <c r="U564" s="308" t="s">
        <v>2208</v>
      </c>
      <c r="V564" s="308" t="s">
        <v>2208</v>
      </c>
      <c r="W564" s="308" t="s">
        <v>2208</v>
      </c>
      <c r="X564" s="308" t="s">
        <v>2208</v>
      </c>
      <c r="Y564" s="308" t="s">
        <v>2208</v>
      </c>
      <c r="Z564" s="308" t="s">
        <v>2208</v>
      </c>
    </row>
    <row r="565" spans="2:26" hidden="1" outlineLevel="1" x14ac:dyDescent="0.3">
      <c r="B565" s="306" t="s">
        <v>2893</v>
      </c>
      <c r="C565" s="308" t="s">
        <v>2208</v>
      </c>
      <c r="D565" s="308" t="s">
        <v>2208</v>
      </c>
      <c r="E565" s="308" t="s">
        <v>2208</v>
      </c>
      <c r="F565" s="308" t="s">
        <v>2208</v>
      </c>
      <c r="G565" s="308" t="s">
        <v>2208</v>
      </c>
      <c r="H565" s="308" t="s">
        <v>2208</v>
      </c>
      <c r="I565" s="308" t="s">
        <v>2208</v>
      </c>
      <c r="J565" s="308" t="s">
        <v>2208</v>
      </c>
      <c r="K565" s="308" t="s">
        <v>2208</v>
      </c>
      <c r="L565" s="308" t="s">
        <v>2208</v>
      </c>
      <c r="M565" s="308" t="s">
        <v>2208</v>
      </c>
      <c r="N565" s="308" t="s">
        <v>2208</v>
      </c>
      <c r="O565" s="308" t="s">
        <v>2208</v>
      </c>
      <c r="P565" s="308" t="s">
        <v>2208</v>
      </c>
      <c r="Q565" s="308" t="s">
        <v>2208</v>
      </c>
      <c r="R565" s="308" t="s">
        <v>2208</v>
      </c>
      <c r="S565" s="308" t="s">
        <v>2208</v>
      </c>
      <c r="T565" s="308" t="s">
        <v>2208</v>
      </c>
      <c r="U565" s="308" t="s">
        <v>2208</v>
      </c>
      <c r="V565" s="308" t="s">
        <v>2208</v>
      </c>
      <c r="W565" s="308" t="s">
        <v>2208</v>
      </c>
      <c r="X565" s="308" t="s">
        <v>2208</v>
      </c>
      <c r="Y565" s="308" t="s">
        <v>2208</v>
      </c>
      <c r="Z565" s="308" t="s">
        <v>2208</v>
      </c>
    </row>
    <row r="566" spans="2:26" hidden="1" outlineLevel="1" x14ac:dyDescent="0.3">
      <c r="B566" s="306" t="s">
        <v>2894</v>
      </c>
      <c r="C566" s="308" t="s">
        <v>2208</v>
      </c>
      <c r="D566" s="308" t="s">
        <v>2208</v>
      </c>
      <c r="E566" s="308" t="s">
        <v>2208</v>
      </c>
      <c r="F566" s="308" t="s">
        <v>2208</v>
      </c>
      <c r="G566" s="308" t="s">
        <v>2208</v>
      </c>
      <c r="H566" s="308" t="s">
        <v>2208</v>
      </c>
      <c r="I566" s="308" t="s">
        <v>2208</v>
      </c>
      <c r="J566" s="308" t="s">
        <v>2208</v>
      </c>
      <c r="K566" s="308" t="s">
        <v>2208</v>
      </c>
      <c r="L566" s="308" t="s">
        <v>2208</v>
      </c>
      <c r="M566" s="308" t="s">
        <v>2208</v>
      </c>
      <c r="N566" s="308" t="s">
        <v>2208</v>
      </c>
      <c r="O566" s="308" t="s">
        <v>2208</v>
      </c>
      <c r="P566" s="308" t="s">
        <v>2208</v>
      </c>
      <c r="Q566" s="308" t="s">
        <v>2208</v>
      </c>
      <c r="R566" s="308" t="s">
        <v>2208</v>
      </c>
      <c r="S566" s="308" t="s">
        <v>2208</v>
      </c>
      <c r="T566" s="308" t="s">
        <v>2208</v>
      </c>
      <c r="U566" s="308" t="s">
        <v>2208</v>
      </c>
      <c r="V566" s="308" t="s">
        <v>2208</v>
      </c>
      <c r="W566" s="308" t="s">
        <v>2208</v>
      </c>
      <c r="X566" s="308" t="s">
        <v>2208</v>
      </c>
      <c r="Y566" s="308" t="s">
        <v>2208</v>
      </c>
      <c r="Z566" s="308" t="s">
        <v>2208</v>
      </c>
    </row>
    <row r="567" spans="2:26" hidden="1" outlineLevel="1" x14ac:dyDescent="0.3">
      <c r="B567" s="306" t="s">
        <v>2895</v>
      </c>
      <c r="C567" s="308" t="s">
        <v>2208</v>
      </c>
      <c r="D567" s="308" t="s">
        <v>2208</v>
      </c>
      <c r="E567" s="308" t="s">
        <v>2208</v>
      </c>
      <c r="F567" s="308" t="s">
        <v>2208</v>
      </c>
      <c r="G567" s="308" t="s">
        <v>2208</v>
      </c>
      <c r="H567" s="308" t="s">
        <v>2208</v>
      </c>
      <c r="I567" s="308" t="s">
        <v>2208</v>
      </c>
      <c r="J567" s="308" t="s">
        <v>2208</v>
      </c>
      <c r="K567" s="308" t="s">
        <v>2208</v>
      </c>
      <c r="L567" s="308" t="s">
        <v>2208</v>
      </c>
      <c r="M567" s="308" t="s">
        <v>2208</v>
      </c>
      <c r="N567" s="308" t="s">
        <v>2208</v>
      </c>
      <c r="O567" s="308" t="s">
        <v>2208</v>
      </c>
      <c r="P567" s="308" t="s">
        <v>2208</v>
      </c>
      <c r="Q567" s="308" t="s">
        <v>2208</v>
      </c>
      <c r="R567" s="308" t="s">
        <v>2208</v>
      </c>
      <c r="S567" s="308" t="s">
        <v>2208</v>
      </c>
      <c r="T567" s="308" t="s">
        <v>2208</v>
      </c>
      <c r="U567" s="308" t="s">
        <v>2208</v>
      </c>
      <c r="V567" s="308" t="s">
        <v>2208</v>
      </c>
      <c r="W567" s="308" t="s">
        <v>2208</v>
      </c>
      <c r="X567" s="308" t="s">
        <v>2208</v>
      </c>
      <c r="Y567" s="308" t="s">
        <v>2208</v>
      </c>
      <c r="Z567" s="308" t="s">
        <v>2208</v>
      </c>
    </row>
    <row r="568" spans="2:26" hidden="1" outlineLevel="1" x14ac:dyDescent="0.3">
      <c r="B568" s="306" t="s">
        <v>2896</v>
      </c>
      <c r="C568" s="308" t="s">
        <v>2208</v>
      </c>
      <c r="D568" s="308" t="s">
        <v>2208</v>
      </c>
      <c r="E568" s="308" t="s">
        <v>2208</v>
      </c>
      <c r="F568" s="308" t="s">
        <v>2208</v>
      </c>
      <c r="G568" s="308" t="s">
        <v>2208</v>
      </c>
      <c r="H568" s="308" t="s">
        <v>2208</v>
      </c>
      <c r="I568" s="308" t="s">
        <v>2208</v>
      </c>
      <c r="J568" s="308" t="s">
        <v>2208</v>
      </c>
      <c r="K568" s="308" t="s">
        <v>2208</v>
      </c>
      <c r="L568" s="308" t="s">
        <v>2208</v>
      </c>
      <c r="M568" s="308" t="s">
        <v>2208</v>
      </c>
      <c r="N568" s="308" t="s">
        <v>2208</v>
      </c>
      <c r="O568" s="308" t="s">
        <v>2208</v>
      </c>
      <c r="P568" s="308" t="s">
        <v>2208</v>
      </c>
      <c r="Q568" s="308" t="s">
        <v>2208</v>
      </c>
      <c r="R568" s="308" t="s">
        <v>2208</v>
      </c>
      <c r="S568" s="308" t="s">
        <v>2208</v>
      </c>
      <c r="T568" s="308" t="s">
        <v>2208</v>
      </c>
      <c r="U568" s="308" t="s">
        <v>2208</v>
      </c>
      <c r="V568" s="308" t="s">
        <v>2208</v>
      </c>
      <c r="W568" s="308" t="s">
        <v>2208</v>
      </c>
      <c r="X568" s="308" t="s">
        <v>2208</v>
      </c>
      <c r="Y568" s="308" t="s">
        <v>2208</v>
      </c>
      <c r="Z568" s="308" t="s">
        <v>2208</v>
      </c>
    </row>
    <row r="569" spans="2:26" hidden="1" outlineLevel="1" x14ac:dyDescent="0.3">
      <c r="B569" s="306" t="s">
        <v>2897</v>
      </c>
      <c r="C569" s="308" t="s">
        <v>2208</v>
      </c>
      <c r="D569" s="308" t="s">
        <v>2208</v>
      </c>
      <c r="E569" s="308" t="s">
        <v>2208</v>
      </c>
      <c r="F569" s="308" t="s">
        <v>2208</v>
      </c>
      <c r="G569" s="308" t="s">
        <v>2208</v>
      </c>
      <c r="H569" s="308" t="s">
        <v>2208</v>
      </c>
      <c r="I569" s="308" t="s">
        <v>2208</v>
      </c>
      <c r="J569" s="308" t="s">
        <v>2208</v>
      </c>
      <c r="K569" s="308" t="s">
        <v>2208</v>
      </c>
      <c r="L569" s="308" t="s">
        <v>2208</v>
      </c>
      <c r="M569" s="308" t="s">
        <v>2208</v>
      </c>
      <c r="N569" s="308" t="s">
        <v>2208</v>
      </c>
      <c r="O569" s="308" t="s">
        <v>2208</v>
      </c>
      <c r="P569" s="308" t="s">
        <v>2208</v>
      </c>
      <c r="Q569" s="308" t="s">
        <v>2208</v>
      </c>
      <c r="R569" s="308" t="s">
        <v>2208</v>
      </c>
      <c r="S569" s="308" t="s">
        <v>2208</v>
      </c>
      <c r="T569" s="308" t="s">
        <v>2208</v>
      </c>
      <c r="U569" s="308" t="s">
        <v>2208</v>
      </c>
      <c r="V569" s="308" t="s">
        <v>2208</v>
      </c>
      <c r="W569" s="308" t="s">
        <v>2208</v>
      </c>
      <c r="X569" s="308" t="s">
        <v>2208</v>
      </c>
      <c r="Y569" s="308" t="s">
        <v>2208</v>
      </c>
      <c r="Z569" s="308" t="s">
        <v>2208</v>
      </c>
    </row>
    <row r="570" spans="2:26" hidden="1" outlineLevel="1" x14ac:dyDescent="0.3">
      <c r="B570" s="306" t="s">
        <v>2898</v>
      </c>
      <c r="C570" s="308" t="s">
        <v>2208</v>
      </c>
      <c r="D570" s="308" t="s">
        <v>2208</v>
      </c>
      <c r="E570" s="308" t="s">
        <v>2208</v>
      </c>
      <c r="F570" s="308" t="s">
        <v>2208</v>
      </c>
      <c r="G570" s="308" t="s">
        <v>2208</v>
      </c>
      <c r="H570" s="308" t="s">
        <v>2208</v>
      </c>
      <c r="I570" s="308" t="s">
        <v>2208</v>
      </c>
      <c r="J570" s="308" t="s">
        <v>2208</v>
      </c>
      <c r="K570" s="308" t="s">
        <v>2208</v>
      </c>
      <c r="L570" s="308" t="s">
        <v>2208</v>
      </c>
      <c r="M570" s="308" t="s">
        <v>2208</v>
      </c>
      <c r="N570" s="308" t="s">
        <v>2208</v>
      </c>
      <c r="O570" s="308" t="s">
        <v>2208</v>
      </c>
      <c r="P570" s="308" t="s">
        <v>2208</v>
      </c>
      <c r="Q570" s="308" t="s">
        <v>2208</v>
      </c>
      <c r="R570" s="308" t="s">
        <v>2208</v>
      </c>
      <c r="S570" s="308" t="s">
        <v>2208</v>
      </c>
      <c r="T570" s="308" t="s">
        <v>2208</v>
      </c>
      <c r="U570" s="308" t="s">
        <v>2208</v>
      </c>
      <c r="V570" s="308" t="s">
        <v>2208</v>
      </c>
      <c r="W570" s="308" t="s">
        <v>2208</v>
      </c>
      <c r="X570" s="308" t="s">
        <v>2208</v>
      </c>
      <c r="Y570" s="308" t="s">
        <v>2208</v>
      </c>
      <c r="Z570" s="308" t="s">
        <v>2208</v>
      </c>
    </row>
    <row r="571" spans="2:26" hidden="1" outlineLevel="1" x14ac:dyDescent="0.3">
      <c r="B571" s="306" t="s">
        <v>2899</v>
      </c>
      <c r="C571" s="308" t="s">
        <v>2208</v>
      </c>
      <c r="D571" s="308" t="s">
        <v>2208</v>
      </c>
      <c r="E571" s="308" t="s">
        <v>2208</v>
      </c>
      <c r="F571" s="308" t="s">
        <v>2208</v>
      </c>
      <c r="G571" s="308" t="s">
        <v>2208</v>
      </c>
      <c r="H571" s="308" t="s">
        <v>2208</v>
      </c>
      <c r="I571" s="308" t="s">
        <v>2208</v>
      </c>
      <c r="J571" s="308" t="s">
        <v>2208</v>
      </c>
      <c r="K571" s="308" t="s">
        <v>2208</v>
      </c>
      <c r="L571" s="308" t="s">
        <v>2208</v>
      </c>
      <c r="M571" s="308" t="s">
        <v>2208</v>
      </c>
      <c r="N571" s="308" t="s">
        <v>2208</v>
      </c>
      <c r="O571" s="308" t="s">
        <v>2208</v>
      </c>
      <c r="P571" s="308" t="s">
        <v>2208</v>
      </c>
      <c r="Q571" s="308" t="s">
        <v>2208</v>
      </c>
      <c r="R571" s="308" t="s">
        <v>2208</v>
      </c>
      <c r="S571" s="308" t="s">
        <v>2208</v>
      </c>
      <c r="T571" s="308" t="s">
        <v>2208</v>
      </c>
      <c r="U571" s="308" t="s">
        <v>2208</v>
      </c>
      <c r="V571" s="308" t="s">
        <v>2208</v>
      </c>
      <c r="W571" s="308" t="s">
        <v>2208</v>
      </c>
      <c r="X571" s="308" t="s">
        <v>2208</v>
      </c>
      <c r="Y571" s="308" t="s">
        <v>2208</v>
      </c>
      <c r="Z571" s="308" t="s">
        <v>2208</v>
      </c>
    </row>
    <row r="572" spans="2:26" hidden="1" outlineLevel="1" x14ac:dyDescent="0.3">
      <c r="B572" s="306" t="s">
        <v>2900</v>
      </c>
      <c r="C572" s="308" t="s">
        <v>2208</v>
      </c>
      <c r="D572" s="308" t="s">
        <v>2208</v>
      </c>
      <c r="E572" s="308" t="s">
        <v>2208</v>
      </c>
      <c r="F572" s="308" t="s">
        <v>2208</v>
      </c>
      <c r="G572" s="308" t="s">
        <v>2208</v>
      </c>
      <c r="H572" s="308" t="s">
        <v>2208</v>
      </c>
      <c r="I572" s="308" t="s">
        <v>2208</v>
      </c>
      <c r="J572" s="308" t="s">
        <v>2208</v>
      </c>
      <c r="K572" s="308" t="s">
        <v>2208</v>
      </c>
      <c r="L572" s="308" t="s">
        <v>2208</v>
      </c>
      <c r="M572" s="308" t="s">
        <v>2208</v>
      </c>
      <c r="N572" s="308" t="s">
        <v>2208</v>
      </c>
      <c r="O572" s="308" t="s">
        <v>2208</v>
      </c>
      <c r="P572" s="308" t="s">
        <v>2208</v>
      </c>
      <c r="Q572" s="308" t="s">
        <v>2208</v>
      </c>
      <c r="R572" s="308" t="s">
        <v>2208</v>
      </c>
      <c r="S572" s="308" t="s">
        <v>2208</v>
      </c>
      <c r="T572" s="308" t="s">
        <v>2208</v>
      </c>
      <c r="U572" s="308" t="s">
        <v>2208</v>
      </c>
      <c r="V572" s="308" t="s">
        <v>2208</v>
      </c>
      <c r="W572" s="308" t="s">
        <v>2208</v>
      </c>
      <c r="X572" s="308" t="s">
        <v>2208</v>
      </c>
      <c r="Y572" s="308" t="s">
        <v>2208</v>
      </c>
      <c r="Z572" s="308" t="s">
        <v>2208</v>
      </c>
    </row>
    <row r="573" spans="2:26" hidden="1" outlineLevel="1" x14ac:dyDescent="0.3">
      <c r="B573" s="306" t="s">
        <v>2901</v>
      </c>
      <c r="C573" s="308" t="s">
        <v>2208</v>
      </c>
      <c r="D573" s="308" t="s">
        <v>2208</v>
      </c>
      <c r="E573" s="308" t="s">
        <v>2208</v>
      </c>
      <c r="F573" s="308" t="s">
        <v>2208</v>
      </c>
      <c r="G573" s="308" t="s">
        <v>2208</v>
      </c>
      <c r="H573" s="308" t="s">
        <v>2208</v>
      </c>
      <c r="I573" s="308" t="s">
        <v>2208</v>
      </c>
      <c r="J573" s="308" t="s">
        <v>2208</v>
      </c>
      <c r="K573" s="308" t="s">
        <v>2208</v>
      </c>
      <c r="L573" s="308" t="s">
        <v>2208</v>
      </c>
      <c r="M573" s="308" t="s">
        <v>2208</v>
      </c>
      <c r="N573" s="308" t="s">
        <v>2208</v>
      </c>
      <c r="O573" s="308" t="s">
        <v>2208</v>
      </c>
      <c r="P573" s="308" t="s">
        <v>2208</v>
      </c>
      <c r="Q573" s="308" t="s">
        <v>2208</v>
      </c>
      <c r="R573" s="308" t="s">
        <v>2208</v>
      </c>
      <c r="S573" s="308" t="s">
        <v>2208</v>
      </c>
      <c r="T573" s="308" t="s">
        <v>2208</v>
      </c>
      <c r="U573" s="308" t="s">
        <v>2208</v>
      </c>
      <c r="V573" s="308" t="s">
        <v>2208</v>
      </c>
      <c r="W573" s="308" t="s">
        <v>2208</v>
      </c>
      <c r="X573" s="308" t="s">
        <v>2208</v>
      </c>
      <c r="Y573" s="308" t="s">
        <v>2208</v>
      </c>
      <c r="Z573" s="308" t="s">
        <v>2208</v>
      </c>
    </row>
    <row r="574" spans="2:26" hidden="1" outlineLevel="1" x14ac:dyDescent="0.3">
      <c r="B574" s="306" t="s">
        <v>2902</v>
      </c>
      <c r="C574" s="308" t="s">
        <v>2208</v>
      </c>
      <c r="D574" s="308" t="s">
        <v>2208</v>
      </c>
      <c r="E574" s="308" t="s">
        <v>2208</v>
      </c>
      <c r="F574" s="308" t="s">
        <v>2208</v>
      </c>
      <c r="G574" s="308" t="s">
        <v>2208</v>
      </c>
      <c r="H574" s="308" t="s">
        <v>2208</v>
      </c>
      <c r="I574" s="308" t="s">
        <v>2208</v>
      </c>
      <c r="J574" s="308" t="s">
        <v>2208</v>
      </c>
      <c r="K574" s="308" t="s">
        <v>2208</v>
      </c>
      <c r="L574" s="308" t="s">
        <v>2208</v>
      </c>
      <c r="M574" s="308" t="s">
        <v>2208</v>
      </c>
      <c r="N574" s="308" t="s">
        <v>2208</v>
      </c>
      <c r="O574" s="308" t="s">
        <v>2208</v>
      </c>
      <c r="P574" s="308" t="s">
        <v>2208</v>
      </c>
      <c r="Q574" s="308" t="s">
        <v>2208</v>
      </c>
      <c r="R574" s="308" t="s">
        <v>2208</v>
      </c>
      <c r="S574" s="308" t="s">
        <v>2208</v>
      </c>
      <c r="T574" s="308" t="s">
        <v>2208</v>
      </c>
      <c r="U574" s="308" t="s">
        <v>2208</v>
      </c>
      <c r="V574" s="308" t="s">
        <v>2208</v>
      </c>
      <c r="W574" s="308" t="s">
        <v>2208</v>
      </c>
      <c r="X574" s="308" t="s">
        <v>2208</v>
      </c>
      <c r="Y574" s="308" t="s">
        <v>2208</v>
      </c>
      <c r="Z574" s="308" t="s">
        <v>2208</v>
      </c>
    </row>
    <row r="575" spans="2:26" hidden="1" outlineLevel="1" x14ac:dyDescent="0.3">
      <c r="B575" s="306" t="s">
        <v>2903</v>
      </c>
      <c r="C575" s="308" t="s">
        <v>2208</v>
      </c>
      <c r="D575" s="308" t="s">
        <v>2208</v>
      </c>
      <c r="E575" s="308" t="s">
        <v>2208</v>
      </c>
      <c r="F575" s="308" t="s">
        <v>2208</v>
      </c>
      <c r="G575" s="308" t="s">
        <v>2208</v>
      </c>
      <c r="H575" s="308" t="s">
        <v>2208</v>
      </c>
      <c r="I575" s="308" t="s">
        <v>2208</v>
      </c>
      <c r="J575" s="308" t="s">
        <v>2208</v>
      </c>
      <c r="K575" s="308" t="s">
        <v>2208</v>
      </c>
      <c r="L575" s="308" t="s">
        <v>2208</v>
      </c>
      <c r="M575" s="308" t="s">
        <v>2208</v>
      </c>
      <c r="N575" s="308" t="s">
        <v>2208</v>
      </c>
      <c r="O575" s="308" t="s">
        <v>2208</v>
      </c>
      <c r="P575" s="308" t="s">
        <v>2208</v>
      </c>
      <c r="Q575" s="308" t="s">
        <v>2208</v>
      </c>
      <c r="R575" s="308" t="s">
        <v>2208</v>
      </c>
      <c r="S575" s="308" t="s">
        <v>2208</v>
      </c>
      <c r="T575" s="308" t="s">
        <v>2208</v>
      </c>
      <c r="U575" s="308" t="s">
        <v>2208</v>
      </c>
      <c r="V575" s="308" t="s">
        <v>2208</v>
      </c>
      <c r="W575" s="308" t="s">
        <v>2208</v>
      </c>
      <c r="X575" s="308" t="s">
        <v>2208</v>
      </c>
      <c r="Y575" s="308" t="s">
        <v>2208</v>
      </c>
      <c r="Z575" s="308" t="s">
        <v>2208</v>
      </c>
    </row>
    <row r="576" spans="2:26" hidden="1" outlineLevel="1" x14ac:dyDescent="0.3">
      <c r="B576" s="306" t="s">
        <v>2904</v>
      </c>
      <c r="C576" s="308" t="s">
        <v>2208</v>
      </c>
      <c r="D576" s="308" t="s">
        <v>2208</v>
      </c>
      <c r="E576" s="308" t="s">
        <v>2208</v>
      </c>
      <c r="F576" s="308" t="s">
        <v>2208</v>
      </c>
      <c r="G576" s="308" t="s">
        <v>2208</v>
      </c>
      <c r="H576" s="308" t="s">
        <v>2208</v>
      </c>
      <c r="I576" s="308" t="s">
        <v>2208</v>
      </c>
      <c r="J576" s="308" t="s">
        <v>2208</v>
      </c>
      <c r="K576" s="308" t="s">
        <v>2208</v>
      </c>
      <c r="L576" s="308" t="s">
        <v>2208</v>
      </c>
      <c r="M576" s="308" t="s">
        <v>2208</v>
      </c>
      <c r="N576" s="308" t="s">
        <v>2208</v>
      </c>
      <c r="O576" s="308" t="s">
        <v>2208</v>
      </c>
      <c r="P576" s="308" t="s">
        <v>2208</v>
      </c>
      <c r="Q576" s="308" t="s">
        <v>2208</v>
      </c>
      <c r="R576" s="308" t="s">
        <v>2208</v>
      </c>
      <c r="S576" s="308" t="s">
        <v>2208</v>
      </c>
      <c r="T576" s="308" t="s">
        <v>2208</v>
      </c>
      <c r="U576" s="308" t="s">
        <v>2208</v>
      </c>
      <c r="V576" s="308" t="s">
        <v>2208</v>
      </c>
      <c r="W576" s="308" t="s">
        <v>2208</v>
      </c>
      <c r="X576" s="308" t="s">
        <v>2208</v>
      </c>
      <c r="Y576" s="308" t="s">
        <v>2208</v>
      </c>
      <c r="Z576" s="308" t="s">
        <v>2208</v>
      </c>
    </row>
    <row r="577" spans="2:26" hidden="1" outlineLevel="1" x14ac:dyDescent="0.3">
      <c r="B577" s="306" t="s">
        <v>2905</v>
      </c>
      <c r="C577" s="308" t="s">
        <v>2208</v>
      </c>
      <c r="D577" s="308" t="s">
        <v>2208</v>
      </c>
      <c r="E577" s="308" t="s">
        <v>2208</v>
      </c>
      <c r="F577" s="308" t="s">
        <v>2208</v>
      </c>
      <c r="G577" s="308" t="s">
        <v>2208</v>
      </c>
      <c r="H577" s="308" t="s">
        <v>2208</v>
      </c>
      <c r="I577" s="308" t="s">
        <v>2208</v>
      </c>
      <c r="J577" s="308" t="s">
        <v>2208</v>
      </c>
      <c r="K577" s="308" t="s">
        <v>2208</v>
      </c>
      <c r="L577" s="308" t="s">
        <v>2208</v>
      </c>
      <c r="M577" s="308" t="s">
        <v>2208</v>
      </c>
      <c r="N577" s="308" t="s">
        <v>2208</v>
      </c>
      <c r="O577" s="308" t="s">
        <v>2208</v>
      </c>
      <c r="P577" s="308" t="s">
        <v>2208</v>
      </c>
      <c r="Q577" s="308" t="s">
        <v>2208</v>
      </c>
      <c r="R577" s="308" t="s">
        <v>2208</v>
      </c>
      <c r="S577" s="308" t="s">
        <v>2208</v>
      </c>
      <c r="T577" s="308" t="s">
        <v>2208</v>
      </c>
      <c r="U577" s="308" t="s">
        <v>2208</v>
      </c>
      <c r="V577" s="308" t="s">
        <v>2208</v>
      </c>
      <c r="W577" s="308" t="s">
        <v>2208</v>
      </c>
      <c r="X577" s="308" t="s">
        <v>2208</v>
      </c>
      <c r="Y577" s="308" t="s">
        <v>2208</v>
      </c>
      <c r="Z577" s="308" t="s">
        <v>2208</v>
      </c>
    </row>
    <row r="578" spans="2:26" hidden="1" outlineLevel="1" x14ac:dyDescent="0.3">
      <c r="B578" s="306" t="s">
        <v>2906</v>
      </c>
      <c r="C578" s="308" t="s">
        <v>2208</v>
      </c>
      <c r="D578" s="308" t="s">
        <v>2208</v>
      </c>
      <c r="E578" s="308" t="s">
        <v>2208</v>
      </c>
      <c r="F578" s="308" t="s">
        <v>2208</v>
      </c>
      <c r="G578" s="308" t="s">
        <v>2208</v>
      </c>
      <c r="H578" s="308" t="s">
        <v>2208</v>
      </c>
      <c r="I578" s="308" t="s">
        <v>2208</v>
      </c>
      <c r="J578" s="308" t="s">
        <v>2208</v>
      </c>
      <c r="K578" s="308" t="s">
        <v>2208</v>
      </c>
      <c r="L578" s="308" t="s">
        <v>2208</v>
      </c>
      <c r="M578" s="308" t="s">
        <v>2208</v>
      </c>
      <c r="N578" s="308" t="s">
        <v>2208</v>
      </c>
      <c r="O578" s="308" t="s">
        <v>2208</v>
      </c>
      <c r="P578" s="308" t="s">
        <v>2208</v>
      </c>
      <c r="Q578" s="308" t="s">
        <v>2208</v>
      </c>
      <c r="R578" s="308" t="s">
        <v>2208</v>
      </c>
      <c r="S578" s="308" t="s">
        <v>2208</v>
      </c>
      <c r="T578" s="308" t="s">
        <v>2208</v>
      </c>
      <c r="U578" s="308" t="s">
        <v>2208</v>
      </c>
      <c r="V578" s="308" t="s">
        <v>2208</v>
      </c>
      <c r="W578" s="308" t="s">
        <v>2208</v>
      </c>
      <c r="X578" s="308" t="s">
        <v>2208</v>
      </c>
      <c r="Y578" s="308" t="s">
        <v>2208</v>
      </c>
      <c r="Z578" s="308" t="s">
        <v>2208</v>
      </c>
    </row>
    <row r="579" spans="2:26" hidden="1" outlineLevel="1" x14ac:dyDescent="0.3">
      <c r="B579" s="306" t="s">
        <v>2907</v>
      </c>
      <c r="C579" s="308" t="s">
        <v>2208</v>
      </c>
      <c r="D579" s="308" t="s">
        <v>2208</v>
      </c>
      <c r="E579" s="308" t="s">
        <v>2208</v>
      </c>
      <c r="F579" s="308" t="s">
        <v>2208</v>
      </c>
      <c r="G579" s="308" t="s">
        <v>2208</v>
      </c>
      <c r="H579" s="308" t="s">
        <v>2208</v>
      </c>
      <c r="I579" s="308" t="s">
        <v>2208</v>
      </c>
      <c r="J579" s="308" t="s">
        <v>2208</v>
      </c>
      <c r="K579" s="308" t="s">
        <v>2208</v>
      </c>
      <c r="L579" s="308" t="s">
        <v>2208</v>
      </c>
      <c r="M579" s="308" t="s">
        <v>2208</v>
      </c>
      <c r="N579" s="308" t="s">
        <v>2208</v>
      </c>
      <c r="O579" s="308" t="s">
        <v>2208</v>
      </c>
      <c r="P579" s="308" t="s">
        <v>2208</v>
      </c>
      <c r="Q579" s="308" t="s">
        <v>2208</v>
      </c>
      <c r="R579" s="308" t="s">
        <v>2208</v>
      </c>
      <c r="S579" s="308" t="s">
        <v>2208</v>
      </c>
      <c r="T579" s="308" t="s">
        <v>2208</v>
      </c>
      <c r="U579" s="308" t="s">
        <v>2208</v>
      </c>
      <c r="V579" s="308" t="s">
        <v>2208</v>
      </c>
      <c r="W579" s="308" t="s">
        <v>2208</v>
      </c>
      <c r="X579" s="308" t="s">
        <v>2208</v>
      </c>
      <c r="Y579" s="308" t="s">
        <v>2208</v>
      </c>
      <c r="Z579" s="308" t="s">
        <v>2208</v>
      </c>
    </row>
    <row r="580" spans="2:26" hidden="1" outlineLevel="1" x14ac:dyDescent="0.3">
      <c r="B580" s="306" t="s">
        <v>2908</v>
      </c>
      <c r="C580" s="308" t="s">
        <v>2208</v>
      </c>
      <c r="D580" s="308" t="s">
        <v>2208</v>
      </c>
      <c r="E580" s="308" t="s">
        <v>2208</v>
      </c>
      <c r="F580" s="308" t="s">
        <v>2208</v>
      </c>
      <c r="G580" s="308" t="s">
        <v>2208</v>
      </c>
      <c r="H580" s="308" t="s">
        <v>2208</v>
      </c>
      <c r="I580" s="308" t="s">
        <v>2208</v>
      </c>
      <c r="J580" s="308" t="s">
        <v>2208</v>
      </c>
      <c r="K580" s="308" t="s">
        <v>2208</v>
      </c>
      <c r="L580" s="308" t="s">
        <v>2208</v>
      </c>
      <c r="M580" s="308" t="s">
        <v>2208</v>
      </c>
      <c r="N580" s="308" t="s">
        <v>2208</v>
      </c>
      <c r="O580" s="308" t="s">
        <v>2208</v>
      </c>
      <c r="P580" s="308" t="s">
        <v>2208</v>
      </c>
      <c r="Q580" s="308" t="s">
        <v>2208</v>
      </c>
      <c r="R580" s="308" t="s">
        <v>2208</v>
      </c>
      <c r="S580" s="308" t="s">
        <v>2208</v>
      </c>
      <c r="T580" s="308" t="s">
        <v>2208</v>
      </c>
      <c r="U580" s="308" t="s">
        <v>2208</v>
      </c>
      <c r="V580" s="308" t="s">
        <v>2208</v>
      </c>
      <c r="W580" s="308" t="s">
        <v>2208</v>
      </c>
      <c r="X580" s="308" t="s">
        <v>2208</v>
      </c>
      <c r="Y580" s="308" t="s">
        <v>2208</v>
      </c>
      <c r="Z580" s="308" t="s">
        <v>2208</v>
      </c>
    </row>
    <row r="581" spans="2:26" hidden="1" outlineLevel="1" x14ac:dyDescent="0.3">
      <c r="B581" s="306" t="s">
        <v>2909</v>
      </c>
      <c r="C581" s="308" t="s">
        <v>2208</v>
      </c>
      <c r="D581" s="308" t="s">
        <v>2208</v>
      </c>
      <c r="E581" s="308" t="s">
        <v>2208</v>
      </c>
      <c r="F581" s="308" t="s">
        <v>2208</v>
      </c>
      <c r="G581" s="308" t="s">
        <v>2208</v>
      </c>
      <c r="H581" s="308" t="s">
        <v>2208</v>
      </c>
      <c r="I581" s="308" t="s">
        <v>2208</v>
      </c>
      <c r="J581" s="308" t="s">
        <v>2208</v>
      </c>
      <c r="K581" s="308" t="s">
        <v>2208</v>
      </c>
      <c r="L581" s="308" t="s">
        <v>2208</v>
      </c>
      <c r="M581" s="308" t="s">
        <v>2208</v>
      </c>
      <c r="N581" s="308" t="s">
        <v>2208</v>
      </c>
      <c r="O581" s="308" t="s">
        <v>2208</v>
      </c>
      <c r="P581" s="308" t="s">
        <v>2208</v>
      </c>
      <c r="Q581" s="308" t="s">
        <v>2208</v>
      </c>
      <c r="R581" s="308" t="s">
        <v>2208</v>
      </c>
      <c r="S581" s="308" t="s">
        <v>2208</v>
      </c>
      <c r="T581" s="308" t="s">
        <v>2208</v>
      </c>
      <c r="U581" s="308" t="s">
        <v>2208</v>
      </c>
      <c r="V581" s="308" t="s">
        <v>2208</v>
      </c>
      <c r="W581" s="308" t="s">
        <v>2208</v>
      </c>
      <c r="X581" s="308" t="s">
        <v>2208</v>
      </c>
      <c r="Y581" s="308" t="s">
        <v>2208</v>
      </c>
      <c r="Z581" s="308" t="s">
        <v>2208</v>
      </c>
    </row>
    <row r="582" spans="2:26" hidden="1" outlineLevel="1" x14ac:dyDescent="0.3">
      <c r="B582" s="306" t="s">
        <v>2910</v>
      </c>
      <c r="C582" s="308" t="s">
        <v>2208</v>
      </c>
      <c r="D582" s="308" t="s">
        <v>2208</v>
      </c>
      <c r="E582" s="308" t="s">
        <v>2208</v>
      </c>
      <c r="F582" s="308" t="s">
        <v>2208</v>
      </c>
      <c r="G582" s="308" t="s">
        <v>2208</v>
      </c>
      <c r="H582" s="308" t="s">
        <v>2208</v>
      </c>
      <c r="I582" s="308" t="s">
        <v>2208</v>
      </c>
      <c r="J582" s="308" t="s">
        <v>2208</v>
      </c>
      <c r="K582" s="308" t="s">
        <v>2208</v>
      </c>
      <c r="L582" s="308" t="s">
        <v>2208</v>
      </c>
      <c r="M582" s="308" t="s">
        <v>2208</v>
      </c>
      <c r="N582" s="308" t="s">
        <v>2208</v>
      </c>
      <c r="O582" s="308" t="s">
        <v>2208</v>
      </c>
      <c r="P582" s="308" t="s">
        <v>2208</v>
      </c>
      <c r="Q582" s="308" t="s">
        <v>2208</v>
      </c>
      <c r="R582" s="308" t="s">
        <v>2208</v>
      </c>
      <c r="S582" s="308" t="s">
        <v>2208</v>
      </c>
      <c r="T582" s="308" t="s">
        <v>2208</v>
      </c>
      <c r="U582" s="308" t="s">
        <v>2208</v>
      </c>
      <c r="V582" s="308" t="s">
        <v>2208</v>
      </c>
      <c r="W582" s="308" t="s">
        <v>2208</v>
      </c>
      <c r="X582" s="308" t="s">
        <v>2208</v>
      </c>
      <c r="Y582" s="308" t="s">
        <v>2208</v>
      </c>
      <c r="Z582" s="308" t="s">
        <v>2208</v>
      </c>
    </row>
    <row r="583" spans="2:26" hidden="1" outlineLevel="1" x14ac:dyDescent="0.3">
      <c r="B583" s="306" t="s">
        <v>2911</v>
      </c>
      <c r="C583" s="308" t="s">
        <v>2208</v>
      </c>
      <c r="D583" s="308" t="s">
        <v>2208</v>
      </c>
      <c r="E583" s="308" t="s">
        <v>2208</v>
      </c>
      <c r="F583" s="308" t="s">
        <v>2208</v>
      </c>
      <c r="G583" s="308" t="s">
        <v>2208</v>
      </c>
      <c r="H583" s="308" t="s">
        <v>2208</v>
      </c>
      <c r="I583" s="308" t="s">
        <v>2208</v>
      </c>
      <c r="J583" s="308" t="s">
        <v>2208</v>
      </c>
      <c r="K583" s="308" t="s">
        <v>2208</v>
      </c>
      <c r="L583" s="308" t="s">
        <v>2208</v>
      </c>
      <c r="M583" s="308" t="s">
        <v>2208</v>
      </c>
      <c r="N583" s="308" t="s">
        <v>2208</v>
      </c>
      <c r="O583" s="308" t="s">
        <v>2208</v>
      </c>
      <c r="P583" s="308" t="s">
        <v>2208</v>
      </c>
      <c r="Q583" s="308" t="s">
        <v>2208</v>
      </c>
      <c r="R583" s="308" t="s">
        <v>2208</v>
      </c>
      <c r="S583" s="308" t="s">
        <v>2208</v>
      </c>
      <c r="T583" s="308" t="s">
        <v>2208</v>
      </c>
      <c r="U583" s="308" t="s">
        <v>2208</v>
      </c>
      <c r="V583" s="308" t="s">
        <v>2208</v>
      </c>
      <c r="W583" s="308" t="s">
        <v>2208</v>
      </c>
      <c r="X583" s="308" t="s">
        <v>2208</v>
      </c>
      <c r="Y583" s="308" t="s">
        <v>2208</v>
      </c>
      <c r="Z583" s="308" t="s">
        <v>2208</v>
      </c>
    </row>
    <row r="584" spans="2:26" hidden="1" outlineLevel="1" x14ac:dyDescent="0.3">
      <c r="B584" s="306" t="s">
        <v>2912</v>
      </c>
      <c r="C584" s="308" t="s">
        <v>2208</v>
      </c>
      <c r="D584" s="308" t="s">
        <v>2208</v>
      </c>
      <c r="E584" s="308" t="s">
        <v>2208</v>
      </c>
      <c r="F584" s="308" t="s">
        <v>2208</v>
      </c>
      <c r="G584" s="308" t="s">
        <v>2208</v>
      </c>
      <c r="H584" s="308" t="s">
        <v>2208</v>
      </c>
      <c r="I584" s="308" t="s">
        <v>2208</v>
      </c>
      <c r="J584" s="308" t="s">
        <v>2208</v>
      </c>
      <c r="K584" s="308" t="s">
        <v>2208</v>
      </c>
      <c r="L584" s="308" t="s">
        <v>2208</v>
      </c>
      <c r="M584" s="308" t="s">
        <v>2208</v>
      </c>
      <c r="N584" s="308" t="s">
        <v>2208</v>
      </c>
      <c r="O584" s="308" t="s">
        <v>2208</v>
      </c>
      <c r="P584" s="308" t="s">
        <v>2208</v>
      </c>
      <c r="Q584" s="308" t="s">
        <v>2208</v>
      </c>
      <c r="R584" s="308" t="s">
        <v>2208</v>
      </c>
      <c r="S584" s="308" t="s">
        <v>2208</v>
      </c>
      <c r="T584" s="308" t="s">
        <v>2208</v>
      </c>
      <c r="U584" s="308" t="s">
        <v>2208</v>
      </c>
      <c r="V584" s="308" t="s">
        <v>2208</v>
      </c>
      <c r="W584" s="308" t="s">
        <v>2208</v>
      </c>
      <c r="X584" s="308" t="s">
        <v>2208</v>
      </c>
      <c r="Y584" s="308" t="s">
        <v>2208</v>
      </c>
      <c r="Z584" s="308" t="s">
        <v>2208</v>
      </c>
    </row>
    <row r="585" spans="2:26" hidden="1" outlineLevel="1" x14ac:dyDescent="0.3">
      <c r="B585" s="306" t="s">
        <v>2913</v>
      </c>
      <c r="C585" s="308" t="s">
        <v>2208</v>
      </c>
      <c r="D585" s="308" t="s">
        <v>2208</v>
      </c>
      <c r="E585" s="308" t="s">
        <v>2208</v>
      </c>
      <c r="F585" s="308" t="s">
        <v>2208</v>
      </c>
      <c r="G585" s="308" t="s">
        <v>2208</v>
      </c>
      <c r="H585" s="308" t="s">
        <v>2208</v>
      </c>
      <c r="I585" s="308" t="s">
        <v>2208</v>
      </c>
      <c r="J585" s="308" t="s">
        <v>2208</v>
      </c>
      <c r="K585" s="308" t="s">
        <v>2208</v>
      </c>
      <c r="L585" s="308" t="s">
        <v>2208</v>
      </c>
      <c r="M585" s="308" t="s">
        <v>2208</v>
      </c>
      <c r="N585" s="308" t="s">
        <v>2208</v>
      </c>
      <c r="O585" s="308" t="s">
        <v>2208</v>
      </c>
      <c r="P585" s="308" t="s">
        <v>2208</v>
      </c>
      <c r="Q585" s="308" t="s">
        <v>2208</v>
      </c>
      <c r="R585" s="308" t="s">
        <v>2208</v>
      </c>
      <c r="S585" s="308" t="s">
        <v>2208</v>
      </c>
      <c r="T585" s="308" t="s">
        <v>2208</v>
      </c>
      <c r="U585" s="308" t="s">
        <v>2208</v>
      </c>
      <c r="V585" s="308" t="s">
        <v>2208</v>
      </c>
      <c r="W585" s="308" t="s">
        <v>2208</v>
      </c>
      <c r="X585" s="308" t="s">
        <v>2208</v>
      </c>
      <c r="Y585" s="308" t="s">
        <v>2208</v>
      </c>
      <c r="Z585" s="308" t="s">
        <v>2208</v>
      </c>
    </row>
    <row r="586" spans="2:26" hidden="1" outlineLevel="1" x14ac:dyDescent="0.3">
      <c r="B586" s="306" t="s">
        <v>2914</v>
      </c>
      <c r="C586" s="308" t="s">
        <v>2208</v>
      </c>
      <c r="D586" s="308" t="s">
        <v>2208</v>
      </c>
      <c r="E586" s="308" t="s">
        <v>2208</v>
      </c>
      <c r="F586" s="308" t="s">
        <v>2208</v>
      </c>
      <c r="G586" s="308" t="s">
        <v>2208</v>
      </c>
      <c r="H586" s="308" t="s">
        <v>2208</v>
      </c>
      <c r="I586" s="308" t="s">
        <v>2208</v>
      </c>
      <c r="J586" s="308" t="s">
        <v>2208</v>
      </c>
      <c r="K586" s="308" t="s">
        <v>2208</v>
      </c>
      <c r="L586" s="308" t="s">
        <v>2208</v>
      </c>
      <c r="M586" s="308" t="s">
        <v>2208</v>
      </c>
      <c r="N586" s="308" t="s">
        <v>2208</v>
      </c>
      <c r="O586" s="308" t="s">
        <v>2208</v>
      </c>
      <c r="P586" s="308" t="s">
        <v>2208</v>
      </c>
      <c r="Q586" s="308" t="s">
        <v>2208</v>
      </c>
      <c r="R586" s="308" t="s">
        <v>2208</v>
      </c>
      <c r="S586" s="308" t="s">
        <v>2208</v>
      </c>
      <c r="T586" s="308" t="s">
        <v>2208</v>
      </c>
      <c r="U586" s="308" t="s">
        <v>2208</v>
      </c>
      <c r="V586" s="308" t="s">
        <v>2208</v>
      </c>
      <c r="W586" s="308" t="s">
        <v>2208</v>
      </c>
      <c r="X586" s="308" t="s">
        <v>2208</v>
      </c>
      <c r="Y586" s="308" t="s">
        <v>2208</v>
      </c>
      <c r="Z586" s="308" t="s">
        <v>2208</v>
      </c>
    </row>
    <row r="587" spans="2:26" hidden="1" outlineLevel="1" x14ac:dyDescent="0.3">
      <c r="B587" s="306" t="s">
        <v>2915</v>
      </c>
      <c r="C587" s="308" t="s">
        <v>2208</v>
      </c>
      <c r="D587" s="308" t="s">
        <v>2208</v>
      </c>
      <c r="E587" s="308" t="s">
        <v>2208</v>
      </c>
      <c r="F587" s="308" t="s">
        <v>2208</v>
      </c>
      <c r="G587" s="308" t="s">
        <v>2208</v>
      </c>
      <c r="H587" s="308" t="s">
        <v>2208</v>
      </c>
      <c r="I587" s="308" t="s">
        <v>2208</v>
      </c>
      <c r="J587" s="308" t="s">
        <v>2208</v>
      </c>
      <c r="K587" s="308" t="s">
        <v>2208</v>
      </c>
      <c r="L587" s="308" t="s">
        <v>2208</v>
      </c>
      <c r="M587" s="308" t="s">
        <v>2208</v>
      </c>
      <c r="N587" s="308" t="s">
        <v>2208</v>
      </c>
      <c r="O587" s="308" t="s">
        <v>2208</v>
      </c>
      <c r="P587" s="308" t="s">
        <v>2208</v>
      </c>
      <c r="Q587" s="308" t="s">
        <v>2208</v>
      </c>
      <c r="R587" s="308" t="s">
        <v>2208</v>
      </c>
      <c r="S587" s="308" t="s">
        <v>2208</v>
      </c>
      <c r="T587" s="308" t="s">
        <v>2208</v>
      </c>
      <c r="U587" s="308" t="s">
        <v>2208</v>
      </c>
      <c r="V587" s="308" t="s">
        <v>2208</v>
      </c>
      <c r="W587" s="308" t="s">
        <v>2208</v>
      </c>
      <c r="X587" s="308" t="s">
        <v>2208</v>
      </c>
      <c r="Y587" s="308" t="s">
        <v>2208</v>
      </c>
      <c r="Z587" s="308" t="s">
        <v>2208</v>
      </c>
    </row>
    <row r="588" spans="2:26" hidden="1" outlineLevel="1" x14ac:dyDescent="0.3">
      <c r="B588" s="306" t="s">
        <v>2916</v>
      </c>
      <c r="C588" s="308" t="s">
        <v>2208</v>
      </c>
      <c r="D588" s="308" t="s">
        <v>2208</v>
      </c>
      <c r="E588" s="308" t="s">
        <v>2208</v>
      </c>
      <c r="F588" s="308" t="s">
        <v>2208</v>
      </c>
      <c r="G588" s="308" t="s">
        <v>2208</v>
      </c>
      <c r="H588" s="308" t="s">
        <v>2208</v>
      </c>
      <c r="I588" s="308" t="s">
        <v>2208</v>
      </c>
      <c r="J588" s="308" t="s">
        <v>2208</v>
      </c>
      <c r="K588" s="308" t="s">
        <v>2208</v>
      </c>
      <c r="L588" s="308" t="s">
        <v>2208</v>
      </c>
      <c r="M588" s="308" t="s">
        <v>2208</v>
      </c>
      <c r="N588" s="308" t="s">
        <v>2208</v>
      </c>
      <c r="O588" s="308" t="s">
        <v>2208</v>
      </c>
      <c r="P588" s="308" t="s">
        <v>2208</v>
      </c>
      <c r="Q588" s="308" t="s">
        <v>2208</v>
      </c>
      <c r="R588" s="308" t="s">
        <v>2208</v>
      </c>
      <c r="S588" s="308" t="s">
        <v>2208</v>
      </c>
      <c r="T588" s="308" t="s">
        <v>2208</v>
      </c>
      <c r="U588" s="308" t="s">
        <v>2208</v>
      </c>
      <c r="V588" s="308" t="s">
        <v>2208</v>
      </c>
      <c r="W588" s="308" t="s">
        <v>2208</v>
      </c>
      <c r="X588" s="308" t="s">
        <v>2208</v>
      </c>
      <c r="Y588" s="308" t="s">
        <v>2208</v>
      </c>
      <c r="Z588" s="308" t="s">
        <v>2208</v>
      </c>
    </row>
    <row r="589" spans="2:26" hidden="1" outlineLevel="1" x14ac:dyDescent="0.3">
      <c r="B589" s="306" t="s">
        <v>2917</v>
      </c>
      <c r="C589" s="308" t="s">
        <v>2208</v>
      </c>
      <c r="D589" s="308" t="s">
        <v>2208</v>
      </c>
      <c r="E589" s="308" t="s">
        <v>2208</v>
      </c>
      <c r="F589" s="308" t="s">
        <v>2208</v>
      </c>
      <c r="G589" s="308" t="s">
        <v>2208</v>
      </c>
      <c r="H589" s="308" t="s">
        <v>2208</v>
      </c>
      <c r="I589" s="308" t="s">
        <v>2208</v>
      </c>
      <c r="J589" s="308" t="s">
        <v>2208</v>
      </c>
      <c r="K589" s="308" t="s">
        <v>2208</v>
      </c>
      <c r="L589" s="308" t="s">
        <v>2208</v>
      </c>
      <c r="M589" s="308" t="s">
        <v>2208</v>
      </c>
      <c r="N589" s="308" t="s">
        <v>2208</v>
      </c>
      <c r="O589" s="308" t="s">
        <v>2208</v>
      </c>
      <c r="P589" s="308" t="s">
        <v>2208</v>
      </c>
      <c r="Q589" s="308" t="s">
        <v>2208</v>
      </c>
      <c r="R589" s="308" t="s">
        <v>2208</v>
      </c>
      <c r="S589" s="308" t="s">
        <v>2208</v>
      </c>
      <c r="T589" s="308" t="s">
        <v>2208</v>
      </c>
      <c r="U589" s="308" t="s">
        <v>2208</v>
      </c>
      <c r="V589" s="308" t="s">
        <v>2208</v>
      </c>
      <c r="W589" s="308" t="s">
        <v>2208</v>
      </c>
      <c r="X589" s="308" t="s">
        <v>2208</v>
      </c>
      <c r="Y589" s="308" t="s">
        <v>2208</v>
      </c>
      <c r="Z589" s="308" t="s">
        <v>2208</v>
      </c>
    </row>
    <row r="590" spans="2:26" hidden="1" outlineLevel="1" x14ac:dyDescent="0.3">
      <c r="B590" s="306" t="s">
        <v>2918</v>
      </c>
      <c r="C590" s="308" t="s">
        <v>2208</v>
      </c>
      <c r="D590" s="308" t="s">
        <v>2208</v>
      </c>
      <c r="E590" s="308" t="s">
        <v>2208</v>
      </c>
      <c r="F590" s="308" t="s">
        <v>2208</v>
      </c>
      <c r="G590" s="308" t="s">
        <v>2208</v>
      </c>
      <c r="H590" s="308" t="s">
        <v>2208</v>
      </c>
      <c r="I590" s="308" t="s">
        <v>2208</v>
      </c>
      <c r="J590" s="308" t="s">
        <v>2208</v>
      </c>
      <c r="K590" s="308" t="s">
        <v>2208</v>
      </c>
      <c r="L590" s="308" t="s">
        <v>2208</v>
      </c>
      <c r="M590" s="308" t="s">
        <v>2208</v>
      </c>
      <c r="N590" s="308" t="s">
        <v>2208</v>
      </c>
      <c r="O590" s="308" t="s">
        <v>2208</v>
      </c>
      <c r="P590" s="308" t="s">
        <v>2208</v>
      </c>
      <c r="Q590" s="308" t="s">
        <v>2208</v>
      </c>
      <c r="R590" s="308" t="s">
        <v>2208</v>
      </c>
      <c r="S590" s="308" t="s">
        <v>2208</v>
      </c>
      <c r="T590" s="308" t="s">
        <v>2208</v>
      </c>
      <c r="U590" s="308" t="s">
        <v>2208</v>
      </c>
      <c r="V590" s="308" t="s">
        <v>2208</v>
      </c>
      <c r="W590" s="308" t="s">
        <v>2208</v>
      </c>
      <c r="X590" s="308" t="s">
        <v>2208</v>
      </c>
      <c r="Y590" s="308" t="s">
        <v>2208</v>
      </c>
      <c r="Z590" s="308" t="s">
        <v>2208</v>
      </c>
    </row>
    <row r="591" spans="2:26" hidden="1" outlineLevel="1" x14ac:dyDescent="0.3">
      <c r="B591" s="306" t="s">
        <v>2919</v>
      </c>
      <c r="C591" s="308" t="s">
        <v>2208</v>
      </c>
      <c r="D591" s="308" t="s">
        <v>2208</v>
      </c>
      <c r="E591" s="308" t="s">
        <v>2208</v>
      </c>
      <c r="F591" s="308" t="s">
        <v>2208</v>
      </c>
      <c r="G591" s="308" t="s">
        <v>2208</v>
      </c>
      <c r="H591" s="308" t="s">
        <v>2208</v>
      </c>
      <c r="I591" s="308" t="s">
        <v>2208</v>
      </c>
      <c r="J591" s="308" t="s">
        <v>2208</v>
      </c>
      <c r="K591" s="308" t="s">
        <v>2208</v>
      </c>
      <c r="L591" s="308" t="s">
        <v>2208</v>
      </c>
      <c r="M591" s="308" t="s">
        <v>2208</v>
      </c>
      <c r="N591" s="308" t="s">
        <v>2208</v>
      </c>
      <c r="O591" s="308" t="s">
        <v>2208</v>
      </c>
      <c r="P591" s="308" t="s">
        <v>2208</v>
      </c>
      <c r="Q591" s="308" t="s">
        <v>2208</v>
      </c>
      <c r="R591" s="308" t="s">
        <v>2208</v>
      </c>
      <c r="S591" s="308" t="s">
        <v>2208</v>
      </c>
      <c r="T591" s="308" t="s">
        <v>2208</v>
      </c>
      <c r="U591" s="308" t="s">
        <v>2208</v>
      </c>
      <c r="V591" s="308" t="s">
        <v>2208</v>
      </c>
      <c r="W591" s="308" t="s">
        <v>2208</v>
      </c>
      <c r="X591" s="308" t="s">
        <v>2208</v>
      </c>
      <c r="Y591" s="308" t="s">
        <v>2208</v>
      </c>
      <c r="Z591" s="308" t="s">
        <v>2208</v>
      </c>
    </row>
    <row r="592" spans="2:26" hidden="1" outlineLevel="1" x14ac:dyDescent="0.3">
      <c r="B592" s="306" t="s">
        <v>2920</v>
      </c>
      <c r="C592" s="308" t="s">
        <v>2208</v>
      </c>
      <c r="D592" s="308" t="s">
        <v>2208</v>
      </c>
      <c r="E592" s="308" t="s">
        <v>2208</v>
      </c>
      <c r="F592" s="308" t="s">
        <v>2208</v>
      </c>
      <c r="G592" s="308" t="s">
        <v>2208</v>
      </c>
      <c r="H592" s="308" t="s">
        <v>2208</v>
      </c>
      <c r="I592" s="308" t="s">
        <v>2208</v>
      </c>
      <c r="J592" s="308" t="s">
        <v>2208</v>
      </c>
      <c r="K592" s="308" t="s">
        <v>2208</v>
      </c>
      <c r="L592" s="308" t="s">
        <v>2208</v>
      </c>
      <c r="M592" s="308" t="s">
        <v>2208</v>
      </c>
      <c r="N592" s="308" t="s">
        <v>2208</v>
      </c>
      <c r="O592" s="308" t="s">
        <v>2208</v>
      </c>
      <c r="P592" s="308" t="s">
        <v>2208</v>
      </c>
      <c r="Q592" s="308" t="s">
        <v>2208</v>
      </c>
      <c r="R592" s="308" t="s">
        <v>2208</v>
      </c>
      <c r="S592" s="308" t="s">
        <v>2208</v>
      </c>
      <c r="T592" s="308" t="s">
        <v>2208</v>
      </c>
      <c r="U592" s="308" t="s">
        <v>2208</v>
      </c>
      <c r="V592" s="308" t="s">
        <v>2208</v>
      </c>
      <c r="W592" s="308" t="s">
        <v>2208</v>
      </c>
      <c r="X592" s="308" t="s">
        <v>2208</v>
      </c>
      <c r="Y592" s="308" t="s">
        <v>2208</v>
      </c>
      <c r="Z592" s="308" t="s">
        <v>2208</v>
      </c>
    </row>
    <row r="593" spans="2:26" hidden="1" outlineLevel="1" x14ac:dyDescent="0.3">
      <c r="B593" s="306" t="s">
        <v>2921</v>
      </c>
      <c r="C593" s="308" t="s">
        <v>2208</v>
      </c>
      <c r="D593" s="308" t="s">
        <v>2208</v>
      </c>
      <c r="E593" s="308" t="s">
        <v>2208</v>
      </c>
      <c r="F593" s="308" t="s">
        <v>2208</v>
      </c>
      <c r="G593" s="308" t="s">
        <v>2208</v>
      </c>
      <c r="H593" s="308" t="s">
        <v>2208</v>
      </c>
      <c r="I593" s="308" t="s">
        <v>2208</v>
      </c>
      <c r="J593" s="308" t="s">
        <v>2208</v>
      </c>
      <c r="K593" s="308" t="s">
        <v>2208</v>
      </c>
      <c r="L593" s="308" t="s">
        <v>2208</v>
      </c>
      <c r="M593" s="308" t="s">
        <v>2208</v>
      </c>
      <c r="N593" s="308" t="s">
        <v>2208</v>
      </c>
      <c r="O593" s="308" t="s">
        <v>2208</v>
      </c>
      <c r="P593" s="308" t="s">
        <v>2208</v>
      </c>
      <c r="Q593" s="308" t="s">
        <v>2208</v>
      </c>
      <c r="R593" s="308" t="s">
        <v>2208</v>
      </c>
      <c r="S593" s="308" t="s">
        <v>2208</v>
      </c>
      <c r="T593" s="308" t="s">
        <v>2208</v>
      </c>
      <c r="U593" s="308" t="s">
        <v>2208</v>
      </c>
      <c r="V593" s="308" t="s">
        <v>2208</v>
      </c>
      <c r="W593" s="308" t="s">
        <v>2208</v>
      </c>
      <c r="X593" s="308" t="s">
        <v>2208</v>
      </c>
      <c r="Y593" s="308" t="s">
        <v>2208</v>
      </c>
      <c r="Z593" s="308" t="s">
        <v>2208</v>
      </c>
    </row>
    <row r="594" spans="2:26" hidden="1" outlineLevel="1" x14ac:dyDescent="0.3">
      <c r="B594" s="306" t="s">
        <v>2922</v>
      </c>
      <c r="C594" s="308" t="s">
        <v>2208</v>
      </c>
      <c r="D594" s="308" t="s">
        <v>2208</v>
      </c>
      <c r="E594" s="308" t="s">
        <v>2208</v>
      </c>
      <c r="F594" s="308" t="s">
        <v>2208</v>
      </c>
      <c r="G594" s="308" t="s">
        <v>2208</v>
      </c>
      <c r="H594" s="308" t="s">
        <v>2208</v>
      </c>
      <c r="I594" s="308" t="s">
        <v>2208</v>
      </c>
      <c r="J594" s="308" t="s">
        <v>2208</v>
      </c>
      <c r="K594" s="308" t="s">
        <v>2208</v>
      </c>
      <c r="L594" s="308" t="s">
        <v>2208</v>
      </c>
      <c r="M594" s="308" t="s">
        <v>2208</v>
      </c>
      <c r="N594" s="308" t="s">
        <v>2208</v>
      </c>
      <c r="O594" s="308" t="s">
        <v>2208</v>
      </c>
      <c r="P594" s="308" t="s">
        <v>2208</v>
      </c>
      <c r="Q594" s="308" t="s">
        <v>2208</v>
      </c>
      <c r="R594" s="308" t="s">
        <v>2208</v>
      </c>
      <c r="S594" s="308" t="s">
        <v>2208</v>
      </c>
      <c r="T594" s="308" t="s">
        <v>2208</v>
      </c>
      <c r="U594" s="308" t="s">
        <v>2208</v>
      </c>
      <c r="V594" s="308" t="s">
        <v>2208</v>
      </c>
      <c r="W594" s="308" t="s">
        <v>2208</v>
      </c>
      <c r="X594" s="308" t="s">
        <v>2208</v>
      </c>
      <c r="Y594" s="308" t="s">
        <v>2208</v>
      </c>
      <c r="Z594" s="308" t="s">
        <v>2208</v>
      </c>
    </row>
    <row r="595" spans="2:26" hidden="1" outlineLevel="1" x14ac:dyDescent="0.3">
      <c r="B595" s="306" t="s">
        <v>2923</v>
      </c>
      <c r="C595" s="308" t="s">
        <v>2208</v>
      </c>
      <c r="D595" s="308" t="s">
        <v>2208</v>
      </c>
      <c r="E595" s="308" t="s">
        <v>2208</v>
      </c>
      <c r="F595" s="308" t="s">
        <v>2208</v>
      </c>
      <c r="G595" s="308" t="s">
        <v>2208</v>
      </c>
      <c r="H595" s="308" t="s">
        <v>2208</v>
      </c>
      <c r="I595" s="308" t="s">
        <v>2208</v>
      </c>
      <c r="J595" s="308" t="s">
        <v>2208</v>
      </c>
      <c r="K595" s="308" t="s">
        <v>2208</v>
      </c>
      <c r="L595" s="308" t="s">
        <v>2208</v>
      </c>
      <c r="M595" s="308" t="s">
        <v>2208</v>
      </c>
      <c r="N595" s="308" t="s">
        <v>2208</v>
      </c>
      <c r="O595" s="308" t="s">
        <v>2208</v>
      </c>
      <c r="P595" s="308" t="s">
        <v>2208</v>
      </c>
      <c r="Q595" s="308" t="s">
        <v>2208</v>
      </c>
      <c r="R595" s="308" t="s">
        <v>2208</v>
      </c>
      <c r="S595" s="308" t="s">
        <v>2208</v>
      </c>
      <c r="T595" s="308" t="s">
        <v>2208</v>
      </c>
      <c r="U595" s="308" t="s">
        <v>2208</v>
      </c>
      <c r="V595" s="308" t="s">
        <v>2208</v>
      </c>
      <c r="W595" s="308" t="s">
        <v>2208</v>
      </c>
      <c r="X595" s="308" t="s">
        <v>2208</v>
      </c>
      <c r="Y595" s="308" t="s">
        <v>2208</v>
      </c>
      <c r="Z595" s="308" t="s">
        <v>2208</v>
      </c>
    </row>
    <row r="596" spans="2:26" hidden="1" outlineLevel="1" x14ac:dyDescent="0.3">
      <c r="B596" s="306" t="s">
        <v>2924</v>
      </c>
      <c r="C596" s="308" t="s">
        <v>2208</v>
      </c>
      <c r="D596" s="308" t="s">
        <v>2208</v>
      </c>
      <c r="E596" s="308" t="s">
        <v>2208</v>
      </c>
      <c r="F596" s="308" t="s">
        <v>2208</v>
      </c>
      <c r="G596" s="308" t="s">
        <v>2208</v>
      </c>
      <c r="H596" s="308" t="s">
        <v>2208</v>
      </c>
      <c r="I596" s="308" t="s">
        <v>2208</v>
      </c>
      <c r="J596" s="308" t="s">
        <v>2208</v>
      </c>
      <c r="K596" s="308" t="s">
        <v>2208</v>
      </c>
      <c r="L596" s="308" t="s">
        <v>2208</v>
      </c>
      <c r="M596" s="308" t="s">
        <v>2208</v>
      </c>
      <c r="N596" s="308" t="s">
        <v>2208</v>
      </c>
      <c r="O596" s="308" t="s">
        <v>2208</v>
      </c>
      <c r="P596" s="308" t="s">
        <v>2208</v>
      </c>
      <c r="Q596" s="308" t="s">
        <v>2208</v>
      </c>
      <c r="R596" s="308" t="s">
        <v>2208</v>
      </c>
      <c r="S596" s="308" t="s">
        <v>2208</v>
      </c>
      <c r="T596" s="308" t="s">
        <v>2208</v>
      </c>
      <c r="U596" s="308" t="s">
        <v>2208</v>
      </c>
      <c r="V596" s="308" t="s">
        <v>2208</v>
      </c>
      <c r="W596" s="308" t="s">
        <v>2208</v>
      </c>
      <c r="X596" s="308" t="s">
        <v>2208</v>
      </c>
      <c r="Y596" s="308" t="s">
        <v>2208</v>
      </c>
      <c r="Z596" s="308" t="s">
        <v>2208</v>
      </c>
    </row>
    <row r="597" spans="2:26" hidden="1" outlineLevel="1" x14ac:dyDescent="0.3">
      <c r="B597" s="306" t="s">
        <v>2925</v>
      </c>
      <c r="C597" s="308" t="s">
        <v>2208</v>
      </c>
      <c r="D597" s="308" t="s">
        <v>2208</v>
      </c>
      <c r="E597" s="308" t="s">
        <v>2208</v>
      </c>
      <c r="F597" s="308" t="s">
        <v>2208</v>
      </c>
      <c r="G597" s="308" t="s">
        <v>2208</v>
      </c>
      <c r="H597" s="308" t="s">
        <v>2208</v>
      </c>
      <c r="I597" s="308" t="s">
        <v>2208</v>
      </c>
      <c r="J597" s="308" t="s">
        <v>2208</v>
      </c>
      <c r="K597" s="308" t="s">
        <v>2208</v>
      </c>
      <c r="L597" s="308" t="s">
        <v>2208</v>
      </c>
      <c r="M597" s="308" t="s">
        <v>2208</v>
      </c>
      <c r="N597" s="308" t="s">
        <v>2208</v>
      </c>
      <c r="O597" s="308" t="s">
        <v>2208</v>
      </c>
      <c r="P597" s="308" t="s">
        <v>2208</v>
      </c>
      <c r="Q597" s="308" t="s">
        <v>2208</v>
      </c>
      <c r="R597" s="308" t="s">
        <v>2208</v>
      </c>
      <c r="S597" s="308" t="s">
        <v>2208</v>
      </c>
      <c r="T597" s="308" t="s">
        <v>2208</v>
      </c>
      <c r="U597" s="308" t="s">
        <v>2208</v>
      </c>
      <c r="V597" s="308" t="s">
        <v>2208</v>
      </c>
      <c r="W597" s="308" t="s">
        <v>2208</v>
      </c>
      <c r="X597" s="308" t="s">
        <v>2208</v>
      </c>
      <c r="Y597" s="308" t="s">
        <v>2208</v>
      </c>
      <c r="Z597" s="308" t="s">
        <v>2208</v>
      </c>
    </row>
    <row r="598" spans="2:26" hidden="1" outlineLevel="1" x14ac:dyDescent="0.3">
      <c r="B598" s="306" t="s">
        <v>2926</v>
      </c>
      <c r="C598" s="308" t="s">
        <v>2208</v>
      </c>
      <c r="D598" s="308" t="s">
        <v>2208</v>
      </c>
      <c r="E598" s="308" t="s">
        <v>2208</v>
      </c>
      <c r="F598" s="308" t="s">
        <v>2208</v>
      </c>
      <c r="G598" s="308" t="s">
        <v>2208</v>
      </c>
      <c r="H598" s="308" t="s">
        <v>2208</v>
      </c>
      <c r="I598" s="308" t="s">
        <v>2208</v>
      </c>
      <c r="J598" s="308" t="s">
        <v>2208</v>
      </c>
      <c r="K598" s="308" t="s">
        <v>2208</v>
      </c>
      <c r="L598" s="308" t="s">
        <v>2208</v>
      </c>
      <c r="M598" s="308" t="s">
        <v>2208</v>
      </c>
      <c r="N598" s="308" t="s">
        <v>2208</v>
      </c>
      <c r="O598" s="308" t="s">
        <v>2208</v>
      </c>
      <c r="P598" s="308" t="s">
        <v>2208</v>
      </c>
      <c r="Q598" s="308" t="s">
        <v>2208</v>
      </c>
      <c r="R598" s="308" t="s">
        <v>2208</v>
      </c>
      <c r="S598" s="308" t="s">
        <v>2208</v>
      </c>
      <c r="T598" s="308" t="s">
        <v>2208</v>
      </c>
      <c r="U598" s="308" t="s">
        <v>2208</v>
      </c>
      <c r="V598" s="308" t="s">
        <v>2208</v>
      </c>
      <c r="W598" s="308" t="s">
        <v>2208</v>
      </c>
      <c r="X598" s="308" t="s">
        <v>2208</v>
      </c>
      <c r="Y598" s="308" t="s">
        <v>2208</v>
      </c>
      <c r="Z598" s="308" t="s">
        <v>2208</v>
      </c>
    </row>
    <row r="599" spans="2:26" hidden="1" outlineLevel="1" x14ac:dyDescent="0.3">
      <c r="B599" s="306" t="s">
        <v>2927</v>
      </c>
      <c r="C599" s="308" t="s">
        <v>2208</v>
      </c>
      <c r="D599" s="308" t="s">
        <v>2208</v>
      </c>
      <c r="E599" s="308" t="s">
        <v>2208</v>
      </c>
      <c r="F599" s="308" t="s">
        <v>2208</v>
      </c>
      <c r="G599" s="308" t="s">
        <v>2208</v>
      </c>
      <c r="H599" s="308" t="s">
        <v>2208</v>
      </c>
      <c r="I599" s="308" t="s">
        <v>2208</v>
      </c>
      <c r="J599" s="308" t="s">
        <v>2208</v>
      </c>
      <c r="K599" s="308" t="s">
        <v>2208</v>
      </c>
      <c r="L599" s="308" t="s">
        <v>2208</v>
      </c>
      <c r="M599" s="308" t="s">
        <v>2208</v>
      </c>
      <c r="N599" s="308" t="s">
        <v>2208</v>
      </c>
      <c r="O599" s="308" t="s">
        <v>2208</v>
      </c>
      <c r="P599" s="308" t="s">
        <v>2208</v>
      </c>
      <c r="Q599" s="308" t="s">
        <v>2208</v>
      </c>
      <c r="R599" s="308" t="s">
        <v>2208</v>
      </c>
      <c r="S599" s="308" t="s">
        <v>2208</v>
      </c>
      <c r="T599" s="308" t="s">
        <v>2208</v>
      </c>
      <c r="U599" s="308" t="s">
        <v>2208</v>
      </c>
      <c r="V599" s="308" t="s">
        <v>2208</v>
      </c>
      <c r="W599" s="308" t="s">
        <v>2208</v>
      </c>
      <c r="X599" s="308" t="s">
        <v>2208</v>
      </c>
      <c r="Y599" s="308" t="s">
        <v>2208</v>
      </c>
      <c r="Z599" s="308" t="s">
        <v>2208</v>
      </c>
    </row>
    <row r="600" spans="2:26" hidden="1" outlineLevel="1" x14ac:dyDescent="0.3">
      <c r="B600" s="306" t="s">
        <v>2928</v>
      </c>
      <c r="C600" s="308" t="s">
        <v>2208</v>
      </c>
      <c r="D600" s="308" t="s">
        <v>2208</v>
      </c>
      <c r="E600" s="308" t="s">
        <v>2208</v>
      </c>
      <c r="F600" s="308" t="s">
        <v>2208</v>
      </c>
      <c r="G600" s="308" t="s">
        <v>2208</v>
      </c>
      <c r="H600" s="308" t="s">
        <v>2208</v>
      </c>
      <c r="I600" s="308" t="s">
        <v>2208</v>
      </c>
      <c r="J600" s="308" t="s">
        <v>2208</v>
      </c>
      <c r="K600" s="308" t="s">
        <v>2208</v>
      </c>
      <c r="L600" s="308" t="s">
        <v>2208</v>
      </c>
      <c r="M600" s="308" t="s">
        <v>2208</v>
      </c>
      <c r="N600" s="308" t="s">
        <v>2208</v>
      </c>
      <c r="O600" s="308" t="s">
        <v>2208</v>
      </c>
      <c r="P600" s="308" t="s">
        <v>2208</v>
      </c>
      <c r="Q600" s="308" t="s">
        <v>2208</v>
      </c>
      <c r="R600" s="308" t="s">
        <v>2208</v>
      </c>
      <c r="S600" s="308" t="s">
        <v>2208</v>
      </c>
      <c r="T600" s="308" t="s">
        <v>2208</v>
      </c>
      <c r="U600" s="308" t="s">
        <v>2208</v>
      </c>
      <c r="V600" s="308" t="s">
        <v>2208</v>
      </c>
      <c r="W600" s="308" t="s">
        <v>2208</v>
      </c>
      <c r="X600" s="308" t="s">
        <v>2208</v>
      </c>
      <c r="Y600" s="308" t="s">
        <v>2208</v>
      </c>
      <c r="Z600" s="308" t="s">
        <v>2208</v>
      </c>
    </row>
    <row r="601" spans="2:26" hidden="1" outlineLevel="1" x14ac:dyDescent="0.3">
      <c r="B601" s="306" t="s">
        <v>2929</v>
      </c>
      <c r="C601" s="308" t="s">
        <v>2208</v>
      </c>
      <c r="D601" s="308" t="s">
        <v>2208</v>
      </c>
      <c r="E601" s="308" t="s">
        <v>2208</v>
      </c>
      <c r="F601" s="308" t="s">
        <v>2208</v>
      </c>
      <c r="G601" s="308" t="s">
        <v>2208</v>
      </c>
      <c r="H601" s="308" t="s">
        <v>2208</v>
      </c>
      <c r="I601" s="308" t="s">
        <v>2208</v>
      </c>
      <c r="J601" s="308" t="s">
        <v>2208</v>
      </c>
      <c r="K601" s="308" t="s">
        <v>2208</v>
      </c>
      <c r="L601" s="308" t="s">
        <v>2208</v>
      </c>
      <c r="M601" s="308" t="s">
        <v>2208</v>
      </c>
      <c r="N601" s="308" t="s">
        <v>2208</v>
      </c>
      <c r="O601" s="308" t="s">
        <v>2208</v>
      </c>
      <c r="P601" s="308" t="s">
        <v>2208</v>
      </c>
      <c r="Q601" s="308" t="s">
        <v>2208</v>
      </c>
      <c r="R601" s="308" t="s">
        <v>2208</v>
      </c>
      <c r="S601" s="308" t="s">
        <v>2208</v>
      </c>
      <c r="T601" s="308" t="s">
        <v>2208</v>
      </c>
      <c r="U601" s="308" t="s">
        <v>2208</v>
      </c>
      <c r="V601" s="308" t="s">
        <v>2208</v>
      </c>
      <c r="W601" s="308" t="s">
        <v>2208</v>
      </c>
      <c r="X601" s="308" t="s">
        <v>2208</v>
      </c>
      <c r="Y601" s="308" t="s">
        <v>2208</v>
      </c>
      <c r="Z601" s="308" t="s">
        <v>2208</v>
      </c>
    </row>
    <row r="602" spans="2:26" hidden="1" outlineLevel="1" x14ac:dyDescent="0.3">
      <c r="B602" s="306" t="s">
        <v>2930</v>
      </c>
      <c r="C602" s="308" t="s">
        <v>2208</v>
      </c>
      <c r="D602" s="308" t="s">
        <v>2208</v>
      </c>
      <c r="E602" s="308" t="s">
        <v>2208</v>
      </c>
      <c r="F602" s="308" t="s">
        <v>2208</v>
      </c>
      <c r="G602" s="308" t="s">
        <v>2208</v>
      </c>
      <c r="H602" s="308" t="s">
        <v>2208</v>
      </c>
      <c r="I602" s="308" t="s">
        <v>2208</v>
      </c>
      <c r="J602" s="308" t="s">
        <v>2208</v>
      </c>
      <c r="K602" s="308" t="s">
        <v>2208</v>
      </c>
      <c r="L602" s="308" t="s">
        <v>2208</v>
      </c>
      <c r="M602" s="308" t="s">
        <v>2208</v>
      </c>
      <c r="N602" s="308" t="s">
        <v>2208</v>
      </c>
      <c r="O602" s="308" t="s">
        <v>2208</v>
      </c>
      <c r="P602" s="308" t="s">
        <v>2208</v>
      </c>
      <c r="Q602" s="308" t="s">
        <v>2208</v>
      </c>
      <c r="R602" s="308" t="s">
        <v>2208</v>
      </c>
      <c r="S602" s="308" t="s">
        <v>2208</v>
      </c>
      <c r="T602" s="308" t="s">
        <v>2208</v>
      </c>
      <c r="U602" s="308" t="s">
        <v>2208</v>
      </c>
      <c r="V602" s="308" t="s">
        <v>2208</v>
      </c>
      <c r="W602" s="308" t="s">
        <v>2208</v>
      </c>
      <c r="X602" s="308" t="s">
        <v>2208</v>
      </c>
      <c r="Y602" s="308" t="s">
        <v>2208</v>
      </c>
      <c r="Z602" s="308" t="s">
        <v>2208</v>
      </c>
    </row>
    <row r="603" spans="2:26" hidden="1" outlineLevel="1" x14ac:dyDescent="0.3">
      <c r="B603" s="306" t="s">
        <v>2931</v>
      </c>
      <c r="C603" s="308" t="s">
        <v>2208</v>
      </c>
      <c r="D603" s="308" t="s">
        <v>2208</v>
      </c>
      <c r="E603" s="308" t="s">
        <v>2208</v>
      </c>
      <c r="F603" s="308" t="s">
        <v>2208</v>
      </c>
      <c r="G603" s="308" t="s">
        <v>2208</v>
      </c>
      <c r="H603" s="308" t="s">
        <v>2208</v>
      </c>
      <c r="I603" s="308" t="s">
        <v>2208</v>
      </c>
      <c r="J603" s="308" t="s">
        <v>2208</v>
      </c>
      <c r="K603" s="308" t="s">
        <v>2208</v>
      </c>
      <c r="L603" s="308" t="s">
        <v>2208</v>
      </c>
      <c r="M603" s="308" t="s">
        <v>2208</v>
      </c>
      <c r="N603" s="308" t="s">
        <v>2208</v>
      </c>
      <c r="O603" s="308" t="s">
        <v>2208</v>
      </c>
      <c r="P603" s="308" t="s">
        <v>2208</v>
      </c>
      <c r="Q603" s="308" t="s">
        <v>2208</v>
      </c>
      <c r="R603" s="308" t="s">
        <v>2208</v>
      </c>
      <c r="S603" s="308" t="s">
        <v>2208</v>
      </c>
      <c r="T603" s="308" t="s">
        <v>2208</v>
      </c>
      <c r="U603" s="308" t="s">
        <v>2208</v>
      </c>
      <c r="V603" s="308" t="s">
        <v>2208</v>
      </c>
      <c r="W603" s="308" t="s">
        <v>2208</v>
      </c>
      <c r="X603" s="308" t="s">
        <v>2208</v>
      </c>
      <c r="Y603" s="308" t="s">
        <v>2208</v>
      </c>
      <c r="Z603" s="308" t="s">
        <v>2208</v>
      </c>
    </row>
    <row r="604" spans="2:26" hidden="1" outlineLevel="1" x14ac:dyDescent="0.3">
      <c r="B604" s="306" t="s">
        <v>2932</v>
      </c>
      <c r="C604" s="308" t="s">
        <v>2208</v>
      </c>
      <c r="D604" s="308" t="s">
        <v>2208</v>
      </c>
      <c r="E604" s="308" t="s">
        <v>2208</v>
      </c>
      <c r="F604" s="308" t="s">
        <v>2208</v>
      </c>
      <c r="G604" s="308" t="s">
        <v>2208</v>
      </c>
      <c r="H604" s="308" t="s">
        <v>2208</v>
      </c>
      <c r="I604" s="308" t="s">
        <v>2208</v>
      </c>
      <c r="J604" s="308" t="s">
        <v>2208</v>
      </c>
      <c r="K604" s="308" t="s">
        <v>2208</v>
      </c>
      <c r="L604" s="308" t="s">
        <v>2208</v>
      </c>
      <c r="M604" s="308" t="s">
        <v>2208</v>
      </c>
      <c r="N604" s="308" t="s">
        <v>2208</v>
      </c>
      <c r="O604" s="308" t="s">
        <v>2208</v>
      </c>
      <c r="P604" s="308" t="s">
        <v>2208</v>
      </c>
      <c r="Q604" s="308" t="s">
        <v>2208</v>
      </c>
      <c r="R604" s="308" t="s">
        <v>2208</v>
      </c>
      <c r="S604" s="308" t="s">
        <v>2208</v>
      </c>
      <c r="T604" s="308" t="s">
        <v>2208</v>
      </c>
      <c r="U604" s="308" t="s">
        <v>2208</v>
      </c>
      <c r="V604" s="308" t="s">
        <v>2208</v>
      </c>
      <c r="W604" s="308" t="s">
        <v>2208</v>
      </c>
      <c r="X604" s="308" t="s">
        <v>2208</v>
      </c>
      <c r="Y604" s="308" t="s">
        <v>2208</v>
      </c>
      <c r="Z604" s="308" t="s">
        <v>2208</v>
      </c>
    </row>
    <row r="605" spans="2:26" hidden="1" outlineLevel="1" x14ac:dyDescent="0.3">
      <c r="B605" s="306" t="s">
        <v>2933</v>
      </c>
      <c r="C605" s="308" t="s">
        <v>2208</v>
      </c>
      <c r="D605" s="308" t="s">
        <v>2208</v>
      </c>
      <c r="E605" s="308" t="s">
        <v>2208</v>
      </c>
      <c r="F605" s="308" t="s">
        <v>2208</v>
      </c>
      <c r="G605" s="308" t="s">
        <v>2208</v>
      </c>
      <c r="H605" s="308" t="s">
        <v>2208</v>
      </c>
      <c r="I605" s="308" t="s">
        <v>2208</v>
      </c>
      <c r="J605" s="308" t="s">
        <v>2208</v>
      </c>
      <c r="K605" s="308" t="s">
        <v>2208</v>
      </c>
      <c r="L605" s="308" t="s">
        <v>2208</v>
      </c>
      <c r="M605" s="308" t="s">
        <v>2208</v>
      </c>
      <c r="N605" s="308" t="s">
        <v>2208</v>
      </c>
      <c r="O605" s="308" t="s">
        <v>2208</v>
      </c>
      <c r="P605" s="308" t="s">
        <v>2208</v>
      </c>
      <c r="Q605" s="308" t="s">
        <v>2208</v>
      </c>
      <c r="R605" s="308" t="s">
        <v>2208</v>
      </c>
      <c r="S605" s="308" t="s">
        <v>2208</v>
      </c>
      <c r="T605" s="308" t="s">
        <v>2208</v>
      </c>
      <c r="U605" s="308" t="s">
        <v>2208</v>
      </c>
      <c r="V605" s="308" t="s">
        <v>2208</v>
      </c>
      <c r="W605" s="308" t="s">
        <v>2208</v>
      </c>
      <c r="X605" s="308" t="s">
        <v>2208</v>
      </c>
      <c r="Y605" s="308" t="s">
        <v>2208</v>
      </c>
      <c r="Z605" s="308" t="s">
        <v>2208</v>
      </c>
    </row>
    <row r="606" spans="2:26" hidden="1" outlineLevel="1" x14ac:dyDescent="0.3">
      <c r="B606" s="306" t="s">
        <v>2934</v>
      </c>
      <c r="C606" s="308" t="s">
        <v>2208</v>
      </c>
      <c r="D606" s="308" t="s">
        <v>2208</v>
      </c>
      <c r="E606" s="308" t="s">
        <v>2208</v>
      </c>
      <c r="F606" s="308" t="s">
        <v>2208</v>
      </c>
      <c r="G606" s="308" t="s">
        <v>2208</v>
      </c>
      <c r="H606" s="308" t="s">
        <v>2208</v>
      </c>
      <c r="I606" s="308" t="s">
        <v>2208</v>
      </c>
      <c r="J606" s="308" t="s">
        <v>2208</v>
      </c>
      <c r="K606" s="308" t="s">
        <v>2208</v>
      </c>
      <c r="L606" s="308" t="s">
        <v>2208</v>
      </c>
      <c r="M606" s="308" t="s">
        <v>2208</v>
      </c>
      <c r="N606" s="308" t="s">
        <v>2208</v>
      </c>
      <c r="O606" s="308" t="s">
        <v>2208</v>
      </c>
      <c r="P606" s="308" t="s">
        <v>2208</v>
      </c>
      <c r="Q606" s="308" t="s">
        <v>2208</v>
      </c>
      <c r="R606" s="308" t="s">
        <v>2208</v>
      </c>
      <c r="S606" s="308" t="s">
        <v>2208</v>
      </c>
      <c r="T606" s="308" t="s">
        <v>2208</v>
      </c>
      <c r="U606" s="308" t="s">
        <v>2208</v>
      </c>
      <c r="V606" s="308" t="s">
        <v>2208</v>
      </c>
      <c r="W606" s="308" t="s">
        <v>2208</v>
      </c>
      <c r="X606" s="308" t="s">
        <v>2208</v>
      </c>
      <c r="Y606" s="308" t="s">
        <v>2208</v>
      </c>
      <c r="Z606" s="308" t="s">
        <v>2208</v>
      </c>
    </row>
    <row r="607" spans="2:26" hidden="1" outlineLevel="1" x14ac:dyDescent="0.3">
      <c r="B607" s="306" t="s">
        <v>2935</v>
      </c>
      <c r="C607" s="308" t="s">
        <v>2208</v>
      </c>
      <c r="D607" s="308" t="s">
        <v>2208</v>
      </c>
      <c r="E607" s="308" t="s">
        <v>2208</v>
      </c>
      <c r="F607" s="308" t="s">
        <v>2208</v>
      </c>
      <c r="G607" s="308" t="s">
        <v>2208</v>
      </c>
      <c r="H607" s="308" t="s">
        <v>2208</v>
      </c>
      <c r="I607" s="308" t="s">
        <v>2208</v>
      </c>
      <c r="J607" s="308" t="s">
        <v>2208</v>
      </c>
      <c r="K607" s="308" t="s">
        <v>2208</v>
      </c>
      <c r="L607" s="308" t="s">
        <v>2208</v>
      </c>
      <c r="M607" s="308" t="s">
        <v>2208</v>
      </c>
      <c r="N607" s="308" t="s">
        <v>2208</v>
      </c>
      <c r="O607" s="308" t="s">
        <v>2208</v>
      </c>
      <c r="P607" s="308" t="s">
        <v>2208</v>
      </c>
      <c r="Q607" s="308" t="s">
        <v>2208</v>
      </c>
      <c r="R607" s="308" t="s">
        <v>2208</v>
      </c>
      <c r="S607" s="308" t="s">
        <v>2208</v>
      </c>
      <c r="T607" s="308" t="s">
        <v>2208</v>
      </c>
      <c r="U607" s="308" t="s">
        <v>2208</v>
      </c>
      <c r="V607" s="308" t="s">
        <v>2208</v>
      </c>
      <c r="W607" s="308" t="s">
        <v>2208</v>
      </c>
      <c r="X607" s="308" t="s">
        <v>2208</v>
      </c>
      <c r="Y607" s="308" t="s">
        <v>2208</v>
      </c>
      <c r="Z607" s="308" t="s">
        <v>2208</v>
      </c>
    </row>
    <row r="608" spans="2:26" hidden="1" outlineLevel="1" x14ac:dyDescent="0.3">
      <c r="B608" s="306" t="s">
        <v>2936</v>
      </c>
      <c r="C608" s="308" t="s">
        <v>2208</v>
      </c>
      <c r="D608" s="308" t="s">
        <v>2208</v>
      </c>
      <c r="E608" s="308" t="s">
        <v>2208</v>
      </c>
      <c r="F608" s="308" t="s">
        <v>2208</v>
      </c>
      <c r="G608" s="308" t="s">
        <v>2208</v>
      </c>
      <c r="H608" s="308" t="s">
        <v>2208</v>
      </c>
      <c r="I608" s="308" t="s">
        <v>2208</v>
      </c>
      <c r="J608" s="308" t="s">
        <v>2208</v>
      </c>
      <c r="K608" s="308" t="s">
        <v>2208</v>
      </c>
      <c r="L608" s="308" t="s">
        <v>2208</v>
      </c>
      <c r="M608" s="308" t="s">
        <v>2208</v>
      </c>
      <c r="N608" s="308" t="s">
        <v>2208</v>
      </c>
      <c r="O608" s="308" t="s">
        <v>2208</v>
      </c>
      <c r="P608" s="308" t="s">
        <v>2208</v>
      </c>
      <c r="Q608" s="308" t="s">
        <v>2208</v>
      </c>
      <c r="R608" s="308" t="s">
        <v>2208</v>
      </c>
      <c r="S608" s="308" t="s">
        <v>2208</v>
      </c>
      <c r="T608" s="308" t="s">
        <v>2208</v>
      </c>
      <c r="U608" s="308" t="s">
        <v>2208</v>
      </c>
      <c r="V608" s="308" t="s">
        <v>2208</v>
      </c>
      <c r="W608" s="308" t="s">
        <v>2208</v>
      </c>
      <c r="X608" s="308" t="s">
        <v>2208</v>
      </c>
      <c r="Y608" s="308" t="s">
        <v>2208</v>
      </c>
      <c r="Z608" s="308" t="s">
        <v>2208</v>
      </c>
    </row>
    <row r="609" spans="2:26" hidden="1" outlineLevel="1" x14ac:dyDescent="0.3">
      <c r="B609" s="306" t="s">
        <v>2937</v>
      </c>
      <c r="C609" s="308" t="s">
        <v>2208</v>
      </c>
      <c r="D609" s="308" t="s">
        <v>2208</v>
      </c>
      <c r="E609" s="308" t="s">
        <v>2208</v>
      </c>
      <c r="F609" s="308" t="s">
        <v>2208</v>
      </c>
      <c r="G609" s="308" t="s">
        <v>2208</v>
      </c>
      <c r="H609" s="308" t="s">
        <v>2208</v>
      </c>
      <c r="I609" s="308" t="s">
        <v>2208</v>
      </c>
      <c r="J609" s="308" t="s">
        <v>2208</v>
      </c>
      <c r="K609" s="308" t="s">
        <v>2208</v>
      </c>
      <c r="L609" s="308" t="s">
        <v>2208</v>
      </c>
      <c r="M609" s="308" t="s">
        <v>2208</v>
      </c>
      <c r="N609" s="308" t="s">
        <v>2208</v>
      </c>
      <c r="O609" s="308" t="s">
        <v>2208</v>
      </c>
      <c r="P609" s="308" t="s">
        <v>2208</v>
      </c>
      <c r="Q609" s="308" t="s">
        <v>2208</v>
      </c>
      <c r="R609" s="308" t="s">
        <v>2208</v>
      </c>
      <c r="S609" s="308" t="s">
        <v>2208</v>
      </c>
      <c r="T609" s="308" t="s">
        <v>2208</v>
      </c>
      <c r="U609" s="308" t="s">
        <v>2208</v>
      </c>
      <c r="V609" s="308" t="s">
        <v>2208</v>
      </c>
      <c r="W609" s="308" t="s">
        <v>2208</v>
      </c>
      <c r="X609" s="308" t="s">
        <v>2208</v>
      </c>
      <c r="Y609" s="308" t="s">
        <v>2208</v>
      </c>
      <c r="Z609" s="308" t="s">
        <v>2208</v>
      </c>
    </row>
    <row r="610" spans="2:26" hidden="1" outlineLevel="1" x14ac:dyDescent="0.3">
      <c r="B610" s="306" t="s">
        <v>2938</v>
      </c>
      <c r="C610" s="308" t="s">
        <v>2208</v>
      </c>
      <c r="D610" s="308" t="s">
        <v>2208</v>
      </c>
      <c r="E610" s="308" t="s">
        <v>2208</v>
      </c>
      <c r="F610" s="308" t="s">
        <v>2208</v>
      </c>
      <c r="G610" s="308" t="s">
        <v>2208</v>
      </c>
      <c r="H610" s="308" t="s">
        <v>2208</v>
      </c>
      <c r="I610" s="308" t="s">
        <v>2208</v>
      </c>
      <c r="J610" s="308" t="s">
        <v>2208</v>
      </c>
      <c r="K610" s="308" t="s">
        <v>2208</v>
      </c>
      <c r="L610" s="308" t="s">
        <v>2208</v>
      </c>
      <c r="M610" s="308" t="s">
        <v>2208</v>
      </c>
      <c r="N610" s="308" t="s">
        <v>2208</v>
      </c>
      <c r="O610" s="308" t="s">
        <v>2208</v>
      </c>
      <c r="P610" s="308" t="s">
        <v>2208</v>
      </c>
      <c r="Q610" s="308" t="s">
        <v>2208</v>
      </c>
      <c r="R610" s="308" t="s">
        <v>2208</v>
      </c>
      <c r="S610" s="308" t="s">
        <v>2208</v>
      </c>
      <c r="T610" s="308" t="s">
        <v>2208</v>
      </c>
      <c r="U610" s="308" t="s">
        <v>2208</v>
      </c>
      <c r="V610" s="308" t="s">
        <v>2208</v>
      </c>
      <c r="W610" s="308" t="s">
        <v>2208</v>
      </c>
      <c r="X610" s="308" t="s">
        <v>2208</v>
      </c>
      <c r="Y610" s="308" t="s">
        <v>2208</v>
      </c>
      <c r="Z610" s="308" t="s">
        <v>2208</v>
      </c>
    </row>
    <row r="611" spans="2:26" hidden="1" outlineLevel="1" x14ac:dyDescent="0.3">
      <c r="B611" s="306" t="s">
        <v>2939</v>
      </c>
      <c r="C611" s="308" t="s">
        <v>2208</v>
      </c>
      <c r="D611" s="308" t="s">
        <v>2208</v>
      </c>
      <c r="E611" s="308" t="s">
        <v>2208</v>
      </c>
      <c r="F611" s="308" t="s">
        <v>2208</v>
      </c>
      <c r="G611" s="308" t="s">
        <v>2208</v>
      </c>
      <c r="H611" s="308" t="s">
        <v>2208</v>
      </c>
      <c r="I611" s="308" t="s">
        <v>2208</v>
      </c>
      <c r="J611" s="308" t="s">
        <v>2208</v>
      </c>
      <c r="K611" s="308" t="s">
        <v>2208</v>
      </c>
      <c r="L611" s="308" t="s">
        <v>2208</v>
      </c>
      <c r="M611" s="308" t="s">
        <v>2208</v>
      </c>
      <c r="N611" s="308" t="s">
        <v>2208</v>
      </c>
      <c r="O611" s="308" t="s">
        <v>2208</v>
      </c>
      <c r="P611" s="308" t="s">
        <v>2208</v>
      </c>
      <c r="Q611" s="308" t="s">
        <v>2208</v>
      </c>
      <c r="R611" s="308" t="s">
        <v>2208</v>
      </c>
      <c r="S611" s="308" t="s">
        <v>2208</v>
      </c>
      <c r="T611" s="308" t="s">
        <v>2208</v>
      </c>
      <c r="U611" s="308" t="s">
        <v>2208</v>
      </c>
      <c r="V611" s="308" t="s">
        <v>2208</v>
      </c>
      <c r="W611" s="308" t="s">
        <v>2208</v>
      </c>
      <c r="X611" s="308" t="s">
        <v>2208</v>
      </c>
      <c r="Y611" s="308" t="s">
        <v>2208</v>
      </c>
      <c r="Z611" s="308" t="s">
        <v>2208</v>
      </c>
    </row>
    <row r="612" spans="2:26" hidden="1" outlineLevel="1" x14ac:dyDescent="0.3">
      <c r="B612" s="306" t="s">
        <v>2940</v>
      </c>
      <c r="C612" s="308" t="s">
        <v>2208</v>
      </c>
      <c r="D612" s="308" t="s">
        <v>2208</v>
      </c>
      <c r="E612" s="308" t="s">
        <v>2208</v>
      </c>
      <c r="F612" s="308" t="s">
        <v>2208</v>
      </c>
      <c r="G612" s="308" t="s">
        <v>2208</v>
      </c>
      <c r="H612" s="308" t="s">
        <v>2208</v>
      </c>
      <c r="I612" s="308" t="s">
        <v>2208</v>
      </c>
      <c r="J612" s="308" t="s">
        <v>2208</v>
      </c>
      <c r="K612" s="308" t="s">
        <v>2208</v>
      </c>
      <c r="L612" s="308" t="s">
        <v>2208</v>
      </c>
      <c r="M612" s="308" t="s">
        <v>2208</v>
      </c>
      <c r="N612" s="308" t="s">
        <v>2208</v>
      </c>
      <c r="O612" s="308" t="s">
        <v>2208</v>
      </c>
      <c r="P612" s="308" t="s">
        <v>2208</v>
      </c>
      <c r="Q612" s="308" t="s">
        <v>2208</v>
      </c>
      <c r="R612" s="308" t="s">
        <v>2208</v>
      </c>
      <c r="S612" s="308" t="s">
        <v>2208</v>
      </c>
      <c r="T612" s="308" t="s">
        <v>2208</v>
      </c>
      <c r="U612" s="308" t="s">
        <v>2208</v>
      </c>
      <c r="V612" s="308" t="s">
        <v>2208</v>
      </c>
      <c r="W612" s="308" t="s">
        <v>2208</v>
      </c>
      <c r="X612" s="308" t="s">
        <v>2208</v>
      </c>
      <c r="Y612" s="308" t="s">
        <v>2208</v>
      </c>
      <c r="Z612" s="308" t="s">
        <v>2208</v>
      </c>
    </row>
    <row r="613" spans="2:26" hidden="1" outlineLevel="1" x14ac:dyDescent="0.3">
      <c r="B613" s="306" t="s">
        <v>2941</v>
      </c>
      <c r="C613" s="308" t="s">
        <v>2208</v>
      </c>
      <c r="D613" s="308" t="s">
        <v>2208</v>
      </c>
      <c r="E613" s="308" t="s">
        <v>2208</v>
      </c>
      <c r="F613" s="308" t="s">
        <v>2208</v>
      </c>
      <c r="G613" s="308" t="s">
        <v>2208</v>
      </c>
      <c r="H613" s="308" t="s">
        <v>2208</v>
      </c>
      <c r="I613" s="308" t="s">
        <v>2208</v>
      </c>
      <c r="J613" s="308" t="s">
        <v>2208</v>
      </c>
      <c r="K613" s="308" t="s">
        <v>2208</v>
      </c>
      <c r="L613" s="308" t="s">
        <v>2208</v>
      </c>
      <c r="M613" s="308" t="s">
        <v>2208</v>
      </c>
      <c r="N613" s="308" t="s">
        <v>2208</v>
      </c>
      <c r="O613" s="308" t="s">
        <v>2208</v>
      </c>
      <c r="P613" s="308" t="s">
        <v>2208</v>
      </c>
      <c r="Q613" s="308" t="s">
        <v>2208</v>
      </c>
      <c r="R613" s="308" t="s">
        <v>2208</v>
      </c>
      <c r="S613" s="308" t="s">
        <v>2208</v>
      </c>
      <c r="T613" s="308" t="s">
        <v>2208</v>
      </c>
      <c r="U613" s="308" t="s">
        <v>2208</v>
      </c>
      <c r="V613" s="308" t="s">
        <v>2208</v>
      </c>
      <c r="W613" s="308" t="s">
        <v>2208</v>
      </c>
      <c r="X613" s="308" t="s">
        <v>2208</v>
      </c>
      <c r="Y613" s="308" t="s">
        <v>2208</v>
      </c>
      <c r="Z613" s="308" t="s">
        <v>2208</v>
      </c>
    </row>
    <row r="614" spans="2:26" hidden="1" outlineLevel="1" x14ac:dyDescent="0.3">
      <c r="B614" s="306" t="s">
        <v>2942</v>
      </c>
      <c r="C614" s="308" t="s">
        <v>2208</v>
      </c>
      <c r="D614" s="308" t="s">
        <v>2208</v>
      </c>
      <c r="E614" s="308" t="s">
        <v>2208</v>
      </c>
      <c r="F614" s="308" t="s">
        <v>2208</v>
      </c>
      <c r="G614" s="308" t="s">
        <v>2208</v>
      </c>
      <c r="H614" s="308" t="s">
        <v>2208</v>
      </c>
      <c r="I614" s="308" t="s">
        <v>2208</v>
      </c>
      <c r="J614" s="308" t="s">
        <v>2208</v>
      </c>
      <c r="K614" s="308" t="s">
        <v>2208</v>
      </c>
      <c r="L614" s="308" t="s">
        <v>2208</v>
      </c>
      <c r="M614" s="308" t="s">
        <v>2208</v>
      </c>
      <c r="N614" s="308" t="s">
        <v>2208</v>
      </c>
      <c r="O614" s="308" t="s">
        <v>2208</v>
      </c>
      <c r="P614" s="308" t="s">
        <v>2208</v>
      </c>
      <c r="Q614" s="308" t="s">
        <v>2208</v>
      </c>
      <c r="R614" s="308" t="s">
        <v>2208</v>
      </c>
      <c r="S614" s="308" t="s">
        <v>2208</v>
      </c>
      <c r="T614" s="308" t="s">
        <v>2208</v>
      </c>
      <c r="U614" s="308" t="s">
        <v>2208</v>
      </c>
      <c r="V614" s="308" t="s">
        <v>2208</v>
      </c>
      <c r="W614" s="308" t="s">
        <v>2208</v>
      </c>
      <c r="X614" s="308" t="s">
        <v>2208</v>
      </c>
      <c r="Y614" s="308" t="s">
        <v>2208</v>
      </c>
      <c r="Z614" s="308" t="s">
        <v>2208</v>
      </c>
    </row>
    <row r="615" spans="2:26" hidden="1" outlineLevel="1" x14ac:dyDescent="0.3">
      <c r="B615" s="306" t="s">
        <v>2943</v>
      </c>
      <c r="C615" s="308" t="s">
        <v>2208</v>
      </c>
      <c r="D615" s="308" t="s">
        <v>2208</v>
      </c>
      <c r="E615" s="308" t="s">
        <v>2208</v>
      </c>
      <c r="F615" s="308" t="s">
        <v>2208</v>
      </c>
      <c r="G615" s="308" t="s">
        <v>2208</v>
      </c>
      <c r="H615" s="308" t="s">
        <v>2208</v>
      </c>
      <c r="I615" s="308" t="s">
        <v>2208</v>
      </c>
      <c r="J615" s="308" t="s">
        <v>2208</v>
      </c>
      <c r="K615" s="308" t="s">
        <v>2208</v>
      </c>
      <c r="L615" s="308" t="s">
        <v>2208</v>
      </c>
      <c r="M615" s="308" t="s">
        <v>2208</v>
      </c>
      <c r="N615" s="308" t="s">
        <v>2208</v>
      </c>
      <c r="O615" s="308" t="s">
        <v>2208</v>
      </c>
      <c r="P615" s="308" t="s">
        <v>2208</v>
      </c>
      <c r="Q615" s="308" t="s">
        <v>2208</v>
      </c>
      <c r="R615" s="308" t="s">
        <v>2208</v>
      </c>
      <c r="S615" s="308" t="s">
        <v>2208</v>
      </c>
      <c r="T615" s="308" t="s">
        <v>2208</v>
      </c>
      <c r="U615" s="308" t="s">
        <v>2208</v>
      </c>
      <c r="V615" s="308" t="s">
        <v>2208</v>
      </c>
      <c r="W615" s="308" t="s">
        <v>2208</v>
      </c>
      <c r="X615" s="308" t="s">
        <v>2208</v>
      </c>
      <c r="Y615" s="308" t="s">
        <v>2208</v>
      </c>
      <c r="Z615" s="308" t="s">
        <v>2208</v>
      </c>
    </row>
    <row r="616" spans="2:26" hidden="1" outlineLevel="1" x14ac:dyDescent="0.3">
      <c r="B616" s="306" t="s">
        <v>2944</v>
      </c>
      <c r="C616" s="308" t="s">
        <v>2208</v>
      </c>
      <c r="D616" s="308" t="s">
        <v>2208</v>
      </c>
      <c r="E616" s="308" t="s">
        <v>2208</v>
      </c>
      <c r="F616" s="308" t="s">
        <v>2208</v>
      </c>
      <c r="G616" s="308" t="s">
        <v>2208</v>
      </c>
      <c r="H616" s="308" t="s">
        <v>2208</v>
      </c>
      <c r="I616" s="308" t="s">
        <v>2208</v>
      </c>
      <c r="J616" s="308" t="s">
        <v>2208</v>
      </c>
      <c r="K616" s="308" t="s">
        <v>2208</v>
      </c>
      <c r="L616" s="308" t="s">
        <v>2208</v>
      </c>
      <c r="M616" s="308" t="s">
        <v>2208</v>
      </c>
      <c r="N616" s="308" t="s">
        <v>2208</v>
      </c>
      <c r="O616" s="308" t="s">
        <v>2208</v>
      </c>
      <c r="P616" s="308" t="s">
        <v>2208</v>
      </c>
      <c r="Q616" s="308" t="s">
        <v>2208</v>
      </c>
      <c r="R616" s="308" t="s">
        <v>2208</v>
      </c>
      <c r="S616" s="308" t="s">
        <v>2208</v>
      </c>
      <c r="T616" s="308" t="s">
        <v>2208</v>
      </c>
      <c r="U616" s="308" t="s">
        <v>2208</v>
      </c>
      <c r="V616" s="308" t="s">
        <v>2208</v>
      </c>
      <c r="W616" s="308" t="s">
        <v>2208</v>
      </c>
      <c r="X616" s="308" t="s">
        <v>2208</v>
      </c>
      <c r="Y616" s="308" t="s">
        <v>2208</v>
      </c>
      <c r="Z616" s="308" t="s">
        <v>2208</v>
      </c>
    </row>
    <row r="617" spans="2:26" hidden="1" outlineLevel="1" x14ac:dyDescent="0.3">
      <c r="B617" s="306" t="s">
        <v>2945</v>
      </c>
      <c r="C617" s="308" t="s">
        <v>2208</v>
      </c>
      <c r="D617" s="308" t="s">
        <v>2208</v>
      </c>
      <c r="E617" s="308" t="s">
        <v>2208</v>
      </c>
      <c r="F617" s="308" t="s">
        <v>2208</v>
      </c>
      <c r="G617" s="308" t="s">
        <v>2208</v>
      </c>
      <c r="H617" s="308" t="s">
        <v>2208</v>
      </c>
      <c r="I617" s="308" t="s">
        <v>2208</v>
      </c>
      <c r="J617" s="308" t="s">
        <v>2208</v>
      </c>
      <c r="K617" s="308" t="s">
        <v>2208</v>
      </c>
      <c r="L617" s="308" t="s">
        <v>2208</v>
      </c>
      <c r="M617" s="308" t="s">
        <v>2208</v>
      </c>
      <c r="N617" s="308" t="s">
        <v>2208</v>
      </c>
      <c r="O617" s="308" t="s">
        <v>2208</v>
      </c>
      <c r="P617" s="308" t="s">
        <v>2208</v>
      </c>
      <c r="Q617" s="308" t="s">
        <v>2208</v>
      </c>
      <c r="R617" s="308" t="s">
        <v>2208</v>
      </c>
      <c r="S617" s="308" t="s">
        <v>2208</v>
      </c>
      <c r="T617" s="308" t="s">
        <v>2208</v>
      </c>
      <c r="U617" s="308" t="s">
        <v>2208</v>
      </c>
      <c r="V617" s="308" t="s">
        <v>2208</v>
      </c>
      <c r="W617" s="308" t="s">
        <v>2208</v>
      </c>
      <c r="X617" s="308" t="s">
        <v>2208</v>
      </c>
      <c r="Y617" s="308" t="s">
        <v>2208</v>
      </c>
      <c r="Z617" s="308" t="s">
        <v>2208</v>
      </c>
    </row>
    <row r="618" spans="2:26" hidden="1" outlineLevel="1" x14ac:dyDescent="0.3">
      <c r="B618" s="306" t="s">
        <v>2946</v>
      </c>
      <c r="C618" s="308" t="s">
        <v>2208</v>
      </c>
      <c r="D618" s="308" t="s">
        <v>2208</v>
      </c>
      <c r="E618" s="308" t="s">
        <v>2208</v>
      </c>
      <c r="F618" s="308" t="s">
        <v>2208</v>
      </c>
      <c r="G618" s="308" t="s">
        <v>2208</v>
      </c>
      <c r="H618" s="308" t="s">
        <v>2208</v>
      </c>
      <c r="I618" s="308" t="s">
        <v>2208</v>
      </c>
      <c r="J618" s="308" t="s">
        <v>2208</v>
      </c>
      <c r="K618" s="308" t="s">
        <v>2208</v>
      </c>
      <c r="L618" s="308" t="s">
        <v>2208</v>
      </c>
      <c r="M618" s="308" t="s">
        <v>2208</v>
      </c>
      <c r="N618" s="308" t="s">
        <v>2208</v>
      </c>
      <c r="O618" s="308" t="s">
        <v>2208</v>
      </c>
      <c r="P618" s="308" t="s">
        <v>2208</v>
      </c>
      <c r="Q618" s="308" t="s">
        <v>2208</v>
      </c>
      <c r="R618" s="308" t="s">
        <v>2208</v>
      </c>
      <c r="S618" s="308" t="s">
        <v>2208</v>
      </c>
      <c r="T618" s="308" t="s">
        <v>2208</v>
      </c>
      <c r="U618" s="308" t="s">
        <v>2208</v>
      </c>
      <c r="V618" s="308" t="s">
        <v>2208</v>
      </c>
      <c r="W618" s="308" t="s">
        <v>2208</v>
      </c>
      <c r="X618" s="308" t="s">
        <v>2208</v>
      </c>
      <c r="Y618" s="308" t="s">
        <v>2208</v>
      </c>
      <c r="Z618" s="308" t="s">
        <v>2208</v>
      </c>
    </row>
    <row r="619" spans="2:26" hidden="1" outlineLevel="1" x14ac:dyDescent="0.3">
      <c r="B619" s="306" t="s">
        <v>2947</v>
      </c>
      <c r="C619" s="308" t="s">
        <v>2208</v>
      </c>
      <c r="D619" s="308" t="s">
        <v>2208</v>
      </c>
      <c r="E619" s="308" t="s">
        <v>2208</v>
      </c>
      <c r="F619" s="308" t="s">
        <v>2208</v>
      </c>
      <c r="G619" s="308" t="s">
        <v>2208</v>
      </c>
      <c r="H619" s="308" t="s">
        <v>2208</v>
      </c>
      <c r="I619" s="308" t="s">
        <v>2208</v>
      </c>
      <c r="J619" s="308" t="s">
        <v>2208</v>
      </c>
      <c r="K619" s="308" t="s">
        <v>2208</v>
      </c>
      <c r="L619" s="308" t="s">
        <v>2208</v>
      </c>
      <c r="M619" s="308" t="s">
        <v>2208</v>
      </c>
      <c r="N619" s="308" t="s">
        <v>2208</v>
      </c>
      <c r="O619" s="308" t="s">
        <v>2208</v>
      </c>
      <c r="P619" s="308" t="s">
        <v>2208</v>
      </c>
      <c r="Q619" s="308" t="s">
        <v>2208</v>
      </c>
      <c r="R619" s="308" t="s">
        <v>2208</v>
      </c>
      <c r="S619" s="308" t="s">
        <v>2208</v>
      </c>
      <c r="T619" s="308" t="s">
        <v>2208</v>
      </c>
      <c r="U619" s="308" t="s">
        <v>2208</v>
      </c>
      <c r="V619" s="308" t="s">
        <v>2208</v>
      </c>
      <c r="W619" s="308" t="s">
        <v>2208</v>
      </c>
      <c r="X619" s="308" t="s">
        <v>2208</v>
      </c>
      <c r="Y619" s="308" t="s">
        <v>2208</v>
      </c>
      <c r="Z619" s="308" t="s">
        <v>2208</v>
      </c>
    </row>
    <row r="620" spans="2:26" hidden="1" outlineLevel="1" x14ac:dyDescent="0.3">
      <c r="B620" s="306" t="s">
        <v>2948</v>
      </c>
      <c r="C620" s="308" t="s">
        <v>2208</v>
      </c>
      <c r="D620" s="308" t="s">
        <v>2208</v>
      </c>
      <c r="E620" s="308" t="s">
        <v>2208</v>
      </c>
      <c r="F620" s="308" t="s">
        <v>2208</v>
      </c>
      <c r="G620" s="308" t="s">
        <v>2208</v>
      </c>
      <c r="H620" s="308" t="s">
        <v>2208</v>
      </c>
      <c r="I620" s="308" t="s">
        <v>2208</v>
      </c>
      <c r="J620" s="308" t="s">
        <v>2208</v>
      </c>
      <c r="K620" s="308" t="s">
        <v>2208</v>
      </c>
      <c r="L620" s="308" t="s">
        <v>2208</v>
      </c>
      <c r="M620" s="308" t="s">
        <v>2208</v>
      </c>
      <c r="N620" s="308" t="s">
        <v>2208</v>
      </c>
      <c r="O620" s="308" t="s">
        <v>2208</v>
      </c>
      <c r="P620" s="308" t="s">
        <v>2208</v>
      </c>
      <c r="Q620" s="308" t="s">
        <v>2208</v>
      </c>
      <c r="R620" s="308" t="s">
        <v>2208</v>
      </c>
      <c r="S620" s="308" t="s">
        <v>2208</v>
      </c>
      <c r="T620" s="308" t="s">
        <v>2208</v>
      </c>
      <c r="U620" s="308" t="s">
        <v>2208</v>
      </c>
      <c r="V620" s="308" t="s">
        <v>2208</v>
      </c>
      <c r="W620" s="308" t="s">
        <v>2208</v>
      </c>
      <c r="X620" s="308" t="s">
        <v>2208</v>
      </c>
      <c r="Y620" s="308" t="s">
        <v>2208</v>
      </c>
      <c r="Z620" s="308" t="s">
        <v>2208</v>
      </c>
    </row>
    <row r="621" spans="2:26" hidden="1" outlineLevel="1" x14ac:dyDescent="0.3">
      <c r="B621" s="306" t="s">
        <v>2949</v>
      </c>
      <c r="C621" s="308" t="s">
        <v>2208</v>
      </c>
      <c r="D621" s="308" t="s">
        <v>2208</v>
      </c>
      <c r="E621" s="308" t="s">
        <v>2208</v>
      </c>
      <c r="F621" s="308" t="s">
        <v>2208</v>
      </c>
      <c r="G621" s="308" t="s">
        <v>2208</v>
      </c>
      <c r="H621" s="308" t="s">
        <v>2208</v>
      </c>
      <c r="I621" s="308" t="s">
        <v>2208</v>
      </c>
      <c r="J621" s="308" t="s">
        <v>2208</v>
      </c>
      <c r="K621" s="308" t="s">
        <v>2208</v>
      </c>
      <c r="L621" s="308" t="s">
        <v>2208</v>
      </c>
      <c r="M621" s="308" t="s">
        <v>2208</v>
      </c>
      <c r="N621" s="308" t="s">
        <v>2208</v>
      </c>
      <c r="O621" s="308" t="s">
        <v>2208</v>
      </c>
      <c r="P621" s="308" t="s">
        <v>2208</v>
      </c>
      <c r="Q621" s="308" t="s">
        <v>2208</v>
      </c>
      <c r="R621" s="308" t="s">
        <v>2208</v>
      </c>
      <c r="S621" s="308" t="s">
        <v>2208</v>
      </c>
      <c r="T621" s="308" t="s">
        <v>2208</v>
      </c>
      <c r="U621" s="308" t="s">
        <v>2208</v>
      </c>
      <c r="V621" s="308" t="s">
        <v>2208</v>
      </c>
      <c r="W621" s="308" t="s">
        <v>2208</v>
      </c>
      <c r="X621" s="308" t="s">
        <v>2208</v>
      </c>
      <c r="Y621" s="308" t="s">
        <v>2208</v>
      </c>
      <c r="Z621" s="308" t="s">
        <v>2208</v>
      </c>
    </row>
    <row r="622" spans="2:26" hidden="1" outlineLevel="1" x14ac:dyDescent="0.3">
      <c r="B622" s="306" t="s">
        <v>2950</v>
      </c>
      <c r="C622" s="308" t="s">
        <v>2208</v>
      </c>
      <c r="D622" s="308" t="s">
        <v>2208</v>
      </c>
      <c r="E622" s="308" t="s">
        <v>2208</v>
      </c>
      <c r="F622" s="308" t="s">
        <v>2208</v>
      </c>
      <c r="G622" s="308" t="s">
        <v>2208</v>
      </c>
      <c r="H622" s="308" t="s">
        <v>2208</v>
      </c>
      <c r="I622" s="308" t="s">
        <v>2208</v>
      </c>
      <c r="J622" s="308" t="s">
        <v>2208</v>
      </c>
      <c r="K622" s="308" t="s">
        <v>2208</v>
      </c>
      <c r="L622" s="308" t="s">
        <v>2208</v>
      </c>
      <c r="M622" s="308" t="s">
        <v>2208</v>
      </c>
      <c r="N622" s="308" t="s">
        <v>2208</v>
      </c>
      <c r="O622" s="308" t="s">
        <v>2208</v>
      </c>
      <c r="P622" s="308" t="s">
        <v>2208</v>
      </c>
      <c r="Q622" s="308" t="s">
        <v>2208</v>
      </c>
      <c r="R622" s="308" t="s">
        <v>2208</v>
      </c>
      <c r="S622" s="308" t="s">
        <v>2208</v>
      </c>
      <c r="T622" s="308" t="s">
        <v>2208</v>
      </c>
      <c r="U622" s="308" t="s">
        <v>2208</v>
      </c>
      <c r="V622" s="308" t="s">
        <v>2208</v>
      </c>
      <c r="W622" s="308" t="s">
        <v>2208</v>
      </c>
      <c r="X622" s="308" t="s">
        <v>2208</v>
      </c>
      <c r="Y622" s="308" t="s">
        <v>2208</v>
      </c>
      <c r="Z622" s="308" t="s">
        <v>2208</v>
      </c>
    </row>
    <row r="623" spans="2:26" hidden="1" outlineLevel="1" x14ac:dyDescent="0.3">
      <c r="B623" s="306" t="s">
        <v>2951</v>
      </c>
      <c r="C623" s="308" t="s">
        <v>2208</v>
      </c>
      <c r="D623" s="308" t="s">
        <v>2208</v>
      </c>
      <c r="E623" s="308" t="s">
        <v>2208</v>
      </c>
      <c r="F623" s="308" t="s">
        <v>2208</v>
      </c>
      <c r="G623" s="308" t="s">
        <v>2208</v>
      </c>
      <c r="H623" s="308" t="s">
        <v>2208</v>
      </c>
      <c r="I623" s="308" t="s">
        <v>2208</v>
      </c>
      <c r="J623" s="308" t="s">
        <v>2208</v>
      </c>
      <c r="K623" s="308" t="s">
        <v>2208</v>
      </c>
      <c r="L623" s="308" t="s">
        <v>2208</v>
      </c>
      <c r="M623" s="308" t="s">
        <v>2208</v>
      </c>
      <c r="N623" s="308" t="s">
        <v>2208</v>
      </c>
      <c r="O623" s="308" t="s">
        <v>2208</v>
      </c>
      <c r="P623" s="308" t="s">
        <v>2208</v>
      </c>
      <c r="Q623" s="308" t="s">
        <v>2208</v>
      </c>
      <c r="R623" s="308" t="s">
        <v>2208</v>
      </c>
      <c r="S623" s="308" t="s">
        <v>2208</v>
      </c>
      <c r="T623" s="308" t="s">
        <v>2208</v>
      </c>
      <c r="U623" s="308" t="s">
        <v>2208</v>
      </c>
      <c r="V623" s="308" t="s">
        <v>2208</v>
      </c>
      <c r="W623" s="308" t="s">
        <v>2208</v>
      </c>
      <c r="X623" s="308" t="s">
        <v>2208</v>
      </c>
      <c r="Y623" s="308" t="s">
        <v>2208</v>
      </c>
      <c r="Z623" s="308" t="s">
        <v>2208</v>
      </c>
    </row>
    <row r="624" spans="2:26" hidden="1" outlineLevel="1" x14ac:dyDescent="0.3">
      <c r="B624" s="306" t="s">
        <v>2952</v>
      </c>
      <c r="C624" s="308" t="s">
        <v>2208</v>
      </c>
      <c r="D624" s="308" t="s">
        <v>2208</v>
      </c>
      <c r="E624" s="308" t="s">
        <v>2208</v>
      </c>
      <c r="F624" s="308" t="s">
        <v>2208</v>
      </c>
      <c r="G624" s="308" t="s">
        <v>2208</v>
      </c>
      <c r="H624" s="308" t="s">
        <v>2208</v>
      </c>
      <c r="I624" s="308" t="s">
        <v>2208</v>
      </c>
      <c r="J624" s="308" t="s">
        <v>2208</v>
      </c>
      <c r="K624" s="308" t="s">
        <v>2208</v>
      </c>
      <c r="L624" s="308" t="s">
        <v>2208</v>
      </c>
      <c r="M624" s="308" t="s">
        <v>2208</v>
      </c>
      <c r="N624" s="308" t="s">
        <v>2208</v>
      </c>
      <c r="O624" s="308" t="s">
        <v>2208</v>
      </c>
      <c r="P624" s="308" t="s">
        <v>2208</v>
      </c>
      <c r="Q624" s="308" t="s">
        <v>2208</v>
      </c>
      <c r="R624" s="308" t="s">
        <v>2208</v>
      </c>
      <c r="S624" s="308" t="s">
        <v>2208</v>
      </c>
      <c r="T624" s="308" t="s">
        <v>2208</v>
      </c>
      <c r="U624" s="308" t="s">
        <v>2208</v>
      </c>
      <c r="V624" s="308" t="s">
        <v>2208</v>
      </c>
      <c r="W624" s="308" t="s">
        <v>2208</v>
      </c>
      <c r="X624" s="308" t="s">
        <v>2208</v>
      </c>
      <c r="Y624" s="308" t="s">
        <v>2208</v>
      </c>
      <c r="Z624" s="308" t="s">
        <v>2208</v>
      </c>
    </row>
    <row r="625" spans="2:26" hidden="1" outlineLevel="1" x14ac:dyDescent="0.3">
      <c r="B625" s="306" t="s">
        <v>2953</v>
      </c>
      <c r="C625" s="308" t="s">
        <v>2208</v>
      </c>
      <c r="D625" s="308" t="s">
        <v>2208</v>
      </c>
      <c r="E625" s="308" t="s">
        <v>2208</v>
      </c>
      <c r="F625" s="308" t="s">
        <v>2208</v>
      </c>
      <c r="G625" s="308" t="s">
        <v>2208</v>
      </c>
      <c r="H625" s="308" t="s">
        <v>2208</v>
      </c>
      <c r="I625" s="308" t="s">
        <v>2208</v>
      </c>
      <c r="J625" s="308" t="s">
        <v>2208</v>
      </c>
      <c r="K625" s="308" t="s">
        <v>2208</v>
      </c>
      <c r="L625" s="308" t="s">
        <v>2208</v>
      </c>
      <c r="M625" s="308" t="s">
        <v>2208</v>
      </c>
      <c r="N625" s="308" t="s">
        <v>2208</v>
      </c>
      <c r="O625" s="308" t="s">
        <v>2208</v>
      </c>
      <c r="P625" s="308" t="s">
        <v>2208</v>
      </c>
      <c r="Q625" s="308" t="s">
        <v>2208</v>
      </c>
      <c r="R625" s="308" t="s">
        <v>2208</v>
      </c>
      <c r="S625" s="308" t="s">
        <v>2208</v>
      </c>
      <c r="T625" s="308" t="s">
        <v>2208</v>
      </c>
      <c r="U625" s="308" t="s">
        <v>2208</v>
      </c>
      <c r="V625" s="308" t="s">
        <v>2208</v>
      </c>
      <c r="W625" s="308" t="s">
        <v>2208</v>
      </c>
      <c r="X625" s="308" t="s">
        <v>2208</v>
      </c>
      <c r="Y625" s="308" t="s">
        <v>2208</v>
      </c>
      <c r="Z625" s="308" t="s">
        <v>2208</v>
      </c>
    </row>
    <row r="626" spans="2:26" hidden="1" outlineLevel="1" x14ac:dyDescent="0.3"/>
    <row r="627" spans="2:26" collapsed="1" x14ac:dyDescent="0.3">
      <c r="B627" s="660" t="s">
        <v>2238</v>
      </c>
    </row>
    <row r="628" spans="2:26" s="638" customFormat="1" x14ac:dyDescent="0.3">
      <c r="B628" s="487"/>
      <c r="C628" s="487" t="s">
        <v>242</v>
      </c>
      <c r="D628" s="487" t="s">
        <v>243</v>
      </c>
      <c r="E628" s="487" t="s">
        <v>244</v>
      </c>
      <c r="F628" s="487" t="s">
        <v>245</v>
      </c>
      <c r="G628" s="487" t="s">
        <v>246</v>
      </c>
      <c r="H628" s="487" t="s">
        <v>247</v>
      </c>
      <c r="I628" s="487" t="s">
        <v>248</v>
      </c>
      <c r="J628" s="487" t="s">
        <v>249</v>
      </c>
      <c r="K628" s="487" t="s">
        <v>250</v>
      </c>
      <c r="L628" s="487" t="s">
        <v>251</v>
      </c>
      <c r="M628" s="487" t="s">
        <v>252</v>
      </c>
      <c r="N628" s="487" t="s">
        <v>253</v>
      </c>
      <c r="O628" s="487" t="s">
        <v>254</v>
      </c>
      <c r="P628" s="487" t="s">
        <v>255</v>
      </c>
      <c r="Q628" s="487" t="s">
        <v>256</v>
      </c>
      <c r="R628" s="487" t="s">
        <v>257</v>
      </c>
      <c r="S628" s="487" t="s">
        <v>258</v>
      </c>
      <c r="T628" s="487" t="s">
        <v>259</v>
      </c>
      <c r="U628" s="487" t="s">
        <v>260</v>
      </c>
      <c r="V628" s="487" t="s">
        <v>261</v>
      </c>
      <c r="W628" s="487" t="s">
        <v>262</v>
      </c>
      <c r="X628" s="487" t="s">
        <v>263</v>
      </c>
      <c r="Y628" s="487" t="s">
        <v>264</v>
      </c>
      <c r="Z628" s="487" t="s">
        <v>265</v>
      </c>
    </row>
    <row r="629" spans="2:26" hidden="1" outlineLevel="1" x14ac:dyDescent="0.3">
      <c r="B629" s="306" t="s">
        <v>2954</v>
      </c>
      <c r="C629" s="306" t="s">
        <v>2208</v>
      </c>
      <c r="D629" s="306" t="s">
        <v>2208</v>
      </c>
      <c r="E629" s="306" t="s">
        <v>2208</v>
      </c>
      <c r="F629" s="306" t="s">
        <v>2208</v>
      </c>
      <c r="G629" s="306" t="s">
        <v>2208</v>
      </c>
      <c r="H629" s="306" t="s">
        <v>2208</v>
      </c>
      <c r="I629" s="306" t="s">
        <v>2208</v>
      </c>
      <c r="J629" s="306" t="s">
        <v>2208</v>
      </c>
      <c r="K629" s="306" t="s">
        <v>2208</v>
      </c>
      <c r="L629" s="306" t="s">
        <v>2208</v>
      </c>
      <c r="M629" s="306" t="s">
        <v>2208</v>
      </c>
      <c r="N629" s="306" t="s">
        <v>2208</v>
      </c>
      <c r="O629" s="306" t="s">
        <v>2208</v>
      </c>
      <c r="P629" s="306" t="s">
        <v>2208</v>
      </c>
      <c r="Q629" s="306" t="s">
        <v>2208</v>
      </c>
      <c r="R629" s="306" t="s">
        <v>2208</v>
      </c>
      <c r="S629" s="306" t="s">
        <v>2208</v>
      </c>
      <c r="T629" s="306" t="s">
        <v>2208</v>
      </c>
      <c r="U629" s="306" t="s">
        <v>2208</v>
      </c>
      <c r="V629" s="306" t="s">
        <v>2208</v>
      </c>
      <c r="W629" s="306" t="s">
        <v>2208</v>
      </c>
      <c r="X629" s="306" t="s">
        <v>2208</v>
      </c>
      <c r="Y629" s="306" t="s">
        <v>2208</v>
      </c>
      <c r="Z629" s="306" t="s">
        <v>2208</v>
      </c>
    </row>
    <row r="630" spans="2:26" hidden="1" outlineLevel="1" x14ac:dyDescent="0.3">
      <c r="B630" s="306" t="s">
        <v>2955</v>
      </c>
      <c r="C630" s="306" t="s">
        <v>2208</v>
      </c>
      <c r="D630" s="306" t="s">
        <v>2208</v>
      </c>
      <c r="E630" s="306" t="s">
        <v>2208</v>
      </c>
      <c r="F630" s="306" t="s">
        <v>2208</v>
      </c>
      <c r="G630" s="306" t="s">
        <v>2208</v>
      </c>
      <c r="H630" s="306" t="s">
        <v>2208</v>
      </c>
      <c r="I630" s="306" t="s">
        <v>2208</v>
      </c>
      <c r="J630" s="306" t="s">
        <v>2208</v>
      </c>
      <c r="K630" s="306" t="s">
        <v>2208</v>
      </c>
      <c r="L630" s="306" t="s">
        <v>2208</v>
      </c>
      <c r="M630" s="306" t="s">
        <v>2208</v>
      </c>
      <c r="N630" s="306" t="s">
        <v>2208</v>
      </c>
      <c r="O630" s="306" t="s">
        <v>2208</v>
      </c>
      <c r="P630" s="306" t="s">
        <v>2208</v>
      </c>
      <c r="Q630" s="306" t="s">
        <v>2208</v>
      </c>
      <c r="R630" s="306" t="s">
        <v>2208</v>
      </c>
      <c r="S630" s="306" t="s">
        <v>2208</v>
      </c>
      <c r="T630" s="306" t="s">
        <v>2208</v>
      </c>
      <c r="U630" s="306" t="s">
        <v>2208</v>
      </c>
      <c r="V630" s="306" t="s">
        <v>2208</v>
      </c>
      <c r="W630" s="306" t="s">
        <v>2208</v>
      </c>
      <c r="X630" s="306" t="s">
        <v>2208</v>
      </c>
      <c r="Y630" s="306" t="s">
        <v>2208</v>
      </c>
      <c r="Z630" s="306" t="s">
        <v>2208</v>
      </c>
    </row>
    <row r="631" spans="2:26" hidden="1" outlineLevel="1" x14ac:dyDescent="0.3">
      <c r="B631" s="306" t="s">
        <v>2956</v>
      </c>
      <c r="C631" s="306" t="s">
        <v>2208</v>
      </c>
      <c r="D631" s="306" t="s">
        <v>2208</v>
      </c>
      <c r="E631" s="306" t="s">
        <v>2208</v>
      </c>
      <c r="F631" s="306" t="s">
        <v>2208</v>
      </c>
      <c r="G631" s="306" t="s">
        <v>2208</v>
      </c>
      <c r="H631" s="306" t="s">
        <v>2208</v>
      </c>
      <c r="I631" s="306" t="s">
        <v>2208</v>
      </c>
      <c r="J631" s="306" t="s">
        <v>2208</v>
      </c>
      <c r="K631" s="306" t="s">
        <v>2208</v>
      </c>
      <c r="L631" s="306" t="s">
        <v>2208</v>
      </c>
      <c r="M631" s="306" t="s">
        <v>2208</v>
      </c>
      <c r="N631" s="306" t="s">
        <v>2208</v>
      </c>
      <c r="O631" s="306" t="s">
        <v>2208</v>
      </c>
      <c r="P631" s="306" t="s">
        <v>2208</v>
      </c>
      <c r="Q631" s="306" t="s">
        <v>2208</v>
      </c>
      <c r="R631" s="306" t="s">
        <v>2208</v>
      </c>
      <c r="S631" s="306" t="s">
        <v>2208</v>
      </c>
      <c r="T631" s="306" t="s">
        <v>2208</v>
      </c>
      <c r="U631" s="306" t="s">
        <v>2208</v>
      </c>
      <c r="V631" s="306" t="s">
        <v>2208</v>
      </c>
      <c r="W631" s="306" t="s">
        <v>2208</v>
      </c>
      <c r="X631" s="306" t="s">
        <v>2208</v>
      </c>
      <c r="Y631" s="306" t="s">
        <v>2208</v>
      </c>
      <c r="Z631" s="306" t="s">
        <v>2208</v>
      </c>
    </row>
    <row r="632" spans="2:26" hidden="1" outlineLevel="1" x14ac:dyDescent="0.3">
      <c r="B632" s="306" t="s">
        <v>2957</v>
      </c>
      <c r="C632" s="306" t="s">
        <v>2208</v>
      </c>
      <c r="D632" s="306" t="s">
        <v>2208</v>
      </c>
      <c r="E632" s="306" t="s">
        <v>2208</v>
      </c>
      <c r="F632" s="306" t="s">
        <v>2208</v>
      </c>
      <c r="G632" s="306" t="s">
        <v>2208</v>
      </c>
      <c r="H632" s="306" t="s">
        <v>2208</v>
      </c>
      <c r="I632" s="306" t="s">
        <v>2208</v>
      </c>
      <c r="J632" s="306" t="s">
        <v>2208</v>
      </c>
      <c r="K632" s="306" t="s">
        <v>2208</v>
      </c>
      <c r="L632" s="306" t="s">
        <v>2208</v>
      </c>
      <c r="M632" s="306" t="s">
        <v>2208</v>
      </c>
      <c r="N632" s="306" t="s">
        <v>2208</v>
      </c>
      <c r="O632" s="306" t="s">
        <v>2208</v>
      </c>
      <c r="P632" s="306" t="s">
        <v>2208</v>
      </c>
      <c r="Q632" s="306" t="s">
        <v>2208</v>
      </c>
      <c r="R632" s="306" t="s">
        <v>2208</v>
      </c>
      <c r="S632" s="306" t="s">
        <v>2208</v>
      </c>
      <c r="T632" s="306" t="s">
        <v>2208</v>
      </c>
      <c r="U632" s="306" t="s">
        <v>2208</v>
      </c>
      <c r="V632" s="306" t="s">
        <v>2208</v>
      </c>
      <c r="W632" s="306" t="s">
        <v>2208</v>
      </c>
      <c r="X632" s="306" t="s">
        <v>2208</v>
      </c>
      <c r="Y632" s="306" t="s">
        <v>2208</v>
      </c>
      <c r="Z632" s="306" t="s">
        <v>2208</v>
      </c>
    </row>
    <row r="633" spans="2:26" hidden="1" outlineLevel="1" x14ac:dyDescent="0.3">
      <c r="B633" s="306" t="s">
        <v>2958</v>
      </c>
      <c r="C633" s="306" t="s">
        <v>2208</v>
      </c>
      <c r="D633" s="306" t="s">
        <v>2208</v>
      </c>
      <c r="E633" s="306" t="s">
        <v>2208</v>
      </c>
      <c r="F633" s="306" t="s">
        <v>2208</v>
      </c>
      <c r="G633" s="306" t="s">
        <v>2208</v>
      </c>
      <c r="H633" s="306" t="s">
        <v>2208</v>
      </c>
      <c r="I633" s="306" t="s">
        <v>2208</v>
      </c>
      <c r="J633" s="306" t="s">
        <v>2208</v>
      </c>
      <c r="K633" s="306" t="s">
        <v>2208</v>
      </c>
      <c r="L633" s="306" t="s">
        <v>2208</v>
      </c>
      <c r="M633" s="306" t="s">
        <v>2208</v>
      </c>
      <c r="N633" s="306" t="s">
        <v>2208</v>
      </c>
      <c r="O633" s="306" t="s">
        <v>2208</v>
      </c>
      <c r="P633" s="306" t="s">
        <v>2208</v>
      </c>
      <c r="Q633" s="306" t="s">
        <v>2208</v>
      </c>
      <c r="R633" s="306" t="s">
        <v>2208</v>
      </c>
      <c r="S633" s="306" t="s">
        <v>2208</v>
      </c>
      <c r="T633" s="306" t="s">
        <v>2208</v>
      </c>
      <c r="U633" s="306" t="s">
        <v>2208</v>
      </c>
      <c r="V633" s="306" t="s">
        <v>2208</v>
      </c>
      <c r="W633" s="306" t="s">
        <v>2208</v>
      </c>
      <c r="X633" s="306" t="s">
        <v>2208</v>
      </c>
      <c r="Y633" s="306" t="s">
        <v>2208</v>
      </c>
      <c r="Z633" s="306" t="s">
        <v>2208</v>
      </c>
    </row>
    <row r="634" spans="2:26" hidden="1" outlineLevel="1" x14ac:dyDescent="0.3">
      <c r="B634" s="306" t="s">
        <v>2959</v>
      </c>
      <c r="C634" s="306" t="s">
        <v>2208</v>
      </c>
      <c r="D634" s="306" t="s">
        <v>2208</v>
      </c>
      <c r="E634" s="306" t="s">
        <v>2208</v>
      </c>
      <c r="F634" s="306" t="s">
        <v>2208</v>
      </c>
      <c r="G634" s="306" t="s">
        <v>2208</v>
      </c>
      <c r="H634" s="306" t="s">
        <v>2208</v>
      </c>
      <c r="I634" s="306" t="s">
        <v>2208</v>
      </c>
      <c r="J634" s="306" t="s">
        <v>2208</v>
      </c>
      <c r="K634" s="306" t="s">
        <v>2208</v>
      </c>
      <c r="L634" s="306" t="s">
        <v>2208</v>
      </c>
      <c r="M634" s="306" t="s">
        <v>2208</v>
      </c>
      <c r="N634" s="306" t="s">
        <v>2208</v>
      </c>
      <c r="O634" s="306" t="s">
        <v>2208</v>
      </c>
      <c r="P634" s="306" t="s">
        <v>2208</v>
      </c>
      <c r="Q634" s="306" t="s">
        <v>2208</v>
      </c>
      <c r="R634" s="306" t="s">
        <v>2208</v>
      </c>
      <c r="S634" s="306" t="s">
        <v>2208</v>
      </c>
      <c r="T634" s="306" t="s">
        <v>2208</v>
      </c>
      <c r="U634" s="306" t="s">
        <v>2208</v>
      </c>
      <c r="V634" s="306" t="s">
        <v>2208</v>
      </c>
      <c r="W634" s="306" t="s">
        <v>2208</v>
      </c>
      <c r="X634" s="306" t="s">
        <v>2208</v>
      </c>
      <c r="Y634" s="306" t="s">
        <v>2208</v>
      </c>
      <c r="Z634" s="306" t="s">
        <v>2208</v>
      </c>
    </row>
    <row r="635" spans="2:26" hidden="1" outlineLevel="1" x14ac:dyDescent="0.3">
      <c r="B635" s="306" t="s">
        <v>2960</v>
      </c>
      <c r="C635" s="306" t="s">
        <v>2208</v>
      </c>
      <c r="D635" s="306" t="s">
        <v>2208</v>
      </c>
      <c r="E635" s="306" t="s">
        <v>2208</v>
      </c>
      <c r="F635" s="306" t="s">
        <v>2208</v>
      </c>
      <c r="G635" s="306" t="s">
        <v>2208</v>
      </c>
      <c r="H635" s="306" t="s">
        <v>2208</v>
      </c>
      <c r="I635" s="306" t="s">
        <v>2208</v>
      </c>
      <c r="J635" s="306" t="s">
        <v>2208</v>
      </c>
      <c r="K635" s="306" t="s">
        <v>2208</v>
      </c>
      <c r="L635" s="306" t="s">
        <v>2208</v>
      </c>
      <c r="M635" s="306" t="s">
        <v>2208</v>
      </c>
      <c r="N635" s="306" t="s">
        <v>2208</v>
      </c>
      <c r="O635" s="306" t="s">
        <v>2208</v>
      </c>
      <c r="P635" s="306" t="s">
        <v>2208</v>
      </c>
      <c r="Q635" s="306" t="s">
        <v>2208</v>
      </c>
      <c r="R635" s="306" t="s">
        <v>2208</v>
      </c>
      <c r="S635" s="306" t="s">
        <v>2208</v>
      </c>
      <c r="T635" s="306" t="s">
        <v>2208</v>
      </c>
      <c r="U635" s="306" t="s">
        <v>2208</v>
      </c>
      <c r="V635" s="306" t="s">
        <v>2208</v>
      </c>
      <c r="W635" s="306" t="s">
        <v>2208</v>
      </c>
      <c r="X635" s="306" t="s">
        <v>2208</v>
      </c>
      <c r="Y635" s="306" t="s">
        <v>2208</v>
      </c>
      <c r="Z635" s="306" t="s">
        <v>2208</v>
      </c>
    </row>
    <row r="636" spans="2:26" hidden="1" outlineLevel="1" x14ac:dyDescent="0.3">
      <c r="B636" s="306" t="s">
        <v>2961</v>
      </c>
      <c r="C636" s="306" t="s">
        <v>2208</v>
      </c>
      <c r="D636" s="306" t="s">
        <v>2208</v>
      </c>
      <c r="E636" s="306" t="s">
        <v>2208</v>
      </c>
      <c r="F636" s="306" t="s">
        <v>2208</v>
      </c>
      <c r="G636" s="306" t="s">
        <v>2208</v>
      </c>
      <c r="H636" s="306" t="s">
        <v>2208</v>
      </c>
      <c r="I636" s="306" t="s">
        <v>2208</v>
      </c>
      <c r="J636" s="306" t="s">
        <v>2208</v>
      </c>
      <c r="K636" s="306" t="s">
        <v>2208</v>
      </c>
      <c r="L636" s="306" t="s">
        <v>2208</v>
      </c>
      <c r="M636" s="306" t="s">
        <v>2208</v>
      </c>
      <c r="N636" s="306" t="s">
        <v>2208</v>
      </c>
      <c r="O636" s="306" t="s">
        <v>2208</v>
      </c>
      <c r="P636" s="306" t="s">
        <v>2208</v>
      </c>
      <c r="Q636" s="306" t="s">
        <v>2208</v>
      </c>
      <c r="R636" s="306" t="s">
        <v>2208</v>
      </c>
      <c r="S636" s="306" t="s">
        <v>2208</v>
      </c>
      <c r="T636" s="306" t="s">
        <v>2208</v>
      </c>
      <c r="U636" s="306" t="s">
        <v>2208</v>
      </c>
      <c r="V636" s="306" t="s">
        <v>2208</v>
      </c>
      <c r="W636" s="306" t="s">
        <v>2208</v>
      </c>
      <c r="X636" s="306" t="s">
        <v>2208</v>
      </c>
      <c r="Y636" s="306" t="s">
        <v>2208</v>
      </c>
      <c r="Z636" s="306" t="s">
        <v>2208</v>
      </c>
    </row>
    <row r="637" spans="2:26" hidden="1" outlineLevel="1" x14ac:dyDescent="0.3">
      <c r="B637" s="306" t="s">
        <v>2962</v>
      </c>
      <c r="C637" s="306" t="s">
        <v>2208</v>
      </c>
      <c r="D637" s="306" t="s">
        <v>2208</v>
      </c>
      <c r="E637" s="306" t="s">
        <v>2208</v>
      </c>
      <c r="F637" s="306" t="s">
        <v>2208</v>
      </c>
      <c r="G637" s="306" t="s">
        <v>2208</v>
      </c>
      <c r="H637" s="306" t="s">
        <v>2208</v>
      </c>
      <c r="I637" s="306" t="s">
        <v>2208</v>
      </c>
      <c r="J637" s="306" t="s">
        <v>2208</v>
      </c>
      <c r="K637" s="306" t="s">
        <v>2208</v>
      </c>
      <c r="L637" s="306" t="s">
        <v>2208</v>
      </c>
      <c r="M637" s="306" t="s">
        <v>2208</v>
      </c>
      <c r="N637" s="306" t="s">
        <v>2208</v>
      </c>
      <c r="O637" s="306" t="s">
        <v>2208</v>
      </c>
      <c r="P637" s="306" t="s">
        <v>2208</v>
      </c>
      <c r="Q637" s="306" t="s">
        <v>2208</v>
      </c>
      <c r="R637" s="306" t="s">
        <v>2208</v>
      </c>
      <c r="S637" s="306" t="s">
        <v>2208</v>
      </c>
      <c r="T637" s="306" t="s">
        <v>2208</v>
      </c>
      <c r="U637" s="306" t="s">
        <v>2208</v>
      </c>
      <c r="V637" s="306" t="s">
        <v>2208</v>
      </c>
      <c r="W637" s="306" t="s">
        <v>2208</v>
      </c>
      <c r="X637" s="306" t="s">
        <v>2208</v>
      </c>
      <c r="Y637" s="306" t="s">
        <v>2208</v>
      </c>
      <c r="Z637" s="306" t="s">
        <v>2208</v>
      </c>
    </row>
    <row r="638" spans="2:26" hidden="1" outlineLevel="1" x14ac:dyDescent="0.3">
      <c r="B638" s="306" t="s">
        <v>2963</v>
      </c>
      <c r="C638" s="306" t="s">
        <v>2208</v>
      </c>
      <c r="D638" s="306" t="s">
        <v>2208</v>
      </c>
      <c r="E638" s="306" t="s">
        <v>2208</v>
      </c>
      <c r="F638" s="306" t="s">
        <v>2208</v>
      </c>
      <c r="G638" s="306" t="s">
        <v>2208</v>
      </c>
      <c r="H638" s="306" t="s">
        <v>2208</v>
      </c>
      <c r="I638" s="306" t="s">
        <v>2208</v>
      </c>
      <c r="J638" s="306" t="s">
        <v>2208</v>
      </c>
      <c r="K638" s="306" t="s">
        <v>2208</v>
      </c>
      <c r="L638" s="306" t="s">
        <v>2208</v>
      </c>
      <c r="M638" s="306" t="s">
        <v>2208</v>
      </c>
      <c r="N638" s="306" t="s">
        <v>2208</v>
      </c>
      <c r="O638" s="306" t="s">
        <v>2208</v>
      </c>
      <c r="P638" s="306" t="s">
        <v>2208</v>
      </c>
      <c r="Q638" s="306" t="s">
        <v>2208</v>
      </c>
      <c r="R638" s="306" t="s">
        <v>2208</v>
      </c>
      <c r="S638" s="306" t="s">
        <v>2208</v>
      </c>
      <c r="T638" s="306" t="s">
        <v>2208</v>
      </c>
      <c r="U638" s="306" t="s">
        <v>2208</v>
      </c>
      <c r="V638" s="306" t="s">
        <v>2208</v>
      </c>
      <c r="W638" s="306" t="s">
        <v>2208</v>
      </c>
      <c r="X638" s="306" t="s">
        <v>2208</v>
      </c>
      <c r="Y638" s="306" t="s">
        <v>2208</v>
      </c>
      <c r="Z638" s="306" t="s">
        <v>2208</v>
      </c>
    </row>
    <row r="639" spans="2:26" hidden="1" outlineLevel="1" x14ac:dyDescent="0.3">
      <c r="B639" s="306" t="s">
        <v>2964</v>
      </c>
      <c r="C639" s="306" t="s">
        <v>2208</v>
      </c>
      <c r="D639" s="306" t="s">
        <v>2208</v>
      </c>
      <c r="E639" s="306" t="s">
        <v>2208</v>
      </c>
      <c r="F639" s="306" t="s">
        <v>2208</v>
      </c>
      <c r="G639" s="306" t="s">
        <v>2208</v>
      </c>
      <c r="H639" s="306" t="s">
        <v>2208</v>
      </c>
      <c r="I639" s="306" t="s">
        <v>2208</v>
      </c>
      <c r="J639" s="306" t="s">
        <v>2208</v>
      </c>
      <c r="K639" s="306" t="s">
        <v>2208</v>
      </c>
      <c r="L639" s="306" t="s">
        <v>2208</v>
      </c>
      <c r="M639" s="306" t="s">
        <v>2208</v>
      </c>
      <c r="N639" s="306" t="s">
        <v>2208</v>
      </c>
      <c r="O639" s="306" t="s">
        <v>2208</v>
      </c>
      <c r="P639" s="306" t="s">
        <v>2208</v>
      </c>
      <c r="Q639" s="306" t="s">
        <v>2208</v>
      </c>
      <c r="R639" s="306" t="s">
        <v>2208</v>
      </c>
      <c r="S639" s="306" t="s">
        <v>2208</v>
      </c>
      <c r="T639" s="306" t="s">
        <v>2208</v>
      </c>
      <c r="U639" s="306" t="s">
        <v>2208</v>
      </c>
      <c r="V639" s="306" t="s">
        <v>2208</v>
      </c>
      <c r="W639" s="306" t="s">
        <v>2208</v>
      </c>
      <c r="X639" s="306" t="s">
        <v>2208</v>
      </c>
      <c r="Y639" s="306" t="s">
        <v>2208</v>
      </c>
      <c r="Z639" s="306" t="s">
        <v>2208</v>
      </c>
    </row>
    <row r="640" spans="2:26" hidden="1" outlineLevel="1" x14ac:dyDescent="0.3">
      <c r="B640" s="306" t="s">
        <v>2965</v>
      </c>
      <c r="C640" s="306" t="s">
        <v>2208</v>
      </c>
      <c r="D640" s="306" t="s">
        <v>2208</v>
      </c>
      <c r="E640" s="306" t="s">
        <v>2208</v>
      </c>
      <c r="F640" s="306" t="s">
        <v>2208</v>
      </c>
      <c r="G640" s="306" t="s">
        <v>2208</v>
      </c>
      <c r="H640" s="306" t="s">
        <v>2208</v>
      </c>
      <c r="I640" s="306" t="s">
        <v>2208</v>
      </c>
      <c r="J640" s="306" t="s">
        <v>2208</v>
      </c>
      <c r="K640" s="306" t="s">
        <v>2208</v>
      </c>
      <c r="L640" s="306" t="s">
        <v>2208</v>
      </c>
      <c r="M640" s="306" t="s">
        <v>2208</v>
      </c>
      <c r="N640" s="306" t="s">
        <v>2208</v>
      </c>
      <c r="O640" s="306" t="s">
        <v>2208</v>
      </c>
      <c r="P640" s="306" t="s">
        <v>2208</v>
      </c>
      <c r="Q640" s="306" t="s">
        <v>2208</v>
      </c>
      <c r="R640" s="306" t="s">
        <v>2208</v>
      </c>
      <c r="S640" s="306" t="s">
        <v>2208</v>
      </c>
      <c r="T640" s="306" t="s">
        <v>2208</v>
      </c>
      <c r="U640" s="306" t="s">
        <v>2208</v>
      </c>
      <c r="V640" s="306" t="s">
        <v>2208</v>
      </c>
      <c r="W640" s="306" t="s">
        <v>2208</v>
      </c>
      <c r="X640" s="306" t="s">
        <v>2208</v>
      </c>
      <c r="Y640" s="306" t="s">
        <v>2208</v>
      </c>
      <c r="Z640" s="306" t="s">
        <v>2208</v>
      </c>
    </row>
    <row r="641" spans="2:26" hidden="1" outlineLevel="1" x14ac:dyDescent="0.3">
      <c r="B641" s="306" t="s">
        <v>2966</v>
      </c>
      <c r="C641" s="306" t="s">
        <v>2208</v>
      </c>
      <c r="D641" s="306" t="s">
        <v>2208</v>
      </c>
      <c r="E641" s="306" t="s">
        <v>2208</v>
      </c>
      <c r="F641" s="306" t="s">
        <v>2208</v>
      </c>
      <c r="G641" s="306" t="s">
        <v>2208</v>
      </c>
      <c r="H641" s="306" t="s">
        <v>2208</v>
      </c>
      <c r="I641" s="306" t="s">
        <v>2208</v>
      </c>
      <c r="J641" s="306" t="s">
        <v>2208</v>
      </c>
      <c r="K641" s="306" t="s">
        <v>2208</v>
      </c>
      <c r="L641" s="306" t="s">
        <v>2208</v>
      </c>
      <c r="M641" s="306" t="s">
        <v>2208</v>
      </c>
      <c r="N641" s="306" t="s">
        <v>2208</v>
      </c>
      <c r="O641" s="306" t="s">
        <v>2208</v>
      </c>
      <c r="P641" s="306" t="s">
        <v>2208</v>
      </c>
      <c r="Q641" s="306" t="s">
        <v>2208</v>
      </c>
      <c r="R641" s="306" t="s">
        <v>2208</v>
      </c>
      <c r="S641" s="306" t="s">
        <v>2208</v>
      </c>
      <c r="T641" s="306" t="s">
        <v>2208</v>
      </c>
      <c r="U641" s="306" t="s">
        <v>2208</v>
      </c>
      <c r="V641" s="306" t="s">
        <v>2208</v>
      </c>
      <c r="W641" s="306" t="s">
        <v>2208</v>
      </c>
      <c r="X641" s="306" t="s">
        <v>2208</v>
      </c>
      <c r="Y641" s="306" t="s">
        <v>2208</v>
      </c>
      <c r="Z641" s="306" t="s">
        <v>2208</v>
      </c>
    </row>
    <row r="642" spans="2:26" hidden="1" outlineLevel="1" x14ac:dyDescent="0.3">
      <c r="B642" s="306" t="s">
        <v>2967</v>
      </c>
      <c r="C642" s="306" t="s">
        <v>2208</v>
      </c>
      <c r="D642" s="306" t="s">
        <v>2208</v>
      </c>
      <c r="E642" s="306" t="s">
        <v>2208</v>
      </c>
      <c r="F642" s="306" t="s">
        <v>2208</v>
      </c>
      <c r="G642" s="306" t="s">
        <v>2208</v>
      </c>
      <c r="H642" s="306" t="s">
        <v>2208</v>
      </c>
      <c r="I642" s="306" t="s">
        <v>2208</v>
      </c>
      <c r="J642" s="306" t="s">
        <v>2208</v>
      </c>
      <c r="K642" s="306" t="s">
        <v>2208</v>
      </c>
      <c r="L642" s="306" t="s">
        <v>2208</v>
      </c>
      <c r="M642" s="306" t="s">
        <v>2208</v>
      </c>
      <c r="N642" s="306" t="s">
        <v>2208</v>
      </c>
      <c r="O642" s="306" t="s">
        <v>2208</v>
      </c>
      <c r="P642" s="306" t="s">
        <v>2208</v>
      </c>
      <c r="Q642" s="306" t="s">
        <v>2208</v>
      </c>
      <c r="R642" s="306" t="s">
        <v>2208</v>
      </c>
      <c r="S642" s="306" t="s">
        <v>2208</v>
      </c>
      <c r="T642" s="306" t="s">
        <v>2208</v>
      </c>
      <c r="U642" s="306" t="s">
        <v>2208</v>
      </c>
      <c r="V642" s="306" t="s">
        <v>2208</v>
      </c>
      <c r="W642" s="306" t="s">
        <v>2208</v>
      </c>
      <c r="X642" s="306" t="s">
        <v>2208</v>
      </c>
      <c r="Y642" s="306" t="s">
        <v>2208</v>
      </c>
      <c r="Z642" s="306" t="s">
        <v>2208</v>
      </c>
    </row>
    <row r="643" spans="2:26" hidden="1" outlineLevel="1" x14ac:dyDescent="0.3">
      <c r="B643" s="306" t="s">
        <v>2968</v>
      </c>
      <c r="C643" s="306" t="s">
        <v>2208</v>
      </c>
      <c r="D643" s="306" t="s">
        <v>2208</v>
      </c>
      <c r="E643" s="306" t="s">
        <v>2208</v>
      </c>
      <c r="F643" s="306" t="s">
        <v>2208</v>
      </c>
      <c r="G643" s="306" t="s">
        <v>2208</v>
      </c>
      <c r="H643" s="306" t="s">
        <v>2208</v>
      </c>
      <c r="I643" s="306" t="s">
        <v>2208</v>
      </c>
      <c r="J643" s="306" t="s">
        <v>2208</v>
      </c>
      <c r="K643" s="306" t="s">
        <v>2208</v>
      </c>
      <c r="L643" s="306" t="s">
        <v>2208</v>
      </c>
      <c r="M643" s="306" t="s">
        <v>2208</v>
      </c>
      <c r="N643" s="306" t="s">
        <v>2208</v>
      </c>
      <c r="O643" s="306" t="s">
        <v>2208</v>
      </c>
      <c r="P643" s="306" t="s">
        <v>2208</v>
      </c>
      <c r="Q643" s="306" t="s">
        <v>2208</v>
      </c>
      <c r="R643" s="306" t="s">
        <v>2208</v>
      </c>
      <c r="S643" s="306" t="s">
        <v>2208</v>
      </c>
      <c r="T643" s="306" t="s">
        <v>2208</v>
      </c>
      <c r="U643" s="306" t="s">
        <v>2208</v>
      </c>
      <c r="V643" s="306" t="s">
        <v>2208</v>
      </c>
      <c r="W643" s="306" t="s">
        <v>2208</v>
      </c>
      <c r="X643" s="306" t="s">
        <v>2208</v>
      </c>
      <c r="Y643" s="306" t="s">
        <v>2208</v>
      </c>
      <c r="Z643" s="306" t="s">
        <v>2208</v>
      </c>
    </row>
    <row r="644" spans="2:26" hidden="1" outlineLevel="1" x14ac:dyDescent="0.3">
      <c r="B644" s="306" t="s">
        <v>2969</v>
      </c>
      <c r="C644" s="306" t="s">
        <v>2208</v>
      </c>
      <c r="D644" s="306" t="s">
        <v>2208</v>
      </c>
      <c r="E644" s="306" t="s">
        <v>2208</v>
      </c>
      <c r="F644" s="306" t="s">
        <v>2208</v>
      </c>
      <c r="G644" s="306" t="s">
        <v>2208</v>
      </c>
      <c r="H644" s="306" t="s">
        <v>2208</v>
      </c>
      <c r="I644" s="306" t="s">
        <v>2208</v>
      </c>
      <c r="J644" s="306" t="s">
        <v>2208</v>
      </c>
      <c r="K644" s="306" t="s">
        <v>2208</v>
      </c>
      <c r="L644" s="306" t="s">
        <v>2208</v>
      </c>
      <c r="M644" s="306" t="s">
        <v>2208</v>
      </c>
      <c r="N644" s="306" t="s">
        <v>2208</v>
      </c>
      <c r="O644" s="306" t="s">
        <v>2208</v>
      </c>
      <c r="P644" s="306" t="s">
        <v>2208</v>
      </c>
      <c r="Q644" s="306" t="s">
        <v>2208</v>
      </c>
      <c r="R644" s="306" t="s">
        <v>2208</v>
      </c>
      <c r="S644" s="306" t="s">
        <v>2208</v>
      </c>
      <c r="T644" s="306" t="s">
        <v>2208</v>
      </c>
      <c r="U644" s="306" t="s">
        <v>2208</v>
      </c>
      <c r="V644" s="306" t="s">
        <v>2208</v>
      </c>
      <c r="W644" s="306" t="s">
        <v>2208</v>
      </c>
      <c r="X644" s="306" t="s">
        <v>2208</v>
      </c>
      <c r="Y644" s="306" t="s">
        <v>2208</v>
      </c>
      <c r="Z644" s="306" t="s">
        <v>2208</v>
      </c>
    </row>
    <row r="645" spans="2:26" hidden="1" outlineLevel="1" x14ac:dyDescent="0.3">
      <c r="B645" s="306" t="s">
        <v>2970</v>
      </c>
      <c r="C645" s="306" t="s">
        <v>2208</v>
      </c>
      <c r="D645" s="306" t="s">
        <v>2208</v>
      </c>
      <c r="E645" s="306" t="s">
        <v>2208</v>
      </c>
      <c r="F645" s="306" t="s">
        <v>2208</v>
      </c>
      <c r="G645" s="306" t="s">
        <v>2208</v>
      </c>
      <c r="H645" s="306" t="s">
        <v>2208</v>
      </c>
      <c r="I645" s="306" t="s">
        <v>2208</v>
      </c>
      <c r="J645" s="306" t="s">
        <v>2208</v>
      </c>
      <c r="K645" s="306" t="s">
        <v>2208</v>
      </c>
      <c r="L645" s="306" t="s">
        <v>2208</v>
      </c>
      <c r="M645" s="306" t="s">
        <v>2208</v>
      </c>
      <c r="N645" s="306" t="s">
        <v>2208</v>
      </c>
      <c r="O645" s="306" t="s">
        <v>2208</v>
      </c>
      <c r="P645" s="306" t="s">
        <v>2208</v>
      </c>
      <c r="Q645" s="306" t="s">
        <v>2208</v>
      </c>
      <c r="R645" s="306" t="s">
        <v>2208</v>
      </c>
      <c r="S645" s="306" t="s">
        <v>2208</v>
      </c>
      <c r="T645" s="306" t="s">
        <v>2208</v>
      </c>
      <c r="U645" s="306" t="s">
        <v>2208</v>
      </c>
      <c r="V645" s="306" t="s">
        <v>2208</v>
      </c>
      <c r="W645" s="306" t="s">
        <v>2208</v>
      </c>
      <c r="X645" s="306" t="s">
        <v>2208</v>
      </c>
      <c r="Y645" s="306" t="s">
        <v>2208</v>
      </c>
      <c r="Z645" s="306" t="s">
        <v>2208</v>
      </c>
    </row>
    <row r="646" spans="2:26" hidden="1" outlineLevel="1" x14ac:dyDescent="0.3">
      <c r="B646" s="306" t="s">
        <v>2971</v>
      </c>
      <c r="C646" s="306" t="s">
        <v>2208</v>
      </c>
      <c r="D646" s="306" t="s">
        <v>2208</v>
      </c>
      <c r="E646" s="306" t="s">
        <v>2208</v>
      </c>
      <c r="F646" s="306" t="s">
        <v>2208</v>
      </c>
      <c r="G646" s="306" t="s">
        <v>2208</v>
      </c>
      <c r="H646" s="306" t="s">
        <v>2208</v>
      </c>
      <c r="I646" s="306" t="s">
        <v>2208</v>
      </c>
      <c r="J646" s="306" t="s">
        <v>2208</v>
      </c>
      <c r="K646" s="306" t="s">
        <v>2208</v>
      </c>
      <c r="L646" s="306" t="s">
        <v>2208</v>
      </c>
      <c r="M646" s="306" t="s">
        <v>2208</v>
      </c>
      <c r="N646" s="306" t="s">
        <v>2208</v>
      </c>
      <c r="O646" s="306" t="s">
        <v>2208</v>
      </c>
      <c r="P646" s="306" t="s">
        <v>2208</v>
      </c>
      <c r="Q646" s="306" t="s">
        <v>2208</v>
      </c>
      <c r="R646" s="306" t="s">
        <v>2208</v>
      </c>
      <c r="S646" s="306" t="s">
        <v>2208</v>
      </c>
      <c r="T646" s="306" t="s">
        <v>2208</v>
      </c>
      <c r="U646" s="306" t="s">
        <v>2208</v>
      </c>
      <c r="V646" s="306" t="s">
        <v>2208</v>
      </c>
      <c r="W646" s="306" t="s">
        <v>2208</v>
      </c>
      <c r="X646" s="306" t="s">
        <v>2208</v>
      </c>
      <c r="Y646" s="306" t="s">
        <v>2208</v>
      </c>
      <c r="Z646" s="306" t="s">
        <v>2208</v>
      </c>
    </row>
    <row r="647" spans="2:26" hidden="1" outlineLevel="1" x14ac:dyDescent="0.3">
      <c r="B647" s="306" t="s">
        <v>2972</v>
      </c>
      <c r="C647" s="306" t="s">
        <v>2208</v>
      </c>
      <c r="D647" s="306" t="s">
        <v>2208</v>
      </c>
      <c r="E647" s="306" t="s">
        <v>2208</v>
      </c>
      <c r="F647" s="306" t="s">
        <v>2208</v>
      </c>
      <c r="G647" s="306" t="s">
        <v>2208</v>
      </c>
      <c r="H647" s="306" t="s">
        <v>2208</v>
      </c>
      <c r="I647" s="306" t="s">
        <v>2208</v>
      </c>
      <c r="J647" s="306" t="s">
        <v>2208</v>
      </c>
      <c r="K647" s="306" t="s">
        <v>2208</v>
      </c>
      <c r="L647" s="306" t="s">
        <v>2208</v>
      </c>
      <c r="M647" s="306" t="s">
        <v>2208</v>
      </c>
      <c r="N647" s="306" t="s">
        <v>2208</v>
      </c>
      <c r="O647" s="306" t="s">
        <v>2208</v>
      </c>
      <c r="P647" s="306" t="s">
        <v>2208</v>
      </c>
      <c r="Q647" s="306" t="s">
        <v>2208</v>
      </c>
      <c r="R647" s="306" t="s">
        <v>2208</v>
      </c>
      <c r="S647" s="306" t="s">
        <v>2208</v>
      </c>
      <c r="T647" s="306" t="s">
        <v>2208</v>
      </c>
      <c r="U647" s="306" t="s">
        <v>2208</v>
      </c>
      <c r="V647" s="306" t="s">
        <v>2208</v>
      </c>
      <c r="W647" s="306" t="s">
        <v>2208</v>
      </c>
      <c r="X647" s="306" t="s">
        <v>2208</v>
      </c>
      <c r="Y647" s="306" t="s">
        <v>2208</v>
      </c>
      <c r="Z647" s="306" t="s">
        <v>2208</v>
      </c>
    </row>
    <row r="648" spans="2:26" hidden="1" outlineLevel="1" x14ac:dyDescent="0.3">
      <c r="B648" s="306" t="s">
        <v>2973</v>
      </c>
      <c r="C648" s="306" t="s">
        <v>2208</v>
      </c>
      <c r="D648" s="306" t="s">
        <v>2208</v>
      </c>
      <c r="E648" s="306" t="s">
        <v>2208</v>
      </c>
      <c r="F648" s="306" t="s">
        <v>2208</v>
      </c>
      <c r="G648" s="306" t="s">
        <v>2208</v>
      </c>
      <c r="H648" s="306" t="s">
        <v>2208</v>
      </c>
      <c r="I648" s="306" t="s">
        <v>2208</v>
      </c>
      <c r="J648" s="306" t="s">
        <v>2208</v>
      </c>
      <c r="K648" s="306" t="s">
        <v>2208</v>
      </c>
      <c r="L648" s="306" t="s">
        <v>2208</v>
      </c>
      <c r="M648" s="306" t="s">
        <v>2208</v>
      </c>
      <c r="N648" s="306" t="s">
        <v>2208</v>
      </c>
      <c r="O648" s="306" t="s">
        <v>2208</v>
      </c>
      <c r="P648" s="306" t="s">
        <v>2208</v>
      </c>
      <c r="Q648" s="306" t="s">
        <v>2208</v>
      </c>
      <c r="R648" s="306" t="s">
        <v>2208</v>
      </c>
      <c r="S648" s="306" t="s">
        <v>2208</v>
      </c>
      <c r="T648" s="306" t="s">
        <v>2208</v>
      </c>
      <c r="U648" s="306" t="s">
        <v>2208</v>
      </c>
      <c r="V648" s="306" t="s">
        <v>2208</v>
      </c>
      <c r="W648" s="306" t="s">
        <v>2208</v>
      </c>
      <c r="X648" s="306" t="s">
        <v>2208</v>
      </c>
      <c r="Y648" s="306" t="s">
        <v>2208</v>
      </c>
      <c r="Z648" s="306" t="s">
        <v>2208</v>
      </c>
    </row>
    <row r="649" spans="2:26" hidden="1" outlineLevel="1" x14ac:dyDescent="0.3">
      <c r="B649" s="306" t="s">
        <v>2974</v>
      </c>
      <c r="C649" s="306" t="s">
        <v>2208</v>
      </c>
      <c r="D649" s="306" t="s">
        <v>2208</v>
      </c>
      <c r="E649" s="306" t="s">
        <v>2208</v>
      </c>
      <c r="F649" s="306" t="s">
        <v>2208</v>
      </c>
      <c r="G649" s="306" t="s">
        <v>2208</v>
      </c>
      <c r="H649" s="306" t="s">
        <v>2208</v>
      </c>
      <c r="I649" s="306" t="s">
        <v>2208</v>
      </c>
      <c r="J649" s="306" t="s">
        <v>2208</v>
      </c>
      <c r="K649" s="306" t="s">
        <v>2208</v>
      </c>
      <c r="L649" s="306" t="s">
        <v>2208</v>
      </c>
      <c r="M649" s="306" t="s">
        <v>2208</v>
      </c>
      <c r="N649" s="306" t="s">
        <v>2208</v>
      </c>
      <c r="O649" s="306" t="s">
        <v>2208</v>
      </c>
      <c r="P649" s="306" t="s">
        <v>2208</v>
      </c>
      <c r="Q649" s="306" t="s">
        <v>2208</v>
      </c>
      <c r="R649" s="306" t="s">
        <v>2208</v>
      </c>
      <c r="S649" s="306" t="s">
        <v>2208</v>
      </c>
      <c r="T649" s="306" t="s">
        <v>2208</v>
      </c>
      <c r="U649" s="306" t="s">
        <v>2208</v>
      </c>
      <c r="V649" s="306" t="s">
        <v>2208</v>
      </c>
      <c r="W649" s="306" t="s">
        <v>2208</v>
      </c>
      <c r="X649" s="306" t="s">
        <v>2208</v>
      </c>
      <c r="Y649" s="306" t="s">
        <v>2208</v>
      </c>
      <c r="Z649" s="306" t="s">
        <v>2208</v>
      </c>
    </row>
    <row r="650" spans="2:26" hidden="1" outlineLevel="1" x14ac:dyDescent="0.3">
      <c r="B650" s="306" t="s">
        <v>2975</v>
      </c>
      <c r="C650" s="306" t="s">
        <v>2208</v>
      </c>
      <c r="D650" s="306" t="s">
        <v>2208</v>
      </c>
      <c r="E650" s="306" t="s">
        <v>2208</v>
      </c>
      <c r="F650" s="306" t="s">
        <v>2208</v>
      </c>
      <c r="G650" s="306" t="s">
        <v>2208</v>
      </c>
      <c r="H650" s="306" t="s">
        <v>2208</v>
      </c>
      <c r="I650" s="306" t="s">
        <v>2208</v>
      </c>
      <c r="J650" s="306" t="s">
        <v>2208</v>
      </c>
      <c r="K650" s="306" t="s">
        <v>2208</v>
      </c>
      <c r="L650" s="306" t="s">
        <v>2208</v>
      </c>
      <c r="M650" s="306" t="s">
        <v>2208</v>
      </c>
      <c r="N650" s="306" t="s">
        <v>2208</v>
      </c>
      <c r="O650" s="306" t="s">
        <v>2208</v>
      </c>
      <c r="P650" s="306" t="s">
        <v>2208</v>
      </c>
      <c r="Q650" s="306" t="s">
        <v>2208</v>
      </c>
      <c r="R650" s="306" t="s">
        <v>2208</v>
      </c>
      <c r="S650" s="306" t="s">
        <v>2208</v>
      </c>
      <c r="T650" s="306" t="s">
        <v>2208</v>
      </c>
      <c r="U650" s="306" t="s">
        <v>2208</v>
      </c>
      <c r="V650" s="306" t="s">
        <v>2208</v>
      </c>
      <c r="W650" s="306" t="s">
        <v>2208</v>
      </c>
      <c r="X650" s="306" t="s">
        <v>2208</v>
      </c>
      <c r="Y650" s="306" t="s">
        <v>2208</v>
      </c>
      <c r="Z650" s="306" t="s">
        <v>2208</v>
      </c>
    </row>
    <row r="651" spans="2:26" hidden="1" outlineLevel="1" x14ac:dyDescent="0.3">
      <c r="B651" s="306" t="s">
        <v>2976</v>
      </c>
      <c r="C651" s="306" t="s">
        <v>2208</v>
      </c>
      <c r="D651" s="306" t="s">
        <v>2208</v>
      </c>
      <c r="E651" s="306" t="s">
        <v>2208</v>
      </c>
      <c r="F651" s="306" t="s">
        <v>2208</v>
      </c>
      <c r="G651" s="306" t="s">
        <v>2208</v>
      </c>
      <c r="H651" s="306" t="s">
        <v>2208</v>
      </c>
      <c r="I651" s="306" t="s">
        <v>2208</v>
      </c>
      <c r="J651" s="306" t="s">
        <v>2208</v>
      </c>
      <c r="K651" s="306" t="s">
        <v>2208</v>
      </c>
      <c r="L651" s="306" t="s">
        <v>2208</v>
      </c>
      <c r="M651" s="306" t="s">
        <v>2208</v>
      </c>
      <c r="N651" s="306" t="s">
        <v>2208</v>
      </c>
      <c r="O651" s="306" t="s">
        <v>2208</v>
      </c>
      <c r="P651" s="306" t="s">
        <v>2208</v>
      </c>
      <c r="Q651" s="306" t="s">
        <v>2208</v>
      </c>
      <c r="R651" s="306" t="s">
        <v>2208</v>
      </c>
      <c r="S651" s="306" t="s">
        <v>2208</v>
      </c>
      <c r="T651" s="306" t="s">
        <v>2208</v>
      </c>
      <c r="U651" s="306" t="s">
        <v>2208</v>
      </c>
      <c r="V651" s="306" t="s">
        <v>2208</v>
      </c>
      <c r="W651" s="306" t="s">
        <v>2208</v>
      </c>
      <c r="X651" s="306" t="s">
        <v>2208</v>
      </c>
      <c r="Y651" s="306" t="s">
        <v>2208</v>
      </c>
      <c r="Z651" s="306" t="s">
        <v>2208</v>
      </c>
    </row>
    <row r="652" spans="2:26" hidden="1" outlineLevel="1" x14ac:dyDescent="0.3">
      <c r="B652" s="306" t="s">
        <v>2977</v>
      </c>
      <c r="C652" s="306" t="s">
        <v>2208</v>
      </c>
      <c r="D652" s="306" t="s">
        <v>2208</v>
      </c>
      <c r="E652" s="306" t="s">
        <v>2208</v>
      </c>
      <c r="F652" s="306" t="s">
        <v>2208</v>
      </c>
      <c r="G652" s="306" t="s">
        <v>2208</v>
      </c>
      <c r="H652" s="306" t="s">
        <v>2208</v>
      </c>
      <c r="I652" s="306" t="s">
        <v>2208</v>
      </c>
      <c r="J652" s="306" t="s">
        <v>2208</v>
      </c>
      <c r="K652" s="306" t="s">
        <v>2208</v>
      </c>
      <c r="L652" s="306" t="s">
        <v>2208</v>
      </c>
      <c r="M652" s="306" t="s">
        <v>2208</v>
      </c>
      <c r="N652" s="306" t="s">
        <v>2208</v>
      </c>
      <c r="O652" s="306" t="s">
        <v>2208</v>
      </c>
      <c r="P652" s="306" t="s">
        <v>2208</v>
      </c>
      <c r="Q652" s="306" t="s">
        <v>2208</v>
      </c>
      <c r="R652" s="306" t="s">
        <v>2208</v>
      </c>
      <c r="S652" s="306" t="s">
        <v>2208</v>
      </c>
      <c r="T652" s="306" t="s">
        <v>2208</v>
      </c>
      <c r="U652" s="306" t="s">
        <v>2208</v>
      </c>
      <c r="V652" s="306" t="s">
        <v>2208</v>
      </c>
      <c r="W652" s="306" t="s">
        <v>2208</v>
      </c>
      <c r="X652" s="306" t="s">
        <v>2208</v>
      </c>
      <c r="Y652" s="306" t="s">
        <v>2208</v>
      </c>
      <c r="Z652" s="306" t="s">
        <v>2208</v>
      </c>
    </row>
    <row r="653" spans="2:26" hidden="1" outlineLevel="1" x14ac:dyDescent="0.3">
      <c r="B653" s="306" t="s">
        <v>2978</v>
      </c>
      <c r="C653" s="306" t="s">
        <v>2208</v>
      </c>
      <c r="D653" s="306" t="s">
        <v>2208</v>
      </c>
      <c r="E653" s="306" t="s">
        <v>2208</v>
      </c>
      <c r="F653" s="306" t="s">
        <v>2208</v>
      </c>
      <c r="G653" s="306" t="s">
        <v>2208</v>
      </c>
      <c r="H653" s="306" t="s">
        <v>2208</v>
      </c>
      <c r="I653" s="306" t="s">
        <v>2208</v>
      </c>
      <c r="J653" s="306" t="s">
        <v>2208</v>
      </c>
      <c r="K653" s="306" t="s">
        <v>2208</v>
      </c>
      <c r="L653" s="306" t="s">
        <v>2208</v>
      </c>
      <c r="M653" s="306" t="s">
        <v>2208</v>
      </c>
      <c r="N653" s="306" t="s">
        <v>2208</v>
      </c>
      <c r="O653" s="306" t="s">
        <v>2208</v>
      </c>
      <c r="P653" s="306" t="s">
        <v>2208</v>
      </c>
      <c r="Q653" s="306" t="s">
        <v>2208</v>
      </c>
      <c r="R653" s="306" t="s">
        <v>2208</v>
      </c>
      <c r="S653" s="306" t="s">
        <v>2208</v>
      </c>
      <c r="T653" s="306" t="s">
        <v>2208</v>
      </c>
      <c r="U653" s="306" t="s">
        <v>2208</v>
      </c>
      <c r="V653" s="306" t="s">
        <v>2208</v>
      </c>
      <c r="W653" s="306" t="s">
        <v>2208</v>
      </c>
      <c r="X653" s="306" t="s">
        <v>2208</v>
      </c>
      <c r="Y653" s="306" t="s">
        <v>2208</v>
      </c>
      <c r="Z653" s="306" t="s">
        <v>2208</v>
      </c>
    </row>
    <row r="654" spans="2:26" hidden="1" outlineLevel="1" x14ac:dyDescent="0.3">
      <c r="B654" s="306" t="s">
        <v>2979</v>
      </c>
      <c r="C654" s="306" t="s">
        <v>2208</v>
      </c>
      <c r="D654" s="306" t="s">
        <v>2208</v>
      </c>
      <c r="E654" s="306" t="s">
        <v>2208</v>
      </c>
      <c r="F654" s="306" t="s">
        <v>2208</v>
      </c>
      <c r="G654" s="306" t="s">
        <v>2208</v>
      </c>
      <c r="H654" s="306" t="s">
        <v>2208</v>
      </c>
      <c r="I654" s="306" t="s">
        <v>2208</v>
      </c>
      <c r="J654" s="306" t="s">
        <v>2208</v>
      </c>
      <c r="K654" s="306" t="s">
        <v>2208</v>
      </c>
      <c r="L654" s="306" t="s">
        <v>2208</v>
      </c>
      <c r="M654" s="306" t="s">
        <v>2208</v>
      </c>
      <c r="N654" s="306" t="s">
        <v>2208</v>
      </c>
      <c r="O654" s="306" t="s">
        <v>2208</v>
      </c>
      <c r="P654" s="306" t="s">
        <v>2208</v>
      </c>
      <c r="Q654" s="306" t="s">
        <v>2208</v>
      </c>
      <c r="R654" s="306" t="s">
        <v>2208</v>
      </c>
      <c r="S654" s="306" t="s">
        <v>2208</v>
      </c>
      <c r="T654" s="306" t="s">
        <v>2208</v>
      </c>
      <c r="U654" s="306" t="s">
        <v>2208</v>
      </c>
      <c r="V654" s="306" t="s">
        <v>2208</v>
      </c>
      <c r="W654" s="306" t="s">
        <v>2208</v>
      </c>
      <c r="X654" s="306" t="s">
        <v>2208</v>
      </c>
      <c r="Y654" s="306" t="s">
        <v>2208</v>
      </c>
      <c r="Z654" s="306" t="s">
        <v>2208</v>
      </c>
    </row>
    <row r="655" spans="2:26" hidden="1" outlineLevel="1" x14ac:dyDescent="0.3">
      <c r="B655" s="306" t="s">
        <v>2980</v>
      </c>
      <c r="C655" s="306" t="s">
        <v>2208</v>
      </c>
      <c r="D655" s="306" t="s">
        <v>2208</v>
      </c>
      <c r="E655" s="306" t="s">
        <v>2208</v>
      </c>
      <c r="F655" s="306" t="s">
        <v>2208</v>
      </c>
      <c r="G655" s="306" t="s">
        <v>2208</v>
      </c>
      <c r="H655" s="306" t="s">
        <v>2208</v>
      </c>
      <c r="I655" s="306" t="s">
        <v>2208</v>
      </c>
      <c r="J655" s="306" t="s">
        <v>2208</v>
      </c>
      <c r="K655" s="306" t="s">
        <v>2208</v>
      </c>
      <c r="L655" s="306" t="s">
        <v>2208</v>
      </c>
      <c r="M655" s="306" t="s">
        <v>2208</v>
      </c>
      <c r="N655" s="306" t="s">
        <v>2208</v>
      </c>
      <c r="O655" s="306" t="s">
        <v>2208</v>
      </c>
      <c r="P655" s="306" t="s">
        <v>2208</v>
      </c>
      <c r="Q655" s="306" t="s">
        <v>2208</v>
      </c>
      <c r="R655" s="306" t="s">
        <v>2208</v>
      </c>
      <c r="S655" s="306" t="s">
        <v>2208</v>
      </c>
      <c r="T655" s="306" t="s">
        <v>2208</v>
      </c>
      <c r="U655" s="306" t="s">
        <v>2208</v>
      </c>
      <c r="V655" s="306" t="s">
        <v>2208</v>
      </c>
      <c r="W655" s="306" t="s">
        <v>2208</v>
      </c>
      <c r="X655" s="306" t="s">
        <v>2208</v>
      </c>
      <c r="Y655" s="306" t="s">
        <v>2208</v>
      </c>
      <c r="Z655" s="306" t="s">
        <v>2208</v>
      </c>
    </row>
    <row r="656" spans="2:26" hidden="1" outlineLevel="1" x14ac:dyDescent="0.3">
      <c r="B656" s="306" t="s">
        <v>2981</v>
      </c>
      <c r="C656" s="306" t="s">
        <v>2208</v>
      </c>
      <c r="D656" s="306" t="s">
        <v>2208</v>
      </c>
      <c r="E656" s="306" t="s">
        <v>2208</v>
      </c>
      <c r="F656" s="306" t="s">
        <v>2208</v>
      </c>
      <c r="G656" s="306" t="s">
        <v>2208</v>
      </c>
      <c r="H656" s="306" t="s">
        <v>2208</v>
      </c>
      <c r="I656" s="306" t="s">
        <v>2208</v>
      </c>
      <c r="J656" s="306" t="s">
        <v>2208</v>
      </c>
      <c r="K656" s="306" t="s">
        <v>2208</v>
      </c>
      <c r="L656" s="306" t="s">
        <v>2208</v>
      </c>
      <c r="M656" s="306" t="s">
        <v>2208</v>
      </c>
      <c r="N656" s="306" t="s">
        <v>2208</v>
      </c>
      <c r="O656" s="306" t="s">
        <v>2208</v>
      </c>
      <c r="P656" s="306" t="s">
        <v>2208</v>
      </c>
      <c r="Q656" s="306" t="s">
        <v>2208</v>
      </c>
      <c r="R656" s="306" t="s">
        <v>2208</v>
      </c>
      <c r="S656" s="306" t="s">
        <v>2208</v>
      </c>
      <c r="T656" s="306" t="s">
        <v>2208</v>
      </c>
      <c r="U656" s="306" t="s">
        <v>2208</v>
      </c>
      <c r="V656" s="306" t="s">
        <v>2208</v>
      </c>
      <c r="W656" s="306" t="s">
        <v>2208</v>
      </c>
      <c r="X656" s="306" t="s">
        <v>2208</v>
      </c>
      <c r="Y656" s="306" t="s">
        <v>2208</v>
      </c>
      <c r="Z656" s="306" t="s">
        <v>2208</v>
      </c>
    </row>
    <row r="657" spans="2:26" hidden="1" outlineLevel="1" x14ac:dyDescent="0.3">
      <c r="B657" s="306" t="s">
        <v>2982</v>
      </c>
      <c r="C657" s="306" t="s">
        <v>2208</v>
      </c>
      <c r="D657" s="306" t="s">
        <v>2208</v>
      </c>
      <c r="E657" s="306" t="s">
        <v>2208</v>
      </c>
      <c r="F657" s="306" t="s">
        <v>2208</v>
      </c>
      <c r="G657" s="306" t="s">
        <v>2208</v>
      </c>
      <c r="H657" s="306" t="s">
        <v>2208</v>
      </c>
      <c r="I657" s="306" t="s">
        <v>2208</v>
      </c>
      <c r="J657" s="306" t="s">
        <v>2208</v>
      </c>
      <c r="K657" s="306" t="s">
        <v>2208</v>
      </c>
      <c r="L657" s="306" t="s">
        <v>2208</v>
      </c>
      <c r="M657" s="306" t="s">
        <v>2208</v>
      </c>
      <c r="N657" s="306" t="s">
        <v>2208</v>
      </c>
      <c r="O657" s="306" t="s">
        <v>2208</v>
      </c>
      <c r="P657" s="306" t="s">
        <v>2208</v>
      </c>
      <c r="Q657" s="306" t="s">
        <v>2208</v>
      </c>
      <c r="R657" s="306" t="s">
        <v>2208</v>
      </c>
      <c r="S657" s="306" t="s">
        <v>2208</v>
      </c>
      <c r="T657" s="306" t="s">
        <v>2208</v>
      </c>
      <c r="U657" s="306" t="s">
        <v>2208</v>
      </c>
      <c r="V657" s="306" t="s">
        <v>2208</v>
      </c>
      <c r="W657" s="306" t="s">
        <v>2208</v>
      </c>
      <c r="X657" s="306" t="s">
        <v>2208</v>
      </c>
      <c r="Y657" s="306" t="s">
        <v>2208</v>
      </c>
      <c r="Z657" s="306" t="s">
        <v>2208</v>
      </c>
    </row>
    <row r="658" spans="2:26" hidden="1" outlineLevel="1" x14ac:dyDescent="0.3">
      <c r="B658" s="306" t="s">
        <v>2983</v>
      </c>
      <c r="C658" s="306" t="s">
        <v>2208</v>
      </c>
      <c r="D658" s="306" t="s">
        <v>2208</v>
      </c>
      <c r="E658" s="306" t="s">
        <v>2208</v>
      </c>
      <c r="F658" s="306" t="s">
        <v>2208</v>
      </c>
      <c r="G658" s="306" t="s">
        <v>2208</v>
      </c>
      <c r="H658" s="306" t="s">
        <v>2208</v>
      </c>
      <c r="I658" s="306" t="s">
        <v>2208</v>
      </c>
      <c r="J658" s="306" t="s">
        <v>2208</v>
      </c>
      <c r="K658" s="306" t="s">
        <v>2208</v>
      </c>
      <c r="L658" s="306" t="s">
        <v>2208</v>
      </c>
      <c r="M658" s="306" t="s">
        <v>2208</v>
      </c>
      <c r="N658" s="306" t="s">
        <v>2208</v>
      </c>
      <c r="O658" s="306" t="s">
        <v>2208</v>
      </c>
      <c r="P658" s="306" t="s">
        <v>2208</v>
      </c>
      <c r="Q658" s="306" t="s">
        <v>2208</v>
      </c>
      <c r="R658" s="306" t="s">
        <v>2208</v>
      </c>
      <c r="S658" s="306" t="s">
        <v>2208</v>
      </c>
      <c r="T658" s="306" t="s">
        <v>2208</v>
      </c>
      <c r="U658" s="306" t="s">
        <v>2208</v>
      </c>
      <c r="V658" s="306" t="s">
        <v>2208</v>
      </c>
      <c r="W658" s="306" t="s">
        <v>2208</v>
      </c>
      <c r="X658" s="306" t="s">
        <v>2208</v>
      </c>
      <c r="Y658" s="306" t="s">
        <v>2208</v>
      </c>
      <c r="Z658" s="306" t="s">
        <v>2208</v>
      </c>
    </row>
    <row r="659" spans="2:26" hidden="1" outlineLevel="1" x14ac:dyDescent="0.3">
      <c r="B659" s="306" t="s">
        <v>2984</v>
      </c>
      <c r="C659" s="306" t="s">
        <v>2208</v>
      </c>
      <c r="D659" s="306" t="s">
        <v>2208</v>
      </c>
      <c r="E659" s="306" t="s">
        <v>2208</v>
      </c>
      <c r="F659" s="306" t="s">
        <v>2208</v>
      </c>
      <c r="G659" s="306" t="s">
        <v>2208</v>
      </c>
      <c r="H659" s="306" t="s">
        <v>2208</v>
      </c>
      <c r="I659" s="306" t="s">
        <v>2208</v>
      </c>
      <c r="J659" s="306" t="s">
        <v>2208</v>
      </c>
      <c r="K659" s="306" t="s">
        <v>2208</v>
      </c>
      <c r="L659" s="306" t="s">
        <v>2208</v>
      </c>
      <c r="M659" s="306" t="s">
        <v>2208</v>
      </c>
      <c r="N659" s="306" t="s">
        <v>2208</v>
      </c>
      <c r="O659" s="306" t="s">
        <v>2208</v>
      </c>
      <c r="P659" s="306" t="s">
        <v>2208</v>
      </c>
      <c r="Q659" s="306" t="s">
        <v>2208</v>
      </c>
      <c r="R659" s="306" t="s">
        <v>2208</v>
      </c>
      <c r="S659" s="306" t="s">
        <v>2208</v>
      </c>
      <c r="T659" s="306" t="s">
        <v>2208</v>
      </c>
      <c r="U659" s="306" t="s">
        <v>2208</v>
      </c>
      <c r="V659" s="306" t="s">
        <v>2208</v>
      </c>
      <c r="W659" s="306" t="s">
        <v>2208</v>
      </c>
      <c r="X659" s="306" t="s">
        <v>2208</v>
      </c>
      <c r="Y659" s="306" t="s">
        <v>2208</v>
      </c>
      <c r="Z659" s="306" t="s">
        <v>2208</v>
      </c>
    </row>
    <row r="660" spans="2:26" hidden="1" outlineLevel="1" x14ac:dyDescent="0.3">
      <c r="B660" s="306" t="s">
        <v>2985</v>
      </c>
      <c r="C660" s="306" t="s">
        <v>2208</v>
      </c>
      <c r="D660" s="306" t="s">
        <v>2208</v>
      </c>
      <c r="E660" s="306" t="s">
        <v>2208</v>
      </c>
      <c r="F660" s="306" t="s">
        <v>2208</v>
      </c>
      <c r="G660" s="306" t="s">
        <v>2208</v>
      </c>
      <c r="H660" s="306" t="s">
        <v>2208</v>
      </c>
      <c r="I660" s="306" t="s">
        <v>2208</v>
      </c>
      <c r="J660" s="306" t="s">
        <v>2208</v>
      </c>
      <c r="K660" s="306" t="s">
        <v>2208</v>
      </c>
      <c r="L660" s="306" t="s">
        <v>2208</v>
      </c>
      <c r="M660" s="306" t="s">
        <v>2208</v>
      </c>
      <c r="N660" s="306" t="s">
        <v>2208</v>
      </c>
      <c r="O660" s="306" t="s">
        <v>2208</v>
      </c>
      <c r="P660" s="306" t="s">
        <v>2208</v>
      </c>
      <c r="Q660" s="306" t="s">
        <v>2208</v>
      </c>
      <c r="R660" s="306" t="s">
        <v>2208</v>
      </c>
      <c r="S660" s="306" t="s">
        <v>2208</v>
      </c>
      <c r="T660" s="306" t="s">
        <v>2208</v>
      </c>
      <c r="U660" s="306" t="s">
        <v>2208</v>
      </c>
      <c r="V660" s="306" t="s">
        <v>2208</v>
      </c>
      <c r="W660" s="306" t="s">
        <v>2208</v>
      </c>
      <c r="X660" s="306" t="s">
        <v>2208</v>
      </c>
      <c r="Y660" s="306" t="s">
        <v>2208</v>
      </c>
      <c r="Z660" s="306" t="s">
        <v>2208</v>
      </c>
    </row>
    <row r="661" spans="2:26" hidden="1" outlineLevel="1" x14ac:dyDescent="0.3">
      <c r="B661" s="306" t="s">
        <v>2986</v>
      </c>
      <c r="C661" s="306" t="s">
        <v>2208</v>
      </c>
      <c r="D661" s="306" t="s">
        <v>2208</v>
      </c>
      <c r="E661" s="306" t="s">
        <v>2208</v>
      </c>
      <c r="F661" s="306" t="s">
        <v>2208</v>
      </c>
      <c r="G661" s="306" t="s">
        <v>2208</v>
      </c>
      <c r="H661" s="306" t="s">
        <v>2208</v>
      </c>
      <c r="I661" s="306" t="s">
        <v>2208</v>
      </c>
      <c r="J661" s="306" t="s">
        <v>2208</v>
      </c>
      <c r="K661" s="306" t="s">
        <v>2208</v>
      </c>
      <c r="L661" s="306" t="s">
        <v>2208</v>
      </c>
      <c r="M661" s="306" t="s">
        <v>2208</v>
      </c>
      <c r="N661" s="306" t="s">
        <v>2208</v>
      </c>
      <c r="O661" s="306" t="s">
        <v>2208</v>
      </c>
      <c r="P661" s="306" t="s">
        <v>2208</v>
      </c>
      <c r="Q661" s="306" t="s">
        <v>2208</v>
      </c>
      <c r="R661" s="306" t="s">
        <v>2208</v>
      </c>
      <c r="S661" s="306" t="s">
        <v>2208</v>
      </c>
      <c r="T661" s="306" t="s">
        <v>2208</v>
      </c>
      <c r="U661" s="306" t="s">
        <v>2208</v>
      </c>
      <c r="V661" s="306" t="s">
        <v>2208</v>
      </c>
      <c r="W661" s="306" t="s">
        <v>2208</v>
      </c>
      <c r="X661" s="306" t="s">
        <v>2208</v>
      </c>
      <c r="Y661" s="306" t="s">
        <v>2208</v>
      </c>
      <c r="Z661" s="306" t="s">
        <v>2208</v>
      </c>
    </row>
    <row r="662" spans="2:26" hidden="1" outlineLevel="1" x14ac:dyDescent="0.3">
      <c r="B662" s="306" t="s">
        <v>2987</v>
      </c>
      <c r="C662" s="306" t="s">
        <v>2208</v>
      </c>
      <c r="D662" s="306" t="s">
        <v>2208</v>
      </c>
      <c r="E662" s="306" t="s">
        <v>2208</v>
      </c>
      <c r="F662" s="306" t="s">
        <v>2208</v>
      </c>
      <c r="G662" s="306" t="s">
        <v>2208</v>
      </c>
      <c r="H662" s="306" t="s">
        <v>2208</v>
      </c>
      <c r="I662" s="306" t="s">
        <v>2208</v>
      </c>
      <c r="J662" s="306" t="s">
        <v>2208</v>
      </c>
      <c r="K662" s="306" t="s">
        <v>2208</v>
      </c>
      <c r="L662" s="306" t="s">
        <v>2208</v>
      </c>
      <c r="M662" s="306" t="s">
        <v>2208</v>
      </c>
      <c r="N662" s="306" t="s">
        <v>2208</v>
      </c>
      <c r="O662" s="306" t="s">
        <v>2208</v>
      </c>
      <c r="P662" s="306" t="s">
        <v>2208</v>
      </c>
      <c r="Q662" s="306" t="s">
        <v>2208</v>
      </c>
      <c r="R662" s="306" t="s">
        <v>2208</v>
      </c>
      <c r="S662" s="306" t="s">
        <v>2208</v>
      </c>
      <c r="T662" s="306" t="s">
        <v>2208</v>
      </c>
      <c r="U662" s="306" t="s">
        <v>2208</v>
      </c>
      <c r="V662" s="306" t="s">
        <v>2208</v>
      </c>
      <c r="W662" s="306" t="s">
        <v>2208</v>
      </c>
      <c r="X662" s="306" t="s">
        <v>2208</v>
      </c>
      <c r="Y662" s="306" t="s">
        <v>2208</v>
      </c>
      <c r="Z662" s="306" t="s">
        <v>2208</v>
      </c>
    </row>
    <row r="663" spans="2:26" hidden="1" outlineLevel="1" x14ac:dyDescent="0.3">
      <c r="B663" s="306" t="s">
        <v>2988</v>
      </c>
      <c r="C663" s="306" t="s">
        <v>2208</v>
      </c>
      <c r="D663" s="306" t="s">
        <v>2208</v>
      </c>
      <c r="E663" s="306" t="s">
        <v>2208</v>
      </c>
      <c r="F663" s="306" t="s">
        <v>2208</v>
      </c>
      <c r="G663" s="306" t="s">
        <v>2208</v>
      </c>
      <c r="H663" s="306" t="s">
        <v>2208</v>
      </c>
      <c r="I663" s="306" t="s">
        <v>2208</v>
      </c>
      <c r="J663" s="306" t="s">
        <v>2208</v>
      </c>
      <c r="K663" s="306" t="s">
        <v>2208</v>
      </c>
      <c r="L663" s="306" t="s">
        <v>2208</v>
      </c>
      <c r="M663" s="306" t="s">
        <v>2208</v>
      </c>
      <c r="N663" s="306" t="s">
        <v>2208</v>
      </c>
      <c r="O663" s="306" t="s">
        <v>2208</v>
      </c>
      <c r="P663" s="306" t="s">
        <v>2208</v>
      </c>
      <c r="Q663" s="306" t="s">
        <v>2208</v>
      </c>
      <c r="R663" s="306" t="s">
        <v>2208</v>
      </c>
      <c r="S663" s="306" t="s">
        <v>2208</v>
      </c>
      <c r="T663" s="306" t="s">
        <v>2208</v>
      </c>
      <c r="U663" s="306" t="s">
        <v>2208</v>
      </c>
      <c r="V663" s="306" t="s">
        <v>2208</v>
      </c>
      <c r="W663" s="306" t="s">
        <v>2208</v>
      </c>
      <c r="X663" s="306" t="s">
        <v>2208</v>
      </c>
      <c r="Y663" s="306" t="s">
        <v>2208</v>
      </c>
      <c r="Z663" s="306" t="s">
        <v>2208</v>
      </c>
    </row>
    <row r="664" spans="2:26" hidden="1" outlineLevel="1" x14ac:dyDescent="0.3">
      <c r="B664" s="306" t="s">
        <v>2989</v>
      </c>
      <c r="C664" s="306" t="s">
        <v>2208</v>
      </c>
      <c r="D664" s="306" t="s">
        <v>2208</v>
      </c>
      <c r="E664" s="306" t="s">
        <v>2208</v>
      </c>
      <c r="F664" s="306" t="s">
        <v>2208</v>
      </c>
      <c r="G664" s="306" t="s">
        <v>2208</v>
      </c>
      <c r="H664" s="306" t="s">
        <v>2208</v>
      </c>
      <c r="I664" s="306" t="s">
        <v>2208</v>
      </c>
      <c r="J664" s="306" t="s">
        <v>2208</v>
      </c>
      <c r="K664" s="306" t="s">
        <v>2208</v>
      </c>
      <c r="L664" s="306" t="s">
        <v>2208</v>
      </c>
      <c r="M664" s="306" t="s">
        <v>2208</v>
      </c>
      <c r="N664" s="306" t="s">
        <v>2208</v>
      </c>
      <c r="O664" s="306" t="s">
        <v>2208</v>
      </c>
      <c r="P664" s="306" t="s">
        <v>2208</v>
      </c>
      <c r="Q664" s="306" t="s">
        <v>2208</v>
      </c>
      <c r="R664" s="306" t="s">
        <v>2208</v>
      </c>
      <c r="S664" s="306" t="s">
        <v>2208</v>
      </c>
      <c r="T664" s="306" t="s">
        <v>2208</v>
      </c>
      <c r="U664" s="306" t="s">
        <v>2208</v>
      </c>
      <c r="V664" s="306" t="s">
        <v>2208</v>
      </c>
      <c r="W664" s="306" t="s">
        <v>2208</v>
      </c>
      <c r="X664" s="306" t="s">
        <v>2208</v>
      </c>
      <c r="Y664" s="306" t="s">
        <v>2208</v>
      </c>
      <c r="Z664" s="306" t="s">
        <v>2208</v>
      </c>
    </row>
    <row r="665" spans="2:26" hidden="1" outlineLevel="1" x14ac:dyDescent="0.3">
      <c r="B665" s="306" t="s">
        <v>2990</v>
      </c>
      <c r="C665" s="306" t="s">
        <v>2208</v>
      </c>
      <c r="D665" s="306" t="s">
        <v>2208</v>
      </c>
      <c r="E665" s="306" t="s">
        <v>2208</v>
      </c>
      <c r="F665" s="306" t="s">
        <v>2208</v>
      </c>
      <c r="G665" s="306" t="s">
        <v>2208</v>
      </c>
      <c r="H665" s="306" t="s">
        <v>2208</v>
      </c>
      <c r="I665" s="306" t="s">
        <v>2208</v>
      </c>
      <c r="J665" s="306" t="s">
        <v>2208</v>
      </c>
      <c r="K665" s="306" t="s">
        <v>2208</v>
      </c>
      <c r="L665" s="306" t="s">
        <v>2208</v>
      </c>
      <c r="M665" s="306" t="s">
        <v>2208</v>
      </c>
      <c r="N665" s="306" t="s">
        <v>2208</v>
      </c>
      <c r="O665" s="306" t="s">
        <v>2208</v>
      </c>
      <c r="P665" s="306" t="s">
        <v>2208</v>
      </c>
      <c r="Q665" s="306" t="s">
        <v>2208</v>
      </c>
      <c r="R665" s="306" t="s">
        <v>2208</v>
      </c>
      <c r="S665" s="306" t="s">
        <v>2208</v>
      </c>
      <c r="T665" s="306" t="s">
        <v>2208</v>
      </c>
      <c r="U665" s="306" t="s">
        <v>2208</v>
      </c>
      <c r="V665" s="306" t="s">
        <v>2208</v>
      </c>
      <c r="W665" s="306" t="s">
        <v>2208</v>
      </c>
      <c r="X665" s="306" t="s">
        <v>2208</v>
      </c>
      <c r="Y665" s="306" t="s">
        <v>2208</v>
      </c>
      <c r="Z665" s="306" t="s">
        <v>2208</v>
      </c>
    </row>
    <row r="666" spans="2:26" hidden="1" outlineLevel="1" x14ac:dyDescent="0.3">
      <c r="B666" s="306" t="s">
        <v>2991</v>
      </c>
      <c r="C666" s="306" t="s">
        <v>2208</v>
      </c>
      <c r="D666" s="306" t="s">
        <v>2208</v>
      </c>
      <c r="E666" s="306" t="s">
        <v>2208</v>
      </c>
      <c r="F666" s="306" t="s">
        <v>2208</v>
      </c>
      <c r="G666" s="306" t="s">
        <v>2208</v>
      </c>
      <c r="H666" s="306" t="s">
        <v>2208</v>
      </c>
      <c r="I666" s="306" t="s">
        <v>2208</v>
      </c>
      <c r="J666" s="306" t="s">
        <v>2208</v>
      </c>
      <c r="K666" s="306" t="s">
        <v>2208</v>
      </c>
      <c r="L666" s="306" t="s">
        <v>2208</v>
      </c>
      <c r="M666" s="306" t="s">
        <v>2208</v>
      </c>
      <c r="N666" s="306" t="s">
        <v>2208</v>
      </c>
      <c r="O666" s="306" t="s">
        <v>2208</v>
      </c>
      <c r="P666" s="306" t="s">
        <v>2208</v>
      </c>
      <c r="Q666" s="306" t="s">
        <v>2208</v>
      </c>
      <c r="R666" s="306" t="s">
        <v>2208</v>
      </c>
      <c r="S666" s="306" t="s">
        <v>2208</v>
      </c>
      <c r="T666" s="306" t="s">
        <v>2208</v>
      </c>
      <c r="U666" s="306" t="s">
        <v>2208</v>
      </c>
      <c r="V666" s="306" t="s">
        <v>2208</v>
      </c>
      <c r="W666" s="306" t="s">
        <v>2208</v>
      </c>
      <c r="X666" s="306" t="s">
        <v>2208</v>
      </c>
      <c r="Y666" s="306" t="s">
        <v>2208</v>
      </c>
      <c r="Z666" s="306" t="s">
        <v>2208</v>
      </c>
    </row>
    <row r="667" spans="2:26" hidden="1" outlineLevel="1" x14ac:dyDescent="0.3">
      <c r="B667" s="306" t="s">
        <v>2992</v>
      </c>
      <c r="C667" s="306" t="s">
        <v>2208</v>
      </c>
      <c r="D667" s="306" t="s">
        <v>2208</v>
      </c>
      <c r="E667" s="306" t="s">
        <v>2208</v>
      </c>
      <c r="F667" s="306" t="s">
        <v>2208</v>
      </c>
      <c r="G667" s="306" t="s">
        <v>2208</v>
      </c>
      <c r="H667" s="306" t="s">
        <v>2208</v>
      </c>
      <c r="I667" s="306" t="s">
        <v>2208</v>
      </c>
      <c r="J667" s="306" t="s">
        <v>2208</v>
      </c>
      <c r="K667" s="306" t="s">
        <v>2208</v>
      </c>
      <c r="L667" s="306" t="s">
        <v>2208</v>
      </c>
      <c r="M667" s="306" t="s">
        <v>2208</v>
      </c>
      <c r="N667" s="306" t="s">
        <v>2208</v>
      </c>
      <c r="O667" s="306" t="s">
        <v>2208</v>
      </c>
      <c r="P667" s="306" t="s">
        <v>2208</v>
      </c>
      <c r="Q667" s="306" t="s">
        <v>2208</v>
      </c>
      <c r="R667" s="306" t="s">
        <v>2208</v>
      </c>
      <c r="S667" s="306" t="s">
        <v>2208</v>
      </c>
      <c r="T667" s="306" t="s">
        <v>2208</v>
      </c>
      <c r="U667" s="306" t="s">
        <v>2208</v>
      </c>
      <c r="V667" s="306" t="s">
        <v>2208</v>
      </c>
      <c r="W667" s="306" t="s">
        <v>2208</v>
      </c>
      <c r="X667" s="306" t="s">
        <v>2208</v>
      </c>
      <c r="Y667" s="306" t="s">
        <v>2208</v>
      </c>
      <c r="Z667" s="306" t="s">
        <v>2208</v>
      </c>
    </row>
    <row r="668" spans="2:26" hidden="1" outlineLevel="1" x14ac:dyDescent="0.3">
      <c r="B668" s="306" t="s">
        <v>2993</v>
      </c>
      <c r="C668" s="306" t="s">
        <v>2208</v>
      </c>
      <c r="D668" s="306" t="s">
        <v>2208</v>
      </c>
      <c r="E668" s="306" t="s">
        <v>2208</v>
      </c>
      <c r="F668" s="306" t="s">
        <v>2208</v>
      </c>
      <c r="G668" s="306" t="s">
        <v>2208</v>
      </c>
      <c r="H668" s="306" t="s">
        <v>2208</v>
      </c>
      <c r="I668" s="306" t="s">
        <v>2208</v>
      </c>
      <c r="J668" s="306" t="s">
        <v>2208</v>
      </c>
      <c r="K668" s="306" t="s">
        <v>2208</v>
      </c>
      <c r="L668" s="306" t="s">
        <v>2208</v>
      </c>
      <c r="M668" s="306" t="s">
        <v>2208</v>
      </c>
      <c r="N668" s="306" t="s">
        <v>2208</v>
      </c>
      <c r="O668" s="306" t="s">
        <v>2208</v>
      </c>
      <c r="P668" s="306" t="s">
        <v>2208</v>
      </c>
      <c r="Q668" s="306" t="s">
        <v>2208</v>
      </c>
      <c r="R668" s="306" t="s">
        <v>2208</v>
      </c>
      <c r="S668" s="306" t="s">
        <v>2208</v>
      </c>
      <c r="T668" s="306" t="s">
        <v>2208</v>
      </c>
      <c r="U668" s="306" t="s">
        <v>2208</v>
      </c>
      <c r="V668" s="306" t="s">
        <v>2208</v>
      </c>
      <c r="W668" s="306" t="s">
        <v>2208</v>
      </c>
      <c r="X668" s="306" t="s">
        <v>2208</v>
      </c>
      <c r="Y668" s="306" t="s">
        <v>2208</v>
      </c>
      <c r="Z668" s="306" t="s">
        <v>2208</v>
      </c>
    </row>
    <row r="669" spans="2:26" hidden="1" outlineLevel="1" x14ac:dyDescent="0.3">
      <c r="B669" s="306" t="s">
        <v>2994</v>
      </c>
      <c r="C669" s="306" t="s">
        <v>2208</v>
      </c>
      <c r="D669" s="306" t="s">
        <v>2208</v>
      </c>
      <c r="E669" s="306" t="s">
        <v>2208</v>
      </c>
      <c r="F669" s="306" t="s">
        <v>2208</v>
      </c>
      <c r="G669" s="306" t="s">
        <v>2208</v>
      </c>
      <c r="H669" s="306" t="s">
        <v>2208</v>
      </c>
      <c r="I669" s="306" t="s">
        <v>2208</v>
      </c>
      <c r="J669" s="306" t="s">
        <v>2208</v>
      </c>
      <c r="K669" s="306" t="s">
        <v>2208</v>
      </c>
      <c r="L669" s="306" t="s">
        <v>2208</v>
      </c>
      <c r="M669" s="306" t="s">
        <v>2208</v>
      </c>
      <c r="N669" s="306" t="s">
        <v>2208</v>
      </c>
      <c r="O669" s="306" t="s">
        <v>2208</v>
      </c>
      <c r="P669" s="306" t="s">
        <v>2208</v>
      </c>
      <c r="Q669" s="306" t="s">
        <v>2208</v>
      </c>
      <c r="R669" s="306" t="s">
        <v>2208</v>
      </c>
      <c r="S669" s="306" t="s">
        <v>2208</v>
      </c>
      <c r="T669" s="306" t="s">
        <v>2208</v>
      </c>
      <c r="U669" s="306" t="s">
        <v>2208</v>
      </c>
      <c r="V669" s="306" t="s">
        <v>2208</v>
      </c>
      <c r="W669" s="306" t="s">
        <v>2208</v>
      </c>
      <c r="X669" s="306" t="s">
        <v>2208</v>
      </c>
      <c r="Y669" s="306" t="s">
        <v>2208</v>
      </c>
      <c r="Z669" s="306" t="s">
        <v>2208</v>
      </c>
    </row>
    <row r="670" spans="2:26" hidden="1" outlineLevel="1" x14ac:dyDescent="0.3">
      <c r="B670" s="306" t="s">
        <v>2995</v>
      </c>
      <c r="C670" s="306" t="s">
        <v>2208</v>
      </c>
      <c r="D670" s="306" t="s">
        <v>2208</v>
      </c>
      <c r="E670" s="306" t="s">
        <v>2208</v>
      </c>
      <c r="F670" s="306" t="s">
        <v>2208</v>
      </c>
      <c r="G670" s="306" t="s">
        <v>2208</v>
      </c>
      <c r="H670" s="306" t="s">
        <v>2208</v>
      </c>
      <c r="I670" s="306" t="s">
        <v>2208</v>
      </c>
      <c r="J670" s="306" t="s">
        <v>2208</v>
      </c>
      <c r="K670" s="306" t="s">
        <v>2208</v>
      </c>
      <c r="L670" s="306" t="s">
        <v>2208</v>
      </c>
      <c r="M670" s="306" t="s">
        <v>2208</v>
      </c>
      <c r="N670" s="306" t="s">
        <v>2208</v>
      </c>
      <c r="O670" s="306" t="s">
        <v>2208</v>
      </c>
      <c r="P670" s="306" t="s">
        <v>2208</v>
      </c>
      <c r="Q670" s="306" t="s">
        <v>2208</v>
      </c>
      <c r="R670" s="306" t="s">
        <v>2208</v>
      </c>
      <c r="S670" s="306" t="s">
        <v>2208</v>
      </c>
      <c r="T670" s="306" t="s">
        <v>2208</v>
      </c>
      <c r="U670" s="306" t="s">
        <v>2208</v>
      </c>
      <c r="V670" s="306" t="s">
        <v>2208</v>
      </c>
      <c r="W670" s="306" t="s">
        <v>2208</v>
      </c>
      <c r="X670" s="306" t="s">
        <v>2208</v>
      </c>
      <c r="Y670" s="306" t="s">
        <v>2208</v>
      </c>
      <c r="Z670" s="306" t="s">
        <v>2208</v>
      </c>
    </row>
    <row r="671" spans="2:26" hidden="1" outlineLevel="1" x14ac:dyDescent="0.3">
      <c r="B671" s="306" t="s">
        <v>2996</v>
      </c>
      <c r="C671" s="306" t="s">
        <v>2208</v>
      </c>
      <c r="D671" s="306" t="s">
        <v>2208</v>
      </c>
      <c r="E671" s="306" t="s">
        <v>2208</v>
      </c>
      <c r="F671" s="306" t="s">
        <v>2208</v>
      </c>
      <c r="G671" s="306" t="s">
        <v>2208</v>
      </c>
      <c r="H671" s="306" t="s">
        <v>2208</v>
      </c>
      <c r="I671" s="306" t="s">
        <v>2208</v>
      </c>
      <c r="J671" s="306" t="s">
        <v>2208</v>
      </c>
      <c r="K671" s="306" t="s">
        <v>2208</v>
      </c>
      <c r="L671" s="306" t="s">
        <v>2208</v>
      </c>
      <c r="M671" s="306" t="s">
        <v>2208</v>
      </c>
      <c r="N671" s="306" t="s">
        <v>2208</v>
      </c>
      <c r="O671" s="306" t="s">
        <v>2208</v>
      </c>
      <c r="P671" s="306" t="s">
        <v>2208</v>
      </c>
      <c r="Q671" s="306" t="s">
        <v>2208</v>
      </c>
      <c r="R671" s="306" t="s">
        <v>2208</v>
      </c>
      <c r="S671" s="306" t="s">
        <v>2208</v>
      </c>
      <c r="T671" s="306" t="s">
        <v>2208</v>
      </c>
      <c r="U671" s="306" t="s">
        <v>2208</v>
      </c>
      <c r="V671" s="306" t="s">
        <v>2208</v>
      </c>
      <c r="W671" s="306" t="s">
        <v>2208</v>
      </c>
      <c r="X671" s="306" t="s">
        <v>2208</v>
      </c>
      <c r="Y671" s="306" t="s">
        <v>2208</v>
      </c>
      <c r="Z671" s="306" t="s">
        <v>2208</v>
      </c>
    </row>
    <row r="672" spans="2:26" hidden="1" outlineLevel="1" x14ac:dyDescent="0.3">
      <c r="B672" s="306" t="s">
        <v>2997</v>
      </c>
      <c r="C672" s="306" t="s">
        <v>2208</v>
      </c>
      <c r="D672" s="306" t="s">
        <v>2208</v>
      </c>
      <c r="E672" s="306" t="s">
        <v>2208</v>
      </c>
      <c r="F672" s="306" t="s">
        <v>2208</v>
      </c>
      <c r="G672" s="306" t="s">
        <v>2208</v>
      </c>
      <c r="H672" s="306" t="s">
        <v>2208</v>
      </c>
      <c r="I672" s="306" t="s">
        <v>2208</v>
      </c>
      <c r="J672" s="306" t="s">
        <v>2208</v>
      </c>
      <c r="K672" s="306" t="s">
        <v>2208</v>
      </c>
      <c r="L672" s="306" t="s">
        <v>2208</v>
      </c>
      <c r="M672" s="306" t="s">
        <v>2208</v>
      </c>
      <c r="N672" s="306" t="s">
        <v>2208</v>
      </c>
      <c r="O672" s="306" t="s">
        <v>2208</v>
      </c>
      <c r="P672" s="306" t="s">
        <v>2208</v>
      </c>
      <c r="Q672" s="306" t="s">
        <v>2208</v>
      </c>
      <c r="R672" s="306" t="s">
        <v>2208</v>
      </c>
      <c r="S672" s="306" t="s">
        <v>2208</v>
      </c>
      <c r="T672" s="306" t="s">
        <v>2208</v>
      </c>
      <c r="U672" s="306" t="s">
        <v>2208</v>
      </c>
      <c r="V672" s="306" t="s">
        <v>2208</v>
      </c>
      <c r="W672" s="306" t="s">
        <v>2208</v>
      </c>
      <c r="X672" s="306" t="s">
        <v>2208</v>
      </c>
      <c r="Y672" s="306" t="s">
        <v>2208</v>
      </c>
      <c r="Z672" s="306" t="s">
        <v>2208</v>
      </c>
    </row>
    <row r="673" spans="2:26" hidden="1" outlineLevel="1" x14ac:dyDescent="0.3">
      <c r="B673" s="306" t="s">
        <v>2998</v>
      </c>
      <c r="C673" s="306" t="s">
        <v>2208</v>
      </c>
      <c r="D673" s="306" t="s">
        <v>2208</v>
      </c>
      <c r="E673" s="306" t="s">
        <v>2208</v>
      </c>
      <c r="F673" s="306" t="s">
        <v>2208</v>
      </c>
      <c r="G673" s="306" t="s">
        <v>2208</v>
      </c>
      <c r="H673" s="306" t="s">
        <v>2208</v>
      </c>
      <c r="I673" s="306" t="s">
        <v>2208</v>
      </c>
      <c r="J673" s="306" t="s">
        <v>2208</v>
      </c>
      <c r="K673" s="306" t="s">
        <v>2208</v>
      </c>
      <c r="L673" s="306" t="s">
        <v>2208</v>
      </c>
      <c r="M673" s="306" t="s">
        <v>2208</v>
      </c>
      <c r="N673" s="306" t="s">
        <v>2208</v>
      </c>
      <c r="O673" s="306" t="s">
        <v>2208</v>
      </c>
      <c r="P673" s="306" t="s">
        <v>2208</v>
      </c>
      <c r="Q673" s="306" t="s">
        <v>2208</v>
      </c>
      <c r="R673" s="306" t="s">
        <v>2208</v>
      </c>
      <c r="S673" s="306" t="s">
        <v>2208</v>
      </c>
      <c r="T673" s="306" t="s">
        <v>2208</v>
      </c>
      <c r="U673" s="306" t="s">
        <v>2208</v>
      </c>
      <c r="V673" s="306" t="s">
        <v>2208</v>
      </c>
      <c r="W673" s="306" t="s">
        <v>2208</v>
      </c>
      <c r="X673" s="306" t="s">
        <v>2208</v>
      </c>
      <c r="Y673" s="306" t="s">
        <v>2208</v>
      </c>
      <c r="Z673" s="306" t="s">
        <v>2208</v>
      </c>
    </row>
    <row r="674" spans="2:26" hidden="1" outlineLevel="1" x14ac:dyDescent="0.3">
      <c r="B674" s="306" t="s">
        <v>2999</v>
      </c>
      <c r="C674" s="306" t="s">
        <v>2208</v>
      </c>
      <c r="D674" s="306" t="s">
        <v>2208</v>
      </c>
      <c r="E674" s="306" t="s">
        <v>2208</v>
      </c>
      <c r="F674" s="306" t="s">
        <v>2208</v>
      </c>
      <c r="G674" s="306" t="s">
        <v>2208</v>
      </c>
      <c r="H674" s="306" t="s">
        <v>2208</v>
      </c>
      <c r="I674" s="306" t="s">
        <v>2208</v>
      </c>
      <c r="J674" s="306" t="s">
        <v>2208</v>
      </c>
      <c r="K674" s="306" t="s">
        <v>2208</v>
      </c>
      <c r="L674" s="306" t="s">
        <v>2208</v>
      </c>
      <c r="M674" s="306" t="s">
        <v>2208</v>
      </c>
      <c r="N674" s="306" t="s">
        <v>2208</v>
      </c>
      <c r="O674" s="306" t="s">
        <v>2208</v>
      </c>
      <c r="P674" s="306" t="s">
        <v>2208</v>
      </c>
      <c r="Q674" s="306" t="s">
        <v>2208</v>
      </c>
      <c r="R674" s="306" t="s">
        <v>2208</v>
      </c>
      <c r="S674" s="306" t="s">
        <v>2208</v>
      </c>
      <c r="T674" s="306" t="s">
        <v>2208</v>
      </c>
      <c r="U674" s="306" t="s">
        <v>2208</v>
      </c>
      <c r="V674" s="306" t="s">
        <v>2208</v>
      </c>
      <c r="W674" s="306" t="s">
        <v>2208</v>
      </c>
      <c r="X674" s="306" t="s">
        <v>2208</v>
      </c>
      <c r="Y674" s="306" t="s">
        <v>2208</v>
      </c>
      <c r="Z674" s="306" t="s">
        <v>2208</v>
      </c>
    </row>
    <row r="675" spans="2:26" hidden="1" outlineLevel="1" x14ac:dyDescent="0.3">
      <c r="B675" s="306" t="s">
        <v>3000</v>
      </c>
      <c r="C675" s="306" t="s">
        <v>2208</v>
      </c>
      <c r="D675" s="306" t="s">
        <v>2208</v>
      </c>
      <c r="E675" s="306" t="s">
        <v>2208</v>
      </c>
      <c r="F675" s="306" t="s">
        <v>2208</v>
      </c>
      <c r="G675" s="306" t="s">
        <v>2208</v>
      </c>
      <c r="H675" s="306" t="s">
        <v>2208</v>
      </c>
      <c r="I675" s="306" t="s">
        <v>2208</v>
      </c>
      <c r="J675" s="306" t="s">
        <v>2208</v>
      </c>
      <c r="K675" s="306" t="s">
        <v>2208</v>
      </c>
      <c r="L675" s="306" t="s">
        <v>2208</v>
      </c>
      <c r="M675" s="306" t="s">
        <v>2208</v>
      </c>
      <c r="N675" s="306" t="s">
        <v>2208</v>
      </c>
      <c r="O675" s="306" t="s">
        <v>2208</v>
      </c>
      <c r="P675" s="306" t="s">
        <v>2208</v>
      </c>
      <c r="Q675" s="306" t="s">
        <v>2208</v>
      </c>
      <c r="R675" s="306" t="s">
        <v>2208</v>
      </c>
      <c r="S675" s="306" t="s">
        <v>2208</v>
      </c>
      <c r="T675" s="306" t="s">
        <v>2208</v>
      </c>
      <c r="U675" s="306" t="s">
        <v>2208</v>
      </c>
      <c r="V675" s="306" t="s">
        <v>2208</v>
      </c>
      <c r="W675" s="306" t="s">
        <v>2208</v>
      </c>
      <c r="X675" s="306" t="s">
        <v>2208</v>
      </c>
      <c r="Y675" s="306" t="s">
        <v>2208</v>
      </c>
      <c r="Z675" s="306" t="s">
        <v>2208</v>
      </c>
    </row>
    <row r="676" spans="2:26" hidden="1" outlineLevel="1" x14ac:dyDescent="0.3">
      <c r="B676" s="306" t="s">
        <v>3001</v>
      </c>
      <c r="C676" s="306" t="s">
        <v>2208</v>
      </c>
      <c r="D676" s="306" t="s">
        <v>2208</v>
      </c>
      <c r="E676" s="306" t="s">
        <v>2208</v>
      </c>
      <c r="F676" s="306" t="s">
        <v>2208</v>
      </c>
      <c r="G676" s="306" t="s">
        <v>2208</v>
      </c>
      <c r="H676" s="306" t="s">
        <v>2208</v>
      </c>
      <c r="I676" s="306" t="s">
        <v>2208</v>
      </c>
      <c r="J676" s="306" t="s">
        <v>2208</v>
      </c>
      <c r="K676" s="306" t="s">
        <v>2208</v>
      </c>
      <c r="L676" s="306" t="s">
        <v>2208</v>
      </c>
      <c r="M676" s="306" t="s">
        <v>2208</v>
      </c>
      <c r="N676" s="306" t="s">
        <v>2208</v>
      </c>
      <c r="O676" s="306" t="s">
        <v>2208</v>
      </c>
      <c r="P676" s="306" t="s">
        <v>2208</v>
      </c>
      <c r="Q676" s="306" t="s">
        <v>2208</v>
      </c>
      <c r="R676" s="306" t="s">
        <v>2208</v>
      </c>
      <c r="S676" s="306" t="s">
        <v>2208</v>
      </c>
      <c r="T676" s="306" t="s">
        <v>2208</v>
      </c>
      <c r="U676" s="306" t="s">
        <v>2208</v>
      </c>
      <c r="V676" s="306" t="s">
        <v>2208</v>
      </c>
      <c r="W676" s="306" t="s">
        <v>2208</v>
      </c>
      <c r="X676" s="306" t="s">
        <v>2208</v>
      </c>
      <c r="Y676" s="306" t="s">
        <v>2208</v>
      </c>
      <c r="Z676" s="306" t="s">
        <v>2208</v>
      </c>
    </row>
    <row r="677" spans="2:26" hidden="1" outlineLevel="1" x14ac:dyDescent="0.3">
      <c r="B677" s="306" t="s">
        <v>3002</v>
      </c>
      <c r="C677" s="306" t="s">
        <v>2208</v>
      </c>
      <c r="D677" s="306" t="s">
        <v>2208</v>
      </c>
      <c r="E677" s="306" t="s">
        <v>2208</v>
      </c>
      <c r="F677" s="306" t="s">
        <v>2208</v>
      </c>
      <c r="G677" s="306" t="s">
        <v>2208</v>
      </c>
      <c r="H677" s="306" t="s">
        <v>2208</v>
      </c>
      <c r="I677" s="306" t="s">
        <v>2208</v>
      </c>
      <c r="J677" s="306" t="s">
        <v>2208</v>
      </c>
      <c r="K677" s="306" t="s">
        <v>2208</v>
      </c>
      <c r="L677" s="306" t="s">
        <v>2208</v>
      </c>
      <c r="M677" s="306" t="s">
        <v>2208</v>
      </c>
      <c r="N677" s="306" t="s">
        <v>2208</v>
      </c>
      <c r="O677" s="306" t="s">
        <v>2208</v>
      </c>
      <c r="P677" s="306" t="s">
        <v>2208</v>
      </c>
      <c r="Q677" s="306" t="s">
        <v>2208</v>
      </c>
      <c r="R677" s="306" t="s">
        <v>2208</v>
      </c>
      <c r="S677" s="306" t="s">
        <v>2208</v>
      </c>
      <c r="T677" s="306" t="s">
        <v>2208</v>
      </c>
      <c r="U677" s="306" t="s">
        <v>2208</v>
      </c>
      <c r="V677" s="306" t="s">
        <v>2208</v>
      </c>
      <c r="W677" s="306" t="s">
        <v>2208</v>
      </c>
      <c r="X677" s="306" t="s">
        <v>2208</v>
      </c>
      <c r="Y677" s="306" t="s">
        <v>2208</v>
      </c>
      <c r="Z677" s="306" t="s">
        <v>2208</v>
      </c>
    </row>
    <row r="678" spans="2:26" hidden="1" outlineLevel="1" x14ac:dyDescent="0.3">
      <c r="B678" s="306" t="s">
        <v>3003</v>
      </c>
      <c r="C678" s="306" t="s">
        <v>2208</v>
      </c>
      <c r="D678" s="306" t="s">
        <v>2208</v>
      </c>
      <c r="E678" s="306" t="s">
        <v>2208</v>
      </c>
      <c r="F678" s="306" t="s">
        <v>2208</v>
      </c>
      <c r="G678" s="306" t="s">
        <v>2208</v>
      </c>
      <c r="H678" s="306" t="s">
        <v>2208</v>
      </c>
      <c r="I678" s="306" t="s">
        <v>2208</v>
      </c>
      <c r="J678" s="306" t="s">
        <v>2208</v>
      </c>
      <c r="K678" s="306" t="s">
        <v>2208</v>
      </c>
      <c r="L678" s="306" t="s">
        <v>2208</v>
      </c>
      <c r="M678" s="306" t="s">
        <v>2208</v>
      </c>
      <c r="N678" s="306" t="s">
        <v>2208</v>
      </c>
      <c r="O678" s="306" t="s">
        <v>2208</v>
      </c>
      <c r="P678" s="306" t="s">
        <v>2208</v>
      </c>
      <c r="Q678" s="306" t="s">
        <v>2208</v>
      </c>
      <c r="R678" s="306" t="s">
        <v>2208</v>
      </c>
      <c r="S678" s="306" t="s">
        <v>2208</v>
      </c>
      <c r="T678" s="306" t="s">
        <v>2208</v>
      </c>
      <c r="U678" s="306" t="s">
        <v>2208</v>
      </c>
      <c r="V678" s="306" t="s">
        <v>2208</v>
      </c>
      <c r="W678" s="306" t="s">
        <v>2208</v>
      </c>
      <c r="X678" s="306" t="s">
        <v>2208</v>
      </c>
      <c r="Y678" s="306" t="s">
        <v>2208</v>
      </c>
      <c r="Z678" s="306" t="s">
        <v>2208</v>
      </c>
    </row>
    <row r="679" spans="2:26" hidden="1" outlineLevel="1" x14ac:dyDescent="0.3">
      <c r="B679" s="306" t="s">
        <v>3004</v>
      </c>
      <c r="C679" s="306" t="s">
        <v>2208</v>
      </c>
      <c r="D679" s="306" t="s">
        <v>2208</v>
      </c>
      <c r="E679" s="306" t="s">
        <v>2208</v>
      </c>
      <c r="F679" s="306" t="s">
        <v>2208</v>
      </c>
      <c r="G679" s="306" t="s">
        <v>2208</v>
      </c>
      <c r="H679" s="306" t="s">
        <v>2208</v>
      </c>
      <c r="I679" s="306" t="s">
        <v>2208</v>
      </c>
      <c r="J679" s="306" t="s">
        <v>2208</v>
      </c>
      <c r="K679" s="306" t="s">
        <v>2208</v>
      </c>
      <c r="L679" s="306" t="s">
        <v>2208</v>
      </c>
      <c r="M679" s="306" t="s">
        <v>2208</v>
      </c>
      <c r="N679" s="306" t="s">
        <v>2208</v>
      </c>
      <c r="O679" s="306" t="s">
        <v>2208</v>
      </c>
      <c r="P679" s="306" t="s">
        <v>2208</v>
      </c>
      <c r="Q679" s="306" t="s">
        <v>2208</v>
      </c>
      <c r="R679" s="306" t="s">
        <v>2208</v>
      </c>
      <c r="S679" s="306" t="s">
        <v>2208</v>
      </c>
      <c r="T679" s="306" t="s">
        <v>2208</v>
      </c>
      <c r="U679" s="306" t="s">
        <v>2208</v>
      </c>
      <c r="V679" s="306" t="s">
        <v>2208</v>
      </c>
      <c r="W679" s="306" t="s">
        <v>2208</v>
      </c>
      <c r="X679" s="306" t="s">
        <v>2208</v>
      </c>
      <c r="Y679" s="306" t="s">
        <v>2208</v>
      </c>
      <c r="Z679" s="306" t="s">
        <v>2208</v>
      </c>
    </row>
    <row r="680" spans="2:26" hidden="1" outlineLevel="1" x14ac:dyDescent="0.3">
      <c r="B680" s="306" t="s">
        <v>3005</v>
      </c>
      <c r="C680" s="306" t="s">
        <v>2208</v>
      </c>
      <c r="D680" s="306" t="s">
        <v>2208</v>
      </c>
      <c r="E680" s="306" t="s">
        <v>2208</v>
      </c>
      <c r="F680" s="306" t="s">
        <v>2208</v>
      </c>
      <c r="G680" s="306" t="s">
        <v>2208</v>
      </c>
      <c r="H680" s="306" t="s">
        <v>2208</v>
      </c>
      <c r="I680" s="306" t="s">
        <v>2208</v>
      </c>
      <c r="J680" s="306" t="s">
        <v>2208</v>
      </c>
      <c r="K680" s="306" t="s">
        <v>2208</v>
      </c>
      <c r="L680" s="306" t="s">
        <v>2208</v>
      </c>
      <c r="M680" s="306" t="s">
        <v>2208</v>
      </c>
      <c r="N680" s="306" t="s">
        <v>2208</v>
      </c>
      <c r="O680" s="306" t="s">
        <v>2208</v>
      </c>
      <c r="P680" s="306" t="s">
        <v>2208</v>
      </c>
      <c r="Q680" s="306" t="s">
        <v>2208</v>
      </c>
      <c r="R680" s="306" t="s">
        <v>2208</v>
      </c>
      <c r="S680" s="306" t="s">
        <v>2208</v>
      </c>
      <c r="T680" s="306" t="s">
        <v>2208</v>
      </c>
      <c r="U680" s="306" t="s">
        <v>2208</v>
      </c>
      <c r="V680" s="306" t="s">
        <v>2208</v>
      </c>
      <c r="W680" s="306" t="s">
        <v>2208</v>
      </c>
      <c r="X680" s="306" t="s">
        <v>2208</v>
      </c>
      <c r="Y680" s="306" t="s">
        <v>2208</v>
      </c>
      <c r="Z680" s="306" t="s">
        <v>2208</v>
      </c>
    </row>
    <row r="681" spans="2:26" hidden="1" outlineLevel="1" x14ac:dyDescent="0.3">
      <c r="B681" s="306" t="s">
        <v>3006</v>
      </c>
      <c r="C681" s="306" t="s">
        <v>2208</v>
      </c>
      <c r="D681" s="306" t="s">
        <v>2208</v>
      </c>
      <c r="E681" s="306" t="s">
        <v>2208</v>
      </c>
      <c r="F681" s="306" t="s">
        <v>2208</v>
      </c>
      <c r="G681" s="306" t="s">
        <v>2208</v>
      </c>
      <c r="H681" s="306" t="s">
        <v>2208</v>
      </c>
      <c r="I681" s="306" t="s">
        <v>2208</v>
      </c>
      <c r="J681" s="306" t="s">
        <v>2208</v>
      </c>
      <c r="K681" s="306" t="s">
        <v>2208</v>
      </c>
      <c r="L681" s="306" t="s">
        <v>2208</v>
      </c>
      <c r="M681" s="306" t="s">
        <v>2208</v>
      </c>
      <c r="N681" s="306" t="s">
        <v>2208</v>
      </c>
      <c r="O681" s="306" t="s">
        <v>2208</v>
      </c>
      <c r="P681" s="306" t="s">
        <v>2208</v>
      </c>
      <c r="Q681" s="306" t="s">
        <v>2208</v>
      </c>
      <c r="R681" s="306" t="s">
        <v>2208</v>
      </c>
      <c r="S681" s="306" t="s">
        <v>2208</v>
      </c>
      <c r="T681" s="306" t="s">
        <v>2208</v>
      </c>
      <c r="U681" s="306" t="s">
        <v>2208</v>
      </c>
      <c r="V681" s="306" t="s">
        <v>2208</v>
      </c>
      <c r="W681" s="306" t="s">
        <v>2208</v>
      </c>
      <c r="X681" s="306" t="s">
        <v>2208</v>
      </c>
      <c r="Y681" s="306" t="s">
        <v>2208</v>
      </c>
      <c r="Z681" s="306" t="s">
        <v>2208</v>
      </c>
    </row>
    <row r="682" spans="2:26" hidden="1" outlineLevel="1" x14ac:dyDescent="0.3">
      <c r="B682" s="306" t="s">
        <v>3007</v>
      </c>
      <c r="C682" s="306" t="s">
        <v>2208</v>
      </c>
      <c r="D682" s="306" t="s">
        <v>2208</v>
      </c>
      <c r="E682" s="306" t="s">
        <v>2208</v>
      </c>
      <c r="F682" s="306" t="s">
        <v>2208</v>
      </c>
      <c r="G682" s="306" t="s">
        <v>2208</v>
      </c>
      <c r="H682" s="306" t="s">
        <v>2208</v>
      </c>
      <c r="I682" s="306" t="s">
        <v>2208</v>
      </c>
      <c r="J682" s="306" t="s">
        <v>2208</v>
      </c>
      <c r="K682" s="306" t="s">
        <v>2208</v>
      </c>
      <c r="L682" s="306" t="s">
        <v>2208</v>
      </c>
      <c r="M682" s="306" t="s">
        <v>2208</v>
      </c>
      <c r="N682" s="306" t="s">
        <v>2208</v>
      </c>
      <c r="O682" s="306" t="s">
        <v>2208</v>
      </c>
      <c r="P682" s="306" t="s">
        <v>2208</v>
      </c>
      <c r="Q682" s="306" t="s">
        <v>2208</v>
      </c>
      <c r="R682" s="306" t="s">
        <v>2208</v>
      </c>
      <c r="S682" s="306" t="s">
        <v>2208</v>
      </c>
      <c r="T682" s="306" t="s">
        <v>2208</v>
      </c>
      <c r="U682" s="306" t="s">
        <v>2208</v>
      </c>
      <c r="V682" s="306" t="s">
        <v>2208</v>
      </c>
      <c r="W682" s="306" t="s">
        <v>2208</v>
      </c>
      <c r="X682" s="306" t="s">
        <v>2208</v>
      </c>
      <c r="Y682" s="306" t="s">
        <v>2208</v>
      </c>
      <c r="Z682" s="306" t="s">
        <v>2208</v>
      </c>
    </row>
    <row r="683" spans="2:26" hidden="1" outlineLevel="1" x14ac:dyDescent="0.3">
      <c r="B683" s="306" t="s">
        <v>3008</v>
      </c>
      <c r="C683" s="306" t="s">
        <v>2208</v>
      </c>
      <c r="D683" s="306" t="s">
        <v>2208</v>
      </c>
      <c r="E683" s="306" t="s">
        <v>2208</v>
      </c>
      <c r="F683" s="306" t="s">
        <v>2208</v>
      </c>
      <c r="G683" s="306" t="s">
        <v>2208</v>
      </c>
      <c r="H683" s="306" t="s">
        <v>2208</v>
      </c>
      <c r="I683" s="306" t="s">
        <v>2208</v>
      </c>
      <c r="J683" s="306" t="s">
        <v>2208</v>
      </c>
      <c r="K683" s="306" t="s">
        <v>2208</v>
      </c>
      <c r="L683" s="306" t="s">
        <v>2208</v>
      </c>
      <c r="M683" s="306" t="s">
        <v>2208</v>
      </c>
      <c r="N683" s="306" t="s">
        <v>2208</v>
      </c>
      <c r="O683" s="306" t="s">
        <v>2208</v>
      </c>
      <c r="P683" s="306" t="s">
        <v>2208</v>
      </c>
      <c r="Q683" s="306" t="s">
        <v>2208</v>
      </c>
      <c r="R683" s="306" t="s">
        <v>2208</v>
      </c>
      <c r="S683" s="306" t="s">
        <v>2208</v>
      </c>
      <c r="T683" s="306" t="s">
        <v>2208</v>
      </c>
      <c r="U683" s="306" t="s">
        <v>2208</v>
      </c>
      <c r="V683" s="306" t="s">
        <v>2208</v>
      </c>
      <c r="W683" s="306" t="s">
        <v>2208</v>
      </c>
      <c r="X683" s="306" t="s">
        <v>2208</v>
      </c>
      <c r="Y683" s="306" t="s">
        <v>2208</v>
      </c>
      <c r="Z683" s="306" t="s">
        <v>2208</v>
      </c>
    </row>
    <row r="684" spans="2:26" hidden="1" outlineLevel="1" x14ac:dyDescent="0.3">
      <c r="B684" s="306" t="s">
        <v>3009</v>
      </c>
      <c r="C684" s="306" t="s">
        <v>2208</v>
      </c>
      <c r="D684" s="306" t="s">
        <v>2208</v>
      </c>
      <c r="E684" s="306" t="s">
        <v>2208</v>
      </c>
      <c r="F684" s="306" t="s">
        <v>2208</v>
      </c>
      <c r="G684" s="306" t="s">
        <v>2208</v>
      </c>
      <c r="H684" s="306" t="s">
        <v>2208</v>
      </c>
      <c r="I684" s="306" t="s">
        <v>2208</v>
      </c>
      <c r="J684" s="306" t="s">
        <v>2208</v>
      </c>
      <c r="K684" s="306" t="s">
        <v>2208</v>
      </c>
      <c r="L684" s="306" t="s">
        <v>2208</v>
      </c>
      <c r="M684" s="306" t="s">
        <v>2208</v>
      </c>
      <c r="N684" s="306" t="s">
        <v>2208</v>
      </c>
      <c r="O684" s="306" t="s">
        <v>2208</v>
      </c>
      <c r="P684" s="306" t="s">
        <v>2208</v>
      </c>
      <c r="Q684" s="306" t="s">
        <v>2208</v>
      </c>
      <c r="R684" s="306" t="s">
        <v>2208</v>
      </c>
      <c r="S684" s="306" t="s">
        <v>2208</v>
      </c>
      <c r="T684" s="306" t="s">
        <v>2208</v>
      </c>
      <c r="U684" s="306" t="s">
        <v>2208</v>
      </c>
      <c r="V684" s="306" t="s">
        <v>2208</v>
      </c>
      <c r="W684" s="306" t="s">
        <v>2208</v>
      </c>
      <c r="X684" s="306" t="s">
        <v>2208</v>
      </c>
      <c r="Y684" s="306" t="s">
        <v>2208</v>
      </c>
      <c r="Z684" s="306" t="s">
        <v>2208</v>
      </c>
    </row>
    <row r="685" spans="2:26" hidden="1" outlineLevel="1" x14ac:dyDescent="0.3">
      <c r="B685" s="306" t="s">
        <v>3010</v>
      </c>
      <c r="C685" s="306" t="s">
        <v>2208</v>
      </c>
      <c r="D685" s="306" t="s">
        <v>2208</v>
      </c>
      <c r="E685" s="306" t="s">
        <v>2208</v>
      </c>
      <c r="F685" s="306" t="s">
        <v>2208</v>
      </c>
      <c r="G685" s="306" t="s">
        <v>2208</v>
      </c>
      <c r="H685" s="306" t="s">
        <v>2208</v>
      </c>
      <c r="I685" s="306" t="s">
        <v>2208</v>
      </c>
      <c r="J685" s="306" t="s">
        <v>2208</v>
      </c>
      <c r="K685" s="306" t="s">
        <v>2208</v>
      </c>
      <c r="L685" s="306" t="s">
        <v>2208</v>
      </c>
      <c r="M685" s="306" t="s">
        <v>2208</v>
      </c>
      <c r="N685" s="306" t="s">
        <v>2208</v>
      </c>
      <c r="O685" s="306" t="s">
        <v>2208</v>
      </c>
      <c r="P685" s="306" t="s">
        <v>2208</v>
      </c>
      <c r="Q685" s="306" t="s">
        <v>2208</v>
      </c>
      <c r="R685" s="306" t="s">
        <v>2208</v>
      </c>
      <c r="S685" s="306" t="s">
        <v>2208</v>
      </c>
      <c r="T685" s="306" t="s">
        <v>2208</v>
      </c>
      <c r="U685" s="306" t="s">
        <v>2208</v>
      </c>
      <c r="V685" s="306" t="s">
        <v>2208</v>
      </c>
      <c r="W685" s="306" t="s">
        <v>2208</v>
      </c>
      <c r="X685" s="306" t="s">
        <v>2208</v>
      </c>
      <c r="Y685" s="306" t="s">
        <v>2208</v>
      </c>
      <c r="Z685" s="306" t="s">
        <v>2208</v>
      </c>
    </row>
    <row r="686" spans="2:26" hidden="1" outlineLevel="1" x14ac:dyDescent="0.3">
      <c r="B686" s="306" t="s">
        <v>3011</v>
      </c>
      <c r="C686" s="306" t="s">
        <v>2208</v>
      </c>
      <c r="D686" s="306" t="s">
        <v>2208</v>
      </c>
      <c r="E686" s="306" t="s">
        <v>2208</v>
      </c>
      <c r="F686" s="306" t="s">
        <v>2208</v>
      </c>
      <c r="G686" s="306" t="s">
        <v>2208</v>
      </c>
      <c r="H686" s="306" t="s">
        <v>2208</v>
      </c>
      <c r="I686" s="306" t="s">
        <v>2208</v>
      </c>
      <c r="J686" s="306" t="s">
        <v>2208</v>
      </c>
      <c r="K686" s="306" t="s">
        <v>2208</v>
      </c>
      <c r="L686" s="306" t="s">
        <v>2208</v>
      </c>
      <c r="M686" s="306" t="s">
        <v>2208</v>
      </c>
      <c r="N686" s="306" t="s">
        <v>2208</v>
      </c>
      <c r="O686" s="306" t="s">
        <v>2208</v>
      </c>
      <c r="P686" s="306" t="s">
        <v>2208</v>
      </c>
      <c r="Q686" s="306" t="s">
        <v>2208</v>
      </c>
      <c r="R686" s="306" t="s">
        <v>2208</v>
      </c>
      <c r="S686" s="306" t="s">
        <v>2208</v>
      </c>
      <c r="T686" s="306" t="s">
        <v>2208</v>
      </c>
      <c r="U686" s="306" t="s">
        <v>2208</v>
      </c>
      <c r="V686" s="306" t="s">
        <v>2208</v>
      </c>
      <c r="W686" s="306" t="s">
        <v>2208</v>
      </c>
      <c r="X686" s="306" t="s">
        <v>2208</v>
      </c>
      <c r="Y686" s="306" t="s">
        <v>2208</v>
      </c>
      <c r="Z686" s="306" t="s">
        <v>2208</v>
      </c>
    </row>
    <row r="687" spans="2:26" hidden="1" outlineLevel="1" x14ac:dyDescent="0.3">
      <c r="B687" s="306" t="s">
        <v>3012</v>
      </c>
      <c r="C687" s="306" t="s">
        <v>2208</v>
      </c>
      <c r="D687" s="306" t="s">
        <v>2208</v>
      </c>
      <c r="E687" s="306" t="s">
        <v>2208</v>
      </c>
      <c r="F687" s="306" t="s">
        <v>2208</v>
      </c>
      <c r="G687" s="306" t="s">
        <v>2208</v>
      </c>
      <c r="H687" s="306" t="s">
        <v>2208</v>
      </c>
      <c r="I687" s="306" t="s">
        <v>2208</v>
      </c>
      <c r="J687" s="306" t="s">
        <v>2208</v>
      </c>
      <c r="K687" s="306" t="s">
        <v>2208</v>
      </c>
      <c r="L687" s="306" t="s">
        <v>2208</v>
      </c>
      <c r="M687" s="306" t="s">
        <v>2208</v>
      </c>
      <c r="N687" s="306" t="s">
        <v>2208</v>
      </c>
      <c r="O687" s="306" t="s">
        <v>2208</v>
      </c>
      <c r="P687" s="306" t="s">
        <v>2208</v>
      </c>
      <c r="Q687" s="306" t="s">
        <v>2208</v>
      </c>
      <c r="R687" s="306" t="s">
        <v>2208</v>
      </c>
      <c r="S687" s="306" t="s">
        <v>2208</v>
      </c>
      <c r="T687" s="306" t="s">
        <v>2208</v>
      </c>
      <c r="U687" s="306" t="s">
        <v>2208</v>
      </c>
      <c r="V687" s="306" t="s">
        <v>2208</v>
      </c>
      <c r="W687" s="306" t="s">
        <v>2208</v>
      </c>
      <c r="X687" s="306" t="s">
        <v>2208</v>
      </c>
      <c r="Y687" s="306" t="s">
        <v>2208</v>
      </c>
      <c r="Z687" s="306" t="s">
        <v>2208</v>
      </c>
    </row>
    <row r="688" spans="2:26" hidden="1" outlineLevel="1" x14ac:dyDescent="0.3">
      <c r="B688" s="306" t="s">
        <v>3013</v>
      </c>
      <c r="C688" s="306" t="s">
        <v>2208</v>
      </c>
      <c r="D688" s="306" t="s">
        <v>2208</v>
      </c>
      <c r="E688" s="306" t="s">
        <v>2208</v>
      </c>
      <c r="F688" s="306" t="s">
        <v>2208</v>
      </c>
      <c r="G688" s="306" t="s">
        <v>2208</v>
      </c>
      <c r="H688" s="306" t="s">
        <v>2208</v>
      </c>
      <c r="I688" s="306" t="s">
        <v>2208</v>
      </c>
      <c r="J688" s="306" t="s">
        <v>2208</v>
      </c>
      <c r="K688" s="306" t="s">
        <v>2208</v>
      </c>
      <c r="L688" s="306" t="s">
        <v>2208</v>
      </c>
      <c r="M688" s="306" t="s">
        <v>2208</v>
      </c>
      <c r="N688" s="306" t="s">
        <v>2208</v>
      </c>
      <c r="O688" s="306" t="s">
        <v>2208</v>
      </c>
      <c r="P688" s="306" t="s">
        <v>2208</v>
      </c>
      <c r="Q688" s="306" t="s">
        <v>2208</v>
      </c>
      <c r="R688" s="306" t="s">
        <v>2208</v>
      </c>
      <c r="S688" s="306" t="s">
        <v>2208</v>
      </c>
      <c r="T688" s="306" t="s">
        <v>2208</v>
      </c>
      <c r="U688" s="306" t="s">
        <v>2208</v>
      </c>
      <c r="V688" s="306" t="s">
        <v>2208</v>
      </c>
      <c r="W688" s="306" t="s">
        <v>2208</v>
      </c>
      <c r="X688" s="306" t="s">
        <v>2208</v>
      </c>
      <c r="Y688" s="306" t="s">
        <v>2208</v>
      </c>
      <c r="Z688" s="306" t="s">
        <v>2208</v>
      </c>
    </row>
    <row r="689" spans="2:26" hidden="1" outlineLevel="1" x14ac:dyDescent="0.3">
      <c r="B689" s="306" t="s">
        <v>3014</v>
      </c>
      <c r="C689" s="306" t="s">
        <v>2208</v>
      </c>
      <c r="D689" s="306" t="s">
        <v>2208</v>
      </c>
      <c r="E689" s="306" t="s">
        <v>2208</v>
      </c>
      <c r="F689" s="306" t="s">
        <v>2208</v>
      </c>
      <c r="G689" s="306" t="s">
        <v>2208</v>
      </c>
      <c r="H689" s="306" t="s">
        <v>2208</v>
      </c>
      <c r="I689" s="306" t="s">
        <v>2208</v>
      </c>
      <c r="J689" s="306" t="s">
        <v>2208</v>
      </c>
      <c r="K689" s="306" t="s">
        <v>2208</v>
      </c>
      <c r="L689" s="306" t="s">
        <v>2208</v>
      </c>
      <c r="M689" s="306" t="s">
        <v>2208</v>
      </c>
      <c r="N689" s="306" t="s">
        <v>2208</v>
      </c>
      <c r="O689" s="306" t="s">
        <v>2208</v>
      </c>
      <c r="P689" s="306" t="s">
        <v>2208</v>
      </c>
      <c r="Q689" s="306" t="s">
        <v>2208</v>
      </c>
      <c r="R689" s="306" t="s">
        <v>2208</v>
      </c>
      <c r="S689" s="306" t="s">
        <v>2208</v>
      </c>
      <c r="T689" s="306" t="s">
        <v>2208</v>
      </c>
      <c r="U689" s="306" t="s">
        <v>2208</v>
      </c>
      <c r="V689" s="306" t="s">
        <v>2208</v>
      </c>
      <c r="W689" s="306" t="s">
        <v>2208</v>
      </c>
      <c r="X689" s="306" t="s">
        <v>2208</v>
      </c>
      <c r="Y689" s="306" t="s">
        <v>2208</v>
      </c>
      <c r="Z689" s="306" t="s">
        <v>2208</v>
      </c>
    </row>
    <row r="690" spans="2:26" hidden="1" outlineLevel="1" x14ac:dyDescent="0.3">
      <c r="B690" s="306" t="s">
        <v>3015</v>
      </c>
      <c r="C690" s="306" t="s">
        <v>2208</v>
      </c>
      <c r="D690" s="306" t="s">
        <v>2208</v>
      </c>
      <c r="E690" s="306" t="s">
        <v>2208</v>
      </c>
      <c r="F690" s="306" t="s">
        <v>2208</v>
      </c>
      <c r="G690" s="306" t="s">
        <v>2208</v>
      </c>
      <c r="H690" s="306" t="s">
        <v>2208</v>
      </c>
      <c r="I690" s="306" t="s">
        <v>2208</v>
      </c>
      <c r="J690" s="306" t="s">
        <v>2208</v>
      </c>
      <c r="K690" s="306" t="s">
        <v>2208</v>
      </c>
      <c r="L690" s="306" t="s">
        <v>2208</v>
      </c>
      <c r="M690" s="306" t="s">
        <v>2208</v>
      </c>
      <c r="N690" s="306" t="s">
        <v>2208</v>
      </c>
      <c r="O690" s="306" t="s">
        <v>2208</v>
      </c>
      <c r="P690" s="306" t="s">
        <v>2208</v>
      </c>
      <c r="Q690" s="306" t="s">
        <v>2208</v>
      </c>
      <c r="R690" s="306" t="s">
        <v>2208</v>
      </c>
      <c r="S690" s="306" t="s">
        <v>2208</v>
      </c>
      <c r="T690" s="306" t="s">
        <v>2208</v>
      </c>
      <c r="U690" s="306" t="s">
        <v>2208</v>
      </c>
      <c r="V690" s="306" t="s">
        <v>2208</v>
      </c>
      <c r="W690" s="306" t="s">
        <v>2208</v>
      </c>
      <c r="X690" s="306" t="s">
        <v>2208</v>
      </c>
      <c r="Y690" s="306" t="s">
        <v>2208</v>
      </c>
      <c r="Z690" s="306" t="s">
        <v>2208</v>
      </c>
    </row>
    <row r="691" spans="2:26" hidden="1" outlineLevel="1" x14ac:dyDescent="0.3">
      <c r="B691" s="306" t="s">
        <v>3016</v>
      </c>
      <c r="C691" s="306" t="s">
        <v>2208</v>
      </c>
      <c r="D691" s="306" t="s">
        <v>2208</v>
      </c>
      <c r="E691" s="306" t="s">
        <v>2208</v>
      </c>
      <c r="F691" s="306" t="s">
        <v>2208</v>
      </c>
      <c r="G691" s="306" t="s">
        <v>2208</v>
      </c>
      <c r="H691" s="306" t="s">
        <v>2208</v>
      </c>
      <c r="I691" s="306" t="s">
        <v>2208</v>
      </c>
      <c r="J691" s="306" t="s">
        <v>2208</v>
      </c>
      <c r="K691" s="306" t="s">
        <v>2208</v>
      </c>
      <c r="L691" s="306" t="s">
        <v>2208</v>
      </c>
      <c r="M691" s="306" t="s">
        <v>2208</v>
      </c>
      <c r="N691" s="306" t="s">
        <v>2208</v>
      </c>
      <c r="O691" s="306" t="s">
        <v>2208</v>
      </c>
      <c r="P691" s="306" t="s">
        <v>2208</v>
      </c>
      <c r="Q691" s="306" t="s">
        <v>2208</v>
      </c>
      <c r="R691" s="306" t="s">
        <v>2208</v>
      </c>
      <c r="S691" s="306" t="s">
        <v>2208</v>
      </c>
      <c r="T691" s="306" t="s">
        <v>2208</v>
      </c>
      <c r="U691" s="306" t="s">
        <v>2208</v>
      </c>
      <c r="V691" s="306" t="s">
        <v>2208</v>
      </c>
      <c r="W691" s="306" t="s">
        <v>2208</v>
      </c>
      <c r="X691" s="306" t="s">
        <v>2208</v>
      </c>
      <c r="Y691" s="306" t="s">
        <v>2208</v>
      </c>
      <c r="Z691" s="306" t="s">
        <v>2208</v>
      </c>
    </row>
    <row r="692" spans="2:26" hidden="1" outlineLevel="1" x14ac:dyDescent="0.3">
      <c r="B692" s="306" t="s">
        <v>3017</v>
      </c>
      <c r="C692" s="306" t="s">
        <v>2208</v>
      </c>
      <c r="D692" s="306" t="s">
        <v>2208</v>
      </c>
      <c r="E692" s="306" t="s">
        <v>2208</v>
      </c>
      <c r="F692" s="306" t="s">
        <v>2208</v>
      </c>
      <c r="G692" s="306" t="s">
        <v>2208</v>
      </c>
      <c r="H692" s="306" t="s">
        <v>2208</v>
      </c>
      <c r="I692" s="306" t="s">
        <v>2208</v>
      </c>
      <c r="J692" s="306" t="s">
        <v>2208</v>
      </c>
      <c r="K692" s="306" t="s">
        <v>2208</v>
      </c>
      <c r="L692" s="306" t="s">
        <v>2208</v>
      </c>
      <c r="M692" s="306" t="s">
        <v>2208</v>
      </c>
      <c r="N692" s="306" t="s">
        <v>2208</v>
      </c>
      <c r="O692" s="306" t="s">
        <v>2208</v>
      </c>
      <c r="P692" s="306" t="s">
        <v>2208</v>
      </c>
      <c r="Q692" s="306" t="s">
        <v>2208</v>
      </c>
      <c r="R692" s="306" t="s">
        <v>2208</v>
      </c>
      <c r="S692" s="306" t="s">
        <v>2208</v>
      </c>
      <c r="T692" s="306" t="s">
        <v>2208</v>
      </c>
      <c r="U692" s="306" t="s">
        <v>2208</v>
      </c>
      <c r="V692" s="306" t="s">
        <v>2208</v>
      </c>
      <c r="W692" s="306" t="s">
        <v>2208</v>
      </c>
      <c r="X692" s="306" t="s">
        <v>2208</v>
      </c>
      <c r="Y692" s="306" t="s">
        <v>2208</v>
      </c>
      <c r="Z692" s="306" t="s">
        <v>2208</v>
      </c>
    </row>
    <row r="693" spans="2:26" hidden="1" outlineLevel="1" x14ac:dyDescent="0.3">
      <c r="B693" s="306" t="s">
        <v>3018</v>
      </c>
      <c r="C693" s="306" t="s">
        <v>2208</v>
      </c>
      <c r="D693" s="306" t="s">
        <v>2208</v>
      </c>
      <c r="E693" s="306" t="s">
        <v>2208</v>
      </c>
      <c r="F693" s="306" t="s">
        <v>2208</v>
      </c>
      <c r="G693" s="306" t="s">
        <v>2208</v>
      </c>
      <c r="H693" s="306" t="s">
        <v>2208</v>
      </c>
      <c r="I693" s="306" t="s">
        <v>2208</v>
      </c>
      <c r="J693" s="306" t="s">
        <v>2208</v>
      </c>
      <c r="K693" s="306" t="s">
        <v>2208</v>
      </c>
      <c r="L693" s="306" t="s">
        <v>2208</v>
      </c>
      <c r="M693" s="306" t="s">
        <v>2208</v>
      </c>
      <c r="N693" s="306" t="s">
        <v>2208</v>
      </c>
      <c r="O693" s="306" t="s">
        <v>2208</v>
      </c>
      <c r="P693" s="306" t="s">
        <v>2208</v>
      </c>
      <c r="Q693" s="306" t="s">
        <v>2208</v>
      </c>
      <c r="R693" s="306" t="s">
        <v>2208</v>
      </c>
      <c r="S693" s="306" t="s">
        <v>2208</v>
      </c>
      <c r="T693" s="306" t="s">
        <v>2208</v>
      </c>
      <c r="U693" s="306" t="s">
        <v>2208</v>
      </c>
      <c r="V693" s="306" t="s">
        <v>2208</v>
      </c>
      <c r="W693" s="306" t="s">
        <v>2208</v>
      </c>
      <c r="X693" s="306" t="s">
        <v>2208</v>
      </c>
      <c r="Y693" s="306" t="s">
        <v>2208</v>
      </c>
      <c r="Z693" s="306" t="s">
        <v>2208</v>
      </c>
    </row>
    <row r="694" spans="2:26" hidden="1" outlineLevel="1" x14ac:dyDescent="0.3">
      <c r="B694" s="306" t="s">
        <v>3019</v>
      </c>
      <c r="C694" s="306" t="s">
        <v>2208</v>
      </c>
      <c r="D694" s="306" t="s">
        <v>2208</v>
      </c>
      <c r="E694" s="306" t="s">
        <v>2208</v>
      </c>
      <c r="F694" s="306" t="s">
        <v>2208</v>
      </c>
      <c r="G694" s="306" t="s">
        <v>2208</v>
      </c>
      <c r="H694" s="306" t="s">
        <v>2208</v>
      </c>
      <c r="I694" s="306" t="s">
        <v>2208</v>
      </c>
      <c r="J694" s="306" t="s">
        <v>2208</v>
      </c>
      <c r="K694" s="306" t="s">
        <v>2208</v>
      </c>
      <c r="L694" s="306" t="s">
        <v>2208</v>
      </c>
      <c r="M694" s="306" t="s">
        <v>2208</v>
      </c>
      <c r="N694" s="306" t="s">
        <v>2208</v>
      </c>
      <c r="O694" s="306" t="s">
        <v>2208</v>
      </c>
      <c r="P694" s="306" t="s">
        <v>2208</v>
      </c>
      <c r="Q694" s="306" t="s">
        <v>2208</v>
      </c>
      <c r="R694" s="306" t="s">
        <v>2208</v>
      </c>
      <c r="S694" s="306" t="s">
        <v>2208</v>
      </c>
      <c r="T694" s="306" t="s">
        <v>2208</v>
      </c>
      <c r="U694" s="306" t="s">
        <v>2208</v>
      </c>
      <c r="V694" s="306" t="s">
        <v>2208</v>
      </c>
      <c r="W694" s="306" t="s">
        <v>2208</v>
      </c>
      <c r="X694" s="306" t="s">
        <v>2208</v>
      </c>
      <c r="Y694" s="306" t="s">
        <v>2208</v>
      </c>
      <c r="Z694" s="306" t="s">
        <v>2208</v>
      </c>
    </row>
    <row r="695" spans="2:26" hidden="1" outlineLevel="1" x14ac:dyDescent="0.3">
      <c r="B695" s="306" t="s">
        <v>3020</v>
      </c>
      <c r="C695" s="306" t="s">
        <v>2208</v>
      </c>
      <c r="D695" s="306" t="s">
        <v>2208</v>
      </c>
      <c r="E695" s="306" t="s">
        <v>2208</v>
      </c>
      <c r="F695" s="306" t="s">
        <v>2208</v>
      </c>
      <c r="G695" s="306" t="s">
        <v>2208</v>
      </c>
      <c r="H695" s="306" t="s">
        <v>2208</v>
      </c>
      <c r="I695" s="306" t="s">
        <v>2208</v>
      </c>
      <c r="J695" s="306" t="s">
        <v>2208</v>
      </c>
      <c r="K695" s="306" t="s">
        <v>2208</v>
      </c>
      <c r="L695" s="306" t="s">
        <v>2208</v>
      </c>
      <c r="M695" s="306" t="s">
        <v>2208</v>
      </c>
      <c r="N695" s="306" t="s">
        <v>2208</v>
      </c>
      <c r="O695" s="306" t="s">
        <v>2208</v>
      </c>
      <c r="P695" s="306" t="s">
        <v>2208</v>
      </c>
      <c r="Q695" s="306" t="s">
        <v>2208</v>
      </c>
      <c r="R695" s="306" t="s">
        <v>2208</v>
      </c>
      <c r="S695" s="306" t="s">
        <v>2208</v>
      </c>
      <c r="T695" s="306" t="s">
        <v>2208</v>
      </c>
      <c r="U695" s="306" t="s">
        <v>2208</v>
      </c>
      <c r="V695" s="306" t="s">
        <v>2208</v>
      </c>
      <c r="W695" s="306" t="s">
        <v>2208</v>
      </c>
      <c r="X695" s="306" t="s">
        <v>2208</v>
      </c>
      <c r="Y695" s="306" t="s">
        <v>2208</v>
      </c>
      <c r="Z695" s="306" t="s">
        <v>2208</v>
      </c>
    </row>
    <row r="696" spans="2:26" hidden="1" outlineLevel="1" x14ac:dyDescent="0.3">
      <c r="B696" s="306" t="s">
        <v>3021</v>
      </c>
      <c r="C696" s="306" t="s">
        <v>2208</v>
      </c>
      <c r="D696" s="306" t="s">
        <v>2208</v>
      </c>
      <c r="E696" s="306" t="s">
        <v>2208</v>
      </c>
      <c r="F696" s="306" t="s">
        <v>2208</v>
      </c>
      <c r="G696" s="306" t="s">
        <v>2208</v>
      </c>
      <c r="H696" s="306" t="s">
        <v>2208</v>
      </c>
      <c r="I696" s="306" t="s">
        <v>2208</v>
      </c>
      <c r="J696" s="306" t="s">
        <v>2208</v>
      </c>
      <c r="K696" s="306" t="s">
        <v>2208</v>
      </c>
      <c r="L696" s="306" t="s">
        <v>2208</v>
      </c>
      <c r="M696" s="306" t="s">
        <v>2208</v>
      </c>
      <c r="N696" s="306" t="s">
        <v>2208</v>
      </c>
      <c r="O696" s="306" t="s">
        <v>2208</v>
      </c>
      <c r="P696" s="306" t="s">
        <v>2208</v>
      </c>
      <c r="Q696" s="306" t="s">
        <v>2208</v>
      </c>
      <c r="R696" s="306" t="s">
        <v>2208</v>
      </c>
      <c r="S696" s="306" t="s">
        <v>2208</v>
      </c>
      <c r="T696" s="306" t="s">
        <v>2208</v>
      </c>
      <c r="U696" s="306" t="s">
        <v>2208</v>
      </c>
      <c r="V696" s="306" t="s">
        <v>2208</v>
      </c>
      <c r="W696" s="306" t="s">
        <v>2208</v>
      </c>
      <c r="X696" s="306" t="s">
        <v>2208</v>
      </c>
      <c r="Y696" s="306" t="s">
        <v>2208</v>
      </c>
      <c r="Z696" s="306" t="s">
        <v>2208</v>
      </c>
    </row>
    <row r="697" spans="2:26" hidden="1" outlineLevel="1" x14ac:dyDescent="0.3">
      <c r="B697" s="306" t="s">
        <v>3022</v>
      </c>
      <c r="C697" s="306" t="s">
        <v>2208</v>
      </c>
      <c r="D697" s="306" t="s">
        <v>2208</v>
      </c>
      <c r="E697" s="306" t="s">
        <v>2208</v>
      </c>
      <c r="F697" s="306" t="s">
        <v>2208</v>
      </c>
      <c r="G697" s="306" t="s">
        <v>2208</v>
      </c>
      <c r="H697" s="306" t="s">
        <v>2208</v>
      </c>
      <c r="I697" s="306" t="s">
        <v>2208</v>
      </c>
      <c r="J697" s="306" t="s">
        <v>2208</v>
      </c>
      <c r="K697" s="306" t="s">
        <v>2208</v>
      </c>
      <c r="L697" s="306" t="s">
        <v>2208</v>
      </c>
      <c r="M697" s="306" t="s">
        <v>2208</v>
      </c>
      <c r="N697" s="306" t="s">
        <v>2208</v>
      </c>
      <c r="O697" s="306" t="s">
        <v>2208</v>
      </c>
      <c r="P697" s="306" t="s">
        <v>2208</v>
      </c>
      <c r="Q697" s="306" t="s">
        <v>2208</v>
      </c>
      <c r="R697" s="306" t="s">
        <v>2208</v>
      </c>
      <c r="S697" s="306" t="s">
        <v>2208</v>
      </c>
      <c r="T697" s="306" t="s">
        <v>2208</v>
      </c>
      <c r="U697" s="306" t="s">
        <v>2208</v>
      </c>
      <c r="V697" s="306" t="s">
        <v>2208</v>
      </c>
      <c r="W697" s="306" t="s">
        <v>2208</v>
      </c>
      <c r="X697" s="306" t="s">
        <v>2208</v>
      </c>
      <c r="Y697" s="306" t="s">
        <v>2208</v>
      </c>
      <c r="Z697" s="306" t="s">
        <v>2208</v>
      </c>
    </row>
    <row r="698" spans="2:26" hidden="1" outlineLevel="1" x14ac:dyDescent="0.3">
      <c r="B698" s="306" t="s">
        <v>3023</v>
      </c>
      <c r="C698" s="306" t="s">
        <v>2208</v>
      </c>
      <c r="D698" s="306" t="s">
        <v>2208</v>
      </c>
      <c r="E698" s="306" t="s">
        <v>2208</v>
      </c>
      <c r="F698" s="306" t="s">
        <v>2208</v>
      </c>
      <c r="G698" s="306" t="s">
        <v>2208</v>
      </c>
      <c r="H698" s="306" t="s">
        <v>2208</v>
      </c>
      <c r="I698" s="306" t="s">
        <v>2208</v>
      </c>
      <c r="J698" s="306" t="s">
        <v>2208</v>
      </c>
      <c r="K698" s="306" t="s">
        <v>2208</v>
      </c>
      <c r="L698" s="306" t="s">
        <v>2208</v>
      </c>
      <c r="M698" s="306" t="s">
        <v>2208</v>
      </c>
      <c r="N698" s="306" t="s">
        <v>2208</v>
      </c>
      <c r="O698" s="306" t="s">
        <v>2208</v>
      </c>
      <c r="P698" s="306" t="s">
        <v>2208</v>
      </c>
      <c r="Q698" s="306" t="s">
        <v>2208</v>
      </c>
      <c r="R698" s="306" t="s">
        <v>2208</v>
      </c>
      <c r="S698" s="306" t="s">
        <v>2208</v>
      </c>
      <c r="T698" s="306" t="s">
        <v>2208</v>
      </c>
      <c r="U698" s="306" t="s">
        <v>2208</v>
      </c>
      <c r="V698" s="306" t="s">
        <v>2208</v>
      </c>
      <c r="W698" s="306" t="s">
        <v>2208</v>
      </c>
      <c r="X698" s="306" t="s">
        <v>2208</v>
      </c>
      <c r="Y698" s="306" t="s">
        <v>2208</v>
      </c>
      <c r="Z698" s="306" t="s">
        <v>2208</v>
      </c>
    </row>
    <row r="699" spans="2:26" hidden="1" outlineLevel="1" x14ac:dyDescent="0.3">
      <c r="B699" s="306" t="s">
        <v>3024</v>
      </c>
      <c r="C699" s="306" t="s">
        <v>2208</v>
      </c>
      <c r="D699" s="306" t="s">
        <v>2208</v>
      </c>
      <c r="E699" s="306" t="s">
        <v>2208</v>
      </c>
      <c r="F699" s="306" t="s">
        <v>2208</v>
      </c>
      <c r="G699" s="306" t="s">
        <v>2208</v>
      </c>
      <c r="H699" s="306" t="s">
        <v>2208</v>
      </c>
      <c r="I699" s="306" t="s">
        <v>2208</v>
      </c>
      <c r="J699" s="306" t="s">
        <v>2208</v>
      </c>
      <c r="K699" s="306" t="s">
        <v>2208</v>
      </c>
      <c r="L699" s="306" t="s">
        <v>2208</v>
      </c>
      <c r="M699" s="306" t="s">
        <v>2208</v>
      </c>
      <c r="N699" s="306" t="s">
        <v>2208</v>
      </c>
      <c r="O699" s="306" t="s">
        <v>2208</v>
      </c>
      <c r="P699" s="306" t="s">
        <v>2208</v>
      </c>
      <c r="Q699" s="306" t="s">
        <v>2208</v>
      </c>
      <c r="R699" s="306" t="s">
        <v>2208</v>
      </c>
      <c r="S699" s="306" t="s">
        <v>2208</v>
      </c>
      <c r="T699" s="306" t="s">
        <v>2208</v>
      </c>
      <c r="U699" s="306" t="s">
        <v>2208</v>
      </c>
      <c r="V699" s="306" t="s">
        <v>2208</v>
      </c>
      <c r="W699" s="306" t="s">
        <v>2208</v>
      </c>
      <c r="X699" s="306" t="s">
        <v>2208</v>
      </c>
      <c r="Y699" s="306" t="s">
        <v>2208</v>
      </c>
      <c r="Z699" s="306" t="s">
        <v>2208</v>
      </c>
    </row>
    <row r="700" spans="2:26" hidden="1" outlineLevel="1" x14ac:dyDescent="0.3">
      <c r="B700" s="306" t="s">
        <v>3025</v>
      </c>
      <c r="C700" s="306" t="s">
        <v>2208</v>
      </c>
      <c r="D700" s="306" t="s">
        <v>2208</v>
      </c>
      <c r="E700" s="306" t="s">
        <v>2208</v>
      </c>
      <c r="F700" s="306" t="s">
        <v>2208</v>
      </c>
      <c r="G700" s="306" t="s">
        <v>2208</v>
      </c>
      <c r="H700" s="306" t="s">
        <v>2208</v>
      </c>
      <c r="I700" s="306" t="s">
        <v>2208</v>
      </c>
      <c r="J700" s="306" t="s">
        <v>2208</v>
      </c>
      <c r="K700" s="306" t="s">
        <v>2208</v>
      </c>
      <c r="L700" s="306" t="s">
        <v>2208</v>
      </c>
      <c r="M700" s="306" t="s">
        <v>2208</v>
      </c>
      <c r="N700" s="306" t="s">
        <v>2208</v>
      </c>
      <c r="O700" s="306" t="s">
        <v>2208</v>
      </c>
      <c r="P700" s="306" t="s">
        <v>2208</v>
      </c>
      <c r="Q700" s="306" t="s">
        <v>2208</v>
      </c>
      <c r="R700" s="306" t="s">
        <v>2208</v>
      </c>
      <c r="S700" s="306" t="s">
        <v>2208</v>
      </c>
      <c r="T700" s="306" t="s">
        <v>2208</v>
      </c>
      <c r="U700" s="306" t="s">
        <v>2208</v>
      </c>
      <c r="V700" s="306" t="s">
        <v>2208</v>
      </c>
      <c r="W700" s="306" t="s">
        <v>2208</v>
      </c>
      <c r="X700" s="306" t="s">
        <v>2208</v>
      </c>
      <c r="Y700" s="306" t="s">
        <v>2208</v>
      </c>
      <c r="Z700" s="306" t="s">
        <v>2208</v>
      </c>
    </row>
    <row r="701" spans="2:26" hidden="1" outlineLevel="1" x14ac:dyDescent="0.3">
      <c r="B701" s="306" t="s">
        <v>3026</v>
      </c>
      <c r="C701" s="306" t="s">
        <v>2208</v>
      </c>
      <c r="D701" s="306" t="s">
        <v>2208</v>
      </c>
      <c r="E701" s="306" t="s">
        <v>2208</v>
      </c>
      <c r="F701" s="306" t="s">
        <v>2208</v>
      </c>
      <c r="G701" s="306" t="s">
        <v>2208</v>
      </c>
      <c r="H701" s="306" t="s">
        <v>2208</v>
      </c>
      <c r="I701" s="306" t="s">
        <v>2208</v>
      </c>
      <c r="J701" s="306" t="s">
        <v>2208</v>
      </c>
      <c r="K701" s="306" t="s">
        <v>2208</v>
      </c>
      <c r="L701" s="306" t="s">
        <v>2208</v>
      </c>
      <c r="M701" s="306" t="s">
        <v>2208</v>
      </c>
      <c r="N701" s="306" t="s">
        <v>2208</v>
      </c>
      <c r="O701" s="306" t="s">
        <v>2208</v>
      </c>
      <c r="P701" s="306" t="s">
        <v>2208</v>
      </c>
      <c r="Q701" s="306" t="s">
        <v>2208</v>
      </c>
      <c r="R701" s="306" t="s">
        <v>2208</v>
      </c>
      <c r="S701" s="306" t="s">
        <v>2208</v>
      </c>
      <c r="T701" s="306" t="s">
        <v>2208</v>
      </c>
      <c r="U701" s="306" t="s">
        <v>2208</v>
      </c>
      <c r="V701" s="306" t="s">
        <v>2208</v>
      </c>
      <c r="W701" s="306" t="s">
        <v>2208</v>
      </c>
      <c r="X701" s="306" t="s">
        <v>2208</v>
      </c>
      <c r="Y701" s="306" t="s">
        <v>2208</v>
      </c>
      <c r="Z701" s="306" t="s">
        <v>2208</v>
      </c>
    </row>
    <row r="702" spans="2:26" hidden="1" outlineLevel="1" x14ac:dyDescent="0.3">
      <c r="B702" s="306" t="s">
        <v>3027</v>
      </c>
      <c r="C702" s="306" t="s">
        <v>2208</v>
      </c>
      <c r="D702" s="306" t="s">
        <v>2208</v>
      </c>
      <c r="E702" s="306" t="s">
        <v>2208</v>
      </c>
      <c r="F702" s="306" t="s">
        <v>2208</v>
      </c>
      <c r="G702" s="306" t="s">
        <v>2208</v>
      </c>
      <c r="H702" s="306" t="s">
        <v>2208</v>
      </c>
      <c r="I702" s="306" t="s">
        <v>2208</v>
      </c>
      <c r="J702" s="306" t="s">
        <v>2208</v>
      </c>
      <c r="K702" s="306" t="s">
        <v>2208</v>
      </c>
      <c r="L702" s="306" t="s">
        <v>2208</v>
      </c>
      <c r="M702" s="306" t="s">
        <v>2208</v>
      </c>
      <c r="N702" s="306" t="s">
        <v>2208</v>
      </c>
      <c r="O702" s="306" t="s">
        <v>2208</v>
      </c>
      <c r="P702" s="306" t="s">
        <v>2208</v>
      </c>
      <c r="Q702" s="306" t="s">
        <v>2208</v>
      </c>
      <c r="R702" s="306" t="s">
        <v>2208</v>
      </c>
      <c r="S702" s="306" t="s">
        <v>2208</v>
      </c>
      <c r="T702" s="306" t="s">
        <v>2208</v>
      </c>
      <c r="U702" s="306" t="s">
        <v>2208</v>
      </c>
      <c r="V702" s="306" t="s">
        <v>2208</v>
      </c>
      <c r="W702" s="306" t="s">
        <v>2208</v>
      </c>
      <c r="X702" s="306" t="s">
        <v>2208</v>
      </c>
      <c r="Y702" s="306" t="s">
        <v>2208</v>
      </c>
      <c r="Z702" s="306" t="s">
        <v>2208</v>
      </c>
    </row>
    <row r="703" spans="2:26" hidden="1" outlineLevel="1" x14ac:dyDescent="0.3">
      <c r="B703" s="306" t="s">
        <v>3028</v>
      </c>
      <c r="C703" s="306" t="s">
        <v>2208</v>
      </c>
      <c r="D703" s="306" t="s">
        <v>2208</v>
      </c>
      <c r="E703" s="306" t="s">
        <v>2208</v>
      </c>
      <c r="F703" s="306" t="s">
        <v>2208</v>
      </c>
      <c r="G703" s="306" t="s">
        <v>2208</v>
      </c>
      <c r="H703" s="306" t="s">
        <v>2208</v>
      </c>
      <c r="I703" s="306" t="s">
        <v>2208</v>
      </c>
      <c r="J703" s="306" t="s">
        <v>2208</v>
      </c>
      <c r="K703" s="306" t="s">
        <v>2208</v>
      </c>
      <c r="L703" s="306" t="s">
        <v>2208</v>
      </c>
      <c r="M703" s="306" t="s">
        <v>2208</v>
      </c>
      <c r="N703" s="306" t="s">
        <v>2208</v>
      </c>
      <c r="O703" s="306" t="s">
        <v>2208</v>
      </c>
      <c r="P703" s="306" t="s">
        <v>2208</v>
      </c>
      <c r="Q703" s="306" t="s">
        <v>2208</v>
      </c>
      <c r="R703" s="306" t="s">
        <v>2208</v>
      </c>
      <c r="S703" s="306" t="s">
        <v>2208</v>
      </c>
      <c r="T703" s="306" t="s">
        <v>2208</v>
      </c>
      <c r="U703" s="306" t="s">
        <v>2208</v>
      </c>
      <c r="V703" s="306" t="s">
        <v>2208</v>
      </c>
      <c r="W703" s="306" t="s">
        <v>2208</v>
      </c>
      <c r="X703" s="306" t="s">
        <v>2208</v>
      </c>
      <c r="Y703" s="306" t="s">
        <v>2208</v>
      </c>
      <c r="Z703" s="306" t="s">
        <v>2208</v>
      </c>
    </row>
    <row r="704" spans="2:26" hidden="1" outlineLevel="1" x14ac:dyDescent="0.3">
      <c r="B704" s="306" t="s">
        <v>3029</v>
      </c>
      <c r="C704" s="306" t="s">
        <v>2208</v>
      </c>
      <c r="D704" s="306" t="s">
        <v>2208</v>
      </c>
      <c r="E704" s="306" t="s">
        <v>2208</v>
      </c>
      <c r="F704" s="306" t="s">
        <v>2208</v>
      </c>
      <c r="G704" s="306" t="s">
        <v>2208</v>
      </c>
      <c r="H704" s="306" t="s">
        <v>2208</v>
      </c>
      <c r="I704" s="306" t="s">
        <v>2208</v>
      </c>
      <c r="J704" s="306" t="s">
        <v>2208</v>
      </c>
      <c r="K704" s="306" t="s">
        <v>2208</v>
      </c>
      <c r="L704" s="306" t="s">
        <v>2208</v>
      </c>
      <c r="M704" s="306" t="s">
        <v>2208</v>
      </c>
      <c r="N704" s="306" t="s">
        <v>2208</v>
      </c>
      <c r="O704" s="306" t="s">
        <v>2208</v>
      </c>
      <c r="P704" s="306" t="s">
        <v>2208</v>
      </c>
      <c r="Q704" s="306" t="s">
        <v>2208</v>
      </c>
      <c r="R704" s="306" t="s">
        <v>2208</v>
      </c>
      <c r="S704" s="306" t="s">
        <v>2208</v>
      </c>
      <c r="T704" s="306" t="s">
        <v>2208</v>
      </c>
      <c r="U704" s="306" t="s">
        <v>2208</v>
      </c>
      <c r="V704" s="306" t="s">
        <v>2208</v>
      </c>
      <c r="W704" s="306" t="s">
        <v>2208</v>
      </c>
      <c r="X704" s="306" t="s">
        <v>2208</v>
      </c>
      <c r="Y704" s="306" t="s">
        <v>2208</v>
      </c>
      <c r="Z704" s="306" t="s">
        <v>2208</v>
      </c>
    </row>
    <row r="705" spans="2:26" hidden="1" outlineLevel="1" x14ac:dyDescent="0.3">
      <c r="B705" s="306" t="s">
        <v>3030</v>
      </c>
      <c r="C705" s="306" t="s">
        <v>2208</v>
      </c>
      <c r="D705" s="306" t="s">
        <v>2208</v>
      </c>
      <c r="E705" s="306" t="s">
        <v>2208</v>
      </c>
      <c r="F705" s="306" t="s">
        <v>2208</v>
      </c>
      <c r="G705" s="306" t="s">
        <v>2208</v>
      </c>
      <c r="H705" s="306" t="s">
        <v>2208</v>
      </c>
      <c r="I705" s="306" t="s">
        <v>2208</v>
      </c>
      <c r="J705" s="306" t="s">
        <v>2208</v>
      </c>
      <c r="K705" s="306" t="s">
        <v>2208</v>
      </c>
      <c r="L705" s="306" t="s">
        <v>2208</v>
      </c>
      <c r="M705" s="306" t="s">
        <v>2208</v>
      </c>
      <c r="N705" s="306" t="s">
        <v>2208</v>
      </c>
      <c r="O705" s="306" t="s">
        <v>2208</v>
      </c>
      <c r="P705" s="306" t="s">
        <v>2208</v>
      </c>
      <c r="Q705" s="306" t="s">
        <v>2208</v>
      </c>
      <c r="R705" s="306" t="s">
        <v>2208</v>
      </c>
      <c r="S705" s="306" t="s">
        <v>2208</v>
      </c>
      <c r="T705" s="306" t="s">
        <v>2208</v>
      </c>
      <c r="U705" s="306" t="s">
        <v>2208</v>
      </c>
      <c r="V705" s="306" t="s">
        <v>2208</v>
      </c>
      <c r="W705" s="306" t="s">
        <v>2208</v>
      </c>
      <c r="X705" s="306" t="s">
        <v>2208</v>
      </c>
      <c r="Y705" s="306" t="s">
        <v>2208</v>
      </c>
      <c r="Z705" s="306" t="s">
        <v>2208</v>
      </c>
    </row>
    <row r="706" spans="2:26" hidden="1" outlineLevel="1" x14ac:dyDescent="0.3">
      <c r="B706" s="306" t="s">
        <v>3031</v>
      </c>
      <c r="C706" s="306" t="s">
        <v>2208</v>
      </c>
      <c r="D706" s="306" t="s">
        <v>2208</v>
      </c>
      <c r="E706" s="306" t="s">
        <v>2208</v>
      </c>
      <c r="F706" s="306" t="s">
        <v>2208</v>
      </c>
      <c r="G706" s="306" t="s">
        <v>2208</v>
      </c>
      <c r="H706" s="306" t="s">
        <v>2208</v>
      </c>
      <c r="I706" s="306" t="s">
        <v>2208</v>
      </c>
      <c r="J706" s="306" t="s">
        <v>2208</v>
      </c>
      <c r="K706" s="306" t="s">
        <v>2208</v>
      </c>
      <c r="L706" s="306" t="s">
        <v>2208</v>
      </c>
      <c r="M706" s="306" t="s">
        <v>2208</v>
      </c>
      <c r="N706" s="306" t="s">
        <v>2208</v>
      </c>
      <c r="O706" s="306" t="s">
        <v>2208</v>
      </c>
      <c r="P706" s="306" t="s">
        <v>2208</v>
      </c>
      <c r="Q706" s="306" t="s">
        <v>2208</v>
      </c>
      <c r="R706" s="306" t="s">
        <v>2208</v>
      </c>
      <c r="S706" s="306" t="s">
        <v>2208</v>
      </c>
      <c r="T706" s="306" t="s">
        <v>2208</v>
      </c>
      <c r="U706" s="306" t="s">
        <v>2208</v>
      </c>
      <c r="V706" s="306" t="s">
        <v>2208</v>
      </c>
      <c r="W706" s="306" t="s">
        <v>2208</v>
      </c>
      <c r="X706" s="306" t="s">
        <v>2208</v>
      </c>
      <c r="Y706" s="306" t="s">
        <v>2208</v>
      </c>
      <c r="Z706" s="306" t="s">
        <v>2208</v>
      </c>
    </row>
    <row r="707" spans="2:26" hidden="1" outlineLevel="1" x14ac:dyDescent="0.3">
      <c r="B707" s="306" t="s">
        <v>3032</v>
      </c>
      <c r="C707" s="306" t="s">
        <v>2208</v>
      </c>
      <c r="D707" s="306" t="s">
        <v>2208</v>
      </c>
      <c r="E707" s="306" t="s">
        <v>2208</v>
      </c>
      <c r="F707" s="306" t="s">
        <v>2208</v>
      </c>
      <c r="G707" s="306" t="s">
        <v>2208</v>
      </c>
      <c r="H707" s="306" t="s">
        <v>2208</v>
      </c>
      <c r="I707" s="306" t="s">
        <v>2208</v>
      </c>
      <c r="J707" s="306" t="s">
        <v>2208</v>
      </c>
      <c r="K707" s="306" t="s">
        <v>2208</v>
      </c>
      <c r="L707" s="306" t="s">
        <v>2208</v>
      </c>
      <c r="M707" s="306" t="s">
        <v>2208</v>
      </c>
      <c r="N707" s="306" t="s">
        <v>2208</v>
      </c>
      <c r="O707" s="306" t="s">
        <v>2208</v>
      </c>
      <c r="P707" s="306" t="s">
        <v>2208</v>
      </c>
      <c r="Q707" s="306" t="s">
        <v>2208</v>
      </c>
      <c r="R707" s="306" t="s">
        <v>2208</v>
      </c>
      <c r="S707" s="306" t="s">
        <v>2208</v>
      </c>
      <c r="T707" s="306" t="s">
        <v>2208</v>
      </c>
      <c r="U707" s="306" t="s">
        <v>2208</v>
      </c>
      <c r="V707" s="306" t="s">
        <v>2208</v>
      </c>
      <c r="W707" s="306" t="s">
        <v>2208</v>
      </c>
      <c r="X707" s="306" t="s">
        <v>2208</v>
      </c>
      <c r="Y707" s="306" t="s">
        <v>2208</v>
      </c>
      <c r="Z707" s="306" t="s">
        <v>2208</v>
      </c>
    </row>
    <row r="708" spans="2:26" hidden="1" outlineLevel="1" x14ac:dyDescent="0.3">
      <c r="B708" s="306" t="s">
        <v>3033</v>
      </c>
      <c r="C708" s="306" t="s">
        <v>2208</v>
      </c>
      <c r="D708" s="306" t="s">
        <v>2208</v>
      </c>
      <c r="E708" s="306" t="s">
        <v>2208</v>
      </c>
      <c r="F708" s="306" t="s">
        <v>2208</v>
      </c>
      <c r="G708" s="306" t="s">
        <v>2208</v>
      </c>
      <c r="H708" s="306" t="s">
        <v>2208</v>
      </c>
      <c r="I708" s="306" t="s">
        <v>2208</v>
      </c>
      <c r="J708" s="306" t="s">
        <v>2208</v>
      </c>
      <c r="K708" s="306" t="s">
        <v>2208</v>
      </c>
      <c r="L708" s="306" t="s">
        <v>2208</v>
      </c>
      <c r="M708" s="306" t="s">
        <v>2208</v>
      </c>
      <c r="N708" s="306" t="s">
        <v>2208</v>
      </c>
      <c r="O708" s="306" t="s">
        <v>2208</v>
      </c>
      <c r="P708" s="306" t="s">
        <v>2208</v>
      </c>
      <c r="Q708" s="306" t="s">
        <v>2208</v>
      </c>
      <c r="R708" s="306" t="s">
        <v>2208</v>
      </c>
      <c r="S708" s="306" t="s">
        <v>2208</v>
      </c>
      <c r="T708" s="306" t="s">
        <v>2208</v>
      </c>
      <c r="U708" s="306" t="s">
        <v>2208</v>
      </c>
      <c r="V708" s="306" t="s">
        <v>2208</v>
      </c>
      <c r="W708" s="306" t="s">
        <v>2208</v>
      </c>
      <c r="X708" s="306" t="s">
        <v>2208</v>
      </c>
      <c r="Y708" s="306" t="s">
        <v>2208</v>
      </c>
      <c r="Z708" s="306" t="s">
        <v>2208</v>
      </c>
    </row>
    <row r="709" spans="2:26" hidden="1" outlineLevel="1" x14ac:dyDescent="0.3">
      <c r="B709" s="306" t="s">
        <v>3034</v>
      </c>
      <c r="C709" s="306" t="s">
        <v>2208</v>
      </c>
      <c r="D709" s="306" t="s">
        <v>2208</v>
      </c>
      <c r="E709" s="306" t="s">
        <v>2208</v>
      </c>
      <c r="F709" s="306" t="s">
        <v>2208</v>
      </c>
      <c r="G709" s="306" t="s">
        <v>2208</v>
      </c>
      <c r="H709" s="306" t="s">
        <v>2208</v>
      </c>
      <c r="I709" s="306" t="s">
        <v>2208</v>
      </c>
      <c r="J709" s="306" t="s">
        <v>2208</v>
      </c>
      <c r="K709" s="306" t="s">
        <v>2208</v>
      </c>
      <c r="L709" s="306" t="s">
        <v>2208</v>
      </c>
      <c r="M709" s="306" t="s">
        <v>2208</v>
      </c>
      <c r="N709" s="306" t="s">
        <v>2208</v>
      </c>
      <c r="O709" s="306" t="s">
        <v>2208</v>
      </c>
      <c r="P709" s="306" t="s">
        <v>2208</v>
      </c>
      <c r="Q709" s="306" t="s">
        <v>2208</v>
      </c>
      <c r="R709" s="306" t="s">
        <v>2208</v>
      </c>
      <c r="S709" s="306" t="s">
        <v>2208</v>
      </c>
      <c r="T709" s="306" t="s">
        <v>2208</v>
      </c>
      <c r="U709" s="306" t="s">
        <v>2208</v>
      </c>
      <c r="V709" s="306" t="s">
        <v>2208</v>
      </c>
      <c r="W709" s="306" t="s">
        <v>2208</v>
      </c>
      <c r="X709" s="306" t="s">
        <v>2208</v>
      </c>
      <c r="Y709" s="306" t="s">
        <v>2208</v>
      </c>
      <c r="Z709" s="306" t="s">
        <v>2208</v>
      </c>
    </row>
    <row r="710" spans="2:26" hidden="1" outlineLevel="1" x14ac:dyDescent="0.3">
      <c r="B710" s="306" t="s">
        <v>3035</v>
      </c>
      <c r="C710" s="306" t="s">
        <v>2208</v>
      </c>
      <c r="D710" s="306" t="s">
        <v>2208</v>
      </c>
      <c r="E710" s="306" t="s">
        <v>2208</v>
      </c>
      <c r="F710" s="306" t="s">
        <v>2208</v>
      </c>
      <c r="G710" s="306" t="s">
        <v>2208</v>
      </c>
      <c r="H710" s="306" t="s">
        <v>2208</v>
      </c>
      <c r="I710" s="306" t="s">
        <v>2208</v>
      </c>
      <c r="J710" s="306" t="s">
        <v>2208</v>
      </c>
      <c r="K710" s="306" t="s">
        <v>2208</v>
      </c>
      <c r="L710" s="306" t="s">
        <v>2208</v>
      </c>
      <c r="M710" s="306" t="s">
        <v>2208</v>
      </c>
      <c r="N710" s="306" t="s">
        <v>2208</v>
      </c>
      <c r="O710" s="306" t="s">
        <v>2208</v>
      </c>
      <c r="P710" s="306" t="s">
        <v>2208</v>
      </c>
      <c r="Q710" s="306" t="s">
        <v>2208</v>
      </c>
      <c r="R710" s="306" t="s">
        <v>2208</v>
      </c>
      <c r="S710" s="306" t="s">
        <v>2208</v>
      </c>
      <c r="T710" s="306" t="s">
        <v>2208</v>
      </c>
      <c r="U710" s="306" t="s">
        <v>2208</v>
      </c>
      <c r="V710" s="306" t="s">
        <v>2208</v>
      </c>
      <c r="W710" s="306" t="s">
        <v>2208</v>
      </c>
      <c r="X710" s="306" t="s">
        <v>2208</v>
      </c>
      <c r="Y710" s="306" t="s">
        <v>2208</v>
      </c>
      <c r="Z710" s="306" t="s">
        <v>2208</v>
      </c>
    </row>
    <row r="711" spans="2:26" hidden="1" outlineLevel="1" x14ac:dyDescent="0.3">
      <c r="B711" s="306" t="s">
        <v>3036</v>
      </c>
      <c r="C711" s="306" t="s">
        <v>2208</v>
      </c>
      <c r="D711" s="306" t="s">
        <v>2208</v>
      </c>
      <c r="E711" s="306" t="s">
        <v>2208</v>
      </c>
      <c r="F711" s="306" t="s">
        <v>2208</v>
      </c>
      <c r="G711" s="306" t="s">
        <v>2208</v>
      </c>
      <c r="H711" s="306" t="s">
        <v>2208</v>
      </c>
      <c r="I711" s="306" t="s">
        <v>2208</v>
      </c>
      <c r="J711" s="306" t="s">
        <v>2208</v>
      </c>
      <c r="K711" s="306" t="s">
        <v>2208</v>
      </c>
      <c r="L711" s="306" t="s">
        <v>2208</v>
      </c>
      <c r="M711" s="306" t="s">
        <v>2208</v>
      </c>
      <c r="N711" s="306" t="s">
        <v>2208</v>
      </c>
      <c r="O711" s="306" t="s">
        <v>2208</v>
      </c>
      <c r="P711" s="306" t="s">
        <v>2208</v>
      </c>
      <c r="Q711" s="306" t="s">
        <v>2208</v>
      </c>
      <c r="R711" s="306" t="s">
        <v>2208</v>
      </c>
      <c r="S711" s="306" t="s">
        <v>2208</v>
      </c>
      <c r="T711" s="306" t="s">
        <v>2208</v>
      </c>
      <c r="U711" s="306" t="s">
        <v>2208</v>
      </c>
      <c r="V711" s="306" t="s">
        <v>2208</v>
      </c>
      <c r="W711" s="306" t="s">
        <v>2208</v>
      </c>
      <c r="X711" s="306" t="s">
        <v>2208</v>
      </c>
      <c r="Y711" s="306" t="s">
        <v>2208</v>
      </c>
      <c r="Z711" s="306" t="s">
        <v>2208</v>
      </c>
    </row>
    <row r="712" spans="2:26" hidden="1" outlineLevel="1" x14ac:dyDescent="0.3"/>
    <row r="713" spans="2:26" collapsed="1" x14ac:dyDescent="0.3">
      <c r="B713" s="660" t="s">
        <v>2247</v>
      </c>
    </row>
    <row r="714" spans="2:26" s="638" customFormat="1" x14ac:dyDescent="0.3">
      <c r="B714" s="487"/>
      <c r="C714" s="487" t="s">
        <v>242</v>
      </c>
      <c r="D714" s="487" t="s">
        <v>243</v>
      </c>
      <c r="E714" s="487" t="s">
        <v>244</v>
      </c>
      <c r="F714" s="487" t="s">
        <v>245</v>
      </c>
      <c r="G714" s="487" t="s">
        <v>246</v>
      </c>
      <c r="H714" s="487" t="s">
        <v>247</v>
      </c>
      <c r="I714" s="487" t="s">
        <v>248</v>
      </c>
      <c r="J714" s="487" t="s">
        <v>249</v>
      </c>
      <c r="K714" s="487" t="s">
        <v>250</v>
      </c>
      <c r="L714" s="487" t="s">
        <v>251</v>
      </c>
      <c r="M714" s="487" t="s">
        <v>252</v>
      </c>
      <c r="N714" s="487" t="s">
        <v>253</v>
      </c>
      <c r="O714" s="487" t="s">
        <v>254</v>
      </c>
      <c r="P714" s="487" t="s">
        <v>255</v>
      </c>
      <c r="Q714" s="487" t="s">
        <v>256</v>
      </c>
      <c r="R714" s="487" t="s">
        <v>257</v>
      </c>
      <c r="S714" s="487" t="s">
        <v>258</v>
      </c>
      <c r="T714" s="487" t="s">
        <v>259</v>
      </c>
      <c r="U714" s="487" t="s">
        <v>260</v>
      </c>
      <c r="V714" s="487" t="s">
        <v>261</v>
      </c>
      <c r="W714" s="487" t="s">
        <v>262</v>
      </c>
      <c r="X714" s="487" t="s">
        <v>263</v>
      </c>
      <c r="Y714" s="487" t="s">
        <v>264</v>
      </c>
      <c r="Z714" s="487" t="s">
        <v>265</v>
      </c>
    </row>
    <row r="715" spans="2:26" hidden="1" outlineLevel="1" x14ac:dyDescent="0.3">
      <c r="B715" s="306" t="s">
        <v>3037</v>
      </c>
      <c r="C715" s="306" t="s">
        <v>2208</v>
      </c>
      <c r="D715" s="306" t="s">
        <v>2208</v>
      </c>
      <c r="E715" s="306" t="s">
        <v>2208</v>
      </c>
      <c r="F715" s="306" t="s">
        <v>2208</v>
      </c>
      <c r="G715" s="306" t="s">
        <v>2208</v>
      </c>
      <c r="H715" s="306" t="s">
        <v>2208</v>
      </c>
      <c r="I715" s="306" t="s">
        <v>2208</v>
      </c>
      <c r="J715" s="306" t="s">
        <v>2208</v>
      </c>
      <c r="K715" s="306" t="s">
        <v>2208</v>
      </c>
      <c r="L715" s="306" t="s">
        <v>2208</v>
      </c>
      <c r="M715" s="306" t="s">
        <v>2208</v>
      </c>
      <c r="N715" s="306" t="s">
        <v>2208</v>
      </c>
      <c r="O715" s="306" t="s">
        <v>2208</v>
      </c>
      <c r="P715" s="306" t="s">
        <v>2208</v>
      </c>
      <c r="Q715" s="306" t="s">
        <v>2208</v>
      </c>
      <c r="R715" s="306" t="s">
        <v>2208</v>
      </c>
      <c r="S715" s="306" t="s">
        <v>2208</v>
      </c>
      <c r="T715" s="306" t="s">
        <v>2208</v>
      </c>
      <c r="U715" s="306" t="s">
        <v>2208</v>
      </c>
      <c r="V715" s="306" t="s">
        <v>2208</v>
      </c>
      <c r="W715" s="306" t="s">
        <v>2208</v>
      </c>
      <c r="X715" s="306" t="s">
        <v>2208</v>
      </c>
      <c r="Y715" s="306" t="s">
        <v>2208</v>
      </c>
      <c r="Z715" s="306" t="s">
        <v>2208</v>
      </c>
    </row>
    <row r="716" spans="2:26" hidden="1" outlineLevel="1" x14ac:dyDescent="0.3">
      <c r="B716" s="306" t="s">
        <v>3038</v>
      </c>
      <c r="C716" s="306" t="s">
        <v>2208</v>
      </c>
      <c r="D716" s="306" t="s">
        <v>2208</v>
      </c>
      <c r="E716" s="306" t="s">
        <v>2208</v>
      </c>
      <c r="F716" s="306" t="s">
        <v>2208</v>
      </c>
      <c r="G716" s="306" t="s">
        <v>2208</v>
      </c>
      <c r="H716" s="306" t="s">
        <v>2208</v>
      </c>
      <c r="I716" s="306" t="s">
        <v>2208</v>
      </c>
      <c r="J716" s="306" t="s">
        <v>2208</v>
      </c>
      <c r="K716" s="306" t="s">
        <v>2208</v>
      </c>
      <c r="L716" s="306" t="s">
        <v>2208</v>
      </c>
      <c r="M716" s="306" t="s">
        <v>2208</v>
      </c>
      <c r="N716" s="306" t="s">
        <v>2208</v>
      </c>
      <c r="O716" s="306" t="s">
        <v>2208</v>
      </c>
      <c r="P716" s="306" t="s">
        <v>2208</v>
      </c>
      <c r="Q716" s="306" t="s">
        <v>2208</v>
      </c>
      <c r="R716" s="306" t="s">
        <v>2208</v>
      </c>
      <c r="S716" s="306" t="s">
        <v>2208</v>
      </c>
      <c r="T716" s="306" t="s">
        <v>2208</v>
      </c>
      <c r="U716" s="306" t="s">
        <v>2208</v>
      </c>
      <c r="V716" s="306" t="s">
        <v>2208</v>
      </c>
      <c r="W716" s="306" t="s">
        <v>2208</v>
      </c>
      <c r="X716" s="306" t="s">
        <v>2208</v>
      </c>
      <c r="Y716" s="306" t="s">
        <v>2208</v>
      </c>
      <c r="Z716" s="306" t="s">
        <v>2208</v>
      </c>
    </row>
    <row r="717" spans="2:26" hidden="1" outlineLevel="1" x14ac:dyDescent="0.3">
      <c r="B717" s="306" t="s">
        <v>3039</v>
      </c>
      <c r="C717" s="306" t="s">
        <v>2208</v>
      </c>
      <c r="D717" s="306" t="s">
        <v>2208</v>
      </c>
      <c r="E717" s="306" t="s">
        <v>2208</v>
      </c>
      <c r="F717" s="306" t="s">
        <v>2208</v>
      </c>
      <c r="G717" s="306" t="s">
        <v>2208</v>
      </c>
      <c r="H717" s="306" t="s">
        <v>2208</v>
      </c>
      <c r="I717" s="306" t="s">
        <v>2208</v>
      </c>
      <c r="J717" s="306" t="s">
        <v>2208</v>
      </c>
      <c r="K717" s="306" t="s">
        <v>2208</v>
      </c>
      <c r="L717" s="306" t="s">
        <v>2208</v>
      </c>
      <c r="M717" s="306" t="s">
        <v>2208</v>
      </c>
      <c r="N717" s="306" t="s">
        <v>2208</v>
      </c>
      <c r="O717" s="306" t="s">
        <v>2208</v>
      </c>
      <c r="P717" s="306" t="s">
        <v>2208</v>
      </c>
      <c r="Q717" s="306" t="s">
        <v>2208</v>
      </c>
      <c r="R717" s="306" t="s">
        <v>2208</v>
      </c>
      <c r="S717" s="306" t="s">
        <v>2208</v>
      </c>
      <c r="T717" s="306" t="s">
        <v>2208</v>
      </c>
      <c r="U717" s="306" t="s">
        <v>2208</v>
      </c>
      <c r="V717" s="306" t="s">
        <v>2208</v>
      </c>
      <c r="W717" s="306" t="s">
        <v>2208</v>
      </c>
      <c r="X717" s="306" t="s">
        <v>2208</v>
      </c>
      <c r="Y717" s="306" t="s">
        <v>2208</v>
      </c>
      <c r="Z717" s="306" t="s">
        <v>2208</v>
      </c>
    </row>
    <row r="718" spans="2:26" hidden="1" outlineLevel="1" x14ac:dyDescent="0.3">
      <c r="B718" s="306" t="s">
        <v>3040</v>
      </c>
      <c r="C718" s="306" t="s">
        <v>2208</v>
      </c>
      <c r="D718" s="306" t="s">
        <v>2208</v>
      </c>
      <c r="E718" s="306" t="s">
        <v>2208</v>
      </c>
      <c r="F718" s="306" t="s">
        <v>2208</v>
      </c>
      <c r="G718" s="306" t="s">
        <v>2208</v>
      </c>
      <c r="H718" s="306" t="s">
        <v>2208</v>
      </c>
      <c r="I718" s="306" t="s">
        <v>2208</v>
      </c>
      <c r="J718" s="306" t="s">
        <v>2208</v>
      </c>
      <c r="K718" s="306" t="s">
        <v>2208</v>
      </c>
      <c r="L718" s="306" t="s">
        <v>2208</v>
      </c>
      <c r="M718" s="306" t="s">
        <v>2208</v>
      </c>
      <c r="N718" s="306" t="s">
        <v>2208</v>
      </c>
      <c r="O718" s="306" t="s">
        <v>2208</v>
      </c>
      <c r="P718" s="306" t="s">
        <v>2208</v>
      </c>
      <c r="Q718" s="306" t="s">
        <v>2208</v>
      </c>
      <c r="R718" s="306" t="s">
        <v>2208</v>
      </c>
      <c r="S718" s="306" t="s">
        <v>2208</v>
      </c>
      <c r="T718" s="306" t="s">
        <v>2208</v>
      </c>
      <c r="U718" s="306" t="s">
        <v>2208</v>
      </c>
      <c r="V718" s="306" t="s">
        <v>2208</v>
      </c>
      <c r="W718" s="306" t="s">
        <v>2208</v>
      </c>
      <c r="X718" s="306" t="s">
        <v>2208</v>
      </c>
      <c r="Y718" s="306" t="s">
        <v>2208</v>
      </c>
      <c r="Z718" s="306" t="s">
        <v>2208</v>
      </c>
    </row>
    <row r="719" spans="2:26" hidden="1" outlineLevel="1" x14ac:dyDescent="0.3">
      <c r="B719" s="306" t="s">
        <v>3041</v>
      </c>
      <c r="C719" s="306" t="s">
        <v>2208</v>
      </c>
      <c r="D719" s="306" t="s">
        <v>2208</v>
      </c>
      <c r="E719" s="306" t="s">
        <v>2208</v>
      </c>
      <c r="F719" s="306" t="s">
        <v>2208</v>
      </c>
      <c r="G719" s="306" t="s">
        <v>2208</v>
      </c>
      <c r="H719" s="306" t="s">
        <v>2208</v>
      </c>
      <c r="I719" s="306" t="s">
        <v>2208</v>
      </c>
      <c r="J719" s="306" t="s">
        <v>2208</v>
      </c>
      <c r="K719" s="306" t="s">
        <v>2208</v>
      </c>
      <c r="L719" s="306" t="s">
        <v>2208</v>
      </c>
      <c r="M719" s="306" t="s">
        <v>2208</v>
      </c>
      <c r="N719" s="306" t="s">
        <v>2208</v>
      </c>
      <c r="O719" s="306" t="s">
        <v>2208</v>
      </c>
      <c r="P719" s="306" t="s">
        <v>2208</v>
      </c>
      <c r="Q719" s="306" t="s">
        <v>2208</v>
      </c>
      <c r="R719" s="306" t="s">
        <v>2208</v>
      </c>
      <c r="S719" s="306" t="s">
        <v>2208</v>
      </c>
      <c r="T719" s="306" t="s">
        <v>2208</v>
      </c>
      <c r="U719" s="306" t="s">
        <v>2208</v>
      </c>
      <c r="V719" s="306" t="s">
        <v>2208</v>
      </c>
      <c r="W719" s="306" t="s">
        <v>2208</v>
      </c>
      <c r="X719" s="306" t="s">
        <v>2208</v>
      </c>
      <c r="Y719" s="306" t="s">
        <v>2208</v>
      </c>
      <c r="Z719" s="306" t="s">
        <v>2208</v>
      </c>
    </row>
    <row r="720" spans="2:26" hidden="1" outlineLevel="1" x14ac:dyDescent="0.3">
      <c r="B720" s="306" t="s">
        <v>3042</v>
      </c>
      <c r="C720" s="306" t="s">
        <v>2208</v>
      </c>
      <c r="D720" s="306" t="s">
        <v>2208</v>
      </c>
      <c r="E720" s="306" t="s">
        <v>2208</v>
      </c>
      <c r="F720" s="306" t="s">
        <v>2208</v>
      </c>
      <c r="G720" s="306" t="s">
        <v>2208</v>
      </c>
      <c r="H720" s="306" t="s">
        <v>2208</v>
      </c>
      <c r="I720" s="306" t="s">
        <v>2208</v>
      </c>
      <c r="J720" s="306" t="s">
        <v>2208</v>
      </c>
      <c r="K720" s="306" t="s">
        <v>2208</v>
      </c>
      <c r="L720" s="306" t="s">
        <v>2208</v>
      </c>
      <c r="M720" s="306" t="s">
        <v>2208</v>
      </c>
      <c r="N720" s="306" t="s">
        <v>2208</v>
      </c>
      <c r="O720" s="306" t="s">
        <v>2208</v>
      </c>
      <c r="P720" s="306" t="s">
        <v>2208</v>
      </c>
      <c r="Q720" s="306" t="s">
        <v>2208</v>
      </c>
      <c r="R720" s="306" t="s">
        <v>2208</v>
      </c>
      <c r="S720" s="306" t="s">
        <v>2208</v>
      </c>
      <c r="T720" s="306" t="s">
        <v>2208</v>
      </c>
      <c r="U720" s="306" t="s">
        <v>2208</v>
      </c>
      <c r="V720" s="306" t="s">
        <v>2208</v>
      </c>
      <c r="W720" s="306" t="s">
        <v>2208</v>
      </c>
      <c r="X720" s="306" t="s">
        <v>2208</v>
      </c>
      <c r="Y720" s="306" t="s">
        <v>2208</v>
      </c>
      <c r="Z720" s="306" t="s">
        <v>2208</v>
      </c>
    </row>
    <row r="721" spans="2:26" hidden="1" outlineLevel="1" x14ac:dyDescent="0.3">
      <c r="B721" s="306" t="s">
        <v>3043</v>
      </c>
      <c r="C721" s="306" t="s">
        <v>2208</v>
      </c>
      <c r="D721" s="306" t="s">
        <v>2208</v>
      </c>
      <c r="E721" s="306" t="s">
        <v>2208</v>
      </c>
      <c r="F721" s="306" t="s">
        <v>2208</v>
      </c>
      <c r="G721" s="306" t="s">
        <v>2208</v>
      </c>
      <c r="H721" s="306" t="s">
        <v>2208</v>
      </c>
      <c r="I721" s="306" t="s">
        <v>2208</v>
      </c>
      <c r="J721" s="306" t="s">
        <v>2208</v>
      </c>
      <c r="K721" s="306" t="s">
        <v>2208</v>
      </c>
      <c r="L721" s="306" t="s">
        <v>2208</v>
      </c>
      <c r="M721" s="306" t="s">
        <v>2208</v>
      </c>
      <c r="N721" s="306" t="s">
        <v>2208</v>
      </c>
      <c r="O721" s="306" t="s">
        <v>2208</v>
      </c>
      <c r="P721" s="306" t="s">
        <v>2208</v>
      </c>
      <c r="Q721" s="306" t="s">
        <v>2208</v>
      </c>
      <c r="R721" s="306" t="s">
        <v>2208</v>
      </c>
      <c r="S721" s="306" t="s">
        <v>2208</v>
      </c>
      <c r="T721" s="306" t="s">
        <v>2208</v>
      </c>
      <c r="U721" s="306" t="s">
        <v>2208</v>
      </c>
      <c r="V721" s="306" t="s">
        <v>2208</v>
      </c>
      <c r="W721" s="306" t="s">
        <v>2208</v>
      </c>
      <c r="X721" s="306" t="s">
        <v>2208</v>
      </c>
      <c r="Y721" s="306" t="s">
        <v>2208</v>
      </c>
      <c r="Z721" s="306" t="s">
        <v>2208</v>
      </c>
    </row>
    <row r="722" spans="2:26" hidden="1" outlineLevel="1" x14ac:dyDescent="0.3">
      <c r="B722" s="306" t="s">
        <v>3044</v>
      </c>
      <c r="C722" s="306" t="s">
        <v>2208</v>
      </c>
      <c r="D722" s="306" t="s">
        <v>2208</v>
      </c>
      <c r="E722" s="306" t="s">
        <v>2208</v>
      </c>
      <c r="F722" s="306" t="s">
        <v>2208</v>
      </c>
      <c r="G722" s="306" t="s">
        <v>2208</v>
      </c>
      <c r="H722" s="306" t="s">
        <v>2208</v>
      </c>
      <c r="I722" s="306" t="s">
        <v>2208</v>
      </c>
      <c r="J722" s="306" t="s">
        <v>2208</v>
      </c>
      <c r="K722" s="306" t="s">
        <v>2208</v>
      </c>
      <c r="L722" s="306" t="s">
        <v>2208</v>
      </c>
      <c r="M722" s="306" t="s">
        <v>2208</v>
      </c>
      <c r="N722" s="306" t="s">
        <v>2208</v>
      </c>
      <c r="O722" s="306" t="s">
        <v>2208</v>
      </c>
      <c r="P722" s="306" t="s">
        <v>2208</v>
      </c>
      <c r="Q722" s="306" t="s">
        <v>2208</v>
      </c>
      <c r="R722" s="306" t="s">
        <v>2208</v>
      </c>
      <c r="S722" s="306" t="s">
        <v>2208</v>
      </c>
      <c r="T722" s="306" t="s">
        <v>2208</v>
      </c>
      <c r="U722" s="306" t="s">
        <v>2208</v>
      </c>
      <c r="V722" s="306" t="s">
        <v>2208</v>
      </c>
      <c r="W722" s="306" t="s">
        <v>2208</v>
      </c>
      <c r="X722" s="306" t="s">
        <v>2208</v>
      </c>
      <c r="Y722" s="306" t="s">
        <v>2208</v>
      </c>
      <c r="Z722" s="306" t="s">
        <v>2208</v>
      </c>
    </row>
    <row r="723" spans="2:26" hidden="1" outlineLevel="1" x14ac:dyDescent="0.3">
      <c r="B723" s="306" t="s">
        <v>3045</v>
      </c>
      <c r="C723" s="306" t="s">
        <v>2208</v>
      </c>
      <c r="D723" s="306" t="s">
        <v>2208</v>
      </c>
      <c r="E723" s="306" t="s">
        <v>2208</v>
      </c>
      <c r="F723" s="306" t="s">
        <v>2208</v>
      </c>
      <c r="G723" s="306" t="s">
        <v>2208</v>
      </c>
      <c r="H723" s="306" t="s">
        <v>2208</v>
      </c>
      <c r="I723" s="306" t="s">
        <v>2208</v>
      </c>
      <c r="J723" s="306" t="s">
        <v>2208</v>
      </c>
      <c r="K723" s="306" t="s">
        <v>2208</v>
      </c>
      <c r="L723" s="306" t="s">
        <v>2208</v>
      </c>
      <c r="M723" s="306" t="s">
        <v>2208</v>
      </c>
      <c r="N723" s="306" t="s">
        <v>2208</v>
      </c>
      <c r="O723" s="306" t="s">
        <v>2208</v>
      </c>
      <c r="P723" s="306" t="s">
        <v>2208</v>
      </c>
      <c r="Q723" s="306" t="s">
        <v>2208</v>
      </c>
      <c r="R723" s="306" t="s">
        <v>2208</v>
      </c>
      <c r="S723" s="306" t="s">
        <v>2208</v>
      </c>
      <c r="T723" s="306" t="s">
        <v>2208</v>
      </c>
      <c r="U723" s="306" t="s">
        <v>2208</v>
      </c>
      <c r="V723" s="306" t="s">
        <v>2208</v>
      </c>
      <c r="W723" s="306" t="s">
        <v>2208</v>
      </c>
      <c r="X723" s="306" t="s">
        <v>2208</v>
      </c>
      <c r="Y723" s="306" t="s">
        <v>2208</v>
      </c>
      <c r="Z723" s="306" t="s">
        <v>2208</v>
      </c>
    </row>
    <row r="724" spans="2:26" hidden="1" outlineLevel="1" x14ac:dyDescent="0.3">
      <c r="B724" s="306" t="s">
        <v>3046</v>
      </c>
      <c r="C724" s="306" t="s">
        <v>2208</v>
      </c>
      <c r="D724" s="306" t="s">
        <v>2208</v>
      </c>
      <c r="E724" s="306" t="s">
        <v>2208</v>
      </c>
      <c r="F724" s="306" t="s">
        <v>2208</v>
      </c>
      <c r="G724" s="306" t="s">
        <v>2208</v>
      </c>
      <c r="H724" s="306" t="s">
        <v>2208</v>
      </c>
      <c r="I724" s="306" t="s">
        <v>2208</v>
      </c>
      <c r="J724" s="306" t="s">
        <v>2208</v>
      </c>
      <c r="K724" s="306" t="s">
        <v>2208</v>
      </c>
      <c r="L724" s="306" t="s">
        <v>2208</v>
      </c>
      <c r="M724" s="306" t="s">
        <v>2208</v>
      </c>
      <c r="N724" s="306" t="s">
        <v>2208</v>
      </c>
      <c r="O724" s="306" t="s">
        <v>2208</v>
      </c>
      <c r="P724" s="306" t="s">
        <v>2208</v>
      </c>
      <c r="Q724" s="306" t="s">
        <v>2208</v>
      </c>
      <c r="R724" s="306" t="s">
        <v>2208</v>
      </c>
      <c r="S724" s="306" t="s">
        <v>2208</v>
      </c>
      <c r="T724" s="306" t="s">
        <v>2208</v>
      </c>
      <c r="U724" s="306" t="s">
        <v>2208</v>
      </c>
      <c r="V724" s="306" t="s">
        <v>2208</v>
      </c>
      <c r="W724" s="306" t="s">
        <v>2208</v>
      </c>
      <c r="X724" s="306" t="s">
        <v>2208</v>
      </c>
      <c r="Y724" s="306" t="s">
        <v>2208</v>
      </c>
      <c r="Z724" s="306" t="s">
        <v>2208</v>
      </c>
    </row>
    <row r="725" spans="2:26" hidden="1" outlineLevel="1" x14ac:dyDescent="0.3">
      <c r="B725" s="306" t="s">
        <v>3047</v>
      </c>
      <c r="C725" s="306" t="s">
        <v>2208</v>
      </c>
      <c r="D725" s="306" t="s">
        <v>2208</v>
      </c>
      <c r="E725" s="306" t="s">
        <v>2208</v>
      </c>
      <c r="F725" s="306" t="s">
        <v>2208</v>
      </c>
      <c r="G725" s="306" t="s">
        <v>2208</v>
      </c>
      <c r="H725" s="306" t="s">
        <v>2208</v>
      </c>
      <c r="I725" s="306" t="s">
        <v>2208</v>
      </c>
      <c r="J725" s="306" t="s">
        <v>2208</v>
      </c>
      <c r="K725" s="306" t="s">
        <v>2208</v>
      </c>
      <c r="L725" s="306" t="s">
        <v>2208</v>
      </c>
      <c r="M725" s="306" t="s">
        <v>2208</v>
      </c>
      <c r="N725" s="306" t="s">
        <v>2208</v>
      </c>
      <c r="O725" s="306" t="s">
        <v>2208</v>
      </c>
      <c r="P725" s="306" t="s">
        <v>2208</v>
      </c>
      <c r="Q725" s="306" t="s">
        <v>2208</v>
      </c>
      <c r="R725" s="306" t="s">
        <v>2208</v>
      </c>
      <c r="S725" s="306" t="s">
        <v>2208</v>
      </c>
      <c r="T725" s="306" t="s">
        <v>2208</v>
      </c>
      <c r="U725" s="306" t="s">
        <v>2208</v>
      </c>
      <c r="V725" s="306" t="s">
        <v>2208</v>
      </c>
      <c r="W725" s="306" t="s">
        <v>2208</v>
      </c>
      <c r="X725" s="306" t="s">
        <v>2208</v>
      </c>
      <c r="Y725" s="306" t="s">
        <v>2208</v>
      </c>
      <c r="Z725" s="306" t="s">
        <v>2208</v>
      </c>
    </row>
    <row r="726" spans="2:26" hidden="1" outlineLevel="1" x14ac:dyDescent="0.3">
      <c r="B726" s="306" t="s">
        <v>3048</v>
      </c>
      <c r="C726" s="306" t="s">
        <v>2208</v>
      </c>
      <c r="D726" s="306" t="s">
        <v>2208</v>
      </c>
      <c r="E726" s="306" t="s">
        <v>2208</v>
      </c>
      <c r="F726" s="306" t="s">
        <v>2208</v>
      </c>
      <c r="G726" s="306" t="s">
        <v>2208</v>
      </c>
      <c r="H726" s="306" t="s">
        <v>2208</v>
      </c>
      <c r="I726" s="306" t="s">
        <v>2208</v>
      </c>
      <c r="J726" s="306" t="s">
        <v>2208</v>
      </c>
      <c r="K726" s="306" t="s">
        <v>2208</v>
      </c>
      <c r="L726" s="306" t="s">
        <v>2208</v>
      </c>
      <c r="M726" s="306" t="s">
        <v>2208</v>
      </c>
      <c r="N726" s="306" t="s">
        <v>2208</v>
      </c>
      <c r="O726" s="306" t="s">
        <v>2208</v>
      </c>
      <c r="P726" s="306" t="s">
        <v>2208</v>
      </c>
      <c r="Q726" s="306" t="s">
        <v>2208</v>
      </c>
      <c r="R726" s="306" t="s">
        <v>2208</v>
      </c>
      <c r="S726" s="306" t="s">
        <v>2208</v>
      </c>
      <c r="T726" s="306" t="s">
        <v>2208</v>
      </c>
      <c r="U726" s="306" t="s">
        <v>2208</v>
      </c>
      <c r="V726" s="306" t="s">
        <v>2208</v>
      </c>
      <c r="W726" s="306" t="s">
        <v>2208</v>
      </c>
      <c r="X726" s="306" t="s">
        <v>2208</v>
      </c>
      <c r="Y726" s="306" t="s">
        <v>2208</v>
      </c>
      <c r="Z726" s="306" t="s">
        <v>2208</v>
      </c>
    </row>
    <row r="727" spans="2:26" hidden="1" outlineLevel="1" x14ac:dyDescent="0.3">
      <c r="B727" s="306" t="s">
        <v>3049</v>
      </c>
      <c r="C727" s="306" t="s">
        <v>2208</v>
      </c>
      <c r="D727" s="306" t="s">
        <v>2208</v>
      </c>
      <c r="E727" s="306" t="s">
        <v>2208</v>
      </c>
      <c r="F727" s="306" t="s">
        <v>2208</v>
      </c>
      <c r="G727" s="306" t="s">
        <v>2208</v>
      </c>
      <c r="H727" s="306" t="s">
        <v>2208</v>
      </c>
      <c r="I727" s="306" t="s">
        <v>2208</v>
      </c>
      <c r="J727" s="306" t="s">
        <v>2208</v>
      </c>
      <c r="K727" s="306" t="s">
        <v>2208</v>
      </c>
      <c r="L727" s="306" t="s">
        <v>2208</v>
      </c>
      <c r="M727" s="306" t="s">
        <v>2208</v>
      </c>
      <c r="N727" s="306" t="s">
        <v>2208</v>
      </c>
      <c r="O727" s="306" t="s">
        <v>2208</v>
      </c>
      <c r="P727" s="306" t="s">
        <v>2208</v>
      </c>
      <c r="Q727" s="306" t="s">
        <v>2208</v>
      </c>
      <c r="R727" s="306" t="s">
        <v>2208</v>
      </c>
      <c r="S727" s="306" t="s">
        <v>2208</v>
      </c>
      <c r="T727" s="306" t="s">
        <v>2208</v>
      </c>
      <c r="U727" s="306" t="s">
        <v>2208</v>
      </c>
      <c r="V727" s="306" t="s">
        <v>2208</v>
      </c>
      <c r="W727" s="306" t="s">
        <v>2208</v>
      </c>
      <c r="X727" s="306" t="s">
        <v>2208</v>
      </c>
      <c r="Y727" s="306" t="s">
        <v>2208</v>
      </c>
      <c r="Z727" s="306" t="s">
        <v>2208</v>
      </c>
    </row>
    <row r="728" spans="2:26" hidden="1" outlineLevel="1" x14ac:dyDescent="0.3">
      <c r="B728" s="306" t="s">
        <v>3050</v>
      </c>
      <c r="C728" s="306" t="s">
        <v>2208</v>
      </c>
      <c r="D728" s="306" t="s">
        <v>2208</v>
      </c>
      <c r="E728" s="306" t="s">
        <v>2208</v>
      </c>
      <c r="F728" s="306" t="s">
        <v>2208</v>
      </c>
      <c r="G728" s="306" t="s">
        <v>2208</v>
      </c>
      <c r="H728" s="306" t="s">
        <v>2208</v>
      </c>
      <c r="I728" s="306" t="s">
        <v>2208</v>
      </c>
      <c r="J728" s="306" t="s">
        <v>2208</v>
      </c>
      <c r="K728" s="306" t="s">
        <v>2208</v>
      </c>
      <c r="L728" s="306" t="s">
        <v>2208</v>
      </c>
      <c r="M728" s="306" t="s">
        <v>2208</v>
      </c>
      <c r="N728" s="306" t="s">
        <v>2208</v>
      </c>
      <c r="O728" s="306" t="s">
        <v>2208</v>
      </c>
      <c r="P728" s="306" t="s">
        <v>2208</v>
      </c>
      <c r="Q728" s="306" t="s">
        <v>2208</v>
      </c>
      <c r="R728" s="306" t="s">
        <v>2208</v>
      </c>
      <c r="S728" s="306" t="s">
        <v>2208</v>
      </c>
      <c r="T728" s="306" t="s">
        <v>2208</v>
      </c>
      <c r="U728" s="306" t="s">
        <v>2208</v>
      </c>
      <c r="V728" s="306" t="s">
        <v>2208</v>
      </c>
      <c r="W728" s="306" t="s">
        <v>2208</v>
      </c>
      <c r="X728" s="306" t="s">
        <v>2208</v>
      </c>
      <c r="Y728" s="306" t="s">
        <v>2208</v>
      </c>
      <c r="Z728" s="306" t="s">
        <v>2208</v>
      </c>
    </row>
    <row r="729" spans="2:26" hidden="1" outlineLevel="1" x14ac:dyDescent="0.3"/>
    <row r="730" spans="2:26" collapsed="1" x14ac:dyDescent="0.3">
      <c r="B730" s="660" t="s">
        <v>2252</v>
      </c>
    </row>
    <row r="731" spans="2:26" x14ac:dyDescent="0.3">
      <c r="B731" s="306"/>
      <c r="C731" s="306" t="s">
        <v>242</v>
      </c>
      <c r="D731" s="306" t="s">
        <v>243</v>
      </c>
      <c r="E731" s="306" t="s">
        <v>244</v>
      </c>
      <c r="F731" s="306" t="s">
        <v>245</v>
      </c>
      <c r="G731" s="306" t="s">
        <v>246</v>
      </c>
      <c r="H731" s="306" t="s">
        <v>247</v>
      </c>
      <c r="I731" s="306" t="s">
        <v>248</v>
      </c>
      <c r="J731" s="306" t="s">
        <v>249</v>
      </c>
      <c r="K731" s="306" t="s">
        <v>250</v>
      </c>
      <c r="L731" s="306" t="s">
        <v>251</v>
      </c>
      <c r="M731" s="306" t="s">
        <v>252</v>
      </c>
      <c r="N731" s="306" t="s">
        <v>253</v>
      </c>
      <c r="O731" s="306" t="s">
        <v>254</v>
      </c>
      <c r="P731" s="306" t="s">
        <v>255</v>
      </c>
      <c r="Q731" s="306" t="s">
        <v>256</v>
      </c>
      <c r="R731" s="306" t="s">
        <v>257</v>
      </c>
      <c r="S731" s="306" t="s">
        <v>258</v>
      </c>
      <c r="T731" s="306" t="s">
        <v>259</v>
      </c>
      <c r="U731" s="306" t="s">
        <v>260</v>
      </c>
      <c r="V731" s="306" t="s">
        <v>261</v>
      </c>
      <c r="W731" s="306" t="s">
        <v>262</v>
      </c>
      <c r="X731" s="306" t="s">
        <v>263</v>
      </c>
      <c r="Y731" s="306" t="s">
        <v>264</v>
      </c>
      <c r="Z731" s="306" t="s">
        <v>265</v>
      </c>
    </row>
    <row r="732" spans="2:26" hidden="1" outlineLevel="1" x14ac:dyDescent="0.3">
      <c r="B732" s="306" t="s">
        <v>3051</v>
      </c>
      <c r="C732" s="306" t="s">
        <v>2208</v>
      </c>
      <c r="D732" s="306" t="s">
        <v>2208</v>
      </c>
      <c r="E732" s="306" t="s">
        <v>2208</v>
      </c>
      <c r="F732" s="306" t="s">
        <v>2208</v>
      </c>
      <c r="G732" s="306" t="s">
        <v>2208</v>
      </c>
      <c r="H732" s="306" t="s">
        <v>2208</v>
      </c>
      <c r="I732" s="306" t="s">
        <v>2208</v>
      </c>
      <c r="J732" s="306" t="s">
        <v>2208</v>
      </c>
      <c r="K732" s="306" t="s">
        <v>2208</v>
      </c>
      <c r="L732" s="306" t="s">
        <v>2208</v>
      </c>
      <c r="M732" s="306" t="s">
        <v>2208</v>
      </c>
      <c r="N732" s="306" t="s">
        <v>2208</v>
      </c>
      <c r="O732" s="306" t="s">
        <v>2208</v>
      </c>
      <c r="P732" s="306" t="s">
        <v>2208</v>
      </c>
      <c r="Q732" s="306" t="s">
        <v>2208</v>
      </c>
      <c r="R732" s="306" t="s">
        <v>2208</v>
      </c>
      <c r="S732" s="306" t="s">
        <v>2208</v>
      </c>
      <c r="T732" s="306" t="s">
        <v>2208</v>
      </c>
      <c r="U732" s="306" t="s">
        <v>2208</v>
      </c>
      <c r="V732" s="306" t="s">
        <v>2208</v>
      </c>
      <c r="W732" s="306" t="s">
        <v>2208</v>
      </c>
      <c r="X732" s="306" t="s">
        <v>2208</v>
      </c>
      <c r="Y732" s="306" t="s">
        <v>2208</v>
      </c>
      <c r="Z732" s="306" t="s">
        <v>2208</v>
      </c>
    </row>
    <row r="733" spans="2:26" hidden="1" outlineLevel="1" x14ac:dyDescent="0.3">
      <c r="B733" s="306" t="s">
        <v>3052</v>
      </c>
      <c r="C733" s="306" t="s">
        <v>2208</v>
      </c>
      <c r="D733" s="306" t="s">
        <v>2208</v>
      </c>
      <c r="E733" s="306" t="s">
        <v>2208</v>
      </c>
      <c r="F733" s="306" t="s">
        <v>2208</v>
      </c>
      <c r="G733" s="306" t="s">
        <v>2208</v>
      </c>
      <c r="H733" s="306" t="s">
        <v>2208</v>
      </c>
      <c r="I733" s="306" t="s">
        <v>2208</v>
      </c>
      <c r="J733" s="306" t="s">
        <v>2208</v>
      </c>
      <c r="K733" s="306" t="s">
        <v>2208</v>
      </c>
      <c r="L733" s="306" t="s">
        <v>2208</v>
      </c>
      <c r="M733" s="306" t="s">
        <v>2208</v>
      </c>
      <c r="N733" s="306" t="s">
        <v>2208</v>
      </c>
      <c r="O733" s="306" t="s">
        <v>2208</v>
      </c>
      <c r="P733" s="306" t="s">
        <v>2208</v>
      </c>
      <c r="Q733" s="306" t="s">
        <v>2208</v>
      </c>
      <c r="R733" s="306" t="s">
        <v>2208</v>
      </c>
      <c r="S733" s="306" t="s">
        <v>2208</v>
      </c>
      <c r="T733" s="306" t="s">
        <v>2208</v>
      </c>
      <c r="U733" s="306" t="s">
        <v>2208</v>
      </c>
      <c r="V733" s="306" t="s">
        <v>2208</v>
      </c>
      <c r="W733" s="306" t="s">
        <v>2208</v>
      </c>
      <c r="X733" s="306" t="s">
        <v>2208</v>
      </c>
      <c r="Y733" s="306" t="s">
        <v>2208</v>
      </c>
      <c r="Z733" s="306" t="s">
        <v>2208</v>
      </c>
    </row>
    <row r="734" spans="2:26" hidden="1" outlineLevel="1" x14ac:dyDescent="0.3">
      <c r="B734" s="306" t="s">
        <v>3053</v>
      </c>
      <c r="C734" s="306" t="s">
        <v>2208</v>
      </c>
      <c r="D734" s="306" t="s">
        <v>2208</v>
      </c>
      <c r="E734" s="306" t="s">
        <v>2208</v>
      </c>
      <c r="F734" s="306" t="s">
        <v>2208</v>
      </c>
      <c r="G734" s="306" t="s">
        <v>2208</v>
      </c>
      <c r="H734" s="306" t="s">
        <v>2208</v>
      </c>
      <c r="I734" s="306" t="s">
        <v>2208</v>
      </c>
      <c r="J734" s="306" t="s">
        <v>2208</v>
      </c>
      <c r="K734" s="306" t="s">
        <v>2208</v>
      </c>
      <c r="L734" s="306" t="s">
        <v>2208</v>
      </c>
      <c r="M734" s="306" t="s">
        <v>2208</v>
      </c>
      <c r="N734" s="306" t="s">
        <v>2208</v>
      </c>
      <c r="O734" s="306" t="s">
        <v>2208</v>
      </c>
      <c r="P734" s="306" t="s">
        <v>2208</v>
      </c>
      <c r="Q734" s="306" t="s">
        <v>2208</v>
      </c>
      <c r="R734" s="306" t="s">
        <v>2208</v>
      </c>
      <c r="S734" s="306" t="s">
        <v>2208</v>
      </c>
      <c r="T734" s="306" t="s">
        <v>2208</v>
      </c>
      <c r="U734" s="306" t="s">
        <v>2208</v>
      </c>
      <c r="V734" s="306" t="s">
        <v>2208</v>
      </c>
      <c r="W734" s="306" t="s">
        <v>2208</v>
      </c>
      <c r="X734" s="306" t="s">
        <v>2208</v>
      </c>
      <c r="Y734" s="306" t="s">
        <v>2208</v>
      </c>
      <c r="Z734" s="306" t="s">
        <v>2208</v>
      </c>
    </row>
    <row r="735" spans="2:26" hidden="1" outlineLevel="1" x14ac:dyDescent="0.3">
      <c r="B735" s="306" t="s">
        <v>3054</v>
      </c>
      <c r="C735" s="306" t="s">
        <v>2208</v>
      </c>
      <c r="D735" s="306" t="s">
        <v>2208</v>
      </c>
      <c r="E735" s="306" t="s">
        <v>2208</v>
      </c>
      <c r="F735" s="306" t="s">
        <v>2208</v>
      </c>
      <c r="G735" s="306" t="s">
        <v>2208</v>
      </c>
      <c r="H735" s="306" t="s">
        <v>2208</v>
      </c>
      <c r="I735" s="306" t="s">
        <v>2208</v>
      </c>
      <c r="J735" s="306" t="s">
        <v>2208</v>
      </c>
      <c r="K735" s="306" t="s">
        <v>2208</v>
      </c>
      <c r="L735" s="306" t="s">
        <v>2208</v>
      </c>
      <c r="M735" s="306" t="s">
        <v>2208</v>
      </c>
      <c r="N735" s="306" t="s">
        <v>2208</v>
      </c>
      <c r="O735" s="306" t="s">
        <v>2208</v>
      </c>
      <c r="P735" s="306" t="s">
        <v>2208</v>
      </c>
      <c r="Q735" s="306" t="s">
        <v>2208</v>
      </c>
      <c r="R735" s="306" t="s">
        <v>2208</v>
      </c>
      <c r="S735" s="306" t="s">
        <v>2208</v>
      </c>
      <c r="T735" s="306" t="s">
        <v>2208</v>
      </c>
      <c r="U735" s="306" t="s">
        <v>2208</v>
      </c>
      <c r="V735" s="306" t="s">
        <v>2208</v>
      </c>
      <c r="W735" s="306" t="s">
        <v>2208</v>
      </c>
      <c r="X735" s="306" t="s">
        <v>2208</v>
      </c>
      <c r="Y735" s="306" t="s">
        <v>2208</v>
      </c>
      <c r="Z735" s="306" t="s">
        <v>2208</v>
      </c>
    </row>
    <row r="736" spans="2:26" hidden="1" outlineLevel="1" x14ac:dyDescent="0.3">
      <c r="B736" s="306" t="s">
        <v>3055</v>
      </c>
      <c r="C736" s="306" t="s">
        <v>2208</v>
      </c>
      <c r="D736" s="306" t="s">
        <v>2208</v>
      </c>
      <c r="E736" s="306" t="s">
        <v>2208</v>
      </c>
      <c r="F736" s="306" t="s">
        <v>2208</v>
      </c>
      <c r="G736" s="306" t="s">
        <v>2208</v>
      </c>
      <c r="H736" s="306" t="s">
        <v>2208</v>
      </c>
      <c r="I736" s="306" t="s">
        <v>2208</v>
      </c>
      <c r="J736" s="306" t="s">
        <v>2208</v>
      </c>
      <c r="K736" s="306" t="s">
        <v>2208</v>
      </c>
      <c r="L736" s="306" t="s">
        <v>2208</v>
      </c>
      <c r="M736" s="306" t="s">
        <v>2208</v>
      </c>
      <c r="N736" s="306" t="s">
        <v>2208</v>
      </c>
      <c r="O736" s="306" t="s">
        <v>2208</v>
      </c>
      <c r="P736" s="306" t="s">
        <v>2208</v>
      </c>
      <c r="Q736" s="306" t="s">
        <v>2208</v>
      </c>
      <c r="R736" s="306" t="s">
        <v>2208</v>
      </c>
      <c r="S736" s="306" t="s">
        <v>2208</v>
      </c>
      <c r="T736" s="306" t="s">
        <v>2208</v>
      </c>
      <c r="U736" s="306" t="s">
        <v>2208</v>
      </c>
      <c r="V736" s="306" t="s">
        <v>2208</v>
      </c>
      <c r="W736" s="306" t="s">
        <v>2208</v>
      </c>
      <c r="X736" s="306" t="s">
        <v>2208</v>
      </c>
      <c r="Y736" s="306" t="s">
        <v>2208</v>
      </c>
      <c r="Z736" s="306" t="s">
        <v>2208</v>
      </c>
    </row>
    <row r="737" spans="2:26" hidden="1" outlineLevel="1" x14ac:dyDescent="0.3">
      <c r="B737" s="306" t="s">
        <v>3056</v>
      </c>
      <c r="C737" s="306" t="s">
        <v>2208</v>
      </c>
      <c r="D737" s="306" t="s">
        <v>2208</v>
      </c>
      <c r="E737" s="306" t="s">
        <v>2208</v>
      </c>
      <c r="F737" s="306" t="s">
        <v>2208</v>
      </c>
      <c r="G737" s="306" t="s">
        <v>2208</v>
      </c>
      <c r="H737" s="306" t="s">
        <v>2208</v>
      </c>
      <c r="I737" s="306" t="s">
        <v>2208</v>
      </c>
      <c r="J737" s="306" t="s">
        <v>2208</v>
      </c>
      <c r="K737" s="306" t="s">
        <v>2208</v>
      </c>
      <c r="L737" s="306" t="s">
        <v>2208</v>
      </c>
      <c r="M737" s="306" t="s">
        <v>2208</v>
      </c>
      <c r="N737" s="306" t="s">
        <v>2208</v>
      </c>
      <c r="O737" s="306" t="s">
        <v>2208</v>
      </c>
      <c r="P737" s="306" t="s">
        <v>2208</v>
      </c>
      <c r="Q737" s="306" t="s">
        <v>2208</v>
      </c>
      <c r="R737" s="306" t="s">
        <v>2208</v>
      </c>
      <c r="S737" s="306" t="s">
        <v>2208</v>
      </c>
      <c r="T737" s="306" t="s">
        <v>2208</v>
      </c>
      <c r="U737" s="306" t="s">
        <v>2208</v>
      </c>
      <c r="V737" s="306" t="s">
        <v>2208</v>
      </c>
      <c r="W737" s="306" t="s">
        <v>2208</v>
      </c>
      <c r="X737" s="306" t="s">
        <v>2208</v>
      </c>
      <c r="Y737" s="306" t="s">
        <v>2208</v>
      </c>
      <c r="Z737" s="306" t="s">
        <v>2208</v>
      </c>
    </row>
    <row r="738" spans="2:26" hidden="1" outlineLevel="1" x14ac:dyDescent="0.3">
      <c r="B738" s="306" t="s">
        <v>3057</v>
      </c>
      <c r="C738" s="306" t="s">
        <v>2208</v>
      </c>
      <c r="D738" s="306" t="s">
        <v>2208</v>
      </c>
      <c r="E738" s="306" t="s">
        <v>2208</v>
      </c>
      <c r="F738" s="306" t="s">
        <v>2208</v>
      </c>
      <c r="G738" s="306" t="s">
        <v>2208</v>
      </c>
      <c r="H738" s="306" t="s">
        <v>2208</v>
      </c>
      <c r="I738" s="306" t="s">
        <v>2208</v>
      </c>
      <c r="J738" s="306" t="s">
        <v>2208</v>
      </c>
      <c r="K738" s="306" t="s">
        <v>2208</v>
      </c>
      <c r="L738" s="306" t="s">
        <v>2208</v>
      </c>
      <c r="M738" s="306" t="s">
        <v>2208</v>
      </c>
      <c r="N738" s="306" t="s">
        <v>2208</v>
      </c>
      <c r="O738" s="306" t="s">
        <v>2208</v>
      </c>
      <c r="P738" s="306" t="s">
        <v>2208</v>
      </c>
      <c r="Q738" s="306" t="s">
        <v>2208</v>
      </c>
      <c r="R738" s="306" t="s">
        <v>2208</v>
      </c>
      <c r="S738" s="306" t="s">
        <v>2208</v>
      </c>
      <c r="T738" s="306" t="s">
        <v>2208</v>
      </c>
      <c r="U738" s="306" t="s">
        <v>2208</v>
      </c>
      <c r="V738" s="306" t="s">
        <v>2208</v>
      </c>
      <c r="W738" s="306" t="s">
        <v>2208</v>
      </c>
      <c r="X738" s="306" t="s">
        <v>2208</v>
      </c>
      <c r="Y738" s="306" t="s">
        <v>2208</v>
      </c>
      <c r="Z738" s="306" t="s">
        <v>2208</v>
      </c>
    </row>
    <row r="739" spans="2:26" hidden="1" outlineLevel="1" x14ac:dyDescent="0.3">
      <c r="B739" s="306" t="s">
        <v>3058</v>
      </c>
      <c r="C739" s="306" t="s">
        <v>2208</v>
      </c>
      <c r="D739" s="306" t="s">
        <v>2208</v>
      </c>
      <c r="E739" s="306" t="s">
        <v>2208</v>
      </c>
      <c r="F739" s="306" t="s">
        <v>2208</v>
      </c>
      <c r="G739" s="306" t="s">
        <v>2208</v>
      </c>
      <c r="H739" s="306" t="s">
        <v>2208</v>
      </c>
      <c r="I739" s="306" t="s">
        <v>2208</v>
      </c>
      <c r="J739" s="306" t="s">
        <v>2208</v>
      </c>
      <c r="K739" s="306" t="s">
        <v>2208</v>
      </c>
      <c r="L739" s="306" t="s">
        <v>2208</v>
      </c>
      <c r="M739" s="306" t="s">
        <v>2208</v>
      </c>
      <c r="N739" s="306" t="s">
        <v>2208</v>
      </c>
      <c r="O739" s="306" t="s">
        <v>2208</v>
      </c>
      <c r="P739" s="306" t="s">
        <v>2208</v>
      </c>
      <c r="Q739" s="306" t="s">
        <v>2208</v>
      </c>
      <c r="R739" s="306" t="s">
        <v>2208</v>
      </c>
      <c r="S739" s="306" t="s">
        <v>2208</v>
      </c>
      <c r="T739" s="306" t="s">
        <v>2208</v>
      </c>
      <c r="U739" s="306" t="s">
        <v>2208</v>
      </c>
      <c r="V739" s="306" t="s">
        <v>2208</v>
      </c>
      <c r="W739" s="306" t="s">
        <v>2208</v>
      </c>
      <c r="X739" s="306" t="s">
        <v>2208</v>
      </c>
      <c r="Y739" s="306" t="s">
        <v>2208</v>
      </c>
      <c r="Z739" s="306" t="s">
        <v>2208</v>
      </c>
    </row>
    <row r="740" spans="2:26" hidden="1" outlineLevel="1" x14ac:dyDescent="0.3">
      <c r="B740" s="306" t="s">
        <v>3059</v>
      </c>
      <c r="C740" s="306" t="s">
        <v>2208</v>
      </c>
      <c r="D740" s="306" t="s">
        <v>2208</v>
      </c>
      <c r="E740" s="306" t="s">
        <v>2208</v>
      </c>
      <c r="F740" s="306" t="s">
        <v>2208</v>
      </c>
      <c r="G740" s="306" t="s">
        <v>2208</v>
      </c>
      <c r="H740" s="306" t="s">
        <v>2208</v>
      </c>
      <c r="I740" s="306" t="s">
        <v>2208</v>
      </c>
      <c r="J740" s="306" t="s">
        <v>2208</v>
      </c>
      <c r="K740" s="306" t="s">
        <v>2208</v>
      </c>
      <c r="L740" s="306" t="s">
        <v>2208</v>
      </c>
      <c r="M740" s="306" t="s">
        <v>2208</v>
      </c>
      <c r="N740" s="306" t="s">
        <v>2208</v>
      </c>
      <c r="O740" s="306" t="s">
        <v>2208</v>
      </c>
      <c r="P740" s="306" t="s">
        <v>2208</v>
      </c>
      <c r="Q740" s="306" t="s">
        <v>2208</v>
      </c>
      <c r="R740" s="306" t="s">
        <v>2208</v>
      </c>
      <c r="S740" s="306" t="s">
        <v>2208</v>
      </c>
      <c r="T740" s="306" t="s">
        <v>2208</v>
      </c>
      <c r="U740" s="306" t="s">
        <v>2208</v>
      </c>
      <c r="V740" s="306" t="s">
        <v>2208</v>
      </c>
      <c r="W740" s="306" t="s">
        <v>2208</v>
      </c>
      <c r="X740" s="306" t="s">
        <v>2208</v>
      </c>
      <c r="Y740" s="306" t="s">
        <v>2208</v>
      </c>
      <c r="Z740" s="306" t="s">
        <v>2208</v>
      </c>
    </row>
    <row r="741" spans="2:26" hidden="1" outlineLevel="1" x14ac:dyDescent="0.3">
      <c r="B741" s="306" t="s">
        <v>3060</v>
      </c>
      <c r="C741" s="306" t="s">
        <v>2208</v>
      </c>
      <c r="D741" s="306" t="s">
        <v>2208</v>
      </c>
      <c r="E741" s="306" t="s">
        <v>2208</v>
      </c>
      <c r="F741" s="306" t="s">
        <v>2208</v>
      </c>
      <c r="G741" s="306" t="s">
        <v>2208</v>
      </c>
      <c r="H741" s="306" t="s">
        <v>2208</v>
      </c>
      <c r="I741" s="306" t="s">
        <v>2208</v>
      </c>
      <c r="J741" s="306" t="s">
        <v>2208</v>
      </c>
      <c r="K741" s="306" t="s">
        <v>2208</v>
      </c>
      <c r="L741" s="306" t="s">
        <v>2208</v>
      </c>
      <c r="M741" s="306" t="s">
        <v>2208</v>
      </c>
      <c r="N741" s="306" t="s">
        <v>2208</v>
      </c>
      <c r="O741" s="306" t="s">
        <v>2208</v>
      </c>
      <c r="P741" s="306" t="s">
        <v>2208</v>
      </c>
      <c r="Q741" s="306" t="s">
        <v>2208</v>
      </c>
      <c r="R741" s="306" t="s">
        <v>2208</v>
      </c>
      <c r="S741" s="306" t="s">
        <v>2208</v>
      </c>
      <c r="T741" s="306" t="s">
        <v>2208</v>
      </c>
      <c r="U741" s="306" t="s">
        <v>2208</v>
      </c>
      <c r="V741" s="306" t="s">
        <v>2208</v>
      </c>
      <c r="W741" s="306" t="s">
        <v>2208</v>
      </c>
      <c r="X741" s="306" t="s">
        <v>2208</v>
      </c>
      <c r="Y741" s="306" t="s">
        <v>2208</v>
      </c>
      <c r="Z741" s="306" t="s">
        <v>2208</v>
      </c>
    </row>
    <row r="742" spans="2:26" hidden="1" outlineLevel="1" x14ac:dyDescent="0.3">
      <c r="B742" s="306" t="s">
        <v>3061</v>
      </c>
      <c r="C742" s="306" t="s">
        <v>2208</v>
      </c>
      <c r="D742" s="306" t="s">
        <v>2208</v>
      </c>
      <c r="E742" s="306" t="s">
        <v>2208</v>
      </c>
      <c r="F742" s="306" t="s">
        <v>2208</v>
      </c>
      <c r="G742" s="306" t="s">
        <v>2208</v>
      </c>
      <c r="H742" s="306" t="s">
        <v>2208</v>
      </c>
      <c r="I742" s="306" t="s">
        <v>2208</v>
      </c>
      <c r="J742" s="306" t="s">
        <v>2208</v>
      </c>
      <c r="K742" s="306" t="s">
        <v>2208</v>
      </c>
      <c r="L742" s="306" t="s">
        <v>2208</v>
      </c>
      <c r="M742" s="306" t="s">
        <v>2208</v>
      </c>
      <c r="N742" s="306" t="s">
        <v>2208</v>
      </c>
      <c r="O742" s="306" t="s">
        <v>2208</v>
      </c>
      <c r="P742" s="306" t="s">
        <v>2208</v>
      </c>
      <c r="Q742" s="306" t="s">
        <v>2208</v>
      </c>
      <c r="R742" s="306" t="s">
        <v>2208</v>
      </c>
      <c r="S742" s="306" t="s">
        <v>2208</v>
      </c>
      <c r="T742" s="306" t="s">
        <v>2208</v>
      </c>
      <c r="U742" s="306" t="s">
        <v>2208</v>
      </c>
      <c r="V742" s="306" t="s">
        <v>2208</v>
      </c>
      <c r="W742" s="306" t="s">
        <v>2208</v>
      </c>
      <c r="X742" s="306" t="s">
        <v>2208</v>
      </c>
      <c r="Y742" s="306" t="s">
        <v>2208</v>
      </c>
      <c r="Z742" s="306" t="s">
        <v>2208</v>
      </c>
    </row>
    <row r="743" spans="2:26" hidden="1" outlineLevel="1" x14ac:dyDescent="0.3"/>
    <row r="744" spans="2:26" collapsed="1" x14ac:dyDescent="0.3">
      <c r="B744" s="660" t="s">
        <v>3062</v>
      </c>
    </row>
    <row r="745" spans="2:26" x14ac:dyDescent="0.3">
      <c r="B745" s="306"/>
      <c r="C745" s="306" t="s">
        <v>242</v>
      </c>
      <c r="D745" s="306" t="s">
        <v>243</v>
      </c>
      <c r="E745" s="306" t="s">
        <v>244</v>
      </c>
      <c r="F745" s="306" t="s">
        <v>245</v>
      </c>
      <c r="G745" s="306" t="s">
        <v>246</v>
      </c>
      <c r="H745" s="306" t="s">
        <v>247</v>
      </c>
      <c r="I745" s="306" t="s">
        <v>248</v>
      </c>
      <c r="J745" s="306" t="s">
        <v>249</v>
      </c>
      <c r="K745" s="306" t="s">
        <v>250</v>
      </c>
      <c r="L745" s="306" t="s">
        <v>251</v>
      </c>
      <c r="M745" s="306" t="s">
        <v>252</v>
      </c>
      <c r="N745" s="306" t="s">
        <v>253</v>
      </c>
      <c r="O745" s="306" t="s">
        <v>254</v>
      </c>
      <c r="P745" s="306" t="s">
        <v>255</v>
      </c>
      <c r="Q745" s="306" t="s">
        <v>256</v>
      </c>
      <c r="R745" s="306" t="s">
        <v>257</v>
      </c>
      <c r="S745" s="306" t="s">
        <v>258</v>
      </c>
      <c r="T745" s="306" t="s">
        <v>259</v>
      </c>
      <c r="U745" s="306" t="s">
        <v>260</v>
      </c>
      <c r="V745" s="306" t="s">
        <v>261</v>
      </c>
      <c r="W745" s="306" t="s">
        <v>262</v>
      </c>
      <c r="X745" s="306" t="s">
        <v>263</v>
      </c>
      <c r="Y745" s="306" t="s">
        <v>264</v>
      </c>
      <c r="Z745" s="306" t="s">
        <v>265</v>
      </c>
    </row>
    <row r="746" spans="2:26" hidden="1" outlineLevel="1" x14ac:dyDescent="0.3">
      <c r="B746" s="306" t="s">
        <v>3063</v>
      </c>
      <c r="C746" s="306" t="s">
        <v>2208</v>
      </c>
      <c r="D746" s="306" t="s">
        <v>2208</v>
      </c>
      <c r="E746" s="306" t="s">
        <v>2208</v>
      </c>
      <c r="F746" s="306" t="s">
        <v>2208</v>
      </c>
      <c r="G746" s="306" t="s">
        <v>2208</v>
      </c>
      <c r="H746" s="306" t="s">
        <v>2208</v>
      </c>
      <c r="I746" s="306" t="s">
        <v>2208</v>
      </c>
      <c r="J746" s="306" t="s">
        <v>2208</v>
      </c>
      <c r="K746" s="306" t="s">
        <v>2208</v>
      </c>
      <c r="L746" s="306" t="s">
        <v>2208</v>
      </c>
      <c r="M746" s="306" t="s">
        <v>2208</v>
      </c>
      <c r="N746" s="306" t="s">
        <v>2208</v>
      </c>
      <c r="O746" s="306" t="s">
        <v>2208</v>
      </c>
      <c r="P746" s="306" t="s">
        <v>2208</v>
      </c>
      <c r="Q746" s="306" t="s">
        <v>2208</v>
      </c>
      <c r="R746" s="306" t="s">
        <v>2208</v>
      </c>
      <c r="S746" s="306" t="s">
        <v>2208</v>
      </c>
      <c r="T746" s="306" t="s">
        <v>2208</v>
      </c>
      <c r="U746" s="306" t="s">
        <v>2208</v>
      </c>
      <c r="V746" s="306" t="s">
        <v>2208</v>
      </c>
      <c r="W746" s="306" t="s">
        <v>2208</v>
      </c>
      <c r="X746" s="306" t="s">
        <v>2208</v>
      </c>
      <c r="Y746" s="306" t="s">
        <v>2208</v>
      </c>
      <c r="Z746" s="306" t="s">
        <v>2208</v>
      </c>
    </row>
    <row r="747" spans="2:26" hidden="1" outlineLevel="1" x14ac:dyDescent="0.3">
      <c r="B747" s="306" t="s">
        <v>3064</v>
      </c>
      <c r="C747" s="306" t="s">
        <v>2208</v>
      </c>
      <c r="D747" s="306" t="s">
        <v>2208</v>
      </c>
      <c r="E747" s="306" t="s">
        <v>2208</v>
      </c>
      <c r="F747" s="306" t="s">
        <v>2208</v>
      </c>
      <c r="G747" s="306" t="s">
        <v>2208</v>
      </c>
      <c r="H747" s="306" t="s">
        <v>2208</v>
      </c>
      <c r="I747" s="306" t="s">
        <v>2208</v>
      </c>
      <c r="J747" s="306" t="s">
        <v>2208</v>
      </c>
      <c r="K747" s="306" t="s">
        <v>2208</v>
      </c>
      <c r="L747" s="306" t="s">
        <v>2208</v>
      </c>
      <c r="M747" s="306" t="s">
        <v>2208</v>
      </c>
      <c r="N747" s="306" t="s">
        <v>2208</v>
      </c>
      <c r="O747" s="306" t="s">
        <v>2208</v>
      </c>
      <c r="P747" s="306" t="s">
        <v>2208</v>
      </c>
      <c r="Q747" s="306" t="s">
        <v>2208</v>
      </c>
      <c r="R747" s="306" t="s">
        <v>2208</v>
      </c>
      <c r="S747" s="306" t="s">
        <v>2208</v>
      </c>
      <c r="T747" s="306" t="s">
        <v>2208</v>
      </c>
      <c r="U747" s="306" t="s">
        <v>2208</v>
      </c>
      <c r="V747" s="306" t="s">
        <v>2208</v>
      </c>
      <c r="W747" s="306" t="s">
        <v>2208</v>
      </c>
      <c r="X747" s="306" t="s">
        <v>2208</v>
      </c>
      <c r="Y747" s="306" t="s">
        <v>2208</v>
      </c>
      <c r="Z747" s="306" t="s">
        <v>2208</v>
      </c>
    </row>
    <row r="748" spans="2:26" hidden="1" outlineLevel="1" x14ac:dyDescent="0.3">
      <c r="B748" s="306" t="s">
        <v>3065</v>
      </c>
      <c r="C748" s="306" t="s">
        <v>2208</v>
      </c>
      <c r="D748" s="306" t="s">
        <v>2208</v>
      </c>
      <c r="E748" s="306" t="s">
        <v>2208</v>
      </c>
      <c r="F748" s="306" t="s">
        <v>2208</v>
      </c>
      <c r="G748" s="306" t="s">
        <v>2208</v>
      </c>
      <c r="H748" s="306" t="s">
        <v>2208</v>
      </c>
      <c r="I748" s="306" t="s">
        <v>2208</v>
      </c>
      <c r="J748" s="306" t="s">
        <v>2208</v>
      </c>
      <c r="K748" s="306" t="s">
        <v>2208</v>
      </c>
      <c r="L748" s="306" t="s">
        <v>2208</v>
      </c>
      <c r="M748" s="306" t="s">
        <v>2208</v>
      </c>
      <c r="N748" s="306" t="s">
        <v>2208</v>
      </c>
      <c r="O748" s="306" t="s">
        <v>2208</v>
      </c>
      <c r="P748" s="306" t="s">
        <v>2208</v>
      </c>
      <c r="Q748" s="306" t="s">
        <v>2208</v>
      </c>
      <c r="R748" s="306" t="s">
        <v>2208</v>
      </c>
      <c r="S748" s="306" t="s">
        <v>2208</v>
      </c>
      <c r="T748" s="306" t="s">
        <v>2208</v>
      </c>
      <c r="U748" s="306" t="s">
        <v>2208</v>
      </c>
      <c r="V748" s="306" t="s">
        <v>2208</v>
      </c>
      <c r="W748" s="306" t="s">
        <v>2208</v>
      </c>
      <c r="X748" s="306" t="s">
        <v>2208</v>
      </c>
      <c r="Y748" s="306" t="s">
        <v>2208</v>
      </c>
      <c r="Z748" s="306" t="s">
        <v>2208</v>
      </c>
    </row>
    <row r="749" spans="2:26" hidden="1" outlineLevel="1" x14ac:dyDescent="0.3">
      <c r="B749" s="306" t="s">
        <v>3066</v>
      </c>
      <c r="C749" s="306" t="s">
        <v>2208</v>
      </c>
      <c r="D749" s="306" t="s">
        <v>2208</v>
      </c>
      <c r="E749" s="306" t="s">
        <v>2208</v>
      </c>
      <c r="F749" s="306" t="s">
        <v>2208</v>
      </c>
      <c r="G749" s="306" t="s">
        <v>2208</v>
      </c>
      <c r="H749" s="306" t="s">
        <v>2208</v>
      </c>
      <c r="I749" s="306" t="s">
        <v>2208</v>
      </c>
      <c r="J749" s="306" t="s">
        <v>2208</v>
      </c>
      <c r="K749" s="306" t="s">
        <v>2208</v>
      </c>
      <c r="L749" s="306" t="s">
        <v>2208</v>
      </c>
      <c r="M749" s="306" t="s">
        <v>2208</v>
      </c>
      <c r="N749" s="306" t="s">
        <v>2208</v>
      </c>
      <c r="O749" s="306" t="s">
        <v>2208</v>
      </c>
      <c r="P749" s="306" t="s">
        <v>2208</v>
      </c>
      <c r="Q749" s="306" t="s">
        <v>2208</v>
      </c>
      <c r="R749" s="306" t="s">
        <v>2208</v>
      </c>
      <c r="S749" s="306" t="s">
        <v>2208</v>
      </c>
      <c r="T749" s="306" t="s">
        <v>2208</v>
      </c>
      <c r="U749" s="306" t="s">
        <v>2208</v>
      </c>
      <c r="V749" s="306" t="s">
        <v>2208</v>
      </c>
      <c r="W749" s="306" t="s">
        <v>2208</v>
      </c>
      <c r="X749" s="306" t="s">
        <v>2208</v>
      </c>
      <c r="Y749" s="306" t="s">
        <v>2208</v>
      </c>
      <c r="Z749" s="306" t="s">
        <v>2208</v>
      </c>
    </row>
    <row r="750" spans="2:26" hidden="1" outlineLevel="1" x14ac:dyDescent="0.3">
      <c r="B750" s="306" t="s">
        <v>3067</v>
      </c>
      <c r="C750" s="306" t="s">
        <v>2208</v>
      </c>
      <c r="D750" s="306" t="s">
        <v>2208</v>
      </c>
      <c r="E750" s="306" t="s">
        <v>2208</v>
      </c>
      <c r="F750" s="306" t="s">
        <v>2208</v>
      </c>
      <c r="G750" s="306" t="s">
        <v>2208</v>
      </c>
      <c r="H750" s="306" t="s">
        <v>2208</v>
      </c>
      <c r="I750" s="306" t="s">
        <v>2208</v>
      </c>
      <c r="J750" s="306" t="s">
        <v>2208</v>
      </c>
      <c r="K750" s="306" t="s">
        <v>2208</v>
      </c>
      <c r="L750" s="306" t="s">
        <v>2208</v>
      </c>
      <c r="M750" s="306" t="s">
        <v>2208</v>
      </c>
      <c r="N750" s="306" t="s">
        <v>2208</v>
      </c>
      <c r="O750" s="306" t="s">
        <v>2208</v>
      </c>
      <c r="P750" s="306" t="s">
        <v>2208</v>
      </c>
      <c r="Q750" s="306" t="s">
        <v>2208</v>
      </c>
      <c r="R750" s="306" t="s">
        <v>2208</v>
      </c>
      <c r="S750" s="306" t="s">
        <v>2208</v>
      </c>
      <c r="T750" s="306" t="s">
        <v>2208</v>
      </c>
      <c r="U750" s="306" t="s">
        <v>2208</v>
      </c>
      <c r="V750" s="306" t="s">
        <v>2208</v>
      </c>
      <c r="W750" s="306" t="s">
        <v>2208</v>
      </c>
      <c r="X750" s="306" t="s">
        <v>2208</v>
      </c>
      <c r="Y750" s="306" t="s">
        <v>2208</v>
      </c>
      <c r="Z750" s="306" t="s">
        <v>2208</v>
      </c>
    </row>
    <row r="751" spans="2:26" hidden="1" outlineLevel="1" x14ac:dyDescent="0.3">
      <c r="B751" s="306" t="s">
        <v>3068</v>
      </c>
      <c r="C751" s="306" t="s">
        <v>2208</v>
      </c>
      <c r="D751" s="306" t="s">
        <v>2208</v>
      </c>
      <c r="E751" s="306" t="s">
        <v>2208</v>
      </c>
      <c r="F751" s="306" t="s">
        <v>2208</v>
      </c>
      <c r="G751" s="306" t="s">
        <v>2208</v>
      </c>
      <c r="H751" s="306" t="s">
        <v>2208</v>
      </c>
      <c r="I751" s="306" t="s">
        <v>2208</v>
      </c>
      <c r="J751" s="306" t="s">
        <v>2208</v>
      </c>
      <c r="K751" s="306" t="s">
        <v>2208</v>
      </c>
      <c r="L751" s="306" t="s">
        <v>2208</v>
      </c>
      <c r="M751" s="306" t="s">
        <v>2208</v>
      </c>
      <c r="N751" s="306" t="s">
        <v>2208</v>
      </c>
      <c r="O751" s="306" t="s">
        <v>2208</v>
      </c>
      <c r="P751" s="306" t="s">
        <v>2208</v>
      </c>
      <c r="Q751" s="306" t="s">
        <v>2208</v>
      </c>
      <c r="R751" s="306" t="s">
        <v>2208</v>
      </c>
      <c r="S751" s="306" t="s">
        <v>2208</v>
      </c>
      <c r="T751" s="306" t="s">
        <v>2208</v>
      </c>
      <c r="U751" s="306" t="s">
        <v>2208</v>
      </c>
      <c r="V751" s="306" t="s">
        <v>2208</v>
      </c>
      <c r="W751" s="306" t="s">
        <v>2208</v>
      </c>
      <c r="X751" s="306" t="s">
        <v>2208</v>
      </c>
      <c r="Y751" s="306" t="s">
        <v>2208</v>
      </c>
      <c r="Z751" s="306" t="s">
        <v>2208</v>
      </c>
    </row>
    <row r="752" spans="2:26" hidden="1" outlineLevel="1" x14ac:dyDescent="0.3">
      <c r="B752" s="306" t="s">
        <v>3069</v>
      </c>
      <c r="C752" s="306" t="s">
        <v>2208</v>
      </c>
      <c r="D752" s="306" t="s">
        <v>2208</v>
      </c>
      <c r="E752" s="306" t="s">
        <v>2208</v>
      </c>
      <c r="F752" s="306" t="s">
        <v>2208</v>
      </c>
      <c r="G752" s="306" t="s">
        <v>2208</v>
      </c>
      <c r="H752" s="306" t="s">
        <v>2208</v>
      </c>
      <c r="I752" s="306" t="s">
        <v>2208</v>
      </c>
      <c r="J752" s="306" t="s">
        <v>2208</v>
      </c>
      <c r="K752" s="306" t="s">
        <v>2208</v>
      </c>
      <c r="L752" s="306" t="s">
        <v>2208</v>
      </c>
      <c r="M752" s="306" t="s">
        <v>2208</v>
      </c>
      <c r="N752" s="306" t="s">
        <v>2208</v>
      </c>
      <c r="O752" s="306" t="s">
        <v>2208</v>
      </c>
      <c r="P752" s="306" t="s">
        <v>2208</v>
      </c>
      <c r="Q752" s="306" t="s">
        <v>2208</v>
      </c>
      <c r="R752" s="306" t="s">
        <v>2208</v>
      </c>
      <c r="S752" s="306" t="s">
        <v>2208</v>
      </c>
      <c r="T752" s="306" t="s">
        <v>2208</v>
      </c>
      <c r="U752" s="306" t="s">
        <v>2208</v>
      </c>
      <c r="V752" s="306" t="s">
        <v>2208</v>
      </c>
      <c r="W752" s="306" t="s">
        <v>2208</v>
      </c>
      <c r="X752" s="306" t="s">
        <v>2208</v>
      </c>
      <c r="Y752" s="306" t="s">
        <v>2208</v>
      </c>
      <c r="Z752" s="306" t="s">
        <v>2208</v>
      </c>
    </row>
    <row r="753" spans="2:26" hidden="1" outlineLevel="1" x14ac:dyDescent="0.3">
      <c r="B753" s="306" t="s">
        <v>3070</v>
      </c>
      <c r="C753" s="306" t="s">
        <v>2208</v>
      </c>
      <c r="D753" s="306" t="s">
        <v>2208</v>
      </c>
      <c r="E753" s="306" t="s">
        <v>2208</v>
      </c>
      <c r="F753" s="306" t="s">
        <v>2208</v>
      </c>
      <c r="G753" s="306" t="s">
        <v>2208</v>
      </c>
      <c r="H753" s="306" t="s">
        <v>2208</v>
      </c>
      <c r="I753" s="306" t="s">
        <v>2208</v>
      </c>
      <c r="J753" s="306" t="s">
        <v>2208</v>
      </c>
      <c r="K753" s="306" t="s">
        <v>2208</v>
      </c>
      <c r="L753" s="306" t="s">
        <v>2208</v>
      </c>
      <c r="M753" s="306" t="s">
        <v>2208</v>
      </c>
      <c r="N753" s="306" t="s">
        <v>2208</v>
      </c>
      <c r="O753" s="306" t="s">
        <v>2208</v>
      </c>
      <c r="P753" s="306" t="s">
        <v>2208</v>
      </c>
      <c r="Q753" s="306" t="s">
        <v>2208</v>
      </c>
      <c r="R753" s="306" t="s">
        <v>2208</v>
      </c>
      <c r="S753" s="306" t="s">
        <v>2208</v>
      </c>
      <c r="T753" s="306" t="s">
        <v>2208</v>
      </c>
      <c r="U753" s="306" t="s">
        <v>2208</v>
      </c>
      <c r="V753" s="306" t="s">
        <v>2208</v>
      </c>
      <c r="W753" s="306" t="s">
        <v>2208</v>
      </c>
      <c r="X753" s="306" t="s">
        <v>2208</v>
      </c>
      <c r="Y753" s="306" t="s">
        <v>2208</v>
      </c>
      <c r="Z753" s="306" t="s">
        <v>2208</v>
      </c>
    </row>
    <row r="754" spans="2:26" hidden="1" outlineLevel="1" x14ac:dyDescent="0.3">
      <c r="B754" s="306" t="s">
        <v>3071</v>
      </c>
      <c r="C754" s="306" t="s">
        <v>2208</v>
      </c>
      <c r="D754" s="306" t="s">
        <v>2208</v>
      </c>
      <c r="E754" s="306" t="s">
        <v>2208</v>
      </c>
      <c r="F754" s="306" t="s">
        <v>2208</v>
      </c>
      <c r="G754" s="306" t="s">
        <v>2208</v>
      </c>
      <c r="H754" s="306" t="s">
        <v>2208</v>
      </c>
      <c r="I754" s="306" t="s">
        <v>2208</v>
      </c>
      <c r="J754" s="306" t="s">
        <v>2208</v>
      </c>
      <c r="K754" s="306" t="s">
        <v>2208</v>
      </c>
      <c r="L754" s="306" t="s">
        <v>2208</v>
      </c>
      <c r="M754" s="306" t="s">
        <v>2208</v>
      </c>
      <c r="N754" s="306" t="s">
        <v>2208</v>
      </c>
      <c r="O754" s="306" t="s">
        <v>2208</v>
      </c>
      <c r="P754" s="306" t="s">
        <v>2208</v>
      </c>
      <c r="Q754" s="306" t="s">
        <v>2208</v>
      </c>
      <c r="R754" s="306" t="s">
        <v>2208</v>
      </c>
      <c r="S754" s="306" t="s">
        <v>2208</v>
      </c>
      <c r="T754" s="306" t="s">
        <v>2208</v>
      </c>
      <c r="U754" s="306" t="s">
        <v>2208</v>
      </c>
      <c r="V754" s="306" t="s">
        <v>2208</v>
      </c>
      <c r="W754" s="306" t="s">
        <v>2208</v>
      </c>
      <c r="X754" s="306" t="s">
        <v>2208</v>
      </c>
      <c r="Y754" s="306" t="s">
        <v>2208</v>
      </c>
      <c r="Z754" s="306" t="s">
        <v>2208</v>
      </c>
    </row>
    <row r="755" spans="2:26" hidden="1" outlineLevel="1" x14ac:dyDescent="0.3">
      <c r="B755" s="306" t="s">
        <v>3072</v>
      </c>
      <c r="C755" s="306" t="s">
        <v>2208</v>
      </c>
      <c r="D755" s="306" t="s">
        <v>2208</v>
      </c>
      <c r="E755" s="306" t="s">
        <v>2208</v>
      </c>
      <c r="F755" s="306" t="s">
        <v>2208</v>
      </c>
      <c r="G755" s="306" t="s">
        <v>2208</v>
      </c>
      <c r="H755" s="306" t="s">
        <v>2208</v>
      </c>
      <c r="I755" s="306" t="s">
        <v>2208</v>
      </c>
      <c r="J755" s="306" t="s">
        <v>2208</v>
      </c>
      <c r="K755" s="306" t="s">
        <v>2208</v>
      </c>
      <c r="L755" s="306" t="s">
        <v>2208</v>
      </c>
      <c r="M755" s="306" t="s">
        <v>2208</v>
      </c>
      <c r="N755" s="306" t="s">
        <v>2208</v>
      </c>
      <c r="O755" s="306" t="s">
        <v>2208</v>
      </c>
      <c r="P755" s="306" t="s">
        <v>2208</v>
      </c>
      <c r="Q755" s="306" t="s">
        <v>2208</v>
      </c>
      <c r="R755" s="306" t="s">
        <v>2208</v>
      </c>
      <c r="S755" s="306" t="s">
        <v>2208</v>
      </c>
      <c r="T755" s="306" t="s">
        <v>2208</v>
      </c>
      <c r="U755" s="306" t="s">
        <v>2208</v>
      </c>
      <c r="V755" s="306" t="s">
        <v>2208</v>
      </c>
      <c r="W755" s="306" t="s">
        <v>2208</v>
      </c>
      <c r="X755" s="306" t="s">
        <v>2208</v>
      </c>
      <c r="Y755" s="306" t="s">
        <v>2208</v>
      </c>
      <c r="Z755" s="306" t="s">
        <v>2208</v>
      </c>
    </row>
    <row r="756" spans="2:26" hidden="1" outlineLevel="1" x14ac:dyDescent="0.3">
      <c r="B756" s="306" t="s">
        <v>3073</v>
      </c>
      <c r="C756" s="306" t="s">
        <v>2208</v>
      </c>
      <c r="D756" s="306" t="s">
        <v>2208</v>
      </c>
      <c r="E756" s="306" t="s">
        <v>2208</v>
      </c>
      <c r="F756" s="306" t="s">
        <v>2208</v>
      </c>
      <c r="G756" s="306" t="s">
        <v>2208</v>
      </c>
      <c r="H756" s="306" t="s">
        <v>2208</v>
      </c>
      <c r="I756" s="306" t="s">
        <v>2208</v>
      </c>
      <c r="J756" s="306" t="s">
        <v>2208</v>
      </c>
      <c r="K756" s="306" t="s">
        <v>2208</v>
      </c>
      <c r="L756" s="306" t="s">
        <v>2208</v>
      </c>
      <c r="M756" s="306" t="s">
        <v>2208</v>
      </c>
      <c r="N756" s="306" t="s">
        <v>2208</v>
      </c>
      <c r="O756" s="306" t="s">
        <v>2208</v>
      </c>
      <c r="P756" s="306" t="s">
        <v>2208</v>
      </c>
      <c r="Q756" s="306" t="s">
        <v>2208</v>
      </c>
      <c r="R756" s="306" t="s">
        <v>2208</v>
      </c>
      <c r="S756" s="306" t="s">
        <v>2208</v>
      </c>
      <c r="T756" s="306" t="s">
        <v>2208</v>
      </c>
      <c r="U756" s="306" t="s">
        <v>2208</v>
      </c>
      <c r="V756" s="306" t="s">
        <v>2208</v>
      </c>
      <c r="W756" s="306" t="s">
        <v>2208</v>
      </c>
      <c r="X756" s="306" t="s">
        <v>2208</v>
      </c>
      <c r="Y756" s="306" t="s">
        <v>2208</v>
      </c>
      <c r="Z756" s="306" t="s">
        <v>2208</v>
      </c>
    </row>
    <row r="757" spans="2:26" hidden="1" outlineLevel="1" x14ac:dyDescent="0.3">
      <c r="B757" s="306" t="s">
        <v>3074</v>
      </c>
      <c r="C757" s="306" t="s">
        <v>2208</v>
      </c>
      <c r="D757" s="306" t="s">
        <v>2208</v>
      </c>
      <c r="E757" s="306" t="s">
        <v>2208</v>
      </c>
      <c r="F757" s="306" t="s">
        <v>2208</v>
      </c>
      <c r="G757" s="306" t="s">
        <v>2208</v>
      </c>
      <c r="H757" s="306" t="s">
        <v>2208</v>
      </c>
      <c r="I757" s="306" t="s">
        <v>2208</v>
      </c>
      <c r="J757" s="306" t="s">
        <v>2208</v>
      </c>
      <c r="K757" s="306" t="s">
        <v>2208</v>
      </c>
      <c r="L757" s="306" t="s">
        <v>2208</v>
      </c>
      <c r="M757" s="306" t="s">
        <v>2208</v>
      </c>
      <c r="N757" s="306" t="s">
        <v>2208</v>
      </c>
      <c r="O757" s="306" t="s">
        <v>2208</v>
      </c>
      <c r="P757" s="306" t="s">
        <v>2208</v>
      </c>
      <c r="Q757" s="306" t="s">
        <v>2208</v>
      </c>
      <c r="R757" s="306" t="s">
        <v>2208</v>
      </c>
      <c r="S757" s="306" t="s">
        <v>2208</v>
      </c>
      <c r="T757" s="306" t="s">
        <v>2208</v>
      </c>
      <c r="U757" s="306" t="s">
        <v>2208</v>
      </c>
      <c r="V757" s="306" t="s">
        <v>2208</v>
      </c>
      <c r="W757" s="306" t="s">
        <v>2208</v>
      </c>
      <c r="X757" s="306" t="s">
        <v>2208</v>
      </c>
      <c r="Y757" s="306" t="s">
        <v>2208</v>
      </c>
      <c r="Z757" s="306" t="s">
        <v>2208</v>
      </c>
    </row>
    <row r="758" spans="2:26" hidden="1" outlineLevel="1" x14ac:dyDescent="0.3">
      <c r="B758" s="306" t="s">
        <v>3075</v>
      </c>
      <c r="C758" s="306" t="s">
        <v>2208</v>
      </c>
      <c r="D758" s="306" t="s">
        <v>2208</v>
      </c>
      <c r="E758" s="306" t="s">
        <v>2208</v>
      </c>
      <c r="F758" s="306" t="s">
        <v>2208</v>
      </c>
      <c r="G758" s="306" t="s">
        <v>2208</v>
      </c>
      <c r="H758" s="306" t="s">
        <v>2208</v>
      </c>
      <c r="I758" s="306" t="s">
        <v>2208</v>
      </c>
      <c r="J758" s="306" t="s">
        <v>2208</v>
      </c>
      <c r="K758" s="306" t="s">
        <v>2208</v>
      </c>
      <c r="L758" s="306" t="s">
        <v>2208</v>
      </c>
      <c r="M758" s="306" t="s">
        <v>2208</v>
      </c>
      <c r="N758" s="306" t="s">
        <v>2208</v>
      </c>
      <c r="O758" s="306" t="s">
        <v>2208</v>
      </c>
      <c r="P758" s="306" t="s">
        <v>2208</v>
      </c>
      <c r="Q758" s="306" t="s">
        <v>2208</v>
      </c>
      <c r="R758" s="306" t="s">
        <v>2208</v>
      </c>
      <c r="S758" s="306" t="s">
        <v>2208</v>
      </c>
      <c r="T758" s="306" t="s">
        <v>2208</v>
      </c>
      <c r="U758" s="306" t="s">
        <v>2208</v>
      </c>
      <c r="V758" s="306" t="s">
        <v>2208</v>
      </c>
      <c r="W758" s="306" t="s">
        <v>2208</v>
      </c>
      <c r="X758" s="306" t="s">
        <v>2208</v>
      </c>
      <c r="Y758" s="306" t="s">
        <v>2208</v>
      </c>
      <c r="Z758" s="306" t="s">
        <v>2208</v>
      </c>
    </row>
    <row r="759" spans="2:26" hidden="1" outlineLevel="1" x14ac:dyDescent="0.3">
      <c r="B759" s="306" t="s">
        <v>3076</v>
      </c>
      <c r="C759" s="306" t="s">
        <v>2208</v>
      </c>
      <c r="D759" s="306" t="s">
        <v>2208</v>
      </c>
      <c r="E759" s="306" t="s">
        <v>2208</v>
      </c>
      <c r="F759" s="306" t="s">
        <v>2208</v>
      </c>
      <c r="G759" s="306" t="s">
        <v>2208</v>
      </c>
      <c r="H759" s="306" t="s">
        <v>2208</v>
      </c>
      <c r="I759" s="306" t="s">
        <v>2208</v>
      </c>
      <c r="J759" s="306" t="s">
        <v>2208</v>
      </c>
      <c r="K759" s="306" t="s">
        <v>2208</v>
      </c>
      <c r="L759" s="306" t="s">
        <v>2208</v>
      </c>
      <c r="M759" s="306" t="s">
        <v>2208</v>
      </c>
      <c r="N759" s="306" t="s">
        <v>2208</v>
      </c>
      <c r="O759" s="306" t="s">
        <v>2208</v>
      </c>
      <c r="P759" s="306" t="s">
        <v>2208</v>
      </c>
      <c r="Q759" s="306" t="s">
        <v>2208</v>
      </c>
      <c r="R759" s="306" t="s">
        <v>2208</v>
      </c>
      <c r="S759" s="306" t="s">
        <v>2208</v>
      </c>
      <c r="T759" s="306" t="s">
        <v>2208</v>
      </c>
      <c r="U759" s="306" t="s">
        <v>2208</v>
      </c>
      <c r="V759" s="306" t="s">
        <v>2208</v>
      </c>
      <c r="W759" s="306" t="s">
        <v>2208</v>
      </c>
      <c r="X759" s="306" t="s">
        <v>2208</v>
      </c>
      <c r="Y759" s="306" t="s">
        <v>2208</v>
      </c>
      <c r="Z759" s="306" t="s">
        <v>2208</v>
      </c>
    </row>
    <row r="760" spans="2:26" hidden="1" outlineLevel="1" x14ac:dyDescent="0.3">
      <c r="B760" s="306" t="s">
        <v>3077</v>
      </c>
      <c r="C760" s="306" t="s">
        <v>2208</v>
      </c>
      <c r="D760" s="306" t="s">
        <v>2208</v>
      </c>
      <c r="E760" s="306" t="s">
        <v>2208</v>
      </c>
      <c r="F760" s="306" t="s">
        <v>2208</v>
      </c>
      <c r="G760" s="306" t="s">
        <v>2208</v>
      </c>
      <c r="H760" s="306" t="s">
        <v>2208</v>
      </c>
      <c r="I760" s="306" t="s">
        <v>2208</v>
      </c>
      <c r="J760" s="306" t="s">
        <v>2208</v>
      </c>
      <c r="K760" s="306" t="s">
        <v>2208</v>
      </c>
      <c r="L760" s="306" t="s">
        <v>2208</v>
      </c>
      <c r="M760" s="306" t="s">
        <v>2208</v>
      </c>
      <c r="N760" s="306" t="s">
        <v>2208</v>
      </c>
      <c r="O760" s="306" t="s">
        <v>2208</v>
      </c>
      <c r="P760" s="306" t="s">
        <v>2208</v>
      </c>
      <c r="Q760" s="306" t="s">
        <v>2208</v>
      </c>
      <c r="R760" s="306" t="s">
        <v>2208</v>
      </c>
      <c r="S760" s="306" t="s">
        <v>2208</v>
      </c>
      <c r="T760" s="306" t="s">
        <v>2208</v>
      </c>
      <c r="U760" s="306" t="s">
        <v>2208</v>
      </c>
      <c r="V760" s="306" t="s">
        <v>2208</v>
      </c>
      <c r="W760" s="306" t="s">
        <v>2208</v>
      </c>
      <c r="X760" s="306" t="s">
        <v>2208</v>
      </c>
      <c r="Y760" s="306" t="s">
        <v>2208</v>
      </c>
      <c r="Z760" s="306" t="s">
        <v>2208</v>
      </c>
    </row>
    <row r="761" spans="2:26" hidden="1" outlineLevel="1" x14ac:dyDescent="0.3">
      <c r="B761" s="306" t="s">
        <v>3078</v>
      </c>
      <c r="C761" s="306" t="s">
        <v>2208</v>
      </c>
      <c r="D761" s="306" t="s">
        <v>2208</v>
      </c>
      <c r="E761" s="306" t="s">
        <v>2208</v>
      </c>
      <c r="F761" s="306" t="s">
        <v>2208</v>
      </c>
      <c r="G761" s="306" t="s">
        <v>2208</v>
      </c>
      <c r="H761" s="306" t="s">
        <v>2208</v>
      </c>
      <c r="I761" s="306" t="s">
        <v>2208</v>
      </c>
      <c r="J761" s="306" t="s">
        <v>2208</v>
      </c>
      <c r="K761" s="306" t="s">
        <v>2208</v>
      </c>
      <c r="L761" s="306" t="s">
        <v>2208</v>
      </c>
      <c r="M761" s="306" t="s">
        <v>2208</v>
      </c>
      <c r="N761" s="306" t="s">
        <v>2208</v>
      </c>
      <c r="O761" s="306" t="s">
        <v>2208</v>
      </c>
      <c r="P761" s="306" t="s">
        <v>2208</v>
      </c>
      <c r="Q761" s="306" t="s">
        <v>2208</v>
      </c>
      <c r="R761" s="306" t="s">
        <v>2208</v>
      </c>
      <c r="S761" s="306" t="s">
        <v>2208</v>
      </c>
      <c r="T761" s="306" t="s">
        <v>2208</v>
      </c>
      <c r="U761" s="306" t="s">
        <v>2208</v>
      </c>
      <c r="V761" s="306" t="s">
        <v>2208</v>
      </c>
      <c r="W761" s="306" t="s">
        <v>2208</v>
      </c>
      <c r="X761" s="306" t="s">
        <v>2208</v>
      </c>
      <c r="Y761" s="306" t="s">
        <v>2208</v>
      </c>
      <c r="Z761" s="306" t="s">
        <v>2208</v>
      </c>
    </row>
    <row r="762" spans="2:26" hidden="1" outlineLevel="1" x14ac:dyDescent="0.3">
      <c r="B762" s="306" t="s">
        <v>3079</v>
      </c>
      <c r="C762" s="306" t="s">
        <v>2208</v>
      </c>
      <c r="D762" s="306" t="s">
        <v>2208</v>
      </c>
      <c r="E762" s="306" t="s">
        <v>2208</v>
      </c>
      <c r="F762" s="306" t="s">
        <v>2208</v>
      </c>
      <c r="G762" s="306" t="s">
        <v>2208</v>
      </c>
      <c r="H762" s="306" t="s">
        <v>2208</v>
      </c>
      <c r="I762" s="306" t="s">
        <v>2208</v>
      </c>
      <c r="J762" s="306" t="s">
        <v>2208</v>
      </c>
      <c r="K762" s="306" t="s">
        <v>2208</v>
      </c>
      <c r="L762" s="306" t="s">
        <v>2208</v>
      </c>
      <c r="M762" s="306" t="s">
        <v>2208</v>
      </c>
      <c r="N762" s="306" t="s">
        <v>2208</v>
      </c>
      <c r="O762" s="306" t="s">
        <v>2208</v>
      </c>
      <c r="P762" s="306" t="s">
        <v>2208</v>
      </c>
      <c r="Q762" s="306" t="s">
        <v>2208</v>
      </c>
      <c r="R762" s="306" t="s">
        <v>2208</v>
      </c>
      <c r="S762" s="306" t="s">
        <v>2208</v>
      </c>
      <c r="T762" s="306" t="s">
        <v>2208</v>
      </c>
      <c r="U762" s="306" t="s">
        <v>2208</v>
      </c>
      <c r="V762" s="306" t="s">
        <v>2208</v>
      </c>
      <c r="W762" s="306" t="s">
        <v>2208</v>
      </c>
      <c r="X762" s="306" t="s">
        <v>2208</v>
      </c>
      <c r="Y762" s="306" t="s">
        <v>2208</v>
      </c>
      <c r="Z762" s="306" t="s">
        <v>2208</v>
      </c>
    </row>
    <row r="763" spans="2:26" hidden="1" outlineLevel="1" x14ac:dyDescent="0.3">
      <c r="B763" s="306" t="s">
        <v>3080</v>
      </c>
      <c r="C763" s="306" t="s">
        <v>2208</v>
      </c>
      <c r="D763" s="306" t="s">
        <v>2208</v>
      </c>
      <c r="E763" s="306" t="s">
        <v>2208</v>
      </c>
      <c r="F763" s="306" t="s">
        <v>2208</v>
      </c>
      <c r="G763" s="306" t="s">
        <v>2208</v>
      </c>
      <c r="H763" s="306" t="s">
        <v>2208</v>
      </c>
      <c r="I763" s="306" t="s">
        <v>2208</v>
      </c>
      <c r="J763" s="306" t="s">
        <v>2208</v>
      </c>
      <c r="K763" s="306" t="s">
        <v>2208</v>
      </c>
      <c r="L763" s="306" t="s">
        <v>2208</v>
      </c>
      <c r="M763" s="306" t="s">
        <v>2208</v>
      </c>
      <c r="N763" s="306" t="s">
        <v>2208</v>
      </c>
      <c r="O763" s="306" t="s">
        <v>2208</v>
      </c>
      <c r="P763" s="306" t="s">
        <v>2208</v>
      </c>
      <c r="Q763" s="306" t="s">
        <v>2208</v>
      </c>
      <c r="R763" s="306" t="s">
        <v>2208</v>
      </c>
      <c r="S763" s="306" t="s">
        <v>2208</v>
      </c>
      <c r="T763" s="306" t="s">
        <v>2208</v>
      </c>
      <c r="U763" s="306" t="s">
        <v>2208</v>
      </c>
      <c r="V763" s="306" t="s">
        <v>2208</v>
      </c>
      <c r="W763" s="306" t="s">
        <v>2208</v>
      </c>
      <c r="X763" s="306" t="s">
        <v>2208</v>
      </c>
      <c r="Y763" s="306" t="s">
        <v>2208</v>
      </c>
      <c r="Z763" s="306" t="s">
        <v>2208</v>
      </c>
    </row>
    <row r="764" spans="2:26" hidden="1" outlineLevel="1" x14ac:dyDescent="0.3">
      <c r="B764" s="306" t="s">
        <v>3081</v>
      </c>
      <c r="C764" s="306" t="s">
        <v>2208</v>
      </c>
      <c r="D764" s="306" t="s">
        <v>2208</v>
      </c>
      <c r="E764" s="306" t="s">
        <v>2208</v>
      </c>
      <c r="F764" s="306" t="s">
        <v>2208</v>
      </c>
      <c r="G764" s="306" t="s">
        <v>2208</v>
      </c>
      <c r="H764" s="306" t="s">
        <v>2208</v>
      </c>
      <c r="I764" s="306" t="s">
        <v>2208</v>
      </c>
      <c r="J764" s="306" t="s">
        <v>2208</v>
      </c>
      <c r="K764" s="306" t="s">
        <v>2208</v>
      </c>
      <c r="L764" s="306" t="s">
        <v>2208</v>
      </c>
      <c r="M764" s="306" t="s">
        <v>2208</v>
      </c>
      <c r="N764" s="306" t="s">
        <v>2208</v>
      </c>
      <c r="O764" s="306" t="s">
        <v>2208</v>
      </c>
      <c r="P764" s="306" t="s">
        <v>2208</v>
      </c>
      <c r="Q764" s="306" t="s">
        <v>2208</v>
      </c>
      <c r="R764" s="306" t="s">
        <v>2208</v>
      </c>
      <c r="S764" s="306" t="s">
        <v>2208</v>
      </c>
      <c r="T764" s="306" t="s">
        <v>2208</v>
      </c>
      <c r="U764" s="306" t="s">
        <v>2208</v>
      </c>
      <c r="V764" s="306" t="s">
        <v>2208</v>
      </c>
      <c r="W764" s="306" t="s">
        <v>2208</v>
      </c>
      <c r="X764" s="306" t="s">
        <v>2208</v>
      </c>
      <c r="Y764" s="306" t="s">
        <v>2208</v>
      </c>
      <c r="Z764" s="306" t="s">
        <v>2208</v>
      </c>
    </row>
    <row r="765" spans="2:26" hidden="1" outlineLevel="1" x14ac:dyDescent="0.3">
      <c r="B765" s="306" t="s">
        <v>3082</v>
      </c>
      <c r="C765" s="306" t="s">
        <v>2208</v>
      </c>
      <c r="D765" s="306" t="s">
        <v>2208</v>
      </c>
      <c r="E765" s="306" t="s">
        <v>2208</v>
      </c>
      <c r="F765" s="306" t="s">
        <v>2208</v>
      </c>
      <c r="G765" s="306" t="s">
        <v>2208</v>
      </c>
      <c r="H765" s="306" t="s">
        <v>2208</v>
      </c>
      <c r="I765" s="306" t="s">
        <v>2208</v>
      </c>
      <c r="J765" s="306" t="s">
        <v>2208</v>
      </c>
      <c r="K765" s="306" t="s">
        <v>2208</v>
      </c>
      <c r="L765" s="306" t="s">
        <v>2208</v>
      </c>
      <c r="M765" s="306" t="s">
        <v>2208</v>
      </c>
      <c r="N765" s="306" t="s">
        <v>2208</v>
      </c>
      <c r="O765" s="306" t="s">
        <v>2208</v>
      </c>
      <c r="P765" s="306" t="s">
        <v>2208</v>
      </c>
      <c r="Q765" s="306" t="s">
        <v>2208</v>
      </c>
      <c r="R765" s="306" t="s">
        <v>2208</v>
      </c>
      <c r="S765" s="306" t="s">
        <v>2208</v>
      </c>
      <c r="T765" s="306" t="s">
        <v>2208</v>
      </c>
      <c r="U765" s="306" t="s">
        <v>2208</v>
      </c>
      <c r="V765" s="306" t="s">
        <v>2208</v>
      </c>
      <c r="W765" s="306" t="s">
        <v>2208</v>
      </c>
      <c r="X765" s="306" t="s">
        <v>2208</v>
      </c>
      <c r="Y765" s="306" t="s">
        <v>2208</v>
      </c>
      <c r="Z765" s="306" t="s">
        <v>2208</v>
      </c>
    </row>
    <row r="766" spans="2:26" hidden="1" outlineLevel="1" x14ac:dyDescent="0.3">
      <c r="B766" s="306" t="s">
        <v>3083</v>
      </c>
      <c r="C766" s="306" t="s">
        <v>2208</v>
      </c>
      <c r="D766" s="306" t="s">
        <v>2208</v>
      </c>
      <c r="E766" s="306" t="s">
        <v>2208</v>
      </c>
      <c r="F766" s="306" t="s">
        <v>2208</v>
      </c>
      <c r="G766" s="306" t="s">
        <v>2208</v>
      </c>
      <c r="H766" s="306" t="s">
        <v>2208</v>
      </c>
      <c r="I766" s="306" t="s">
        <v>2208</v>
      </c>
      <c r="J766" s="306" t="s">
        <v>2208</v>
      </c>
      <c r="K766" s="306" t="s">
        <v>2208</v>
      </c>
      <c r="L766" s="306" t="s">
        <v>2208</v>
      </c>
      <c r="M766" s="306" t="s">
        <v>2208</v>
      </c>
      <c r="N766" s="306" t="s">
        <v>2208</v>
      </c>
      <c r="O766" s="306" t="s">
        <v>2208</v>
      </c>
      <c r="P766" s="306" t="s">
        <v>2208</v>
      </c>
      <c r="Q766" s="306" t="s">
        <v>2208</v>
      </c>
      <c r="R766" s="306" t="s">
        <v>2208</v>
      </c>
      <c r="S766" s="306" t="s">
        <v>2208</v>
      </c>
      <c r="T766" s="306" t="s">
        <v>2208</v>
      </c>
      <c r="U766" s="306" t="s">
        <v>2208</v>
      </c>
      <c r="V766" s="306" t="s">
        <v>2208</v>
      </c>
      <c r="W766" s="306" t="s">
        <v>2208</v>
      </c>
      <c r="X766" s="306" t="s">
        <v>2208</v>
      </c>
      <c r="Y766" s="306" t="s">
        <v>2208</v>
      </c>
      <c r="Z766" s="306" t="s">
        <v>2208</v>
      </c>
    </row>
    <row r="767" spans="2:26" hidden="1" outlineLevel="1" x14ac:dyDescent="0.3">
      <c r="B767" s="306" t="s">
        <v>3084</v>
      </c>
      <c r="C767" s="306" t="s">
        <v>2208</v>
      </c>
      <c r="D767" s="306" t="s">
        <v>2208</v>
      </c>
      <c r="E767" s="306" t="s">
        <v>2208</v>
      </c>
      <c r="F767" s="306" t="s">
        <v>2208</v>
      </c>
      <c r="G767" s="306" t="s">
        <v>2208</v>
      </c>
      <c r="H767" s="306" t="s">
        <v>2208</v>
      </c>
      <c r="I767" s="306" t="s">
        <v>2208</v>
      </c>
      <c r="J767" s="306" t="s">
        <v>2208</v>
      </c>
      <c r="K767" s="306" t="s">
        <v>2208</v>
      </c>
      <c r="L767" s="306" t="s">
        <v>2208</v>
      </c>
      <c r="M767" s="306" t="s">
        <v>2208</v>
      </c>
      <c r="N767" s="306" t="s">
        <v>2208</v>
      </c>
      <c r="O767" s="306" t="s">
        <v>2208</v>
      </c>
      <c r="P767" s="306" t="s">
        <v>2208</v>
      </c>
      <c r="Q767" s="306" t="s">
        <v>2208</v>
      </c>
      <c r="R767" s="306" t="s">
        <v>2208</v>
      </c>
      <c r="S767" s="306" t="s">
        <v>2208</v>
      </c>
      <c r="T767" s="306" t="s">
        <v>2208</v>
      </c>
      <c r="U767" s="306" t="s">
        <v>2208</v>
      </c>
      <c r="V767" s="306" t="s">
        <v>2208</v>
      </c>
      <c r="W767" s="306" t="s">
        <v>2208</v>
      </c>
      <c r="X767" s="306" t="s">
        <v>2208</v>
      </c>
      <c r="Y767" s="306" t="s">
        <v>2208</v>
      </c>
      <c r="Z767" s="306" t="s">
        <v>2208</v>
      </c>
    </row>
    <row r="768" spans="2:26" hidden="1" outlineLevel="1" x14ac:dyDescent="0.3">
      <c r="B768" s="306" t="s">
        <v>3085</v>
      </c>
      <c r="C768" s="306" t="s">
        <v>2208</v>
      </c>
      <c r="D768" s="306" t="s">
        <v>2208</v>
      </c>
      <c r="E768" s="306" t="s">
        <v>2208</v>
      </c>
      <c r="F768" s="306" t="s">
        <v>2208</v>
      </c>
      <c r="G768" s="306" t="s">
        <v>2208</v>
      </c>
      <c r="H768" s="306" t="s">
        <v>2208</v>
      </c>
      <c r="I768" s="306" t="s">
        <v>2208</v>
      </c>
      <c r="J768" s="306" t="s">
        <v>2208</v>
      </c>
      <c r="K768" s="306" t="s">
        <v>2208</v>
      </c>
      <c r="L768" s="306" t="s">
        <v>2208</v>
      </c>
      <c r="M768" s="306" t="s">
        <v>2208</v>
      </c>
      <c r="N768" s="306" t="s">
        <v>2208</v>
      </c>
      <c r="O768" s="306" t="s">
        <v>2208</v>
      </c>
      <c r="P768" s="306" t="s">
        <v>2208</v>
      </c>
      <c r="Q768" s="306" t="s">
        <v>2208</v>
      </c>
      <c r="R768" s="306" t="s">
        <v>2208</v>
      </c>
      <c r="S768" s="306" t="s">
        <v>2208</v>
      </c>
      <c r="T768" s="306" t="s">
        <v>2208</v>
      </c>
      <c r="U768" s="306" t="s">
        <v>2208</v>
      </c>
      <c r="V768" s="306" t="s">
        <v>2208</v>
      </c>
      <c r="W768" s="306" t="s">
        <v>2208</v>
      </c>
      <c r="X768" s="306" t="s">
        <v>2208</v>
      </c>
      <c r="Y768" s="306" t="s">
        <v>2208</v>
      </c>
      <c r="Z768" s="306" t="s">
        <v>2208</v>
      </c>
    </row>
    <row r="769" spans="2:26" hidden="1" outlineLevel="1" x14ac:dyDescent="0.3">
      <c r="B769" s="306" t="s">
        <v>3086</v>
      </c>
      <c r="C769" s="306" t="s">
        <v>2208</v>
      </c>
      <c r="D769" s="306" t="s">
        <v>2208</v>
      </c>
      <c r="E769" s="306" t="s">
        <v>2208</v>
      </c>
      <c r="F769" s="306" t="s">
        <v>2208</v>
      </c>
      <c r="G769" s="306" t="s">
        <v>2208</v>
      </c>
      <c r="H769" s="306" t="s">
        <v>2208</v>
      </c>
      <c r="I769" s="306" t="s">
        <v>2208</v>
      </c>
      <c r="J769" s="306" t="s">
        <v>2208</v>
      </c>
      <c r="K769" s="306" t="s">
        <v>2208</v>
      </c>
      <c r="L769" s="306" t="s">
        <v>2208</v>
      </c>
      <c r="M769" s="306" t="s">
        <v>2208</v>
      </c>
      <c r="N769" s="306" t="s">
        <v>2208</v>
      </c>
      <c r="O769" s="306" t="s">
        <v>2208</v>
      </c>
      <c r="P769" s="306" t="s">
        <v>2208</v>
      </c>
      <c r="Q769" s="306" t="s">
        <v>2208</v>
      </c>
      <c r="R769" s="306" t="s">
        <v>2208</v>
      </c>
      <c r="S769" s="306" t="s">
        <v>2208</v>
      </c>
      <c r="T769" s="306" t="s">
        <v>2208</v>
      </c>
      <c r="U769" s="306" t="s">
        <v>2208</v>
      </c>
      <c r="V769" s="306" t="s">
        <v>2208</v>
      </c>
      <c r="W769" s="306" t="s">
        <v>2208</v>
      </c>
      <c r="X769" s="306" t="s">
        <v>2208</v>
      </c>
      <c r="Y769" s="306" t="s">
        <v>2208</v>
      </c>
      <c r="Z769" s="306" t="s">
        <v>2208</v>
      </c>
    </row>
    <row r="770" spans="2:26" hidden="1" outlineLevel="1" x14ac:dyDescent="0.3">
      <c r="B770" s="306" t="s">
        <v>3087</v>
      </c>
      <c r="C770" s="306" t="s">
        <v>2208</v>
      </c>
      <c r="D770" s="306" t="s">
        <v>2208</v>
      </c>
      <c r="E770" s="306" t="s">
        <v>2208</v>
      </c>
      <c r="F770" s="306" t="s">
        <v>2208</v>
      </c>
      <c r="G770" s="306" t="s">
        <v>2208</v>
      </c>
      <c r="H770" s="306" t="s">
        <v>2208</v>
      </c>
      <c r="I770" s="306" t="s">
        <v>2208</v>
      </c>
      <c r="J770" s="306" t="s">
        <v>2208</v>
      </c>
      <c r="K770" s="306" t="s">
        <v>2208</v>
      </c>
      <c r="L770" s="306" t="s">
        <v>2208</v>
      </c>
      <c r="M770" s="306" t="s">
        <v>2208</v>
      </c>
      <c r="N770" s="306" t="s">
        <v>2208</v>
      </c>
      <c r="O770" s="306" t="s">
        <v>2208</v>
      </c>
      <c r="P770" s="306" t="s">
        <v>2208</v>
      </c>
      <c r="Q770" s="306" t="s">
        <v>2208</v>
      </c>
      <c r="R770" s="306" t="s">
        <v>2208</v>
      </c>
      <c r="S770" s="306" t="s">
        <v>2208</v>
      </c>
      <c r="T770" s="306" t="s">
        <v>2208</v>
      </c>
      <c r="U770" s="306" t="s">
        <v>2208</v>
      </c>
      <c r="V770" s="306" t="s">
        <v>2208</v>
      </c>
      <c r="W770" s="306" t="s">
        <v>2208</v>
      </c>
      <c r="X770" s="306" t="s">
        <v>2208</v>
      </c>
      <c r="Y770" s="306" t="s">
        <v>2208</v>
      </c>
      <c r="Z770" s="306" t="s">
        <v>2208</v>
      </c>
    </row>
    <row r="771" spans="2:26" hidden="1" outlineLevel="1" x14ac:dyDescent="0.3">
      <c r="B771" s="306" t="s">
        <v>3088</v>
      </c>
      <c r="C771" s="306" t="s">
        <v>2208</v>
      </c>
      <c r="D771" s="306" t="s">
        <v>2208</v>
      </c>
      <c r="E771" s="306" t="s">
        <v>2208</v>
      </c>
      <c r="F771" s="306" t="s">
        <v>2208</v>
      </c>
      <c r="G771" s="306" t="s">
        <v>2208</v>
      </c>
      <c r="H771" s="306" t="s">
        <v>2208</v>
      </c>
      <c r="I771" s="306" t="s">
        <v>2208</v>
      </c>
      <c r="J771" s="306" t="s">
        <v>2208</v>
      </c>
      <c r="K771" s="306" t="s">
        <v>2208</v>
      </c>
      <c r="L771" s="306" t="s">
        <v>2208</v>
      </c>
      <c r="M771" s="306" t="s">
        <v>2208</v>
      </c>
      <c r="N771" s="306" t="s">
        <v>2208</v>
      </c>
      <c r="O771" s="306" t="s">
        <v>2208</v>
      </c>
      <c r="P771" s="306" t="s">
        <v>2208</v>
      </c>
      <c r="Q771" s="306" t="s">
        <v>2208</v>
      </c>
      <c r="R771" s="306" t="s">
        <v>2208</v>
      </c>
      <c r="S771" s="306" t="s">
        <v>2208</v>
      </c>
      <c r="T771" s="306" t="s">
        <v>2208</v>
      </c>
      <c r="U771" s="306" t="s">
        <v>2208</v>
      </c>
      <c r="V771" s="306" t="s">
        <v>2208</v>
      </c>
      <c r="W771" s="306" t="s">
        <v>2208</v>
      </c>
      <c r="X771" s="306" t="s">
        <v>2208</v>
      </c>
      <c r="Y771" s="306" t="s">
        <v>2208</v>
      </c>
      <c r="Z771" s="306" t="s">
        <v>2208</v>
      </c>
    </row>
    <row r="772" spans="2:26" hidden="1" outlineLevel="1" x14ac:dyDescent="0.3"/>
    <row r="773" spans="2:26" collapsed="1" x14ac:dyDescent="0.3">
      <c r="B773" s="660" t="s">
        <v>2262</v>
      </c>
    </row>
    <row r="774" spans="2:26" hidden="1" outlineLevel="1" x14ac:dyDescent="0.3">
      <c r="B774" s="306"/>
      <c r="C774" s="306" t="s">
        <v>242</v>
      </c>
      <c r="D774" s="306" t="s">
        <v>243</v>
      </c>
      <c r="E774" s="306" t="s">
        <v>244</v>
      </c>
      <c r="F774" s="306" t="s">
        <v>245</v>
      </c>
      <c r="G774" s="306" t="s">
        <v>246</v>
      </c>
      <c r="H774" s="306" t="s">
        <v>247</v>
      </c>
      <c r="I774" s="306" t="s">
        <v>248</v>
      </c>
      <c r="J774" s="306" t="s">
        <v>249</v>
      </c>
      <c r="K774" s="306" t="s">
        <v>250</v>
      </c>
      <c r="L774" s="306" t="s">
        <v>251</v>
      </c>
      <c r="M774" s="306" t="s">
        <v>252</v>
      </c>
      <c r="N774" s="306" t="s">
        <v>253</v>
      </c>
      <c r="O774" s="306" t="s">
        <v>254</v>
      </c>
      <c r="P774" s="306" t="s">
        <v>255</v>
      </c>
      <c r="Q774" s="306" t="s">
        <v>256</v>
      </c>
      <c r="R774" s="306" t="s">
        <v>257</v>
      </c>
      <c r="S774" s="306" t="s">
        <v>258</v>
      </c>
      <c r="T774" s="306" t="s">
        <v>259</v>
      </c>
      <c r="U774" s="306" t="s">
        <v>260</v>
      </c>
      <c r="V774" s="306" t="s">
        <v>261</v>
      </c>
      <c r="W774" s="306" t="s">
        <v>262</v>
      </c>
      <c r="X774" s="306" t="s">
        <v>263</v>
      </c>
      <c r="Y774" s="306" t="s">
        <v>264</v>
      </c>
      <c r="Z774" s="306" t="s">
        <v>265</v>
      </c>
    </row>
    <row r="775" spans="2:26" hidden="1" outlineLevel="1" x14ac:dyDescent="0.3">
      <c r="B775" s="469" t="s">
        <v>3089</v>
      </c>
      <c r="C775" s="306" t="s">
        <v>2208</v>
      </c>
      <c r="D775" s="306" t="s">
        <v>2208</v>
      </c>
      <c r="E775" s="306" t="s">
        <v>2208</v>
      </c>
      <c r="F775" s="306" t="s">
        <v>2208</v>
      </c>
      <c r="G775" s="306" t="s">
        <v>2208</v>
      </c>
      <c r="H775" s="306" t="s">
        <v>2208</v>
      </c>
      <c r="I775" s="306" t="s">
        <v>2208</v>
      </c>
      <c r="J775" s="306" t="s">
        <v>2208</v>
      </c>
      <c r="K775" s="306" t="s">
        <v>2208</v>
      </c>
      <c r="L775" s="306" t="s">
        <v>2208</v>
      </c>
      <c r="M775" s="306" t="s">
        <v>2208</v>
      </c>
      <c r="N775" s="306" t="s">
        <v>2208</v>
      </c>
      <c r="O775" s="306" t="s">
        <v>2208</v>
      </c>
      <c r="P775" s="306" t="s">
        <v>2208</v>
      </c>
      <c r="Q775" s="306" t="s">
        <v>2208</v>
      </c>
      <c r="R775" s="306" t="s">
        <v>2208</v>
      </c>
      <c r="S775" s="306" t="s">
        <v>2208</v>
      </c>
      <c r="T775" s="306" t="s">
        <v>2208</v>
      </c>
      <c r="U775" s="306" t="s">
        <v>2208</v>
      </c>
      <c r="V775" s="306" t="s">
        <v>2208</v>
      </c>
      <c r="W775" s="306" t="s">
        <v>2208</v>
      </c>
      <c r="X775" s="306" t="s">
        <v>2208</v>
      </c>
      <c r="Y775" s="306" t="s">
        <v>2208</v>
      </c>
      <c r="Z775" s="306" t="s">
        <v>2208</v>
      </c>
    </row>
    <row r="776" spans="2:26" hidden="1" outlineLevel="1" x14ac:dyDescent="0.3">
      <c r="B776" s="469" t="s">
        <v>3090</v>
      </c>
      <c r="C776" s="306" t="s">
        <v>2208</v>
      </c>
      <c r="D776" s="306" t="s">
        <v>2208</v>
      </c>
      <c r="E776" s="306" t="s">
        <v>2208</v>
      </c>
      <c r="F776" s="306" t="s">
        <v>2208</v>
      </c>
      <c r="G776" s="306" t="s">
        <v>2208</v>
      </c>
      <c r="H776" s="306" t="s">
        <v>2208</v>
      </c>
      <c r="I776" s="306" t="s">
        <v>2208</v>
      </c>
      <c r="J776" s="306" t="s">
        <v>2208</v>
      </c>
      <c r="K776" s="306" t="s">
        <v>2208</v>
      </c>
      <c r="L776" s="306" t="s">
        <v>2208</v>
      </c>
      <c r="M776" s="306" t="s">
        <v>2208</v>
      </c>
      <c r="N776" s="306" t="s">
        <v>2208</v>
      </c>
      <c r="O776" s="306" t="s">
        <v>2208</v>
      </c>
      <c r="P776" s="306" t="s">
        <v>2208</v>
      </c>
      <c r="Q776" s="306" t="s">
        <v>2208</v>
      </c>
      <c r="R776" s="306" t="s">
        <v>2208</v>
      </c>
      <c r="S776" s="306" t="s">
        <v>2208</v>
      </c>
      <c r="T776" s="306" t="s">
        <v>2208</v>
      </c>
      <c r="U776" s="306" t="s">
        <v>2208</v>
      </c>
      <c r="V776" s="306" t="s">
        <v>2208</v>
      </c>
      <c r="W776" s="306" t="s">
        <v>2208</v>
      </c>
      <c r="X776" s="306" t="s">
        <v>2208</v>
      </c>
      <c r="Y776" s="306" t="s">
        <v>2208</v>
      </c>
      <c r="Z776" s="306" t="s">
        <v>2208</v>
      </c>
    </row>
    <row r="777" spans="2:26" hidden="1" outlineLevel="1" x14ac:dyDescent="0.3">
      <c r="B777" s="469" t="s">
        <v>3091</v>
      </c>
      <c r="C777" s="306" t="s">
        <v>2208</v>
      </c>
      <c r="D777" s="306" t="s">
        <v>2208</v>
      </c>
      <c r="E777" s="306" t="s">
        <v>2208</v>
      </c>
      <c r="F777" s="306" t="s">
        <v>2208</v>
      </c>
      <c r="G777" s="306" t="s">
        <v>2208</v>
      </c>
      <c r="H777" s="306" t="s">
        <v>2208</v>
      </c>
      <c r="I777" s="306" t="s">
        <v>2208</v>
      </c>
      <c r="J777" s="306" t="s">
        <v>2208</v>
      </c>
      <c r="K777" s="306" t="s">
        <v>2208</v>
      </c>
      <c r="L777" s="306" t="s">
        <v>2208</v>
      </c>
      <c r="M777" s="306" t="s">
        <v>2208</v>
      </c>
      <c r="N777" s="306" t="s">
        <v>2208</v>
      </c>
      <c r="O777" s="306" t="s">
        <v>2208</v>
      </c>
      <c r="P777" s="306" t="s">
        <v>2208</v>
      </c>
      <c r="Q777" s="306" t="s">
        <v>2208</v>
      </c>
      <c r="R777" s="306" t="s">
        <v>2208</v>
      </c>
      <c r="S777" s="306" t="s">
        <v>2208</v>
      </c>
      <c r="T777" s="306" t="s">
        <v>2208</v>
      </c>
      <c r="U777" s="306" t="s">
        <v>2208</v>
      </c>
      <c r="V777" s="306" t="s">
        <v>2208</v>
      </c>
      <c r="W777" s="306" t="s">
        <v>2208</v>
      </c>
      <c r="X777" s="306" t="s">
        <v>2208</v>
      </c>
      <c r="Y777" s="306" t="s">
        <v>2208</v>
      </c>
      <c r="Z777" s="306" t="s">
        <v>2208</v>
      </c>
    </row>
    <row r="778" spans="2:26" hidden="1" outlineLevel="1" x14ac:dyDescent="0.3">
      <c r="B778" s="469" t="s">
        <v>3092</v>
      </c>
      <c r="C778" s="306" t="s">
        <v>2208</v>
      </c>
      <c r="D778" s="306" t="s">
        <v>2208</v>
      </c>
      <c r="E778" s="306" t="s">
        <v>2208</v>
      </c>
      <c r="F778" s="306" t="s">
        <v>2208</v>
      </c>
      <c r="G778" s="306" t="s">
        <v>2208</v>
      </c>
      <c r="H778" s="306" t="s">
        <v>2208</v>
      </c>
      <c r="I778" s="306" t="s">
        <v>2208</v>
      </c>
      <c r="J778" s="306" t="s">
        <v>2208</v>
      </c>
      <c r="K778" s="306" t="s">
        <v>2208</v>
      </c>
      <c r="L778" s="306" t="s">
        <v>2208</v>
      </c>
      <c r="M778" s="306" t="s">
        <v>2208</v>
      </c>
      <c r="N778" s="306" t="s">
        <v>2208</v>
      </c>
      <c r="O778" s="306" t="s">
        <v>2208</v>
      </c>
      <c r="P778" s="306" t="s">
        <v>2208</v>
      </c>
      <c r="Q778" s="306" t="s">
        <v>2208</v>
      </c>
      <c r="R778" s="306" t="s">
        <v>2208</v>
      </c>
      <c r="S778" s="306" t="s">
        <v>2208</v>
      </c>
      <c r="T778" s="306" t="s">
        <v>2208</v>
      </c>
      <c r="U778" s="306" t="s">
        <v>2208</v>
      </c>
      <c r="V778" s="306" t="s">
        <v>2208</v>
      </c>
      <c r="W778" s="306" t="s">
        <v>2208</v>
      </c>
      <c r="X778" s="306" t="s">
        <v>2208</v>
      </c>
      <c r="Y778" s="306" t="s">
        <v>2208</v>
      </c>
      <c r="Z778" s="306" t="s">
        <v>2208</v>
      </c>
    </row>
    <row r="779" spans="2:26" hidden="1" outlineLevel="1" x14ac:dyDescent="0.3">
      <c r="B779" s="469" t="s">
        <v>3093</v>
      </c>
      <c r="C779" s="306" t="s">
        <v>2208</v>
      </c>
      <c r="D779" s="306" t="s">
        <v>2208</v>
      </c>
      <c r="E779" s="306" t="s">
        <v>2208</v>
      </c>
      <c r="F779" s="306" t="s">
        <v>2208</v>
      </c>
      <c r="G779" s="306" t="s">
        <v>2208</v>
      </c>
      <c r="H779" s="306" t="s">
        <v>2208</v>
      </c>
      <c r="I779" s="306" t="s">
        <v>2208</v>
      </c>
      <c r="J779" s="306" t="s">
        <v>2208</v>
      </c>
      <c r="K779" s="306" t="s">
        <v>2208</v>
      </c>
      <c r="L779" s="306" t="s">
        <v>2208</v>
      </c>
      <c r="M779" s="306" t="s">
        <v>2208</v>
      </c>
      <c r="N779" s="306" t="s">
        <v>2208</v>
      </c>
      <c r="O779" s="306" t="s">
        <v>2208</v>
      </c>
      <c r="P779" s="306" t="s">
        <v>2208</v>
      </c>
      <c r="Q779" s="306" t="s">
        <v>2208</v>
      </c>
      <c r="R779" s="306" t="s">
        <v>2208</v>
      </c>
      <c r="S779" s="306" t="s">
        <v>2208</v>
      </c>
      <c r="T779" s="306" t="s">
        <v>2208</v>
      </c>
      <c r="U779" s="306" t="s">
        <v>2208</v>
      </c>
      <c r="V779" s="306" t="s">
        <v>2208</v>
      </c>
      <c r="W779" s="306" t="s">
        <v>2208</v>
      </c>
      <c r="X779" s="306" t="s">
        <v>2208</v>
      </c>
      <c r="Y779" s="306" t="s">
        <v>2208</v>
      </c>
      <c r="Z779" s="306" t="s">
        <v>2208</v>
      </c>
    </row>
    <row r="780" spans="2:26" hidden="1" outlineLevel="1" x14ac:dyDescent="0.3">
      <c r="B780" s="469" t="s">
        <v>3094</v>
      </c>
      <c r="C780" s="306" t="s">
        <v>2208</v>
      </c>
      <c r="D780" s="306" t="s">
        <v>2208</v>
      </c>
      <c r="E780" s="306" t="s">
        <v>2208</v>
      </c>
      <c r="F780" s="306" t="s">
        <v>2208</v>
      </c>
      <c r="G780" s="306" t="s">
        <v>2208</v>
      </c>
      <c r="H780" s="306" t="s">
        <v>2208</v>
      </c>
      <c r="I780" s="306" t="s">
        <v>2208</v>
      </c>
      <c r="J780" s="306" t="s">
        <v>2208</v>
      </c>
      <c r="K780" s="306" t="s">
        <v>2208</v>
      </c>
      <c r="L780" s="306" t="s">
        <v>2208</v>
      </c>
      <c r="M780" s="306" t="s">
        <v>2208</v>
      </c>
      <c r="N780" s="306" t="s">
        <v>2208</v>
      </c>
      <c r="O780" s="306" t="s">
        <v>2208</v>
      </c>
      <c r="P780" s="306" t="s">
        <v>2208</v>
      </c>
      <c r="Q780" s="306" t="s">
        <v>2208</v>
      </c>
      <c r="R780" s="306" t="s">
        <v>2208</v>
      </c>
      <c r="S780" s="306" t="s">
        <v>2208</v>
      </c>
      <c r="T780" s="306" t="s">
        <v>2208</v>
      </c>
      <c r="U780" s="306" t="s">
        <v>2208</v>
      </c>
      <c r="V780" s="306" t="s">
        <v>2208</v>
      </c>
      <c r="W780" s="306" t="s">
        <v>2208</v>
      </c>
      <c r="X780" s="306" t="s">
        <v>2208</v>
      </c>
      <c r="Y780" s="306" t="s">
        <v>2208</v>
      </c>
      <c r="Z780" s="306" t="s">
        <v>2208</v>
      </c>
    </row>
    <row r="781" spans="2:26" hidden="1" outlineLevel="1" x14ac:dyDescent="0.3">
      <c r="B781" s="469" t="s">
        <v>3095</v>
      </c>
      <c r="C781" s="306" t="s">
        <v>2208</v>
      </c>
      <c r="D781" s="306" t="s">
        <v>2208</v>
      </c>
      <c r="E781" s="306" t="s">
        <v>2208</v>
      </c>
      <c r="F781" s="306" t="s">
        <v>2208</v>
      </c>
      <c r="G781" s="306" t="s">
        <v>2208</v>
      </c>
      <c r="H781" s="306" t="s">
        <v>2208</v>
      </c>
      <c r="I781" s="306" t="s">
        <v>2208</v>
      </c>
      <c r="J781" s="306" t="s">
        <v>2208</v>
      </c>
      <c r="K781" s="306" t="s">
        <v>2208</v>
      </c>
      <c r="L781" s="306" t="s">
        <v>2208</v>
      </c>
      <c r="M781" s="306" t="s">
        <v>2208</v>
      </c>
      <c r="N781" s="306" t="s">
        <v>2208</v>
      </c>
      <c r="O781" s="306" t="s">
        <v>2208</v>
      </c>
      <c r="P781" s="306" t="s">
        <v>2208</v>
      </c>
      <c r="Q781" s="306" t="s">
        <v>2208</v>
      </c>
      <c r="R781" s="306" t="s">
        <v>2208</v>
      </c>
      <c r="S781" s="306" t="s">
        <v>2208</v>
      </c>
      <c r="T781" s="306" t="s">
        <v>2208</v>
      </c>
      <c r="U781" s="306" t="s">
        <v>2208</v>
      </c>
      <c r="V781" s="306" t="s">
        <v>2208</v>
      </c>
      <c r="W781" s="306" t="s">
        <v>2208</v>
      </c>
      <c r="X781" s="306" t="s">
        <v>2208</v>
      </c>
      <c r="Y781" s="306" t="s">
        <v>2208</v>
      </c>
      <c r="Z781" s="306" t="s">
        <v>2208</v>
      </c>
    </row>
    <row r="782" spans="2:26" hidden="1" outlineLevel="1" x14ac:dyDescent="0.3">
      <c r="B782" s="469" t="s">
        <v>3096</v>
      </c>
      <c r="C782" s="306" t="s">
        <v>2208</v>
      </c>
      <c r="D782" s="306" t="s">
        <v>2208</v>
      </c>
      <c r="E782" s="306" t="s">
        <v>2208</v>
      </c>
      <c r="F782" s="306" t="s">
        <v>2208</v>
      </c>
      <c r="G782" s="306" t="s">
        <v>2208</v>
      </c>
      <c r="H782" s="306" t="s">
        <v>2208</v>
      </c>
      <c r="I782" s="306" t="s">
        <v>2208</v>
      </c>
      <c r="J782" s="306" t="s">
        <v>2208</v>
      </c>
      <c r="K782" s="306" t="s">
        <v>2208</v>
      </c>
      <c r="L782" s="306" t="s">
        <v>2208</v>
      </c>
      <c r="M782" s="306" t="s">
        <v>2208</v>
      </c>
      <c r="N782" s="306" t="s">
        <v>2208</v>
      </c>
      <c r="O782" s="306" t="s">
        <v>2208</v>
      </c>
      <c r="P782" s="306" t="s">
        <v>2208</v>
      </c>
      <c r="Q782" s="306" t="s">
        <v>2208</v>
      </c>
      <c r="R782" s="306" t="s">
        <v>2208</v>
      </c>
      <c r="S782" s="306" t="s">
        <v>2208</v>
      </c>
      <c r="T782" s="306" t="s">
        <v>2208</v>
      </c>
      <c r="U782" s="306" t="s">
        <v>2208</v>
      </c>
      <c r="V782" s="306" t="s">
        <v>2208</v>
      </c>
      <c r="W782" s="306" t="s">
        <v>2208</v>
      </c>
      <c r="X782" s="306" t="s">
        <v>2208</v>
      </c>
      <c r="Y782" s="306" t="s">
        <v>2208</v>
      </c>
      <c r="Z782" s="306" t="s">
        <v>2208</v>
      </c>
    </row>
    <row r="783" spans="2:26" hidden="1" outlineLevel="1" x14ac:dyDescent="0.3">
      <c r="B783" s="469" t="s">
        <v>3097</v>
      </c>
      <c r="C783" s="306" t="s">
        <v>2208</v>
      </c>
      <c r="D783" s="306" t="s">
        <v>2208</v>
      </c>
      <c r="E783" s="306" t="s">
        <v>2208</v>
      </c>
      <c r="F783" s="306" t="s">
        <v>2208</v>
      </c>
      <c r="G783" s="306" t="s">
        <v>2208</v>
      </c>
      <c r="H783" s="306" t="s">
        <v>2208</v>
      </c>
      <c r="I783" s="306" t="s">
        <v>2208</v>
      </c>
      <c r="J783" s="306" t="s">
        <v>2208</v>
      </c>
      <c r="K783" s="306" t="s">
        <v>2208</v>
      </c>
      <c r="L783" s="306" t="s">
        <v>2208</v>
      </c>
      <c r="M783" s="306" t="s">
        <v>2208</v>
      </c>
      <c r="N783" s="306" t="s">
        <v>2208</v>
      </c>
      <c r="O783" s="306" t="s">
        <v>2208</v>
      </c>
      <c r="P783" s="306" t="s">
        <v>2208</v>
      </c>
      <c r="Q783" s="306" t="s">
        <v>2208</v>
      </c>
      <c r="R783" s="306" t="s">
        <v>2208</v>
      </c>
      <c r="S783" s="306" t="s">
        <v>2208</v>
      </c>
      <c r="T783" s="306" t="s">
        <v>2208</v>
      </c>
      <c r="U783" s="306" t="s">
        <v>2208</v>
      </c>
      <c r="V783" s="306" t="s">
        <v>2208</v>
      </c>
      <c r="W783" s="306" t="s">
        <v>2208</v>
      </c>
      <c r="X783" s="306" t="s">
        <v>2208</v>
      </c>
      <c r="Y783" s="306" t="s">
        <v>2208</v>
      </c>
      <c r="Z783" s="306" t="s">
        <v>2208</v>
      </c>
    </row>
    <row r="784" spans="2:26" hidden="1" outlineLevel="1" x14ac:dyDescent="0.3">
      <c r="B784" s="469" t="s">
        <v>3098</v>
      </c>
      <c r="C784" s="306" t="s">
        <v>2208</v>
      </c>
      <c r="D784" s="306" t="s">
        <v>2208</v>
      </c>
      <c r="E784" s="306" t="s">
        <v>2208</v>
      </c>
      <c r="F784" s="306" t="s">
        <v>2208</v>
      </c>
      <c r="G784" s="306" t="s">
        <v>2208</v>
      </c>
      <c r="H784" s="306" t="s">
        <v>2208</v>
      </c>
      <c r="I784" s="306" t="s">
        <v>2208</v>
      </c>
      <c r="J784" s="306" t="s">
        <v>2208</v>
      </c>
      <c r="K784" s="306" t="s">
        <v>2208</v>
      </c>
      <c r="L784" s="306" t="s">
        <v>2208</v>
      </c>
      <c r="M784" s="306" t="s">
        <v>2208</v>
      </c>
      <c r="N784" s="306" t="s">
        <v>2208</v>
      </c>
      <c r="O784" s="306" t="s">
        <v>2208</v>
      </c>
      <c r="P784" s="306" t="s">
        <v>2208</v>
      </c>
      <c r="Q784" s="306" t="s">
        <v>2208</v>
      </c>
      <c r="R784" s="306" t="s">
        <v>2208</v>
      </c>
      <c r="S784" s="306" t="s">
        <v>2208</v>
      </c>
      <c r="T784" s="306" t="s">
        <v>2208</v>
      </c>
      <c r="U784" s="306" t="s">
        <v>2208</v>
      </c>
      <c r="V784" s="306" t="s">
        <v>2208</v>
      </c>
      <c r="W784" s="306" t="s">
        <v>2208</v>
      </c>
      <c r="X784" s="306" t="s">
        <v>2208</v>
      </c>
      <c r="Y784" s="306" t="s">
        <v>2208</v>
      </c>
      <c r="Z784" s="306" t="s">
        <v>2208</v>
      </c>
    </row>
    <row r="785" spans="2:26" hidden="1" outlineLevel="1" x14ac:dyDescent="0.3">
      <c r="B785" s="469" t="s">
        <v>3099</v>
      </c>
      <c r="C785" s="306" t="s">
        <v>2208</v>
      </c>
      <c r="D785" s="306" t="s">
        <v>2208</v>
      </c>
      <c r="E785" s="306" t="s">
        <v>2208</v>
      </c>
      <c r="F785" s="306" t="s">
        <v>2208</v>
      </c>
      <c r="G785" s="306" t="s">
        <v>2208</v>
      </c>
      <c r="H785" s="306" t="s">
        <v>2208</v>
      </c>
      <c r="I785" s="306" t="s">
        <v>2208</v>
      </c>
      <c r="J785" s="306" t="s">
        <v>2208</v>
      </c>
      <c r="K785" s="306" t="s">
        <v>2208</v>
      </c>
      <c r="L785" s="306" t="s">
        <v>2208</v>
      </c>
      <c r="M785" s="306" t="s">
        <v>2208</v>
      </c>
      <c r="N785" s="306" t="s">
        <v>2208</v>
      </c>
      <c r="O785" s="306" t="s">
        <v>2208</v>
      </c>
      <c r="P785" s="306" t="s">
        <v>2208</v>
      </c>
      <c r="Q785" s="306" t="s">
        <v>2208</v>
      </c>
      <c r="R785" s="306" t="s">
        <v>2208</v>
      </c>
      <c r="S785" s="306" t="s">
        <v>2208</v>
      </c>
      <c r="T785" s="306" t="s">
        <v>2208</v>
      </c>
      <c r="U785" s="306" t="s">
        <v>2208</v>
      </c>
      <c r="V785" s="306" t="s">
        <v>2208</v>
      </c>
      <c r="W785" s="306" t="s">
        <v>2208</v>
      </c>
      <c r="X785" s="306" t="s">
        <v>2208</v>
      </c>
      <c r="Y785" s="306" t="s">
        <v>2208</v>
      </c>
      <c r="Z785" s="306" t="s">
        <v>2208</v>
      </c>
    </row>
    <row r="786" spans="2:26" hidden="1" outlineLevel="1" x14ac:dyDescent="0.3">
      <c r="B786" s="469" t="s">
        <v>3100</v>
      </c>
      <c r="C786" s="306" t="s">
        <v>2208</v>
      </c>
      <c r="D786" s="306" t="s">
        <v>2208</v>
      </c>
      <c r="E786" s="306" t="s">
        <v>2208</v>
      </c>
      <c r="F786" s="306" t="s">
        <v>2208</v>
      </c>
      <c r="G786" s="306" t="s">
        <v>2208</v>
      </c>
      <c r="H786" s="306" t="s">
        <v>2208</v>
      </c>
      <c r="I786" s="306" t="s">
        <v>2208</v>
      </c>
      <c r="J786" s="306" t="s">
        <v>2208</v>
      </c>
      <c r="K786" s="306" t="s">
        <v>2208</v>
      </c>
      <c r="L786" s="306" t="s">
        <v>2208</v>
      </c>
      <c r="M786" s="306" t="s">
        <v>2208</v>
      </c>
      <c r="N786" s="306" t="s">
        <v>2208</v>
      </c>
      <c r="O786" s="306" t="s">
        <v>2208</v>
      </c>
      <c r="P786" s="306" t="s">
        <v>2208</v>
      </c>
      <c r="Q786" s="306" t="s">
        <v>2208</v>
      </c>
      <c r="R786" s="306" t="s">
        <v>2208</v>
      </c>
      <c r="S786" s="306" t="s">
        <v>2208</v>
      </c>
      <c r="T786" s="306" t="s">
        <v>2208</v>
      </c>
      <c r="U786" s="306" t="s">
        <v>2208</v>
      </c>
      <c r="V786" s="306" t="s">
        <v>2208</v>
      </c>
      <c r="W786" s="306" t="s">
        <v>2208</v>
      </c>
      <c r="X786" s="306" t="s">
        <v>2208</v>
      </c>
      <c r="Y786" s="306" t="s">
        <v>2208</v>
      </c>
      <c r="Z786" s="306" t="s">
        <v>2208</v>
      </c>
    </row>
    <row r="787" spans="2:26" hidden="1" outlineLevel="1" x14ac:dyDescent="0.3">
      <c r="B787" s="469" t="s">
        <v>3101</v>
      </c>
      <c r="C787" s="306" t="s">
        <v>2208</v>
      </c>
      <c r="D787" s="306" t="s">
        <v>2208</v>
      </c>
      <c r="E787" s="306" t="s">
        <v>2208</v>
      </c>
      <c r="F787" s="306" t="s">
        <v>2208</v>
      </c>
      <c r="G787" s="306" t="s">
        <v>2208</v>
      </c>
      <c r="H787" s="306" t="s">
        <v>2208</v>
      </c>
      <c r="I787" s="306" t="s">
        <v>2208</v>
      </c>
      <c r="J787" s="306" t="s">
        <v>2208</v>
      </c>
      <c r="K787" s="306" t="s">
        <v>2208</v>
      </c>
      <c r="L787" s="306" t="s">
        <v>2208</v>
      </c>
      <c r="M787" s="306" t="s">
        <v>2208</v>
      </c>
      <c r="N787" s="306" t="s">
        <v>2208</v>
      </c>
      <c r="O787" s="306" t="s">
        <v>2208</v>
      </c>
      <c r="P787" s="306" t="s">
        <v>2208</v>
      </c>
      <c r="Q787" s="306" t="s">
        <v>2208</v>
      </c>
      <c r="R787" s="306" t="s">
        <v>2208</v>
      </c>
      <c r="S787" s="306" t="s">
        <v>2208</v>
      </c>
      <c r="T787" s="306" t="s">
        <v>2208</v>
      </c>
      <c r="U787" s="306" t="s">
        <v>2208</v>
      </c>
      <c r="V787" s="306" t="s">
        <v>2208</v>
      </c>
      <c r="W787" s="306" t="s">
        <v>2208</v>
      </c>
      <c r="X787" s="306" t="s">
        <v>2208</v>
      </c>
      <c r="Y787" s="306" t="s">
        <v>2208</v>
      </c>
      <c r="Z787" s="306" t="s">
        <v>2208</v>
      </c>
    </row>
    <row r="788" spans="2:26" hidden="1" outlineLevel="1" x14ac:dyDescent="0.3">
      <c r="B788" s="469" t="s">
        <v>3102</v>
      </c>
      <c r="C788" s="306" t="s">
        <v>2208</v>
      </c>
      <c r="D788" s="306" t="s">
        <v>2208</v>
      </c>
      <c r="E788" s="306" t="s">
        <v>2208</v>
      </c>
      <c r="F788" s="306" t="s">
        <v>2208</v>
      </c>
      <c r="G788" s="306" t="s">
        <v>2208</v>
      </c>
      <c r="H788" s="306" t="s">
        <v>2208</v>
      </c>
      <c r="I788" s="306" t="s">
        <v>2208</v>
      </c>
      <c r="J788" s="306" t="s">
        <v>2208</v>
      </c>
      <c r="K788" s="306" t="s">
        <v>2208</v>
      </c>
      <c r="L788" s="306" t="s">
        <v>2208</v>
      </c>
      <c r="M788" s="306" t="s">
        <v>2208</v>
      </c>
      <c r="N788" s="306" t="s">
        <v>2208</v>
      </c>
      <c r="O788" s="306" t="s">
        <v>2208</v>
      </c>
      <c r="P788" s="306" t="s">
        <v>2208</v>
      </c>
      <c r="Q788" s="306" t="s">
        <v>2208</v>
      </c>
      <c r="R788" s="306" t="s">
        <v>2208</v>
      </c>
      <c r="S788" s="306" t="s">
        <v>2208</v>
      </c>
      <c r="T788" s="306" t="s">
        <v>2208</v>
      </c>
      <c r="U788" s="306" t="s">
        <v>2208</v>
      </c>
      <c r="V788" s="306" t="s">
        <v>2208</v>
      </c>
      <c r="W788" s="306" t="s">
        <v>2208</v>
      </c>
      <c r="X788" s="306" t="s">
        <v>2208</v>
      </c>
      <c r="Y788" s="306" t="s">
        <v>2208</v>
      </c>
      <c r="Z788" s="306" t="s">
        <v>2208</v>
      </c>
    </row>
    <row r="789" spans="2:26" hidden="1" outlineLevel="1" x14ac:dyDescent="0.3">
      <c r="B789" s="469" t="s">
        <v>3103</v>
      </c>
      <c r="C789" s="306" t="s">
        <v>2208</v>
      </c>
      <c r="D789" s="306" t="s">
        <v>2208</v>
      </c>
      <c r="E789" s="306" t="s">
        <v>2208</v>
      </c>
      <c r="F789" s="306" t="s">
        <v>2208</v>
      </c>
      <c r="G789" s="306" t="s">
        <v>2208</v>
      </c>
      <c r="H789" s="306" t="s">
        <v>2208</v>
      </c>
      <c r="I789" s="306" t="s">
        <v>2208</v>
      </c>
      <c r="J789" s="306" t="s">
        <v>2208</v>
      </c>
      <c r="K789" s="306" t="s">
        <v>2208</v>
      </c>
      <c r="L789" s="306" t="s">
        <v>2208</v>
      </c>
      <c r="M789" s="306" t="s">
        <v>2208</v>
      </c>
      <c r="N789" s="306" t="s">
        <v>2208</v>
      </c>
      <c r="O789" s="306" t="s">
        <v>2208</v>
      </c>
      <c r="P789" s="306" t="s">
        <v>2208</v>
      </c>
      <c r="Q789" s="306" t="s">
        <v>2208</v>
      </c>
      <c r="R789" s="306" t="s">
        <v>2208</v>
      </c>
      <c r="S789" s="306" t="s">
        <v>2208</v>
      </c>
      <c r="T789" s="306" t="s">
        <v>2208</v>
      </c>
      <c r="U789" s="306" t="s">
        <v>2208</v>
      </c>
      <c r="V789" s="306" t="s">
        <v>2208</v>
      </c>
      <c r="W789" s="306" t="s">
        <v>2208</v>
      </c>
      <c r="X789" s="306" t="s">
        <v>2208</v>
      </c>
      <c r="Y789" s="306" t="s">
        <v>2208</v>
      </c>
      <c r="Z789" s="306" t="s">
        <v>2208</v>
      </c>
    </row>
    <row r="790" spans="2:26" hidden="1" outlineLevel="1" x14ac:dyDescent="0.3">
      <c r="B790" s="469" t="s">
        <v>3104</v>
      </c>
      <c r="C790" s="306" t="s">
        <v>2208</v>
      </c>
      <c r="D790" s="306" t="s">
        <v>2208</v>
      </c>
      <c r="E790" s="306" t="s">
        <v>2208</v>
      </c>
      <c r="F790" s="306" t="s">
        <v>2208</v>
      </c>
      <c r="G790" s="306" t="s">
        <v>2208</v>
      </c>
      <c r="H790" s="306" t="s">
        <v>2208</v>
      </c>
      <c r="I790" s="306" t="s">
        <v>2208</v>
      </c>
      <c r="J790" s="306" t="s">
        <v>2208</v>
      </c>
      <c r="K790" s="306" t="s">
        <v>2208</v>
      </c>
      <c r="L790" s="306" t="s">
        <v>2208</v>
      </c>
      <c r="M790" s="306" t="s">
        <v>2208</v>
      </c>
      <c r="N790" s="306" t="s">
        <v>2208</v>
      </c>
      <c r="O790" s="306" t="s">
        <v>2208</v>
      </c>
      <c r="P790" s="306" t="s">
        <v>2208</v>
      </c>
      <c r="Q790" s="306" t="s">
        <v>2208</v>
      </c>
      <c r="R790" s="306" t="s">
        <v>2208</v>
      </c>
      <c r="S790" s="306" t="s">
        <v>2208</v>
      </c>
      <c r="T790" s="306" t="s">
        <v>2208</v>
      </c>
      <c r="U790" s="306" t="s">
        <v>2208</v>
      </c>
      <c r="V790" s="306" t="s">
        <v>2208</v>
      </c>
      <c r="W790" s="306" t="s">
        <v>2208</v>
      </c>
      <c r="X790" s="306" t="s">
        <v>2208</v>
      </c>
      <c r="Y790" s="306" t="s">
        <v>2208</v>
      </c>
      <c r="Z790" s="306" t="s">
        <v>2208</v>
      </c>
    </row>
    <row r="791" spans="2:26" hidden="1" outlineLevel="1" x14ac:dyDescent="0.3">
      <c r="B791" s="469" t="s">
        <v>3105</v>
      </c>
      <c r="C791" s="306" t="s">
        <v>2208</v>
      </c>
      <c r="D791" s="306" t="s">
        <v>2208</v>
      </c>
      <c r="E791" s="306" t="s">
        <v>2208</v>
      </c>
      <c r="F791" s="306" t="s">
        <v>2208</v>
      </c>
      <c r="G791" s="306" t="s">
        <v>2208</v>
      </c>
      <c r="H791" s="306" t="s">
        <v>2208</v>
      </c>
      <c r="I791" s="306" t="s">
        <v>2208</v>
      </c>
      <c r="J791" s="306" t="s">
        <v>2208</v>
      </c>
      <c r="K791" s="306" t="s">
        <v>2208</v>
      </c>
      <c r="L791" s="306" t="s">
        <v>2208</v>
      </c>
      <c r="M791" s="306" t="s">
        <v>2208</v>
      </c>
      <c r="N791" s="306" t="s">
        <v>2208</v>
      </c>
      <c r="O791" s="306" t="s">
        <v>2208</v>
      </c>
      <c r="P791" s="306" t="s">
        <v>2208</v>
      </c>
      <c r="Q791" s="306" t="s">
        <v>2208</v>
      </c>
      <c r="R791" s="306" t="s">
        <v>2208</v>
      </c>
      <c r="S791" s="306" t="s">
        <v>2208</v>
      </c>
      <c r="T791" s="306" t="s">
        <v>2208</v>
      </c>
      <c r="U791" s="306" t="s">
        <v>2208</v>
      </c>
      <c r="V791" s="306" t="s">
        <v>2208</v>
      </c>
      <c r="W791" s="306" t="s">
        <v>2208</v>
      </c>
      <c r="X791" s="306" t="s">
        <v>2208</v>
      </c>
      <c r="Y791" s="306" t="s">
        <v>2208</v>
      </c>
      <c r="Z791" s="306" t="s">
        <v>2208</v>
      </c>
    </row>
    <row r="792" spans="2:26" hidden="1" outlineLevel="1" x14ac:dyDescent="0.3">
      <c r="B792" s="469" t="s">
        <v>3106</v>
      </c>
      <c r="C792" s="306" t="s">
        <v>2208</v>
      </c>
      <c r="D792" s="306" t="s">
        <v>2208</v>
      </c>
      <c r="E792" s="306" t="s">
        <v>2208</v>
      </c>
      <c r="F792" s="306" t="s">
        <v>2208</v>
      </c>
      <c r="G792" s="306" t="s">
        <v>2208</v>
      </c>
      <c r="H792" s="306" t="s">
        <v>2208</v>
      </c>
      <c r="I792" s="306" t="s">
        <v>2208</v>
      </c>
      <c r="J792" s="306" t="s">
        <v>2208</v>
      </c>
      <c r="K792" s="306" t="s">
        <v>2208</v>
      </c>
      <c r="L792" s="306" t="s">
        <v>2208</v>
      </c>
      <c r="M792" s="306" t="s">
        <v>2208</v>
      </c>
      <c r="N792" s="306" t="s">
        <v>2208</v>
      </c>
      <c r="O792" s="306" t="s">
        <v>2208</v>
      </c>
      <c r="P792" s="306" t="s">
        <v>2208</v>
      </c>
      <c r="Q792" s="306" t="s">
        <v>2208</v>
      </c>
      <c r="R792" s="306" t="s">
        <v>2208</v>
      </c>
      <c r="S792" s="306" t="s">
        <v>2208</v>
      </c>
      <c r="T792" s="306" t="s">
        <v>2208</v>
      </c>
      <c r="U792" s="306" t="s">
        <v>2208</v>
      </c>
      <c r="V792" s="306" t="s">
        <v>2208</v>
      </c>
      <c r="W792" s="306" t="s">
        <v>2208</v>
      </c>
      <c r="X792" s="306" t="s">
        <v>2208</v>
      </c>
      <c r="Y792" s="306" t="s">
        <v>2208</v>
      </c>
      <c r="Z792" s="306" t="s">
        <v>2208</v>
      </c>
    </row>
    <row r="793" spans="2:26" hidden="1" outlineLevel="1" x14ac:dyDescent="0.3">
      <c r="B793" s="469" t="s">
        <v>3107</v>
      </c>
      <c r="C793" s="306" t="s">
        <v>2208</v>
      </c>
      <c r="D793" s="306" t="s">
        <v>2208</v>
      </c>
      <c r="E793" s="306" t="s">
        <v>2208</v>
      </c>
      <c r="F793" s="306" t="s">
        <v>2208</v>
      </c>
      <c r="G793" s="306" t="s">
        <v>2208</v>
      </c>
      <c r="H793" s="306" t="s">
        <v>2208</v>
      </c>
      <c r="I793" s="306" t="s">
        <v>2208</v>
      </c>
      <c r="J793" s="306" t="s">
        <v>2208</v>
      </c>
      <c r="K793" s="306" t="s">
        <v>2208</v>
      </c>
      <c r="L793" s="306" t="s">
        <v>2208</v>
      </c>
      <c r="M793" s="306" t="s">
        <v>2208</v>
      </c>
      <c r="N793" s="306" t="s">
        <v>2208</v>
      </c>
      <c r="O793" s="306" t="s">
        <v>2208</v>
      </c>
      <c r="P793" s="306" t="s">
        <v>2208</v>
      </c>
      <c r="Q793" s="306" t="s">
        <v>2208</v>
      </c>
      <c r="R793" s="306" t="s">
        <v>2208</v>
      </c>
      <c r="S793" s="306" t="s">
        <v>2208</v>
      </c>
      <c r="T793" s="306" t="s">
        <v>2208</v>
      </c>
      <c r="U793" s="306" t="s">
        <v>2208</v>
      </c>
      <c r="V793" s="306" t="s">
        <v>2208</v>
      </c>
      <c r="W793" s="306" t="s">
        <v>2208</v>
      </c>
      <c r="X793" s="306" t="s">
        <v>2208</v>
      </c>
      <c r="Y793" s="306" t="s">
        <v>2208</v>
      </c>
      <c r="Z793" s="306" t="s">
        <v>2208</v>
      </c>
    </row>
    <row r="794" spans="2:26" hidden="1" outlineLevel="1" x14ac:dyDescent="0.3">
      <c r="B794" s="469" t="s">
        <v>3108</v>
      </c>
      <c r="C794" s="306" t="s">
        <v>2208</v>
      </c>
      <c r="D794" s="306" t="s">
        <v>2208</v>
      </c>
      <c r="E794" s="306" t="s">
        <v>2208</v>
      </c>
      <c r="F794" s="306" t="s">
        <v>2208</v>
      </c>
      <c r="G794" s="306" t="s">
        <v>2208</v>
      </c>
      <c r="H794" s="306" t="s">
        <v>2208</v>
      </c>
      <c r="I794" s="306" t="s">
        <v>2208</v>
      </c>
      <c r="J794" s="306" t="s">
        <v>2208</v>
      </c>
      <c r="K794" s="306" t="s">
        <v>2208</v>
      </c>
      <c r="L794" s="306" t="s">
        <v>2208</v>
      </c>
      <c r="M794" s="306" t="s">
        <v>2208</v>
      </c>
      <c r="N794" s="306" t="s">
        <v>2208</v>
      </c>
      <c r="O794" s="306" t="s">
        <v>2208</v>
      </c>
      <c r="P794" s="306" t="s">
        <v>2208</v>
      </c>
      <c r="Q794" s="306" t="s">
        <v>2208</v>
      </c>
      <c r="R794" s="306" t="s">
        <v>2208</v>
      </c>
      <c r="S794" s="306" t="s">
        <v>2208</v>
      </c>
      <c r="T794" s="306" t="s">
        <v>2208</v>
      </c>
      <c r="U794" s="306" t="s">
        <v>2208</v>
      </c>
      <c r="V794" s="306" t="s">
        <v>2208</v>
      </c>
      <c r="W794" s="306" t="s">
        <v>2208</v>
      </c>
      <c r="X794" s="306" t="s">
        <v>2208</v>
      </c>
      <c r="Y794" s="306" t="s">
        <v>2208</v>
      </c>
      <c r="Z794" s="306" t="s">
        <v>2208</v>
      </c>
    </row>
    <row r="795" spans="2:26" hidden="1" outlineLevel="1" x14ac:dyDescent="0.3">
      <c r="B795" s="469" t="s">
        <v>3109</v>
      </c>
      <c r="C795" s="306" t="s">
        <v>2208</v>
      </c>
      <c r="D795" s="306" t="s">
        <v>2208</v>
      </c>
      <c r="E795" s="306" t="s">
        <v>2208</v>
      </c>
      <c r="F795" s="306" t="s">
        <v>2208</v>
      </c>
      <c r="G795" s="306" t="s">
        <v>2208</v>
      </c>
      <c r="H795" s="306" t="s">
        <v>2208</v>
      </c>
      <c r="I795" s="306" t="s">
        <v>2208</v>
      </c>
      <c r="J795" s="306" t="s">
        <v>2208</v>
      </c>
      <c r="K795" s="306" t="s">
        <v>2208</v>
      </c>
      <c r="L795" s="306" t="s">
        <v>2208</v>
      </c>
      <c r="M795" s="306" t="s">
        <v>2208</v>
      </c>
      <c r="N795" s="306" t="s">
        <v>2208</v>
      </c>
      <c r="O795" s="306" t="s">
        <v>2208</v>
      </c>
      <c r="P795" s="306" t="s">
        <v>2208</v>
      </c>
      <c r="Q795" s="306" t="s">
        <v>2208</v>
      </c>
      <c r="R795" s="306" t="s">
        <v>2208</v>
      </c>
      <c r="S795" s="306" t="s">
        <v>2208</v>
      </c>
      <c r="T795" s="306" t="s">
        <v>2208</v>
      </c>
      <c r="U795" s="306" t="s">
        <v>2208</v>
      </c>
      <c r="V795" s="306" t="s">
        <v>2208</v>
      </c>
      <c r="W795" s="306" t="s">
        <v>2208</v>
      </c>
      <c r="X795" s="306" t="s">
        <v>2208</v>
      </c>
      <c r="Y795" s="306" t="s">
        <v>2208</v>
      </c>
      <c r="Z795" s="306" t="s">
        <v>2208</v>
      </c>
    </row>
    <row r="796" spans="2:26" hidden="1" outlineLevel="1" x14ac:dyDescent="0.3">
      <c r="B796" s="469" t="s">
        <v>3110</v>
      </c>
      <c r="C796" s="306" t="s">
        <v>2208</v>
      </c>
      <c r="D796" s="306" t="s">
        <v>2208</v>
      </c>
      <c r="E796" s="306" t="s">
        <v>2208</v>
      </c>
      <c r="F796" s="306" t="s">
        <v>2208</v>
      </c>
      <c r="G796" s="306" t="s">
        <v>2208</v>
      </c>
      <c r="H796" s="306" t="s">
        <v>2208</v>
      </c>
      <c r="I796" s="306" t="s">
        <v>2208</v>
      </c>
      <c r="J796" s="306" t="s">
        <v>2208</v>
      </c>
      <c r="K796" s="306" t="s">
        <v>2208</v>
      </c>
      <c r="L796" s="306" t="s">
        <v>2208</v>
      </c>
      <c r="M796" s="306" t="s">
        <v>2208</v>
      </c>
      <c r="N796" s="306" t="s">
        <v>2208</v>
      </c>
      <c r="O796" s="306" t="s">
        <v>2208</v>
      </c>
      <c r="P796" s="306" t="s">
        <v>2208</v>
      </c>
      <c r="Q796" s="306" t="s">
        <v>2208</v>
      </c>
      <c r="R796" s="306" t="s">
        <v>2208</v>
      </c>
      <c r="S796" s="306" t="s">
        <v>2208</v>
      </c>
      <c r="T796" s="306" t="s">
        <v>2208</v>
      </c>
      <c r="U796" s="306" t="s">
        <v>2208</v>
      </c>
      <c r="V796" s="306" t="s">
        <v>2208</v>
      </c>
      <c r="W796" s="306" t="s">
        <v>2208</v>
      </c>
      <c r="X796" s="306" t="s">
        <v>2208</v>
      </c>
      <c r="Y796" s="306" t="s">
        <v>2208</v>
      </c>
      <c r="Z796" s="306" t="s">
        <v>2208</v>
      </c>
    </row>
    <row r="797" spans="2:26" hidden="1" outlineLevel="1" x14ac:dyDescent="0.3">
      <c r="B797" s="469" t="s">
        <v>3111</v>
      </c>
      <c r="C797" s="306" t="s">
        <v>2208</v>
      </c>
      <c r="D797" s="306" t="s">
        <v>2208</v>
      </c>
      <c r="E797" s="306" t="s">
        <v>2208</v>
      </c>
      <c r="F797" s="306" t="s">
        <v>2208</v>
      </c>
      <c r="G797" s="306" t="s">
        <v>2208</v>
      </c>
      <c r="H797" s="306" t="s">
        <v>2208</v>
      </c>
      <c r="I797" s="306" t="s">
        <v>2208</v>
      </c>
      <c r="J797" s="306" t="s">
        <v>2208</v>
      </c>
      <c r="K797" s="306" t="s">
        <v>2208</v>
      </c>
      <c r="L797" s="306" t="s">
        <v>2208</v>
      </c>
      <c r="M797" s="306" t="s">
        <v>2208</v>
      </c>
      <c r="N797" s="306" t="s">
        <v>2208</v>
      </c>
      <c r="O797" s="306" t="s">
        <v>2208</v>
      </c>
      <c r="P797" s="306" t="s">
        <v>2208</v>
      </c>
      <c r="Q797" s="306" t="s">
        <v>2208</v>
      </c>
      <c r="R797" s="306" t="s">
        <v>2208</v>
      </c>
      <c r="S797" s="306" t="s">
        <v>2208</v>
      </c>
      <c r="T797" s="306" t="s">
        <v>2208</v>
      </c>
      <c r="U797" s="306" t="s">
        <v>2208</v>
      </c>
      <c r="V797" s="306" t="s">
        <v>2208</v>
      </c>
      <c r="W797" s="306" t="s">
        <v>2208</v>
      </c>
      <c r="X797" s="306" t="s">
        <v>2208</v>
      </c>
      <c r="Y797" s="306" t="s">
        <v>2208</v>
      </c>
      <c r="Z797" s="306" t="s">
        <v>2208</v>
      </c>
    </row>
    <row r="798" spans="2:26" hidden="1" outlineLevel="1" x14ac:dyDescent="0.3">
      <c r="B798" s="469" t="s">
        <v>3112</v>
      </c>
      <c r="C798" s="306" t="s">
        <v>2208</v>
      </c>
      <c r="D798" s="306" t="s">
        <v>2208</v>
      </c>
      <c r="E798" s="306" t="s">
        <v>2208</v>
      </c>
      <c r="F798" s="306" t="s">
        <v>2208</v>
      </c>
      <c r="G798" s="306" t="s">
        <v>2208</v>
      </c>
      <c r="H798" s="306" t="s">
        <v>2208</v>
      </c>
      <c r="I798" s="306" t="s">
        <v>2208</v>
      </c>
      <c r="J798" s="306" t="s">
        <v>2208</v>
      </c>
      <c r="K798" s="306" t="s">
        <v>2208</v>
      </c>
      <c r="L798" s="306" t="s">
        <v>2208</v>
      </c>
      <c r="M798" s="306" t="s">
        <v>2208</v>
      </c>
      <c r="N798" s="306" t="s">
        <v>2208</v>
      </c>
      <c r="O798" s="306" t="s">
        <v>2208</v>
      </c>
      <c r="P798" s="306" t="s">
        <v>2208</v>
      </c>
      <c r="Q798" s="306" t="s">
        <v>2208</v>
      </c>
      <c r="R798" s="306" t="s">
        <v>2208</v>
      </c>
      <c r="S798" s="306" t="s">
        <v>2208</v>
      </c>
      <c r="T798" s="306" t="s">
        <v>2208</v>
      </c>
      <c r="U798" s="306" t="s">
        <v>2208</v>
      </c>
      <c r="V798" s="306" t="s">
        <v>2208</v>
      </c>
      <c r="W798" s="306" t="s">
        <v>2208</v>
      </c>
      <c r="X798" s="306" t="s">
        <v>2208</v>
      </c>
      <c r="Y798" s="306" t="s">
        <v>2208</v>
      </c>
      <c r="Z798" s="306" t="s">
        <v>2208</v>
      </c>
    </row>
    <row r="799" spans="2:26" hidden="1" outlineLevel="1" x14ac:dyDescent="0.3">
      <c r="B799" s="470" t="s">
        <v>3113</v>
      </c>
      <c r="C799" s="306" t="s">
        <v>2208</v>
      </c>
      <c r="D799" s="306" t="s">
        <v>2208</v>
      </c>
      <c r="E799" s="306" t="s">
        <v>2208</v>
      </c>
      <c r="F799" s="306" t="s">
        <v>2208</v>
      </c>
      <c r="G799" s="306" t="s">
        <v>2208</v>
      </c>
      <c r="H799" s="306" t="s">
        <v>2208</v>
      </c>
      <c r="I799" s="306" t="s">
        <v>2208</v>
      </c>
      <c r="J799" s="306" t="s">
        <v>2208</v>
      </c>
      <c r="K799" s="306" t="s">
        <v>2208</v>
      </c>
      <c r="L799" s="306" t="s">
        <v>2208</v>
      </c>
      <c r="M799" s="306" t="s">
        <v>2208</v>
      </c>
      <c r="N799" s="306" t="s">
        <v>2208</v>
      </c>
      <c r="O799" s="306" t="s">
        <v>2208</v>
      </c>
      <c r="P799" s="306" t="s">
        <v>2208</v>
      </c>
      <c r="Q799" s="306" t="s">
        <v>2208</v>
      </c>
      <c r="R799" s="306" t="s">
        <v>2208</v>
      </c>
      <c r="S799" s="306" t="s">
        <v>2208</v>
      </c>
      <c r="T799" s="306" t="s">
        <v>2208</v>
      </c>
      <c r="U799" s="306" t="s">
        <v>2208</v>
      </c>
      <c r="V799" s="306" t="s">
        <v>2208</v>
      </c>
      <c r="W799" s="306" t="s">
        <v>2208</v>
      </c>
      <c r="X799" s="306" t="s">
        <v>2208</v>
      </c>
      <c r="Y799" s="306" t="s">
        <v>2208</v>
      </c>
      <c r="Z799" s="306" t="s">
        <v>2208</v>
      </c>
    </row>
    <row r="800" spans="2:26" hidden="1" outlineLevel="1" x14ac:dyDescent="0.3"/>
    <row r="801" spans="2:39" hidden="1" outlineLevel="1" x14ac:dyDescent="0.3">
      <c r="B801" s="660" t="s">
        <v>2292</v>
      </c>
    </row>
    <row r="802" spans="2:39" collapsed="1" x14ac:dyDescent="0.3">
      <c r="B802" s="689" t="s">
        <v>3114</v>
      </c>
      <c r="C802" s="690"/>
    </row>
    <row r="803" spans="2:39" hidden="1" outlineLevel="1" x14ac:dyDescent="0.3">
      <c r="B803" s="691"/>
      <c r="C803" s="691" t="s">
        <v>474</v>
      </c>
      <c r="E803" s="306"/>
      <c r="F803" s="487" t="s">
        <v>232</v>
      </c>
      <c r="G803" s="487" t="s">
        <v>233</v>
      </c>
      <c r="H803" s="487" t="s">
        <v>234</v>
      </c>
      <c r="I803" s="487" t="s">
        <v>235</v>
      </c>
      <c r="J803" s="487" t="s">
        <v>236</v>
      </c>
      <c r="K803" s="487" t="s">
        <v>237</v>
      </c>
      <c r="L803" s="487" t="s">
        <v>238</v>
      </c>
      <c r="M803" s="487" t="s">
        <v>239</v>
      </c>
      <c r="N803" s="487" t="s">
        <v>240</v>
      </c>
      <c r="O803" s="487" t="s">
        <v>241</v>
      </c>
      <c r="P803" s="487" t="s">
        <v>242</v>
      </c>
      <c r="Q803" s="487" t="s">
        <v>243</v>
      </c>
      <c r="R803" s="487" t="s">
        <v>244</v>
      </c>
      <c r="S803" s="487" t="s">
        <v>245</v>
      </c>
      <c r="T803" s="487" t="s">
        <v>246</v>
      </c>
      <c r="U803" s="487" t="s">
        <v>247</v>
      </c>
      <c r="V803" s="487" t="s">
        <v>248</v>
      </c>
      <c r="W803" s="487" t="s">
        <v>249</v>
      </c>
      <c r="X803" s="487" t="s">
        <v>250</v>
      </c>
      <c r="Y803" s="487" t="s">
        <v>251</v>
      </c>
      <c r="Z803" s="487" t="s">
        <v>252</v>
      </c>
      <c r="AA803" s="487" t="s">
        <v>253</v>
      </c>
      <c r="AB803" s="487" t="s">
        <v>254</v>
      </c>
      <c r="AC803" s="487" t="s">
        <v>255</v>
      </c>
      <c r="AD803" s="487" t="s">
        <v>256</v>
      </c>
      <c r="AE803" s="487" t="s">
        <v>257</v>
      </c>
      <c r="AF803" s="487" t="s">
        <v>258</v>
      </c>
      <c r="AG803" s="487" t="s">
        <v>259</v>
      </c>
      <c r="AH803" s="487" t="s">
        <v>260</v>
      </c>
      <c r="AI803" s="487" t="s">
        <v>261</v>
      </c>
      <c r="AJ803" s="487" t="s">
        <v>262</v>
      </c>
      <c r="AK803" s="487" t="s">
        <v>263</v>
      </c>
      <c r="AL803" s="487" t="s">
        <v>264</v>
      </c>
      <c r="AM803" s="487" t="s">
        <v>265</v>
      </c>
    </row>
    <row r="804" spans="2:39" hidden="1" outlineLevel="1" x14ac:dyDescent="0.3">
      <c r="B804" s="692">
        <v>1.1000000000000001</v>
      </c>
      <c r="C804" s="690" t="s">
        <v>475</v>
      </c>
      <c r="E804" s="488" t="s">
        <v>3115</v>
      </c>
      <c r="F804" s="489" t="s">
        <v>2208</v>
      </c>
      <c r="G804" s="489" t="s">
        <v>2208</v>
      </c>
      <c r="H804" s="489" t="s">
        <v>2208</v>
      </c>
      <c r="I804" s="489" t="s">
        <v>2208</v>
      </c>
      <c r="J804" s="489" t="s">
        <v>2208</v>
      </c>
      <c r="K804" s="489" t="s">
        <v>2208</v>
      </c>
      <c r="L804" s="489" t="s">
        <v>2208</v>
      </c>
      <c r="M804" s="489" t="s">
        <v>2208</v>
      </c>
      <c r="N804" s="489" t="s">
        <v>2208</v>
      </c>
      <c r="O804" s="489" t="s">
        <v>2208</v>
      </c>
      <c r="P804" s="489" t="s">
        <v>2208</v>
      </c>
      <c r="Q804" s="489" t="s">
        <v>2208</v>
      </c>
      <c r="R804" s="489" t="s">
        <v>2208</v>
      </c>
      <c r="S804" s="489" t="s">
        <v>2208</v>
      </c>
      <c r="T804" s="489" t="s">
        <v>2208</v>
      </c>
      <c r="U804" s="489" t="s">
        <v>2208</v>
      </c>
      <c r="V804" s="489" t="s">
        <v>2208</v>
      </c>
      <c r="W804" s="489" t="s">
        <v>2208</v>
      </c>
      <c r="X804" s="489" t="s">
        <v>2208</v>
      </c>
      <c r="Y804" s="489" t="s">
        <v>2208</v>
      </c>
      <c r="Z804" s="489" t="s">
        <v>2208</v>
      </c>
      <c r="AA804" s="489" t="s">
        <v>2208</v>
      </c>
      <c r="AB804" s="489" t="s">
        <v>2208</v>
      </c>
      <c r="AC804" s="489" t="s">
        <v>2208</v>
      </c>
      <c r="AD804" s="489" t="s">
        <v>2208</v>
      </c>
      <c r="AE804" s="489" t="s">
        <v>2208</v>
      </c>
      <c r="AF804" s="489" t="s">
        <v>2208</v>
      </c>
      <c r="AG804" s="489" t="s">
        <v>2208</v>
      </c>
      <c r="AH804" s="489" t="s">
        <v>2208</v>
      </c>
      <c r="AI804" s="489" t="s">
        <v>2208</v>
      </c>
      <c r="AJ804" s="489" t="s">
        <v>2208</v>
      </c>
      <c r="AK804" s="489" t="s">
        <v>2208</v>
      </c>
      <c r="AL804" s="489" t="s">
        <v>2208</v>
      </c>
      <c r="AM804" s="489" t="s">
        <v>2208</v>
      </c>
    </row>
    <row r="805" spans="2:39" hidden="1" outlineLevel="1" x14ac:dyDescent="0.3">
      <c r="B805" s="692">
        <v>1.2</v>
      </c>
      <c r="C805" s="690" t="s">
        <v>476</v>
      </c>
      <c r="E805" s="488" t="s">
        <v>3116</v>
      </c>
      <c r="F805" s="489" t="s">
        <v>2208</v>
      </c>
      <c r="G805" s="489" t="s">
        <v>2208</v>
      </c>
      <c r="H805" s="489" t="s">
        <v>2208</v>
      </c>
      <c r="I805" s="489" t="s">
        <v>2208</v>
      </c>
      <c r="J805" s="489" t="s">
        <v>2208</v>
      </c>
      <c r="K805" s="489" t="s">
        <v>2208</v>
      </c>
      <c r="L805" s="489" t="s">
        <v>2208</v>
      </c>
      <c r="M805" s="489" t="s">
        <v>2208</v>
      </c>
      <c r="N805" s="489" t="s">
        <v>2208</v>
      </c>
      <c r="O805" s="489" t="s">
        <v>2208</v>
      </c>
      <c r="P805" s="489" t="s">
        <v>2208</v>
      </c>
      <c r="Q805" s="489" t="s">
        <v>2208</v>
      </c>
      <c r="R805" s="489" t="s">
        <v>2208</v>
      </c>
      <c r="S805" s="489" t="s">
        <v>2208</v>
      </c>
      <c r="T805" s="489" t="s">
        <v>2208</v>
      </c>
      <c r="U805" s="489" t="s">
        <v>2208</v>
      </c>
      <c r="V805" s="489" t="s">
        <v>2208</v>
      </c>
      <c r="W805" s="489" t="s">
        <v>2208</v>
      </c>
      <c r="X805" s="489" t="s">
        <v>2208</v>
      </c>
      <c r="Y805" s="489" t="s">
        <v>2208</v>
      </c>
      <c r="Z805" s="489" t="s">
        <v>2208</v>
      </c>
      <c r="AA805" s="489" t="s">
        <v>2208</v>
      </c>
      <c r="AB805" s="489" t="s">
        <v>2208</v>
      </c>
      <c r="AC805" s="489" t="s">
        <v>2208</v>
      </c>
      <c r="AD805" s="489" t="s">
        <v>2208</v>
      </c>
      <c r="AE805" s="489" t="s">
        <v>2208</v>
      </c>
      <c r="AF805" s="489" t="s">
        <v>2208</v>
      </c>
      <c r="AG805" s="489" t="s">
        <v>2208</v>
      </c>
      <c r="AH805" s="489" t="s">
        <v>2208</v>
      </c>
      <c r="AI805" s="489" t="s">
        <v>2208</v>
      </c>
      <c r="AJ805" s="489" t="s">
        <v>2208</v>
      </c>
      <c r="AK805" s="489" t="s">
        <v>2208</v>
      </c>
      <c r="AL805" s="489" t="s">
        <v>2208</v>
      </c>
      <c r="AM805" s="489" t="s">
        <v>2208</v>
      </c>
    </row>
    <row r="806" spans="2:39" hidden="1" outlineLevel="1" x14ac:dyDescent="0.3">
      <c r="B806" s="692">
        <v>1.3</v>
      </c>
      <c r="C806" s="690" t="s">
        <v>371</v>
      </c>
      <c r="E806" s="488" t="s">
        <v>3117</v>
      </c>
      <c r="F806" s="489" t="s">
        <v>2208</v>
      </c>
      <c r="G806" s="489" t="s">
        <v>2208</v>
      </c>
      <c r="H806" s="489" t="s">
        <v>2208</v>
      </c>
      <c r="I806" s="489" t="s">
        <v>2208</v>
      </c>
      <c r="J806" s="489" t="s">
        <v>2208</v>
      </c>
      <c r="K806" s="489" t="s">
        <v>2208</v>
      </c>
      <c r="L806" s="489" t="s">
        <v>2208</v>
      </c>
      <c r="M806" s="489" t="s">
        <v>2208</v>
      </c>
      <c r="N806" s="489" t="s">
        <v>2208</v>
      </c>
      <c r="O806" s="489" t="s">
        <v>2208</v>
      </c>
      <c r="P806" s="489" t="s">
        <v>2208</v>
      </c>
      <c r="Q806" s="489" t="s">
        <v>2208</v>
      </c>
      <c r="R806" s="489" t="s">
        <v>2208</v>
      </c>
      <c r="S806" s="489" t="s">
        <v>2208</v>
      </c>
      <c r="T806" s="489" t="s">
        <v>2208</v>
      </c>
      <c r="U806" s="489" t="s">
        <v>2208</v>
      </c>
      <c r="V806" s="489" t="s">
        <v>2208</v>
      </c>
      <c r="W806" s="489" t="s">
        <v>2208</v>
      </c>
      <c r="X806" s="489" t="s">
        <v>2208</v>
      </c>
      <c r="Y806" s="489" t="s">
        <v>2208</v>
      </c>
      <c r="Z806" s="489" t="s">
        <v>2208</v>
      </c>
      <c r="AA806" s="489" t="s">
        <v>2208</v>
      </c>
      <c r="AB806" s="489" t="s">
        <v>2208</v>
      </c>
      <c r="AC806" s="489" t="s">
        <v>2208</v>
      </c>
      <c r="AD806" s="489" t="s">
        <v>2208</v>
      </c>
      <c r="AE806" s="489" t="s">
        <v>2208</v>
      </c>
      <c r="AF806" s="489" t="s">
        <v>2208</v>
      </c>
      <c r="AG806" s="489" t="s">
        <v>2208</v>
      </c>
      <c r="AH806" s="489" t="s">
        <v>2208</v>
      </c>
      <c r="AI806" s="489" t="s">
        <v>2208</v>
      </c>
      <c r="AJ806" s="489" t="s">
        <v>2208</v>
      </c>
      <c r="AK806" s="489" t="s">
        <v>2208</v>
      </c>
      <c r="AL806" s="489" t="s">
        <v>2208</v>
      </c>
      <c r="AM806" s="489" t="s">
        <v>2208</v>
      </c>
    </row>
    <row r="807" spans="2:39" hidden="1" outlineLevel="1" x14ac:dyDescent="0.3">
      <c r="B807" s="692">
        <v>1.4</v>
      </c>
      <c r="C807" s="690" t="s">
        <v>477</v>
      </c>
      <c r="E807" s="488" t="s">
        <v>3118</v>
      </c>
      <c r="F807" s="489" t="s">
        <v>2208</v>
      </c>
      <c r="G807" s="489" t="s">
        <v>2208</v>
      </c>
      <c r="H807" s="489" t="s">
        <v>2208</v>
      </c>
      <c r="I807" s="489" t="s">
        <v>2208</v>
      </c>
      <c r="J807" s="489" t="s">
        <v>2208</v>
      </c>
      <c r="K807" s="489" t="s">
        <v>2208</v>
      </c>
      <c r="L807" s="489" t="s">
        <v>2208</v>
      </c>
      <c r="M807" s="489" t="s">
        <v>2208</v>
      </c>
      <c r="N807" s="489" t="s">
        <v>2208</v>
      </c>
      <c r="O807" s="489" t="s">
        <v>2208</v>
      </c>
      <c r="P807" s="489" t="s">
        <v>2208</v>
      </c>
      <c r="Q807" s="489" t="s">
        <v>2208</v>
      </c>
      <c r="R807" s="489" t="s">
        <v>2208</v>
      </c>
      <c r="S807" s="489" t="s">
        <v>2208</v>
      </c>
      <c r="T807" s="489" t="s">
        <v>2208</v>
      </c>
      <c r="U807" s="489" t="s">
        <v>2208</v>
      </c>
      <c r="V807" s="489" t="s">
        <v>2208</v>
      </c>
      <c r="W807" s="489" t="s">
        <v>2208</v>
      </c>
      <c r="X807" s="489" t="s">
        <v>2208</v>
      </c>
      <c r="Y807" s="489" t="s">
        <v>2208</v>
      </c>
      <c r="Z807" s="489" t="s">
        <v>2208</v>
      </c>
      <c r="AA807" s="489" t="s">
        <v>2208</v>
      </c>
      <c r="AB807" s="489" t="s">
        <v>2208</v>
      </c>
      <c r="AC807" s="489" t="s">
        <v>2208</v>
      </c>
      <c r="AD807" s="489" t="s">
        <v>2208</v>
      </c>
      <c r="AE807" s="489" t="s">
        <v>2208</v>
      </c>
      <c r="AF807" s="489" t="s">
        <v>2208</v>
      </c>
      <c r="AG807" s="489" t="s">
        <v>2208</v>
      </c>
      <c r="AH807" s="489" t="s">
        <v>2208</v>
      </c>
      <c r="AI807" s="489" t="s">
        <v>2208</v>
      </c>
      <c r="AJ807" s="489" t="s">
        <v>2208</v>
      </c>
      <c r="AK807" s="489" t="s">
        <v>2208</v>
      </c>
      <c r="AL807" s="489" t="s">
        <v>2208</v>
      </c>
      <c r="AM807" s="489" t="s">
        <v>2208</v>
      </c>
    </row>
    <row r="808" spans="2:39" hidden="1" outlineLevel="1" x14ac:dyDescent="0.3">
      <c r="B808" s="694" t="s">
        <v>372</v>
      </c>
      <c r="C808" s="690" t="s">
        <v>373</v>
      </c>
      <c r="E808" s="488" t="s">
        <v>3119</v>
      </c>
      <c r="F808" s="489" t="s">
        <v>2208</v>
      </c>
      <c r="G808" s="489" t="s">
        <v>2208</v>
      </c>
      <c r="H808" s="489" t="s">
        <v>2208</v>
      </c>
      <c r="I808" s="489" t="s">
        <v>2208</v>
      </c>
      <c r="J808" s="489" t="s">
        <v>2208</v>
      </c>
      <c r="K808" s="489" t="s">
        <v>2208</v>
      </c>
      <c r="L808" s="489" t="s">
        <v>2208</v>
      </c>
      <c r="M808" s="489" t="s">
        <v>2208</v>
      </c>
      <c r="N808" s="489" t="s">
        <v>2208</v>
      </c>
      <c r="O808" s="489" t="s">
        <v>2208</v>
      </c>
      <c r="P808" s="489" t="s">
        <v>2208</v>
      </c>
      <c r="Q808" s="489" t="s">
        <v>2208</v>
      </c>
      <c r="R808" s="489" t="s">
        <v>2208</v>
      </c>
      <c r="S808" s="489" t="s">
        <v>2208</v>
      </c>
      <c r="T808" s="489" t="s">
        <v>2208</v>
      </c>
      <c r="U808" s="489" t="s">
        <v>2208</v>
      </c>
      <c r="V808" s="489" t="s">
        <v>2208</v>
      </c>
      <c r="W808" s="489" t="s">
        <v>2208</v>
      </c>
      <c r="X808" s="489" t="s">
        <v>2208</v>
      </c>
      <c r="Y808" s="489" t="s">
        <v>2208</v>
      </c>
      <c r="Z808" s="489" t="s">
        <v>2208</v>
      </c>
      <c r="AA808" s="489" t="s">
        <v>2208</v>
      </c>
      <c r="AB808" s="489" t="s">
        <v>2208</v>
      </c>
      <c r="AC808" s="489" t="s">
        <v>2208</v>
      </c>
      <c r="AD808" s="489" t="s">
        <v>2208</v>
      </c>
      <c r="AE808" s="489" t="s">
        <v>2208</v>
      </c>
      <c r="AF808" s="489" t="s">
        <v>2208</v>
      </c>
      <c r="AG808" s="489" t="s">
        <v>2208</v>
      </c>
      <c r="AH808" s="489" t="s">
        <v>2208</v>
      </c>
      <c r="AI808" s="489" t="s">
        <v>2208</v>
      </c>
      <c r="AJ808" s="489" t="s">
        <v>2208</v>
      </c>
      <c r="AK808" s="489" t="s">
        <v>2208</v>
      </c>
      <c r="AL808" s="489" t="s">
        <v>2208</v>
      </c>
      <c r="AM808" s="489" t="s">
        <v>2208</v>
      </c>
    </row>
    <row r="809" spans="2:39" hidden="1" outlineLevel="1" x14ac:dyDescent="0.3">
      <c r="B809" s="694" t="s">
        <v>374</v>
      </c>
      <c r="C809" s="690" t="s">
        <v>375</v>
      </c>
      <c r="E809" s="488" t="s">
        <v>3120</v>
      </c>
      <c r="F809" s="489" t="s">
        <v>2208</v>
      </c>
      <c r="G809" s="489" t="s">
        <v>2208</v>
      </c>
      <c r="H809" s="489" t="s">
        <v>2208</v>
      </c>
      <c r="I809" s="489" t="s">
        <v>2208</v>
      </c>
      <c r="J809" s="489" t="s">
        <v>2208</v>
      </c>
      <c r="K809" s="489" t="s">
        <v>2208</v>
      </c>
      <c r="L809" s="489" t="s">
        <v>2208</v>
      </c>
      <c r="M809" s="489" t="s">
        <v>2208</v>
      </c>
      <c r="N809" s="489" t="s">
        <v>2208</v>
      </c>
      <c r="O809" s="489" t="s">
        <v>2208</v>
      </c>
      <c r="P809" s="489" t="s">
        <v>2208</v>
      </c>
      <c r="Q809" s="489" t="s">
        <v>2208</v>
      </c>
      <c r="R809" s="489" t="s">
        <v>2208</v>
      </c>
      <c r="S809" s="489" t="s">
        <v>2208</v>
      </c>
      <c r="T809" s="489" t="s">
        <v>2208</v>
      </c>
      <c r="U809" s="489" t="s">
        <v>2208</v>
      </c>
      <c r="V809" s="489" t="s">
        <v>2208</v>
      </c>
      <c r="W809" s="489" t="s">
        <v>2208</v>
      </c>
      <c r="X809" s="489" t="s">
        <v>2208</v>
      </c>
      <c r="Y809" s="489" t="s">
        <v>2208</v>
      </c>
      <c r="Z809" s="489" t="s">
        <v>2208</v>
      </c>
      <c r="AA809" s="489" t="s">
        <v>2208</v>
      </c>
      <c r="AB809" s="489" t="s">
        <v>2208</v>
      </c>
      <c r="AC809" s="489" t="s">
        <v>2208</v>
      </c>
      <c r="AD809" s="489" t="s">
        <v>2208</v>
      </c>
      <c r="AE809" s="489" t="s">
        <v>2208</v>
      </c>
      <c r="AF809" s="489" t="s">
        <v>2208</v>
      </c>
      <c r="AG809" s="489" t="s">
        <v>2208</v>
      </c>
      <c r="AH809" s="489" t="s">
        <v>2208</v>
      </c>
      <c r="AI809" s="489" t="s">
        <v>2208</v>
      </c>
      <c r="AJ809" s="489" t="s">
        <v>2208</v>
      </c>
      <c r="AK809" s="489" t="s">
        <v>2208</v>
      </c>
      <c r="AL809" s="489" t="s">
        <v>2208</v>
      </c>
      <c r="AM809" s="489" t="s">
        <v>2208</v>
      </c>
    </row>
    <row r="810" spans="2:39" hidden="1" outlineLevel="1" x14ac:dyDescent="0.3">
      <c r="B810" s="694" t="s">
        <v>376</v>
      </c>
      <c r="C810" s="690" t="s">
        <v>377</v>
      </c>
      <c r="E810" s="488" t="s">
        <v>3121</v>
      </c>
      <c r="F810" s="489" t="s">
        <v>2208</v>
      </c>
      <c r="G810" s="489" t="s">
        <v>2208</v>
      </c>
      <c r="H810" s="489" t="s">
        <v>2208</v>
      </c>
      <c r="I810" s="489" t="s">
        <v>2208</v>
      </c>
      <c r="J810" s="489" t="s">
        <v>2208</v>
      </c>
      <c r="K810" s="489" t="s">
        <v>2208</v>
      </c>
      <c r="L810" s="489" t="s">
        <v>2208</v>
      </c>
      <c r="M810" s="489" t="s">
        <v>2208</v>
      </c>
      <c r="N810" s="489" t="s">
        <v>2208</v>
      </c>
      <c r="O810" s="489" t="s">
        <v>2208</v>
      </c>
      <c r="P810" s="489" t="s">
        <v>2208</v>
      </c>
      <c r="Q810" s="489" t="s">
        <v>2208</v>
      </c>
      <c r="R810" s="489" t="s">
        <v>2208</v>
      </c>
      <c r="S810" s="489" t="s">
        <v>2208</v>
      </c>
      <c r="T810" s="489" t="s">
        <v>2208</v>
      </c>
      <c r="U810" s="489" t="s">
        <v>2208</v>
      </c>
      <c r="V810" s="489" t="s">
        <v>2208</v>
      </c>
      <c r="W810" s="489" t="s">
        <v>2208</v>
      </c>
      <c r="X810" s="489" t="s">
        <v>2208</v>
      </c>
      <c r="Y810" s="489" t="s">
        <v>2208</v>
      </c>
      <c r="Z810" s="489" t="s">
        <v>2208</v>
      </c>
      <c r="AA810" s="489" t="s">
        <v>2208</v>
      </c>
      <c r="AB810" s="489" t="s">
        <v>2208</v>
      </c>
      <c r="AC810" s="489" t="s">
        <v>2208</v>
      </c>
      <c r="AD810" s="489" t="s">
        <v>2208</v>
      </c>
      <c r="AE810" s="489" t="s">
        <v>2208</v>
      </c>
      <c r="AF810" s="489" t="s">
        <v>2208</v>
      </c>
      <c r="AG810" s="489" t="s">
        <v>2208</v>
      </c>
      <c r="AH810" s="489" t="s">
        <v>2208</v>
      </c>
      <c r="AI810" s="489" t="s">
        <v>2208</v>
      </c>
      <c r="AJ810" s="489" t="s">
        <v>2208</v>
      </c>
      <c r="AK810" s="489" t="s">
        <v>2208</v>
      </c>
      <c r="AL810" s="489" t="s">
        <v>2208</v>
      </c>
      <c r="AM810" s="489" t="s">
        <v>2208</v>
      </c>
    </row>
    <row r="811" spans="2:39" hidden="1" outlineLevel="1" x14ac:dyDescent="0.3">
      <c r="B811" s="694" t="s">
        <v>378</v>
      </c>
      <c r="C811" s="690" t="s">
        <v>379</v>
      </c>
      <c r="E811" s="488" t="s">
        <v>3122</v>
      </c>
      <c r="F811" s="489" t="s">
        <v>2208</v>
      </c>
      <c r="G811" s="489" t="s">
        <v>2208</v>
      </c>
      <c r="H811" s="489" t="s">
        <v>2208</v>
      </c>
      <c r="I811" s="489" t="s">
        <v>2208</v>
      </c>
      <c r="J811" s="489" t="s">
        <v>2208</v>
      </c>
      <c r="K811" s="489" t="s">
        <v>2208</v>
      </c>
      <c r="L811" s="489" t="s">
        <v>2208</v>
      </c>
      <c r="M811" s="489" t="s">
        <v>2208</v>
      </c>
      <c r="N811" s="489" t="s">
        <v>2208</v>
      </c>
      <c r="O811" s="489" t="s">
        <v>2208</v>
      </c>
      <c r="P811" s="489" t="s">
        <v>2208</v>
      </c>
      <c r="Q811" s="489" t="s">
        <v>2208</v>
      </c>
      <c r="R811" s="489" t="s">
        <v>2208</v>
      </c>
      <c r="S811" s="489" t="s">
        <v>2208</v>
      </c>
      <c r="T811" s="489" t="s">
        <v>2208</v>
      </c>
      <c r="U811" s="489" t="s">
        <v>2208</v>
      </c>
      <c r="V811" s="489" t="s">
        <v>2208</v>
      </c>
      <c r="W811" s="489" t="s">
        <v>2208</v>
      </c>
      <c r="X811" s="489" t="s">
        <v>2208</v>
      </c>
      <c r="Y811" s="489" t="s">
        <v>2208</v>
      </c>
      <c r="Z811" s="489" t="s">
        <v>2208</v>
      </c>
      <c r="AA811" s="489" t="s">
        <v>2208</v>
      </c>
      <c r="AB811" s="489" t="s">
        <v>2208</v>
      </c>
      <c r="AC811" s="489" t="s">
        <v>2208</v>
      </c>
      <c r="AD811" s="489" t="s">
        <v>2208</v>
      </c>
      <c r="AE811" s="489" t="s">
        <v>2208</v>
      </c>
      <c r="AF811" s="489" t="s">
        <v>2208</v>
      </c>
      <c r="AG811" s="489" t="s">
        <v>2208</v>
      </c>
      <c r="AH811" s="489" t="s">
        <v>2208</v>
      </c>
      <c r="AI811" s="489" t="s">
        <v>2208</v>
      </c>
      <c r="AJ811" s="489" t="s">
        <v>2208</v>
      </c>
      <c r="AK811" s="489" t="s">
        <v>2208</v>
      </c>
      <c r="AL811" s="489" t="s">
        <v>2208</v>
      </c>
      <c r="AM811" s="489" t="s">
        <v>2208</v>
      </c>
    </row>
    <row r="812" spans="2:39" hidden="1" outlineLevel="1" x14ac:dyDescent="0.3">
      <c r="B812" s="694" t="s">
        <v>380</v>
      </c>
      <c r="C812" s="690" t="s">
        <v>381</v>
      </c>
      <c r="E812" s="488" t="s">
        <v>3123</v>
      </c>
      <c r="F812" s="489" t="s">
        <v>2208</v>
      </c>
      <c r="G812" s="489" t="s">
        <v>2208</v>
      </c>
      <c r="H812" s="489" t="s">
        <v>2208</v>
      </c>
      <c r="I812" s="489" t="s">
        <v>2208</v>
      </c>
      <c r="J812" s="489" t="s">
        <v>2208</v>
      </c>
      <c r="K812" s="489" t="s">
        <v>2208</v>
      </c>
      <c r="L812" s="489" t="s">
        <v>2208</v>
      </c>
      <c r="M812" s="489" t="s">
        <v>2208</v>
      </c>
      <c r="N812" s="489" t="s">
        <v>2208</v>
      </c>
      <c r="O812" s="489" t="s">
        <v>2208</v>
      </c>
      <c r="P812" s="489" t="s">
        <v>2208</v>
      </c>
      <c r="Q812" s="489" t="s">
        <v>2208</v>
      </c>
      <c r="R812" s="489" t="s">
        <v>2208</v>
      </c>
      <c r="S812" s="489" t="s">
        <v>2208</v>
      </c>
      <c r="T812" s="489" t="s">
        <v>2208</v>
      </c>
      <c r="U812" s="489" t="s">
        <v>2208</v>
      </c>
      <c r="V812" s="489" t="s">
        <v>2208</v>
      </c>
      <c r="W812" s="489" t="s">
        <v>2208</v>
      </c>
      <c r="X812" s="489" t="s">
        <v>2208</v>
      </c>
      <c r="Y812" s="489" t="s">
        <v>2208</v>
      </c>
      <c r="Z812" s="489" t="s">
        <v>2208</v>
      </c>
      <c r="AA812" s="489" t="s">
        <v>2208</v>
      </c>
      <c r="AB812" s="489" t="s">
        <v>2208</v>
      </c>
      <c r="AC812" s="489" t="s">
        <v>2208</v>
      </c>
      <c r="AD812" s="489" t="s">
        <v>2208</v>
      </c>
      <c r="AE812" s="489" t="s">
        <v>2208</v>
      </c>
      <c r="AF812" s="489" t="s">
        <v>2208</v>
      </c>
      <c r="AG812" s="489" t="s">
        <v>2208</v>
      </c>
      <c r="AH812" s="489" t="s">
        <v>2208</v>
      </c>
      <c r="AI812" s="489" t="s">
        <v>2208</v>
      </c>
      <c r="AJ812" s="489" t="s">
        <v>2208</v>
      </c>
      <c r="AK812" s="489" t="s">
        <v>2208</v>
      </c>
      <c r="AL812" s="489" t="s">
        <v>2208</v>
      </c>
      <c r="AM812" s="489" t="s">
        <v>2208</v>
      </c>
    </row>
    <row r="813" spans="2:39" hidden="1" outlineLevel="1" x14ac:dyDescent="0.3">
      <c r="B813" s="694" t="s">
        <v>382</v>
      </c>
      <c r="C813" s="690" t="s">
        <v>383</v>
      </c>
      <c r="E813" s="488" t="s">
        <v>3124</v>
      </c>
      <c r="F813" s="489" t="s">
        <v>2208</v>
      </c>
      <c r="G813" s="489" t="s">
        <v>2208</v>
      </c>
      <c r="H813" s="489" t="s">
        <v>2208</v>
      </c>
      <c r="I813" s="489" t="s">
        <v>2208</v>
      </c>
      <c r="J813" s="489" t="s">
        <v>2208</v>
      </c>
      <c r="K813" s="489" t="s">
        <v>2208</v>
      </c>
      <c r="L813" s="489" t="s">
        <v>2208</v>
      </c>
      <c r="M813" s="489" t="s">
        <v>2208</v>
      </c>
      <c r="N813" s="489" t="s">
        <v>2208</v>
      </c>
      <c r="O813" s="489" t="s">
        <v>2208</v>
      </c>
      <c r="P813" s="489" t="s">
        <v>2208</v>
      </c>
      <c r="Q813" s="489" t="s">
        <v>2208</v>
      </c>
      <c r="R813" s="489" t="s">
        <v>2208</v>
      </c>
      <c r="S813" s="489" t="s">
        <v>2208</v>
      </c>
      <c r="T813" s="489" t="s">
        <v>2208</v>
      </c>
      <c r="U813" s="489" t="s">
        <v>2208</v>
      </c>
      <c r="V813" s="489" t="s">
        <v>2208</v>
      </c>
      <c r="W813" s="489" t="s">
        <v>2208</v>
      </c>
      <c r="X813" s="489" t="s">
        <v>2208</v>
      </c>
      <c r="Y813" s="489" t="s">
        <v>2208</v>
      </c>
      <c r="Z813" s="489" t="s">
        <v>2208</v>
      </c>
      <c r="AA813" s="489" t="s">
        <v>2208</v>
      </c>
      <c r="AB813" s="489" t="s">
        <v>2208</v>
      </c>
      <c r="AC813" s="489" t="s">
        <v>2208</v>
      </c>
      <c r="AD813" s="489" t="s">
        <v>2208</v>
      </c>
      <c r="AE813" s="489" t="s">
        <v>2208</v>
      </c>
      <c r="AF813" s="489" t="s">
        <v>2208</v>
      </c>
      <c r="AG813" s="489" t="s">
        <v>2208</v>
      </c>
      <c r="AH813" s="489" t="s">
        <v>2208</v>
      </c>
      <c r="AI813" s="489" t="s">
        <v>2208</v>
      </c>
      <c r="AJ813" s="489" t="s">
        <v>2208</v>
      </c>
      <c r="AK813" s="489" t="s">
        <v>2208</v>
      </c>
      <c r="AL813" s="489" t="s">
        <v>2208</v>
      </c>
      <c r="AM813" s="489" t="s">
        <v>2208</v>
      </c>
    </row>
    <row r="814" spans="2:39" hidden="1" outlineLevel="1" x14ac:dyDescent="0.3">
      <c r="B814" s="694" t="s">
        <v>384</v>
      </c>
      <c r="C814" s="690" t="s">
        <v>385</v>
      </c>
      <c r="E814" s="488" t="s">
        <v>3125</v>
      </c>
      <c r="F814" s="489" t="s">
        <v>2208</v>
      </c>
      <c r="G814" s="489" t="s">
        <v>2208</v>
      </c>
      <c r="H814" s="489" t="s">
        <v>2208</v>
      </c>
      <c r="I814" s="489" t="s">
        <v>2208</v>
      </c>
      <c r="J814" s="489" t="s">
        <v>2208</v>
      </c>
      <c r="K814" s="489" t="s">
        <v>2208</v>
      </c>
      <c r="L814" s="489" t="s">
        <v>2208</v>
      </c>
      <c r="M814" s="489" t="s">
        <v>2208</v>
      </c>
      <c r="N814" s="489" t="s">
        <v>2208</v>
      </c>
      <c r="O814" s="489" t="s">
        <v>2208</v>
      </c>
      <c r="P814" s="489" t="s">
        <v>2208</v>
      </c>
      <c r="Q814" s="489" t="s">
        <v>2208</v>
      </c>
      <c r="R814" s="489" t="s">
        <v>2208</v>
      </c>
      <c r="S814" s="489" t="s">
        <v>2208</v>
      </c>
      <c r="T814" s="489" t="s">
        <v>2208</v>
      </c>
      <c r="U814" s="489" t="s">
        <v>2208</v>
      </c>
      <c r="V814" s="489" t="s">
        <v>2208</v>
      </c>
      <c r="W814" s="489" t="s">
        <v>2208</v>
      </c>
      <c r="X814" s="489" t="s">
        <v>2208</v>
      </c>
      <c r="Y814" s="489" t="s">
        <v>2208</v>
      </c>
      <c r="Z814" s="489" t="s">
        <v>2208</v>
      </c>
      <c r="AA814" s="489" t="s">
        <v>2208</v>
      </c>
      <c r="AB814" s="489" t="s">
        <v>2208</v>
      </c>
      <c r="AC814" s="489" t="s">
        <v>2208</v>
      </c>
      <c r="AD814" s="489" t="s">
        <v>2208</v>
      </c>
      <c r="AE814" s="489" t="s">
        <v>2208</v>
      </c>
      <c r="AF814" s="489" t="s">
        <v>2208</v>
      </c>
      <c r="AG814" s="489" t="s">
        <v>2208</v>
      </c>
      <c r="AH814" s="489" t="s">
        <v>2208</v>
      </c>
      <c r="AI814" s="489" t="s">
        <v>2208</v>
      </c>
      <c r="AJ814" s="489" t="s">
        <v>2208</v>
      </c>
      <c r="AK814" s="489" t="s">
        <v>2208</v>
      </c>
      <c r="AL814" s="489" t="s">
        <v>2208</v>
      </c>
      <c r="AM814" s="489" t="s">
        <v>2208</v>
      </c>
    </row>
    <row r="815" spans="2:39" hidden="1" outlineLevel="1" x14ac:dyDescent="0.3">
      <c r="B815" s="694" t="s">
        <v>386</v>
      </c>
      <c r="C815" s="690" t="s">
        <v>387</v>
      </c>
      <c r="E815" s="488" t="s">
        <v>3126</v>
      </c>
      <c r="F815" s="489" t="s">
        <v>2208</v>
      </c>
      <c r="G815" s="489" t="s">
        <v>2208</v>
      </c>
      <c r="H815" s="489" t="s">
        <v>2208</v>
      </c>
      <c r="I815" s="489" t="s">
        <v>2208</v>
      </c>
      <c r="J815" s="489" t="s">
        <v>2208</v>
      </c>
      <c r="K815" s="489" t="s">
        <v>2208</v>
      </c>
      <c r="L815" s="489" t="s">
        <v>2208</v>
      </c>
      <c r="M815" s="489" t="s">
        <v>2208</v>
      </c>
      <c r="N815" s="489" t="s">
        <v>2208</v>
      </c>
      <c r="O815" s="489" t="s">
        <v>2208</v>
      </c>
      <c r="P815" s="489" t="s">
        <v>2208</v>
      </c>
      <c r="Q815" s="489" t="s">
        <v>2208</v>
      </c>
      <c r="R815" s="489" t="s">
        <v>2208</v>
      </c>
      <c r="S815" s="489" t="s">
        <v>2208</v>
      </c>
      <c r="T815" s="489" t="s">
        <v>2208</v>
      </c>
      <c r="U815" s="489" t="s">
        <v>2208</v>
      </c>
      <c r="V815" s="489" t="s">
        <v>2208</v>
      </c>
      <c r="W815" s="489" t="s">
        <v>2208</v>
      </c>
      <c r="X815" s="489" t="s">
        <v>2208</v>
      </c>
      <c r="Y815" s="489" t="s">
        <v>2208</v>
      </c>
      <c r="Z815" s="489" t="s">
        <v>2208</v>
      </c>
      <c r="AA815" s="489" t="s">
        <v>2208</v>
      </c>
      <c r="AB815" s="489" t="s">
        <v>2208</v>
      </c>
      <c r="AC815" s="489" t="s">
        <v>2208</v>
      </c>
      <c r="AD815" s="489" t="s">
        <v>2208</v>
      </c>
      <c r="AE815" s="489" t="s">
        <v>2208</v>
      </c>
      <c r="AF815" s="489" t="s">
        <v>2208</v>
      </c>
      <c r="AG815" s="489" t="s">
        <v>2208</v>
      </c>
      <c r="AH815" s="489" t="s">
        <v>2208</v>
      </c>
      <c r="AI815" s="489" t="s">
        <v>2208</v>
      </c>
      <c r="AJ815" s="489" t="s">
        <v>2208</v>
      </c>
      <c r="AK815" s="489" t="s">
        <v>2208</v>
      </c>
      <c r="AL815" s="489" t="s">
        <v>2208</v>
      </c>
      <c r="AM815" s="489" t="s">
        <v>2208</v>
      </c>
    </row>
    <row r="816" spans="2:39" hidden="1" outlineLevel="1" x14ac:dyDescent="0.3">
      <c r="B816" s="694">
        <v>6</v>
      </c>
      <c r="C816" s="690" t="s">
        <v>478</v>
      </c>
      <c r="E816" s="488" t="s">
        <v>3127</v>
      </c>
      <c r="F816" s="489" t="s">
        <v>2208</v>
      </c>
      <c r="G816" s="489" t="s">
        <v>2208</v>
      </c>
      <c r="H816" s="489" t="s">
        <v>2208</v>
      </c>
      <c r="I816" s="489" t="s">
        <v>2208</v>
      </c>
      <c r="J816" s="489" t="s">
        <v>2208</v>
      </c>
      <c r="K816" s="489" t="s">
        <v>2208</v>
      </c>
      <c r="L816" s="489" t="s">
        <v>2208</v>
      </c>
      <c r="M816" s="489" t="s">
        <v>2208</v>
      </c>
      <c r="N816" s="489" t="s">
        <v>2208</v>
      </c>
      <c r="O816" s="489" t="s">
        <v>2208</v>
      </c>
      <c r="P816" s="489" t="s">
        <v>2208</v>
      </c>
      <c r="Q816" s="489" t="s">
        <v>2208</v>
      </c>
      <c r="R816" s="489" t="s">
        <v>2208</v>
      </c>
      <c r="S816" s="489" t="s">
        <v>2208</v>
      </c>
      <c r="T816" s="489" t="s">
        <v>2208</v>
      </c>
      <c r="U816" s="489" t="s">
        <v>2208</v>
      </c>
      <c r="V816" s="489" t="s">
        <v>2208</v>
      </c>
      <c r="W816" s="489" t="s">
        <v>2208</v>
      </c>
      <c r="X816" s="489" t="s">
        <v>2208</v>
      </c>
      <c r="Y816" s="489" t="s">
        <v>2208</v>
      </c>
      <c r="Z816" s="489" t="s">
        <v>2208</v>
      </c>
      <c r="AA816" s="489" t="s">
        <v>2208</v>
      </c>
      <c r="AB816" s="489" t="s">
        <v>2208</v>
      </c>
      <c r="AC816" s="489" t="s">
        <v>2208</v>
      </c>
      <c r="AD816" s="489" t="s">
        <v>2208</v>
      </c>
      <c r="AE816" s="489" t="s">
        <v>2208</v>
      </c>
      <c r="AF816" s="489" t="s">
        <v>2208</v>
      </c>
      <c r="AG816" s="489" t="s">
        <v>2208</v>
      </c>
      <c r="AH816" s="489" t="s">
        <v>2208</v>
      </c>
      <c r="AI816" s="489" t="s">
        <v>2208</v>
      </c>
      <c r="AJ816" s="489" t="s">
        <v>2208</v>
      </c>
      <c r="AK816" s="489" t="s">
        <v>2208</v>
      </c>
      <c r="AL816" s="489" t="s">
        <v>2208</v>
      </c>
      <c r="AM816" s="489" t="s">
        <v>2208</v>
      </c>
    </row>
    <row r="817" spans="2:39" hidden="1" outlineLevel="1" x14ac:dyDescent="0.3">
      <c r="B817" s="695"/>
      <c r="C817" s="696" t="s">
        <v>201</v>
      </c>
      <c r="E817" s="488" t="s">
        <v>3128</v>
      </c>
      <c r="F817" s="489" t="s">
        <v>2208</v>
      </c>
      <c r="G817" s="489" t="s">
        <v>2208</v>
      </c>
      <c r="H817" s="489" t="s">
        <v>2208</v>
      </c>
      <c r="I817" s="489" t="s">
        <v>2208</v>
      </c>
      <c r="J817" s="489" t="s">
        <v>2208</v>
      </c>
      <c r="K817" s="489" t="s">
        <v>2208</v>
      </c>
      <c r="L817" s="489" t="s">
        <v>2208</v>
      </c>
      <c r="M817" s="489" t="s">
        <v>2208</v>
      </c>
      <c r="N817" s="489" t="s">
        <v>2208</v>
      </c>
      <c r="O817" s="489" t="s">
        <v>2208</v>
      </c>
      <c r="P817" s="489" t="s">
        <v>2208</v>
      </c>
      <c r="Q817" s="489" t="s">
        <v>2208</v>
      </c>
      <c r="R817" s="489" t="s">
        <v>2208</v>
      </c>
      <c r="S817" s="489" t="s">
        <v>2208</v>
      </c>
      <c r="T817" s="489" t="s">
        <v>2208</v>
      </c>
      <c r="U817" s="489" t="s">
        <v>2208</v>
      </c>
      <c r="V817" s="489" t="s">
        <v>2208</v>
      </c>
      <c r="W817" s="489" t="s">
        <v>2208</v>
      </c>
      <c r="X817" s="489" t="s">
        <v>2208</v>
      </c>
      <c r="Y817" s="489" t="s">
        <v>2208</v>
      </c>
      <c r="Z817" s="489" t="s">
        <v>2208</v>
      </c>
      <c r="AA817" s="489" t="s">
        <v>2208</v>
      </c>
      <c r="AB817" s="489" t="s">
        <v>2208</v>
      </c>
      <c r="AC817" s="489" t="s">
        <v>2208</v>
      </c>
      <c r="AD817" s="489" t="s">
        <v>2208</v>
      </c>
      <c r="AE817" s="489" t="s">
        <v>2208</v>
      </c>
      <c r="AF817" s="489" t="s">
        <v>2208</v>
      </c>
      <c r="AG817" s="489" t="s">
        <v>2208</v>
      </c>
      <c r="AH817" s="489" t="s">
        <v>2208</v>
      </c>
      <c r="AI817" s="489" t="s">
        <v>2208</v>
      </c>
      <c r="AJ817" s="489" t="s">
        <v>2208</v>
      </c>
      <c r="AK817" s="489" t="s">
        <v>2208</v>
      </c>
      <c r="AL817" s="489" t="s">
        <v>2208</v>
      </c>
      <c r="AM817" s="489" t="s">
        <v>2208</v>
      </c>
    </row>
    <row r="818" spans="2:39" hidden="1" outlineLevel="1" x14ac:dyDescent="0.3">
      <c r="B818" s="692"/>
      <c r="C818" s="690"/>
      <c r="E818" s="488"/>
      <c r="F818" s="489"/>
      <c r="G818" s="489"/>
      <c r="H818" s="489"/>
      <c r="I818" s="489"/>
      <c r="J818" s="489"/>
      <c r="K818" s="489"/>
      <c r="L818" s="489"/>
      <c r="M818" s="489"/>
      <c r="N818" s="489"/>
      <c r="O818" s="489"/>
      <c r="P818" s="489"/>
      <c r="Q818" s="489"/>
      <c r="R818" s="489"/>
      <c r="S818" s="489"/>
      <c r="T818" s="489"/>
      <c r="U818" s="489"/>
      <c r="V818" s="489"/>
      <c r="W818" s="489"/>
      <c r="X818" s="489"/>
      <c r="Y818" s="489"/>
      <c r="Z818" s="489"/>
      <c r="AA818" s="489"/>
      <c r="AB818" s="489"/>
      <c r="AC818" s="489"/>
      <c r="AD818" s="489"/>
      <c r="AE818" s="489"/>
      <c r="AF818" s="489"/>
      <c r="AG818" s="489"/>
      <c r="AH818" s="489"/>
      <c r="AI818" s="489"/>
      <c r="AJ818" s="489"/>
      <c r="AK818" s="489"/>
      <c r="AL818" s="489"/>
      <c r="AM818" s="489"/>
    </row>
    <row r="819" spans="2:39" hidden="1" outlineLevel="1" x14ac:dyDescent="0.3">
      <c r="B819" s="689" t="s">
        <v>3129</v>
      </c>
      <c r="C819" s="690"/>
      <c r="E819" s="488"/>
      <c r="F819" s="489"/>
      <c r="G819" s="489"/>
      <c r="H819" s="489"/>
      <c r="I819" s="489"/>
      <c r="J819" s="489"/>
      <c r="K819" s="489"/>
      <c r="L819" s="489"/>
      <c r="M819" s="489"/>
      <c r="N819" s="489"/>
      <c r="O819" s="489"/>
      <c r="P819" s="489"/>
      <c r="Q819" s="489"/>
      <c r="R819" s="489"/>
      <c r="S819" s="489"/>
      <c r="T819" s="489"/>
      <c r="U819" s="489"/>
      <c r="V819" s="489"/>
      <c r="W819" s="489"/>
      <c r="X819" s="489"/>
      <c r="Y819" s="489"/>
      <c r="Z819" s="489"/>
      <c r="AA819" s="489"/>
      <c r="AB819" s="489"/>
      <c r="AC819" s="489"/>
      <c r="AD819" s="489"/>
      <c r="AE819" s="489"/>
      <c r="AF819" s="489"/>
      <c r="AG819" s="489"/>
      <c r="AH819" s="489"/>
      <c r="AI819" s="489"/>
      <c r="AJ819" s="489"/>
      <c r="AK819" s="489"/>
      <c r="AL819" s="489"/>
      <c r="AM819" s="489"/>
    </row>
    <row r="820" spans="2:39" collapsed="1" x14ac:dyDescent="0.3">
      <c r="B820" s="691"/>
      <c r="C820" s="691" t="s">
        <v>479</v>
      </c>
      <c r="E820" s="488"/>
      <c r="F820" s="489"/>
      <c r="G820" s="489"/>
      <c r="H820" s="489"/>
      <c r="I820" s="489"/>
      <c r="J820" s="489"/>
      <c r="K820" s="489"/>
      <c r="L820" s="489"/>
      <c r="M820" s="489"/>
      <c r="N820" s="489"/>
      <c r="O820" s="489"/>
      <c r="P820" s="489"/>
      <c r="Q820" s="489"/>
      <c r="R820" s="489"/>
      <c r="S820" s="489"/>
      <c r="T820" s="489"/>
      <c r="U820" s="489"/>
      <c r="V820" s="489"/>
      <c r="W820" s="489"/>
      <c r="X820" s="489"/>
      <c r="Y820" s="489"/>
      <c r="Z820" s="489"/>
      <c r="AA820" s="489"/>
      <c r="AB820" s="489"/>
      <c r="AC820" s="489"/>
      <c r="AD820" s="489"/>
      <c r="AE820" s="489"/>
      <c r="AF820" s="489"/>
      <c r="AG820" s="489"/>
      <c r="AH820" s="489"/>
      <c r="AI820" s="489"/>
      <c r="AJ820" s="489"/>
      <c r="AK820" s="489"/>
      <c r="AL820" s="489"/>
      <c r="AM820" s="489"/>
    </row>
    <row r="821" spans="2:39" hidden="1" outlineLevel="1" x14ac:dyDescent="0.3">
      <c r="B821" s="692">
        <v>1.1000000000000001</v>
      </c>
      <c r="C821" s="690" t="s">
        <v>475</v>
      </c>
      <c r="E821" s="488" t="s">
        <v>3130</v>
      </c>
      <c r="F821" s="489" t="s">
        <v>2208</v>
      </c>
      <c r="G821" s="489" t="s">
        <v>2208</v>
      </c>
      <c r="H821" s="489" t="s">
        <v>2208</v>
      </c>
      <c r="I821" s="489" t="s">
        <v>2208</v>
      </c>
      <c r="J821" s="489" t="s">
        <v>2208</v>
      </c>
      <c r="K821" s="489" t="s">
        <v>2208</v>
      </c>
      <c r="L821" s="489" t="s">
        <v>2208</v>
      </c>
      <c r="M821" s="489" t="s">
        <v>2208</v>
      </c>
      <c r="N821" s="489" t="s">
        <v>2208</v>
      </c>
      <c r="O821" s="489" t="s">
        <v>2208</v>
      </c>
      <c r="P821" s="489" t="s">
        <v>2208</v>
      </c>
      <c r="Q821" s="489" t="s">
        <v>2208</v>
      </c>
      <c r="R821" s="489" t="s">
        <v>2208</v>
      </c>
      <c r="S821" s="489" t="s">
        <v>2208</v>
      </c>
      <c r="T821" s="489" t="s">
        <v>2208</v>
      </c>
      <c r="U821" s="489" t="s">
        <v>2208</v>
      </c>
      <c r="V821" s="489" t="s">
        <v>2208</v>
      </c>
      <c r="W821" s="489" t="s">
        <v>2208</v>
      </c>
      <c r="X821" s="489" t="s">
        <v>2208</v>
      </c>
      <c r="Y821" s="489" t="s">
        <v>2208</v>
      </c>
      <c r="Z821" s="489" t="s">
        <v>2208</v>
      </c>
      <c r="AA821" s="489" t="s">
        <v>2208</v>
      </c>
      <c r="AB821" s="489" t="s">
        <v>2208</v>
      </c>
      <c r="AC821" s="489" t="s">
        <v>2208</v>
      </c>
      <c r="AD821" s="489" t="s">
        <v>2208</v>
      </c>
      <c r="AE821" s="489" t="s">
        <v>2208</v>
      </c>
      <c r="AF821" s="489" t="s">
        <v>2208</v>
      </c>
      <c r="AG821" s="489" t="s">
        <v>2208</v>
      </c>
      <c r="AH821" s="489" t="s">
        <v>2208</v>
      </c>
      <c r="AI821" s="489" t="s">
        <v>2208</v>
      </c>
      <c r="AJ821" s="489" t="s">
        <v>2208</v>
      </c>
      <c r="AK821" s="489" t="s">
        <v>2208</v>
      </c>
      <c r="AL821" s="489" t="s">
        <v>2208</v>
      </c>
      <c r="AM821" s="489" t="s">
        <v>2208</v>
      </c>
    </row>
    <row r="822" spans="2:39" hidden="1" outlineLevel="1" x14ac:dyDescent="0.3">
      <c r="B822" s="692">
        <v>1.2</v>
      </c>
      <c r="C822" s="690" t="s">
        <v>476</v>
      </c>
      <c r="E822" s="488" t="s">
        <v>3131</v>
      </c>
      <c r="F822" s="489" t="s">
        <v>2208</v>
      </c>
      <c r="G822" s="489" t="s">
        <v>2208</v>
      </c>
      <c r="H822" s="489" t="s">
        <v>2208</v>
      </c>
      <c r="I822" s="489" t="s">
        <v>2208</v>
      </c>
      <c r="J822" s="489" t="s">
        <v>2208</v>
      </c>
      <c r="K822" s="489" t="s">
        <v>2208</v>
      </c>
      <c r="L822" s="489" t="s">
        <v>2208</v>
      </c>
      <c r="M822" s="489" t="s">
        <v>2208</v>
      </c>
      <c r="N822" s="489" t="s">
        <v>2208</v>
      </c>
      <c r="O822" s="489" t="s">
        <v>2208</v>
      </c>
      <c r="P822" s="489" t="s">
        <v>2208</v>
      </c>
      <c r="Q822" s="489" t="s">
        <v>2208</v>
      </c>
      <c r="R822" s="489" t="s">
        <v>2208</v>
      </c>
      <c r="S822" s="489" t="s">
        <v>2208</v>
      </c>
      <c r="T822" s="489" t="s">
        <v>2208</v>
      </c>
      <c r="U822" s="489" t="s">
        <v>2208</v>
      </c>
      <c r="V822" s="489" t="s">
        <v>2208</v>
      </c>
      <c r="W822" s="489" t="s">
        <v>2208</v>
      </c>
      <c r="X822" s="489" t="s">
        <v>2208</v>
      </c>
      <c r="Y822" s="489" t="s">
        <v>2208</v>
      </c>
      <c r="Z822" s="489" t="s">
        <v>2208</v>
      </c>
      <c r="AA822" s="489" t="s">
        <v>2208</v>
      </c>
      <c r="AB822" s="489" t="s">
        <v>2208</v>
      </c>
      <c r="AC822" s="489" t="s">
        <v>2208</v>
      </c>
      <c r="AD822" s="489" t="s">
        <v>2208</v>
      </c>
      <c r="AE822" s="489" t="s">
        <v>2208</v>
      </c>
      <c r="AF822" s="489" t="s">
        <v>2208</v>
      </c>
      <c r="AG822" s="489" t="s">
        <v>2208</v>
      </c>
      <c r="AH822" s="489" t="s">
        <v>2208</v>
      </c>
      <c r="AI822" s="489" t="s">
        <v>2208</v>
      </c>
      <c r="AJ822" s="489" t="s">
        <v>2208</v>
      </c>
      <c r="AK822" s="489" t="s">
        <v>2208</v>
      </c>
      <c r="AL822" s="489" t="s">
        <v>2208</v>
      </c>
      <c r="AM822" s="489" t="s">
        <v>2208</v>
      </c>
    </row>
    <row r="823" spans="2:39" hidden="1" outlineLevel="1" x14ac:dyDescent="0.3">
      <c r="B823" s="692">
        <v>1.3</v>
      </c>
      <c r="C823" s="690" t="s">
        <v>371</v>
      </c>
      <c r="E823" s="488" t="s">
        <v>3132</v>
      </c>
      <c r="F823" s="489" t="s">
        <v>2208</v>
      </c>
      <c r="G823" s="489" t="s">
        <v>2208</v>
      </c>
      <c r="H823" s="489" t="s">
        <v>2208</v>
      </c>
      <c r="I823" s="489" t="s">
        <v>2208</v>
      </c>
      <c r="J823" s="489" t="s">
        <v>2208</v>
      </c>
      <c r="K823" s="489" t="s">
        <v>2208</v>
      </c>
      <c r="L823" s="489" t="s">
        <v>2208</v>
      </c>
      <c r="M823" s="489" t="s">
        <v>2208</v>
      </c>
      <c r="N823" s="489" t="s">
        <v>2208</v>
      </c>
      <c r="O823" s="489" t="s">
        <v>2208</v>
      </c>
      <c r="P823" s="489" t="s">
        <v>2208</v>
      </c>
      <c r="Q823" s="489" t="s">
        <v>2208</v>
      </c>
      <c r="R823" s="489" t="s">
        <v>2208</v>
      </c>
      <c r="S823" s="489" t="s">
        <v>2208</v>
      </c>
      <c r="T823" s="489" t="s">
        <v>2208</v>
      </c>
      <c r="U823" s="489" t="s">
        <v>2208</v>
      </c>
      <c r="V823" s="489" t="s">
        <v>2208</v>
      </c>
      <c r="W823" s="489" t="s">
        <v>2208</v>
      </c>
      <c r="X823" s="489" t="s">
        <v>2208</v>
      </c>
      <c r="Y823" s="489" t="s">
        <v>2208</v>
      </c>
      <c r="Z823" s="489" t="s">
        <v>2208</v>
      </c>
      <c r="AA823" s="489" t="s">
        <v>2208</v>
      </c>
      <c r="AB823" s="489" t="s">
        <v>2208</v>
      </c>
      <c r="AC823" s="489" t="s">
        <v>2208</v>
      </c>
      <c r="AD823" s="489" t="s">
        <v>2208</v>
      </c>
      <c r="AE823" s="489" t="s">
        <v>2208</v>
      </c>
      <c r="AF823" s="489" t="s">
        <v>2208</v>
      </c>
      <c r="AG823" s="489" t="s">
        <v>2208</v>
      </c>
      <c r="AH823" s="489" t="s">
        <v>2208</v>
      </c>
      <c r="AI823" s="489" t="s">
        <v>2208</v>
      </c>
      <c r="AJ823" s="489" t="s">
        <v>2208</v>
      </c>
      <c r="AK823" s="489" t="s">
        <v>2208</v>
      </c>
      <c r="AL823" s="489" t="s">
        <v>2208</v>
      </c>
      <c r="AM823" s="489" t="s">
        <v>2208</v>
      </c>
    </row>
    <row r="824" spans="2:39" hidden="1" outlineLevel="1" x14ac:dyDescent="0.3">
      <c r="B824" s="692">
        <v>1.4</v>
      </c>
      <c r="C824" s="690" t="s">
        <v>477</v>
      </c>
      <c r="E824" s="488" t="s">
        <v>3133</v>
      </c>
      <c r="F824" s="489" t="s">
        <v>2208</v>
      </c>
      <c r="G824" s="489" t="s">
        <v>2208</v>
      </c>
      <c r="H824" s="489" t="s">
        <v>2208</v>
      </c>
      <c r="I824" s="489" t="s">
        <v>2208</v>
      </c>
      <c r="J824" s="489" t="s">
        <v>2208</v>
      </c>
      <c r="K824" s="489" t="s">
        <v>2208</v>
      </c>
      <c r="L824" s="489" t="s">
        <v>2208</v>
      </c>
      <c r="M824" s="489" t="s">
        <v>2208</v>
      </c>
      <c r="N824" s="489" t="s">
        <v>2208</v>
      </c>
      <c r="O824" s="489" t="s">
        <v>2208</v>
      </c>
      <c r="P824" s="489" t="s">
        <v>2208</v>
      </c>
      <c r="Q824" s="489" t="s">
        <v>2208</v>
      </c>
      <c r="R824" s="489" t="s">
        <v>2208</v>
      </c>
      <c r="S824" s="489" t="s">
        <v>2208</v>
      </c>
      <c r="T824" s="489" t="s">
        <v>2208</v>
      </c>
      <c r="U824" s="489" t="s">
        <v>2208</v>
      </c>
      <c r="V824" s="489" t="s">
        <v>2208</v>
      </c>
      <c r="W824" s="489" t="s">
        <v>2208</v>
      </c>
      <c r="X824" s="489" t="s">
        <v>2208</v>
      </c>
      <c r="Y824" s="489" t="s">
        <v>2208</v>
      </c>
      <c r="Z824" s="489" t="s">
        <v>2208</v>
      </c>
      <c r="AA824" s="489" t="s">
        <v>2208</v>
      </c>
      <c r="AB824" s="489" t="s">
        <v>2208</v>
      </c>
      <c r="AC824" s="489" t="s">
        <v>2208</v>
      </c>
      <c r="AD824" s="489" t="s">
        <v>2208</v>
      </c>
      <c r="AE824" s="489" t="s">
        <v>2208</v>
      </c>
      <c r="AF824" s="489" t="s">
        <v>2208</v>
      </c>
      <c r="AG824" s="489" t="s">
        <v>2208</v>
      </c>
      <c r="AH824" s="489" t="s">
        <v>2208</v>
      </c>
      <c r="AI824" s="489" t="s">
        <v>2208</v>
      </c>
      <c r="AJ824" s="489" t="s">
        <v>2208</v>
      </c>
      <c r="AK824" s="489" t="s">
        <v>2208</v>
      </c>
      <c r="AL824" s="489" t="s">
        <v>2208</v>
      </c>
      <c r="AM824" s="489" t="s">
        <v>2208</v>
      </c>
    </row>
    <row r="825" spans="2:39" hidden="1" outlineLevel="1" x14ac:dyDescent="0.3">
      <c r="B825" s="694" t="s">
        <v>372</v>
      </c>
      <c r="C825" s="690" t="s">
        <v>373</v>
      </c>
      <c r="E825" s="488" t="s">
        <v>3134</v>
      </c>
      <c r="F825" s="489" t="s">
        <v>2208</v>
      </c>
      <c r="G825" s="489" t="s">
        <v>2208</v>
      </c>
      <c r="H825" s="489" t="s">
        <v>2208</v>
      </c>
      <c r="I825" s="489" t="s">
        <v>2208</v>
      </c>
      <c r="J825" s="489" t="s">
        <v>2208</v>
      </c>
      <c r="K825" s="489" t="s">
        <v>2208</v>
      </c>
      <c r="L825" s="489" t="s">
        <v>2208</v>
      </c>
      <c r="M825" s="489" t="s">
        <v>2208</v>
      </c>
      <c r="N825" s="489" t="s">
        <v>2208</v>
      </c>
      <c r="O825" s="489" t="s">
        <v>2208</v>
      </c>
      <c r="P825" s="489" t="s">
        <v>2208</v>
      </c>
      <c r="Q825" s="489" t="s">
        <v>2208</v>
      </c>
      <c r="R825" s="489" t="s">
        <v>2208</v>
      </c>
      <c r="S825" s="489" t="s">
        <v>2208</v>
      </c>
      <c r="T825" s="489" t="s">
        <v>2208</v>
      </c>
      <c r="U825" s="489" t="s">
        <v>2208</v>
      </c>
      <c r="V825" s="489" t="s">
        <v>2208</v>
      </c>
      <c r="W825" s="489" t="s">
        <v>2208</v>
      </c>
      <c r="X825" s="489" t="s">
        <v>2208</v>
      </c>
      <c r="Y825" s="489" t="s">
        <v>2208</v>
      </c>
      <c r="Z825" s="489" t="s">
        <v>2208</v>
      </c>
      <c r="AA825" s="489" t="s">
        <v>2208</v>
      </c>
      <c r="AB825" s="489" t="s">
        <v>2208</v>
      </c>
      <c r="AC825" s="489" t="s">
        <v>2208</v>
      </c>
      <c r="AD825" s="489" t="s">
        <v>2208</v>
      </c>
      <c r="AE825" s="489" t="s">
        <v>2208</v>
      </c>
      <c r="AF825" s="489" t="s">
        <v>2208</v>
      </c>
      <c r="AG825" s="489" t="s">
        <v>2208</v>
      </c>
      <c r="AH825" s="489" t="s">
        <v>2208</v>
      </c>
      <c r="AI825" s="489" t="s">
        <v>2208</v>
      </c>
      <c r="AJ825" s="489" t="s">
        <v>2208</v>
      </c>
      <c r="AK825" s="489" t="s">
        <v>2208</v>
      </c>
      <c r="AL825" s="489" t="s">
        <v>2208</v>
      </c>
      <c r="AM825" s="489" t="s">
        <v>2208</v>
      </c>
    </row>
    <row r="826" spans="2:39" hidden="1" outlineLevel="1" x14ac:dyDescent="0.3">
      <c r="B826" s="694" t="s">
        <v>374</v>
      </c>
      <c r="C826" s="690" t="s">
        <v>375</v>
      </c>
      <c r="E826" s="488" t="s">
        <v>3135</v>
      </c>
      <c r="F826" s="489" t="s">
        <v>2208</v>
      </c>
      <c r="G826" s="489" t="s">
        <v>2208</v>
      </c>
      <c r="H826" s="489" t="s">
        <v>2208</v>
      </c>
      <c r="I826" s="489" t="s">
        <v>2208</v>
      </c>
      <c r="J826" s="489" t="s">
        <v>2208</v>
      </c>
      <c r="K826" s="489" t="s">
        <v>2208</v>
      </c>
      <c r="L826" s="489" t="s">
        <v>2208</v>
      </c>
      <c r="M826" s="489" t="s">
        <v>2208</v>
      </c>
      <c r="N826" s="489" t="s">
        <v>2208</v>
      </c>
      <c r="O826" s="489" t="s">
        <v>2208</v>
      </c>
      <c r="P826" s="489" t="s">
        <v>2208</v>
      </c>
      <c r="Q826" s="489" t="s">
        <v>2208</v>
      </c>
      <c r="R826" s="489" t="s">
        <v>2208</v>
      </c>
      <c r="S826" s="489" t="s">
        <v>2208</v>
      </c>
      <c r="T826" s="489" t="s">
        <v>2208</v>
      </c>
      <c r="U826" s="489" t="s">
        <v>2208</v>
      </c>
      <c r="V826" s="489" t="s">
        <v>2208</v>
      </c>
      <c r="W826" s="489" t="s">
        <v>2208</v>
      </c>
      <c r="X826" s="489" t="s">
        <v>2208</v>
      </c>
      <c r="Y826" s="489" t="s">
        <v>2208</v>
      </c>
      <c r="Z826" s="489" t="s">
        <v>2208</v>
      </c>
      <c r="AA826" s="489" t="s">
        <v>2208</v>
      </c>
      <c r="AB826" s="489" t="s">
        <v>2208</v>
      </c>
      <c r="AC826" s="489" t="s">
        <v>2208</v>
      </c>
      <c r="AD826" s="489" t="s">
        <v>2208</v>
      </c>
      <c r="AE826" s="489" t="s">
        <v>2208</v>
      </c>
      <c r="AF826" s="489" t="s">
        <v>2208</v>
      </c>
      <c r="AG826" s="489" t="s">
        <v>2208</v>
      </c>
      <c r="AH826" s="489" t="s">
        <v>2208</v>
      </c>
      <c r="AI826" s="489" t="s">
        <v>2208</v>
      </c>
      <c r="AJ826" s="489" t="s">
        <v>2208</v>
      </c>
      <c r="AK826" s="489" t="s">
        <v>2208</v>
      </c>
      <c r="AL826" s="489" t="s">
        <v>2208</v>
      </c>
      <c r="AM826" s="489" t="s">
        <v>2208</v>
      </c>
    </row>
    <row r="827" spans="2:39" hidden="1" outlineLevel="1" x14ac:dyDescent="0.3">
      <c r="B827" s="694" t="s">
        <v>376</v>
      </c>
      <c r="C827" s="690" t="s">
        <v>377</v>
      </c>
      <c r="E827" s="488" t="s">
        <v>3136</v>
      </c>
      <c r="F827" s="489" t="s">
        <v>2208</v>
      </c>
      <c r="G827" s="489" t="s">
        <v>2208</v>
      </c>
      <c r="H827" s="489" t="s">
        <v>2208</v>
      </c>
      <c r="I827" s="489" t="s">
        <v>2208</v>
      </c>
      <c r="J827" s="489" t="s">
        <v>2208</v>
      </c>
      <c r="K827" s="489" t="s">
        <v>2208</v>
      </c>
      <c r="L827" s="489" t="s">
        <v>2208</v>
      </c>
      <c r="M827" s="489" t="s">
        <v>2208</v>
      </c>
      <c r="N827" s="489" t="s">
        <v>2208</v>
      </c>
      <c r="O827" s="489" t="s">
        <v>2208</v>
      </c>
      <c r="P827" s="489" t="s">
        <v>2208</v>
      </c>
      <c r="Q827" s="489" t="s">
        <v>2208</v>
      </c>
      <c r="R827" s="489" t="s">
        <v>2208</v>
      </c>
      <c r="S827" s="489" t="s">
        <v>2208</v>
      </c>
      <c r="T827" s="489" t="s">
        <v>2208</v>
      </c>
      <c r="U827" s="489" t="s">
        <v>2208</v>
      </c>
      <c r="V827" s="489" t="s">
        <v>2208</v>
      </c>
      <c r="W827" s="489" t="s">
        <v>2208</v>
      </c>
      <c r="X827" s="489" t="s">
        <v>2208</v>
      </c>
      <c r="Y827" s="489" t="s">
        <v>2208</v>
      </c>
      <c r="Z827" s="489" t="s">
        <v>2208</v>
      </c>
      <c r="AA827" s="489" t="s">
        <v>2208</v>
      </c>
      <c r="AB827" s="489" t="s">
        <v>2208</v>
      </c>
      <c r="AC827" s="489" t="s">
        <v>2208</v>
      </c>
      <c r="AD827" s="489" t="s">
        <v>2208</v>
      </c>
      <c r="AE827" s="489" t="s">
        <v>2208</v>
      </c>
      <c r="AF827" s="489" t="s">
        <v>2208</v>
      </c>
      <c r="AG827" s="489" t="s">
        <v>2208</v>
      </c>
      <c r="AH827" s="489" t="s">
        <v>2208</v>
      </c>
      <c r="AI827" s="489" t="s">
        <v>2208</v>
      </c>
      <c r="AJ827" s="489" t="s">
        <v>2208</v>
      </c>
      <c r="AK827" s="489" t="s">
        <v>2208</v>
      </c>
      <c r="AL827" s="489" t="s">
        <v>2208</v>
      </c>
      <c r="AM827" s="489" t="s">
        <v>2208</v>
      </c>
    </row>
    <row r="828" spans="2:39" hidden="1" outlineLevel="1" x14ac:dyDescent="0.3">
      <c r="B828" s="694" t="s">
        <v>378</v>
      </c>
      <c r="C828" s="690" t="s">
        <v>379</v>
      </c>
      <c r="E828" s="488" t="s">
        <v>3137</v>
      </c>
      <c r="F828" s="489" t="s">
        <v>2208</v>
      </c>
      <c r="G828" s="489" t="s">
        <v>2208</v>
      </c>
      <c r="H828" s="489" t="s">
        <v>2208</v>
      </c>
      <c r="I828" s="489" t="s">
        <v>2208</v>
      </c>
      <c r="J828" s="489" t="s">
        <v>2208</v>
      </c>
      <c r="K828" s="489" t="s">
        <v>2208</v>
      </c>
      <c r="L828" s="489" t="s">
        <v>2208</v>
      </c>
      <c r="M828" s="489" t="s">
        <v>2208</v>
      </c>
      <c r="N828" s="489" t="s">
        <v>2208</v>
      </c>
      <c r="O828" s="489" t="s">
        <v>2208</v>
      </c>
      <c r="P828" s="489" t="s">
        <v>2208</v>
      </c>
      <c r="Q828" s="489" t="s">
        <v>2208</v>
      </c>
      <c r="R828" s="489" t="s">
        <v>2208</v>
      </c>
      <c r="S828" s="489" t="s">
        <v>2208</v>
      </c>
      <c r="T828" s="489" t="s">
        <v>2208</v>
      </c>
      <c r="U828" s="489" t="s">
        <v>2208</v>
      </c>
      <c r="V828" s="489" t="s">
        <v>2208</v>
      </c>
      <c r="W828" s="489" t="s">
        <v>2208</v>
      </c>
      <c r="X828" s="489" t="s">
        <v>2208</v>
      </c>
      <c r="Y828" s="489" t="s">
        <v>2208</v>
      </c>
      <c r="Z828" s="489" t="s">
        <v>2208</v>
      </c>
      <c r="AA828" s="489" t="s">
        <v>2208</v>
      </c>
      <c r="AB828" s="489" t="s">
        <v>2208</v>
      </c>
      <c r="AC828" s="489" t="s">
        <v>2208</v>
      </c>
      <c r="AD828" s="489" t="s">
        <v>2208</v>
      </c>
      <c r="AE828" s="489" t="s">
        <v>2208</v>
      </c>
      <c r="AF828" s="489" t="s">
        <v>2208</v>
      </c>
      <c r="AG828" s="489" t="s">
        <v>2208</v>
      </c>
      <c r="AH828" s="489" t="s">
        <v>2208</v>
      </c>
      <c r="AI828" s="489" t="s">
        <v>2208</v>
      </c>
      <c r="AJ828" s="489" t="s">
        <v>2208</v>
      </c>
      <c r="AK828" s="489" t="s">
        <v>2208</v>
      </c>
      <c r="AL828" s="489" t="s">
        <v>2208</v>
      </c>
      <c r="AM828" s="489" t="s">
        <v>2208</v>
      </c>
    </row>
    <row r="829" spans="2:39" hidden="1" outlineLevel="1" x14ac:dyDescent="0.3">
      <c r="B829" s="694" t="s">
        <v>380</v>
      </c>
      <c r="C829" s="690" t="s">
        <v>381</v>
      </c>
      <c r="E829" s="488" t="s">
        <v>3138</v>
      </c>
      <c r="F829" s="489" t="s">
        <v>2208</v>
      </c>
      <c r="G829" s="489" t="s">
        <v>2208</v>
      </c>
      <c r="H829" s="489" t="s">
        <v>2208</v>
      </c>
      <c r="I829" s="489" t="s">
        <v>2208</v>
      </c>
      <c r="J829" s="489" t="s">
        <v>2208</v>
      </c>
      <c r="K829" s="489" t="s">
        <v>2208</v>
      </c>
      <c r="L829" s="489" t="s">
        <v>2208</v>
      </c>
      <c r="M829" s="489" t="s">
        <v>2208</v>
      </c>
      <c r="N829" s="489" t="s">
        <v>2208</v>
      </c>
      <c r="O829" s="489" t="s">
        <v>2208</v>
      </c>
      <c r="P829" s="489" t="s">
        <v>2208</v>
      </c>
      <c r="Q829" s="489" t="s">
        <v>2208</v>
      </c>
      <c r="R829" s="489" t="s">
        <v>2208</v>
      </c>
      <c r="S829" s="489" t="s">
        <v>2208</v>
      </c>
      <c r="T829" s="489" t="s">
        <v>2208</v>
      </c>
      <c r="U829" s="489" t="s">
        <v>2208</v>
      </c>
      <c r="V829" s="489" t="s">
        <v>2208</v>
      </c>
      <c r="W829" s="489" t="s">
        <v>2208</v>
      </c>
      <c r="X829" s="489" t="s">
        <v>2208</v>
      </c>
      <c r="Y829" s="489" t="s">
        <v>2208</v>
      </c>
      <c r="Z829" s="489" t="s">
        <v>2208</v>
      </c>
      <c r="AA829" s="489" t="s">
        <v>2208</v>
      </c>
      <c r="AB829" s="489" t="s">
        <v>2208</v>
      </c>
      <c r="AC829" s="489" t="s">
        <v>2208</v>
      </c>
      <c r="AD829" s="489" t="s">
        <v>2208</v>
      </c>
      <c r="AE829" s="489" t="s">
        <v>2208</v>
      </c>
      <c r="AF829" s="489" t="s">
        <v>2208</v>
      </c>
      <c r="AG829" s="489" t="s">
        <v>2208</v>
      </c>
      <c r="AH829" s="489" t="s">
        <v>2208</v>
      </c>
      <c r="AI829" s="489" t="s">
        <v>2208</v>
      </c>
      <c r="AJ829" s="489" t="s">
        <v>2208</v>
      </c>
      <c r="AK829" s="489" t="s">
        <v>2208</v>
      </c>
      <c r="AL829" s="489" t="s">
        <v>2208</v>
      </c>
      <c r="AM829" s="489" t="s">
        <v>2208</v>
      </c>
    </row>
    <row r="830" spans="2:39" hidden="1" outlineLevel="1" x14ac:dyDescent="0.3">
      <c r="B830" s="694" t="s">
        <v>382</v>
      </c>
      <c r="C830" s="690" t="s">
        <v>383</v>
      </c>
      <c r="E830" s="488" t="s">
        <v>3139</v>
      </c>
      <c r="F830" s="489" t="s">
        <v>2208</v>
      </c>
      <c r="G830" s="489" t="s">
        <v>2208</v>
      </c>
      <c r="H830" s="489" t="s">
        <v>2208</v>
      </c>
      <c r="I830" s="489" t="s">
        <v>2208</v>
      </c>
      <c r="J830" s="489" t="s">
        <v>2208</v>
      </c>
      <c r="K830" s="489" t="s">
        <v>2208</v>
      </c>
      <c r="L830" s="489" t="s">
        <v>2208</v>
      </c>
      <c r="M830" s="489" t="s">
        <v>2208</v>
      </c>
      <c r="N830" s="489" t="s">
        <v>2208</v>
      </c>
      <c r="O830" s="489" t="s">
        <v>2208</v>
      </c>
      <c r="P830" s="489" t="s">
        <v>2208</v>
      </c>
      <c r="Q830" s="489" t="s">
        <v>2208</v>
      </c>
      <c r="R830" s="489" t="s">
        <v>2208</v>
      </c>
      <c r="S830" s="489" t="s">
        <v>2208</v>
      </c>
      <c r="T830" s="489" t="s">
        <v>2208</v>
      </c>
      <c r="U830" s="489" t="s">
        <v>2208</v>
      </c>
      <c r="V830" s="489" t="s">
        <v>2208</v>
      </c>
      <c r="W830" s="489" t="s">
        <v>2208</v>
      </c>
      <c r="X830" s="489" t="s">
        <v>2208</v>
      </c>
      <c r="Y830" s="489" t="s">
        <v>2208</v>
      </c>
      <c r="Z830" s="489" t="s">
        <v>2208</v>
      </c>
      <c r="AA830" s="489" t="s">
        <v>2208</v>
      </c>
      <c r="AB830" s="489" t="s">
        <v>2208</v>
      </c>
      <c r="AC830" s="489" t="s">
        <v>2208</v>
      </c>
      <c r="AD830" s="489" t="s">
        <v>2208</v>
      </c>
      <c r="AE830" s="489" t="s">
        <v>2208</v>
      </c>
      <c r="AF830" s="489" t="s">
        <v>2208</v>
      </c>
      <c r="AG830" s="489" t="s">
        <v>2208</v>
      </c>
      <c r="AH830" s="489" t="s">
        <v>2208</v>
      </c>
      <c r="AI830" s="489" t="s">
        <v>2208</v>
      </c>
      <c r="AJ830" s="489" t="s">
        <v>2208</v>
      </c>
      <c r="AK830" s="489" t="s">
        <v>2208</v>
      </c>
      <c r="AL830" s="489" t="s">
        <v>2208</v>
      </c>
      <c r="AM830" s="489" t="s">
        <v>2208</v>
      </c>
    </row>
    <row r="831" spans="2:39" hidden="1" outlineLevel="1" x14ac:dyDescent="0.3">
      <c r="B831" s="694" t="s">
        <v>384</v>
      </c>
      <c r="C831" s="690" t="s">
        <v>385</v>
      </c>
      <c r="E831" s="488" t="s">
        <v>3140</v>
      </c>
      <c r="F831" s="489" t="s">
        <v>2208</v>
      </c>
      <c r="G831" s="489" t="s">
        <v>2208</v>
      </c>
      <c r="H831" s="489" t="s">
        <v>2208</v>
      </c>
      <c r="I831" s="489" t="s">
        <v>2208</v>
      </c>
      <c r="J831" s="489" t="s">
        <v>2208</v>
      </c>
      <c r="K831" s="489" t="s">
        <v>2208</v>
      </c>
      <c r="L831" s="489" t="s">
        <v>2208</v>
      </c>
      <c r="M831" s="489" t="s">
        <v>2208</v>
      </c>
      <c r="N831" s="489" t="s">
        <v>2208</v>
      </c>
      <c r="O831" s="489" t="s">
        <v>2208</v>
      </c>
      <c r="P831" s="489" t="s">
        <v>2208</v>
      </c>
      <c r="Q831" s="489" t="s">
        <v>2208</v>
      </c>
      <c r="R831" s="489" t="s">
        <v>2208</v>
      </c>
      <c r="S831" s="489" t="s">
        <v>2208</v>
      </c>
      <c r="T831" s="489" t="s">
        <v>2208</v>
      </c>
      <c r="U831" s="489" t="s">
        <v>2208</v>
      </c>
      <c r="V831" s="489" t="s">
        <v>2208</v>
      </c>
      <c r="W831" s="489" t="s">
        <v>2208</v>
      </c>
      <c r="X831" s="489" t="s">
        <v>2208</v>
      </c>
      <c r="Y831" s="489" t="s">
        <v>2208</v>
      </c>
      <c r="Z831" s="489" t="s">
        <v>2208</v>
      </c>
      <c r="AA831" s="489" t="s">
        <v>2208</v>
      </c>
      <c r="AB831" s="489" t="s">
        <v>2208</v>
      </c>
      <c r="AC831" s="489" t="s">
        <v>2208</v>
      </c>
      <c r="AD831" s="489" t="s">
        <v>2208</v>
      </c>
      <c r="AE831" s="489" t="s">
        <v>2208</v>
      </c>
      <c r="AF831" s="489" t="s">
        <v>2208</v>
      </c>
      <c r="AG831" s="489" t="s">
        <v>2208</v>
      </c>
      <c r="AH831" s="489" t="s">
        <v>2208</v>
      </c>
      <c r="AI831" s="489" t="s">
        <v>2208</v>
      </c>
      <c r="AJ831" s="489" t="s">
        <v>2208</v>
      </c>
      <c r="AK831" s="489" t="s">
        <v>2208</v>
      </c>
      <c r="AL831" s="489" t="s">
        <v>2208</v>
      </c>
      <c r="AM831" s="489" t="s">
        <v>2208</v>
      </c>
    </row>
    <row r="832" spans="2:39" hidden="1" outlineLevel="1" x14ac:dyDescent="0.3">
      <c r="B832" s="694" t="s">
        <v>386</v>
      </c>
      <c r="C832" s="690" t="s">
        <v>387</v>
      </c>
      <c r="E832" s="488" t="s">
        <v>3141</v>
      </c>
      <c r="F832" s="489" t="s">
        <v>2208</v>
      </c>
      <c r="G832" s="489" t="s">
        <v>2208</v>
      </c>
      <c r="H832" s="489" t="s">
        <v>2208</v>
      </c>
      <c r="I832" s="489" t="s">
        <v>2208</v>
      </c>
      <c r="J832" s="489" t="s">
        <v>2208</v>
      </c>
      <c r="K832" s="489" t="s">
        <v>2208</v>
      </c>
      <c r="L832" s="489" t="s">
        <v>2208</v>
      </c>
      <c r="M832" s="489" t="s">
        <v>2208</v>
      </c>
      <c r="N832" s="489" t="s">
        <v>2208</v>
      </c>
      <c r="O832" s="489" t="s">
        <v>2208</v>
      </c>
      <c r="P832" s="489" t="s">
        <v>2208</v>
      </c>
      <c r="Q832" s="489" t="s">
        <v>2208</v>
      </c>
      <c r="R832" s="489" t="s">
        <v>2208</v>
      </c>
      <c r="S832" s="489" t="s">
        <v>2208</v>
      </c>
      <c r="T832" s="489" t="s">
        <v>2208</v>
      </c>
      <c r="U832" s="489" t="s">
        <v>2208</v>
      </c>
      <c r="V832" s="489" t="s">
        <v>2208</v>
      </c>
      <c r="W832" s="489" t="s">
        <v>2208</v>
      </c>
      <c r="X832" s="489" t="s">
        <v>2208</v>
      </c>
      <c r="Y832" s="489" t="s">
        <v>2208</v>
      </c>
      <c r="Z832" s="489" t="s">
        <v>2208</v>
      </c>
      <c r="AA832" s="489" t="s">
        <v>2208</v>
      </c>
      <c r="AB832" s="489" t="s">
        <v>2208</v>
      </c>
      <c r="AC832" s="489" t="s">
        <v>2208</v>
      </c>
      <c r="AD832" s="489" t="s">
        <v>2208</v>
      </c>
      <c r="AE832" s="489" t="s">
        <v>2208</v>
      </c>
      <c r="AF832" s="489" t="s">
        <v>2208</v>
      </c>
      <c r="AG832" s="489" t="s">
        <v>2208</v>
      </c>
      <c r="AH832" s="489" t="s">
        <v>2208</v>
      </c>
      <c r="AI832" s="489" t="s">
        <v>2208</v>
      </c>
      <c r="AJ832" s="489" t="s">
        <v>2208</v>
      </c>
      <c r="AK832" s="489" t="s">
        <v>2208</v>
      </c>
      <c r="AL832" s="489" t="s">
        <v>2208</v>
      </c>
      <c r="AM832" s="489" t="s">
        <v>2208</v>
      </c>
    </row>
    <row r="833" spans="2:39" hidden="1" outlineLevel="1" x14ac:dyDescent="0.3">
      <c r="B833" s="694">
        <v>6</v>
      </c>
      <c r="C833" s="690" t="s">
        <v>478</v>
      </c>
      <c r="E833" s="488" t="s">
        <v>3142</v>
      </c>
      <c r="F833" s="489" t="s">
        <v>2208</v>
      </c>
      <c r="G833" s="489" t="s">
        <v>2208</v>
      </c>
      <c r="H833" s="489" t="s">
        <v>2208</v>
      </c>
      <c r="I833" s="489" t="s">
        <v>2208</v>
      </c>
      <c r="J833" s="489" t="s">
        <v>2208</v>
      </c>
      <c r="K833" s="489" t="s">
        <v>2208</v>
      </c>
      <c r="L833" s="489" t="s">
        <v>2208</v>
      </c>
      <c r="M833" s="489" t="s">
        <v>2208</v>
      </c>
      <c r="N833" s="489" t="s">
        <v>2208</v>
      </c>
      <c r="O833" s="489" t="s">
        <v>2208</v>
      </c>
      <c r="P833" s="489" t="s">
        <v>2208</v>
      </c>
      <c r="Q833" s="489" t="s">
        <v>2208</v>
      </c>
      <c r="R833" s="489" t="s">
        <v>2208</v>
      </c>
      <c r="S833" s="489" t="s">
        <v>2208</v>
      </c>
      <c r="T833" s="489" t="s">
        <v>2208</v>
      </c>
      <c r="U833" s="489" t="s">
        <v>2208</v>
      </c>
      <c r="V833" s="489" t="s">
        <v>2208</v>
      </c>
      <c r="W833" s="489" t="s">
        <v>2208</v>
      </c>
      <c r="X833" s="489" t="s">
        <v>2208</v>
      </c>
      <c r="Y833" s="489" t="s">
        <v>2208</v>
      </c>
      <c r="Z833" s="489" t="s">
        <v>2208</v>
      </c>
      <c r="AA833" s="489" t="s">
        <v>2208</v>
      </c>
      <c r="AB833" s="489" t="s">
        <v>2208</v>
      </c>
      <c r="AC833" s="489" t="s">
        <v>2208</v>
      </c>
      <c r="AD833" s="489" t="s">
        <v>2208</v>
      </c>
      <c r="AE833" s="489" t="s">
        <v>2208</v>
      </c>
      <c r="AF833" s="489" t="s">
        <v>2208</v>
      </c>
      <c r="AG833" s="489" t="s">
        <v>2208</v>
      </c>
      <c r="AH833" s="489" t="s">
        <v>2208</v>
      </c>
      <c r="AI833" s="489" t="s">
        <v>2208</v>
      </c>
      <c r="AJ833" s="489" t="s">
        <v>2208</v>
      </c>
      <c r="AK833" s="489" t="s">
        <v>2208</v>
      </c>
      <c r="AL833" s="489" t="s">
        <v>2208</v>
      </c>
      <c r="AM833" s="489" t="s">
        <v>2208</v>
      </c>
    </row>
    <row r="834" spans="2:39" hidden="1" outlineLevel="1" x14ac:dyDescent="0.3">
      <c r="B834" s="695"/>
      <c r="C834" s="696" t="s">
        <v>201</v>
      </c>
      <c r="E834" s="488" t="s">
        <v>3143</v>
      </c>
      <c r="F834" s="489" t="s">
        <v>2208</v>
      </c>
      <c r="G834" s="489" t="s">
        <v>2208</v>
      </c>
      <c r="H834" s="489" t="s">
        <v>2208</v>
      </c>
      <c r="I834" s="489" t="s">
        <v>2208</v>
      </c>
      <c r="J834" s="489" t="s">
        <v>2208</v>
      </c>
      <c r="K834" s="489" t="s">
        <v>2208</v>
      </c>
      <c r="L834" s="489" t="s">
        <v>2208</v>
      </c>
      <c r="M834" s="489" t="s">
        <v>2208</v>
      </c>
      <c r="N834" s="489" t="s">
        <v>2208</v>
      </c>
      <c r="O834" s="489" t="s">
        <v>2208</v>
      </c>
      <c r="P834" s="489" t="s">
        <v>2208</v>
      </c>
      <c r="Q834" s="489" t="s">
        <v>2208</v>
      </c>
      <c r="R834" s="489" t="s">
        <v>2208</v>
      </c>
      <c r="S834" s="489" t="s">
        <v>2208</v>
      </c>
      <c r="T834" s="489" t="s">
        <v>2208</v>
      </c>
      <c r="U834" s="489" t="s">
        <v>2208</v>
      </c>
      <c r="V834" s="489" t="s">
        <v>2208</v>
      </c>
      <c r="W834" s="489" t="s">
        <v>2208</v>
      </c>
      <c r="X834" s="489" t="s">
        <v>2208</v>
      </c>
      <c r="Y834" s="489" t="s">
        <v>2208</v>
      </c>
      <c r="Z834" s="489" t="s">
        <v>2208</v>
      </c>
      <c r="AA834" s="489" t="s">
        <v>2208</v>
      </c>
      <c r="AB834" s="489" t="s">
        <v>2208</v>
      </c>
      <c r="AC834" s="489" t="s">
        <v>2208</v>
      </c>
      <c r="AD834" s="489" t="s">
        <v>2208</v>
      </c>
      <c r="AE834" s="489" t="s">
        <v>2208</v>
      </c>
      <c r="AF834" s="489" t="s">
        <v>2208</v>
      </c>
      <c r="AG834" s="489" t="s">
        <v>2208</v>
      </c>
      <c r="AH834" s="489" t="s">
        <v>2208</v>
      </c>
      <c r="AI834" s="489" t="s">
        <v>2208</v>
      </c>
      <c r="AJ834" s="489" t="s">
        <v>2208</v>
      </c>
      <c r="AK834" s="489" t="s">
        <v>2208</v>
      </c>
      <c r="AL834" s="489" t="s">
        <v>2208</v>
      </c>
      <c r="AM834" s="489" t="s">
        <v>2208</v>
      </c>
    </row>
    <row r="835" spans="2:39" hidden="1" outlineLevel="1" x14ac:dyDescent="0.3">
      <c r="B835" s="697" t="s">
        <v>480</v>
      </c>
      <c r="C835" s="698"/>
      <c r="E835" s="489"/>
      <c r="F835" s="489"/>
      <c r="G835" s="489"/>
      <c r="H835" s="489"/>
      <c r="I835" s="489"/>
      <c r="J835" s="489"/>
      <c r="K835" s="489"/>
      <c r="L835" s="489"/>
      <c r="M835" s="489"/>
      <c r="N835" s="489"/>
      <c r="O835" s="489"/>
      <c r="P835" s="489"/>
      <c r="Q835" s="489"/>
      <c r="R835" s="489"/>
      <c r="S835" s="489"/>
      <c r="T835" s="489"/>
      <c r="U835" s="489"/>
      <c r="V835" s="489"/>
      <c r="W835" s="489"/>
      <c r="X835" s="489"/>
      <c r="Y835" s="489"/>
      <c r="Z835" s="489"/>
      <c r="AA835" s="489"/>
      <c r="AB835" s="489"/>
      <c r="AC835" s="489"/>
      <c r="AD835" s="489"/>
      <c r="AE835" s="489"/>
      <c r="AF835" s="489"/>
      <c r="AG835" s="489"/>
      <c r="AH835" s="489"/>
      <c r="AI835" s="489"/>
      <c r="AJ835" s="489"/>
      <c r="AK835" s="489"/>
      <c r="AL835" s="489"/>
      <c r="AM835" s="489"/>
    </row>
    <row r="836" spans="2:39" hidden="1" outlineLevel="1" x14ac:dyDescent="0.3">
      <c r="B836" s="689" t="s">
        <v>3144</v>
      </c>
      <c r="C836" s="690"/>
      <c r="E836" s="489"/>
      <c r="F836" s="489"/>
      <c r="G836" s="489"/>
      <c r="H836" s="489"/>
      <c r="I836" s="489"/>
      <c r="J836" s="489"/>
      <c r="K836" s="489"/>
      <c r="L836" s="489"/>
      <c r="M836" s="489"/>
      <c r="N836" s="489"/>
      <c r="O836" s="489"/>
      <c r="P836" s="489"/>
      <c r="Q836" s="489"/>
      <c r="R836" s="489"/>
      <c r="S836" s="489"/>
      <c r="T836" s="489"/>
      <c r="U836" s="489"/>
      <c r="V836" s="489"/>
      <c r="W836" s="489"/>
      <c r="X836" s="489"/>
      <c r="Y836" s="489"/>
      <c r="Z836" s="489"/>
      <c r="AA836" s="489"/>
      <c r="AB836" s="489"/>
      <c r="AC836" s="489"/>
      <c r="AD836" s="489"/>
      <c r="AE836" s="489"/>
      <c r="AF836" s="489"/>
      <c r="AG836" s="489"/>
      <c r="AH836" s="489"/>
      <c r="AI836" s="489"/>
      <c r="AJ836" s="489"/>
      <c r="AK836" s="489"/>
      <c r="AL836" s="489"/>
      <c r="AM836" s="489"/>
    </row>
    <row r="837" spans="2:39" hidden="1" outlineLevel="1" x14ac:dyDescent="0.3">
      <c r="B837" s="691"/>
      <c r="C837" s="699"/>
      <c r="E837" s="489"/>
      <c r="F837" s="489"/>
      <c r="G837" s="489"/>
      <c r="H837" s="489"/>
      <c r="I837" s="489"/>
      <c r="J837" s="489"/>
      <c r="K837" s="489"/>
      <c r="L837" s="489"/>
      <c r="M837" s="489"/>
      <c r="N837" s="489"/>
      <c r="O837" s="489"/>
      <c r="P837" s="489"/>
      <c r="Q837" s="489"/>
      <c r="R837" s="489"/>
      <c r="S837" s="489"/>
      <c r="T837" s="489"/>
      <c r="U837" s="489"/>
      <c r="V837" s="489"/>
      <c r="W837" s="489"/>
      <c r="X837" s="489"/>
      <c r="Y837" s="489"/>
      <c r="Z837" s="489"/>
      <c r="AA837" s="489"/>
      <c r="AB837" s="489"/>
      <c r="AC837" s="489"/>
      <c r="AD837" s="489"/>
      <c r="AE837" s="489"/>
      <c r="AF837" s="489"/>
      <c r="AG837" s="489"/>
      <c r="AH837" s="489"/>
      <c r="AI837" s="489"/>
      <c r="AJ837" s="489"/>
      <c r="AK837" s="489"/>
      <c r="AL837" s="489"/>
      <c r="AM837" s="489"/>
    </row>
    <row r="838" spans="2:39" hidden="1" outlineLevel="1" x14ac:dyDescent="0.3">
      <c r="B838" s="692">
        <v>1.1000000000000001</v>
      </c>
      <c r="C838" s="690" t="s">
        <v>475</v>
      </c>
      <c r="E838" s="489"/>
      <c r="F838" s="489"/>
      <c r="G838" s="489"/>
      <c r="H838" s="489"/>
      <c r="I838" s="489"/>
      <c r="J838" s="489"/>
      <c r="K838" s="489"/>
      <c r="L838" s="489"/>
      <c r="M838" s="489"/>
      <c r="N838" s="489"/>
      <c r="O838" s="489"/>
      <c r="P838" s="489"/>
      <c r="Q838" s="489"/>
      <c r="R838" s="489"/>
      <c r="S838" s="489"/>
      <c r="T838" s="489"/>
      <c r="U838" s="489"/>
      <c r="V838" s="489"/>
      <c r="W838" s="489"/>
      <c r="X838" s="489"/>
      <c r="Y838" s="489"/>
      <c r="Z838" s="489"/>
      <c r="AA838" s="489"/>
      <c r="AB838" s="489"/>
      <c r="AC838" s="489"/>
      <c r="AD838" s="489"/>
      <c r="AE838" s="489"/>
      <c r="AF838" s="489"/>
      <c r="AG838" s="489"/>
      <c r="AH838" s="489"/>
      <c r="AI838" s="489"/>
      <c r="AJ838" s="489"/>
      <c r="AK838" s="489"/>
      <c r="AL838" s="489"/>
      <c r="AM838" s="489"/>
    </row>
    <row r="839" spans="2:39" hidden="1" outlineLevel="1" x14ac:dyDescent="0.3">
      <c r="B839" s="692">
        <v>1.2</v>
      </c>
      <c r="C839" s="690" t="s">
        <v>476</v>
      </c>
      <c r="E839" s="489"/>
      <c r="F839" s="489"/>
      <c r="G839" s="489"/>
      <c r="H839" s="489"/>
      <c r="I839" s="489"/>
      <c r="J839" s="489"/>
      <c r="K839" s="489"/>
      <c r="L839" s="489"/>
      <c r="M839" s="489"/>
      <c r="N839" s="489"/>
      <c r="O839" s="489"/>
      <c r="P839" s="489"/>
      <c r="Q839" s="489"/>
      <c r="R839" s="489"/>
      <c r="S839" s="489"/>
      <c r="T839" s="489"/>
      <c r="U839" s="489"/>
      <c r="V839" s="489"/>
      <c r="W839" s="489"/>
      <c r="X839" s="489"/>
      <c r="Y839" s="489"/>
      <c r="Z839" s="489"/>
      <c r="AA839" s="489"/>
      <c r="AB839" s="489"/>
      <c r="AC839" s="489"/>
      <c r="AD839" s="489"/>
      <c r="AE839" s="489"/>
      <c r="AF839" s="489"/>
      <c r="AG839" s="489"/>
      <c r="AH839" s="489"/>
      <c r="AI839" s="489"/>
      <c r="AJ839" s="489"/>
      <c r="AK839" s="489"/>
      <c r="AL839" s="489"/>
      <c r="AM839" s="489"/>
    </row>
    <row r="840" spans="2:39" hidden="1" outlineLevel="1" x14ac:dyDescent="0.3">
      <c r="B840" s="692">
        <v>1.3</v>
      </c>
      <c r="C840" s="690" t="s">
        <v>371</v>
      </c>
      <c r="E840" s="489"/>
      <c r="F840" s="489"/>
      <c r="G840" s="489"/>
      <c r="H840" s="489"/>
      <c r="I840" s="489"/>
      <c r="J840" s="489"/>
      <c r="K840" s="489"/>
      <c r="L840" s="489"/>
      <c r="M840" s="489"/>
      <c r="N840" s="489"/>
      <c r="O840" s="489"/>
      <c r="P840" s="489"/>
      <c r="Q840" s="489"/>
      <c r="R840" s="489"/>
      <c r="S840" s="489"/>
      <c r="T840" s="489"/>
      <c r="U840" s="489"/>
      <c r="V840" s="489"/>
      <c r="W840" s="489"/>
      <c r="X840" s="489"/>
      <c r="Y840" s="489"/>
      <c r="Z840" s="489"/>
      <c r="AA840" s="489"/>
      <c r="AB840" s="489"/>
      <c r="AC840" s="489"/>
      <c r="AD840" s="489"/>
      <c r="AE840" s="489"/>
      <c r="AF840" s="489"/>
      <c r="AG840" s="489"/>
      <c r="AH840" s="489"/>
      <c r="AI840" s="489"/>
      <c r="AJ840" s="489"/>
      <c r="AK840" s="489"/>
      <c r="AL840" s="489"/>
      <c r="AM840" s="489"/>
    </row>
    <row r="841" spans="2:39" hidden="1" outlineLevel="1" x14ac:dyDescent="0.3">
      <c r="B841" s="692">
        <v>1.4</v>
      </c>
      <c r="C841" s="690" t="s">
        <v>477</v>
      </c>
      <c r="E841" s="489"/>
      <c r="F841" s="489"/>
      <c r="G841" s="489"/>
      <c r="H841" s="489"/>
      <c r="I841" s="489"/>
      <c r="J841" s="489"/>
      <c r="K841" s="489"/>
      <c r="L841" s="489"/>
      <c r="M841" s="489"/>
      <c r="N841" s="489"/>
      <c r="O841" s="489"/>
      <c r="P841" s="489"/>
      <c r="Q841" s="489"/>
      <c r="R841" s="489"/>
      <c r="S841" s="489"/>
      <c r="T841" s="489"/>
      <c r="U841" s="489"/>
      <c r="V841" s="489"/>
      <c r="W841" s="489"/>
      <c r="X841" s="489"/>
      <c r="Y841" s="489"/>
      <c r="Z841" s="489"/>
      <c r="AA841" s="489"/>
      <c r="AB841" s="489"/>
      <c r="AC841" s="489"/>
      <c r="AD841" s="489"/>
      <c r="AE841" s="489"/>
      <c r="AF841" s="489"/>
      <c r="AG841" s="489"/>
      <c r="AH841" s="489"/>
      <c r="AI841" s="489"/>
      <c r="AJ841" s="489"/>
      <c r="AK841" s="489"/>
      <c r="AL841" s="489"/>
      <c r="AM841" s="489"/>
    </row>
    <row r="842" spans="2:39" hidden="1" outlineLevel="1" x14ac:dyDescent="0.3">
      <c r="B842" s="694" t="s">
        <v>372</v>
      </c>
      <c r="C842" s="690" t="s">
        <v>373</v>
      </c>
      <c r="E842" s="489"/>
      <c r="F842" s="489"/>
      <c r="G842" s="489"/>
      <c r="H842" s="489"/>
      <c r="I842" s="489"/>
      <c r="J842" s="489"/>
      <c r="K842" s="489"/>
      <c r="L842" s="489"/>
      <c r="M842" s="489"/>
      <c r="N842" s="489"/>
      <c r="O842" s="489"/>
      <c r="P842" s="489"/>
      <c r="Q842" s="489"/>
      <c r="R842" s="489"/>
      <c r="S842" s="489"/>
      <c r="T842" s="489"/>
      <c r="U842" s="489"/>
      <c r="V842" s="489"/>
      <c r="W842" s="489"/>
      <c r="X842" s="489"/>
      <c r="Y842" s="489"/>
      <c r="Z842" s="489"/>
      <c r="AA842" s="489"/>
      <c r="AB842" s="489"/>
      <c r="AC842" s="489"/>
      <c r="AD842" s="489"/>
      <c r="AE842" s="489"/>
      <c r="AF842" s="489"/>
      <c r="AG842" s="489"/>
      <c r="AH842" s="489"/>
      <c r="AI842" s="489"/>
      <c r="AJ842" s="489"/>
      <c r="AK842" s="489"/>
      <c r="AL842" s="489"/>
      <c r="AM842" s="489"/>
    </row>
    <row r="843" spans="2:39" hidden="1" outlineLevel="1" x14ac:dyDescent="0.3">
      <c r="B843" s="694" t="s">
        <v>374</v>
      </c>
      <c r="C843" s="690" t="s">
        <v>375</v>
      </c>
      <c r="E843" s="489"/>
      <c r="F843" s="489"/>
      <c r="G843" s="489"/>
      <c r="H843" s="489"/>
      <c r="I843" s="489"/>
      <c r="J843" s="489"/>
      <c r="K843" s="489"/>
      <c r="L843" s="489"/>
      <c r="M843" s="489"/>
      <c r="N843" s="489"/>
      <c r="O843" s="489"/>
      <c r="P843" s="489"/>
      <c r="Q843" s="489"/>
      <c r="R843" s="489"/>
      <c r="S843" s="489"/>
      <c r="T843" s="489"/>
      <c r="U843" s="489"/>
      <c r="V843" s="489"/>
      <c r="W843" s="489"/>
      <c r="X843" s="489"/>
      <c r="Y843" s="489"/>
      <c r="Z843" s="489"/>
      <c r="AA843" s="489"/>
      <c r="AB843" s="489"/>
      <c r="AC843" s="489"/>
      <c r="AD843" s="489"/>
      <c r="AE843" s="489"/>
      <c r="AF843" s="489"/>
      <c r="AG843" s="489"/>
      <c r="AH843" s="489"/>
      <c r="AI843" s="489"/>
      <c r="AJ843" s="489"/>
      <c r="AK843" s="489"/>
      <c r="AL843" s="489"/>
      <c r="AM843" s="489"/>
    </row>
    <row r="844" spans="2:39" hidden="1" outlineLevel="1" x14ac:dyDescent="0.3">
      <c r="B844" s="694" t="s">
        <v>376</v>
      </c>
      <c r="C844" s="690" t="s">
        <v>377</v>
      </c>
      <c r="E844" s="489"/>
      <c r="F844" s="489"/>
      <c r="G844" s="489"/>
      <c r="H844" s="489"/>
      <c r="I844" s="489"/>
      <c r="J844" s="489"/>
      <c r="K844" s="489"/>
      <c r="L844" s="489"/>
      <c r="M844" s="489"/>
      <c r="N844" s="489"/>
      <c r="O844" s="489"/>
      <c r="P844" s="489"/>
      <c r="Q844" s="489"/>
      <c r="R844" s="489"/>
      <c r="S844" s="489"/>
      <c r="T844" s="489"/>
      <c r="U844" s="489"/>
      <c r="V844" s="489"/>
      <c r="W844" s="489"/>
      <c r="X844" s="489"/>
      <c r="Y844" s="489"/>
      <c r="Z844" s="489"/>
      <c r="AA844" s="489"/>
      <c r="AB844" s="489"/>
      <c r="AC844" s="489"/>
      <c r="AD844" s="489"/>
      <c r="AE844" s="489"/>
      <c r="AF844" s="489"/>
      <c r="AG844" s="489"/>
      <c r="AH844" s="489"/>
      <c r="AI844" s="489"/>
      <c r="AJ844" s="489"/>
      <c r="AK844" s="489"/>
      <c r="AL844" s="489"/>
      <c r="AM844" s="489"/>
    </row>
    <row r="845" spans="2:39" hidden="1" outlineLevel="1" x14ac:dyDescent="0.3">
      <c r="B845" s="694" t="s">
        <v>378</v>
      </c>
      <c r="C845" s="690" t="s">
        <v>379</v>
      </c>
      <c r="E845" s="489"/>
      <c r="F845" s="489"/>
      <c r="G845" s="489"/>
      <c r="H845" s="489"/>
      <c r="I845" s="489"/>
      <c r="J845" s="489"/>
      <c r="K845" s="489"/>
      <c r="L845" s="489"/>
      <c r="M845" s="489"/>
      <c r="N845" s="489"/>
      <c r="O845" s="489"/>
      <c r="P845" s="489"/>
      <c r="Q845" s="489"/>
      <c r="R845" s="489"/>
      <c r="S845" s="489"/>
      <c r="T845" s="489"/>
      <c r="U845" s="489"/>
      <c r="V845" s="489"/>
      <c r="W845" s="489"/>
      <c r="X845" s="489"/>
      <c r="Y845" s="489"/>
      <c r="Z845" s="489"/>
      <c r="AA845" s="489"/>
      <c r="AB845" s="489"/>
      <c r="AC845" s="489"/>
      <c r="AD845" s="489"/>
      <c r="AE845" s="489"/>
      <c r="AF845" s="489"/>
      <c r="AG845" s="489"/>
      <c r="AH845" s="489"/>
      <c r="AI845" s="489"/>
      <c r="AJ845" s="489"/>
      <c r="AK845" s="489"/>
      <c r="AL845" s="489"/>
      <c r="AM845" s="489"/>
    </row>
    <row r="846" spans="2:39" hidden="1" outlineLevel="1" x14ac:dyDescent="0.3">
      <c r="B846" s="694" t="s">
        <v>380</v>
      </c>
      <c r="C846" s="690" t="s">
        <v>381</v>
      </c>
      <c r="E846" s="489"/>
      <c r="F846" s="489"/>
      <c r="G846" s="489"/>
      <c r="H846" s="489"/>
      <c r="I846" s="489"/>
      <c r="J846" s="489"/>
      <c r="K846" s="489"/>
      <c r="L846" s="489"/>
      <c r="M846" s="489"/>
      <c r="N846" s="489"/>
      <c r="O846" s="489"/>
      <c r="P846" s="489"/>
      <c r="Q846" s="489"/>
      <c r="R846" s="489"/>
      <c r="S846" s="489"/>
      <c r="T846" s="489"/>
      <c r="U846" s="489"/>
      <c r="V846" s="489"/>
      <c r="W846" s="489"/>
      <c r="X846" s="489"/>
      <c r="Y846" s="489"/>
      <c r="Z846" s="489"/>
      <c r="AA846" s="489"/>
      <c r="AB846" s="489"/>
      <c r="AC846" s="489"/>
      <c r="AD846" s="489"/>
      <c r="AE846" s="489"/>
      <c r="AF846" s="489"/>
      <c r="AG846" s="489"/>
      <c r="AH846" s="489"/>
      <c r="AI846" s="489"/>
      <c r="AJ846" s="489"/>
      <c r="AK846" s="489"/>
      <c r="AL846" s="489"/>
      <c r="AM846" s="489"/>
    </row>
    <row r="847" spans="2:39" hidden="1" outlineLevel="1" x14ac:dyDescent="0.3">
      <c r="B847" s="694" t="s">
        <v>382</v>
      </c>
      <c r="C847" s="690" t="s">
        <v>383</v>
      </c>
      <c r="E847" s="489"/>
      <c r="F847" s="489"/>
      <c r="G847" s="489"/>
      <c r="H847" s="489"/>
      <c r="I847" s="489"/>
      <c r="J847" s="489"/>
      <c r="K847" s="489"/>
      <c r="L847" s="489"/>
      <c r="M847" s="489"/>
      <c r="N847" s="489"/>
      <c r="O847" s="489"/>
      <c r="P847" s="489"/>
      <c r="Q847" s="489"/>
      <c r="R847" s="489"/>
      <c r="S847" s="489"/>
      <c r="T847" s="489"/>
      <c r="U847" s="489"/>
      <c r="V847" s="489"/>
      <c r="W847" s="489"/>
      <c r="X847" s="489"/>
      <c r="Y847" s="489"/>
      <c r="Z847" s="489"/>
      <c r="AA847" s="489"/>
      <c r="AB847" s="489"/>
      <c r="AC847" s="489"/>
      <c r="AD847" s="489"/>
      <c r="AE847" s="489"/>
      <c r="AF847" s="489"/>
      <c r="AG847" s="489"/>
      <c r="AH847" s="489"/>
      <c r="AI847" s="489"/>
      <c r="AJ847" s="489"/>
      <c r="AK847" s="489"/>
      <c r="AL847" s="489"/>
      <c r="AM847" s="489"/>
    </row>
    <row r="848" spans="2:39" hidden="1" outlineLevel="1" x14ac:dyDescent="0.3">
      <c r="B848" s="694" t="s">
        <v>384</v>
      </c>
      <c r="C848" s="690" t="s">
        <v>385</v>
      </c>
      <c r="E848" s="489"/>
      <c r="F848" s="489"/>
      <c r="G848" s="489"/>
      <c r="H848" s="489"/>
      <c r="I848" s="489"/>
      <c r="J848" s="489"/>
      <c r="K848" s="489"/>
      <c r="L848" s="489"/>
      <c r="M848" s="489"/>
      <c r="N848" s="489"/>
      <c r="O848" s="489"/>
      <c r="P848" s="489"/>
      <c r="Q848" s="489"/>
      <c r="R848" s="489"/>
      <c r="S848" s="489"/>
      <c r="T848" s="489"/>
      <c r="U848" s="489"/>
      <c r="V848" s="489"/>
      <c r="W848" s="489"/>
      <c r="X848" s="489"/>
      <c r="Y848" s="489"/>
      <c r="Z848" s="489"/>
      <c r="AA848" s="489"/>
      <c r="AB848" s="489"/>
      <c r="AC848" s="489"/>
      <c r="AD848" s="489"/>
      <c r="AE848" s="489"/>
      <c r="AF848" s="489"/>
      <c r="AG848" s="489"/>
      <c r="AH848" s="489"/>
      <c r="AI848" s="489"/>
      <c r="AJ848" s="489"/>
      <c r="AK848" s="489"/>
      <c r="AL848" s="489"/>
      <c r="AM848" s="489"/>
    </row>
    <row r="849" spans="2:39" hidden="1" outlineLevel="1" x14ac:dyDescent="0.3">
      <c r="B849" s="694" t="s">
        <v>386</v>
      </c>
      <c r="C849" s="690" t="s">
        <v>387</v>
      </c>
      <c r="E849" s="489"/>
      <c r="F849" s="489"/>
      <c r="G849" s="489"/>
      <c r="H849" s="489"/>
      <c r="I849" s="489"/>
      <c r="J849" s="489"/>
      <c r="K849" s="489"/>
      <c r="L849" s="489"/>
      <c r="M849" s="489"/>
      <c r="N849" s="489"/>
      <c r="O849" s="489"/>
      <c r="P849" s="489"/>
      <c r="Q849" s="489"/>
      <c r="R849" s="489"/>
      <c r="S849" s="489"/>
      <c r="T849" s="489"/>
      <c r="U849" s="489"/>
      <c r="V849" s="489"/>
      <c r="W849" s="489"/>
      <c r="X849" s="489"/>
      <c r="Y849" s="489"/>
      <c r="Z849" s="489"/>
      <c r="AA849" s="489"/>
      <c r="AB849" s="489"/>
      <c r="AC849" s="489"/>
      <c r="AD849" s="489"/>
      <c r="AE849" s="489"/>
      <c r="AF849" s="489"/>
      <c r="AG849" s="489"/>
      <c r="AH849" s="489"/>
      <c r="AI849" s="489"/>
      <c r="AJ849" s="489"/>
      <c r="AK849" s="489"/>
      <c r="AL849" s="489"/>
      <c r="AM849" s="489"/>
    </row>
    <row r="850" spans="2:39" hidden="1" outlineLevel="1" x14ac:dyDescent="0.3">
      <c r="B850" s="694">
        <v>6</v>
      </c>
      <c r="C850" s="690" t="s">
        <v>478</v>
      </c>
      <c r="E850" s="489"/>
      <c r="F850" s="489"/>
      <c r="G850" s="489"/>
      <c r="H850" s="489"/>
      <c r="I850" s="489"/>
      <c r="J850" s="489"/>
      <c r="K850" s="489"/>
      <c r="L850" s="489"/>
      <c r="M850" s="489"/>
      <c r="N850" s="489"/>
      <c r="O850" s="489"/>
      <c r="P850" s="489"/>
      <c r="Q850" s="489"/>
      <c r="R850" s="489"/>
      <c r="S850" s="489"/>
      <c r="T850" s="489"/>
      <c r="U850" s="489"/>
      <c r="V850" s="489"/>
      <c r="W850" s="489"/>
      <c r="X850" s="489"/>
      <c r="Y850" s="489"/>
      <c r="Z850" s="489"/>
      <c r="AA850" s="489"/>
      <c r="AB850" s="489"/>
      <c r="AC850" s="489"/>
      <c r="AD850" s="489"/>
      <c r="AE850" s="489"/>
      <c r="AF850" s="489"/>
      <c r="AG850" s="489"/>
      <c r="AH850" s="489"/>
      <c r="AI850" s="489"/>
      <c r="AJ850" s="489"/>
      <c r="AK850" s="489"/>
      <c r="AL850" s="489"/>
      <c r="AM850" s="489"/>
    </row>
    <row r="851" spans="2:39" hidden="1" outlineLevel="1" x14ac:dyDescent="0.3">
      <c r="B851" s="695"/>
      <c r="C851" s="696" t="s">
        <v>201</v>
      </c>
      <c r="E851" s="489"/>
      <c r="F851" s="489"/>
      <c r="G851" s="489"/>
      <c r="H851" s="489"/>
      <c r="I851" s="489"/>
      <c r="J851" s="489"/>
      <c r="K851" s="489"/>
      <c r="L851" s="489"/>
      <c r="M851" s="489"/>
      <c r="N851" s="489"/>
      <c r="O851" s="489"/>
      <c r="P851" s="489"/>
      <c r="Q851" s="489"/>
      <c r="R851" s="489"/>
      <c r="S851" s="489"/>
      <c r="T851" s="489"/>
      <c r="U851" s="489"/>
      <c r="V851" s="489"/>
      <c r="W851" s="489"/>
      <c r="X851" s="489"/>
      <c r="Y851" s="489"/>
      <c r="Z851" s="489"/>
      <c r="AA851" s="489"/>
      <c r="AB851" s="489"/>
      <c r="AC851" s="489"/>
      <c r="AD851" s="489"/>
      <c r="AE851" s="489"/>
      <c r="AF851" s="489"/>
      <c r="AG851" s="489"/>
      <c r="AH851" s="489"/>
      <c r="AI851" s="489"/>
      <c r="AJ851" s="489"/>
      <c r="AK851" s="489"/>
      <c r="AL851" s="489"/>
      <c r="AM851" s="489"/>
    </row>
    <row r="852" spans="2:39" hidden="1" outlineLevel="1" x14ac:dyDescent="0.3">
      <c r="B852" s="697" t="s">
        <v>480</v>
      </c>
      <c r="C852" s="698"/>
      <c r="E852" s="489"/>
      <c r="F852" s="489"/>
      <c r="G852" s="489"/>
      <c r="H852" s="489"/>
      <c r="I852" s="489"/>
      <c r="J852" s="489"/>
      <c r="K852" s="489"/>
      <c r="L852" s="489"/>
      <c r="M852" s="489"/>
      <c r="N852" s="489"/>
      <c r="O852" s="489"/>
      <c r="P852" s="489"/>
      <c r="Q852" s="489"/>
      <c r="R852" s="489"/>
      <c r="S852" s="489"/>
      <c r="T852" s="489"/>
      <c r="U852" s="489"/>
      <c r="V852" s="489"/>
      <c r="W852" s="489"/>
      <c r="X852" s="489"/>
      <c r="Y852" s="489"/>
      <c r="Z852" s="489"/>
      <c r="AA852" s="489"/>
      <c r="AB852" s="489"/>
      <c r="AC852" s="489"/>
      <c r="AD852" s="489"/>
      <c r="AE852" s="489"/>
      <c r="AF852" s="489"/>
      <c r="AG852" s="489"/>
      <c r="AH852" s="489"/>
      <c r="AI852" s="489"/>
      <c r="AJ852" s="489"/>
      <c r="AK852" s="489"/>
      <c r="AL852" s="489"/>
      <c r="AM852" s="489"/>
    </row>
    <row r="853" spans="2:39" hidden="1" outlineLevel="1" x14ac:dyDescent="0.3">
      <c r="B853" s="692"/>
      <c r="C853" s="690"/>
      <c r="E853" s="489"/>
      <c r="F853" s="489"/>
      <c r="G853" s="489"/>
      <c r="H853" s="489"/>
      <c r="I853" s="489"/>
      <c r="J853" s="489"/>
      <c r="K853" s="489"/>
      <c r="L853" s="489"/>
      <c r="M853" s="489"/>
      <c r="N853" s="489"/>
      <c r="O853" s="489"/>
      <c r="P853" s="489"/>
      <c r="Q853" s="489"/>
      <c r="R853" s="489"/>
      <c r="S853" s="489"/>
      <c r="T853" s="489"/>
      <c r="U853" s="489"/>
      <c r="V853" s="489"/>
      <c r="W853" s="489"/>
      <c r="X853" s="489"/>
      <c r="Y853" s="489"/>
      <c r="Z853" s="489"/>
      <c r="AA853" s="489"/>
      <c r="AB853" s="489"/>
      <c r="AC853" s="489"/>
      <c r="AD853" s="489"/>
      <c r="AE853" s="489"/>
      <c r="AF853" s="489"/>
      <c r="AG853" s="489"/>
      <c r="AH853" s="489"/>
      <c r="AI853" s="489"/>
      <c r="AJ853" s="489"/>
      <c r="AK853" s="489"/>
      <c r="AL853" s="489"/>
      <c r="AM853" s="489"/>
    </row>
    <row r="854" spans="2:39" hidden="1" outlineLevel="1" x14ac:dyDescent="0.3">
      <c r="B854" s="689" t="s">
        <v>3145</v>
      </c>
      <c r="C854" s="690"/>
      <c r="E854" s="489"/>
      <c r="F854" s="489"/>
      <c r="G854" s="489"/>
      <c r="H854" s="489"/>
      <c r="I854" s="489"/>
      <c r="J854" s="489"/>
      <c r="K854" s="489"/>
      <c r="L854" s="489"/>
      <c r="M854" s="489"/>
      <c r="N854" s="489"/>
      <c r="O854" s="489"/>
      <c r="P854" s="489"/>
      <c r="Q854" s="489"/>
      <c r="R854" s="489"/>
      <c r="S854" s="489"/>
      <c r="T854" s="489"/>
      <c r="U854" s="489"/>
      <c r="V854" s="489"/>
      <c r="W854" s="489"/>
      <c r="X854" s="489"/>
      <c r="Y854" s="489"/>
      <c r="Z854" s="489"/>
      <c r="AA854" s="489"/>
      <c r="AB854" s="489"/>
      <c r="AC854" s="489"/>
      <c r="AD854" s="489"/>
      <c r="AE854" s="489"/>
      <c r="AF854" s="489"/>
      <c r="AG854" s="489"/>
      <c r="AH854" s="489"/>
      <c r="AI854" s="489"/>
      <c r="AJ854" s="489"/>
      <c r="AK854" s="489"/>
      <c r="AL854" s="489"/>
      <c r="AM854" s="489"/>
    </row>
    <row r="855" spans="2:39" hidden="1" outlineLevel="1" x14ac:dyDescent="0.3">
      <c r="B855" s="691"/>
      <c r="C855" s="699"/>
      <c r="E855" s="489"/>
      <c r="F855" s="489"/>
      <c r="G855" s="489"/>
      <c r="H855" s="489"/>
      <c r="I855" s="489"/>
      <c r="J855" s="489"/>
      <c r="K855" s="489"/>
      <c r="L855" s="489"/>
      <c r="M855" s="489"/>
      <c r="N855" s="489"/>
      <c r="O855" s="489"/>
      <c r="P855" s="489"/>
      <c r="Q855" s="489"/>
      <c r="R855" s="489"/>
      <c r="S855" s="489"/>
      <c r="T855" s="489"/>
      <c r="U855" s="489"/>
      <c r="V855" s="489"/>
      <c r="W855" s="489"/>
      <c r="X855" s="489"/>
      <c r="Y855" s="489"/>
      <c r="Z855" s="489"/>
      <c r="AA855" s="489"/>
      <c r="AB855" s="489"/>
      <c r="AC855" s="489"/>
      <c r="AD855" s="489"/>
      <c r="AE855" s="489"/>
      <c r="AF855" s="489"/>
      <c r="AG855" s="489"/>
      <c r="AH855" s="489"/>
      <c r="AI855" s="489"/>
      <c r="AJ855" s="489"/>
      <c r="AK855" s="489"/>
      <c r="AL855" s="489"/>
      <c r="AM855" s="489"/>
    </row>
    <row r="856" spans="2:39" hidden="1" outlineLevel="1" x14ac:dyDescent="0.3">
      <c r="B856" s="692">
        <v>1.1000000000000001</v>
      </c>
      <c r="C856" s="690" t="s">
        <v>475</v>
      </c>
      <c r="E856" s="489"/>
      <c r="F856" s="489"/>
      <c r="G856" s="489"/>
      <c r="H856" s="489"/>
      <c r="I856" s="489"/>
      <c r="J856" s="489"/>
      <c r="K856" s="489"/>
      <c r="L856" s="489"/>
      <c r="M856" s="489"/>
      <c r="N856" s="489"/>
      <c r="O856" s="489"/>
      <c r="P856" s="489"/>
      <c r="Q856" s="489"/>
      <c r="R856" s="489"/>
      <c r="S856" s="489"/>
      <c r="T856" s="489"/>
      <c r="U856" s="489"/>
      <c r="V856" s="489"/>
      <c r="W856" s="489"/>
      <c r="X856" s="489"/>
      <c r="Y856" s="489"/>
      <c r="Z856" s="489"/>
      <c r="AA856" s="489"/>
      <c r="AB856" s="489"/>
      <c r="AC856" s="489"/>
      <c r="AD856" s="489"/>
      <c r="AE856" s="489"/>
      <c r="AF856" s="489"/>
      <c r="AG856" s="489"/>
      <c r="AH856" s="489"/>
      <c r="AI856" s="489"/>
      <c r="AJ856" s="489"/>
      <c r="AK856" s="489"/>
      <c r="AL856" s="489"/>
      <c r="AM856" s="489"/>
    </row>
    <row r="857" spans="2:39" hidden="1" outlineLevel="1" x14ac:dyDescent="0.3">
      <c r="B857" s="692">
        <v>1.2</v>
      </c>
      <c r="C857" s="690" t="s">
        <v>476</v>
      </c>
      <c r="E857" s="489"/>
      <c r="F857" s="489"/>
      <c r="G857" s="489"/>
      <c r="H857" s="489"/>
      <c r="I857" s="489"/>
      <c r="J857" s="489"/>
      <c r="K857" s="489"/>
      <c r="L857" s="489"/>
      <c r="M857" s="489"/>
      <c r="N857" s="489"/>
      <c r="O857" s="489"/>
      <c r="P857" s="489"/>
      <c r="Q857" s="489"/>
      <c r="R857" s="489"/>
      <c r="S857" s="489"/>
      <c r="T857" s="489"/>
      <c r="U857" s="489"/>
      <c r="V857" s="489"/>
      <c r="W857" s="489"/>
      <c r="X857" s="489"/>
      <c r="Y857" s="489"/>
      <c r="Z857" s="489"/>
      <c r="AA857" s="489"/>
      <c r="AB857" s="489"/>
      <c r="AC857" s="489"/>
      <c r="AD857" s="489"/>
      <c r="AE857" s="489"/>
      <c r="AF857" s="489"/>
      <c r="AG857" s="489"/>
      <c r="AH857" s="489"/>
      <c r="AI857" s="489"/>
      <c r="AJ857" s="489"/>
      <c r="AK857" s="489"/>
      <c r="AL857" s="489"/>
      <c r="AM857" s="489"/>
    </row>
    <row r="858" spans="2:39" hidden="1" outlineLevel="1" x14ac:dyDescent="0.3">
      <c r="B858" s="692">
        <v>1.3</v>
      </c>
      <c r="C858" s="690" t="s">
        <v>371</v>
      </c>
      <c r="E858" s="489"/>
      <c r="F858" s="489"/>
      <c r="G858" s="489"/>
      <c r="H858" s="489"/>
      <c r="I858" s="489"/>
      <c r="J858" s="489"/>
      <c r="K858" s="489"/>
      <c r="L858" s="489"/>
      <c r="M858" s="489"/>
      <c r="N858" s="489"/>
      <c r="O858" s="489"/>
      <c r="P858" s="489"/>
      <c r="Q858" s="489"/>
      <c r="R858" s="489"/>
      <c r="S858" s="489"/>
      <c r="T858" s="489"/>
      <c r="U858" s="489"/>
      <c r="V858" s="489"/>
      <c r="W858" s="489"/>
      <c r="X858" s="489"/>
      <c r="Y858" s="489"/>
      <c r="Z858" s="489"/>
      <c r="AA858" s="489"/>
      <c r="AB858" s="489"/>
      <c r="AC858" s="489"/>
      <c r="AD858" s="489"/>
      <c r="AE858" s="489"/>
      <c r="AF858" s="489"/>
      <c r="AG858" s="489"/>
      <c r="AH858" s="489"/>
      <c r="AI858" s="489"/>
      <c r="AJ858" s="489"/>
      <c r="AK858" s="489"/>
      <c r="AL858" s="489"/>
      <c r="AM858" s="489"/>
    </row>
    <row r="859" spans="2:39" hidden="1" outlineLevel="1" x14ac:dyDescent="0.3">
      <c r="B859" s="692">
        <v>1.4</v>
      </c>
      <c r="C859" s="690" t="s">
        <v>477</v>
      </c>
      <c r="E859" s="489"/>
      <c r="F859" s="489"/>
      <c r="G859" s="489"/>
      <c r="H859" s="489"/>
      <c r="I859" s="489"/>
      <c r="J859" s="489"/>
      <c r="K859" s="489"/>
      <c r="L859" s="489"/>
      <c r="M859" s="489"/>
      <c r="N859" s="489"/>
      <c r="O859" s="489"/>
      <c r="P859" s="489"/>
      <c r="Q859" s="489"/>
      <c r="R859" s="489"/>
      <c r="S859" s="489"/>
      <c r="T859" s="489"/>
      <c r="U859" s="489"/>
      <c r="V859" s="489"/>
      <c r="W859" s="489"/>
      <c r="X859" s="489"/>
      <c r="Y859" s="489"/>
      <c r="Z859" s="489"/>
      <c r="AA859" s="489"/>
      <c r="AB859" s="489"/>
      <c r="AC859" s="489"/>
      <c r="AD859" s="489"/>
      <c r="AE859" s="489"/>
      <c r="AF859" s="489"/>
      <c r="AG859" s="489"/>
      <c r="AH859" s="489"/>
      <c r="AI859" s="489"/>
      <c r="AJ859" s="489"/>
      <c r="AK859" s="489"/>
      <c r="AL859" s="489"/>
      <c r="AM859" s="489"/>
    </row>
    <row r="860" spans="2:39" hidden="1" outlineLevel="1" x14ac:dyDescent="0.3">
      <c r="B860" s="694" t="s">
        <v>372</v>
      </c>
      <c r="C860" s="690" t="s">
        <v>373</v>
      </c>
      <c r="E860" s="489"/>
      <c r="F860" s="489"/>
      <c r="G860" s="489"/>
      <c r="H860" s="489"/>
      <c r="I860" s="489"/>
      <c r="J860" s="489"/>
      <c r="K860" s="489"/>
      <c r="L860" s="489"/>
      <c r="M860" s="489"/>
      <c r="N860" s="489"/>
      <c r="O860" s="489"/>
      <c r="P860" s="489"/>
      <c r="Q860" s="489"/>
      <c r="R860" s="489"/>
      <c r="S860" s="489"/>
      <c r="T860" s="489"/>
      <c r="U860" s="489"/>
      <c r="V860" s="489"/>
      <c r="W860" s="489"/>
      <c r="X860" s="489"/>
      <c r="Y860" s="489"/>
      <c r="Z860" s="489"/>
      <c r="AA860" s="489"/>
      <c r="AB860" s="489"/>
      <c r="AC860" s="489"/>
      <c r="AD860" s="489"/>
      <c r="AE860" s="489"/>
      <c r="AF860" s="489"/>
      <c r="AG860" s="489"/>
      <c r="AH860" s="489"/>
      <c r="AI860" s="489"/>
      <c r="AJ860" s="489"/>
      <c r="AK860" s="489"/>
      <c r="AL860" s="489"/>
      <c r="AM860" s="489"/>
    </row>
    <row r="861" spans="2:39" hidden="1" outlineLevel="1" x14ac:dyDescent="0.3">
      <c r="B861" s="694" t="s">
        <v>374</v>
      </c>
      <c r="C861" s="690" t="s">
        <v>375</v>
      </c>
      <c r="E861" s="489"/>
      <c r="F861" s="489"/>
      <c r="G861" s="489"/>
      <c r="H861" s="489"/>
      <c r="I861" s="489"/>
      <c r="J861" s="489"/>
      <c r="K861" s="489"/>
      <c r="L861" s="489"/>
      <c r="M861" s="489"/>
      <c r="N861" s="489"/>
      <c r="O861" s="489"/>
      <c r="P861" s="489"/>
      <c r="Q861" s="489"/>
      <c r="R861" s="489"/>
      <c r="S861" s="489"/>
      <c r="T861" s="489"/>
      <c r="U861" s="489"/>
      <c r="V861" s="489"/>
      <c r="W861" s="489"/>
      <c r="X861" s="489"/>
      <c r="Y861" s="489"/>
      <c r="Z861" s="489"/>
      <c r="AA861" s="489"/>
      <c r="AB861" s="489"/>
      <c r="AC861" s="489"/>
      <c r="AD861" s="489"/>
      <c r="AE861" s="489"/>
      <c r="AF861" s="489"/>
      <c r="AG861" s="489"/>
      <c r="AH861" s="489"/>
      <c r="AI861" s="489"/>
      <c r="AJ861" s="489"/>
      <c r="AK861" s="489"/>
      <c r="AL861" s="489"/>
      <c r="AM861" s="489"/>
    </row>
    <row r="862" spans="2:39" hidden="1" outlineLevel="1" x14ac:dyDescent="0.3">
      <c r="B862" s="694" t="s">
        <v>376</v>
      </c>
      <c r="C862" s="690" t="s">
        <v>377</v>
      </c>
      <c r="E862" s="489"/>
      <c r="F862" s="489"/>
      <c r="G862" s="489"/>
      <c r="H862" s="489"/>
      <c r="I862" s="489"/>
      <c r="J862" s="489"/>
      <c r="K862" s="489"/>
      <c r="L862" s="489"/>
      <c r="M862" s="489"/>
      <c r="N862" s="489"/>
      <c r="O862" s="489"/>
      <c r="P862" s="489"/>
      <c r="Q862" s="489"/>
      <c r="R862" s="489"/>
      <c r="S862" s="489"/>
      <c r="T862" s="489"/>
      <c r="U862" s="489"/>
      <c r="V862" s="489"/>
      <c r="W862" s="489"/>
      <c r="X862" s="489"/>
      <c r="Y862" s="489"/>
      <c r="Z862" s="489"/>
      <c r="AA862" s="489"/>
      <c r="AB862" s="489"/>
      <c r="AC862" s="489"/>
      <c r="AD862" s="489"/>
      <c r="AE862" s="489"/>
      <c r="AF862" s="489"/>
      <c r="AG862" s="489"/>
      <c r="AH862" s="489"/>
      <c r="AI862" s="489"/>
      <c r="AJ862" s="489"/>
      <c r="AK862" s="489"/>
      <c r="AL862" s="489"/>
      <c r="AM862" s="489"/>
    </row>
    <row r="863" spans="2:39" hidden="1" outlineLevel="1" x14ac:dyDescent="0.3">
      <c r="B863" s="694" t="s">
        <v>378</v>
      </c>
      <c r="C863" s="690" t="s">
        <v>379</v>
      </c>
      <c r="E863" s="489"/>
      <c r="F863" s="489"/>
      <c r="G863" s="489"/>
      <c r="H863" s="489"/>
      <c r="I863" s="489"/>
      <c r="J863" s="489"/>
      <c r="K863" s="489"/>
      <c r="L863" s="489"/>
      <c r="M863" s="489"/>
      <c r="N863" s="489"/>
      <c r="O863" s="489"/>
      <c r="P863" s="489"/>
      <c r="Q863" s="489"/>
      <c r="R863" s="489"/>
      <c r="S863" s="489"/>
      <c r="T863" s="489"/>
      <c r="U863" s="489"/>
      <c r="V863" s="489"/>
      <c r="W863" s="489"/>
      <c r="X863" s="489"/>
      <c r="Y863" s="489"/>
      <c r="Z863" s="489"/>
      <c r="AA863" s="489"/>
      <c r="AB863" s="489"/>
      <c r="AC863" s="489"/>
      <c r="AD863" s="489"/>
      <c r="AE863" s="489"/>
      <c r="AF863" s="489"/>
      <c r="AG863" s="489"/>
      <c r="AH863" s="489"/>
      <c r="AI863" s="489"/>
      <c r="AJ863" s="489"/>
      <c r="AK863" s="489"/>
      <c r="AL863" s="489"/>
      <c r="AM863" s="489"/>
    </row>
    <row r="864" spans="2:39" hidden="1" outlineLevel="1" x14ac:dyDescent="0.3">
      <c r="B864" s="694" t="s">
        <v>380</v>
      </c>
      <c r="C864" s="690" t="s">
        <v>381</v>
      </c>
      <c r="E864" s="489"/>
      <c r="F864" s="489"/>
      <c r="G864" s="489"/>
      <c r="H864" s="489"/>
      <c r="I864" s="489"/>
      <c r="J864" s="489"/>
      <c r="K864" s="489"/>
      <c r="L864" s="489"/>
      <c r="M864" s="489"/>
      <c r="N864" s="489"/>
      <c r="O864" s="489"/>
      <c r="P864" s="489"/>
      <c r="Q864" s="489"/>
      <c r="R864" s="489"/>
      <c r="S864" s="489"/>
      <c r="T864" s="489"/>
      <c r="U864" s="489"/>
      <c r="V864" s="489"/>
      <c r="W864" s="489"/>
      <c r="X864" s="489"/>
      <c r="Y864" s="489"/>
      <c r="Z864" s="489"/>
      <c r="AA864" s="489"/>
      <c r="AB864" s="489"/>
      <c r="AC864" s="489"/>
      <c r="AD864" s="489"/>
      <c r="AE864" s="489"/>
      <c r="AF864" s="489"/>
      <c r="AG864" s="489"/>
      <c r="AH864" s="489"/>
      <c r="AI864" s="489"/>
      <c r="AJ864" s="489"/>
      <c r="AK864" s="489"/>
      <c r="AL864" s="489"/>
      <c r="AM864" s="489"/>
    </row>
    <row r="865" spans="2:65" hidden="1" outlineLevel="1" x14ac:dyDescent="0.3">
      <c r="B865" s="694" t="s">
        <v>382</v>
      </c>
      <c r="C865" s="690" t="s">
        <v>383</v>
      </c>
      <c r="E865" s="489"/>
      <c r="F865" s="489"/>
      <c r="G865" s="489"/>
      <c r="H865" s="489"/>
      <c r="I865" s="489"/>
      <c r="J865" s="489"/>
      <c r="K865" s="489"/>
      <c r="L865" s="489"/>
      <c r="M865" s="489"/>
      <c r="N865" s="489"/>
      <c r="O865" s="489"/>
      <c r="P865" s="489"/>
      <c r="Q865" s="489"/>
      <c r="R865" s="489"/>
      <c r="S865" s="489"/>
      <c r="T865" s="489"/>
      <c r="U865" s="489"/>
      <c r="V865" s="489"/>
      <c r="W865" s="489"/>
      <c r="X865" s="489"/>
      <c r="Y865" s="489"/>
      <c r="Z865" s="489"/>
      <c r="AA865" s="489"/>
      <c r="AB865" s="489"/>
      <c r="AC865" s="489"/>
      <c r="AD865" s="489"/>
      <c r="AE865" s="489"/>
      <c r="AF865" s="489"/>
      <c r="AG865" s="489"/>
      <c r="AH865" s="489"/>
      <c r="AI865" s="489"/>
      <c r="AJ865" s="489"/>
      <c r="AK865" s="489"/>
      <c r="AL865" s="489"/>
      <c r="AM865" s="489"/>
    </row>
    <row r="866" spans="2:65" hidden="1" outlineLevel="1" x14ac:dyDescent="0.3">
      <c r="B866" s="694" t="s">
        <v>384</v>
      </c>
      <c r="C866" s="690" t="s">
        <v>385</v>
      </c>
      <c r="E866" s="489"/>
      <c r="F866" s="489"/>
      <c r="G866" s="489"/>
      <c r="H866" s="489"/>
      <c r="I866" s="489"/>
      <c r="J866" s="489"/>
      <c r="K866" s="489"/>
      <c r="L866" s="489"/>
      <c r="M866" s="489"/>
      <c r="N866" s="489"/>
      <c r="O866" s="489"/>
      <c r="P866" s="489"/>
      <c r="Q866" s="489"/>
      <c r="R866" s="489"/>
      <c r="S866" s="489"/>
      <c r="T866" s="489"/>
      <c r="U866" s="489"/>
      <c r="V866" s="489"/>
      <c r="W866" s="489"/>
      <c r="X866" s="489"/>
      <c r="Y866" s="489"/>
      <c r="Z866" s="489"/>
      <c r="AA866" s="489"/>
      <c r="AB866" s="489"/>
      <c r="AC866" s="489"/>
      <c r="AD866" s="489"/>
      <c r="AE866" s="489"/>
      <c r="AF866" s="489"/>
      <c r="AG866" s="489"/>
      <c r="AH866" s="489"/>
      <c r="AI866" s="489"/>
      <c r="AJ866" s="489"/>
      <c r="AK866" s="489"/>
      <c r="AL866" s="489"/>
      <c r="AM866" s="489"/>
    </row>
    <row r="867" spans="2:65" hidden="1" outlineLevel="1" x14ac:dyDescent="0.3">
      <c r="B867" s="694" t="s">
        <v>386</v>
      </c>
      <c r="C867" s="690" t="s">
        <v>387</v>
      </c>
      <c r="E867" s="489"/>
      <c r="F867" s="489"/>
      <c r="G867" s="489"/>
      <c r="H867" s="489"/>
      <c r="I867" s="489"/>
      <c r="J867" s="489"/>
      <c r="K867" s="489"/>
      <c r="L867" s="489"/>
      <c r="M867" s="489"/>
      <c r="N867" s="489"/>
      <c r="O867" s="489"/>
      <c r="P867" s="489"/>
      <c r="Q867" s="489"/>
      <c r="R867" s="489"/>
      <c r="S867" s="489"/>
      <c r="T867" s="489"/>
      <c r="U867" s="489"/>
      <c r="V867" s="489"/>
      <c r="W867" s="489"/>
      <c r="X867" s="489"/>
      <c r="Y867" s="489"/>
      <c r="Z867" s="489"/>
      <c r="AA867" s="489"/>
      <c r="AB867" s="489"/>
      <c r="AC867" s="489"/>
      <c r="AD867" s="489"/>
      <c r="AE867" s="489"/>
      <c r="AF867" s="489"/>
      <c r="AG867" s="489"/>
      <c r="AH867" s="489"/>
      <c r="AI867" s="489"/>
      <c r="AJ867" s="489"/>
      <c r="AK867" s="489"/>
      <c r="AL867" s="489"/>
      <c r="AM867" s="489"/>
    </row>
    <row r="868" spans="2:65" hidden="1" outlineLevel="1" x14ac:dyDescent="0.3">
      <c r="B868" s="694">
        <v>6</v>
      </c>
      <c r="C868" s="690" t="s">
        <v>478</v>
      </c>
      <c r="E868" s="489"/>
      <c r="F868" s="489"/>
      <c r="G868" s="489"/>
      <c r="H868" s="489"/>
      <c r="I868" s="489"/>
      <c r="J868" s="489"/>
      <c r="K868" s="489"/>
      <c r="L868" s="489"/>
      <c r="M868" s="489"/>
      <c r="N868" s="489"/>
      <c r="O868" s="489"/>
      <c r="P868" s="489"/>
      <c r="Q868" s="489"/>
      <c r="R868" s="489"/>
      <c r="S868" s="489"/>
      <c r="T868" s="489"/>
      <c r="U868" s="489"/>
      <c r="V868" s="489"/>
      <c r="W868" s="489"/>
      <c r="X868" s="489"/>
      <c r="Y868" s="489"/>
      <c r="Z868" s="489"/>
      <c r="AA868" s="489"/>
      <c r="AB868" s="489"/>
      <c r="AC868" s="489"/>
      <c r="AD868" s="489"/>
      <c r="AE868" s="489"/>
      <c r="AF868" s="489"/>
      <c r="AG868" s="489"/>
      <c r="AH868" s="489"/>
      <c r="AI868" s="489"/>
      <c r="AJ868" s="489"/>
      <c r="AK868" s="489"/>
      <c r="AL868" s="489"/>
      <c r="AM868" s="489"/>
    </row>
    <row r="869" spans="2:65" hidden="1" outlineLevel="1" x14ac:dyDescent="0.3">
      <c r="B869" s="695"/>
      <c r="C869" s="696" t="s">
        <v>201</v>
      </c>
      <c r="E869" s="489"/>
      <c r="F869" s="489"/>
      <c r="G869" s="489"/>
      <c r="H869" s="489"/>
      <c r="I869" s="489"/>
      <c r="J869" s="489"/>
      <c r="K869" s="489"/>
      <c r="L869" s="489"/>
      <c r="M869" s="489"/>
      <c r="N869" s="489"/>
      <c r="O869" s="489"/>
      <c r="P869" s="489"/>
      <c r="Q869" s="489"/>
      <c r="R869" s="489"/>
      <c r="S869" s="489"/>
      <c r="T869" s="489"/>
      <c r="U869" s="489"/>
      <c r="V869" s="489"/>
      <c r="W869" s="489"/>
      <c r="X869" s="489"/>
      <c r="Y869" s="489"/>
      <c r="Z869" s="489"/>
      <c r="AA869" s="489"/>
      <c r="AB869" s="489"/>
      <c r="AC869" s="489"/>
      <c r="AD869" s="489"/>
      <c r="AE869" s="489"/>
      <c r="AF869" s="489"/>
      <c r="AG869" s="489"/>
      <c r="AH869" s="489"/>
      <c r="AI869" s="489"/>
      <c r="AJ869" s="489"/>
      <c r="AK869" s="489"/>
      <c r="AL869" s="489"/>
      <c r="AM869" s="489"/>
    </row>
    <row r="870" spans="2:65" customFormat="1" hidden="1" outlineLevel="1" x14ac:dyDescent="0.3">
      <c r="B870" s="697" t="s">
        <v>480</v>
      </c>
      <c r="C870" s="698"/>
      <c r="D870" s="299"/>
      <c r="E870" s="489"/>
      <c r="F870" s="489"/>
      <c r="G870" s="489"/>
      <c r="H870" s="489"/>
      <c r="I870" s="489"/>
      <c r="J870" s="489"/>
      <c r="K870" s="489"/>
      <c r="L870" s="489"/>
      <c r="M870" s="489"/>
      <c r="N870" s="489"/>
      <c r="O870" s="489"/>
      <c r="P870" s="489"/>
      <c r="Q870" s="489"/>
      <c r="R870" s="489"/>
      <c r="S870" s="489"/>
      <c r="T870" s="489"/>
      <c r="U870" s="489"/>
      <c r="V870" s="489"/>
      <c r="W870" s="489"/>
      <c r="X870" s="489"/>
      <c r="Y870" s="489"/>
      <c r="Z870" s="489"/>
      <c r="AA870" s="489"/>
      <c r="AB870" s="489"/>
      <c r="AC870" s="489"/>
      <c r="AD870" s="489"/>
      <c r="AE870" s="489"/>
      <c r="AF870" s="489"/>
      <c r="AG870" s="489"/>
      <c r="AH870" s="489"/>
      <c r="AI870" s="489"/>
      <c r="AJ870" s="489"/>
      <c r="AK870" s="489"/>
      <c r="AL870" s="489"/>
      <c r="AM870" s="489"/>
      <c r="AN870" s="299"/>
      <c r="AO870" s="299"/>
      <c r="AP870" s="299"/>
      <c r="AQ870" s="299"/>
      <c r="AR870" s="299"/>
      <c r="AS870" s="299"/>
      <c r="AT870" s="299"/>
      <c r="AU870" s="299"/>
      <c r="AV870" s="299"/>
      <c r="AW870" s="299"/>
      <c r="AX870" s="299"/>
      <c r="AY870" s="299"/>
      <c r="AZ870" s="299"/>
      <c r="BA870" s="299"/>
      <c r="BB870" s="299"/>
      <c r="BC870" s="299"/>
      <c r="BD870" s="299"/>
      <c r="BE870" s="299"/>
      <c r="BF870" s="299"/>
      <c r="BG870" s="299"/>
      <c r="BH870" s="299"/>
      <c r="BI870" s="299"/>
      <c r="BJ870" s="299"/>
      <c r="BK870" s="299"/>
      <c r="BL870" s="299"/>
      <c r="BM870" s="299"/>
    </row>
    <row r="871" spans="2:65" customFormat="1" collapsed="1" x14ac:dyDescent="0.3">
      <c r="B871" s="689" t="s">
        <v>3146</v>
      </c>
      <c r="C871" s="690"/>
      <c r="D871" s="299"/>
      <c r="E871" s="489"/>
      <c r="F871" s="489"/>
      <c r="G871" s="489"/>
      <c r="H871" s="489"/>
      <c r="I871" s="489"/>
      <c r="J871" s="489"/>
      <c r="K871" s="489"/>
      <c r="L871" s="489"/>
      <c r="M871" s="489"/>
      <c r="N871" s="489"/>
      <c r="O871" s="489"/>
      <c r="P871" s="489"/>
      <c r="Q871" s="489"/>
      <c r="R871" s="489"/>
      <c r="S871" s="489"/>
      <c r="T871" s="489"/>
      <c r="U871" s="489"/>
      <c r="V871" s="489"/>
      <c r="W871" s="489"/>
      <c r="X871" s="489"/>
      <c r="Y871" s="489"/>
      <c r="Z871" s="489"/>
      <c r="AA871" s="489"/>
      <c r="AB871" s="489"/>
      <c r="AC871" s="489"/>
      <c r="AD871" s="489"/>
      <c r="AE871" s="489"/>
      <c r="AF871" s="489"/>
      <c r="AG871" s="489"/>
      <c r="AH871" s="489"/>
      <c r="AI871" s="489"/>
      <c r="AJ871" s="489"/>
      <c r="AK871" s="489"/>
      <c r="AL871" s="489"/>
      <c r="AM871" s="489"/>
      <c r="AN871" s="299"/>
      <c r="AO871" s="299"/>
      <c r="AP871" s="299"/>
      <c r="AQ871" s="299"/>
      <c r="AR871" s="299"/>
      <c r="AS871" s="299"/>
      <c r="AT871" s="299"/>
      <c r="AU871" s="299"/>
      <c r="AV871" s="299"/>
      <c r="AW871" s="299"/>
      <c r="AX871" s="299"/>
      <c r="AY871" s="299"/>
      <c r="AZ871" s="299"/>
      <c r="BA871" s="299"/>
      <c r="BB871" s="299"/>
      <c r="BC871" s="299"/>
      <c r="BD871" s="299"/>
      <c r="BE871" s="299"/>
      <c r="BF871" s="299"/>
      <c r="BG871" s="299"/>
      <c r="BH871" s="299"/>
      <c r="BI871" s="299"/>
      <c r="BJ871" s="299"/>
      <c r="BK871" s="299"/>
      <c r="BL871" s="299"/>
      <c r="BM871" s="299"/>
    </row>
    <row r="872" spans="2:65" customFormat="1" hidden="1" outlineLevel="1" x14ac:dyDescent="0.3">
      <c r="B872" s="691"/>
      <c r="C872" s="691" t="s">
        <v>474</v>
      </c>
      <c r="D872" s="299"/>
      <c r="E872" s="489"/>
      <c r="F872" s="489"/>
      <c r="G872" s="489"/>
      <c r="H872" s="489"/>
      <c r="I872" s="489"/>
      <c r="J872" s="489"/>
      <c r="K872" s="489"/>
      <c r="L872" s="489"/>
      <c r="M872" s="489"/>
      <c r="N872" s="489"/>
      <c r="O872" s="489"/>
      <c r="P872" s="489"/>
      <c r="Q872" s="489"/>
      <c r="R872" s="489"/>
      <c r="S872" s="489"/>
      <c r="T872" s="489"/>
      <c r="U872" s="489"/>
      <c r="V872" s="489"/>
      <c r="W872" s="489"/>
      <c r="X872" s="489"/>
      <c r="Y872" s="489"/>
      <c r="Z872" s="489"/>
      <c r="AA872" s="489"/>
      <c r="AB872" s="489"/>
      <c r="AC872" s="489"/>
      <c r="AD872" s="489"/>
      <c r="AE872" s="489"/>
      <c r="AF872" s="489"/>
      <c r="AG872" s="489"/>
      <c r="AH872" s="489"/>
      <c r="AI872" s="489"/>
      <c r="AJ872" s="489"/>
      <c r="AK872" s="489"/>
      <c r="AL872" s="489"/>
      <c r="AM872" s="489"/>
      <c r="AN872" s="299"/>
      <c r="AO872" s="299"/>
      <c r="AP872" s="299"/>
      <c r="AQ872" s="299"/>
      <c r="AR872" s="299"/>
      <c r="AS872" s="299"/>
      <c r="AT872" s="299"/>
      <c r="AU872" s="299"/>
      <c r="AV872" s="299"/>
      <c r="AW872" s="299"/>
      <c r="AX872" s="299"/>
      <c r="AY872" s="299"/>
      <c r="AZ872" s="299"/>
      <c r="BA872" s="299"/>
      <c r="BB872" s="299"/>
      <c r="BC872" s="299"/>
      <c r="BD872" s="299"/>
      <c r="BE872" s="299"/>
      <c r="BF872" s="299"/>
      <c r="BG872" s="299"/>
      <c r="BH872" s="299"/>
      <c r="BI872" s="299"/>
      <c r="BJ872" s="299"/>
      <c r="BK872" s="299"/>
      <c r="BL872" s="299"/>
      <c r="BM872" s="299"/>
    </row>
    <row r="873" spans="2:65" customFormat="1" hidden="1" outlineLevel="1" x14ac:dyDescent="0.3">
      <c r="B873" s="692">
        <v>1.1000000000000001</v>
      </c>
      <c r="C873" s="690" t="s">
        <v>475</v>
      </c>
      <c r="D873" s="299"/>
      <c r="E873" s="488" t="s">
        <v>3147</v>
      </c>
      <c r="F873" s="489" t="s">
        <v>2208</v>
      </c>
      <c r="G873" s="489" t="s">
        <v>2208</v>
      </c>
      <c r="H873" s="489" t="s">
        <v>2208</v>
      </c>
      <c r="I873" s="489" t="s">
        <v>2208</v>
      </c>
      <c r="J873" s="489" t="s">
        <v>2208</v>
      </c>
      <c r="K873" s="489" t="s">
        <v>2208</v>
      </c>
      <c r="L873" s="489" t="s">
        <v>2208</v>
      </c>
      <c r="M873" s="489" t="s">
        <v>2208</v>
      </c>
      <c r="N873" s="489" t="s">
        <v>2208</v>
      </c>
      <c r="O873" s="489" t="s">
        <v>2208</v>
      </c>
      <c r="P873" s="489" t="s">
        <v>2208</v>
      </c>
      <c r="Q873" s="489" t="s">
        <v>2208</v>
      </c>
      <c r="R873" s="489" t="s">
        <v>2208</v>
      </c>
      <c r="S873" s="489" t="s">
        <v>2208</v>
      </c>
      <c r="T873" s="489" t="s">
        <v>2208</v>
      </c>
      <c r="U873" s="489" t="s">
        <v>2208</v>
      </c>
      <c r="V873" s="489" t="s">
        <v>2208</v>
      </c>
      <c r="W873" s="489" t="s">
        <v>2208</v>
      </c>
      <c r="X873" s="489" t="s">
        <v>2208</v>
      </c>
      <c r="Y873" s="489" t="s">
        <v>2208</v>
      </c>
      <c r="Z873" s="489" t="s">
        <v>2208</v>
      </c>
      <c r="AA873" s="489" t="s">
        <v>2208</v>
      </c>
      <c r="AB873" s="489" t="s">
        <v>2208</v>
      </c>
      <c r="AC873" s="489" t="s">
        <v>2208</v>
      </c>
      <c r="AD873" s="489" t="s">
        <v>2208</v>
      </c>
      <c r="AE873" s="489" t="s">
        <v>2208</v>
      </c>
      <c r="AF873" s="489" t="s">
        <v>2208</v>
      </c>
      <c r="AG873" s="489" t="s">
        <v>2208</v>
      </c>
      <c r="AH873" s="489" t="s">
        <v>2208</v>
      </c>
      <c r="AI873" s="489" t="s">
        <v>2208</v>
      </c>
      <c r="AJ873" s="489" t="s">
        <v>2208</v>
      </c>
      <c r="AK873" s="489" t="s">
        <v>2208</v>
      </c>
      <c r="AL873" s="489" t="s">
        <v>2208</v>
      </c>
      <c r="AM873" s="489" t="s">
        <v>2208</v>
      </c>
      <c r="AN873" s="299"/>
      <c r="AO873" s="299"/>
      <c r="AP873" s="299"/>
      <c r="AQ873" s="299"/>
      <c r="AR873" s="299"/>
      <c r="AS873" s="299"/>
      <c r="AT873" s="299"/>
      <c r="AU873" s="299"/>
      <c r="AV873" s="299"/>
      <c r="AW873" s="299"/>
      <c r="AX873" s="299"/>
      <c r="AY873" s="299"/>
      <c r="AZ873" s="299"/>
      <c r="BA873" s="299"/>
      <c r="BB873" s="299"/>
      <c r="BC873" s="299"/>
      <c r="BD873" s="299"/>
      <c r="BE873" s="299"/>
      <c r="BF873" s="299"/>
      <c r="BG873" s="299"/>
      <c r="BH873" s="299"/>
      <c r="BI873" s="299"/>
      <c r="BJ873" s="299"/>
      <c r="BK873" s="299"/>
      <c r="BL873" s="299"/>
      <c r="BM873" s="299"/>
    </row>
    <row r="874" spans="2:65" customFormat="1" hidden="1" outlineLevel="1" x14ac:dyDescent="0.3">
      <c r="B874" s="692">
        <v>1.2</v>
      </c>
      <c r="C874" s="690" t="s">
        <v>476</v>
      </c>
      <c r="D874" s="299"/>
      <c r="E874" s="488" t="s">
        <v>3148</v>
      </c>
      <c r="F874" s="489" t="s">
        <v>2208</v>
      </c>
      <c r="G874" s="489" t="s">
        <v>2208</v>
      </c>
      <c r="H874" s="489" t="s">
        <v>2208</v>
      </c>
      <c r="I874" s="489" t="s">
        <v>2208</v>
      </c>
      <c r="J874" s="489" t="s">
        <v>2208</v>
      </c>
      <c r="K874" s="489" t="s">
        <v>2208</v>
      </c>
      <c r="L874" s="489" t="s">
        <v>2208</v>
      </c>
      <c r="M874" s="489" t="s">
        <v>2208</v>
      </c>
      <c r="N874" s="489" t="s">
        <v>2208</v>
      </c>
      <c r="O874" s="489" t="s">
        <v>2208</v>
      </c>
      <c r="P874" s="489" t="s">
        <v>2208</v>
      </c>
      <c r="Q874" s="489" t="s">
        <v>2208</v>
      </c>
      <c r="R874" s="489" t="s">
        <v>2208</v>
      </c>
      <c r="S874" s="489" t="s">
        <v>2208</v>
      </c>
      <c r="T874" s="489" t="s">
        <v>2208</v>
      </c>
      <c r="U874" s="489" t="s">
        <v>2208</v>
      </c>
      <c r="V874" s="489" t="s">
        <v>2208</v>
      </c>
      <c r="W874" s="489" t="s">
        <v>2208</v>
      </c>
      <c r="X874" s="489" t="s">
        <v>2208</v>
      </c>
      <c r="Y874" s="489" t="s">
        <v>2208</v>
      </c>
      <c r="Z874" s="489" t="s">
        <v>2208</v>
      </c>
      <c r="AA874" s="489" t="s">
        <v>2208</v>
      </c>
      <c r="AB874" s="489" t="s">
        <v>2208</v>
      </c>
      <c r="AC874" s="489" t="s">
        <v>2208</v>
      </c>
      <c r="AD874" s="489" t="s">
        <v>2208</v>
      </c>
      <c r="AE874" s="489" t="s">
        <v>2208</v>
      </c>
      <c r="AF874" s="489" t="s">
        <v>2208</v>
      </c>
      <c r="AG874" s="489" t="s">
        <v>2208</v>
      </c>
      <c r="AH874" s="489" t="s">
        <v>2208</v>
      </c>
      <c r="AI874" s="489" t="s">
        <v>2208</v>
      </c>
      <c r="AJ874" s="489" t="s">
        <v>2208</v>
      </c>
      <c r="AK874" s="489" t="s">
        <v>2208</v>
      </c>
      <c r="AL874" s="489" t="s">
        <v>2208</v>
      </c>
      <c r="AM874" s="489" t="s">
        <v>2208</v>
      </c>
      <c r="AN874" s="299"/>
      <c r="AO874" s="299"/>
      <c r="AP874" s="299"/>
      <c r="AQ874" s="299"/>
      <c r="AR874" s="299"/>
      <c r="AS874" s="299"/>
      <c r="AT874" s="299"/>
      <c r="AU874" s="299"/>
      <c r="AV874" s="299"/>
      <c r="AW874" s="299"/>
      <c r="AX874" s="299"/>
      <c r="AY874" s="299"/>
      <c r="AZ874" s="299"/>
      <c r="BA874" s="299"/>
      <c r="BB874" s="299"/>
      <c r="BC874" s="299"/>
      <c r="BD874" s="299"/>
      <c r="BE874" s="299"/>
      <c r="BF874" s="299"/>
      <c r="BG874" s="299"/>
      <c r="BH874" s="299"/>
      <c r="BI874" s="299"/>
      <c r="BJ874" s="299"/>
      <c r="BK874" s="299"/>
      <c r="BL874" s="299"/>
      <c r="BM874" s="299"/>
    </row>
    <row r="875" spans="2:65" customFormat="1" hidden="1" outlineLevel="1" x14ac:dyDescent="0.3">
      <c r="B875" s="692">
        <v>1.3</v>
      </c>
      <c r="C875" s="690" t="s">
        <v>371</v>
      </c>
      <c r="D875" s="299"/>
      <c r="E875" s="488" t="s">
        <v>3149</v>
      </c>
      <c r="F875" s="489" t="s">
        <v>2208</v>
      </c>
      <c r="G875" s="489" t="s">
        <v>2208</v>
      </c>
      <c r="H875" s="489" t="s">
        <v>2208</v>
      </c>
      <c r="I875" s="489" t="s">
        <v>2208</v>
      </c>
      <c r="J875" s="489" t="s">
        <v>2208</v>
      </c>
      <c r="K875" s="489" t="s">
        <v>2208</v>
      </c>
      <c r="L875" s="489" t="s">
        <v>2208</v>
      </c>
      <c r="M875" s="489" t="s">
        <v>2208</v>
      </c>
      <c r="N875" s="489" t="s">
        <v>2208</v>
      </c>
      <c r="O875" s="489" t="s">
        <v>2208</v>
      </c>
      <c r="P875" s="489" t="s">
        <v>2208</v>
      </c>
      <c r="Q875" s="489" t="s">
        <v>2208</v>
      </c>
      <c r="R875" s="489" t="s">
        <v>2208</v>
      </c>
      <c r="S875" s="489" t="s">
        <v>2208</v>
      </c>
      <c r="T875" s="489" t="s">
        <v>2208</v>
      </c>
      <c r="U875" s="489" t="s">
        <v>2208</v>
      </c>
      <c r="V875" s="489" t="s">
        <v>2208</v>
      </c>
      <c r="W875" s="489" t="s">
        <v>2208</v>
      </c>
      <c r="X875" s="489" t="s">
        <v>2208</v>
      </c>
      <c r="Y875" s="489" t="s">
        <v>2208</v>
      </c>
      <c r="Z875" s="489" t="s">
        <v>2208</v>
      </c>
      <c r="AA875" s="489" t="s">
        <v>2208</v>
      </c>
      <c r="AB875" s="489" t="s">
        <v>2208</v>
      </c>
      <c r="AC875" s="489" t="s">
        <v>2208</v>
      </c>
      <c r="AD875" s="489" t="s">
        <v>2208</v>
      </c>
      <c r="AE875" s="489" t="s">
        <v>2208</v>
      </c>
      <c r="AF875" s="489" t="s">
        <v>2208</v>
      </c>
      <c r="AG875" s="489" t="s">
        <v>2208</v>
      </c>
      <c r="AH875" s="489" t="s">
        <v>2208</v>
      </c>
      <c r="AI875" s="489" t="s">
        <v>2208</v>
      </c>
      <c r="AJ875" s="489" t="s">
        <v>2208</v>
      </c>
      <c r="AK875" s="489" t="s">
        <v>2208</v>
      </c>
      <c r="AL875" s="489" t="s">
        <v>2208</v>
      </c>
      <c r="AM875" s="489" t="s">
        <v>2208</v>
      </c>
      <c r="AN875" s="299"/>
      <c r="AO875" s="299"/>
      <c r="AP875" s="299"/>
      <c r="AQ875" s="299"/>
      <c r="AR875" s="299"/>
      <c r="AS875" s="299"/>
      <c r="AT875" s="299"/>
      <c r="AU875" s="299"/>
      <c r="AV875" s="299"/>
      <c r="AW875" s="299"/>
      <c r="AX875" s="299"/>
      <c r="AY875" s="299"/>
    </row>
    <row r="876" spans="2:65" customFormat="1" hidden="1" outlineLevel="1" x14ac:dyDescent="0.3">
      <c r="B876" s="692">
        <v>1.4</v>
      </c>
      <c r="C876" s="690" t="s">
        <v>477</v>
      </c>
      <c r="D876" s="299"/>
      <c r="E876" s="488" t="s">
        <v>3150</v>
      </c>
      <c r="F876" s="489" t="s">
        <v>2208</v>
      </c>
      <c r="G876" s="489" t="s">
        <v>2208</v>
      </c>
      <c r="H876" s="489" t="s">
        <v>2208</v>
      </c>
      <c r="I876" s="489" t="s">
        <v>2208</v>
      </c>
      <c r="J876" s="489" t="s">
        <v>2208</v>
      </c>
      <c r="K876" s="489" t="s">
        <v>2208</v>
      </c>
      <c r="L876" s="489" t="s">
        <v>2208</v>
      </c>
      <c r="M876" s="489" t="s">
        <v>2208</v>
      </c>
      <c r="N876" s="489" t="s">
        <v>2208</v>
      </c>
      <c r="O876" s="489" t="s">
        <v>2208</v>
      </c>
      <c r="P876" s="489" t="s">
        <v>2208</v>
      </c>
      <c r="Q876" s="489" t="s">
        <v>2208</v>
      </c>
      <c r="R876" s="489" t="s">
        <v>2208</v>
      </c>
      <c r="S876" s="489" t="s">
        <v>2208</v>
      </c>
      <c r="T876" s="489" t="s">
        <v>2208</v>
      </c>
      <c r="U876" s="489" t="s">
        <v>2208</v>
      </c>
      <c r="V876" s="489" t="s">
        <v>2208</v>
      </c>
      <c r="W876" s="489" t="s">
        <v>2208</v>
      </c>
      <c r="X876" s="489" t="s">
        <v>2208</v>
      </c>
      <c r="Y876" s="489" t="s">
        <v>2208</v>
      </c>
      <c r="Z876" s="489" t="s">
        <v>2208</v>
      </c>
      <c r="AA876" s="489" t="s">
        <v>2208</v>
      </c>
      <c r="AB876" s="489" t="s">
        <v>2208</v>
      </c>
      <c r="AC876" s="489" t="s">
        <v>2208</v>
      </c>
      <c r="AD876" s="489" t="s">
        <v>2208</v>
      </c>
      <c r="AE876" s="489" t="s">
        <v>2208</v>
      </c>
      <c r="AF876" s="489" t="s">
        <v>2208</v>
      </c>
      <c r="AG876" s="489" t="s">
        <v>2208</v>
      </c>
      <c r="AH876" s="489" t="s">
        <v>2208</v>
      </c>
      <c r="AI876" s="489" t="s">
        <v>2208</v>
      </c>
      <c r="AJ876" s="489" t="s">
        <v>2208</v>
      </c>
      <c r="AK876" s="489" t="s">
        <v>2208</v>
      </c>
      <c r="AL876" s="489" t="s">
        <v>2208</v>
      </c>
      <c r="AM876" s="489" t="s">
        <v>2208</v>
      </c>
      <c r="AN876" s="299"/>
      <c r="AO876" s="299"/>
      <c r="AP876" s="299"/>
      <c r="AQ876" s="299"/>
      <c r="AR876" s="299"/>
      <c r="AS876" s="299"/>
      <c r="AT876" s="299"/>
      <c r="AU876" s="299"/>
      <c r="AV876" s="299"/>
      <c r="AW876" s="299"/>
      <c r="AX876" s="299"/>
      <c r="AY876" s="299"/>
    </row>
    <row r="877" spans="2:65" customFormat="1" hidden="1" outlineLevel="1" x14ac:dyDescent="0.3">
      <c r="B877" s="694" t="s">
        <v>372</v>
      </c>
      <c r="C877" s="690" t="s">
        <v>373</v>
      </c>
      <c r="D877" s="299"/>
      <c r="E877" s="488" t="s">
        <v>3151</v>
      </c>
      <c r="F877" s="489" t="s">
        <v>2208</v>
      </c>
      <c r="G877" s="489" t="s">
        <v>2208</v>
      </c>
      <c r="H877" s="489" t="s">
        <v>2208</v>
      </c>
      <c r="I877" s="489" t="s">
        <v>2208</v>
      </c>
      <c r="J877" s="489" t="s">
        <v>2208</v>
      </c>
      <c r="K877" s="489" t="s">
        <v>2208</v>
      </c>
      <c r="L877" s="489" t="s">
        <v>2208</v>
      </c>
      <c r="M877" s="489" t="s">
        <v>2208</v>
      </c>
      <c r="N877" s="489" t="s">
        <v>2208</v>
      </c>
      <c r="O877" s="489" t="s">
        <v>2208</v>
      </c>
      <c r="P877" s="489" t="s">
        <v>2208</v>
      </c>
      <c r="Q877" s="489" t="s">
        <v>2208</v>
      </c>
      <c r="R877" s="489" t="s">
        <v>2208</v>
      </c>
      <c r="S877" s="489" t="s">
        <v>2208</v>
      </c>
      <c r="T877" s="489" t="s">
        <v>2208</v>
      </c>
      <c r="U877" s="489" t="s">
        <v>2208</v>
      </c>
      <c r="V877" s="489" t="s">
        <v>2208</v>
      </c>
      <c r="W877" s="489" t="s">
        <v>2208</v>
      </c>
      <c r="X877" s="489" t="s">
        <v>2208</v>
      </c>
      <c r="Y877" s="489" t="s">
        <v>2208</v>
      </c>
      <c r="Z877" s="489" t="s">
        <v>2208</v>
      </c>
      <c r="AA877" s="489" t="s">
        <v>2208</v>
      </c>
      <c r="AB877" s="489" t="s">
        <v>2208</v>
      </c>
      <c r="AC877" s="489" t="s">
        <v>2208</v>
      </c>
      <c r="AD877" s="489" t="s">
        <v>2208</v>
      </c>
      <c r="AE877" s="489" t="s">
        <v>2208</v>
      </c>
      <c r="AF877" s="489" t="s">
        <v>2208</v>
      </c>
      <c r="AG877" s="489" t="s">
        <v>2208</v>
      </c>
      <c r="AH877" s="489" t="s">
        <v>2208</v>
      </c>
      <c r="AI877" s="489" t="s">
        <v>2208</v>
      </c>
      <c r="AJ877" s="489" t="s">
        <v>2208</v>
      </c>
      <c r="AK877" s="489" t="s">
        <v>2208</v>
      </c>
      <c r="AL877" s="489" t="s">
        <v>2208</v>
      </c>
      <c r="AM877" s="489" t="s">
        <v>2208</v>
      </c>
      <c r="AN877" s="299"/>
      <c r="AO877" s="299"/>
      <c r="AP877" s="299"/>
      <c r="AQ877" s="299"/>
      <c r="AR877" s="299"/>
      <c r="AS877" s="299"/>
      <c r="AT877" s="299"/>
      <c r="AU877" s="299"/>
      <c r="AV877" s="299"/>
      <c r="AW877" s="299"/>
      <c r="AX877" s="299"/>
      <c r="AY877" s="299"/>
    </row>
    <row r="878" spans="2:65" customFormat="1" hidden="1" outlineLevel="1" x14ac:dyDescent="0.3">
      <c r="B878" s="694" t="s">
        <v>374</v>
      </c>
      <c r="C878" s="690" t="s">
        <v>375</v>
      </c>
      <c r="D878" s="299"/>
      <c r="E878" s="488" t="s">
        <v>3152</v>
      </c>
      <c r="F878" s="489" t="s">
        <v>2208</v>
      </c>
      <c r="G878" s="489" t="s">
        <v>2208</v>
      </c>
      <c r="H878" s="489" t="s">
        <v>2208</v>
      </c>
      <c r="I878" s="489" t="s">
        <v>2208</v>
      </c>
      <c r="J878" s="489" t="s">
        <v>2208</v>
      </c>
      <c r="K878" s="489" t="s">
        <v>2208</v>
      </c>
      <c r="L878" s="489" t="s">
        <v>2208</v>
      </c>
      <c r="M878" s="489" t="s">
        <v>2208</v>
      </c>
      <c r="N878" s="489" t="s">
        <v>2208</v>
      </c>
      <c r="O878" s="489" t="s">
        <v>2208</v>
      </c>
      <c r="P878" s="489" t="s">
        <v>2208</v>
      </c>
      <c r="Q878" s="489" t="s">
        <v>2208</v>
      </c>
      <c r="R878" s="489" t="s">
        <v>2208</v>
      </c>
      <c r="S878" s="489" t="s">
        <v>2208</v>
      </c>
      <c r="T878" s="489" t="s">
        <v>2208</v>
      </c>
      <c r="U878" s="489" t="s">
        <v>2208</v>
      </c>
      <c r="V878" s="489" t="s">
        <v>2208</v>
      </c>
      <c r="W878" s="489" t="s">
        <v>2208</v>
      </c>
      <c r="X878" s="489" t="s">
        <v>2208</v>
      </c>
      <c r="Y878" s="489" t="s">
        <v>2208</v>
      </c>
      <c r="Z878" s="489" t="s">
        <v>2208</v>
      </c>
      <c r="AA878" s="489" t="s">
        <v>2208</v>
      </c>
      <c r="AB878" s="489" t="s">
        <v>2208</v>
      </c>
      <c r="AC878" s="489" t="s">
        <v>2208</v>
      </c>
      <c r="AD878" s="489" t="s">
        <v>2208</v>
      </c>
      <c r="AE878" s="489" t="s">
        <v>2208</v>
      </c>
      <c r="AF878" s="489" t="s">
        <v>2208</v>
      </c>
      <c r="AG878" s="489" t="s">
        <v>2208</v>
      </c>
      <c r="AH878" s="489" t="s">
        <v>2208</v>
      </c>
      <c r="AI878" s="489" t="s">
        <v>2208</v>
      </c>
      <c r="AJ878" s="489" t="s">
        <v>2208</v>
      </c>
      <c r="AK878" s="489" t="s">
        <v>2208</v>
      </c>
      <c r="AL878" s="489" t="s">
        <v>2208</v>
      </c>
      <c r="AM878" s="489" t="s">
        <v>2208</v>
      </c>
      <c r="AN878" s="299"/>
      <c r="AO878" s="299"/>
      <c r="AP878" s="299"/>
      <c r="AQ878" s="299"/>
      <c r="AR878" s="299"/>
      <c r="AS878" s="299"/>
      <c r="AT878" s="299"/>
      <c r="AU878" s="299"/>
      <c r="AV878" s="299"/>
      <c r="AW878" s="299"/>
      <c r="AX878" s="299"/>
      <c r="AY878" s="299"/>
    </row>
    <row r="879" spans="2:65" customFormat="1" hidden="1" outlineLevel="1" x14ac:dyDescent="0.3">
      <c r="B879" s="694" t="s">
        <v>376</v>
      </c>
      <c r="C879" s="690" t="s">
        <v>377</v>
      </c>
      <c r="D879" s="299"/>
      <c r="E879" s="488" t="s">
        <v>3153</v>
      </c>
      <c r="F879" s="489" t="s">
        <v>2208</v>
      </c>
      <c r="G879" s="489" t="s">
        <v>2208</v>
      </c>
      <c r="H879" s="489" t="s">
        <v>2208</v>
      </c>
      <c r="I879" s="489" t="s">
        <v>2208</v>
      </c>
      <c r="J879" s="489" t="s">
        <v>2208</v>
      </c>
      <c r="K879" s="489" t="s">
        <v>2208</v>
      </c>
      <c r="L879" s="489" t="s">
        <v>2208</v>
      </c>
      <c r="M879" s="489" t="s">
        <v>2208</v>
      </c>
      <c r="N879" s="489" t="s">
        <v>2208</v>
      </c>
      <c r="O879" s="489" t="s">
        <v>2208</v>
      </c>
      <c r="P879" s="489" t="s">
        <v>2208</v>
      </c>
      <c r="Q879" s="489" t="s">
        <v>2208</v>
      </c>
      <c r="R879" s="489" t="s">
        <v>2208</v>
      </c>
      <c r="S879" s="489" t="s">
        <v>2208</v>
      </c>
      <c r="T879" s="489" t="s">
        <v>2208</v>
      </c>
      <c r="U879" s="489" t="s">
        <v>2208</v>
      </c>
      <c r="V879" s="489" t="s">
        <v>2208</v>
      </c>
      <c r="W879" s="489" t="s">
        <v>2208</v>
      </c>
      <c r="X879" s="489" t="s">
        <v>2208</v>
      </c>
      <c r="Y879" s="489" t="s">
        <v>2208</v>
      </c>
      <c r="Z879" s="489" t="s">
        <v>2208</v>
      </c>
      <c r="AA879" s="489" t="s">
        <v>2208</v>
      </c>
      <c r="AB879" s="489" t="s">
        <v>2208</v>
      </c>
      <c r="AC879" s="489" t="s">
        <v>2208</v>
      </c>
      <c r="AD879" s="489" t="s">
        <v>2208</v>
      </c>
      <c r="AE879" s="489" t="s">
        <v>2208</v>
      </c>
      <c r="AF879" s="489" t="s">
        <v>2208</v>
      </c>
      <c r="AG879" s="489" t="s">
        <v>2208</v>
      </c>
      <c r="AH879" s="489" t="s">
        <v>2208</v>
      </c>
      <c r="AI879" s="489" t="s">
        <v>2208</v>
      </c>
      <c r="AJ879" s="489" t="s">
        <v>2208</v>
      </c>
      <c r="AK879" s="489" t="s">
        <v>2208</v>
      </c>
      <c r="AL879" s="489" t="s">
        <v>2208</v>
      </c>
      <c r="AM879" s="489" t="s">
        <v>2208</v>
      </c>
      <c r="AN879" s="299"/>
      <c r="AO879" s="299"/>
      <c r="AP879" s="299"/>
      <c r="AQ879" s="299"/>
      <c r="AR879" s="299"/>
      <c r="AS879" s="299"/>
      <c r="AT879" s="299"/>
      <c r="AU879" s="299"/>
      <c r="AV879" s="299"/>
      <c r="AW879" s="299"/>
      <c r="AX879" s="299"/>
      <c r="AY879" s="299"/>
    </row>
    <row r="880" spans="2:65" customFormat="1" hidden="1" outlineLevel="1" x14ac:dyDescent="0.3">
      <c r="B880" s="694" t="s">
        <v>378</v>
      </c>
      <c r="C880" s="690" t="s">
        <v>379</v>
      </c>
      <c r="D880" s="299"/>
      <c r="E880" s="488" t="s">
        <v>3154</v>
      </c>
      <c r="F880" s="489" t="s">
        <v>2208</v>
      </c>
      <c r="G880" s="489" t="s">
        <v>2208</v>
      </c>
      <c r="H880" s="489" t="s">
        <v>2208</v>
      </c>
      <c r="I880" s="489" t="s">
        <v>2208</v>
      </c>
      <c r="J880" s="489" t="s">
        <v>2208</v>
      </c>
      <c r="K880" s="489" t="s">
        <v>2208</v>
      </c>
      <c r="L880" s="489" t="s">
        <v>2208</v>
      </c>
      <c r="M880" s="489" t="s">
        <v>2208</v>
      </c>
      <c r="N880" s="489" t="s">
        <v>2208</v>
      </c>
      <c r="O880" s="489" t="s">
        <v>2208</v>
      </c>
      <c r="P880" s="489" t="s">
        <v>2208</v>
      </c>
      <c r="Q880" s="489" t="s">
        <v>2208</v>
      </c>
      <c r="R880" s="489" t="s">
        <v>2208</v>
      </c>
      <c r="S880" s="489" t="s">
        <v>2208</v>
      </c>
      <c r="T880" s="489" t="s">
        <v>2208</v>
      </c>
      <c r="U880" s="489" t="s">
        <v>2208</v>
      </c>
      <c r="V880" s="489" t="s">
        <v>2208</v>
      </c>
      <c r="W880" s="489" t="s">
        <v>2208</v>
      </c>
      <c r="X880" s="489" t="s">
        <v>2208</v>
      </c>
      <c r="Y880" s="489" t="s">
        <v>2208</v>
      </c>
      <c r="Z880" s="489" t="s">
        <v>2208</v>
      </c>
      <c r="AA880" s="489" t="s">
        <v>2208</v>
      </c>
      <c r="AB880" s="489" t="s">
        <v>2208</v>
      </c>
      <c r="AC880" s="489" t="s">
        <v>2208</v>
      </c>
      <c r="AD880" s="489" t="s">
        <v>2208</v>
      </c>
      <c r="AE880" s="489" t="s">
        <v>2208</v>
      </c>
      <c r="AF880" s="489" t="s">
        <v>2208</v>
      </c>
      <c r="AG880" s="489" t="s">
        <v>2208</v>
      </c>
      <c r="AH880" s="489" t="s">
        <v>2208</v>
      </c>
      <c r="AI880" s="489" t="s">
        <v>2208</v>
      </c>
      <c r="AJ880" s="489" t="s">
        <v>2208</v>
      </c>
      <c r="AK880" s="489" t="s">
        <v>2208</v>
      </c>
      <c r="AL880" s="489" t="s">
        <v>2208</v>
      </c>
      <c r="AM880" s="489" t="s">
        <v>2208</v>
      </c>
      <c r="AN880" s="299"/>
      <c r="AO880" s="299"/>
      <c r="AP880" s="299"/>
      <c r="AQ880" s="299"/>
      <c r="AR880" s="299"/>
      <c r="AS880" s="299"/>
      <c r="AT880" s="299"/>
      <c r="AU880" s="299"/>
      <c r="AV880" s="299"/>
      <c r="AW880" s="299"/>
      <c r="AX880" s="299"/>
      <c r="AY880" s="299"/>
    </row>
    <row r="881" spans="2:51" customFormat="1" hidden="1" outlineLevel="1" x14ac:dyDescent="0.3">
      <c r="B881" s="694" t="s">
        <v>380</v>
      </c>
      <c r="C881" s="690" t="s">
        <v>381</v>
      </c>
      <c r="D881" s="299"/>
      <c r="E881" s="488" t="s">
        <v>3155</v>
      </c>
      <c r="F881" s="489" t="s">
        <v>2208</v>
      </c>
      <c r="G881" s="489" t="s">
        <v>2208</v>
      </c>
      <c r="H881" s="489" t="s">
        <v>2208</v>
      </c>
      <c r="I881" s="489" t="s">
        <v>2208</v>
      </c>
      <c r="J881" s="489" t="s">
        <v>2208</v>
      </c>
      <c r="K881" s="489" t="s">
        <v>2208</v>
      </c>
      <c r="L881" s="489" t="s">
        <v>2208</v>
      </c>
      <c r="M881" s="489" t="s">
        <v>2208</v>
      </c>
      <c r="N881" s="489" t="s">
        <v>2208</v>
      </c>
      <c r="O881" s="489" t="s">
        <v>2208</v>
      </c>
      <c r="P881" s="489" t="s">
        <v>2208</v>
      </c>
      <c r="Q881" s="489" t="s">
        <v>2208</v>
      </c>
      <c r="R881" s="489" t="s">
        <v>2208</v>
      </c>
      <c r="S881" s="489" t="s">
        <v>2208</v>
      </c>
      <c r="T881" s="489" t="s">
        <v>2208</v>
      </c>
      <c r="U881" s="489" t="s">
        <v>2208</v>
      </c>
      <c r="V881" s="489" t="s">
        <v>2208</v>
      </c>
      <c r="W881" s="489" t="s">
        <v>2208</v>
      </c>
      <c r="X881" s="489" t="s">
        <v>2208</v>
      </c>
      <c r="Y881" s="489" t="s">
        <v>2208</v>
      </c>
      <c r="Z881" s="489" t="s">
        <v>2208</v>
      </c>
      <c r="AA881" s="489" t="s">
        <v>2208</v>
      </c>
      <c r="AB881" s="489" t="s">
        <v>2208</v>
      </c>
      <c r="AC881" s="489" t="s">
        <v>2208</v>
      </c>
      <c r="AD881" s="489" t="s">
        <v>2208</v>
      </c>
      <c r="AE881" s="489" t="s">
        <v>2208</v>
      </c>
      <c r="AF881" s="489" t="s">
        <v>2208</v>
      </c>
      <c r="AG881" s="489" t="s">
        <v>2208</v>
      </c>
      <c r="AH881" s="489" t="s">
        <v>2208</v>
      </c>
      <c r="AI881" s="489" t="s">
        <v>2208</v>
      </c>
      <c r="AJ881" s="489" t="s">
        <v>2208</v>
      </c>
      <c r="AK881" s="489" t="s">
        <v>2208</v>
      </c>
      <c r="AL881" s="489" t="s">
        <v>2208</v>
      </c>
      <c r="AM881" s="489" t="s">
        <v>2208</v>
      </c>
      <c r="AN881" s="299"/>
      <c r="AO881" s="299"/>
      <c r="AP881" s="299"/>
      <c r="AQ881" s="299"/>
      <c r="AR881" s="299"/>
      <c r="AS881" s="299"/>
      <c r="AT881" s="299"/>
      <c r="AU881" s="299"/>
      <c r="AV881" s="299"/>
      <c r="AW881" s="299"/>
      <c r="AX881" s="299"/>
      <c r="AY881" s="299"/>
    </row>
    <row r="882" spans="2:51" customFormat="1" hidden="1" outlineLevel="1" x14ac:dyDescent="0.3">
      <c r="B882" s="694" t="s">
        <v>382</v>
      </c>
      <c r="C882" s="690" t="s">
        <v>383</v>
      </c>
      <c r="D882" s="299"/>
      <c r="E882" s="488" t="s">
        <v>3156</v>
      </c>
      <c r="F882" s="489" t="s">
        <v>2208</v>
      </c>
      <c r="G882" s="489" t="s">
        <v>2208</v>
      </c>
      <c r="H882" s="489" t="s">
        <v>2208</v>
      </c>
      <c r="I882" s="489" t="s">
        <v>2208</v>
      </c>
      <c r="J882" s="489" t="s">
        <v>2208</v>
      </c>
      <c r="K882" s="489" t="s">
        <v>2208</v>
      </c>
      <c r="L882" s="489" t="s">
        <v>2208</v>
      </c>
      <c r="M882" s="489" t="s">
        <v>2208</v>
      </c>
      <c r="N882" s="489" t="s">
        <v>2208</v>
      </c>
      <c r="O882" s="489" t="s">
        <v>2208</v>
      </c>
      <c r="P882" s="489" t="s">
        <v>2208</v>
      </c>
      <c r="Q882" s="489" t="s">
        <v>2208</v>
      </c>
      <c r="R882" s="489" t="s">
        <v>2208</v>
      </c>
      <c r="S882" s="489" t="s">
        <v>2208</v>
      </c>
      <c r="T882" s="489" t="s">
        <v>2208</v>
      </c>
      <c r="U882" s="489" t="s">
        <v>2208</v>
      </c>
      <c r="V882" s="489" t="s">
        <v>2208</v>
      </c>
      <c r="W882" s="489" t="s">
        <v>2208</v>
      </c>
      <c r="X882" s="489" t="s">
        <v>2208</v>
      </c>
      <c r="Y882" s="489" t="s">
        <v>2208</v>
      </c>
      <c r="Z882" s="489" t="s">
        <v>2208</v>
      </c>
      <c r="AA882" s="489" t="s">
        <v>2208</v>
      </c>
      <c r="AB882" s="489" t="s">
        <v>2208</v>
      </c>
      <c r="AC882" s="489" t="s">
        <v>2208</v>
      </c>
      <c r="AD882" s="489" t="s">
        <v>2208</v>
      </c>
      <c r="AE882" s="489" t="s">
        <v>2208</v>
      </c>
      <c r="AF882" s="489" t="s">
        <v>2208</v>
      </c>
      <c r="AG882" s="489" t="s">
        <v>2208</v>
      </c>
      <c r="AH882" s="489" t="s">
        <v>2208</v>
      </c>
      <c r="AI882" s="489" t="s">
        <v>2208</v>
      </c>
      <c r="AJ882" s="489" t="s">
        <v>2208</v>
      </c>
      <c r="AK882" s="489" t="s">
        <v>2208</v>
      </c>
      <c r="AL882" s="489" t="s">
        <v>2208</v>
      </c>
      <c r="AM882" s="489" t="s">
        <v>2208</v>
      </c>
      <c r="AN882" s="299"/>
      <c r="AO882" s="299"/>
      <c r="AP882" s="299"/>
      <c r="AQ882" s="299"/>
      <c r="AR882" s="299"/>
      <c r="AS882" s="299"/>
      <c r="AT882" s="299"/>
      <c r="AU882" s="299"/>
      <c r="AV882" s="299"/>
      <c r="AW882" s="299"/>
      <c r="AX882" s="299"/>
      <c r="AY882" s="299"/>
    </row>
    <row r="883" spans="2:51" customFormat="1" hidden="1" outlineLevel="1" x14ac:dyDescent="0.3">
      <c r="B883" s="694" t="s">
        <v>384</v>
      </c>
      <c r="C883" s="690" t="s">
        <v>385</v>
      </c>
      <c r="D883" s="299"/>
      <c r="E883" s="488" t="s">
        <v>3157</v>
      </c>
      <c r="F883" s="489" t="s">
        <v>2208</v>
      </c>
      <c r="G883" s="489" t="s">
        <v>2208</v>
      </c>
      <c r="H883" s="489" t="s">
        <v>2208</v>
      </c>
      <c r="I883" s="489" t="s">
        <v>2208</v>
      </c>
      <c r="J883" s="489" t="s">
        <v>2208</v>
      </c>
      <c r="K883" s="489" t="s">
        <v>2208</v>
      </c>
      <c r="L883" s="489" t="s">
        <v>2208</v>
      </c>
      <c r="M883" s="489" t="s">
        <v>2208</v>
      </c>
      <c r="N883" s="489" t="s">
        <v>2208</v>
      </c>
      <c r="O883" s="489" t="s">
        <v>2208</v>
      </c>
      <c r="P883" s="489" t="s">
        <v>2208</v>
      </c>
      <c r="Q883" s="489" t="s">
        <v>2208</v>
      </c>
      <c r="R883" s="489" t="s">
        <v>2208</v>
      </c>
      <c r="S883" s="489" t="s">
        <v>2208</v>
      </c>
      <c r="T883" s="489" t="s">
        <v>2208</v>
      </c>
      <c r="U883" s="489" t="s">
        <v>2208</v>
      </c>
      <c r="V883" s="489" t="s">
        <v>2208</v>
      </c>
      <c r="W883" s="489" t="s">
        <v>2208</v>
      </c>
      <c r="X883" s="489" t="s">
        <v>2208</v>
      </c>
      <c r="Y883" s="489" t="s">
        <v>2208</v>
      </c>
      <c r="Z883" s="489" t="s">
        <v>2208</v>
      </c>
      <c r="AA883" s="489" t="s">
        <v>2208</v>
      </c>
      <c r="AB883" s="489" t="s">
        <v>2208</v>
      </c>
      <c r="AC883" s="489" t="s">
        <v>2208</v>
      </c>
      <c r="AD883" s="489" t="s">
        <v>2208</v>
      </c>
      <c r="AE883" s="489" t="s">
        <v>2208</v>
      </c>
      <c r="AF883" s="489" t="s">
        <v>2208</v>
      </c>
      <c r="AG883" s="489" t="s">
        <v>2208</v>
      </c>
      <c r="AH883" s="489" t="s">
        <v>2208</v>
      </c>
      <c r="AI883" s="489" t="s">
        <v>2208</v>
      </c>
      <c r="AJ883" s="489" t="s">
        <v>2208</v>
      </c>
      <c r="AK883" s="489" t="s">
        <v>2208</v>
      </c>
      <c r="AL883" s="489" t="s">
        <v>2208</v>
      </c>
      <c r="AM883" s="489" t="s">
        <v>2208</v>
      </c>
      <c r="AN883" s="299"/>
      <c r="AO883" s="299"/>
      <c r="AP883" s="299"/>
      <c r="AQ883" s="299"/>
      <c r="AR883" s="299"/>
      <c r="AS883" s="299"/>
      <c r="AT883" s="299"/>
      <c r="AU883" s="299"/>
      <c r="AV883" s="299"/>
      <c r="AW883" s="299"/>
      <c r="AX883" s="299"/>
      <c r="AY883" s="299"/>
    </row>
    <row r="884" spans="2:51" customFormat="1" hidden="1" outlineLevel="1" x14ac:dyDescent="0.3">
      <c r="B884" s="694" t="s">
        <v>386</v>
      </c>
      <c r="C884" s="690" t="s">
        <v>387</v>
      </c>
      <c r="D884" s="299"/>
      <c r="E884" s="488" t="s">
        <v>3158</v>
      </c>
      <c r="F884" s="489" t="s">
        <v>2208</v>
      </c>
      <c r="G884" s="489" t="s">
        <v>2208</v>
      </c>
      <c r="H884" s="489" t="s">
        <v>2208</v>
      </c>
      <c r="I884" s="489" t="s">
        <v>2208</v>
      </c>
      <c r="J884" s="489" t="s">
        <v>2208</v>
      </c>
      <c r="K884" s="489" t="s">
        <v>2208</v>
      </c>
      <c r="L884" s="489" t="s">
        <v>2208</v>
      </c>
      <c r="M884" s="489" t="s">
        <v>2208</v>
      </c>
      <c r="N884" s="489" t="s">
        <v>2208</v>
      </c>
      <c r="O884" s="489" t="s">
        <v>2208</v>
      </c>
      <c r="P884" s="489" t="s">
        <v>2208</v>
      </c>
      <c r="Q884" s="489" t="s">
        <v>2208</v>
      </c>
      <c r="R884" s="489" t="s">
        <v>2208</v>
      </c>
      <c r="S884" s="489" t="s">
        <v>2208</v>
      </c>
      <c r="T884" s="489" t="s">
        <v>2208</v>
      </c>
      <c r="U884" s="489" t="s">
        <v>2208</v>
      </c>
      <c r="V884" s="489" t="s">
        <v>2208</v>
      </c>
      <c r="W884" s="489" t="s">
        <v>2208</v>
      </c>
      <c r="X884" s="489" t="s">
        <v>2208</v>
      </c>
      <c r="Y884" s="489" t="s">
        <v>2208</v>
      </c>
      <c r="Z884" s="489" t="s">
        <v>2208</v>
      </c>
      <c r="AA884" s="489" t="s">
        <v>2208</v>
      </c>
      <c r="AB884" s="489" t="s">
        <v>2208</v>
      </c>
      <c r="AC884" s="489" t="s">
        <v>2208</v>
      </c>
      <c r="AD884" s="489" t="s">
        <v>2208</v>
      </c>
      <c r="AE884" s="489" t="s">
        <v>2208</v>
      </c>
      <c r="AF884" s="489" t="s">
        <v>2208</v>
      </c>
      <c r="AG884" s="489" t="s">
        <v>2208</v>
      </c>
      <c r="AH884" s="489" t="s">
        <v>2208</v>
      </c>
      <c r="AI884" s="489" t="s">
        <v>2208</v>
      </c>
      <c r="AJ884" s="489" t="s">
        <v>2208</v>
      </c>
      <c r="AK884" s="489" t="s">
        <v>2208</v>
      </c>
      <c r="AL884" s="489" t="s">
        <v>2208</v>
      </c>
      <c r="AM884" s="489" t="s">
        <v>2208</v>
      </c>
      <c r="AN884" s="299"/>
      <c r="AO884" s="299"/>
      <c r="AP884" s="299"/>
      <c r="AQ884" s="299"/>
      <c r="AR884" s="299"/>
      <c r="AS884" s="299"/>
      <c r="AT884" s="299"/>
      <c r="AU884" s="299"/>
      <c r="AV884" s="299"/>
      <c r="AW884" s="299"/>
      <c r="AX884" s="299"/>
      <c r="AY884" s="299"/>
    </row>
    <row r="885" spans="2:51" customFormat="1" hidden="1" outlineLevel="1" x14ac:dyDescent="0.3">
      <c r="B885" s="694">
        <v>6</v>
      </c>
      <c r="C885" s="690" t="s">
        <v>478</v>
      </c>
      <c r="D885" s="299"/>
      <c r="E885" s="488" t="s">
        <v>3159</v>
      </c>
      <c r="F885" s="489" t="s">
        <v>2208</v>
      </c>
      <c r="G885" s="489" t="s">
        <v>2208</v>
      </c>
      <c r="H885" s="489" t="s">
        <v>2208</v>
      </c>
      <c r="I885" s="489" t="s">
        <v>2208</v>
      </c>
      <c r="J885" s="489" t="s">
        <v>2208</v>
      </c>
      <c r="K885" s="489" t="s">
        <v>2208</v>
      </c>
      <c r="L885" s="489" t="s">
        <v>2208</v>
      </c>
      <c r="M885" s="489" t="s">
        <v>2208</v>
      </c>
      <c r="N885" s="489" t="s">
        <v>2208</v>
      </c>
      <c r="O885" s="489" t="s">
        <v>2208</v>
      </c>
      <c r="P885" s="489" t="s">
        <v>2208</v>
      </c>
      <c r="Q885" s="489" t="s">
        <v>2208</v>
      </c>
      <c r="R885" s="489" t="s">
        <v>2208</v>
      </c>
      <c r="S885" s="489" t="s">
        <v>2208</v>
      </c>
      <c r="T885" s="489" t="s">
        <v>2208</v>
      </c>
      <c r="U885" s="489" t="s">
        <v>2208</v>
      </c>
      <c r="V885" s="489" t="s">
        <v>2208</v>
      </c>
      <c r="W885" s="489" t="s">
        <v>2208</v>
      </c>
      <c r="X885" s="489" t="s">
        <v>2208</v>
      </c>
      <c r="Y885" s="489" t="s">
        <v>2208</v>
      </c>
      <c r="Z885" s="489" t="s">
        <v>2208</v>
      </c>
      <c r="AA885" s="489" t="s">
        <v>2208</v>
      </c>
      <c r="AB885" s="489" t="s">
        <v>2208</v>
      </c>
      <c r="AC885" s="489" t="s">
        <v>2208</v>
      </c>
      <c r="AD885" s="489" t="s">
        <v>2208</v>
      </c>
      <c r="AE885" s="489" t="s">
        <v>2208</v>
      </c>
      <c r="AF885" s="489" t="s">
        <v>2208</v>
      </c>
      <c r="AG885" s="489" t="s">
        <v>2208</v>
      </c>
      <c r="AH885" s="489" t="s">
        <v>2208</v>
      </c>
      <c r="AI885" s="489" t="s">
        <v>2208</v>
      </c>
      <c r="AJ885" s="489" t="s">
        <v>2208</v>
      </c>
      <c r="AK885" s="489" t="s">
        <v>2208</v>
      </c>
      <c r="AL885" s="489" t="s">
        <v>2208</v>
      </c>
      <c r="AM885" s="489" t="s">
        <v>2208</v>
      </c>
      <c r="AN885" s="299"/>
      <c r="AO885" s="299"/>
      <c r="AP885" s="299"/>
      <c r="AQ885" s="299"/>
      <c r="AR885" s="299"/>
      <c r="AS885" s="299"/>
      <c r="AT885" s="299"/>
      <c r="AU885" s="299"/>
      <c r="AV885" s="299"/>
      <c r="AW885" s="299"/>
      <c r="AX885" s="299"/>
      <c r="AY885" s="299"/>
    </row>
    <row r="886" spans="2:51" hidden="1" outlineLevel="1" x14ac:dyDescent="0.3">
      <c r="B886" s="695"/>
      <c r="C886" s="696" t="s">
        <v>201</v>
      </c>
      <c r="E886" s="489" t="s">
        <v>3160</v>
      </c>
      <c r="F886" s="489" t="s">
        <v>2208</v>
      </c>
      <c r="G886" s="489" t="s">
        <v>2208</v>
      </c>
      <c r="H886" s="489" t="s">
        <v>2208</v>
      </c>
      <c r="I886" s="489" t="s">
        <v>2208</v>
      </c>
      <c r="J886" s="489" t="s">
        <v>2208</v>
      </c>
      <c r="K886" s="489" t="s">
        <v>2208</v>
      </c>
      <c r="L886" s="489" t="s">
        <v>2208</v>
      </c>
      <c r="M886" s="489" t="s">
        <v>2208</v>
      </c>
      <c r="N886" s="489" t="s">
        <v>2208</v>
      </c>
      <c r="O886" s="489" t="s">
        <v>2208</v>
      </c>
      <c r="P886" s="489" t="s">
        <v>2208</v>
      </c>
      <c r="Q886" s="489" t="s">
        <v>2208</v>
      </c>
      <c r="R886" s="489" t="s">
        <v>2208</v>
      </c>
      <c r="S886" s="489" t="s">
        <v>2208</v>
      </c>
      <c r="T886" s="489" t="s">
        <v>2208</v>
      </c>
      <c r="U886" s="489" t="s">
        <v>2208</v>
      </c>
      <c r="V886" s="489" t="s">
        <v>2208</v>
      </c>
      <c r="W886" s="489" t="s">
        <v>2208</v>
      </c>
      <c r="X886" s="489" t="s">
        <v>2208</v>
      </c>
      <c r="Y886" s="489" t="s">
        <v>2208</v>
      </c>
      <c r="Z886" s="489" t="s">
        <v>2208</v>
      </c>
      <c r="AA886" s="489" t="s">
        <v>2208</v>
      </c>
      <c r="AB886" s="489" t="s">
        <v>2208</v>
      </c>
      <c r="AC886" s="489" t="s">
        <v>2208</v>
      </c>
      <c r="AD886" s="489" t="s">
        <v>2208</v>
      </c>
      <c r="AE886" s="489" t="s">
        <v>2208</v>
      </c>
      <c r="AF886" s="489" t="s">
        <v>2208</v>
      </c>
      <c r="AG886" s="489" t="s">
        <v>2208</v>
      </c>
      <c r="AH886" s="489" t="s">
        <v>2208</v>
      </c>
      <c r="AI886" s="489" t="s">
        <v>2208</v>
      </c>
      <c r="AJ886" s="489" t="s">
        <v>2208</v>
      </c>
      <c r="AK886" s="489" t="s">
        <v>2208</v>
      </c>
      <c r="AL886" s="489" t="s">
        <v>2208</v>
      </c>
      <c r="AM886" s="489" t="s">
        <v>2208</v>
      </c>
    </row>
    <row r="887" spans="2:51" hidden="1" outlineLevel="1" x14ac:dyDescent="0.3">
      <c r="B887" s="697"/>
      <c r="C887" s="698"/>
      <c r="E887" s="489"/>
      <c r="F887" s="489"/>
      <c r="G887" s="489"/>
      <c r="H887" s="489"/>
      <c r="I887" s="489"/>
      <c r="J887" s="489"/>
      <c r="K887" s="489"/>
      <c r="L887" s="489"/>
      <c r="M887" s="489"/>
      <c r="N887" s="489"/>
      <c r="O887" s="489"/>
      <c r="P887" s="489"/>
      <c r="Q887" s="489"/>
      <c r="R887" s="489"/>
      <c r="S887" s="489"/>
      <c r="T887" s="489"/>
      <c r="U887" s="489"/>
      <c r="V887" s="489"/>
      <c r="W887" s="489"/>
      <c r="X887" s="489"/>
      <c r="Y887" s="489"/>
      <c r="Z887" s="489"/>
      <c r="AA887" s="489"/>
      <c r="AB887" s="489"/>
      <c r="AC887" s="489"/>
      <c r="AD887" s="489"/>
      <c r="AE887" s="489"/>
      <c r="AF887" s="489"/>
      <c r="AG887" s="489"/>
      <c r="AH887" s="489"/>
      <c r="AI887" s="489"/>
      <c r="AJ887" s="489"/>
      <c r="AK887" s="489"/>
      <c r="AL887" s="489"/>
      <c r="AM887" s="489"/>
    </row>
    <row r="888" spans="2:51" customFormat="1" collapsed="1" x14ac:dyDescent="0.3">
      <c r="B888" s="689" t="s">
        <v>3161</v>
      </c>
      <c r="C888" s="690"/>
      <c r="D888" s="299"/>
      <c r="E888" s="488"/>
      <c r="F888" s="489"/>
      <c r="G888" s="489"/>
      <c r="H888" s="489"/>
      <c r="I888" s="489"/>
      <c r="J888" s="489"/>
      <c r="K888" s="489"/>
      <c r="L888" s="489"/>
      <c r="M888" s="489"/>
      <c r="N888" s="489"/>
      <c r="O888" s="489"/>
      <c r="P888" s="489"/>
      <c r="Q888" s="489"/>
      <c r="R888" s="489"/>
      <c r="S888" s="489"/>
      <c r="T888" s="489"/>
      <c r="U888" s="489"/>
      <c r="V888" s="489"/>
      <c r="W888" s="489"/>
      <c r="X888" s="489"/>
      <c r="Y888" s="489"/>
      <c r="Z888" s="489"/>
      <c r="AA888" s="489"/>
      <c r="AB888" s="489"/>
      <c r="AC888" s="489"/>
      <c r="AD888" s="489"/>
      <c r="AE888" s="489"/>
      <c r="AF888" s="489"/>
      <c r="AG888" s="489"/>
      <c r="AH888" s="489"/>
      <c r="AI888" s="489"/>
      <c r="AJ888" s="489"/>
      <c r="AK888" s="489"/>
      <c r="AL888" s="489"/>
      <c r="AM888" s="489"/>
      <c r="AN888" s="299"/>
      <c r="AO888" s="299"/>
      <c r="AP888" s="299"/>
      <c r="AQ888" s="299"/>
      <c r="AR888" s="299"/>
      <c r="AS888" s="299"/>
      <c r="AT888" s="299"/>
      <c r="AU888" s="299"/>
      <c r="AV888" s="299"/>
      <c r="AW888" s="299"/>
      <c r="AX888" s="299"/>
      <c r="AY888" s="299"/>
    </row>
    <row r="889" spans="2:51" customFormat="1" hidden="1" outlineLevel="1" x14ac:dyDescent="0.3">
      <c r="B889" s="691"/>
      <c r="C889" s="691" t="s">
        <v>479</v>
      </c>
      <c r="D889" s="299"/>
      <c r="E889" s="490"/>
      <c r="F889" s="489"/>
      <c r="G889" s="489"/>
      <c r="H889" s="489"/>
      <c r="I889" s="489"/>
      <c r="J889" s="489"/>
      <c r="K889" s="489"/>
      <c r="L889" s="489"/>
      <c r="M889" s="489"/>
      <c r="N889" s="489"/>
      <c r="O889" s="489"/>
      <c r="P889" s="489"/>
      <c r="Q889" s="489"/>
      <c r="R889" s="489"/>
      <c r="S889" s="489"/>
      <c r="T889" s="489"/>
      <c r="U889" s="489"/>
      <c r="V889" s="489"/>
      <c r="W889" s="489"/>
      <c r="X889" s="489"/>
      <c r="Y889" s="489"/>
      <c r="Z889" s="489"/>
      <c r="AA889" s="489"/>
      <c r="AB889" s="489"/>
      <c r="AC889" s="489"/>
      <c r="AD889" s="489"/>
      <c r="AE889" s="489"/>
      <c r="AF889" s="489"/>
      <c r="AG889" s="489"/>
      <c r="AH889" s="489"/>
      <c r="AI889" s="489"/>
      <c r="AJ889" s="489"/>
      <c r="AK889" s="489"/>
      <c r="AL889" s="489"/>
      <c r="AM889" s="489"/>
      <c r="AN889" s="299"/>
      <c r="AO889" s="299"/>
      <c r="AP889" s="299"/>
      <c r="AQ889" s="299"/>
      <c r="AR889" s="299"/>
      <c r="AS889" s="299"/>
      <c r="AT889" s="299"/>
      <c r="AU889" s="299"/>
      <c r="AV889" s="299"/>
      <c r="AW889" s="299"/>
      <c r="AX889" s="299"/>
      <c r="AY889" s="299"/>
    </row>
    <row r="890" spans="2:51" customFormat="1" hidden="1" outlineLevel="1" x14ac:dyDescent="0.3">
      <c r="B890" s="692">
        <v>1.1000000000000001</v>
      </c>
      <c r="C890" s="690" t="s">
        <v>475</v>
      </c>
      <c r="D890" s="299"/>
      <c r="E890" s="488" t="s">
        <v>3162</v>
      </c>
      <c r="F890" s="489" t="s">
        <v>2208</v>
      </c>
      <c r="G890" s="489" t="s">
        <v>2208</v>
      </c>
      <c r="H890" s="489" t="s">
        <v>2208</v>
      </c>
      <c r="I890" s="489" t="s">
        <v>2208</v>
      </c>
      <c r="J890" s="489" t="s">
        <v>2208</v>
      </c>
      <c r="K890" s="489" t="s">
        <v>2208</v>
      </c>
      <c r="L890" s="489" t="s">
        <v>2208</v>
      </c>
      <c r="M890" s="489" t="s">
        <v>2208</v>
      </c>
      <c r="N890" s="489" t="s">
        <v>2208</v>
      </c>
      <c r="O890" s="489" t="s">
        <v>2208</v>
      </c>
      <c r="P890" s="489" t="s">
        <v>2208</v>
      </c>
      <c r="Q890" s="489" t="s">
        <v>2208</v>
      </c>
      <c r="R890" s="489" t="s">
        <v>2208</v>
      </c>
      <c r="S890" s="489" t="s">
        <v>2208</v>
      </c>
      <c r="T890" s="489" t="s">
        <v>2208</v>
      </c>
      <c r="U890" s="489" t="s">
        <v>2208</v>
      </c>
      <c r="V890" s="489" t="s">
        <v>2208</v>
      </c>
      <c r="W890" s="489" t="s">
        <v>2208</v>
      </c>
      <c r="X890" s="489" t="s">
        <v>2208</v>
      </c>
      <c r="Y890" s="489" t="s">
        <v>2208</v>
      </c>
      <c r="Z890" s="489" t="s">
        <v>2208</v>
      </c>
      <c r="AA890" s="489" t="s">
        <v>2208</v>
      </c>
      <c r="AB890" s="489" t="s">
        <v>2208</v>
      </c>
      <c r="AC890" s="489" t="s">
        <v>2208</v>
      </c>
      <c r="AD890" s="489" t="s">
        <v>2208</v>
      </c>
      <c r="AE890" s="489" t="s">
        <v>2208</v>
      </c>
      <c r="AF890" s="489" t="s">
        <v>2208</v>
      </c>
      <c r="AG890" s="489" t="s">
        <v>2208</v>
      </c>
      <c r="AH890" s="489" t="s">
        <v>2208</v>
      </c>
      <c r="AI890" s="489" t="s">
        <v>2208</v>
      </c>
      <c r="AJ890" s="489" t="s">
        <v>2208</v>
      </c>
      <c r="AK890" s="489" t="s">
        <v>2208</v>
      </c>
      <c r="AL890" s="489" t="s">
        <v>2208</v>
      </c>
      <c r="AM890" s="489" t="s">
        <v>2208</v>
      </c>
      <c r="AN890" s="299"/>
      <c r="AO890" s="299"/>
      <c r="AP890" s="299"/>
      <c r="AQ890" s="299"/>
      <c r="AR890" s="299"/>
      <c r="AS890" s="299"/>
      <c r="AT890" s="299"/>
      <c r="AU890" s="299"/>
      <c r="AV890" s="299"/>
      <c r="AW890" s="299"/>
      <c r="AX890" s="299"/>
      <c r="AY890" s="299"/>
    </row>
    <row r="891" spans="2:51" customFormat="1" hidden="1" outlineLevel="1" x14ac:dyDescent="0.3">
      <c r="B891" s="692">
        <v>1.2</v>
      </c>
      <c r="C891" s="690" t="s">
        <v>476</v>
      </c>
      <c r="D891" s="299"/>
      <c r="E891" s="488" t="s">
        <v>3163</v>
      </c>
      <c r="F891" s="489" t="s">
        <v>2208</v>
      </c>
      <c r="G891" s="489" t="s">
        <v>2208</v>
      </c>
      <c r="H891" s="489" t="s">
        <v>2208</v>
      </c>
      <c r="I891" s="489" t="s">
        <v>2208</v>
      </c>
      <c r="J891" s="489" t="s">
        <v>2208</v>
      </c>
      <c r="K891" s="489" t="s">
        <v>2208</v>
      </c>
      <c r="L891" s="489" t="s">
        <v>2208</v>
      </c>
      <c r="M891" s="489" t="s">
        <v>2208</v>
      </c>
      <c r="N891" s="489" t="s">
        <v>2208</v>
      </c>
      <c r="O891" s="489" t="s">
        <v>2208</v>
      </c>
      <c r="P891" s="489" t="s">
        <v>2208</v>
      </c>
      <c r="Q891" s="489" t="s">
        <v>2208</v>
      </c>
      <c r="R891" s="489" t="s">
        <v>2208</v>
      </c>
      <c r="S891" s="489" t="s">
        <v>2208</v>
      </c>
      <c r="T891" s="489" t="s">
        <v>2208</v>
      </c>
      <c r="U891" s="489" t="s">
        <v>2208</v>
      </c>
      <c r="V891" s="489" t="s">
        <v>2208</v>
      </c>
      <c r="W891" s="489" t="s">
        <v>2208</v>
      </c>
      <c r="X891" s="489" t="s">
        <v>2208</v>
      </c>
      <c r="Y891" s="489" t="s">
        <v>2208</v>
      </c>
      <c r="Z891" s="489" t="s">
        <v>2208</v>
      </c>
      <c r="AA891" s="489" t="s">
        <v>2208</v>
      </c>
      <c r="AB891" s="489" t="s">
        <v>2208</v>
      </c>
      <c r="AC891" s="489" t="s">
        <v>2208</v>
      </c>
      <c r="AD891" s="489" t="s">
        <v>2208</v>
      </c>
      <c r="AE891" s="489" t="s">
        <v>2208</v>
      </c>
      <c r="AF891" s="489" t="s">
        <v>2208</v>
      </c>
      <c r="AG891" s="489" t="s">
        <v>2208</v>
      </c>
      <c r="AH891" s="489" t="s">
        <v>2208</v>
      </c>
      <c r="AI891" s="489" t="s">
        <v>2208</v>
      </c>
      <c r="AJ891" s="489" t="s">
        <v>2208</v>
      </c>
      <c r="AK891" s="489" t="s">
        <v>2208</v>
      </c>
      <c r="AL891" s="489" t="s">
        <v>2208</v>
      </c>
      <c r="AM891" s="489" t="s">
        <v>2208</v>
      </c>
      <c r="AN891" s="299"/>
      <c r="AO891" s="299"/>
      <c r="AP891" s="299"/>
      <c r="AQ891" s="299"/>
      <c r="AR891" s="299"/>
      <c r="AS891" s="299"/>
      <c r="AT891" s="299"/>
      <c r="AU891" s="299"/>
      <c r="AV891" s="299"/>
      <c r="AW891" s="299"/>
      <c r="AX891" s="299"/>
      <c r="AY891" s="299"/>
    </row>
    <row r="892" spans="2:51" customFormat="1" hidden="1" outlineLevel="1" x14ac:dyDescent="0.3">
      <c r="B892" s="692">
        <v>1.3</v>
      </c>
      <c r="C892" s="690" t="s">
        <v>371</v>
      </c>
      <c r="D892" s="299"/>
      <c r="E892" s="488" t="s">
        <v>3164</v>
      </c>
      <c r="F892" s="489" t="s">
        <v>2208</v>
      </c>
      <c r="G892" s="489" t="s">
        <v>2208</v>
      </c>
      <c r="H892" s="489" t="s">
        <v>2208</v>
      </c>
      <c r="I892" s="489" t="s">
        <v>2208</v>
      </c>
      <c r="J892" s="489" t="s">
        <v>2208</v>
      </c>
      <c r="K892" s="489" t="s">
        <v>2208</v>
      </c>
      <c r="L892" s="489" t="s">
        <v>2208</v>
      </c>
      <c r="M892" s="489" t="s">
        <v>2208</v>
      </c>
      <c r="N892" s="489" t="s">
        <v>2208</v>
      </c>
      <c r="O892" s="489" t="s">
        <v>2208</v>
      </c>
      <c r="P892" s="489" t="s">
        <v>2208</v>
      </c>
      <c r="Q892" s="489" t="s">
        <v>2208</v>
      </c>
      <c r="R892" s="489" t="s">
        <v>2208</v>
      </c>
      <c r="S892" s="489" t="s">
        <v>2208</v>
      </c>
      <c r="T892" s="489" t="s">
        <v>2208</v>
      </c>
      <c r="U892" s="489" t="s">
        <v>2208</v>
      </c>
      <c r="V892" s="489" t="s">
        <v>2208</v>
      </c>
      <c r="W892" s="489" t="s">
        <v>2208</v>
      </c>
      <c r="X892" s="489" t="s">
        <v>2208</v>
      </c>
      <c r="Y892" s="489" t="s">
        <v>2208</v>
      </c>
      <c r="Z892" s="489" t="s">
        <v>2208</v>
      </c>
      <c r="AA892" s="489" t="s">
        <v>2208</v>
      </c>
      <c r="AB892" s="489" t="s">
        <v>2208</v>
      </c>
      <c r="AC892" s="489" t="s">
        <v>2208</v>
      </c>
      <c r="AD892" s="489" t="s">
        <v>2208</v>
      </c>
      <c r="AE892" s="489" t="s">
        <v>2208</v>
      </c>
      <c r="AF892" s="489" t="s">
        <v>2208</v>
      </c>
      <c r="AG892" s="489" t="s">
        <v>2208</v>
      </c>
      <c r="AH892" s="489" t="s">
        <v>2208</v>
      </c>
      <c r="AI892" s="489" t="s">
        <v>2208</v>
      </c>
      <c r="AJ892" s="489" t="s">
        <v>2208</v>
      </c>
      <c r="AK892" s="489" t="s">
        <v>2208</v>
      </c>
      <c r="AL892" s="489" t="s">
        <v>2208</v>
      </c>
      <c r="AM892" s="489" t="s">
        <v>2208</v>
      </c>
      <c r="AN892" s="299"/>
      <c r="AO892" s="299"/>
      <c r="AP892" s="299"/>
      <c r="AQ892" s="299"/>
      <c r="AR892" s="299"/>
      <c r="AS892" s="299"/>
      <c r="AT892" s="299"/>
      <c r="AU892" s="299"/>
      <c r="AV892" s="299"/>
      <c r="AW892" s="299"/>
      <c r="AX892" s="299"/>
      <c r="AY892" s="299"/>
    </row>
    <row r="893" spans="2:51" customFormat="1" hidden="1" outlineLevel="1" x14ac:dyDescent="0.3">
      <c r="B893" s="692">
        <v>1.4</v>
      </c>
      <c r="C893" s="690" t="s">
        <v>477</v>
      </c>
      <c r="D893" s="299"/>
      <c r="E893" s="488" t="s">
        <v>3165</v>
      </c>
      <c r="F893" s="489" t="s">
        <v>2208</v>
      </c>
      <c r="G893" s="489" t="s">
        <v>2208</v>
      </c>
      <c r="H893" s="489" t="s">
        <v>2208</v>
      </c>
      <c r="I893" s="489" t="s">
        <v>2208</v>
      </c>
      <c r="J893" s="489" t="s">
        <v>2208</v>
      </c>
      <c r="K893" s="489" t="s">
        <v>2208</v>
      </c>
      <c r="L893" s="489" t="s">
        <v>2208</v>
      </c>
      <c r="M893" s="489" t="s">
        <v>2208</v>
      </c>
      <c r="N893" s="489" t="s">
        <v>2208</v>
      </c>
      <c r="O893" s="489" t="s">
        <v>2208</v>
      </c>
      <c r="P893" s="489" t="s">
        <v>2208</v>
      </c>
      <c r="Q893" s="489" t="s">
        <v>2208</v>
      </c>
      <c r="R893" s="489" t="s">
        <v>2208</v>
      </c>
      <c r="S893" s="489" t="s">
        <v>2208</v>
      </c>
      <c r="T893" s="489" t="s">
        <v>2208</v>
      </c>
      <c r="U893" s="489" t="s">
        <v>2208</v>
      </c>
      <c r="V893" s="489" t="s">
        <v>2208</v>
      </c>
      <c r="W893" s="489" t="s">
        <v>2208</v>
      </c>
      <c r="X893" s="489" t="s">
        <v>2208</v>
      </c>
      <c r="Y893" s="489" t="s">
        <v>2208</v>
      </c>
      <c r="Z893" s="489" t="s">
        <v>2208</v>
      </c>
      <c r="AA893" s="489" t="s">
        <v>2208</v>
      </c>
      <c r="AB893" s="489" t="s">
        <v>2208</v>
      </c>
      <c r="AC893" s="489" t="s">
        <v>2208</v>
      </c>
      <c r="AD893" s="489" t="s">
        <v>2208</v>
      </c>
      <c r="AE893" s="489" t="s">
        <v>2208</v>
      </c>
      <c r="AF893" s="489" t="s">
        <v>2208</v>
      </c>
      <c r="AG893" s="489" t="s">
        <v>2208</v>
      </c>
      <c r="AH893" s="489" t="s">
        <v>2208</v>
      </c>
      <c r="AI893" s="489" t="s">
        <v>2208</v>
      </c>
      <c r="AJ893" s="489" t="s">
        <v>2208</v>
      </c>
      <c r="AK893" s="489" t="s">
        <v>2208</v>
      </c>
      <c r="AL893" s="489" t="s">
        <v>2208</v>
      </c>
      <c r="AM893" s="489" t="s">
        <v>2208</v>
      </c>
      <c r="AN893" s="299"/>
      <c r="AO893" s="299"/>
      <c r="AP893" s="299"/>
      <c r="AQ893" s="299"/>
      <c r="AR893" s="299"/>
      <c r="AS893" s="299"/>
      <c r="AT893" s="299"/>
      <c r="AU893" s="299"/>
      <c r="AV893" s="299"/>
      <c r="AW893" s="299"/>
      <c r="AX893" s="299"/>
      <c r="AY893" s="299"/>
    </row>
    <row r="894" spans="2:51" customFormat="1" hidden="1" outlineLevel="1" x14ac:dyDescent="0.3">
      <c r="B894" s="694" t="s">
        <v>372</v>
      </c>
      <c r="C894" s="690" t="s">
        <v>373</v>
      </c>
      <c r="D894" s="299"/>
      <c r="E894" s="488" t="s">
        <v>3166</v>
      </c>
      <c r="F894" s="489" t="s">
        <v>2208</v>
      </c>
      <c r="G894" s="489" t="s">
        <v>2208</v>
      </c>
      <c r="H894" s="489" t="s">
        <v>2208</v>
      </c>
      <c r="I894" s="489" t="s">
        <v>2208</v>
      </c>
      <c r="J894" s="489" t="s">
        <v>2208</v>
      </c>
      <c r="K894" s="489" t="s">
        <v>2208</v>
      </c>
      <c r="L894" s="489" t="s">
        <v>2208</v>
      </c>
      <c r="M894" s="489" t="s">
        <v>2208</v>
      </c>
      <c r="N894" s="489" t="s">
        <v>2208</v>
      </c>
      <c r="O894" s="489" t="s">
        <v>2208</v>
      </c>
      <c r="P894" s="489" t="s">
        <v>2208</v>
      </c>
      <c r="Q894" s="489" t="s">
        <v>2208</v>
      </c>
      <c r="R894" s="489" t="s">
        <v>2208</v>
      </c>
      <c r="S894" s="489" t="s">
        <v>2208</v>
      </c>
      <c r="T894" s="489" t="s">
        <v>2208</v>
      </c>
      <c r="U894" s="489" t="s">
        <v>2208</v>
      </c>
      <c r="V894" s="489" t="s">
        <v>2208</v>
      </c>
      <c r="W894" s="489" t="s">
        <v>2208</v>
      </c>
      <c r="X894" s="489" t="s">
        <v>2208</v>
      </c>
      <c r="Y894" s="489" t="s">
        <v>2208</v>
      </c>
      <c r="Z894" s="489" t="s">
        <v>2208</v>
      </c>
      <c r="AA894" s="489" t="s">
        <v>2208</v>
      </c>
      <c r="AB894" s="489" t="s">
        <v>2208</v>
      </c>
      <c r="AC894" s="489" t="s">
        <v>2208</v>
      </c>
      <c r="AD894" s="489" t="s">
        <v>2208</v>
      </c>
      <c r="AE894" s="489" t="s">
        <v>2208</v>
      </c>
      <c r="AF894" s="489" t="s">
        <v>2208</v>
      </c>
      <c r="AG894" s="489" t="s">
        <v>2208</v>
      </c>
      <c r="AH894" s="489" t="s">
        <v>2208</v>
      </c>
      <c r="AI894" s="489" t="s">
        <v>2208</v>
      </c>
      <c r="AJ894" s="489" t="s">
        <v>2208</v>
      </c>
      <c r="AK894" s="489" t="s">
        <v>2208</v>
      </c>
      <c r="AL894" s="489" t="s">
        <v>2208</v>
      </c>
      <c r="AM894" s="489" t="s">
        <v>2208</v>
      </c>
      <c r="AN894" s="299"/>
      <c r="AO894" s="299"/>
      <c r="AP894" s="299"/>
      <c r="AQ894" s="299"/>
      <c r="AR894" s="299"/>
      <c r="AS894" s="299"/>
      <c r="AT894" s="299"/>
      <c r="AU894" s="299"/>
      <c r="AV894" s="299"/>
      <c r="AW894" s="299"/>
      <c r="AX894" s="299"/>
      <c r="AY894" s="299"/>
    </row>
    <row r="895" spans="2:51" customFormat="1" hidden="1" outlineLevel="1" x14ac:dyDescent="0.3">
      <c r="B895" s="694" t="s">
        <v>374</v>
      </c>
      <c r="C895" s="690" t="s">
        <v>375</v>
      </c>
      <c r="D895" s="299"/>
      <c r="E895" s="488" t="s">
        <v>3167</v>
      </c>
      <c r="F895" s="489" t="s">
        <v>2208</v>
      </c>
      <c r="G895" s="489" t="s">
        <v>2208</v>
      </c>
      <c r="H895" s="489" t="s">
        <v>2208</v>
      </c>
      <c r="I895" s="489" t="s">
        <v>2208</v>
      </c>
      <c r="J895" s="489" t="s">
        <v>2208</v>
      </c>
      <c r="K895" s="489" t="s">
        <v>2208</v>
      </c>
      <c r="L895" s="489" t="s">
        <v>2208</v>
      </c>
      <c r="M895" s="489" t="s">
        <v>2208</v>
      </c>
      <c r="N895" s="489" t="s">
        <v>2208</v>
      </c>
      <c r="O895" s="489" t="s">
        <v>2208</v>
      </c>
      <c r="P895" s="489" t="s">
        <v>2208</v>
      </c>
      <c r="Q895" s="489" t="s">
        <v>2208</v>
      </c>
      <c r="R895" s="489" t="s">
        <v>2208</v>
      </c>
      <c r="S895" s="489" t="s">
        <v>2208</v>
      </c>
      <c r="T895" s="489" t="s">
        <v>2208</v>
      </c>
      <c r="U895" s="489" t="s">
        <v>2208</v>
      </c>
      <c r="V895" s="489" t="s">
        <v>2208</v>
      </c>
      <c r="W895" s="489" t="s">
        <v>2208</v>
      </c>
      <c r="X895" s="489" t="s">
        <v>2208</v>
      </c>
      <c r="Y895" s="489" t="s">
        <v>2208</v>
      </c>
      <c r="Z895" s="489" t="s">
        <v>2208</v>
      </c>
      <c r="AA895" s="489" t="s">
        <v>2208</v>
      </c>
      <c r="AB895" s="489" t="s">
        <v>2208</v>
      </c>
      <c r="AC895" s="489" t="s">
        <v>2208</v>
      </c>
      <c r="AD895" s="489" t="s">
        <v>2208</v>
      </c>
      <c r="AE895" s="489" t="s">
        <v>2208</v>
      </c>
      <c r="AF895" s="489" t="s">
        <v>2208</v>
      </c>
      <c r="AG895" s="489" t="s">
        <v>2208</v>
      </c>
      <c r="AH895" s="489" t="s">
        <v>2208</v>
      </c>
      <c r="AI895" s="489" t="s">
        <v>2208</v>
      </c>
      <c r="AJ895" s="489" t="s">
        <v>2208</v>
      </c>
      <c r="AK895" s="489" t="s">
        <v>2208</v>
      </c>
      <c r="AL895" s="489" t="s">
        <v>2208</v>
      </c>
      <c r="AM895" s="489" t="s">
        <v>2208</v>
      </c>
      <c r="AN895" s="299"/>
      <c r="AO895" s="299"/>
      <c r="AP895" s="299"/>
      <c r="AQ895" s="299"/>
      <c r="AR895" s="299"/>
      <c r="AS895" s="299"/>
      <c r="AT895" s="299"/>
      <c r="AU895" s="299"/>
      <c r="AV895" s="299"/>
      <c r="AW895" s="299"/>
      <c r="AX895" s="299"/>
      <c r="AY895" s="299"/>
    </row>
    <row r="896" spans="2:51" customFormat="1" hidden="1" outlineLevel="1" x14ac:dyDescent="0.3">
      <c r="B896" s="694" t="s">
        <v>376</v>
      </c>
      <c r="C896" s="690" t="s">
        <v>377</v>
      </c>
      <c r="D896" s="299"/>
      <c r="E896" s="488" t="s">
        <v>3168</v>
      </c>
      <c r="F896" s="489" t="s">
        <v>2208</v>
      </c>
      <c r="G896" s="489" t="s">
        <v>2208</v>
      </c>
      <c r="H896" s="489" t="s">
        <v>2208</v>
      </c>
      <c r="I896" s="489" t="s">
        <v>2208</v>
      </c>
      <c r="J896" s="489" t="s">
        <v>2208</v>
      </c>
      <c r="K896" s="489" t="s">
        <v>2208</v>
      </c>
      <c r="L896" s="489" t="s">
        <v>2208</v>
      </c>
      <c r="M896" s="489" t="s">
        <v>2208</v>
      </c>
      <c r="N896" s="489" t="s">
        <v>2208</v>
      </c>
      <c r="O896" s="489" t="s">
        <v>2208</v>
      </c>
      <c r="P896" s="489" t="s">
        <v>2208</v>
      </c>
      <c r="Q896" s="489" t="s">
        <v>2208</v>
      </c>
      <c r="R896" s="489" t="s">
        <v>2208</v>
      </c>
      <c r="S896" s="489" t="s">
        <v>2208</v>
      </c>
      <c r="T896" s="489" t="s">
        <v>2208</v>
      </c>
      <c r="U896" s="489" t="s">
        <v>2208</v>
      </c>
      <c r="V896" s="489" t="s">
        <v>2208</v>
      </c>
      <c r="W896" s="489" t="s">
        <v>2208</v>
      </c>
      <c r="X896" s="489" t="s">
        <v>2208</v>
      </c>
      <c r="Y896" s="489" t="s">
        <v>2208</v>
      </c>
      <c r="Z896" s="489" t="s">
        <v>2208</v>
      </c>
      <c r="AA896" s="489" t="s">
        <v>2208</v>
      </c>
      <c r="AB896" s="489" t="s">
        <v>2208</v>
      </c>
      <c r="AC896" s="489" t="s">
        <v>2208</v>
      </c>
      <c r="AD896" s="489" t="s">
        <v>2208</v>
      </c>
      <c r="AE896" s="489" t="s">
        <v>2208</v>
      </c>
      <c r="AF896" s="489" t="s">
        <v>2208</v>
      </c>
      <c r="AG896" s="489" t="s">
        <v>2208</v>
      </c>
      <c r="AH896" s="489" t="s">
        <v>2208</v>
      </c>
      <c r="AI896" s="489" t="s">
        <v>2208</v>
      </c>
      <c r="AJ896" s="489" t="s">
        <v>2208</v>
      </c>
      <c r="AK896" s="489" t="s">
        <v>2208</v>
      </c>
      <c r="AL896" s="489" t="s">
        <v>2208</v>
      </c>
      <c r="AM896" s="489" t="s">
        <v>2208</v>
      </c>
      <c r="AN896" s="299"/>
      <c r="AO896" s="299"/>
      <c r="AP896" s="299"/>
      <c r="AQ896" s="299"/>
      <c r="AR896" s="299"/>
      <c r="AS896" s="299"/>
      <c r="AT896" s="299"/>
      <c r="AU896" s="299"/>
      <c r="AV896" s="299"/>
      <c r="AW896" s="299"/>
      <c r="AX896" s="299"/>
      <c r="AY896" s="299"/>
    </row>
    <row r="897" spans="2:51" customFormat="1" hidden="1" outlineLevel="1" x14ac:dyDescent="0.3">
      <c r="B897" s="694" t="s">
        <v>378</v>
      </c>
      <c r="C897" s="690" t="s">
        <v>379</v>
      </c>
      <c r="D897" s="299"/>
      <c r="E897" s="488" t="s">
        <v>3169</v>
      </c>
      <c r="F897" s="489" t="s">
        <v>2208</v>
      </c>
      <c r="G897" s="489" t="s">
        <v>2208</v>
      </c>
      <c r="H897" s="489" t="s">
        <v>2208</v>
      </c>
      <c r="I897" s="489" t="s">
        <v>2208</v>
      </c>
      <c r="J897" s="489" t="s">
        <v>2208</v>
      </c>
      <c r="K897" s="489" t="s">
        <v>2208</v>
      </c>
      <c r="L897" s="489" t="s">
        <v>2208</v>
      </c>
      <c r="M897" s="489" t="s">
        <v>2208</v>
      </c>
      <c r="N897" s="489" t="s">
        <v>2208</v>
      </c>
      <c r="O897" s="489" t="s">
        <v>2208</v>
      </c>
      <c r="P897" s="489" t="s">
        <v>2208</v>
      </c>
      <c r="Q897" s="489" t="s">
        <v>2208</v>
      </c>
      <c r="R897" s="489" t="s">
        <v>2208</v>
      </c>
      <c r="S897" s="489" t="s">
        <v>2208</v>
      </c>
      <c r="T897" s="489" t="s">
        <v>2208</v>
      </c>
      <c r="U897" s="489" t="s">
        <v>2208</v>
      </c>
      <c r="V897" s="489" t="s">
        <v>2208</v>
      </c>
      <c r="W897" s="489" t="s">
        <v>2208</v>
      </c>
      <c r="X897" s="489" t="s">
        <v>2208</v>
      </c>
      <c r="Y897" s="489" t="s">
        <v>2208</v>
      </c>
      <c r="Z897" s="489" t="s">
        <v>2208</v>
      </c>
      <c r="AA897" s="489" t="s">
        <v>2208</v>
      </c>
      <c r="AB897" s="489" t="s">
        <v>2208</v>
      </c>
      <c r="AC897" s="489" t="s">
        <v>2208</v>
      </c>
      <c r="AD897" s="489" t="s">
        <v>2208</v>
      </c>
      <c r="AE897" s="489" t="s">
        <v>2208</v>
      </c>
      <c r="AF897" s="489" t="s">
        <v>2208</v>
      </c>
      <c r="AG897" s="489" t="s">
        <v>2208</v>
      </c>
      <c r="AH897" s="489" t="s">
        <v>2208</v>
      </c>
      <c r="AI897" s="489" t="s">
        <v>2208</v>
      </c>
      <c r="AJ897" s="489" t="s">
        <v>2208</v>
      </c>
      <c r="AK897" s="489" t="s">
        <v>2208</v>
      </c>
      <c r="AL897" s="489" t="s">
        <v>2208</v>
      </c>
      <c r="AM897" s="489" t="s">
        <v>2208</v>
      </c>
      <c r="AN897" s="299"/>
      <c r="AO897" s="299"/>
      <c r="AP897" s="299"/>
      <c r="AQ897" s="299"/>
      <c r="AR897" s="299"/>
      <c r="AS897" s="299"/>
      <c r="AT897" s="299"/>
      <c r="AU897" s="299"/>
      <c r="AV897" s="299"/>
      <c r="AW897" s="299"/>
      <c r="AX897" s="299"/>
      <c r="AY897" s="299"/>
    </row>
    <row r="898" spans="2:51" customFormat="1" hidden="1" outlineLevel="1" x14ac:dyDescent="0.3">
      <c r="B898" s="694" t="s">
        <v>380</v>
      </c>
      <c r="C898" s="690" t="s">
        <v>381</v>
      </c>
      <c r="D898" s="299"/>
      <c r="E898" s="488" t="s">
        <v>3170</v>
      </c>
      <c r="F898" s="489" t="s">
        <v>2208</v>
      </c>
      <c r="G898" s="489" t="s">
        <v>2208</v>
      </c>
      <c r="H898" s="489" t="s">
        <v>2208</v>
      </c>
      <c r="I898" s="489" t="s">
        <v>2208</v>
      </c>
      <c r="J898" s="489" t="s">
        <v>2208</v>
      </c>
      <c r="K898" s="489" t="s">
        <v>2208</v>
      </c>
      <c r="L898" s="489" t="s">
        <v>2208</v>
      </c>
      <c r="M898" s="489" t="s">
        <v>2208</v>
      </c>
      <c r="N898" s="489" t="s">
        <v>2208</v>
      </c>
      <c r="O898" s="489" t="s">
        <v>2208</v>
      </c>
      <c r="P898" s="489" t="s">
        <v>2208</v>
      </c>
      <c r="Q898" s="489" t="s">
        <v>2208</v>
      </c>
      <c r="R898" s="489" t="s">
        <v>2208</v>
      </c>
      <c r="S898" s="489" t="s">
        <v>2208</v>
      </c>
      <c r="T898" s="489" t="s">
        <v>2208</v>
      </c>
      <c r="U898" s="489" t="s">
        <v>2208</v>
      </c>
      <c r="V898" s="489" t="s">
        <v>2208</v>
      </c>
      <c r="W898" s="489" t="s">
        <v>2208</v>
      </c>
      <c r="X898" s="489" t="s">
        <v>2208</v>
      </c>
      <c r="Y898" s="489" t="s">
        <v>2208</v>
      </c>
      <c r="Z898" s="489" t="s">
        <v>2208</v>
      </c>
      <c r="AA898" s="489" t="s">
        <v>2208</v>
      </c>
      <c r="AB898" s="489" t="s">
        <v>2208</v>
      </c>
      <c r="AC898" s="489" t="s">
        <v>2208</v>
      </c>
      <c r="AD898" s="489" t="s">
        <v>2208</v>
      </c>
      <c r="AE898" s="489" t="s">
        <v>2208</v>
      </c>
      <c r="AF898" s="489" t="s">
        <v>2208</v>
      </c>
      <c r="AG898" s="489" t="s">
        <v>2208</v>
      </c>
      <c r="AH898" s="489" t="s">
        <v>2208</v>
      </c>
      <c r="AI898" s="489" t="s">
        <v>2208</v>
      </c>
      <c r="AJ898" s="489" t="s">
        <v>2208</v>
      </c>
      <c r="AK898" s="489" t="s">
        <v>2208</v>
      </c>
      <c r="AL898" s="489" t="s">
        <v>2208</v>
      </c>
      <c r="AM898" s="489" t="s">
        <v>2208</v>
      </c>
      <c r="AN898" s="299"/>
      <c r="AO898" s="299"/>
      <c r="AP898" s="299"/>
      <c r="AQ898" s="299"/>
      <c r="AR898" s="299"/>
      <c r="AS898" s="299"/>
      <c r="AT898" s="299"/>
      <c r="AU898" s="299"/>
      <c r="AV898" s="299"/>
      <c r="AW898" s="299"/>
      <c r="AX898" s="299"/>
      <c r="AY898" s="299"/>
    </row>
    <row r="899" spans="2:51" customFormat="1" hidden="1" outlineLevel="1" x14ac:dyDescent="0.3">
      <c r="B899" s="694" t="s">
        <v>382</v>
      </c>
      <c r="C899" s="690" t="s">
        <v>383</v>
      </c>
      <c r="D899" s="299"/>
      <c r="E899" s="488" t="s">
        <v>3171</v>
      </c>
      <c r="F899" s="489" t="s">
        <v>2208</v>
      </c>
      <c r="G899" s="489" t="s">
        <v>2208</v>
      </c>
      <c r="H899" s="489" t="s">
        <v>2208</v>
      </c>
      <c r="I899" s="489" t="s">
        <v>2208</v>
      </c>
      <c r="J899" s="489" t="s">
        <v>2208</v>
      </c>
      <c r="K899" s="489" t="s">
        <v>2208</v>
      </c>
      <c r="L899" s="489" t="s">
        <v>2208</v>
      </c>
      <c r="M899" s="489" t="s">
        <v>2208</v>
      </c>
      <c r="N899" s="489" t="s">
        <v>2208</v>
      </c>
      <c r="O899" s="489" t="s">
        <v>2208</v>
      </c>
      <c r="P899" s="489" t="s">
        <v>2208</v>
      </c>
      <c r="Q899" s="489" t="s">
        <v>2208</v>
      </c>
      <c r="R899" s="489" t="s">
        <v>2208</v>
      </c>
      <c r="S899" s="489" t="s">
        <v>2208</v>
      </c>
      <c r="T899" s="489" t="s">
        <v>2208</v>
      </c>
      <c r="U899" s="489" t="s">
        <v>2208</v>
      </c>
      <c r="V899" s="489" t="s">
        <v>2208</v>
      </c>
      <c r="W899" s="489" t="s">
        <v>2208</v>
      </c>
      <c r="X899" s="489" t="s">
        <v>2208</v>
      </c>
      <c r="Y899" s="489" t="s">
        <v>2208</v>
      </c>
      <c r="Z899" s="489" t="s">
        <v>2208</v>
      </c>
      <c r="AA899" s="489" t="s">
        <v>2208</v>
      </c>
      <c r="AB899" s="489" t="s">
        <v>2208</v>
      </c>
      <c r="AC899" s="489" t="s">
        <v>2208</v>
      </c>
      <c r="AD899" s="489" t="s">
        <v>2208</v>
      </c>
      <c r="AE899" s="489" t="s">
        <v>2208</v>
      </c>
      <c r="AF899" s="489" t="s">
        <v>2208</v>
      </c>
      <c r="AG899" s="489" t="s">
        <v>2208</v>
      </c>
      <c r="AH899" s="489" t="s">
        <v>2208</v>
      </c>
      <c r="AI899" s="489" t="s">
        <v>2208</v>
      </c>
      <c r="AJ899" s="489" t="s">
        <v>2208</v>
      </c>
      <c r="AK899" s="489" t="s">
        <v>2208</v>
      </c>
      <c r="AL899" s="489" t="s">
        <v>2208</v>
      </c>
      <c r="AM899" s="489" t="s">
        <v>2208</v>
      </c>
      <c r="AN899" s="299"/>
      <c r="AO899" s="299"/>
      <c r="AP899" s="299"/>
      <c r="AQ899" s="299"/>
      <c r="AR899" s="299"/>
      <c r="AS899" s="299"/>
      <c r="AT899" s="299"/>
      <c r="AU899" s="299"/>
      <c r="AV899" s="299"/>
      <c r="AW899" s="299"/>
      <c r="AX899" s="299"/>
      <c r="AY899" s="299"/>
    </row>
    <row r="900" spans="2:51" customFormat="1" hidden="1" outlineLevel="1" x14ac:dyDescent="0.3">
      <c r="B900" s="694" t="s">
        <v>384</v>
      </c>
      <c r="C900" s="690" t="s">
        <v>385</v>
      </c>
      <c r="D900" s="299"/>
      <c r="E900" s="488" t="s">
        <v>3172</v>
      </c>
      <c r="F900" s="489" t="s">
        <v>2208</v>
      </c>
      <c r="G900" s="489" t="s">
        <v>2208</v>
      </c>
      <c r="H900" s="489" t="s">
        <v>2208</v>
      </c>
      <c r="I900" s="489" t="s">
        <v>2208</v>
      </c>
      <c r="J900" s="489" t="s">
        <v>2208</v>
      </c>
      <c r="K900" s="489" t="s">
        <v>2208</v>
      </c>
      <c r="L900" s="489" t="s">
        <v>2208</v>
      </c>
      <c r="M900" s="489" t="s">
        <v>2208</v>
      </c>
      <c r="N900" s="489" t="s">
        <v>2208</v>
      </c>
      <c r="O900" s="489" t="s">
        <v>2208</v>
      </c>
      <c r="P900" s="489" t="s">
        <v>2208</v>
      </c>
      <c r="Q900" s="489" t="s">
        <v>2208</v>
      </c>
      <c r="R900" s="489" t="s">
        <v>2208</v>
      </c>
      <c r="S900" s="489" t="s">
        <v>2208</v>
      </c>
      <c r="T900" s="489" t="s">
        <v>2208</v>
      </c>
      <c r="U900" s="489" t="s">
        <v>2208</v>
      </c>
      <c r="V900" s="489" t="s">
        <v>2208</v>
      </c>
      <c r="W900" s="489" t="s">
        <v>2208</v>
      </c>
      <c r="X900" s="489" t="s">
        <v>2208</v>
      </c>
      <c r="Y900" s="489" t="s">
        <v>2208</v>
      </c>
      <c r="Z900" s="489" t="s">
        <v>2208</v>
      </c>
      <c r="AA900" s="489" t="s">
        <v>2208</v>
      </c>
      <c r="AB900" s="489" t="s">
        <v>2208</v>
      </c>
      <c r="AC900" s="489" t="s">
        <v>2208</v>
      </c>
      <c r="AD900" s="489" t="s">
        <v>2208</v>
      </c>
      <c r="AE900" s="489" t="s">
        <v>2208</v>
      </c>
      <c r="AF900" s="489" t="s">
        <v>2208</v>
      </c>
      <c r="AG900" s="489" t="s">
        <v>2208</v>
      </c>
      <c r="AH900" s="489" t="s">
        <v>2208</v>
      </c>
      <c r="AI900" s="489" t="s">
        <v>2208</v>
      </c>
      <c r="AJ900" s="489" t="s">
        <v>2208</v>
      </c>
      <c r="AK900" s="489" t="s">
        <v>2208</v>
      </c>
      <c r="AL900" s="489" t="s">
        <v>2208</v>
      </c>
      <c r="AM900" s="489" t="s">
        <v>2208</v>
      </c>
      <c r="AN900" s="299"/>
      <c r="AO900" s="299"/>
      <c r="AP900" s="299"/>
      <c r="AQ900" s="299"/>
      <c r="AR900" s="299"/>
      <c r="AS900" s="299"/>
      <c r="AT900" s="299"/>
      <c r="AU900" s="299"/>
      <c r="AV900" s="299"/>
      <c r="AW900" s="299"/>
      <c r="AX900" s="299"/>
      <c r="AY900" s="299"/>
    </row>
    <row r="901" spans="2:51" customFormat="1" hidden="1" outlineLevel="1" x14ac:dyDescent="0.3">
      <c r="B901" s="694" t="s">
        <v>386</v>
      </c>
      <c r="C901" s="690" t="s">
        <v>387</v>
      </c>
      <c r="D901" s="299"/>
      <c r="E901" s="488" t="s">
        <v>3173</v>
      </c>
      <c r="F901" s="489" t="s">
        <v>2208</v>
      </c>
      <c r="G901" s="489" t="s">
        <v>2208</v>
      </c>
      <c r="H901" s="489" t="s">
        <v>2208</v>
      </c>
      <c r="I901" s="489" t="s">
        <v>2208</v>
      </c>
      <c r="J901" s="489" t="s">
        <v>2208</v>
      </c>
      <c r="K901" s="489" t="s">
        <v>2208</v>
      </c>
      <c r="L901" s="489" t="s">
        <v>2208</v>
      </c>
      <c r="M901" s="489" t="s">
        <v>2208</v>
      </c>
      <c r="N901" s="489" t="s">
        <v>2208</v>
      </c>
      <c r="O901" s="489" t="s">
        <v>2208</v>
      </c>
      <c r="P901" s="489" t="s">
        <v>2208</v>
      </c>
      <c r="Q901" s="489" t="s">
        <v>2208</v>
      </c>
      <c r="R901" s="489" t="s">
        <v>2208</v>
      </c>
      <c r="S901" s="489" t="s">
        <v>2208</v>
      </c>
      <c r="T901" s="489" t="s">
        <v>2208</v>
      </c>
      <c r="U901" s="489" t="s">
        <v>2208</v>
      </c>
      <c r="V901" s="489" t="s">
        <v>2208</v>
      </c>
      <c r="W901" s="489" t="s">
        <v>2208</v>
      </c>
      <c r="X901" s="489" t="s">
        <v>2208</v>
      </c>
      <c r="Y901" s="489" t="s">
        <v>2208</v>
      </c>
      <c r="Z901" s="489" t="s">
        <v>2208</v>
      </c>
      <c r="AA901" s="489" t="s">
        <v>2208</v>
      </c>
      <c r="AB901" s="489" t="s">
        <v>2208</v>
      </c>
      <c r="AC901" s="489" t="s">
        <v>2208</v>
      </c>
      <c r="AD901" s="489" t="s">
        <v>2208</v>
      </c>
      <c r="AE901" s="489" t="s">
        <v>2208</v>
      </c>
      <c r="AF901" s="489" t="s">
        <v>2208</v>
      </c>
      <c r="AG901" s="489" t="s">
        <v>2208</v>
      </c>
      <c r="AH901" s="489" t="s">
        <v>2208</v>
      </c>
      <c r="AI901" s="489" t="s">
        <v>2208</v>
      </c>
      <c r="AJ901" s="489" t="s">
        <v>2208</v>
      </c>
      <c r="AK901" s="489" t="s">
        <v>2208</v>
      </c>
      <c r="AL901" s="489" t="s">
        <v>2208</v>
      </c>
      <c r="AM901" s="489" t="s">
        <v>2208</v>
      </c>
      <c r="AN901" s="299"/>
      <c r="AO901" s="299"/>
      <c r="AP901" s="299"/>
      <c r="AQ901" s="299"/>
      <c r="AR901" s="299"/>
      <c r="AS901" s="299"/>
      <c r="AT901" s="299"/>
      <c r="AU901" s="299"/>
      <c r="AV901" s="299"/>
      <c r="AW901" s="299"/>
      <c r="AX901" s="299"/>
      <c r="AY901" s="299"/>
    </row>
    <row r="902" spans="2:51" customFormat="1" hidden="1" outlineLevel="1" x14ac:dyDescent="0.3">
      <c r="B902" s="694">
        <v>6</v>
      </c>
      <c r="C902" s="690" t="s">
        <v>478</v>
      </c>
      <c r="D902" s="299"/>
      <c r="E902" s="488" t="s">
        <v>3174</v>
      </c>
      <c r="F902" s="489" t="s">
        <v>2208</v>
      </c>
      <c r="G902" s="489" t="s">
        <v>2208</v>
      </c>
      <c r="H902" s="489" t="s">
        <v>2208</v>
      </c>
      <c r="I902" s="489" t="s">
        <v>2208</v>
      </c>
      <c r="J902" s="489" t="s">
        <v>2208</v>
      </c>
      <c r="K902" s="489" t="s">
        <v>2208</v>
      </c>
      <c r="L902" s="489" t="s">
        <v>2208</v>
      </c>
      <c r="M902" s="489" t="s">
        <v>2208</v>
      </c>
      <c r="N902" s="489" t="s">
        <v>2208</v>
      </c>
      <c r="O902" s="489" t="s">
        <v>2208</v>
      </c>
      <c r="P902" s="489" t="s">
        <v>2208</v>
      </c>
      <c r="Q902" s="489" t="s">
        <v>2208</v>
      </c>
      <c r="R902" s="489" t="s">
        <v>2208</v>
      </c>
      <c r="S902" s="489" t="s">
        <v>2208</v>
      </c>
      <c r="T902" s="489" t="s">
        <v>2208</v>
      </c>
      <c r="U902" s="489" t="s">
        <v>2208</v>
      </c>
      <c r="V902" s="489" t="s">
        <v>2208</v>
      </c>
      <c r="W902" s="489" t="s">
        <v>2208</v>
      </c>
      <c r="X902" s="489" t="s">
        <v>2208</v>
      </c>
      <c r="Y902" s="489" t="s">
        <v>2208</v>
      </c>
      <c r="Z902" s="489" t="s">
        <v>2208</v>
      </c>
      <c r="AA902" s="489" t="s">
        <v>2208</v>
      </c>
      <c r="AB902" s="489" t="s">
        <v>2208</v>
      </c>
      <c r="AC902" s="489" t="s">
        <v>2208</v>
      </c>
      <c r="AD902" s="489" t="s">
        <v>2208</v>
      </c>
      <c r="AE902" s="489" t="s">
        <v>2208</v>
      </c>
      <c r="AF902" s="489" t="s">
        <v>2208</v>
      </c>
      <c r="AG902" s="489" t="s">
        <v>2208</v>
      </c>
      <c r="AH902" s="489" t="s">
        <v>2208</v>
      </c>
      <c r="AI902" s="489" t="s">
        <v>2208</v>
      </c>
      <c r="AJ902" s="489" t="s">
        <v>2208</v>
      </c>
      <c r="AK902" s="489" t="s">
        <v>2208</v>
      </c>
      <c r="AL902" s="489" t="s">
        <v>2208</v>
      </c>
      <c r="AM902" s="489" t="s">
        <v>2208</v>
      </c>
      <c r="AN902" s="299"/>
      <c r="AO902" s="299"/>
      <c r="AP902" s="299"/>
      <c r="AQ902" s="299"/>
      <c r="AR902" s="299"/>
      <c r="AS902" s="299"/>
      <c r="AT902" s="299"/>
      <c r="AU902" s="299"/>
      <c r="AV902" s="299"/>
      <c r="AW902" s="299"/>
      <c r="AX902" s="299"/>
      <c r="AY902" s="299"/>
    </row>
    <row r="903" spans="2:51" customFormat="1" hidden="1" outlineLevel="1" x14ac:dyDescent="0.3">
      <c r="B903" s="695"/>
      <c r="C903" s="696" t="s">
        <v>201</v>
      </c>
      <c r="D903" s="299"/>
      <c r="E903" s="488" t="s">
        <v>3175</v>
      </c>
      <c r="F903" s="489" t="s">
        <v>2208</v>
      </c>
      <c r="G903" s="489" t="s">
        <v>2208</v>
      </c>
      <c r="H903" s="489" t="s">
        <v>2208</v>
      </c>
      <c r="I903" s="489" t="s">
        <v>2208</v>
      </c>
      <c r="J903" s="489" t="s">
        <v>2208</v>
      </c>
      <c r="K903" s="489" t="s">
        <v>2208</v>
      </c>
      <c r="L903" s="489" t="s">
        <v>2208</v>
      </c>
      <c r="M903" s="489" t="s">
        <v>2208</v>
      </c>
      <c r="N903" s="489" t="s">
        <v>2208</v>
      </c>
      <c r="O903" s="489" t="s">
        <v>2208</v>
      </c>
      <c r="P903" s="489" t="s">
        <v>2208</v>
      </c>
      <c r="Q903" s="489" t="s">
        <v>2208</v>
      </c>
      <c r="R903" s="489" t="s">
        <v>2208</v>
      </c>
      <c r="S903" s="489" t="s">
        <v>2208</v>
      </c>
      <c r="T903" s="489" t="s">
        <v>2208</v>
      </c>
      <c r="U903" s="489" t="s">
        <v>2208</v>
      </c>
      <c r="V903" s="489" t="s">
        <v>2208</v>
      </c>
      <c r="W903" s="489" t="s">
        <v>2208</v>
      </c>
      <c r="X903" s="489" t="s">
        <v>2208</v>
      </c>
      <c r="Y903" s="489" t="s">
        <v>2208</v>
      </c>
      <c r="Z903" s="489" t="s">
        <v>2208</v>
      </c>
      <c r="AA903" s="489" t="s">
        <v>2208</v>
      </c>
      <c r="AB903" s="489" t="s">
        <v>2208</v>
      </c>
      <c r="AC903" s="489" t="s">
        <v>2208</v>
      </c>
      <c r="AD903" s="489" t="s">
        <v>2208</v>
      </c>
      <c r="AE903" s="489" t="s">
        <v>2208</v>
      </c>
      <c r="AF903" s="489" t="s">
        <v>2208</v>
      </c>
      <c r="AG903" s="489" t="s">
        <v>2208</v>
      </c>
      <c r="AH903" s="489" t="s">
        <v>2208</v>
      </c>
      <c r="AI903" s="489" t="s">
        <v>2208</v>
      </c>
      <c r="AJ903" s="489" t="s">
        <v>2208</v>
      </c>
      <c r="AK903" s="489" t="s">
        <v>2208</v>
      </c>
      <c r="AL903" s="489" t="s">
        <v>2208</v>
      </c>
      <c r="AM903" s="489" t="s">
        <v>2208</v>
      </c>
      <c r="AN903" s="299"/>
      <c r="AO903" s="299"/>
      <c r="AP903" s="299"/>
      <c r="AQ903" s="299"/>
      <c r="AR903" s="299"/>
      <c r="AS903" s="299"/>
      <c r="AT903" s="299"/>
      <c r="AU903" s="299"/>
      <c r="AV903" s="299"/>
      <c r="AW903" s="299"/>
      <c r="AX903" s="299"/>
      <c r="AY903" s="299"/>
    </row>
    <row r="904" spans="2:51" customFormat="1" collapsed="1" x14ac:dyDescent="0.3">
      <c r="B904" s="660" t="s">
        <v>2296</v>
      </c>
      <c r="C904" s="698"/>
      <c r="D904" s="299"/>
      <c r="E904" s="299"/>
      <c r="F904" s="299"/>
      <c r="G904" s="299"/>
      <c r="H904" s="299"/>
      <c r="I904" s="299"/>
      <c r="J904" s="299"/>
      <c r="K904" s="299"/>
      <c r="L904" s="299"/>
      <c r="M904" s="299"/>
      <c r="N904" s="299"/>
      <c r="O904" s="299"/>
      <c r="P904" s="299"/>
      <c r="Q904" s="299"/>
      <c r="R904" s="299"/>
      <c r="S904" s="299"/>
      <c r="T904" s="299"/>
      <c r="U904" s="299"/>
      <c r="V904" s="299"/>
      <c r="W904" s="299"/>
      <c r="X904" s="299"/>
      <c r="Y904" s="299"/>
      <c r="Z904" s="299"/>
      <c r="AA904" s="299"/>
      <c r="AB904" s="299"/>
      <c r="AC904" s="299"/>
      <c r="AD904" s="299"/>
      <c r="AE904" s="299"/>
      <c r="AF904" s="299"/>
      <c r="AG904" s="299"/>
      <c r="AH904" s="299"/>
      <c r="AI904" s="299"/>
      <c r="AJ904" s="299"/>
      <c r="AK904" s="299"/>
      <c r="AL904" s="299"/>
      <c r="AM904" s="299"/>
      <c r="AN904" s="299"/>
      <c r="AO904" s="299"/>
      <c r="AP904" s="299"/>
      <c r="AQ904" s="299"/>
      <c r="AR904" s="299"/>
      <c r="AS904" s="299"/>
      <c r="AT904" s="299"/>
      <c r="AU904" s="299"/>
      <c r="AV904" s="299"/>
      <c r="AW904" s="299"/>
      <c r="AX904" s="299"/>
      <c r="AY904" s="299"/>
    </row>
    <row r="905" spans="2:51" customFormat="1" x14ac:dyDescent="0.3">
      <c r="B905" s="701" t="s">
        <v>3176</v>
      </c>
      <c r="C905" s="701"/>
      <c r="D905" s="299"/>
      <c r="E905" s="299"/>
      <c r="F905" s="299"/>
      <c r="G905" s="299"/>
      <c r="H905" s="299"/>
      <c r="I905" s="299"/>
      <c r="J905" s="299"/>
      <c r="K905" s="299"/>
      <c r="L905" s="299"/>
      <c r="M905" s="299"/>
      <c r="N905" s="299"/>
      <c r="O905" s="299"/>
      <c r="P905" s="299"/>
      <c r="Q905" s="299"/>
      <c r="R905" s="299"/>
      <c r="S905" s="299"/>
      <c r="T905" s="299"/>
      <c r="U905" s="299"/>
      <c r="V905" s="299"/>
      <c r="W905" s="299"/>
      <c r="X905" s="299"/>
      <c r="Y905" s="299"/>
      <c r="Z905" s="299"/>
      <c r="AA905" s="299"/>
      <c r="AB905" s="299"/>
      <c r="AC905" s="299"/>
      <c r="AD905" s="299"/>
      <c r="AE905" s="299"/>
      <c r="AF905" s="299"/>
      <c r="AG905" s="299"/>
      <c r="AH905" s="299"/>
      <c r="AI905" s="299"/>
      <c r="AJ905" s="299"/>
      <c r="AK905" s="299"/>
      <c r="AL905" s="299"/>
      <c r="AM905" s="299"/>
      <c r="AN905" s="299"/>
      <c r="AO905" s="299"/>
      <c r="AP905" s="299"/>
      <c r="AQ905" s="299"/>
      <c r="AR905" s="299"/>
      <c r="AS905" s="299"/>
      <c r="AT905" s="299"/>
      <c r="AU905" s="299"/>
      <c r="AV905" s="299"/>
      <c r="AW905" s="299"/>
      <c r="AX905" s="299"/>
      <c r="AY905" s="299"/>
    </row>
    <row r="906" spans="2:51" customFormat="1" x14ac:dyDescent="0.3">
      <c r="B906" s="701"/>
      <c r="C906" s="701" t="s">
        <v>474</v>
      </c>
      <c r="D906" s="299"/>
      <c r="E906" s="306"/>
      <c r="F906" s="487" t="s">
        <v>232</v>
      </c>
      <c r="G906" s="487" t="s">
        <v>233</v>
      </c>
      <c r="H906" s="487" t="s">
        <v>234</v>
      </c>
      <c r="I906" s="487" t="s">
        <v>235</v>
      </c>
      <c r="J906" s="487" t="s">
        <v>236</v>
      </c>
      <c r="K906" s="487" t="s">
        <v>237</v>
      </c>
      <c r="L906" s="487" t="s">
        <v>238</v>
      </c>
      <c r="M906" s="487" t="s">
        <v>239</v>
      </c>
      <c r="N906" s="487" t="s">
        <v>240</v>
      </c>
      <c r="O906" s="487" t="s">
        <v>241</v>
      </c>
      <c r="P906" s="487" t="s">
        <v>242</v>
      </c>
      <c r="Q906" s="487" t="s">
        <v>243</v>
      </c>
      <c r="R906" s="487" t="s">
        <v>244</v>
      </c>
      <c r="S906" s="487" t="s">
        <v>245</v>
      </c>
      <c r="T906" s="487" t="s">
        <v>246</v>
      </c>
      <c r="U906" s="487" t="s">
        <v>247</v>
      </c>
      <c r="V906" s="487" t="s">
        <v>248</v>
      </c>
      <c r="W906" s="487" t="s">
        <v>249</v>
      </c>
      <c r="X906" s="487" t="s">
        <v>250</v>
      </c>
      <c r="Y906" s="487" t="s">
        <v>251</v>
      </c>
      <c r="Z906" s="487" t="s">
        <v>252</v>
      </c>
      <c r="AA906" s="487" t="s">
        <v>253</v>
      </c>
      <c r="AB906" s="487" t="s">
        <v>254</v>
      </c>
      <c r="AC906" s="487" t="s">
        <v>255</v>
      </c>
      <c r="AD906" s="487" t="s">
        <v>256</v>
      </c>
      <c r="AE906" s="487" t="s">
        <v>257</v>
      </c>
      <c r="AF906" s="487" t="s">
        <v>258</v>
      </c>
      <c r="AG906" s="487" t="s">
        <v>259</v>
      </c>
      <c r="AH906" s="487" t="s">
        <v>260</v>
      </c>
      <c r="AI906" s="487" t="s">
        <v>261</v>
      </c>
      <c r="AJ906" s="487" t="s">
        <v>262</v>
      </c>
      <c r="AK906" s="487" t="s">
        <v>263</v>
      </c>
      <c r="AL906" s="487" t="s">
        <v>264</v>
      </c>
      <c r="AM906" s="487" t="s">
        <v>265</v>
      </c>
      <c r="AN906" s="299"/>
      <c r="AO906" s="299"/>
      <c r="AP906" s="299"/>
      <c r="AQ906" s="299"/>
      <c r="AR906" s="299"/>
      <c r="AS906" s="299"/>
      <c r="AT906" s="299"/>
      <c r="AU906" s="299"/>
      <c r="AV906" s="299"/>
      <c r="AW906" s="299"/>
      <c r="AX906" s="299"/>
      <c r="AY906" s="299"/>
    </row>
    <row r="907" spans="2:51" customFormat="1" hidden="1" outlineLevel="1" x14ac:dyDescent="0.3">
      <c r="B907" s="701" t="s">
        <v>320</v>
      </c>
      <c r="C907" s="701" t="s">
        <v>321</v>
      </c>
      <c r="D907" s="299"/>
      <c r="E907" s="306" t="s">
        <v>3177</v>
      </c>
      <c r="F907" s="489" t="s">
        <v>2208</v>
      </c>
      <c r="G907" s="489" t="s">
        <v>2208</v>
      </c>
      <c r="H907" s="489" t="s">
        <v>2208</v>
      </c>
      <c r="I907" s="489" t="s">
        <v>2208</v>
      </c>
      <c r="J907" s="489" t="s">
        <v>2208</v>
      </c>
      <c r="K907" s="489" t="s">
        <v>2208</v>
      </c>
      <c r="L907" s="489" t="s">
        <v>2208</v>
      </c>
      <c r="M907" s="489" t="s">
        <v>2208</v>
      </c>
      <c r="N907" s="489" t="s">
        <v>2208</v>
      </c>
      <c r="O907" s="489" t="s">
        <v>2208</v>
      </c>
      <c r="P907" s="489" t="s">
        <v>2208</v>
      </c>
      <c r="Q907" s="489" t="s">
        <v>2208</v>
      </c>
      <c r="R907" s="489" t="s">
        <v>2208</v>
      </c>
      <c r="S907" s="489" t="s">
        <v>2208</v>
      </c>
      <c r="T907" s="489" t="s">
        <v>2208</v>
      </c>
      <c r="U907" s="489" t="s">
        <v>2208</v>
      </c>
      <c r="V907" s="489" t="s">
        <v>2208</v>
      </c>
      <c r="W907" s="489" t="s">
        <v>2208</v>
      </c>
      <c r="X907" s="489" t="s">
        <v>2208</v>
      </c>
      <c r="Y907" s="489" t="s">
        <v>2208</v>
      </c>
      <c r="Z907" s="489" t="s">
        <v>2208</v>
      </c>
      <c r="AA907" s="489" t="s">
        <v>2208</v>
      </c>
      <c r="AB907" s="489" t="s">
        <v>2208</v>
      </c>
      <c r="AC907" s="489" t="s">
        <v>2208</v>
      </c>
      <c r="AD907" s="489" t="s">
        <v>2208</v>
      </c>
      <c r="AE907" s="489" t="s">
        <v>2208</v>
      </c>
      <c r="AF907" s="489" t="s">
        <v>2208</v>
      </c>
      <c r="AG907" s="489" t="s">
        <v>2208</v>
      </c>
      <c r="AH907" s="489" t="s">
        <v>2208</v>
      </c>
      <c r="AI907" s="489" t="s">
        <v>2208</v>
      </c>
      <c r="AJ907" s="489" t="s">
        <v>2208</v>
      </c>
      <c r="AK907" s="489" t="s">
        <v>2208</v>
      </c>
      <c r="AL907" s="489" t="s">
        <v>2208</v>
      </c>
      <c r="AM907" s="489" t="s">
        <v>2208</v>
      </c>
      <c r="AN907" s="299"/>
      <c r="AO907" s="299"/>
      <c r="AP907" s="299"/>
      <c r="AQ907" s="299"/>
      <c r="AR907" s="299"/>
      <c r="AS907" s="299"/>
      <c r="AT907" s="299"/>
      <c r="AU907" s="299"/>
      <c r="AV907" s="299"/>
      <c r="AW907" s="299"/>
      <c r="AX907" s="299"/>
      <c r="AY907" s="299"/>
    </row>
    <row r="908" spans="2:51" customFormat="1" hidden="1" outlineLevel="1" x14ac:dyDescent="0.3">
      <c r="B908" s="701" t="s">
        <v>322</v>
      </c>
      <c r="C908" s="701" t="s">
        <v>323</v>
      </c>
      <c r="D908" s="299"/>
      <c r="E908" s="306" t="s">
        <v>3178</v>
      </c>
      <c r="F908" s="489" t="s">
        <v>2208</v>
      </c>
      <c r="G908" s="489" t="s">
        <v>2208</v>
      </c>
      <c r="H908" s="489" t="s">
        <v>2208</v>
      </c>
      <c r="I908" s="489" t="s">
        <v>2208</v>
      </c>
      <c r="J908" s="489" t="s">
        <v>2208</v>
      </c>
      <c r="K908" s="489" t="s">
        <v>2208</v>
      </c>
      <c r="L908" s="489" t="s">
        <v>2208</v>
      </c>
      <c r="M908" s="489" t="s">
        <v>2208</v>
      </c>
      <c r="N908" s="489" t="s">
        <v>2208</v>
      </c>
      <c r="O908" s="489" t="s">
        <v>2208</v>
      </c>
      <c r="P908" s="489" t="s">
        <v>2208</v>
      </c>
      <c r="Q908" s="489" t="s">
        <v>2208</v>
      </c>
      <c r="R908" s="489" t="s">
        <v>2208</v>
      </c>
      <c r="S908" s="489" t="s">
        <v>2208</v>
      </c>
      <c r="T908" s="489" t="s">
        <v>2208</v>
      </c>
      <c r="U908" s="489" t="s">
        <v>2208</v>
      </c>
      <c r="V908" s="489" t="s">
        <v>2208</v>
      </c>
      <c r="W908" s="489" t="s">
        <v>2208</v>
      </c>
      <c r="X908" s="489" t="s">
        <v>2208</v>
      </c>
      <c r="Y908" s="489" t="s">
        <v>2208</v>
      </c>
      <c r="Z908" s="489" t="s">
        <v>2208</v>
      </c>
      <c r="AA908" s="489" t="s">
        <v>2208</v>
      </c>
      <c r="AB908" s="489" t="s">
        <v>2208</v>
      </c>
      <c r="AC908" s="489" t="s">
        <v>2208</v>
      </c>
      <c r="AD908" s="489" t="s">
        <v>2208</v>
      </c>
      <c r="AE908" s="489" t="s">
        <v>2208</v>
      </c>
      <c r="AF908" s="489" t="s">
        <v>2208</v>
      </c>
      <c r="AG908" s="489" t="s">
        <v>2208</v>
      </c>
      <c r="AH908" s="489" t="s">
        <v>2208</v>
      </c>
      <c r="AI908" s="489" t="s">
        <v>2208</v>
      </c>
      <c r="AJ908" s="489" t="s">
        <v>2208</v>
      </c>
      <c r="AK908" s="489" t="s">
        <v>2208</v>
      </c>
      <c r="AL908" s="489" t="s">
        <v>2208</v>
      </c>
      <c r="AM908" s="489" t="s">
        <v>2208</v>
      </c>
      <c r="AN908" s="299"/>
      <c r="AO908" s="299"/>
      <c r="AP908" s="299"/>
      <c r="AQ908" s="299"/>
      <c r="AR908" s="299"/>
      <c r="AS908" s="299"/>
      <c r="AT908" s="299"/>
      <c r="AU908" s="299"/>
      <c r="AV908" s="299"/>
      <c r="AW908" s="299"/>
      <c r="AX908" s="299"/>
      <c r="AY908" s="299"/>
    </row>
    <row r="909" spans="2:51" customFormat="1" hidden="1" outlineLevel="1" x14ac:dyDescent="0.3">
      <c r="B909" s="701" t="s">
        <v>324</v>
      </c>
      <c r="C909" s="701" t="s">
        <v>325</v>
      </c>
      <c r="D909" s="299"/>
      <c r="E909" s="306" t="s">
        <v>3179</v>
      </c>
      <c r="F909" s="489" t="s">
        <v>2208</v>
      </c>
      <c r="G909" s="489" t="s">
        <v>2208</v>
      </c>
      <c r="H909" s="489" t="s">
        <v>2208</v>
      </c>
      <c r="I909" s="489" t="s">
        <v>2208</v>
      </c>
      <c r="J909" s="489" t="s">
        <v>2208</v>
      </c>
      <c r="K909" s="489" t="s">
        <v>2208</v>
      </c>
      <c r="L909" s="489" t="s">
        <v>2208</v>
      </c>
      <c r="M909" s="489" t="s">
        <v>2208</v>
      </c>
      <c r="N909" s="489" t="s">
        <v>2208</v>
      </c>
      <c r="O909" s="489" t="s">
        <v>2208</v>
      </c>
      <c r="P909" s="489" t="s">
        <v>2208</v>
      </c>
      <c r="Q909" s="489" t="s">
        <v>2208</v>
      </c>
      <c r="R909" s="489" t="s">
        <v>2208</v>
      </c>
      <c r="S909" s="489" t="s">
        <v>2208</v>
      </c>
      <c r="T909" s="489" t="s">
        <v>2208</v>
      </c>
      <c r="U909" s="489" t="s">
        <v>2208</v>
      </c>
      <c r="V909" s="489" t="s">
        <v>2208</v>
      </c>
      <c r="W909" s="489" t="s">
        <v>2208</v>
      </c>
      <c r="X909" s="489" t="s">
        <v>2208</v>
      </c>
      <c r="Y909" s="489" t="s">
        <v>2208</v>
      </c>
      <c r="Z909" s="489" t="s">
        <v>2208</v>
      </c>
      <c r="AA909" s="489" t="s">
        <v>2208</v>
      </c>
      <c r="AB909" s="489" t="s">
        <v>2208</v>
      </c>
      <c r="AC909" s="489" t="s">
        <v>2208</v>
      </c>
      <c r="AD909" s="489" t="s">
        <v>2208</v>
      </c>
      <c r="AE909" s="489" t="s">
        <v>2208</v>
      </c>
      <c r="AF909" s="489" t="s">
        <v>2208</v>
      </c>
      <c r="AG909" s="489" t="s">
        <v>2208</v>
      </c>
      <c r="AH909" s="489" t="s">
        <v>2208</v>
      </c>
      <c r="AI909" s="489" t="s">
        <v>2208</v>
      </c>
      <c r="AJ909" s="489" t="s">
        <v>2208</v>
      </c>
      <c r="AK909" s="489" t="s">
        <v>2208</v>
      </c>
      <c r="AL909" s="489" t="s">
        <v>2208</v>
      </c>
      <c r="AM909" s="489" t="s">
        <v>2208</v>
      </c>
      <c r="AN909" s="299"/>
      <c r="AO909" s="299"/>
      <c r="AP909" s="299"/>
      <c r="AQ909" s="299"/>
      <c r="AR909" s="299"/>
      <c r="AS909" s="299"/>
      <c r="AT909" s="299"/>
      <c r="AU909" s="299"/>
      <c r="AV909" s="299"/>
      <c r="AW909" s="299"/>
      <c r="AX909" s="299"/>
      <c r="AY909" s="299"/>
    </row>
    <row r="910" spans="2:51" customFormat="1" hidden="1" outlineLevel="1" x14ac:dyDescent="0.3">
      <c r="B910" s="701" t="s">
        <v>326</v>
      </c>
      <c r="C910" s="701" t="s">
        <v>327</v>
      </c>
      <c r="D910" s="299"/>
      <c r="E910" s="306" t="s">
        <v>3180</v>
      </c>
      <c r="F910" s="489" t="s">
        <v>2208</v>
      </c>
      <c r="G910" s="489" t="s">
        <v>2208</v>
      </c>
      <c r="H910" s="489" t="s">
        <v>2208</v>
      </c>
      <c r="I910" s="489" t="s">
        <v>2208</v>
      </c>
      <c r="J910" s="489" t="s">
        <v>2208</v>
      </c>
      <c r="K910" s="489" t="s">
        <v>2208</v>
      </c>
      <c r="L910" s="489" t="s">
        <v>2208</v>
      </c>
      <c r="M910" s="489" t="s">
        <v>2208</v>
      </c>
      <c r="N910" s="489" t="s">
        <v>2208</v>
      </c>
      <c r="O910" s="489" t="s">
        <v>2208</v>
      </c>
      <c r="P910" s="489" t="s">
        <v>2208</v>
      </c>
      <c r="Q910" s="489" t="s">
        <v>2208</v>
      </c>
      <c r="R910" s="489" t="s">
        <v>2208</v>
      </c>
      <c r="S910" s="489" t="s">
        <v>2208</v>
      </c>
      <c r="T910" s="489" t="s">
        <v>2208</v>
      </c>
      <c r="U910" s="489" t="s">
        <v>2208</v>
      </c>
      <c r="V910" s="489" t="s">
        <v>2208</v>
      </c>
      <c r="W910" s="489" t="s">
        <v>2208</v>
      </c>
      <c r="X910" s="489" t="s">
        <v>2208</v>
      </c>
      <c r="Y910" s="489" t="s">
        <v>2208</v>
      </c>
      <c r="Z910" s="489" t="s">
        <v>2208</v>
      </c>
      <c r="AA910" s="489" t="s">
        <v>2208</v>
      </c>
      <c r="AB910" s="489" t="s">
        <v>2208</v>
      </c>
      <c r="AC910" s="489" t="s">
        <v>2208</v>
      </c>
      <c r="AD910" s="489" t="s">
        <v>2208</v>
      </c>
      <c r="AE910" s="489" t="s">
        <v>2208</v>
      </c>
      <c r="AF910" s="489" t="s">
        <v>2208</v>
      </c>
      <c r="AG910" s="489" t="s">
        <v>2208</v>
      </c>
      <c r="AH910" s="489" t="s">
        <v>2208</v>
      </c>
      <c r="AI910" s="489" t="s">
        <v>2208</v>
      </c>
      <c r="AJ910" s="489" t="s">
        <v>2208</v>
      </c>
      <c r="AK910" s="489" t="s">
        <v>2208</v>
      </c>
      <c r="AL910" s="489" t="s">
        <v>2208</v>
      </c>
      <c r="AM910" s="489" t="s">
        <v>2208</v>
      </c>
      <c r="AN910" s="299"/>
      <c r="AO910" s="299"/>
      <c r="AP910" s="299"/>
      <c r="AQ910" s="299"/>
      <c r="AR910" s="299"/>
      <c r="AS910" s="299"/>
      <c r="AT910" s="299"/>
      <c r="AU910" s="299"/>
      <c r="AV910" s="299"/>
      <c r="AW910" s="299"/>
      <c r="AX910" s="299"/>
      <c r="AY910" s="299"/>
    </row>
    <row r="911" spans="2:51" customFormat="1" hidden="1" outlineLevel="1" x14ac:dyDescent="0.3">
      <c r="B911" s="701" t="s">
        <v>328</v>
      </c>
      <c r="C911" s="701" t="s">
        <v>329</v>
      </c>
      <c r="D911" s="299"/>
      <c r="E911" s="306" t="s">
        <v>3181</v>
      </c>
      <c r="F911" s="489" t="s">
        <v>2208</v>
      </c>
      <c r="G911" s="489" t="s">
        <v>2208</v>
      </c>
      <c r="H911" s="489" t="s">
        <v>2208</v>
      </c>
      <c r="I911" s="489" t="s">
        <v>2208</v>
      </c>
      <c r="J911" s="489" t="s">
        <v>2208</v>
      </c>
      <c r="K911" s="489" t="s">
        <v>2208</v>
      </c>
      <c r="L911" s="489" t="s">
        <v>2208</v>
      </c>
      <c r="M911" s="489" t="s">
        <v>2208</v>
      </c>
      <c r="N911" s="489" t="s">
        <v>2208</v>
      </c>
      <c r="O911" s="489" t="s">
        <v>2208</v>
      </c>
      <c r="P911" s="489" t="s">
        <v>2208</v>
      </c>
      <c r="Q911" s="489" t="s">
        <v>2208</v>
      </c>
      <c r="R911" s="489" t="s">
        <v>2208</v>
      </c>
      <c r="S911" s="489" t="s">
        <v>2208</v>
      </c>
      <c r="T911" s="489" t="s">
        <v>2208</v>
      </c>
      <c r="U911" s="489" t="s">
        <v>2208</v>
      </c>
      <c r="V911" s="489" t="s">
        <v>2208</v>
      </c>
      <c r="W911" s="489" t="s">
        <v>2208</v>
      </c>
      <c r="X911" s="489" t="s">
        <v>2208</v>
      </c>
      <c r="Y911" s="489" t="s">
        <v>2208</v>
      </c>
      <c r="Z911" s="489" t="s">
        <v>2208</v>
      </c>
      <c r="AA911" s="489" t="s">
        <v>2208</v>
      </c>
      <c r="AB911" s="489" t="s">
        <v>2208</v>
      </c>
      <c r="AC911" s="489" t="s">
        <v>2208</v>
      </c>
      <c r="AD911" s="489" t="s">
        <v>2208</v>
      </c>
      <c r="AE911" s="489" t="s">
        <v>2208</v>
      </c>
      <c r="AF911" s="489" t="s">
        <v>2208</v>
      </c>
      <c r="AG911" s="489" t="s">
        <v>2208</v>
      </c>
      <c r="AH911" s="489" t="s">
        <v>2208</v>
      </c>
      <c r="AI911" s="489" t="s">
        <v>2208</v>
      </c>
      <c r="AJ911" s="489" t="s">
        <v>2208</v>
      </c>
      <c r="AK911" s="489" t="s">
        <v>2208</v>
      </c>
      <c r="AL911" s="489" t="s">
        <v>2208</v>
      </c>
      <c r="AM911" s="489" t="s">
        <v>2208</v>
      </c>
      <c r="AN911" s="299"/>
      <c r="AO911" s="299"/>
      <c r="AP911" s="299"/>
      <c r="AQ911" s="299"/>
      <c r="AR911" s="299"/>
      <c r="AS911" s="299"/>
      <c r="AT911" s="299"/>
      <c r="AU911" s="299"/>
      <c r="AV911" s="299"/>
      <c r="AW911" s="299"/>
      <c r="AX911" s="299"/>
      <c r="AY911" s="299"/>
    </row>
    <row r="912" spans="2:51" customFormat="1" hidden="1" outlineLevel="1" x14ac:dyDescent="0.3">
      <c r="B912" s="701" t="s">
        <v>330</v>
      </c>
      <c r="C912" s="701" t="s">
        <v>331</v>
      </c>
      <c r="D912" s="299"/>
      <c r="E912" s="306" t="s">
        <v>3182</v>
      </c>
      <c r="F912" s="489" t="s">
        <v>2208</v>
      </c>
      <c r="G912" s="489" t="s">
        <v>2208</v>
      </c>
      <c r="H912" s="489" t="s">
        <v>2208</v>
      </c>
      <c r="I912" s="489" t="s">
        <v>2208</v>
      </c>
      <c r="J912" s="489" t="s">
        <v>2208</v>
      </c>
      <c r="K912" s="489" t="s">
        <v>2208</v>
      </c>
      <c r="L912" s="489" t="s">
        <v>2208</v>
      </c>
      <c r="M912" s="489" t="s">
        <v>2208</v>
      </c>
      <c r="N912" s="489" t="s">
        <v>2208</v>
      </c>
      <c r="O912" s="489" t="s">
        <v>2208</v>
      </c>
      <c r="P912" s="489" t="s">
        <v>2208</v>
      </c>
      <c r="Q912" s="489" t="s">
        <v>2208</v>
      </c>
      <c r="R912" s="489" t="s">
        <v>2208</v>
      </c>
      <c r="S912" s="489" t="s">
        <v>2208</v>
      </c>
      <c r="T912" s="489" t="s">
        <v>2208</v>
      </c>
      <c r="U912" s="489" t="s">
        <v>2208</v>
      </c>
      <c r="V912" s="489" t="s">
        <v>2208</v>
      </c>
      <c r="W912" s="489" t="s">
        <v>2208</v>
      </c>
      <c r="X912" s="489" t="s">
        <v>2208</v>
      </c>
      <c r="Y912" s="489" t="s">
        <v>2208</v>
      </c>
      <c r="Z912" s="489" t="s">
        <v>2208</v>
      </c>
      <c r="AA912" s="489" t="s">
        <v>2208</v>
      </c>
      <c r="AB912" s="489" t="s">
        <v>2208</v>
      </c>
      <c r="AC912" s="489" t="s">
        <v>2208</v>
      </c>
      <c r="AD912" s="489" t="s">
        <v>2208</v>
      </c>
      <c r="AE912" s="489" t="s">
        <v>2208</v>
      </c>
      <c r="AF912" s="489" t="s">
        <v>2208</v>
      </c>
      <c r="AG912" s="489" t="s">
        <v>2208</v>
      </c>
      <c r="AH912" s="489" t="s">
        <v>2208</v>
      </c>
      <c r="AI912" s="489" t="s">
        <v>2208</v>
      </c>
      <c r="AJ912" s="489" t="s">
        <v>2208</v>
      </c>
      <c r="AK912" s="489" t="s">
        <v>2208</v>
      </c>
      <c r="AL912" s="489" t="s">
        <v>2208</v>
      </c>
      <c r="AM912" s="489" t="s">
        <v>2208</v>
      </c>
      <c r="AN912" s="299"/>
      <c r="AO912" s="299"/>
      <c r="AP912" s="299"/>
      <c r="AQ912" s="299"/>
      <c r="AR912" s="299"/>
      <c r="AS912" s="299"/>
      <c r="AT912" s="299"/>
      <c r="AU912" s="299"/>
      <c r="AV912" s="299"/>
      <c r="AW912" s="299"/>
      <c r="AX912" s="299"/>
      <c r="AY912" s="299"/>
    </row>
    <row r="913" spans="2:65" customFormat="1" hidden="1" outlineLevel="1" x14ac:dyDescent="0.3">
      <c r="B913" s="701" t="s">
        <v>332</v>
      </c>
      <c r="C913" s="701" t="s">
        <v>333</v>
      </c>
      <c r="D913" s="299"/>
      <c r="E913" s="306" t="s">
        <v>3183</v>
      </c>
      <c r="F913" s="489" t="s">
        <v>2208</v>
      </c>
      <c r="G913" s="489" t="s">
        <v>2208</v>
      </c>
      <c r="H913" s="489" t="s">
        <v>2208</v>
      </c>
      <c r="I913" s="489" t="s">
        <v>2208</v>
      </c>
      <c r="J913" s="489" t="s">
        <v>2208</v>
      </c>
      <c r="K913" s="489" t="s">
        <v>2208</v>
      </c>
      <c r="L913" s="489" t="s">
        <v>2208</v>
      </c>
      <c r="M913" s="489" t="s">
        <v>2208</v>
      </c>
      <c r="N913" s="489" t="s">
        <v>2208</v>
      </c>
      <c r="O913" s="489" t="s">
        <v>2208</v>
      </c>
      <c r="P913" s="489" t="s">
        <v>2208</v>
      </c>
      <c r="Q913" s="489" t="s">
        <v>2208</v>
      </c>
      <c r="R913" s="489" t="s">
        <v>2208</v>
      </c>
      <c r="S913" s="489" t="s">
        <v>2208</v>
      </c>
      <c r="T913" s="489" t="s">
        <v>2208</v>
      </c>
      <c r="U913" s="489" t="s">
        <v>2208</v>
      </c>
      <c r="V913" s="489" t="s">
        <v>2208</v>
      </c>
      <c r="W913" s="489" t="s">
        <v>2208</v>
      </c>
      <c r="X913" s="489" t="s">
        <v>2208</v>
      </c>
      <c r="Y913" s="489" t="s">
        <v>2208</v>
      </c>
      <c r="Z913" s="489" t="s">
        <v>2208</v>
      </c>
      <c r="AA913" s="489" t="s">
        <v>2208</v>
      </c>
      <c r="AB913" s="489" t="s">
        <v>2208</v>
      </c>
      <c r="AC913" s="489" t="s">
        <v>2208</v>
      </c>
      <c r="AD913" s="489" t="s">
        <v>2208</v>
      </c>
      <c r="AE913" s="489" t="s">
        <v>2208</v>
      </c>
      <c r="AF913" s="489" t="s">
        <v>2208</v>
      </c>
      <c r="AG913" s="489" t="s">
        <v>2208</v>
      </c>
      <c r="AH913" s="489" t="s">
        <v>2208</v>
      </c>
      <c r="AI913" s="489" t="s">
        <v>2208</v>
      </c>
      <c r="AJ913" s="489" t="s">
        <v>2208</v>
      </c>
      <c r="AK913" s="489" t="s">
        <v>2208</v>
      </c>
      <c r="AL913" s="489" t="s">
        <v>2208</v>
      </c>
      <c r="AM913" s="489" t="s">
        <v>2208</v>
      </c>
      <c r="AN913" s="299"/>
      <c r="AO913" s="299"/>
      <c r="AP913" s="299"/>
      <c r="AQ913" s="299"/>
      <c r="AR913" s="299"/>
      <c r="AS913" s="299"/>
      <c r="AT913" s="299"/>
      <c r="AU913" s="299"/>
      <c r="AV913" s="299"/>
      <c r="AW913" s="299"/>
      <c r="AX913" s="299"/>
      <c r="AY913" s="299"/>
    </row>
    <row r="914" spans="2:65" customFormat="1" hidden="1" outlineLevel="1" x14ac:dyDescent="0.3">
      <c r="B914" s="701" t="s">
        <v>334</v>
      </c>
      <c r="C914" s="701" t="s">
        <v>335</v>
      </c>
      <c r="D914" s="299"/>
      <c r="E914" s="306" t="s">
        <v>3184</v>
      </c>
      <c r="F914" s="489" t="s">
        <v>2208</v>
      </c>
      <c r="G914" s="489" t="s">
        <v>2208</v>
      </c>
      <c r="H914" s="489" t="s">
        <v>2208</v>
      </c>
      <c r="I914" s="489" t="s">
        <v>2208</v>
      </c>
      <c r="J914" s="489" t="s">
        <v>2208</v>
      </c>
      <c r="K914" s="489" t="s">
        <v>2208</v>
      </c>
      <c r="L914" s="489" t="s">
        <v>2208</v>
      </c>
      <c r="M914" s="489" t="s">
        <v>2208</v>
      </c>
      <c r="N914" s="489" t="s">
        <v>2208</v>
      </c>
      <c r="O914" s="489" t="s">
        <v>2208</v>
      </c>
      <c r="P914" s="489" t="s">
        <v>2208</v>
      </c>
      <c r="Q914" s="489" t="s">
        <v>2208</v>
      </c>
      <c r="R914" s="489" t="s">
        <v>2208</v>
      </c>
      <c r="S914" s="489" t="s">
        <v>2208</v>
      </c>
      <c r="T914" s="489" t="s">
        <v>2208</v>
      </c>
      <c r="U914" s="489" t="s">
        <v>2208</v>
      </c>
      <c r="V914" s="489" t="s">
        <v>2208</v>
      </c>
      <c r="W914" s="489" t="s">
        <v>2208</v>
      </c>
      <c r="X914" s="489" t="s">
        <v>2208</v>
      </c>
      <c r="Y914" s="489" t="s">
        <v>2208</v>
      </c>
      <c r="Z914" s="489" t="s">
        <v>2208</v>
      </c>
      <c r="AA914" s="489" t="s">
        <v>2208</v>
      </c>
      <c r="AB914" s="489" t="s">
        <v>2208</v>
      </c>
      <c r="AC914" s="489" t="s">
        <v>2208</v>
      </c>
      <c r="AD914" s="489" t="s">
        <v>2208</v>
      </c>
      <c r="AE914" s="489" t="s">
        <v>2208</v>
      </c>
      <c r="AF914" s="489" t="s">
        <v>2208</v>
      </c>
      <c r="AG914" s="489" t="s">
        <v>2208</v>
      </c>
      <c r="AH914" s="489" t="s">
        <v>2208</v>
      </c>
      <c r="AI914" s="489" t="s">
        <v>2208</v>
      </c>
      <c r="AJ914" s="489" t="s">
        <v>2208</v>
      </c>
      <c r="AK914" s="489" t="s">
        <v>2208</v>
      </c>
      <c r="AL914" s="489" t="s">
        <v>2208</v>
      </c>
      <c r="AM914" s="489" t="s">
        <v>2208</v>
      </c>
      <c r="AN914" s="299"/>
      <c r="AO914" s="299"/>
      <c r="AP914" s="299"/>
      <c r="AQ914" s="299"/>
      <c r="AR914" s="299"/>
      <c r="AS914" s="299"/>
      <c r="AT914" s="299"/>
      <c r="AU914" s="299"/>
      <c r="AV914" s="299"/>
      <c r="AW914" s="299"/>
      <c r="AX914" s="299"/>
      <c r="AY914" s="299"/>
    </row>
    <row r="915" spans="2:65" customFormat="1" hidden="1" outlineLevel="1" x14ac:dyDescent="0.3">
      <c r="B915" s="701" t="s">
        <v>336</v>
      </c>
      <c r="C915" s="701" t="s">
        <v>337</v>
      </c>
      <c r="D915" s="299"/>
      <c r="E915" s="306" t="s">
        <v>3185</v>
      </c>
      <c r="F915" s="489" t="s">
        <v>2208</v>
      </c>
      <c r="G915" s="489" t="s">
        <v>2208</v>
      </c>
      <c r="H915" s="489" t="s">
        <v>2208</v>
      </c>
      <c r="I915" s="489" t="s">
        <v>2208</v>
      </c>
      <c r="J915" s="489" t="s">
        <v>2208</v>
      </c>
      <c r="K915" s="489" t="s">
        <v>2208</v>
      </c>
      <c r="L915" s="489" t="s">
        <v>2208</v>
      </c>
      <c r="M915" s="489" t="s">
        <v>2208</v>
      </c>
      <c r="N915" s="489" t="s">
        <v>2208</v>
      </c>
      <c r="O915" s="489" t="s">
        <v>2208</v>
      </c>
      <c r="P915" s="489" t="s">
        <v>2208</v>
      </c>
      <c r="Q915" s="489" t="s">
        <v>2208</v>
      </c>
      <c r="R915" s="489" t="s">
        <v>2208</v>
      </c>
      <c r="S915" s="489" t="s">
        <v>2208</v>
      </c>
      <c r="T915" s="489" t="s">
        <v>2208</v>
      </c>
      <c r="U915" s="489" t="s">
        <v>2208</v>
      </c>
      <c r="V915" s="489" t="s">
        <v>2208</v>
      </c>
      <c r="W915" s="489" t="s">
        <v>2208</v>
      </c>
      <c r="X915" s="489" t="s">
        <v>2208</v>
      </c>
      <c r="Y915" s="489" t="s">
        <v>2208</v>
      </c>
      <c r="Z915" s="489" t="s">
        <v>2208</v>
      </c>
      <c r="AA915" s="489" t="s">
        <v>2208</v>
      </c>
      <c r="AB915" s="489" t="s">
        <v>2208</v>
      </c>
      <c r="AC915" s="489" t="s">
        <v>2208</v>
      </c>
      <c r="AD915" s="489" t="s">
        <v>2208</v>
      </c>
      <c r="AE915" s="489" t="s">
        <v>2208</v>
      </c>
      <c r="AF915" s="489" t="s">
        <v>2208</v>
      </c>
      <c r="AG915" s="489" t="s">
        <v>2208</v>
      </c>
      <c r="AH915" s="489" t="s">
        <v>2208</v>
      </c>
      <c r="AI915" s="489" t="s">
        <v>2208</v>
      </c>
      <c r="AJ915" s="489" t="s">
        <v>2208</v>
      </c>
      <c r="AK915" s="489" t="s">
        <v>2208</v>
      </c>
      <c r="AL915" s="489" t="s">
        <v>2208</v>
      </c>
      <c r="AM915" s="489" t="s">
        <v>2208</v>
      </c>
      <c r="AN915" s="299"/>
      <c r="AO915" s="299"/>
      <c r="AP915" s="299"/>
      <c r="AQ915" s="299"/>
      <c r="AR915" s="299"/>
      <c r="AS915" s="299"/>
      <c r="AT915" s="299"/>
      <c r="AU915" s="299"/>
      <c r="AV915" s="299"/>
      <c r="AW915" s="299"/>
      <c r="AX915" s="299"/>
      <c r="AY915" s="299"/>
    </row>
    <row r="916" spans="2:65" customFormat="1" hidden="1" outlineLevel="1" x14ac:dyDescent="0.3">
      <c r="B916" s="701" t="s">
        <v>338</v>
      </c>
      <c r="C916" s="701" t="s">
        <v>339</v>
      </c>
      <c r="D916" s="299"/>
      <c r="E916" s="306" t="s">
        <v>3186</v>
      </c>
      <c r="F916" s="489" t="s">
        <v>2208</v>
      </c>
      <c r="G916" s="489" t="s">
        <v>2208</v>
      </c>
      <c r="H916" s="489" t="s">
        <v>2208</v>
      </c>
      <c r="I916" s="489" t="s">
        <v>2208</v>
      </c>
      <c r="J916" s="489" t="s">
        <v>2208</v>
      </c>
      <c r="K916" s="489" t="s">
        <v>2208</v>
      </c>
      <c r="L916" s="489" t="s">
        <v>2208</v>
      </c>
      <c r="M916" s="489" t="s">
        <v>2208</v>
      </c>
      <c r="N916" s="489" t="s">
        <v>2208</v>
      </c>
      <c r="O916" s="489" t="s">
        <v>2208</v>
      </c>
      <c r="P916" s="489" t="s">
        <v>2208</v>
      </c>
      <c r="Q916" s="489" t="s">
        <v>2208</v>
      </c>
      <c r="R916" s="489" t="s">
        <v>2208</v>
      </c>
      <c r="S916" s="489" t="s">
        <v>2208</v>
      </c>
      <c r="T916" s="489" t="s">
        <v>2208</v>
      </c>
      <c r="U916" s="489" t="s">
        <v>2208</v>
      </c>
      <c r="V916" s="489" t="s">
        <v>2208</v>
      </c>
      <c r="W916" s="489" t="s">
        <v>2208</v>
      </c>
      <c r="X916" s="489" t="s">
        <v>2208</v>
      </c>
      <c r="Y916" s="489" t="s">
        <v>2208</v>
      </c>
      <c r="Z916" s="489" t="s">
        <v>2208</v>
      </c>
      <c r="AA916" s="489" t="s">
        <v>2208</v>
      </c>
      <c r="AB916" s="489" t="s">
        <v>2208</v>
      </c>
      <c r="AC916" s="489" t="s">
        <v>2208</v>
      </c>
      <c r="AD916" s="489" t="s">
        <v>2208</v>
      </c>
      <c r="AE916" s="489" t="s">
        <v>2208</v>
      </c>
      <c r="AF916" s="489" t="s">
        <v>2208</v>
      </c>
      <c r="AG916" s="489" t="s">
        <v>2208</v>
      </c>
      <c r="AH916" s="489" t="s">
        <v>2208</v>
      </c>
      <c r="AI916" s="489" t="s">
        <v>2208</v>
      </c>
      <c r="AJ916" s="489" t="s">
        <v>2208</v>
      </c>
      <c r="AK916" s="489" t="s">
        <v>2208</v>
      </c>
      <c r="AL916" s="489" t="s">
        <v>2208</v>
      </c>
      <c r="AM916" s="489" t="s">
        <v>2208</v>
      </c>
      <c r="AN916" s="299"/>
      <c r="AO916" s="299"/>
      <c r="AP916" s="299"/>
      <c r="AQ916" s="299"/>
      <c r="AR916" s="299"/>
      <c r="AS916" s="299"/>
      <c r="AT916" s="299"/>
      <c r="AU916" s="299"/>
      <c r="AV916" s="299"/>
      <c r="AW916" s="299"/>
      <c r="AX916" s="299"/>
      <c r="AY916" s="299"/>
    </row>
    <row r="917" spans="2:65" customFormat="1" hidden="1" outlineLevel="1" x14ac:dyDescent="0.3">
      <c r="B917" s="701" t="s">
        <v>340</v>
      </c>
      <c r="C917" s="701" t="s">
        <v>341</v>
      </c>
      <c r="D917" s="299"/>
      <c r="E917" s="306" t="s">
        <v>3187</v>
      </c>
      <c r="F917" s="489" t="s">
        <v>2208</v>
      </c>
      <c r="G917" s="489" t="s">
        <v>2208</v>
      </c>
      <c r="H917" s="489" t="s">
        <v>2208</v>
      </c>
      <c r="I917" s="489" t="s">
        <v>2208</v>
      </c>
      <c r="J917" s="489" t="s">
        <v>2208</v>
      </c>
      <c r="K917" s="489" t="s">
        <v>2208</v>
      </c>
      <c r="L917" s="489" t="s">
        <v>2208</v>
      </c>
      <c r="M917" s="489" t="s">
        <v>2208</v>
      </c>
      <c r="N917" s="489" t="s">
        <v>2208</v>
      </c>
      <c r="O917" s="489" t="s">
        <v>2208</v>
      </c>
      <c r="P917" s="489" t="s">
        <v>2208</v>
      </c>
      <c r="Q917" s="489" t="s">
        <v>2208</v>
      </c>
      <c r="R917" s="489" t="s">
        <v>2208</v>
      </c>
      <c r="S917" s="489" t="s">
        <v>2208</v>
      </c>
      <c r="T917" s="489" t="s">
        <v>2208</v>
      </c>
      <c r="U917" s="489" t="s">
        <v>2208</v>
      </c>
      <c r="V917" s="489" t="s">
        <v>2208</v>
      </c>
      <c r="W917" s="489" t="s">
        <v>2208</v>
      </c>
      <c r="X917" s="489" t="s">
        <v>2208</v>
      </c>
      <c r="Y917" s="489" t="s">
        <v>2208</v>
      </c>
      <c r="Z917" s="489" t="s">
        <v>2208</v>
      </c>
      <c r="AA917" s="489" t="s">
        <v>2208</v>
      </c>
      <c r="AB917" s="489" t="s">
        <v>2208</v>
      </c>
      <c r="AC917" s="489" t="s">
        <v>2208</v>
      </c>
      <c r="AD917" s="489" t="s">
        <v>2208</v>
      </c>
      <c r="AE917" s="489" t="s">
        <v>2208</v>
      </c>
      <c r="AF917" s="489" t="s">
        <v>2208</v>
      </c>
      <c r="AG917" s="489" t="s">
        <v>2208</v>
      </c>
      <c r="AH917" s="489" t="s">
        <v>2208</v>
      </c>
      <c r="AI917" s="489" t="s">
        <v>2208</v>
      </c>
      <c r="AJ917" s="489" t="s">
        <v>2208</v>
      </c>
      <c r="AK917" s="489" t="s">
        <v>2208</v>
      </c>
      <c r="AL917" s="489" t="s">
        <v>2208</v>
      </c>
      <c r="AM917" s="489" t="s">
        <v>2208</v>
      </c>
      <c r="AN917" s="299"/>
      <c r="AO917" s="299"/>
      <c r="AP917" s="299"/>
      <c r="AQ917" s="299"/>
      <c r="AR917" s="299"/>
      <c r="AS917" s="299"/>
      <c r="AT917" s="299"/>
      <c r="AU917" s="299"/>
      <c r="AV917" s="299"/>
      <c r="AW917" s="299"/>
      <c r="AX917" s="299"/>
      <c r="AY917" s="299"/>
    </row>
    <row r="918" spans="2:65" customFormat="1" ht="12" hidden="1" customHeight="1" outlineLevel="1" x14ac:dyDescent="0.3">
      <c r="B918" s="701" t="s">
        <v>342</v>
      </c>
      <c r="C918" s="701" t="s">
        <v>482</v>
      </c>
      <c r="D918" s="299"/>
      <c r="E918" s="306" t="s">
        <v>3188</v>
      </c>
      <c r="F918" s="489" t="s">
        <v>2208</v>
      </c>
      <c r="G918" s="489" t="s">
        <v>2208</v>
      </c>
      <c r="H918" s="489" t="s">
        <v>2208</v>
      </c>
      <c r="I918" s="489" t="s">
        <v>2208</v>
      </c>
      <c r="J918" s="489" t="s">
        <v>2208</v>
      </c>
      <c r="K918" s="489" t="s">
        <v>2208</v>
      </c>
      <c r="L918" s="489" t="s">
        <v>2208</v>
      </c>
      <c r="M918" s="489" t="s">
        <v>2208</v>
      </c>
      <c r="N918" s="489" t="s">
        <v>2208</v>
      </c>
      <c r="O918" s="489" t="s">
        <v>2208</v>
      </c>
      <c r="P918" s="489" t="s">
        <v>2208</v>
      </c>
      <c r="Q918" s="489" t="s">
        <v>2208</v>
      </c>
      <c r="R918" s="489" t="s">
        <v>2208</v>
      </c>
      <c r="S918" s="489" t="s">
        <v>2208</v>
      </c>
      <c r="T918" s="489" t="s">
        <v>2208</v>
      </c>
      <c r="U918" s="489" t="s">
        <v>2208</v>
      </c>
      <c r="V918" s="489" t="s">
        <v>2208</v>
      </c>
      <c r="W918" s="489" t="s">
        <v>2208</v>
      </c>
      <c r="X918" s="489" t="s">
        <v>2208</v>
      </c>
      <c r="Y918" s="489" t="s">
        <v>2208</v>
      </c>
      <c r="Z918" s="489" t="s">
        <v>2208</v>
      </c>
      <c r="AA918" s="489" t="s">
        <v>2208</v>
      </c>
      <c r="AB918" s="489" t="s">
        <v>2208</v>
      </c>
      <c r="AC918" s="489" t="s">
        <v>2208</v>
      </c>
      <c r="AD918" s="489" t="s">
        <v>2208</v>
      </c>
      <c r="AE918" s="489" t="s">
        <v>2208</v>
      </c>
      <c r="AF918" s="489" t="s">
        <v>2208</v>
      </c>
      <c r="AG918" s="489" t="s">
        <v>2208</v>
      </c>
      <c r="AH918" s="489" t="s">
        <v>2208</v>
      </c>
      <c r="AI918" s="489" t="s">
        <v>2208</v>
      </c>
      <c r="AJ918" s="489" t="s">
        <v>2208</v>
      </c>
      <c r="AK918" s="489" t="s">
        <v>2208</v>
      </c>
      <c r="AL918" s="489" t="s">
        <v>2208</v>
      </c>
      <c r="AM918" s="489" t="s">
        <v>2208</v>
      </c>
      <c r="AN918" s="299"/>
      <c r="AO918" s="299"/>
      <c r="AP918" s="299"/>
      <c r="AQ918" s="299"/>
      <c r="AR918" s="299"/>
      <c r="AS918" s="299"/>
      <c r="AT918" s="299"/>
      <c r="AU918" s="299"/>
      <c r="AV918" s="299"/>
      <c r="AW918" s="299"/>
      <c r="AX918" s="299"/>
      <c r="AY918" s="299"/>
    </row>
    <row r="919" spans="2:65" ht="12" hidden="1" customHeight="1" outlineLevel="1" x14ac:dyDescent="0.3">
      <c r="B919" s="701" t="s">
        <v>344</v>
      </c>
      <c r="C919" s="701" t="s">
        <v>345</v>
      </c>
      <c r="E919" s="306" t="s">
        <v>3189</v>
      </c>
      <c r="F919" s="489" t="s">
        <v>2208</v>
      </c>
      <c r="G919" s="489" t="s">
        <v>2208</v>
      </c>
      <c r="H919" s="489" t="s">
        <v>2208</v>
      </c>
      <c r="I919" s="489" t="s">
        <v>2208</v>
      </c>
      <c r="J919" s="489" t="s">
        <v>2208</v>
      </c>
      <c r="K919" s="489" t="s">
        <v>2208</v>
      </c>
      <c r="L919" s="489" t="s">
        <v>2208</v>
      </c>
      <c r="M919" s="489" t="s">
        <v>2208</v>
      </c>
      <c r="N919" s="489" t="s">
        <v>2208</v>
      </c>
      <c r="O919" s="489" t="s">
        <v>2208</v>
      </c>
      <c r="P919" s="489" t="s">
        <v>2208</v>
      </c>
      <c r="Q919" s="489" t="s">
        <v>2208</v>
      </c>
      <c r="R919" s="489" t="s">
        <v>2208</v>
      </c>
      <c r="S919" s="489" t="s">
        <v>2208</v>
      </c>
      <c r="T919" s="489" t="s">
        <v>2208</v>
      </c>
      <c r="U919" s="489" t="s">
        <v>2208</v>
      </c>
      <c r="V919" s="489" t="s">
        <v>2208</v>
      </c>
      <c r="W919" s="489" t="s">
        <v>2208</v>
      </c>
      <c r="X919" s="489" t="s">
        <v>2208</v>
      </c>
      <c r="Y919" s="489" t="s">
        <v>2208</v>
      </c>
      <c r="Z919" s="489" t="s">
        <v>2208</v>
      </c>
      <c r="AA919" s="489" t="s">
        <v>2208</v>
      </c>
      <c r="AB919" s="489" t="s">
        <v>2208</v>
      </c>
      <c r="AC919" s="489" t="s">
        <v>2208</v>
      </c>
      <c r="AD919" s="489" t="s">
        <v>2208</v>
      </c>
      <c r="AE919" s="489" t="s">
        <v>2208</v>
      </c>
      <c r="AF919" s="489" t="s">
        <v>2208</v>
      </c>
      <c r="AG919" s="489" t="s">
        <v>2208</v>
      </c>
      <c r="AH919" s="489" t="s">
        <v>2208</v>
      </c>
      <c r="AI919" s="489" t="s">
        <v>2208</v>
      </c>
      <c r="AJ919" s="489" t="s">
        <v>2208</v>
      </c>
      <c r="AK919" s="489" t="s">
        <v>2208</v>
      </c>
      <c r="AL919" s="489" t="s">
        <v>2208</v>
      </c>
      <c r="AM919" s="489" t="s">
        <v>2208</v>
      </c>
      <c r="AZ919"/>
      <c r="BA919"/>
      <c r="BB919"/>
      <c r="BC919"/>
      <c r="BD919"/>
      <c r="BE919"/>
      <c r="BF919"/>
      <c r="BG919"/>
      <c r="BH919"/>
      <c r="BI919"/>
      <c r="BJ919"/>
      <c r="BK919"/>
      <c r="BL919"/>
      <c r="BM919"/>
    </row>
    <row r="920" spans="2:65" ht="12" hidden="1" customHeight="1" outlineLevel="1" x14ac:dyDescent="0.3">
      <c r="B920" s="701" t="s">
        <v>346</v>
      </c>
      <c r="C920" s="701" t="s">
        <v>347</v>
      </c>
      <c r="E920" s="306" t="s">
        <v>3190</v>
      </c>
      <c r="F920" s="489" t="s">
        <v>2208</v>
      </c>
      <c r="G920" s="489" t="s">
        <v>2208</v>
      </c>
      <c r="H920" s="489" t="s">
        <v>2208</v>
      </c>
      <c r="I920" s="489" t="s">
        <v>2208</v>
      </c>
      <c r="J920" s="489" t="s">
        <v>2208</v>
      </c>
      <c r="K920" s="489" t="s">
        <v>2208</v>
      </c>
      <c r="L920" s="489" t="s">
        <v>2208</v>
      </c>
      <c r="M920" s="489" t="s">
        <v>2208</v>
      </c>
      <c r="N920" s="489" t="s">
        <v>2208</v>
      </c>
      <c r="O920" s="489" t="s">
        <v>2208</v>
      </c>
      <c r="P920" s="489" t="s">
        <v>2208</v>
      </c>
      <c r="Q920" s="489" t="s">
        <v>2208</v>
      </c>
      <c r="R920" s="489" t="s">
        <v>2208</v>
      </c>
      <c r="S920" s="489" t="s">
        <v>2208</v>
      </c>
      <c r="T920" s="489" t="s">
        <v>2208</v>
      </c>
      <c r="U920" s="489" t="s">
        <v>2208</v>
      </c>
      <c r="V920" s="489" t="s">
        <v>2208</v>
      </c>
      <c r="W920" s="489" t="s">
        <v>2208</v>
      </c>
      <c r="X920" s="489" t="s">
        <v>2208</v>
      </c>
      <c r="Y920" s="489" t="s">
        <v>2208</v>
      </c>
      <c r="Z920" s="489" t="s">
        <v>2208</v>
      </c>
      <c r="AA920" s="489" t="s">
        <v>2208</v>
      </c>
      <c r="AB920" s="489" t="s">
        <v>2208</v>
      </c>
      <c r="AC920" s="489" t="s">
        <v>2208</v>
      </c>
      <c r="AD920" s="489" t="s">
        <v>2208</v>
      </c>
      <c r="AE920" s="489" t="s">
        <v>2208</v>
      </c>
      <c r="AF920" s="489" t="s">
        <v>2208</v>
      </c>
      <c r="AG920" s="489" t="s">
        <v>2208</v>
      </c>
      <c r="AH920" s="489" t="s">
        <v>2208</v>
      </c>
      <c r="AI920" s="489" t="s">
        <v>2208</v>
      </c>
      <c r="AJ920" s="489" t="s">
        <v>2208</v>
      </c>
      <c r="AK920" s="489" t="s">
        <v>2208</v>
      </c>
      <c r="AL920" s="489" t="s">
        <v>2208</v>
      </c>
      <c r="AM920" s="489" t="s">
        <v>2208</v>
      </c>
      <c r="AZ920"/>
      <c r="BA920"/>
      <c r="BB920"/>
      <c r="BC920"/>
      <c r="BD920"/>
      <c r="BE920"/>
      <c r="BF920"/>
      <c r="BG920"/>
      <c r="BH920"/>
      <c r="BI920"/>
      <c r="BJ920"/>
      <c r="BK920"/>
      <c r="BL920"/>
      <c r="BM920"/>
    </row>
    <row r="921" spans="2:65" ht="12" hidden="1" customHeight="1" outlineLevel="1" x14ac:dyDescent="0.3">
      <c r="B921" s="701" t="s">
        <v>348</v>
      </c>
      <c r="C921" s="701" t="s">
        <v>349</v>
      </c>
      <c r="E921" s="306" t="s">
        <v>3191</v>
      </c>
      <c r="F921" s="489" t="s">
        <v>2208</v>
      </c>
      <c r="G921" s="489" t="s">
        <v>2208</v>
      </c>
      <c r="H921" s="489" t="s">
        <v>2208</v>
      </c>
      <c r="I921" s="489" t="s">
        <v>2208</v>
      </c>
      <c r="J921" s="489" t="s">
        <v>2208</v>
      </c>
      <c r="K921" s="489" t="s">
        <v>2208</v>
      </c>
      <c r="L921" s="489" t="s">
        <v>2208</v>
      </c>
      <c r="M921" s="489" t="s">
        <v>2208</v>
      </c>
      <c r="N921" s="489" t="s">
        <v>2208</v>
      </c>
      <c r="O921" s="489" t="s">
        <v>2208</v>
      </c>
      <c r="P921" s="489" t="s">
        <v>2208</v>
      </c>
      <c r="Q921" s="489" t="s">
        <v>2208</v>
      </c>
      <c r="R921" s="489" t="s">
        <v>2208</v>
      </c>
      <c r="S921" s="489" t="s">
        <v>2208</v>
      </c>
      <c r="T921" s="489" t="s">
        <v>2208</v>
      </c>
      <c r="U921" s="489" t="s">
        <v>2208</v>
      </c>
      <c r="V921" s="489" t="s">
        <v>2208</v>
      </c>
      <c r="W921" s="489" t="s">
        <v>2208</v>
      </c>
      <c r="X921" s="489" t="s">
        <v>2208</v>
      </c>
      <c r="Y921" s="489" t="s">
        <v>2208</v>
      </c>
      <c r="Z921" s="489" t="s">
        <v>2208</v>
      </c>
      <c r="AA921" s="489" t="s">
        <v>2208</v>
      </c>
      <c r="AB921" s="489" t="s">
        <v>2208</v>
      </c>
      <c r="AC921" s="489" t="s">
        <v>2208</v>
      </c>
      <c r="AD921" s="489" t="s">
        <v>2208</v>
      </c>
      <c r="AE921" s="489" t="s">
        <v>2208</v>
      </c>
      <c r="AF921" s="489" t="s">
        <v>2208</v>
      </c>
      <c r="AG921" s="489" t="s">
        <v>2208</v>
      </c>
      <c r="AH921" s="489" t="s">
        <v>2208</v>
      </c>
      <c r="AI921" s="489" t="s">
        <v>2208</v>
      </c>
      <c r="AJ921" s="489" t="s">
        <v>2208</v>
      </c>
      <c r="AK921" s="489" t="s">
        <v>2208</v>
      </c>
      <c r="AL921" s="489" t="s">
        <v>2208</v>
      </c>
      <c r="AM921" s="489" t="s">
        <v>2208</v>
      </c>
      <c r="AZ921"/>
      <c r="BA921"/>
      <c r="BB921"/>
      <c r="BC921"/>
      <c r="BD921"/>
      <c r="BE921"/>
      <c r="BF921"/>
      <c r="BG921"/>
      <c r="BH921"/>
      <c r="BI921"/>
      <c r="BJ921"/>
      <c r="BK921"/>
      <c r="BL921"/>
      <c r="BM921"/>
    </row>
    <row r="922" spans="2:65" ht="12" hidden="1" customHeight="1" outlineLevel="1" x14ac:dyDescent="0.3">
      <c r="B922" s="701" t="s">
        <v>350</v>
      </c>
      <c r="C922" s="701" t="s">
        <v>483</v>
      </c>
      <c r="E922" s="306" t="s">
        <v>3192</v>
      </c>
      <c r="F922" s="489" t="s">
        <v>2208</v>
      </c>
      <c r="G922" s="489" t="s">
        <v>2208</v>
      </c>
      <c r="H922" s="489" t="s">
        <v>2208</v>
      </c>
      <c r="I922" s="489" t="s">
        <v>2208</v>
      </c>
      <c r="J922" s="489" t="s">
        <v>2208</v>
      </c>
      <c r="K922" s="489" t="s">
        <v>2208</v>
      </c>
      <c r="L922" s="489" t="s">
        <v>2208</v>
      </c>
      <c r="M922" s="489" t="s">
        <v>2208</v>
      </c>
      <c r="N922" s="489" t="s">
        <v>2208</v>
      </c>
      <c r="O922" s="489" t="s">
        <v>2208</v>
      </c>
      <c r="P922" s="489" t="s">
        <v>2208</v>
      </c>
      <c r="Q922" s="489" t="s">
        <v>2208</v>
      </c>
      <c r="R922" s="489" t="s">
        <v>2208</v>
      </c>
      <c r="S922" s="489" t="s">
        <v>2208</v>
      </c>
      <c r="T922" s="489" t="s">
        <v>2208</v>
      </c>
      <c r="U922" s="489" t="s">
        <v>2208</v>
      </c>
      <c r="V922" s="489" t="s">
        <v>2208</v>
      </c>
      <c r="W922" s="489" t="s">
        <v>2208</v>
      </c>
      <c r="X922" s="489" t="s">
        <v>2208</v>
      </c>
      <c r="Y922" s="489" t="s">
        <v>2208</v>
      </c>
      <c r="Z922" s="489" t="s">
        <v>2208</v>
      </c>
      <c r="AA922" s="489" t="s">
        <v>2208</v>
      </c>
      <c r="AB922" s="489" t="s">
        <v>2208</v>
      </c>
      <c r="AC922" s="489" t="s">
        <v>2208</v>
      </c>
      <c r="AD922" s="489" t="s">
        <v>2208</v>
      </c>
      <c r="AE922" s="489" t="s">
        <v>2208</v>
      </c>
      <c r="AF922" s="489" t="s">
        <v>2208</v>
      </c>
      <c r="AG922" s="489" t="s">
        <v>2208</v>
      </c>
      <c r="AH922" s="489" t="s">
        <v>2208</v>
      </c>
      <c r="AI922" s="489" t="s">
        <v>2208</v>
      </c>
      <c r="AJ922" s="489" t="s">
        <v>2208</v>
      </c>
      <c r="AK922" s="489" t="s">
        <v>2208</v>
      </c>
      <c r="AL922" s="489" t="s">
        <v>2208</v>
      </c>
      <c r="AM922" s="489" t="s">
        <v>2208</v>
      </c>
      <c r="AZ922"/>
      <c r="BA922"/>
      <c r="BB922"/>
      <c r="BC922"/>
      <c r="BD922"/>
      <c r="BE922"/>
      <c r="BF922"/>
      <c r="BG922"/>
      <c r="BH922"/>
      <c r="BI922"/>
      <c r="BJ922"/>
      <c r="BK922"/>
      <c r="BL922"/>
      <c r="BM922"/>
    </row>
    <row r="923" spans="2:65" ht="12" hidden="1" customHeight="1" outlineLevel="1" x14ac:dyDescent="0.3">
      <c r="B923" s="701" t="s">
        <v>352</v>
      </c>
      <c r="C923" s="701" t="s">
        <v>353</v>
      </c>
      <c r="E923" s="306" t="s">
        <v>3193</v>
      </c>
      <c r="F923" s="489" t="s">
        <v>2208</v>
      </c>
      <c r="G923" s="489" t="s">
        <v>2208</v>
      </c>
      <c r="H923" s="489" t="s">
        <v>2208</v>
      </c>
      <c r="I923" s="489" t="s">
        <v>2208</v>
      </c>
      <c r="J923" s="489" t="s">
        <v>2208</v>
      </c>
      <c r="K923" s="489" t="s">
        <v>2208</v>
      </c>
      <c r="L923" s="489" t="s">
        <v>2208</v>
      </c>
      <c r="M923" s="489" t="s">
        <v>2208</v>
      </c>
      <c r="N923" s="489" t="s">
        <v>2208</v>
      </c>
      <c r="O923" s="489" t="s">
        <v>2208</v>
      </c>
      <c r="P923" s="489" t="s">
        <v>2208</v>
      </c>
      <c r="Q923" s="489" t="s">
        <v>2208</v>
      </c>
      <c r="R923" s="489" t="s">
        <v>2208</v>
      </c>
      <c r="S923" s="489" t="s">
        <v>2208</v>
      </c>
      <c r="T923" s="489" t="s">
        <v>2208</v>
      </c>
      <c r="U923" s="489" t="s">
        <v>2208</v>
      </c>
      <c r="V923" s="489" t="s">
        <v>2208</v>
      </c>
      <c r="W923" s="489" t="s">
        <v>2208</v>
      </c>
      <c r="X923" s="489" t="s">
        <v>2208</v>
      </c>
      <c r="Y923" s="489" t="s">
        <v>2208</v>
      </c>
      <c r="Z923" s="489" t="s">
        <v>2208</v>
      </c>
      <c r="AA923" s="489" t="s">
        <v>2208</v>
      </c>
      <c r="AB923" s="489" t="s">
        <v>2208</v>
      </c>
      <c r="AC923" s="489" t="s">
        <v>2208</v>
      </c>
      <c r="AD923" s="489" t="s">
        <v>2208</v>
      </c>
      <c r="AE923" s="489" t="s">
        <v>2208</v>
      </c>
      <c r="AF923" s="489" t="s">
        <v>2208</v>
      </c>
      <c r="AG923" s="489" t="s">
        <v>2208</v>
      </c>
      <c r="AH923" s="489" t="s">
        <v>2208</v>
      </c>
      <c r="AI923" s="489" t="s">
        <v>2208</v>
      </c>
      <c r="AJ923" s="489" t="s">
        <v>2208</v>
      </c>
      <c r="AK923" s="489" t="s">
        <v>2208</v>
      </c>
      <c r="AL923" s="489" t="s">
        <v>2208</v>
      </c>
      <c r="AM923" s="489" t="s">
        <v>2208</v>
      </c>
    </row>
    <row r="924" spans="2:65" ht="12" hidden="1" customHeight="1" outlineLevel="1" x14ac:dyDescent="0.3">
      <c r="B924" s="701" t="s">
        <v>354</v>
      </c>
      <c r="C924" s="701" t="s">
        <v>355</v>
      </c>
      <c r="E924" s="306" t="s">
        <v>3194</v>
      </c>
      <c r="F924" s="489" t="s">
        <v>2208</v>
      </c>
      <c r="G924" s="489" t="s">
        <v>2208</v>
      </c>
      <c r="H924" s="489" t="s">
        <v>2208</v>
      </c>
      <c r="I924" s="489" t="s">
        <v>2208</v>
      </c>
      <c r="J924" s="489" t="s">
        <v>2208</v>
      </c>
      <c r="K924" s="489" t="s">
        <v>2208</v>
      </c>
      <c r="L924" s="489" t="s">
        <v>2208</v>
      </c>
      <c r="M924" s="489" t="s">
        <v>2208</v>
      </c>
      <c r="N924" s="489" t="s">
        <v>2208</v>
      </c>
      <c r="O924" s="489" t="s">
        <v>2208</v>
      </c>
      <c r="P924" s="489" t="s">
        <v>2208</v>
      </c>
      <c r="Q924" s="489" t="s">
        <v>2208</v>
      </c>
      <c r="R924" s="489" t="s">
        <v>2208</v>
      </c>
      <c r="S924" s="489" t="s">
        <v>2208</v>
      </c>
      <c r="T924" s="489" t="s">
        <v>2208</v>
      </c>
      <c r="U924" s="489" t="s">
        <v>2208</v>
      </c>
      <c r="V924" s="489" t="s">
        <v>2208</v>
      </c>
      <c r="W924" s="489" t="s">
        <v>2208</v>
      </c>
      <c r="X924" s="489" t="s">
        <v>2208</v>
      </c>
      <c r="Y924" s="489" t="s">
        <v>2208</v>
      </c>
      <c r="Z924" s="489" t="s">
        <v>2208</v>
      </c>
      <c r="AA924" s="489" t="s">
        <v>2208</v>
      </c>
      <c r="AB924" s="489" t="s">
        <v>2208</v>
      </c>
      <c r="AC924" s="489" t="s">
        <v>2208</v>
      </c>
      <c r="AD924" s="489" t="s">
        <v>2208</v>
      </c>
      <c r="AE924" s="489" t="s">
        <v>2208</v>
      </c>
      <c r="AF924" s="489" t="s">
        <v>2208</v>
      </c>
      <c r="AG924" s="489" t="s">
        <v>2208</v>
      </c>
      <c r="AH924" s="489" t="s">
        <v>2208</v>
      </c>
      <c r="AI924" s="489" t="s">
        <v>2208</v>
      </c>
      <c r="AJ924" s="489" t="s">
        <v>2208</v>
      </c>
      <c r="AK924" s="489" t="s">
        <v>2208</v>
      </c>
      <c r="AL924" s="489" t="s">
        <v>2208</v>
      </c>
      <c r="AM924" s="489" t="s">
        <v>2208</v>
      </c>
      <c r="AZ924"/>
      <c r="BA924"/>
      <c r="BB924"/>
      <c r="BC924"/>
      <c r="BD924"/>
      <c r="BE924"/>
      <c r="BF924"/>
      <c r="BG924"/>
      <c r="BH924"/>
      <c r="BI924"/>
      <c r="BJ924"/>
      <c r="BK924"/>
      <c r="BL924"/>
      <c r="BM924"/>
    </row>
    <row r="925" spans="2:65" ht="12" hidden="1" customHeight="1" outlineLevel="1" x14ac:dyDescent="0.3">
      <c r="B925" s="701" t="s">
        <v>356</v>
      </c>
      <c r="C925" s="701" t="s">
        <v>357</v>
      </c>
      <c r="E925" s="306" t="s">
        <v>3195</v>
      </c>
      <c r="F925" s="489" t="s">
        <v>2208</v>
      </c>
      <c r="G925" s="489" t="s">
        <v>2208</v>
      </c>
      <c r="H925" s="489" t="s">
        <v>2208</v>
      </c>
      <c r="I925" s="489" t="s">
        <v>2208</v>
      </c>
      <c r="J925" s="489" t="s">
        <v>2208</v>
      </c>
      <c r="K925" s="489" t="s">
        <v>2208</v>
      </c>
      <c r="L925" s="489" t="s">
        <v>2208</v>
      </c>
      <c r="M925" s="489" t="s">
        <v>2208</v>
      </c>
      <c r="N925" s="489" t="s">
        <v>2208</v>
      </c>
      <c r="O925" s="489" t="s">
        <v>2208</v>
      </c>
      <c r="P925" s="489" t="s">
        <v>2208</v>
      </c>
      <c r="Q925" s="489" t="s">
        <v>2208</v>
      </c>
      <c r="R925" s="489" t="s">
        <v>2208</v>
      </c>
      <c r="S925" s="489" t="s">
        <v>2208</v>
      </c>
      <c r="T925" s="489" t="s">
        <v>2208</v>
      </c>
      <c r="U925" s="489" t="s">
        <v>2208</v>
      </c>
      <c r="V925" s="489" t="s">
        <v>2208</v>
      </c>
      <c r="W925" s="489" t="s">
        <v>2208</v>
      </c>
      <c r="X925" s="489" t="s">
        <v>2208</v>
      </c>
      <c r="Y925" s="489" t="s">
        <v>2208</v>
      </c>
      <c r="Z925" s="489" t="s">
        <v>2208</v>
      </c>
      <c r="AA925" s="489" t="s">
        <v>2208</v>
      </c>
      <c r="AB925" s="489" t="s">
        <v>2208</v>
      </c>
      <c r="AC925" s="489" t="s">
        <v>2208</v>
      </c>
      <c r="AD925" s="489" t="s">
        <v>2208</v>
      </c>
      <c r="AE925" s="489" t="s">
        <v>2208</v>
      </c>
      <c r="AF925" s="489" t="s">
        <v>2208</v>
      </c>
      <c r="AG925" s="489" t="s">
        <v>2208</v>
      </c>
      <c r="AH925" s="489" t="s">
        <v>2208</v>
      </c>
      <c r="AI925" s="489" t="s">
        <v>2208</v>
      </c>
      <c r="AJ925" s="489" t="s">
        <v>2208</v>
      </c>
      <c r="AK925" s="489" t="s">
        <v>2208</v>
      </c>
      <c r="AL925" s="489" t="s">
        <v>2208</v>
      </c>
      <c r="AM925" s="489" t="s">
        <v>2208</v>
      </c>
    </row>
    <row r="926" spans="2:65" ht="12" hidden="1" customHeight="1" outlineLevel="1" x14ac:dyDescent="0.3">
      <c r="B926" s="701" t="s">
        <v>358</v>
      </c>
      <c r="C926" s="701" t="s">
        <v>359</v>
      </c>
      <c r="E926" s="306" t="s">
        <v>3196</v>
      </c>
      <c r="F926" s="489" t="s">
        <v>2208</v>
      </c>
      <c r="G926" s="489" t="s">
        <v>2208</v>
      </c>
      <c r="H926" s="489" t="s">
        <v>2208</v>
      </c>
      <c r="I926" s="489" t="s">
        <v>2208</v>
      </c>
      <c r="J926" s="489" t="s">
        <v>2208</v>
      </c>
      <c r="K926" s="489" t="s">
        <v>2208</v>
      </c>
      <c r="L926" s="489" t="s">
        <v>2208</v>
      </c>
      <c r="M926" s="489" t="s">
        <v>2208</v>
      </c>
      <c r="N926" s="489" t="s">
        <v>2208</v>
      </c>
      <c r="O926" s="489" t="s">
        <v>2208</v>
      </c>
      <c r="P926" s="489" t="s">
        <v>2208</v>
      </c>
      <c r="Q926" s="489" t="s">
        <v>2208</v>
      </c>
      <c r="R926" s="489" t="s">
        <v>2208</v>
      </c>
      <c r="S926" s="489" t="s">
        <v>2208</v>
      </c>
      <c r="T926" s="489" t="s">
        <v>2208</v>
      </c>
      <c r="U926" s="489" t="s">
        <v>2208</v>
      </c>
      <c r="V926" s="489" t="s">
        <v>2208</v>
      </c>
      <c r="W926" s="489" t="s">
        <v>2208</v>
      </c>
      <c r="X926" s="489" t="s">
        <v>2208</v>
      </c>
      <c r="Y926" s="489" t="s">
        <v>2208</v>
      </c>
      <c r="Z926" s="489" t="s">
        <v>2208</v>
      </c>
      <c r="AA926" s="489" t="s">
        <v>2208</v>
      </c>
      <c r="AB926" s="489" t="s">
        <v>2208</v>
      </c>
      <c r="AC926" s="489" t="s">
        <v>2208</v>
      </c>
      <c r="AD926" s="489" t="s">
        <v>2208</v>
      </c>
      <c r="AE926" s="489" t="s">
        <v>2208</v>
      </c>
      <c r="AF926" s="489" t="s">
        <v>2208</v>
      </c>
      <c r="AG926" s="489" t="s">
        <v>2208</v>
      </c>
      <c r="AH926" s="489" t="s">
        <v>2208</v>
      </c>
      <c r="AI926" s="489" t="s">
        <v>2208</v>
      </c>
      <c r="AJ926" s="489" t="s">
        <v>2208</v>
      </c>
      <c r="AK926" s="489" t="s">
        <v>2208</v>
      </c>
      <c r="AL926" s="489" t="s">
        <v>2208</v>
      </c>
      <c r="AM926" s="489" t="s">
        <v>2208</v>
      </c>
    </row>
    <row r="927" spans="2:65" ht="12" hidden="1" customHeight="1" outlineLevel="1" x14ac:dyDescent="0.3">
      <c r="B927" s="701" t="s">
        <v>360</v>
      </c>
      <c r="C927" s="701" t="s">
        <v>484</v>
      </c>
      <c r="E927" s="306" t="s">
        <v>3197</v>
      </c>
      <c r="F927" s="489" t="s">
        <v>2208</v>
      </c>
      <c r="G927" s="489" t="s">
        <v>2208</v>
      </c>
      <c r="H927" s="489" t="s">
        <v>2208</v>
      </c>
      <c r="I927" s="489" t="s">
        <v>2208</v>
      </c>
      <c r="J927" s="489" t="s">
        <v>2208</v>
      </c>
      <c r="K927" s="489" t="s">
        <v>2208</v>
      </c>
      <c r="L927" s="489" t="s">
        <v>2208</v>
      </c>
      <c r="M927" s="489" t="s">
        <v>2208</v>
      </c>
      <c r="N927" s="489" t="s">
        <v>2208</v>
      </c>
      <c r="O927" s="489" t="s">
        <v>2208</v>
      </c>
      <c r="P927" s="489" t="s">
        <v>2208</v>
      </c>
      <c r="Q927" s="489" t="s">
        <v>2208</v>
      </c>
      <c r="R927" s="489" t="s">
        <v>2208</v>
      </c>
      <c r="S927" s="489" t="s">
        <v>2208</v>
      </c>
      <c r="T927" s="489" t="s">
        <v>2208</v>
      </c>
      <c r="U927" s="489" t="s">
        <v>2208</v>
      </c>
      <c r="V927" s="489" t="s">
        <v>2208</v>
      </c>
      <c r="W927" s="489" t="s">
        <v>2208</v>
      </c>
      <c r="X927" s="489" t="s">
        <v>2208</v>
      </c>
      <c r="Y927" s="489" t="s">
        <v>2208</v>
      </c>
      <c r="Z927" s="489" t="s">
        <v>2208</v>
      </c>
      <c r="AA927" s="489" t="s">
        <v>2208</v>
      </c>
      <c r="AB927" s="489" t="s">
        <v>2208</v>
      </c>
      <c r="AC927" s="489" t="s">
        <v>2208</v>
      </c>
      <c r="AD927" s="489" t="s">
        <v>2208</v>
      </c>
      <c r="AE927" s="489" t="s">
        <v>2208</v>
      </c>
      <c r="AF927" s="489" t="s">
        <v>2208</v>
      </c>
      <c r="AG927" s="489" t="s">
        <v>2208</v>
      </c>
      <c r="AH927" s="489" t="s">
        <v>2208</v>
      </c>
      <c r="AI927" s="489" t="s">
        <v>2208</v>
      </c>
      <c r="AJ927" s="489" t="s">
        <v>2208</v>
      </c>
      <c r="AK927" s="489" t="s">
        <v>2208</v>
      </c>
      <c r="AL927" s="489" t="s">
        <v>2208</v>
      </c>
      <c r="AM927" s="489" t="s">
        <v>2208</v>
      </c>
    </row>
    <row r="928" spans="2:65" ht="12" hidden="1" customHeight="1" outlineLevel="1" x14ac:dyDescent="0.3">
      <c r="B928" s="701" t="s">
        <v>485</v>
      </c>
      <c r="C928" s="701" t="s">
        <v>486</v>
      </c>
      <c r="E928" s="306" t="s">
        <v>3198</v>
      </c>
      <c r="F928" s="489" t="s">
        <v>2208</v>
      </c>
      <c r="G928" s="489" t="s">
        <v>2208</v>
      </c>
      <c r="H928" s="489" t="s">
        <v>2208</v>
      </c>
      <c r="I928" s="489" t="s">
        <v>2208</v>
      </c>
      <c r="J928" s="489" t="s">
        <v>2208</v>
      </c>
      <c r="K928" s="489" t="s">
        <v>2208</v>
      </c>
      <c r="L928" s="489" t="s">
        <v>2208</v>
      </c>
      <c r="M928" s="489" t="s">
        <v>2208</v>
      </c>
      <c r="N928" s="489" t="s">
        <v>2208</v>
      </c>
      <c r="O928" s="489" t="s">
        <v>2208</v>
      </c>
      <c r="P928" s="489" t="s">
        <v>2208</v>
      </c>
      <c r="Q928" s="489" t="s">
        <v>2208</v>
      </c>
      <c r="R928" s="489" t="s">
        <v>2208</v>
      </c>
      <c r="S928" s="489" t="s">
        <v>2208</v>
      </c>
      <c r="T928" s="489" t="s">
        <v>2208</v>
      </c>
      <c r="U928" s="489" t="s">
        <v>2208</v>
      </c>
      <c r="V928" s="489" t="s">
        <v>2208</v>
      </c>
      <c r="W928" s="489" t="s">
        <v>2208</v>
      </c>
      <c r="X928" s="489" t="s">
        <v>2208</v>
      </c>
      <c r="Y928" s="489" t="s">
        <v>2208</v>
      </c>
      <c r="Z928" s="489" t="s">
        <v>2208</v>
      </c>
      <c r="AA928" s="489" t="s">
        <v>2208</v>
      </c>
      <c r="AB928" s="489" t="s">
        <v>2208</v>
      </c>
      <c r="AC928" s="489" t="s">
        <v>2208</v>
      </c>
      <c r="AD928" s="489" t="s">
        <v>2208</v>
      </c>
      <c r="AE928" s="489" t="s">
        <v>2208</v>
      </c>
      <c r="AF928" s="489" t="s">
        <v>2208</v>
      </c>
      <c r="AG928" s="489" t="s">
        <v>2208</v>
      </c>
      <c r="AH928" s="489" t="s">
        <v>2208</v>
      </c>
      <c r="AI928" s="489" t="s">
        <v>2208</v>
      </c>
      <c r="AJ928" s="489" t="s">
        <v>2208</v>
      </c>
      <c r="AK928" s="489" t="s">
        <v>2208</v>
      </c>
      <c r="AL928" s="489" t="s">
        <v>2208</v>
      </c>
      <c r="AM928" s="489" t="s">
        <v>2208</v>
      </c>
    </row>
    <row r="929" spans="2:39" ht="12" hidden="1" customHeight="1" outlineLevel="1" x14ac:dyDescent="0.3">
      <c r="B929" s="701"/>
      <c r="C929" s="701" t="s">
        <v>201</v>
      </c>
      <c r="E929" s="306" t="s">
        <v>3199</v>
      </c>
      <c r="F929" s="489" t="s">
        <v>2208</v>
      </c>
      <c r="G929" s="489" t="s">
        <v>2208</v>
      </c>
      <c r="H929" s="489" t="s">
        <v>2208</v>
      </c>
      <c r="I929" s="489" t="s">
        <v>2208</v>
      </c>
      <c r="J929" s="489" t="s">
        <v>2208</v>
      </c>
      <c r="K929" s="489" t="s">
        <v>2208</v>
      </c>
      <c r="L929" s="489" t="s">
        <v>2208</v>
      </c>
      <c r="M929" s="489" t="s">
        <v>2208</v>
      </c>
      <c r="N929" s="489" t="s">
        <v>2208</v>
      </c>
      <c r="O929" s="489" t="s">
        <v>2208</v>
      </c>
      <c r="P929" s="489" t="s">
        <v>2208</v>
      </c>
      <c r="Q929" s="489" t="s">
        <v>2208</v>
      </c>
      <c r="R929" s="489" t="s">
        <v>2208</v>
      </c>
      <c r="S929" s="489" t="s">
        <v>2208</v>
      </c>
      <c r="T929" s="489" t="s">
        <v>2208</v>
      </c>
      <c r="U929" s="489" t="s">
        <v>2208</v>
      </c>
      <c r="V929" s="489" t="s">
        <v>2208</v>
      </c>
      <c r="W929" s="489" t="s">
        <v>2208</v>
      </c>
      <c r="X929" s="489" t="s">
        <v>2208</v>
      </c>
      <c r="Y929" s="489" t="s">
        <v>2208</v>
      </c>
      <c r="Z929" s="489" t="s">
        <v>2208</v>
      </c>
      <c r="AA929" s="489" t="s">
        <v>2208</v>
      </c>
      <c r="AB929" s="489" t="s">
        <v>2208</v>
      </c>
      <c r="AC929" s="489" t="s">
        <v>2208</v>
      </c>
      <c r="AD929" s="489" t="s">
        <v>2208</v>
      </c>
      <c r="AE929" s="489" t="s">
        <v>2208</v>
      </c>
      <c r="AF929" s="489" t="s">
        <v>2208</v>
      </c>
      <c r="AG929" s="489" t="s">
        <v>2208</v>
      </c>
      <c r="AH929" s="489" t="s">
        <v>2208</v>
      </c>
      <c r="AI929" s="489" t="s">
        <v>2208</v>
      </c>
      <c r="AJ929" s="489" t="s">
        <v>2208</v>
      </c>
      <c r="AK929" s="489" t="s">
        <v>2208</v>
      </c>
      <c r="AL929" s="489" t="s">
        <v>2208</v>
      </c>
      <c r="AM929" s="489" t="s">
        <v>2208</v>
      </c>
    </row>
    <row r="930" spans="2:39" ht="12" hidden="1" customHeight="1" outlineLevel="1" x14ac:dyDescent="0.3">
      <c r="B930" s="701" t="s">
        <v>480</v>
      </c>
      <c r="C930" s="701"/>
      <c r="E930" s="306"/>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6"/>
      <c r="AD930" s="306"/>
      <c r="AE930" s="306"/>
      <c r="AF930" s="306"/>
      <c r="AG930" s="306"/>
      <c r="AH930" s="306"/>
      <c r="AI930" s="306"/>
      <c r="AJ930" s="306"/>
      <c r="AK930" s="306"/>
      <c r="AL930" s="306"/>
      <c r="AM930" s="306"/>
    </row>
    <row r="931" spans="2:39" ht="12" hidden="1" customHeight="1" outlineLevel="1" x14ac:dyDescent="0.3">
      <c r="B931" s="701"/>
      <c r="C931" s="701"/>
      <c r="E931" s="306"/>
      <c r="F931" s="306"/>
      <c r="G931" s="306"/>
      <c r="H931" s="306"/>
      <c r="I931" s="306"/>
      <c r="J931" s="306"/>
      <c r="K931" s="306"/>
      <c r="L931" s="306"/>
      <c r="M931" s="306"/>
      <c r="N931" s="306"/>
      <c r="O931" s="306"/>
      <c r="P931" s="306"/>
      <c r="Q931" s="306"/>
      <c r="R931" s="306"/>
      <c r="S931" s="306"/>
      <c r="T931" s="306"/>
      <c r="U931" s="306"/>
      <c r="V931" s="306"/>
      <c r="W931" s="306"/>
      <c r="X931" s="306"/>
      <c r="Y931" s="306"/>
      <c r="Z931" s="306"/>
      <c r="AA931" s="306"/>
      <c r="AB931" s="306"/>
      <c r="AC931" s="306"/>
      <c r="AD931" s="306"/>
      <c r="AE931" s="306"/>
      <c r="AF931" s="306"/>
      <c r="AG931" s="306"/>
      <c r="AH931" s="306"/>
      <c r="AI931" s="306"/>
      <c r="AJ931" s="306"/>
      <c r="AK931" s="306"/>
      <c r="AL931" s="306"/>
      <c r="AM931" s="306"/>
    </row>
    <row r="932" spans="2:39" ht="12" customHeight="1" collapsed="1" x14ac:dyDescent="0.3">
      <c r="B932" s="701" t="s">
        <v>3200</v>
      </c>
      <c r="C932" s="701"/>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306"/>
      <c r="AE932" s="306"/>
      <c r="AF932" s="306"/>
      <c r="AG932" s="306"/>
      <c r="AH932" s="306"/>
      <c r="AI932" s="306"/>
      <c r="AJ932" s="306"/>
      <c r="AK932" s="306"/>
      <c r="AL932" s="306"/>
      <c r="AM932" s="306"/>
    </row>
    <row r="933" spans="2:39" ht="12" hidden="1" customHeight="1" outlineLevel="1" x14ac:dyDescent="0.3">
      <c r="B933" s="701"/>
      <c r="C933" s="701" t="s">
        <v>487</v>
      </c>
      <c r="E933" s="306"/>
      <c r="F933" s="306"/>
      <c r="G933" s="306"/>
      <c r="H933" s="306"/>
      <c r="I933" s="306"/>
      <c r="J933" s="306"/>
      <c r="K933" s="306"/>
      <c r="L933" s="306"/>
      <c r="M933" s="306"/>
      <c r="N933" s="306"/>
      <c r="O933" s="306"/>
      <c r="P933" s="306"/>
      <c r="Q933" s="306"/>
      <c r="R933" s="306"/>
      <c r="S933" s="306"/>
      <c r="T933" s="306"/>
      <c r="U933" s="306"/>
      <c r="V933" s="306"/>
      <c r="W933" s="306"/>
      <c r="X933" s="306"/>
      <c r="Y933" s="306"/>
      <c r="Z933" s="306"/>
      <c r="AA933" s="306"/>
      <c r="AB933" s="306"/>
      <c r="AC933" s="306"/>
      <c r="AD933" s="306"/>
      <c r="AE933" s="306"/>
      <c r="AF933" s="306"/>
      <c r="AG933" s="306"/>
      <c r="AH933" s="306"/>
      <c r="AI933" s="306"/>
      <c r="AJ933" s="306"/>
      <c r="AK933" s="306"/>
      <c r="AL933" s="306"/>
      <c r="AM933" s="306"/>
    </row>
    <row r="934" spans="2:39" ht="12" hidden="1" customHeight="1" outlineLevel="1" x14ac:dyDescent="0.3">
      <c r="B934" s="701" t="s">
        <v>320</v>
      </c>
      <c r="C934" s="701" t="s">
        <v>321</v>
      </c>
      <c r="E934" s="306" t="s">
        <v>3201</v>
      </c>
      <c r="F934" s="489" t="s">
        <v>2208</v>
      </c>
      <c r="G934" s="489" t="s">
        <v>2208</v>
      </c>
      <c r="H934" s="489" t="s">
        <v>2208</v>
      </c>
      <c r="I934" s="489" t="s">
        <v>2208</v>
      </c>
      <c r="J934" s="489" t="s">
        <v>2208</v>
      </c>
      <c r="K934" s="489" t="s">
        <v>2208</v>
      </c>
      <c r="L934" s="489" t="s">
        <v>2208</v>
      </c>
      <c r="M934" s="489" t="s">
        <v>2208</v>
      </c>
      <c r="N934" s="489" t="s">
        <v>2208</v>
      </c>
      <c r="O934" s="489" t="s">
        <v>2208</v>
      </c>
      <c r="P934" s="489" t="s">
        <v>2208</v>
      </c>
      <c r="Q934" s="489" t="s">
        <v>2208</v>
      </c>
      <c r="R934" s="489" t="s">
        <v>2208</v>
      </c>
      <c r="S934" s="489" t="s">
        <v>2208</v>
      </c>
      <c r="T934" s="489" t="s">
        <v>2208</v>
      </c>
      <c r="U934" s="489" t="s">
        <v>2208</v>
      </c>
      <c r="V934" s="489" t="s">
        <v>2208</v>
      </c>
      <c r="W934" s="489" t="s">
        <v>2208</v>
      </c>
      <c r="X934" s="489" t="s">
        <v>2208</v>
      </c>
      <c r="Y934" s="489" t="s">
        <v>2208</v>
      </c>
      <c r="Z934" s="489" t="s">
        <v>2208</v>
      </c>
      <c r="AA934" s="489" t="s">
        <v>2208</v>
      </c>
      <c r="AB934" s="489" t="s">
        <v>2208</v>
      </c>
      <c r="AC934" s="489" t="s">
        <v>2208</v>
      </c>
      <c r="AD934" s="489" t="s">
        <v>2208</v>
      </c>
      <c r="AE934" s="489" t="s">
        <v>2208</v>
      </c>
      <c r="AF934" s="489" t="s">
        <v>2208</v>
      </c>
      <c r="AG934" s="489" t="s">
        <v>2208</v>
      </c>
      <c r="AH934" s="489" t="s">
        <v>2208</v>
      </c>
      <c r="AI934" s="489" t="s">
        <v>2208</v>
      </c>
      <c r="AJ934" s="489" t="s">
        <v>2208</v>
      </c>
      <c r="AK934" s="489" t="s">
        <v>2208</v>
      </c>
      <c r="AL934" s="489" t="s">
        <v>2208</v>
      </c>
      <c r="AM934" s="489" t="s">
        <v>2208</v>
      </c>
    </row>
    <row r="935" spans="2:39" ht="12" hidden="1" customHeight="1" outlineLevel="1" x14ac:dyDescent="0.3">
      <c r="B935" s="701" t="s">
        <v>322</v>
      </c>
      <c r="C935" s="701" t="s">
        <v>323</v>
      </c>
      <c r="E935" s="306" t="s">
        <v>3202</v>
      </c>
      <c r="F935" s="489" t="s">
        <v>2208</v>
      </c>
      <c r="G935" s="489" t="s">
        <v>2208</v>
      </c>
      <c r="H935" s="489" t="s">
        <v>2208</v>
      </c>
      <c r="I935" s="489" t="s">
        <v>2208</v>
      </c>
      <c r="J935" s="489" t="s">
        <v>2208</v>
      </c>
      <c r="K935" s="489" t="s">
        <v>2208</v>
      </c>
      <c r="L935" s="489" t="s">
        <v>2208</v>
      </c>
      <c r="M935" s="489" t="s">
        <v>2208</v>
      </c>
      <c r="N935" s="489" t="s">
        <v>2208</v>
      </c>
      <c r="O935" s="489" t="s">
        <v>2208</v>
      </c>
      <c r="P935" s="489" t="s">
        <v>2208</v>
      </c>
      <c r="Q935" s="489" t="s">
        <v>2208</v>
      </c>
      <c r="R935" s="489" t="s">
        <v>2208</v>
      </c>
      <c r="S935" s="489" t="s">
        <v>2208</v>
      </c>
      <c r="T935" s="489" t="s">
        <v>2208</v>
      </c>
      <c r="U935" s="489" t="s">
        <v>2208</v>
      </c>
      <c r="V935" s="489" t="s">
        <v>2208</v>
      </c>
      <c r="W935" s="489" t="s">
        <v>2208</v>
      </c>
      <c r="X935" s="489" t="s">
        <v>2208</v>
      </c>
      <c r="Y935" s="489" t="s">
        <v>2208</v>
      </c>
      <c r="Z935" s="489" t="s">
        <v>2208</v>
      </c>
      <c r="AA935" s="489" t="s">
        <v>2208</v>
      </c>
      <c r="AB935" s="489" t="s">
        <v>2208</v>
      </c>
      <c r="AC935" s="489" t="s">
        <v>2208</v>
      </c>
      <c r="AD935" s="489" t="s">
        <v>2208</v>
      </c>
      <c r="AE935" s="489" t="s">
        <v>2208</v>
      </c>
      <c r="AF935" s="489" t="s">
        <v>2208</v>
      </c>
      <c r="AG935" s="489" t="s">
        <v>2208</v>
      </c>
      <c r="AH935" s="489" t="s">
        <v>2208</v>
      </c>
      <c r="AI935" s="489" t="s">
        <v>2208</v>
      </c>
      <c r="AJ935" s="489" t="s">
        <v>2208</v>
      </c>
      <c r="AK935" s="489" t="s">
        <v>2208</v>
      </c>
      <c r="AL935" s="489" t="s">
        <v>2208</v>
      </c>
      <c r="AM935" s="489" t="s">
        <v>2208</v>
      </c>
    </row>
    <row r="936" spans="2:39" ht="12" hidden="1" customHeight="1" outlineLevel="1" x14ac:dyDescent="0.3">
      <c r="B936" s="701" t="s">
        <v>324</v>
      </c>
      <c r="C936" s="701" t="s">
        <v>325</v>
      </c>
      <c r="E936" s="306" t="s">
        <v>3203</v>
      </c>
      <c r="F936" s="489" t="s">
        <v>2208</v>
      </c>
      <c r="G936" s="489" t="s">
        <v>2208</v>
      </c>
      <c r="H936" s="489" t="s">
        <v>2208</v>
      </c>
      <c r="I936" s="489" t="s">
        <v>2208</v>
      </c>
      <c r="J936" s="489" t="s">
        <v>2208</v>
      </c>
      <c r="K936" s="489" t="s">
        <v>2208</v>
      </c>
      <c r="L936" s="489" t="s">
        <v>2208</v>
      </c>
      <c r="M936" s="489" t="s">
        <v>2208</v>
      </c>
      <c r="N936" s="489" t="s">
        <v>2208</v>
      </c>
      <c r="O936" s="489" t="s">
        <v>2208</v>
      </c>
      <c r="P936" s="489" t="s">
        <v>2208</v>
      </c>
      <c r="Q936" s="489" t="s">
        <v>2208</v>
      </c>
      <c r="R936" s="489" t="s">
        <v>2208</v>
      </c>
      <c r="S936" s="489" t="s">
        <v>2208</v>
      </c>
      <c r="T936" s="489" t="s">
        <v>2208</v>
      </c>
      <c r="U936" s="489" t="s">
        <v>2208</v>
      </c>
      <c r="V936" s="489" t="s">
        <v>2208</v>
      </c>
      <c r="W936" s="489" t="s">
        <v>2208</v>
      </c>
      <c r="X936" s="489" t="s">
        <v>2208</v>
      </c>
      <c r="Y936" s="489" t="s">
        <v>2208</v>
      </c>
      <c r="Z936" s="489" t="s">
        <v>2208</v>
      </c>
      <c r="AA936" s="489" t="s">
        <v>2208</v>
      </c>
      <c r="AB936" s="489" t="s">
        <v>2208</v>
      </c>
      <c r="AC936" s="489" t="s">
        <v>2208</v>
      </c>
      <c r="AD936" s="489" t="s">
        <v>2208</v>
      </c>
      <c r="AE936" s="489" t="s">
        <v>2208</v>
      </c>
      <c r="AF936" s="489" t="s">
        <v>2208</v>
      </c>
      <c r="AG936" s="489" t="s">
        <v>2208</v>
      </c>
      <c r="AH936" s="489" t="s">
        <v>2208</v>
      </c>
      <c r="AI936" s="489" t="s">
        <v>2208</v>
      </c>
      <c r="AJ936" s="489" t="s">
        <v>2208</v>
      </c>
      <c r="AK936" s="489" t="s">
        <v>2208</v>
      </c>
      <c r="AL936" s="489" t="s">
        <v>2208</v>
      </c>
      <c r="AM936" s="489" t="s">
        <v>2208</v>
      </c>
    </row>
    <row r="937" spans="2:39" ht="12" hidden="1" customHeight="1" outlineLevel="1" x14ac:dyDescent="0.3">
      <c r="B937" s="701" t="s">
        <v>326</v>
      </c>
      <c r="C937" s="701" t="s">
        <v>327</v>
      </c>
      <c r="E937" s="306" t="s">
        <v>3204</v>
      </c>
      <c r="F937" s="489" t="s">
        <v>2208</v>
      </c>
      <c r="G937" s="489" t="s">
        <v>2208</v>
      </c>
      <c r="H937" s="489" t="s">
        <v>2208</v>
      </c>
      <c r="I937" s="489" t="s">
        <v>2208</v>
      </c>
      <c r="J937" s="489" t="s">
        <v>2208</v>
      </c>
      <c r="K937" s="489" t="s">
        <v>2208</v>
      </c>
      <c r="L937" s="489" t="s">
        <v>2208</v>
      </c>
      <c r="M937" s="489" t="s">
        <v>2208</v>
      </c>
      <c r="N937" s="489" t="s">
        <v>2208</v>
      </c>
      <c r="O937" s="489" t="s">
        <v>2208</v>
      </c>
      <c r="P937" s="489" t="s">
        <v>2208</v>
      </c>
      <c r="Q937" s="489" t="s">
        <v>2208</v>
      </c>
      <c r="R937" s="489" t="s">
        <v>2208</v>
      </c>
      <c r="S937" s="489" t="s">
        <v>2208</v>
      </c>
      <c r="T937" s="489" t="s">
        <v>2208</v>
      </c>
      <c r="U937" s="489" t="s">
        <v>2208</v>
      </c>
      <c r="V937" s="489" t="s">
        <v>2208</v>
      </c>
      <c r="W937" s="489" t="s">
        <v>2208</v>
      </c>
      <c r="X937" s="489" t="s">
        <v>2208</v>
      </c>
      <c r="Y937" s="489" t="s">
        <v>2208</v>
      </c>
      <c r="Z937" s="489" t="s">
        <v>2208</v>
      </c>
      <c r="AA937" s="489" t="s">
        <v>2208</v>
      </c>
      <c r="AB937" s="489" t="s">
        <v>2208</v>
      </c>
      <c r="AC937" s="489" t="s">
        <v>2208</v>
      </c>
      <c r="AD937" s="489" t="s">
        <v>2208</v>
      </c>
      <c r="AE937" s="489" t="s">
        <v>2208</v>
      </c>
      <c r="AF937" s="489" t="s">
        <v>2208</v>
      </c>
      <c r="AG937" s="489" t="s">
        <v>2208</v>
      </c>
      <c r="AH937" s="489" t="s">
        <v>2208</v>
      </c>
      <c r="AI937" s="489" t="s">
        <v>2208</v>
      </c>
      <c r="AJ937" s="489" t="s">
        <v>2208</v>
      </c>
      <c r="AK937" s="489" t="s">
        <v>2208</v>
      </c>
      <c r="AL937" s="489" t="s">
        <v>2208</v>
      </c>
      <c r="AM937" s="489" t="s">
        <v>2208</v>
      </c>
    </row>
    <row r="938" spans="2:39" ht="12" hidden="1" customHeight="1" outlineLevel="1" x14ac:dyDescent="0.3">
      <c r="B938" s="701" t="s">
        <v>328</v>
      </c>
      <c r="C938" s="701" t="s">
        <v>329</v>
      </c>
      <c r="E938" s="306" t="s">
        <v>3205</v>
      </c>
      <c r="F938" s="489" t="s">
        <v>2208</v>
      </c>
      <c r="G938" s="489" t="s">
        <v>2208</v>
      </c>
      <c r="H938" s="489" t="s">
        <v>2208</v>
      </c>
      <c r="I938" s="489" t="s">
        <v>2208</v>
      </c>
      <c r="J938" s="489" t="s">
        <v>2208</v>
      </c>
      <c r="K938" s="489" t="s">
        <v>2208</v>
      </c>
      <c r="L938" s="489" t="s">
        <v>2208</v>
      </c>
      <c r="M938" s="489" t="s">
        <v>2208</v>
      </c>
      <c r="N938" s="489" t="s">
        <v>2208</v>
      </c>
      <c r="O938" s="489" t="s">
        <v>2208</v>
      </c>
      <c r="P938" s="489" t="s">
        <v>2208</v>
      </c>
      <c r="Q938" s="489" t="s">
        <v>2208</v>
      </c>
      <c r="R938" s="489" t="s">
        <v>2208</v>
      </c>
      <c r="S938" s="489" t="s">
        <v>2208</v>
      </c>
      <c r="T938" s="489" t="s">
        <v>2208</v>
      </c>
      <c r="U938" s="489" t="s">
        <v>2208</v>
      </c>
      <c r="V938" s="489" t="s">
        <v>2208</v>
      </c>
      <c r="W938" s="489" t="s">
        <v>2208</v>
      </c>
      <c r="X938" s="489" t="s">
        <v>2208</v>
      </c>
      <c r="Y938" s="489" t="s">
        <v>2208</v>
      </c>
      <c r="Z938" s="489" t="s">
        <v>2208</v>
      </c>
      <c r="AA938" s="489" t="s">
        <v>2208</v>
      </c>
      <c r="AB938" s="489" t="s">
        <v>2208</v>
      </c>
      <c r="AC938" s="489" t="s">
        <v>2208</v>
      </c>
      <c r="AD938" s="489" t="s">
        <v>2208</v>
      </c>
      <c r="AE938" s="489" t="s">
        <v>2208</v>
      </c>
      <c r="AF938" s="489" t="s">
        <v>2208</v>
      </c>
      <c r="AG938" s="489" t="s">
        <v>2208</v>
      </c>
      <c r="AH938" s="489" t="s">
        <v>2208</v>
      </c>
      <c r="AI938" s="489" t="s">
        <v>2208</v>
      </c>
      <c r="AJ938" s="489" t="s">
        <v>2208</v>
      </c>
      <c r="AK938" s="489" t="s">
        <v>2208</v>
      </c>
      <c r="AL938" s="489" t="s">
        <v>2208</v>
      </c>
      <c r="AM938" s="489" t="s">
        <v>2208</v>
      </c>
    </row>
    <row r="939" spans="2:39" ht="12" hidden="1" customHeight="1" outlineLevel="1" x14ac:dyDescent="0.3">
      <c r="B939" s="701" t="s">
        <v>330</v>
      </c>
      <c r="C939" s="701" t="s">
        <v>331</v>
      </c>
      <c r="E939" s="306" t="s">
        <v>3206</v>
      </c>
      <c r="F939" s="489" t="s">
        <v>2208</v>
      </c>
      <c r="G939" s="489" t="s">
        <v>2208</v>
      </c>
      <c r="H939" s="489" t="s">
        <v>2208</v>
      </c>
      <c r="I939" s="489" t="s">
        <v>2208</v>
      </c>
      <c r="J939" s="489" t="s">
        <v>2208</v>
      </c>
      <c r="K939" s="489" t="s">
        <v>2208</v>
      </c>
      <c r="L939" s="489" t="s">
        <v>2208</v>
      </c>
      <c r="M939" s="489" t="s">
        <v>2208</v>
      </c>
      <c r="N939" s="489" t="s">
        <v>2208</v>
      </c>
      <c r="O939" s="489" t="s">
        <v>2208</v>
      </c>
      <c r="P939" s="489" t="s">
        <v>2208</v>
      </c>
      <c r="Q939" s="489" t="s">
        <v>2208</v>
      </c>
      <c r="R939" s="489" t="s">
        <v>2208</v>
      </c>
      <c r="S939" s="489" t="s">
        <v>2208</v>
      </c>
      <c r="T939" s="489" t="s">
        <v>2208</v>
      </c>
      <c r="U939" s="489" t="s">
        <v>2208</v>
      </c>
      <c r="V939" s="489" t="s">
        <v>2208</v>
      </c>
      <c r="W939" s="489" t="s">
        <v>2208</v>
      </c>
      <c r="X939" s="489" t="s">
        <v>2208</v>
      </c>
      <c r="Y939" s="489" t="s">
        <v>2208</v>
      </c>
      <c r="Z939" s="489" t="s">
        <v>2208</v>
      </c>
      <c r="AA939" s="489" t="s">
        <v>2208</v>
      </c>
      <c r="AB939" s="489" t="s">
        <v>2208</v>
      </c>
      <c r="AC939" s="489" t="s">
        <v>2208</v>
      </c>
      <c r="AD939" s="489" t="s">
        <v>2208</v>
      </c>
      <c r="AE939" s="489" t="s">
        <v>2208</v>
      </c>
      <c r="AF939" s="489" t="s">
        <v>2208</v>
      </c>
      <c r="AG939" s="489" t="s">
        <v>2208</v>
      </c>
      <c r="AH939" s="489" t="s">
        <v>2208</v>
      </c>
      <c r="AI939" s="489" t="s">
        <v>2208</v>
      </c>
      <c r="AJ939" s="489" t="s">
        <v>2208</v>
      </c>
      <c r="AK939" s="489" t="s">
        <v>2208</v>
      </c>
      <c r="AL939" s="489" t="s">
        <v>2208</v>
      </c>
      <c r="AM939" s="489" t="s">
        <v>2208</v>
      </c>
    </row>
    <row r="940" spans="2:39" ht="12" hidden="1" customHeight="1" outlineLevel="1" x14ac:dyDescent="0.3">
      <c r="B940" s="701" t="s">
        <v>332</v>
      </c>
      <c r="C940" s="701" t="s">
        <v>333</v>
      </c>
      <c r="E940" s="306" t="s">
        <v>3207</v>
      </c>
      <c r="F940" s="489" t="s">
        <v>2208</v>
      </c>
      <c r="G940" s="489" t="s">
        <v>2208</v>
      </c>
      <c r="H940" s="489" t="s">
        <v>2208</v>
      </c>
      <c r="I940" s="489" t="s">
        <v>2208</v>
      </c>
      <c r="J940" s="489" t="s">
        <v>2208</v>
      </c>
      <c r="K940" s="489" t="s">
        <v>2208</v>
      </c>
      <c r="L940" s="489" t="s">
        <v>2208</v>
      </c>
      <c r="M940" s="489" t="s">
        <v>2208</v>
      </c>
      <c r="N940" s="489" t="s">
        <v>2208</v>
      </c>
      <c r="O940" s="489" t="s">
        <v>2208</v>
      </c>
      <c r="P940" s="489" t="s">
        <v>2208</v>
      </c>
      <c r="Q940" s="489" t="s">
        <v>2208</v>
      </c>
      <c r="R940" s="489" t="s">
        <v>2208</v>
      </c>
      <c r="S940" s="489" t="s">
        <v>2208</v>
      </c>
      <c r="T940" s="489" t="s">
        <v>2208</v>
      </c>
      <c r="U940" s="489" t="s">
        <v>2208</v>
      </c>
      <c r="V940" s="489" t="s">
        <v>2208</v>
      </c>
      <c r="W940" s="489" t="s">
        <v>2208</v>
      </c>
      <c r="X940" s="489" t="s">
        <v>2208</v>
      </c>
      <c r="Y940" s="489" t="s">
        <v>2208</v>
      </c>
      <c r="Z940" s="489" t="s">
        <v>2208</v>
      </c>
      <c r="AA940" s="489" t="s">
        <v>2208</v>
      </c>
      <c r="AB940" s="489" t="s">
        <v>2208</v>
      </c>
      <c r="AC940" s="489" t="s">
        <v>2208</v>
      </c>
      <c r="AD940" s="489" t="s">
        <v>2208</v>
      </c>
      <c r="AE940" s="489" t="s">
        <v>2208</v>
      </c>
      <c r="AF940" s="489" t="s">
        <v>2208</v>
      </c>
      <c r="AG940" s="489" t="s">
        <v>2208</v>
      </c>
      <c r="AH940" s="489" t="s">
        <v>2208</v>
      </c>
      <c r="AI940" s="489" t="s">
        <v>2208</v>
      </c>
      <c r="AJ940" s="489" t="s">
        <v>2208</v>
      </c>
      <c r="AK940" s="489" t="s">
        <v>2208</v>
      </c>
      <c r="AL940" s="489" t="s">
        <v>2208</v>
      </c>
      <c r="AM940" s="489" t="s">
        <v>2208</v>
      </c>
    </row>
    <row r="941" spans="2:39" ht="12" hidden="1" customHeight="1" outlineLevel="1" x14ac:dyDescent="0.3">
      <c r="B941" s="701" t="s">
        <v>334</v>
      </c>
      <c r="C941" s="701" t="s">
        <v>335</v>
      </c>
      <c r="E941" s="306" t="s">
        <v>3208</v>
      </c>
      <c r="F941" s="489" t="s">
        <v>2208</v>
      </c>
      <c r="G941" s="489" t="s">
        <v>2208</v>
      </c>
      <c r="H941" s="489" t="s">
        <v>2208</v>
      </c>
      <c r="I941" s="489" t="s">
        <v>2208</v>
      </c>
      <c r="J941" s="489" t="s">
        <v>2208</v>
      </c>
      <c r="K941" s="489" t="s">
        <v>2208</v>
      </c>
      <c r="L941" s="489" t="s">
        <v>2208</v>
      </c>
      <c r="M941" s="489" t="s">
        <v>2208</v>
      </c>
      <c r="N941" s="489" t="s">
        <v>2208</v>
      </c>
      <c r="O941" s="489" t="s">
        <v>2208</v>
      </c>
      <c r="P941" s="489" t="s">
        <v>2208</v>
      </c>
      <c r="Q941" s="489" t="s">
        <v>2208</v>
      </c>
      <c r="R941" s="489" t="s">
        <v>2208</v>
      </c>
      <c r="S941" s="489" t="s">
        <v>2208</v>
      </c>
      <c r="T941" s="489" t="s">
        <v>2208</v>
      </c>
      <c r="U941" s="489" t="s">
        <v>2208</v>
      </c>
      <c r="V941" s="489" t="s">
        <v>2208</v>
      </c>
      <c r="W941" s="489" t="s">
        <v>2208</v>
      </c>
      <c r="X941" s="489" t="s">
        <v>2208</v>
      </c>
      <c r="Y941" s="489" t="s">
        <v>2208</v>
      </c>
      <c r="Z941" s="489" t="s">
        <v>2208</v>
      </c>
      <c r="AA941" s="489" t="s">
        <v>2208</v>
      </c>
      <c r="AB941" s="489" t="s">
        <v>2208</v>
      </c>
      <c r="AC941" s="489" t="s">
        <v>2208</v>
      </c>
      <c r="AD941" s="489" t="s">
        <v>2208</v>
      </c>
      <c r="AE941" s="489" t="s">
        <v>2208</v>
      </c>
      <c r="AF941" s="489" t="s">
        <v>2208</v>
      </c>
      <c r="AG941" s="489" t="s">
        <v>2208</v>
      </c>
      <c r="AH941" s="489" t="s">
        <v>2208</v>
      </c>
      <c r="AI941" s="489" t="s">
        <v>2208</v>
      </c>
      <c r="AJ941" s="489" t="s">
        <v>2208</v>
      </c>
      <c r="AK941" s="489" t="s">
        <v>2208</v>
      </c>
      <c r="AL941" s="489" t="s">
        <v>2208</v>
      </c>
      <c r="AM941" s="489" t="s">
        <v>2208</v>
      </c>
    </row>
    <row r="942" spans="2:39" ht="12" hidden="1" customHeight="1" outlineLevel="1" x14ac:dyDescent="0.3">
      <c r="B942" s="701" t="s">
        <v>336</v>
      </c>
      <c r="C942" s="701" t="s">
        <v>337</v>
      </c>
      <c r="E942" s="306" t="s">
        <v>3209</v>
      </c>
      <c r="F942" s="489" t="s">
        <v>2208</v>
      </c>
      <c r="G942" s="489" t="s">
        <v>2208</v>
      </c>
      <c r="H942" s="489" t="s">
        <v>2208</v>
      </c>
      <c r="I942" s="489" t="s">
        <v>2208</v>
      </c>
      <c r="J942" s="489" t="s">
        <v>2208</v>
      </c>
      <c r="K942" s="489" t="s">
        <v>2208</v>
      </c>
      <c r="L942" s="489" t="s">
        <v>2208</v>
      </c>
      <c r="M942" s="489" t="s">
        <v>2208</v>
      </c>
      <c r="N942" s="489" t="s">
        <v>2208</v>
      </c>
      <c r="O942" s="489" t="s">
        <v>2208</v>
      </c>
      <c r="P942" s="489" t="s">
        <v>2208</v>
      </c>
      <c r="Q942" s="489" t="s">
        <v>2208</v>
      </c>
      <c r="R942" s="489" t="s">
        <v>2208</v>
      </c>
      <c r="S942" s="489" t="s">
        <v>2208</v>
      </c>
      <c r="T942" s="489" t="s">
        <v>2208</v>
      </c>
      <c r="U942" s="489" t="s">
        <v>2208</v>
      </c>
      <c r="V942" s="489" t="s">
        <v>2208</v>
      </c>
      <c r="W942" s="489" t="s">
        <v>2208</v>
      </c>
      <c r="X942" s="489" t="s">
        <v>2208</v>
      </c>
      <c r="Y942" s="489" t="s">
        <v>2208</v>
      </c>
      <c r="Z942" s="489" t="s">
        <v>2208</v>
      </c>
      <c r="AA942" s="489" t="s">
        <v>2208</v>
      </c>
      <c r="AB942" s="489" t="s">
        <v>2208</v>
      </c>
      <c r="AC942" s="489" t="s">
        <v>2208</v>
      </c>
      <c r="AD942" s="489" t="s">
        <v>2208</v>
      </c>
      <c r="AE942" s="489" t="s">
        <v>2208</v>
      </c>
      <c r="AF942" s="489" t="s">
        <v>2208</v>
      </c>
      <c r="AG942" s="489" t="s">
        <v>2208</v>
      </c>
      <c r="AH942" s="489" t="s">
        <v>2208</v>
      </c>
      <c r="AI942" s="489" t="s">
        <v>2208</v>
      </c>
      <c r="AJ942" s="489" t="s">
        <v>2208</v>
      </c>
      <c r="AK942" s="489" t="s">
        <v>2208</v>
      </c>
      <c r="AL942" s="489" t="s">
        <v>2208</v>
      </c>
      <c r="AM942" s="489" t="s">
        <v>2208</v>
      </c>
    </row>
    <row r="943" spans="2:39" ht="12" hidden="1" customHeight="1" outlineLevel="1" x14ac:dyDescent="0.3">
      <c r="B943" s="701" t="s">
        <v>338</v>
      </c>
      <c r="C943" s="701" t="s">
        <v>339</v>
      </c>
      <c r="E943" s="306" t="s">
        <v>3210</v>
      </c>
      <c r="F943" s="489" t="s">
        <v>2208</v>
      </c>
      <c r="G943" s="489" t="s">
        <v>2208</v>
      </c>
      <c r="H943" s="489" t="s">
        <v>2208</v>
      </c>
      <c r="I943" s="489" t="s">
        <v>2208</v>
      </c>
      <c r="J943" s="489" t="s">
        <v>2208</v>
      </c>
      <c r="K943" s="489" t="s">
        <v>2208</v>
      </c>
      <c r="L943" s="489" t="s">
        <v>2208</v>
      </c>
      <c r="M943" s="489" t="s">
        <v>2208</v>
      </c>
      <c r="N943" s="489" t="s">
        <v>2208</v>
      </c>
      <c r="O943" s="489" t="s">
        <v>2208</v>
      </c>
      <c r="P943" s="489" t="s">
        <v>2208</v>
      </c>
      <c r="Q943" s="489" t="s">
        <v>2208</v>
      </c>
      <c r="R943" s="489" t="s">
        <v>2208</v>
      </c>
      <c r="S943" s="489" t="s">
        <v>2208</v>
      </c>
      <c r="T943" s="489" t="s">
        <v>2208</v>
      </c>
      <c r="U943" s="489" t="s">
        <v>2208</v>
      </c>
      <c r="V943" s="489" t="s">
        <v>2208</v>
      </c>
      <c r="W943" s="489" t="s">
        <v>2208</v>
      </c>
      <c r="X943" s="489" t="s">
        <v>2208</v>
      </c>
      <c r="Y943" s="489" t="s">
        <v>2208</v>
      </c>
      <c r="Z943" s="489" t="s">
        <v>2208</v>
      </c>
      <c r="AA943" s="489" t="s">
        <v>2208</v>
      </c>
      <c r="AB943" s="489" t="s">
        <v>2208</v>
      </c>
      <c r="AC943" s="489" t="s">
        <v>2208</v>
      </c>
      <c r="AD943" s="489" t="s">
        <v>2208</v>
      </c>
      <c r="AE943" s="489" t="s">
        <v>2208</v>
      </c>
      <c r="AF943" s="489" t="s">
        <v>2208</v>
      </c>
      <c r="AG943" s="489" t="s">
        <v>2208</v>
      </c>
      <c r="AH943" s="489" t="s">
        <v>2208</v>
      </c>
      <c r="AI943" s="489" t="s">
        <v>2208</v>
      </c>
      <c r="AJ943" s="489" t="s">
        <v>2208</v>
      </c>
      <c r="AK943" s="489" t="s">
        <v>2208</v>
      </c>
      <c r="AL943" s="489" t="s">
        <v>2208</v>
      </c>
      <c r="AM943" s="489" t="s">
        <v>2208</v>
      </c>
    </row>
    <row r="944" spans="2:39" ht="12" hidden="1" customHeight="1" outlineLevel="1" x14ac:dyDescent="0.3">
      <c r="B944" s="701" t="s">
        <v>340</v>
      </c>
      <c r="C944" s="701" t="s">
        <v>341</v>
      </c>
      <c r="E944" s="306" t="s">
        <v>3211</v>
      </c>
      <c r="F944" s="489" t="s">
        <v>2208</v>
      </c>
      <c r="G944" s="489" t="s">
        <v>2208</v>
      </c>
      <c r="H944" s="489" t="s">
        <v>2208</v>
      </c>
      <c r="I944" s="489" t="s">
        <v>2208</v>
      </c>
      <c r="J944" s="489" t="s">
        <v>2208</v>
      </c>
      <c r="K944" s="489" t="s">
        <v>2208</v>
      </c>
      <c r="L944" s="489" t="s">
        <v>2208</v>
      </c>
      <c r="M944" s="489" t="s">
        <v>2208</v>
      </c>
      <c r="N944" s="489" t="s">
        <v>2208</v>
      </c>
      <c r="O944" s="489" t="s">
        <v>2208</v>
      </c>
      <c r="P944" s="489" t="s">
        <v>2208</v>
      </c>
      <c r="Q944" s="489" t="s">
        <v>2208</v>
      </c>
      <c r="R944" s="489" t="s">
        <v>2208</v>
      </c>
      <c r="S944" s="489" t="s">
        <v>2208</v>
      </c>
      <c r="T944" s="489" t="s">
        <v>2208</v>
      </c>
      <c r="U944" s="489" t="s">
        <v>2208</v>
      </c>
      <c r="V944" s="489" t="s">
        <v>2208</v>
      </c>
      <c r="W944" s="489" t="s">
        <v>2208</v>
      </c>
      <c r="X944" s="489" t="s">
        <v>2208</v>
      </c>
      <c r="Y944" s="489" t="s">
        <v>2208</v>
      </c>
      <c r="Z944" s="489" t="s">
        <v>2208</v>
      </c>
      <c r="AA944" s="489" t="s">
        <v>2208</v>
      </c>
      <c r="AB944" s="489" t="s">
        <v>2208</v>
      </c>
      <c r="AC944" s="489" t="s">
        <v>2208</v>
      </c>
      <c r="AD944" s="489" t="s">
        <v>2208</v>
      </c>
      <c r="AE944" s="489" t="s">
        <v>2208</v>
      </c>
      <c r="AF944" s="489" t="s">
        <v>2208</v>
      </c>
      <c r="AG944" s="489" t="s">
        <v>2208</v>
      </c>
      <c r="AH944" s="489" t="s">
        <v>2208</v>
      </c>
      <c r="AI944" s="489" t="s">
        <v>2208</v>
      </c>
      <c r="AJ944" s="489" t="s">
        <v>2208</v>
      </c>
      <c r="AK944" s="489" t="s">
        <v>2208</v>
      </c>
      <c r="AL944" s="489" t="s">
        <v>2208</v>
      </c>
      <c r="AM944" s="489" t="s">
        <v>2208</v>
      </c>
    </row>
    <row r="945" spans="2:39" ht="12" hidden="1" customHeight="1" outlineLevel="1" x14ac:dyDescent="0.3">
      <c r="B945" s="701" t="s">
        <v>342</v>
      </c>
      <c r="C945" s="701" t="s">
        <v>482</v>
      </c>
      <c r="E945" s="306" t="s">
        <v>3212</v>
      </c>
      <c r="F945" s="489" t="s">
        <v>2208</v>
      </c>
      <c r="G945" s="489" t="s">
        <v>2208</v>
      </c>
      <c r="H945" s="489" t="s">
        <v>2208</v>
      </c>
      <c r="I945" s="489" t="s">
        <v>2208</v>
      </c>
      <c r="J945" s="489" t="s">
        <v>2208</v>
      </c>
      <c r="K945" s="489" t="s">
        <v>2208</v>
      </c>
      <c r="L945" s="489" t="s">
        <v>2208</v>
      </c>
      <c r="M945" s="489" t="s">
        <v>2208</v>
      </c>
      <c r="N945" s="489" t="s">
        <v>2208</v>
      </c>
      <c r="O945" s="489" t="s">
        <v>2208</v>
      </c>
      <c r="P945" s="489" t="s">
        <v>2208</v>
      </c>
      <c r="Q945" s="489" t="s">
        <v>2208</v>
      </c>
      <c r="R945" s="489" t="s">
        <v>2208</v>
      </c>
      <c r="S945" s="489" t="s">
        <v>2208</v>
      </c>
      <c r="T945" s="489" t="s">
        <v>2208</v>
      </c>
      <c r="U945" s="489" t="s">
        <v>2208</v>
      </c>
      <c r="V945" s="489" t="s">
        <v>2208</v>
      </c>
      <c r="W945" s="489" t="s">
        <v>2208</v>
      </c>
      <c r="X945" s="489" t="s">
        <v>2208</v>
      </c>
      <c r="Y945" s="489" t="s">
        <v>2208</v>
      </c>
      <c r="Z945" s="489" t="s">
        <v>2208</v>
      </c>
      <c r="AA945" s="489" t="s">
        <v>2208</v>
      </c>
      <c r="AB945" s="489" t="s">
        <v>2208</v>
      </c>
      <c r="AC945" s="489" t="s">
        <v>2208</v>
      </c>
      <c r="AD945" s="489" t="s">
        <v>2208</v>
      </c>
      <c r="AE945" s="489" t="s">
        <v>2208</v>
      </c>
      <c r="AF945" s="489" t="s">
        <v>2208</v>
      </c>
      <c r="AG945" s="489" t="s">
        <v>2208</v>
      </c>
      <c r="AH945" s="489" t="s">
        <v>2208</v>
      </c>
      <c r="AI945" s="489" t="s">
        <v>2208</v>
      </c>
      <c r="AJ945" s="489" t="s">
        <v>2208</v>
      </c>
      <c r="AK945" s="489" t="s">
        <v>2208</v>
      </c>
      <c r="AL945" s="489" t="s">
        <v>2208</v>
      </c>
      <c r="AM945" s="489" t="s">
        <v>2208</v>
      </c>
    </row>
    <row r="946" spans="2:39" ht="12" hidden="1" customHeight="1" outlineLevel="1" x14ac:dyDescent="0.3">
      <c r="B946" s="701" t="s">
        <v>344</v>
      </c>
      <c r="C946" s="701" t="s">
        <v>345</v>
      </c>
      <c r="E946" s="306" t="s">
        <v>3213</v>
      </c>
      <c r="F946" s="489" t="s">
        <v>2208</v>
      </c>
      <c r="G946" s="489" t="s">
        <v>2208</v>
      </c>
      <c r="H946" s="489" t="s">
        <v>2208</v>
      </c>
      <c r="I946" s="489" t="s">
        <v>2208</v>
      </c>
      <c r="J946" s="489" t="s">
        <v>2208</v>
      </c>
      <c r="K946" s="489" t="s">
        <v>2208</v>
      </c>
      <c r="L946" s="489" t="s">
        <v>2208</v>
      </c>
      <c r="M946" s="489" t="s">
        <v>2208</v>
      </c>
      <c r="N946" s="489" t="s">
        <v>2208</v>
      </c>
      <c r="O946" s="489" t="s">
        <v>2208</v>
      </c>
      <c r="P946" s="489" t="s">
        <v>2208</v>
      </c>
      <c r="Q946" s="489" t="s">
        <v>2208</v>
      </c>
      <c r="R946" s="489" t="s">
        <v>2208</v>
      </c>
      <c r="S946" s="489" t="s">
        <v>2208</v>
      </c>
      <c r="T946" s="489" t="s">
        <v>2208</v>
      </c>
      <c r="U946" s="489" t="s">
        <v>2208</v>
      </c>
      <c r="V946" s="489" t="s">
        <v>2208</v>
      </c>
      <c r="W946" s="489" t="s">
        <v>2208</v>
      </c>
      <c r="X946" s="489" t="s">
        <v>2208</v>
      </c>
      <c r="Y946" s="489" t="s">
        <v>2208</v>
      </c>
      <c r="Z946" s="489" t="s">
        <v>2208</v>
      </c>
      <c r="AA946" s="489" t="s">
        <v>2208</v>
      </c>
      <c r="AB946" s="489" t="s">
        <v>2208</v>
      </c>
      <c r="AC946" s="489" t="s">
        <v>2208</v>
      </c>
      <c r="AD946" s="489" t="s">
        <v>2208</v>
      </c>
      <c r="AE946" s="489" t="s">
        <v>2208</v>
      </c>
      <c r="AF946" s="489" t="s">
        <v>2208</v>
      </c>
      <c r="AG946" s="489" t="s">
        <v>2208</v>
      </c>
      <c r="AH946" s="489" t="s">
        <v>2208</v>
      </c>
      <c r="AI946" s="489" t="s">
        <v>2208</v>
      </c>
      <c r="AJ946" s="489" t="s">
        <v>2208</v>
      </c>
      <c r="AK946" s="489" t="s">
        <v>2208</v>
      </c>
      <c r="AL946" s="489" t="s">
        <v>2208</v>
      </c>
      <c r="AM946" s="489" t="s">
        <v>2208</v>
      </c>
    </row>
    <row r="947" spans="2:39" ht="12" hidden="1" customHeight="1" outlineLevel="1" x14ac:dyDescent="0.3">
      <c r="B947" s="701" t="s">
        <v>346</v>
      </c>
      <c r="C947" s="701" t="s">
        <v>347</v>
      </c>
      <c r="E947" s="306" t="s">
        <v>3214</v>
      </c>
      <c r="F947" s="489" t="s">
        <v>2208</v>
      </c>
      <c r="G947" s="489" t="s">
        <v>2208</v>
      </c>
      <c r="H947" s="489" t="s">
        <v>2208</v>
      </c>
      <c r="I947" s="489" t="s">
        <v>2208</v>
      </c>
      <c r="J947" s="489" t="s">
        <v>2208</v>
      </c>
      <c r="K947" s="489" t="s">
        <v>2208</v>
      </c>
      <c r="L947" s="489" t="s">
        <v>2208</v>
      </c>
      <c r="M947" s="489" t="s">
        <v>2208</v>
      </c>
      <c r="N947" s="489" t="s">
        <v>2208</v>
      </c>
      <c r="O947" s="489" t="s">
        <v>2208</v>
      </c>
      <c r="P947" s="489" t="s">
        <v>2208</v>
      </c>
      <c r="Q947" s="489" t="s">
        <v>2208</v>
      </c>
      <c r="R947" s="489" t="s">
        <v>2208</v>
      </c>
      <c r="S947" s="489" t="s">
        <v>2208</v>
      </c>
      <c r="T947" s="489" t="s">
        <v>2208</v>
      </c>
      <c r="U947" s="489" t="s">
        <v>2208</v>
      </c>
      <c r="V947" s="489" t="s">
        <v>2208</v>
      </c>
      <c r="W947" s="489" t="s">
        <v>2208</v>
      </c>
      <c r="X947" s="489" t="s">
        <v>2208</v>
      </c>
      <c r="Y947" s="489" t="s">
        <v>2208</v>
      </c>
      <c r="Z947" s="489" t="s">
        <v>2208</v>
      </c>
      <c r="AA947" s="489" t="s">
        <v>2208</v>
      </c>
      <c r="AB947" s="489" t="s">
        <v>2208</v>
      </c>
      <c r="AC947" s="489" t="s">
        <v>2208</v>
      </c>
      <c r="AD947" s="489" t="s">
        <v>2208</v>
      </c>
      <c r="AE947" s="489" t="s">
        <v>2208</v>
      </c>
      <c r="AF947" s="489" t="s">
        <v>2208</v>
      </c>
      <c r="AG947" s="489" t="s">
        <v>2208</v>
      </c>
      <c r="AH947" s="489" t="s">
        <v>2208</v>
      </c>
      <c r="AI947" s="489" t="s">
        <v>2208</v>
      </c>
      <c r="AJ947" s="489" t="s">
        <v>2208</v>
      </c>
      <c r="AK947" s="489" t="s">
        <v>2208</v>
      </c>
      <c r="AL947" s="489" t="s">
        <v>2208</v>
      </c>
      <c r="AM947" s="489" t="s">
        <v>2208</v>
      </c>
    </row>
    <row r="948" spans="2:39" ht="12" hidden="1" customHeight="1" outlineLevel="1" x14ac:dyDescent="0.3">
      <c r="B948" s="701" t="s">
        <v>348</v>
      </c>
      <c r="C948" s="701" t="s">
        <v>349</v>
      </c>
      <c r="E948" s="306" t="s">
        <v>3215</v>
      </c>
      <c r="F948" s="489" t="s">
        <v>2208</v>
      </c>
      <c r="G948" s="489" t="s">
        <v>2208</v>
      </c>
      <c r="H948" s="489" t="s">
        <v>2208</v>
      </c>
      <c r="I948" s="489" t="s">
        <v>2208</v>
      </c>
      <c r="J948" s="489" t="s">
        <v>2208</v>
      </c>
      <c r="K948" s="489" t="s">
        <v>2208</v>
      </c>
      <c r="L948" s="489" t="s">
        <v>2208</v>
      </c>
      <c r="M948" s="489" t="s">
        <v>2208</v>
      </c>
      <c r="N948" s="489" t="s">
        <v>2208</v>
      </c>
      <c r="O948" s="489" t="s">
        <v>2208</v>
      </c>
      <c r="P948" s="489" t="s">
        <v>2208</v>
      </c>
      <c r="Q948" s="489" t="s">
        <v>2208</v>
      </c>
      <c r="R948" s="489" t="s">
        <v>2208</v>
      </c>
      <c r="S948" s="489" t="s">
        <v>2208</v>
      </c>
      <c r="T948" s="489" t="s">
        <v>2208</v>
      </c>
      <c r="U948" s="489" t="s">
        <v>2208</v>
      </c>
      <c r="V948" s="489" t="s">
        <v>2208</v>
      </c>
      <c r="W948" s="489" t="s">
        <v>2208</v>
      </c>
      <c r="X948" s="489" t="s">
        <v>2208</v>
      </c>
      <c r="Y948" s="489" t="s">
        <v>2208</v>
      </c>
      <c r="Z948" s="489" t="s">
        <v>2208</v>
      </c>
      <c r="AA948" s="489" t="s">
        <v>2208</v>
      </c>
      <c r="AB948" s="489" t="s">
        <v>2208</v>
      </c>
      <c r="AC948" s="489" t="s">
        <v>2208</v>
      </c>
      <c r="AD948" s="489" t="s">
        <v>2208</v>
      </c>
      <c r="AE948" s="489" t="s">
        <v>2208</v>
      </c>
      <c r="AF948" s="489" t="s">
        <v>2208</v>
      </c>
      <c r="AG948" s="489" t="s">
        <v>2208</v>
      </c>
      <c r="AH948" s="489" t="s">
        <v>2208</v>
      </c>
      <c r="AI948" s="489" t="s">
        <v>2208</v>
      </c>
      <c r="AJ948" s="489" t="s">
        <v>2208</v>
      </c>
      <c r="AK948" s="489" t="s">
        <v>2208</v>
      </c>
      <c r="AL948" s="489" t="s">
        <v>2208</v>
      </c>
      <c r="AM948" s="489" t="s">
        <v>2208</v>
      </c>
    </row>
    <row r="949" spans="2:39" ht="12" hidden="1" customHeight="1" outlineLevel="1" x14ac:dyDescent="0.3">
      <c r="B949" s="701" t="s">
        <v>350</v>
      </c>
      <c r="C949" s="701" t="s">
        <v>483</v>
      </c>
      <c r="E949" s="306" t="s">
        <v>3216</v>
      </c>
      <c r="F949" s="489" t="s">
        <v>2208</v>
      </c>
      <c r="G949" s="489" t="s">
        <v>2208</v>
      </c>
      <c r="H949" s="489" t="s">
        <v>2208</v>
      </c>
      <c r="I949" s="489" t="s">
        <v>2208</v>
      </c>
      <c r="J949" s="489" t="s">
        <v>2208</v>
      </c>
      <c r="K949" s="489" t="s">
        <v>2208</v>
      </c>
      <c r="L949" s="489" t="s">
        <v>2208</v>
      </c>
      <c r="M949" s="489" t="s">
        <v>2208</v>
      </c>
      <c r="N949" s="489" t="s">
        <v>2208</v>
      </c>
      <c r="O949" s="489" t="s">
        <v>2208</v>
      </c>
      <c r="P949" s="489" t="s">
        <v>2208</v>
      </c>
      <c r="Q949" s="489" t="s">
        <v>2208</v>
      </c>
      <c r="R949" s="489" t="s">
        <v>2208</v>
      </c>
      <c r="S949" s="489" t="s">
        <v>2208</v>
      </c>
      <c r="T949" s="489" t="s">
        <v>2208</v>
      </c>
      <c r="U949" s="489" t="s">
        <v>2208</v>
      </c>
      <c r="V949" s="489" t="s">
        <v>2208</v>
      </c>
      <c r="W949" s="489" t="s">
        <v>2208</v>
      </c>
      <c r="X949" s="489" t="s">
        <v>2208</v>
      </c>
      <c r="Y949" s="489" t="s">
        <v>2208</v>
      </c>
      <c r="Z949" s="489" t="s">
        <v>2208</v>
      </c>
      <c r="AA949" s="489" t="s">
        <v>2208</v>
      </c>
      <c r="AB949" s="489" t="s">
        <v>2208</v>
      </c>
      <c r="AC949" s="489" t="s">
        <v>2208</v>
      </c>
      <c r="AD949" s="489" t="s">
        <v>2208</v>
      </c>
      <c r="AE949" s="489" t="s">
        <v>2208</v>
      </c>
      <c r="AF949" s="489" t="s">
        <v>2208</v>
      </c>
      <c r="AG949" s="489" t="s">
        <v>2208</v>
      </c>
      <c r="AH949" s="489" t="s">
        <v>2208</v>
      </c>
      <c r="AI949" s="489" t="s">
        <v>2208</v>
      </c>
      <c r="AJ949" s="489" t="s">
        <v>2208</v>
      </c>
      <c r="AK949" s="489" t="s">
        <v>2208</v>
      </c>
      <c r="AL949" s="489" t="s">
        <v>2208</v>
      </c>
      <c r="AM949" s="489" t="s">
        <v>2208</v>
      </c>
    </row>
    <row r="950" spans="2:39" ht="12" hidden="1" customHeight="1" outlineLevel="1" x14ac:dyDescent="0.3">
      <c r="B950" s="701" t="s">
        <v>352</v>
      </c>
      <c r="C950" s="701" t="s">
        <v>353</v>
      </c>
      <c r="E950" s="306" t="s">
        <v>3217</v>
      </c>
      <c r="F950" s="489" t="s">
        <v>2208</v>
      </c>
      <c r="G950" s="489" t="s">
        <v>2208</v>
      </c>
      <c r="H950" s="489" t="s">
        <v>2208</v>
      </c>
      <c r="I950" s="489" t="s">
        <v>2208</v>
      </c>
      <c r="J950" s="489" t="s">
        <v>2208</v>
      </c>
      <c r="K950" s="489" t="s">
        <v>2208</v>
      </c>
      <c r="L950" s="489" t="s">
        <v>2208</v>
      </c>
      <c r="M950" s="489" t="s">
        <v>2208</v>
      </c>
      <c r="N950" s="489" t="s">
        <v>2208</v>
      </c>
      <c r="O950" s="489" t="s">
        <v>2208</v>
      </c>
      <c r="P950" s="489" t="s">
        <v>2208</v>
      </c>
      <c r="Q950" s="489" t="s">
        <v>2208</v>
      </c>
      <c r="R950" s="489" t="s">
        <v>2208</v>
      </c>
      <c r="S950" s="489" t="s">
        <v>2208</v>
      </c>
      <c r="T950" s="489" t="s">
        <v>2208</v>
      </c>
      <c r="U950" s="489" t="s">
        <v>2208</v>
      </c>
      <c r="V950" s="489" t="s">
        <v>2208</v>
      </c>
      <c r="W950" s="489" t="s">
        <v>2208</v>
      </c>
      <c r="X950" s="489" t="s">
        <v>2208</v>
      </c>
      <c r="Y950" s="489" t="s">
        <v>2208</v>
      </c>
      <c r="Z950" s="489" t="s">
        <v>2208</v>
      </c>
      <c r="AA950" s="489" t="s">
        <v>2208</v>
      </c>
      <c r="AB950" s="489" t="s">
        <v>2208</v>
      </c>
      <c r="AC950" s="489" t="s">
        <v>2208</v>
      </c>
      <c r="AD950" s="489" t="s">
        <v>2208</v>
      </c>
      <c r="AE950" s="489" t="s">
        <v>2208</v>
      </c>
      <c r="AF950" s="489" t="s">
        <v>2208</v>
      </c>
      <c r="AG950" s="489" t="s">
        <v>2208</v>
      </c>
      <c r="AH950" s="489" t="s">
        <v>2208</v>
      </c>
      <c r="AI950" s="489" t="s">
        <v>2208</v>
      </c>
      <c r="AJ950" s="489" t="s">
        <v>2208</v>
      </c>
      <c r="AK950" s="489" t="s">
        <v>2208</v>
      </c>
      <c r="AL950" s="489" t="s">
        <v>2208</v>
      </c>
      <c r="AM950" s="489" t="s">
        <v>2208</v>
      </c>
    </row>
    <row r="951" spans="2:39" ht="12" hidden="1" customHeight="1" outlineLevel="1" x14ac:dyDescent="0.3">
      <c r="B951" s="701" t="s">
        <v>354</v>
      </c>
      <c r="C951" s="701" t="s">
        <v>355</v>
      </c>
      <c r="E951" s="306" t="s">
        <v>3218</v>
      </c>
      <c r="F951" s="489" t="s">
        <v>2208</v>
      </c>
      <c r="G951" s="489" t="s">
        <v>2208</v>
      </c>
      <c r="H951" s="489" t="s">
        <v>2208</v>
      </c>
      <c r="I951" s="489" t="s">
        <v>2208</v>
      </c>
      <c r="J951" s="489" t="s">
        <v>2208</v>
      </c>
      <c r="K951" s="489" t="s">
        <v>2208</v>
      </c>
      <c r="L951" s="489" t="s">
        <v>2208</v>
      </c>
      <c r="M951" s="489" t="s">
        <v>2208</v>
      </c>
      <c r="N951" s="489" t="s">
        <v>2208</v>
      </c>
      <c r="O951" s="489" t="s">
        <v>2208</v>
      </c>
      <c r="P951" s="489" t="s">
        <v>2208</v>
      </c>
      <c r="Q951" s="489" t="s">
        <v>2208</v>
      </c>
      <c r="R951" s="489" t="s">
        <v>2208</v>
      </c>
      <c r="S951" s="489" t="s">
        <v>2208</v>
      </c>
      <c r="T951" s="489" t="s">
        <v>2208</v>
      </c>
      <c r="U951" s="489" t="s">
        <v>2208</v>
      </c>
      <c r="V951" s="489" t="s">
        <v>2208</v>
      </c>
      <c r="W951" s="489" t="s">
        <v>2208</v>
      </c>
      <c r="X951" s="489" t="s">
        <v>2208</v>
      </c>
      <c r="Y951" s="489" t="s">
        <v>2208</v>
      </c>
      <c r="Z951" s="489" t="s">
        <v>2208</v>
      </c>
      <c r="AA951" s="489" t="s">
        <v>2208</v>
      </c>
      <c r="AB951" s="489" t="s">
        <v>2208</v>
      </c>
      <c r="AC951" s="489" t="s">
        <v>2208</v>
      </c>
      <c r="AD951" s="489" t="s">
        <v>2208</v>
      </c>
      <c r="AE951" s="489" t="s">
        <v>2208</v>
      </c>
      <c r="AF951" s="489" t="s">
        <v>2208</v>
      </c>
      <c r="AG951" s="489" t="s">
        <v>2208</v>
      </c>
      <c r="AH951" s="489" t="s">
        <v>2208</v>
      </c>
      <c r="AI951" s="489" t="s">
        <v>2208</v>
      </c>
      <c r="AJ951" s="489" t="s">
        <v>2208</v>
      </c>
      <c r="AK951" s="489" t="s">
        <v>2208</v>
      </c>
      <c r="AL951" s="489" t="s">
        <v>2208</v>
      </c>
      <c r="AM951" s="489" t="s">
        <v>2208</v>
      </c>
    </row>
    <row r="952" spans="2:39" ht="12" hidden="1" customHeight="1" outlineLevel="1" x14ac:dyDescent="0.3">
      <c r="B952" s="701" t="s">
        <v>356</v>
      </c>
      <c r="C952" s="701" t="s">
        <v>357</v>
      </c>
      <c r="E952" s="306" t="s">
        <v>3219</v>
      </c>
      <c r="F952" s="489" t="s">
        <v>2208</v>
      </c>
      <c r="G952" s="489" t="s">
        <v>2208</v>
      </c>
      <c r="H952" s="489" t="s">
        <v>2208</v>
      </c>
      <c r="I952" s="489" t="s">
        <v>2208</v>
      </c>
      <c r="J952" s="489" t="s">
        <v>2208</v>
      </c>
      <c r="K952" s="489" t="s">
        <v>2208</v>
      </c>
      <c r="L952" s="489" t="s">
        <v>2208</v>
      </c>
      <c r="M952" s="489" t="s">
        <v>2208</v>
      </c>
      <c r="N952" s="489" t="s">
        <v>2208</v>
      </c>
      <c r="O952" s="489" t="s">
        <v>2208</v>
      </c>
      <c r="P952" s="489" t="s">
        <v>2208</v>
      </c>
      <c r="Q952" s="489" t="s">
        <v>2208</v>
      </c>
      <c r="R952" s="489" t="s">
        <v>2208</v>
      </c>
      <c r="S952" s="489" t="s">
        <v>2208</v>
      </c>
      <c r="T952" s="489" t="s">
        <v>2208</v>
      </c>
      <c r="U952" s="489" t="s">
        <v>2208</v>
      </c>
      <c r="V952" s="489" t="s">
        <v>2208</v>
      </c>
      <c r="W952" s="489" t="s">
        <v>2208</v>
      </c>
      <c r="X952" s="489" t="s">
        <v>2208</v>
      </c>
      <c r="Y952" s="489" t="s">
        <v>2208</v>
      </c>
      <c r="Z952" s="489" t="s">
        <v>2208</v>
      </c>
      <c r="AA952" s="489" t="s">
        <v>2208</v>
      </c>
      <c r="AB952" s="489" t="s">
        <v>2208</v>
      </c>
      <c r="AC952" s="489" t="s">
        <v>2208</v>
      </c>
      <c r="AD952" s="489" t="s">
        <v>2208</v>
      </c>
      <c r="AE952" s="489" t="s">
        <v>2208</v>
      </c>
      <c r="AF952" s="489" t="s">
        <v>2208</v>
      </c>
      <c r="AG952" s="489" t="s">
        <v>2208</v>
      </c>
      <c r="AH952" s="489" t="s">
        <v>2208</v>
      </c>
      <c r="AI952" s="489" t="s">
        <v>2208</v>
      </c>
      <c r="AJ952" s="489" t="s">
        <v>2208</v>
      </c>
      <c r="AK952" s="489" t="s">
        <v>2208</v>
      </c>
      <c r="AL952" s="489" t="s">
        <v>2208</v>
      </c>
      <c r="AM952" s="489" t="s">
        <v>2208</v>
      </c>
    </row>
    <row r="953" spans="2:39" ht="12" hidden="1" customHeight="1" outlineLevel="1" x14ac:dyDescent="0.3">
      <c r="B953" s="701" t="s">
        <v>358</v>
      </c>
      <c r="C953" s="701" t="s">
        <v>359</v>
      </c>
      <c r="E953" s="306" t="s">
        <v>3220</v>
      </c>
      <c r="F953" s="489" t="s">
        <v>2208</v>
      </c>
      <c r="G953" s="489" t="s">
        <v>2208</v>
      </c>
      <c r="H953" s="489" t="s">
        <v>2208</v>
      </c>
      <c r="I953" s="489" t="s">
        <v>2208</v>
      </c>
      <c r="J953" s="489" t="s">
        <v>2208</v>
      </c>
      <c r="K953" s="489" t="s">
        <v>2208</v>
      </c>
      <c r="L953" s="489" t="s">
        <v>2208</v>
      </c>
      <c r="M953" s="489" t="s">
        <v>2208</v>
      </c>
      <c r="N953" s="489" t="s">
        <v>2208</v>
      </c>
      <c r="O953" s="489" t="s">
        <v>2208</v>
      </c>
      <c r="P953" s="489" t="s">
        <v>2208</v>
      </c>
      <c r="Q953" s="489" t="s">
        <v>2208</v>
      </c>
      <c r="R953" s="489" t="s">
        <v>2208</v>
      </c>
      <c r="S953" s="489" t="s">
        <v>2208</v>
      </c>
      <c r="T953" s="489" t="s">
        <v>2208</v>
      </c>
      <c r="U953" s="489" t="s">
        <v>2208</v>
      </c>
      <c r="V953" s="489" t="s">
        <v>2208</v>
      </c>
      <c r="W953" s="489" t="s">
        <v>2208</v>
      </c>
      <c r="X953" s="489" t="s">
        <v>2208</v>
      </c>
      <c r="Y953" s="489" t="s">
        <v>2208</v>
      </c>
      <c r="Z953" s="489" t="s">
        <v>2208</v>
      </c>
      <c r="AA953" s="489" t="s">
        <v>2208</v>
      </c>
      <c r="AB953" s="489" t="s">
        <v>2208</v>
      </c>
      <c r="AC953" s="489" t="s">
        <v>2208</v>
      </c>
      <c r="AD953" s="489" t="s">
        <v>2208</v>
      </c>
      <c r="AE953" s="489" t="s">
        <v>2208</v>
      </c>
      <c r="AF953" s="489" t="s">
        <v>2208</v>
      </c>
      <c r="AG953" s="489" t="s">
        <v>2208</v>
      </c>
      <c r="AH953" s="489" t="s">
        <v>2208</v>
      </c>
      <c r="AI953" s="489" t="s">
        <v>2208</v>
      </c>
      <c r="AJ953" s="489" t="s">
        <v>2208</v>
      </c>
      <c r="AK953" s="489" t="s">
        <v>2208</v>
      </c>
      <c r="AL953" s="489" t="s">
        <v>2208</v>
      </c>
      <c r="AM953" s="489" t="s">
        <v>2208</v>
      </c>
    </row>
    <row r="954" spans="2:39" ht="12" hidden="1" customHeight="1" outlineLevel="1" x14ac:dyDescent="0.3">
      <c r="B954" s="701" t="s">
        <v>360</v>
      </c>
      <c r="C954" s="701" t="s">
        <v>484</v>
      </c>
      <c r="E954" s="306" t="s">
        <v>3221</v>
      </c>
      <c r="F954" s="489" t="s">
        <v>2208</v>
      </c>
      <c r="G954" s="489" t="s">
        <v>2208</v>
      </c>
      <c r="H954" s="489" t="s">
        <v>2208</v>
      </c>
      <c r="I954" s="489" t="s">
        <v>2208</v>
      </c>
      <c r="J954" s="489" t="s">
        <v>2208</v>
      </c>
      <c r="K954" s="489" t="s">
        <v>2208</v>
      </c>
      <c r="L954" s="489" t="s">
        <v>2208</v>
      </c>
      <c r="M954" s="489" t="s">
        <v>2208</v>
      </c>
      <c r="N954" s="489" t="s">
        <v>2208</v>
      </c>
      <c r="O954" s="489" t="s">
        <v>2208</v>
      </c>
      <c r="P954" s="489" t="s">
        <v>2208</v>
      </c>
      <c r="Q954" s="489" t="s">
        <v>2208</v>
      </c>
      <c r="R954" s="489" t="s">
        <v>2208</v>
      </c>
      <c r="S954" s="489" t="s">
        <v>2208</v>
      </c>
      <c r="T954" s="489" t="s">
        <v>2208</v>
      </c>
      <c r="U954" s="489" t="s">
        <v>2208</v>
      </c>
      <c r="V954" s="489" t="s">
        <v>2208</v>
      </c>
      <c r="W954" s="489" t="s">
        <v>2208</v>
      </c>
      <c r="X954" s="489" t="s">
        <v>2208</v>
      </c>
      <c r="Y954" s="489" t="s">
        <v>2208</v>
      </c>
      <c r="Z954" s="489" t="s">
        <v>2208</v>
      </c>
      <c r="AA954" s="489" t="s">
        <v>2208</v>
      </c>
      <c r="AB954" s="489" t="s">
        <v>2208</v>
      </c>
      <c r="AC954" s="489" t="s">
        <v>2208</v>
      </c>
      <c r="AD954" s="489" t="s">
        <v>2208</v>
      </c>
      <c r="AE954" s="489" t="s">
        <v>2208</v>
      </c>
      <c r="AF954" s="489" t="s">
        <v>2208</v>
      </c>
      <c r="AG954" s="489" t="s">
        <v>2208</v>
      </c>
      <c r="AH954" s="489" t="s">
        <v>2208</v>
      </c>
      <c r="AI954" s="489" t="s">
        <v>2208</v>
      </c>
      <c r="AJ954" s="489" t="s">
        <v>2208</v>
      </c>
      <c r="AK954" s="489" t="s">
        <v>2208</v>
      </c>
      <c r="AL954" s="489" t="s">
        <v>2208</v>
      </c>
      <c r="AM954" s="489" t="s">
        <v>2208</v>
      </c>
    </row>
    <row r="955" spans="2:39" ht="12" hidden="1" customHeight="1" outlineLevel="1" x14ac:dyDescent="0.3">
      <c r="B955" s="701" t="s">
        <v>485</v>
      </c>
      <c r="C955" s="701" t="s">
        <v>486</v>
      </c>
      <c r="E955" s="306" t="s">
        <v>3222</v>
      </c>
      <c r="F955" s="489" t="s">
        <v>2208</v>
      </c>
      <c r="G955" s="489" t="s">
        <v>2208</v>
      </c>
      <c r="H955" s="489" t="s">
        <v>2208</v>
      </c>
      <c r="I955" s="489" t="s">
        <v>2208</v>
      </c>
      <c r="J955" s="489" t="s">
        <v>2208</v>
      </c>
      <c r="K955" s="489" t="s">
        <v>2208</v>
      </c>
      <c r="L955" s="489" t="s">
        <v>2208</v>
      </c>
      <c r="M955" s="489" t="s">
        <v>2208</v>
      </c>
      <c r="N955" s="489" t="s">
        <v>2208</v>
      </c>
      <c r="O955" s="489" t="s">
        <v>2208</v>
      </c>
      <c r="P955" s="489" t="s">
        <v>2208</v>
      </c>
      <c r="Q955" s="489" t="s">
        <v>2208</v>
      </c>
      <c r="R955" s="489" t="s">
        <v>2208</v>
      </c>
      <c r="S955" s="489" t="s">
        <v>2208</v>
      </c>
      <c r="T955" s="489" t="s">
        <v>2208</v>
      </c>
      <c r="U955" s="489" t="s">
        <v>2208</v>
      </c>
      <c r="V955" s="489" t="s">
        <v>2208</v>
      </c>
      <c r="W955" s="489" t="s">
        <v>2208</v>
      </c>
      <c r="X955" s="489" t="s">
        <v>2208</v>
      </c>
      <c r="Y955" s="489" t="s">
        <v>2208</v>
      </c>
      <c r="Z955" s="489" t="s">
        <v>2208</v>
      </c>
      <c r="AA955" s="489" t="s">
        <v>2208</v>
      </c>
      <c r="AB955" s="489" t="s">
        <v>2208</v>
      </c>
      <c r="AC955" s="489" t="s">
        <v>2208</v>
      </c>
      <c r="AD955" s="489" t="s">
        <v>2208</v>
      </c>
      <c r="AE955" s="489" t="s">
        <v>2208</v>
      </c>
      <c r="AF955" s="489" t="s">
        <v>2208</v>
      </c>
      <c r="AG955" s="489" t="s">
        <v>2208</v>
      </c>
      <c r="AH955" s="489" t="s">
        <v>2208</v>
      </c>
      <c r="AI955" s="489" t="s">
        <v>2208</v>
      </c>
      <c r="AJ955" s="489" t="s">
        <v>2208</v>
      </c>
      <c r="AK955" s="489" t="s">
        <v>2208</v>
      </c>
      <c r="AL955" s="489" t="s">
        <v>2208</v>
      </c>
      <c r="AM955" s="489" t="s">
        <v>2208</v>
      </c>
    </row>
    <row r="956" spans="2:39" ht="12" hidden="1" customHeight="1" outlineLevel="1" x14ac:dyDescent="0.3">
      <c r="B956" s="701"/>
      <c r="C956" s="701" t="s">
        <v>201</v>
      </c>
      <c r="E956" s="306" t="s">
        <v>3223</v>
      </c>
      <c r="F956" s="489" t="s">
        <v>2208</v>
      </c>
      <c r="G956" s="489" t="s">
        <v>2208</v>
      </c>
      <c r="H956" s="489" t="s">
        <v>2208</v>
      </c>
      <c r="I956" s="489" t="s">
        <v>2208</v>
      </c>
      <c r="J956" s="489" t="s">
        <v>2208</v>
      </c>
      <c r="K956" s="489" t="s">
        <v>2208</v>
      </c>
      <c r="L956" s="489" t="s">
        <v>2208</v>
      </c>
      <c r="M956" s="489" t="s">
        <v>2208</v>
      </c>
      <c r="N956" s="489" t="s">
        <v>2208</v>
      </c>
      <c r="O956" s="489" t="s">
        <v>2208</v>
      </c>
      <c r="P956" s="489" t="s">
        <v>2208</v>
      </c>
      <c r="Q956" s="489" t="s">
        <v>2208</v>
      </c>
      <c r="R956" s="489" t="s">
        <v>2208</v>
      </c>
      <c r="S956" s="489" t="s">
        <v>2208</v>
      </c>
      <c r="T956" s="489" t="s">
        <v>2208</v>
      </c>
      <c r="U956" s="489" t="s">
        <v>2208</v>
      </c>
      <c r="V956" s="489" t="s">
        <v>2208</v>
      </c>
      <c r="W956" s="489" t="s">
        <v>2208</v>
      </c>
      <c r="X956" s="489" t="s">
        <v>2208</v>
      </c>
      <c r="Y956" s="489" t="s">
        <v>2208</v>
      </c>
      <c r="Z956" s="489" t="s">
        <v>2208</v>
      </c>
      <c r="AA956" s="489" t="s">
        <v>2208</v>
      </c>
      <c r="AB956" s="489" t="s">
        <v>2208</v>
      </c>
      <c r="AC956" s="489" t="s">
        <v>2208</v>
      </c>
      <c r="AD956" s="489" t="s">
        <v>2208</v>
      </c>
      <c r="AE956" s="489" t="s">
        <v>2208</v>
      </c>
      <c r="AF956" s="489" t="s">
        <v>2208</v>
      </c>
      <c r="AG956" s="489" t="s">
        <v>2208</v>
      </c>
      <c r="AH956" s="489" t="s">
        <v>2208</v>
      </c>
      <c r="AI956" s="489" t="s">
        <v>2208</v>
      </c>
      <c r="AJ956" s="489" t="s">
        <v>2208</v>
      </c>
      <c r="AK956" s="489" t="s">
        <v>2208</v>
      </c>
      <c r="AL956" s="489" t="s">
        <v>2208</v>
      </c>
      <c r="AM956" s="489" t="s">
        <v>2208</v>
      </c>
    </row>
    <row r="957" spans="2:39" ht="12" hidden="1" customHeight="1" outlineLevel="1" x14ac:dyDescent="0.3">
      <c r="B957" s="701" t="s">
        <v>480</v>
      </c>
      <c r="C957" s="701"/>
      <c r="E957" s="306"/>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6"/>
      <c r="AD957" s="306"/>
      <c r="AE957" s="306"/>
      <c r="AF957" s="306"/>
      <c r="AG957" s="306"/>
      <c r="AH957" s="306"/>
      <c r="AI957" s="306"/>
      <c r="AJ957" s="306"/>
      <c r="AK957" s="306"/>
      <c r="AL957" s="306"/>
      <c r="AM957" s="306"/>
    </row>
    <row r="958" spans="2:39" ht="12" hidden="1" customHeight="1" outlineLevel="1" x14ac:dyDescent="0.3">
      <c r="B958" s="701"/>
      <c r="C958" s="701"/>
      <c r="E958" s="306"/>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6"/>
      <c r="AD958" s="306"/>
      <c r="AE958" s="306"/>
      <c r="AF958" s="306"/>
      <c r="AG958" s="306"/>
      <c r="AH958" s="306"/>
      <c r="AI958" s="306"/>
      <c r="AJ958" s="306"/>
      <c r="AK958" s="306"/>
      <c r="AL958" s="306"/>
      <c r="AM958" s="306"/>
    </row>
    <row r="959" spans="2:39" ht="12" hidden="1" customHeight="1" outlineLevel="1" x14ac:dyDescent="0.3">
      <c r="B959" s="701" t="s">
        <v>3224</v>
      </c>
      <c r="C959" s="701"/>
      <c r="E959" s="306"/>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6"/>
      <c r="AD959" s="306"/>
      <c r="AE959" s="306"/>
      <c r="AF959" s="306"/>
      <c r="AG959" s="306"/>
      <c r="AH959" s="306"/>
      <c r="AI959" s="306"/>
      <c r="AJ959" s="306"/>
      <c r="AK959" s="306"/>
      <c r="AL959" s="306"/>
      <c r="AM959" s="306"/>
    </row>
    <row r="960" spans="2:39" ht="12" hidden="1" customHeight="1" outlineLevel="1" x14ac:dyDescent="0.3">
      <c r="B960" s="701"/>
      <c r="C960" s="701"/>
      <c r="E960" s="306"/>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6"/>
      <c r="AD960" s="306"/>
      <c r="AE960" s="306"/>
      <c r="AF960" s="306"/>
      <c r="AG960" s="306"/>
      <c r="AH960" s="306"/>
      <c r="AI960" s="306"/>
      <c r="AJ960" s="306"/>
      <c r="AK960" s="306"/>
      <c r="AL960" s="306"/>
      <c r="AM960" s="306"/>
    </row>
    <row r="961" spans="2:39" ht="12" hidden="1" customHeight="1" outlineLevel="1" x14ac:dyDescent="0.3">
      <c r="B961" s="701" t="s">
        <v>320</v>
      </c>
      <c r="C961" s="701" t="s">
        <v>321</v>
      </c>
      <c r="E961" s="306"/>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6"/>
      <c r="AD961" s="306"/>
      <c r="AE961" s="306"/>
      <c r="AF961" s="306"/>
      <c r="AG961" s="306"/>
      <c r="AH961" s="306"/>
      <c r="AI961" s="306"/>
      <c r="AJ961" s="306"/>
      <c r="AK961" s="306"/>
      <c r="AL961" s="306"/>
      <c r="AM961" s="306"/>
    </row>
    <row r="962" spans="2:39" ht="12" hidden="1" customHeight="1" outlineLevel="1" x14ac:dyDescent="0.3">
      <c r="B962" s="701" t="s">
        <v>322</v>
      </c>
      <c r="C962" s="701" t="s">
        <v>323</v>
      </c>
      <c r="E962" s="306"/>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6"/>
      <c r="AD962" s="306"/>
      <c r="AE962" s="306"/>
      <c r="AF962" s="306"/>
      <c r="AG962" s="306"/>
      <c r="AH962" s="306"/>
      <c r="AI962" s="306"/>
      <c r="AJ962" s="306"/>
      <c r="AK962" s="306"/>
      <c r="AL962" s="306"/>
      <c r="AM962" s="306"/>
    </row>
    <row r="963" spans="2:39" ht="12" hidden="1" customHeight="1" outlineLevel="1" x14ac:dyDescent="0.3">
      <c r="B963" s="701" t="s">
        <v>324</v>
      </c>
      <c r="C963" s="701" t="s">
        <v>325</v>
      </c>
      <c r="E963" s="306"/>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6"/>
      <c r="AD963" s="306"/>
      <c r="AE963" s="306"/>
      <c r="AF963" s="306"/>
      <c r="AG963" s="306"/>
      <c r="AH963" s="306"/>
      <c r="AI963" s="306"/>
      <c r="AJ963" s="306"/>
      <c r="AK963" s="306"/>
      <c r="AL963" s="306"/>
      <c r="AM963" s="306"/>
    </row>
    <row r="964" spans="2:39" ht="12" hidden="1" customHeight="1" outlineLevel="1" x14ac:dyDescent="0.3">
      <c r="B964" s="701" t="s">
        <v>326</v>
      </c>
      <c r="C964" s="701" t="s">
        <v>327</v>
      </c>
      <c r="E964" s="306"/>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6"/>
      <c r="AD964" s="306"/>
      <c r="AE964" s="306"/>
      <c r="AF964" s="306"/>
      <c r="AG964" s="306"/>
      <c r="AH964" s="306"/>
      <c r="AI964" s="306"/>
      <c r="AJ964" s="306"/>
      <c r="AK964" s="306"/>
      <c r="AL964" s="306"/>
      <c r="AM964" s="306"/>
    </row>
    <row r="965" spans="2:39" ht="12" hidden="1" customHeight="1" outlineLevel="1" x14ac:dyDescent="0.3">
      <c r="B965" s="701" t="s">
        <v>328</v>
      </c>
      <c r="C965" s="701" t="s">
        <v>329</v>
      </c>
      <c r="E965" s="306"/>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6"/>
      <c r="AD965" s="306"/>
      <c r="AE965" s="306"/>
      <c r="AF965" s="306"/>
      <c r="AG965" s="306"/>
      <c r="AH965" s="306"/>
      <c r="AI965" s="306"/>
      <c r="AJ965" s="306"/>
      <c r="AK965" s="306"/>
      <c r="AL965" s="306"/>
      <c r="AM965" s="306"/>
    </row>
    <row r="966" spans="2:39" ht="12" hidden="1" customHeight="1" outlineLevel="1" x14ac:dyDescent="0.3">
      <c r="B966" s="701" t="s">
        <v>330</v>
      </c>
      <c r="C966" s="701" t="s">
        <v>331</v>
      </c>
      <c r="E966" s="306"/>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6"/>
      <c r="AD966" s="306"/>
      <c r="AE966" s="306"/>
      <c r="AF966" s="306"/>
      <c r="AG966" s="306"/>
      <c r="AH966" s="306"/>
      <c r="AI966" s="306"/>
      <c r="AJ966" s="306"/>
      <c r="AK966" s="306"/>
      <c r="AL966" s="306"/>
      <c r="AM966" s="306"/>
    </row>
    <row r="967" spans="2:39" ht="12" hidden="1" customHeight="1" outlineLevel="1" x14ac:dyDescent="0.3">
      <c r="B967" s="701" t="s">
        <v>332</v>
      </c>
      <c r="C967" s="701" t="s">
        <v>333</v>
      </c>
      <c r="E967" s="306"/>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6"/>
      <c r="AD967" s="306"/>
      <c r="AE967" s="306"/>
      <c r="AF967" s="306"/>
      <c r="AG967" s="306"/>
      <c r="AH967" s="306"/>
      <c r="AI967" s="306"/>
      <c r="AJ967" s="306"/>
      <c r="AK967" s="306"/>
      <c r="AL967" s="306"/>
      <c r="AM967" s="306"/>
    </row>
    <row r="968" spans="2:39" ht="12" hidden="1" customHeight="1" outlineLevel="1" x14ac:dyDescent="0.3">
      <c r="B968" s="701" t="s">
        <v>334</v>
      </c>
      <c r="C968" s="701" t="s">
        <v>335</v>
      </c>
      <c r="E968" s="306"/>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6"/>
      <c r="AD968" s="306"/>
      <c r="AE968" s="306"/>
      <c r="AF968" s="306"/>
      <c r="AG968" s="306"/>
      <c r="AH968" s="306"/>
      <c r="AI968" s="306"/>
      <c r="AJ968" s="306"/>
      <c r="AK968" s="306"/>
      <c r="AL968" s="306"/>
      <c r="AM968" s="306"/>
    </row>
    <row r="969" spans="2:39" ht="12" hidden="1" customHeight="1" outlineLevel="1" x14ac:dyDescent="0.3">
      <c r="B969" s="701" t="s">
        <v>336</v>
      </c>
      <c r="C969" s="701" t="s">
        <v>337</v>
      </c>
      <c r="E969" s="306"/>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6"/>
      <c r="AD969" s="306"/>
      <c r="AE969" s="306"/>
      <c r="AF969" s="306"/>
      <c r="AG969" s="306"/>
      <c r="AH969" s="306"/>
      <c r="AI969" s="306"/>
      <c r="AJ969" s="306"/>
      <c r="AK969" s="306"/>
      <c r="AL969" s="306"/>
      <c r="AM969" s="306"/>
    </row>
    <row r="970" spans="2:39" ht="12" hidden="1" customHeight="1" outlineLevel="1" x14ac:dyDescent="0.3">
      <c r="B970" s="701" t="s">
        <v>338</v>
      </c>
      <c r="C970" s="701" t="s">
        <v>339</v>
      </c>
      <c r="E970" s="306"/>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6"/>
      <c r="AD970" s="306"/>
      <c r="AE970" s="306"/>
      <c r="AF970" s="306"/>
      <c r="AG970" s="306"/>
      <c r="AH970" s="306"/>
      <c r="AI970" s="306"/>
      <c r="AJ970" s="306"/>
      <c r="AK970" s="306"/>
      <c r="AL970" s="306"/>
      <c r="AM970" s="306"/>
    </row>
    <row r="971" spans="2:39" ht="12" hidden="1" customHeight="1" outlineLevel="1" x14ac:dyDescent="0.3">
      <c r="B971" s="701" t="s">
        <v>340</v>
      </c>
      <c r="C971" s="701" t="s">
        <v>341</v>
      </c>
      <c r="E971" s="306"/>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6"/>
      <c r="AD971" s="306"/>
      <c r="AE971" s="306"/>
      <c r="AF971" s="306"/>
      <c r="AG971" s="306"/>
      <c r="AH971" s="306"/>
      <c r="AI971" s="306"/>
      <c r="AJ971" s="306"/>
      <c r="AK971" s="306"/>
      <c r="AL971" s="306"/>
      <c r="AM971" s="306"/>
    </row>
    <row r="972" spans="2:39" ht="12" hidden="1" customHeight="1" outlineLevel="1" x14ac:dyDescent="0.3">
      <c r="B972" s="701" t="s">
        <v>342</v>
      </c>
      <c r="C972" s="701" t="s">
        <v>482</v>
      </c>
      <c r="E972" s="306"/>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6"/>
      <c r="AD972" s="306"/>
      <c r="AE972" s="306"/>
      <c r="AF972" s="306"/>
      <c r="AG972" s="306"/>
      <c r="AH972" s="306"/>
      <c r="AI972" s="306"/>
      <c r="AJ972" s="306"/>
      <c r="AK972" s="306"/>
      <c r="AL972" s="306"/>
      <c r="AM972" s="306"/>
    </row>
    <row r="973" spans="2:39" ht="12" hidden="1" customHeight="1" outlineLevel="1" x14ac:dyDescent="0.3">
      <c r="B973" s="701" t="s">
        <v>344</v>
      </c>
      <c r="C973" s="701" t="s">
        <v>345</v>
      </c>
      <c r="E973" s="306"/>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6"/>
      <c r="AD973" s="306"/>
      <c r="AE973" s="306"/>
      <c r="AF973" s="306"/>
      <c r="AG973" s="306"/>
      <c r="AH973" s="306"/>
      <c r="AI973" s="306"/>
      <c r="AJ973" s="306"/>
      <c r="AK973" s="306"/>
      <c r="AL973" s="306"/>
      <c r="AM973" s="306"/>
    </row>
    <row r="974" spans="2:39" ht="12" hidden="1" customHeight="1" outlineLevel="1" x14ac:dyDescent="0.3">
      <c r="B974" s="701" t="s">
        <v>346</v>
      </c>
      <c r="C974" s="701" t="s">
        <v>347</v>
      </c>
      <c r="E974" s="306"/>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6"/>
      <c r="AD974" s="306"/>
      <c r="AE974" s="306"/>
      <c r="AF974" s="306"/>
      <c r="AG974" s="306"/>
      <c r="AH974" s="306"/>
      <c r="AI974" s="306"/>
      <c r="AJ974" s="306"/>
      <c r="AK974" s="306"/>
      <c r="AL974" s="306"/>
      <c r="AM974" s="306"/>
    </row>
    <row r="975" spans="2:39" ht="12" hidden="1" customHeight="1" outlineLevel="1" x14ac:dyDescent="0.3">
      <c r="B975" s="701" t="s">
        <v>348</v>
      </c>
      <c r="C975" s="701" t="s">
        <v>349</v>
      </c>
      <c r="E975" s="306"/>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6"/>
      <c r="AD975" s="306"/>
      <c r="AE975" s="306"/>
      <c r="AF975" s="306"/>
      <c r="AG975" s="306"/>
      <c r="AH975" s="306"/>
      <c r="AI975" s="306"/>
      <c r="AJ975" s="306"/>
      <c r="AK975" s="306"/>
      <c r="AL975" s="306"/>
      <c r="AM975" s="306"/>
    </row>
    <row r="976" spans="2:39" ht="12" customHeight="1" collapsed="1" x14ac:dyDescent="0.3">
      <c r="B976" s="701" t="s">
        <v>350</v>
      </c>
      <c r="C976" s="701" t="s">
        <v>483</v>
      </c>
      <c r="E976" s="306"/>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6"/>
      <c r="AD976" s="306"/>
      <c r="AE976" s="306"/>
      <c r="AF976" s="306"/>
      <c r="AG976" s="306"/>
      <c r="AH976" s="306"/>
      <c r="AI976" s="306"/>
      <c r="AJ976" s="306"/>
      <c r="AK976" s="306"/>
      <c r="AL976" s="306"/>
      <c r="AM976" s="306"/>
    </row>
    <row r="977" spans="2:39" ht="12" hidden="1" customHeight="1" outlineLevel="2" x14ac:dyDescent="0.3">
      <c r="B977" s="701" t="s">
        <v>352</v>
      </c>
      <c r="C977" s="701" t="s">
        <v>353</v>
      </c>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306"/>
      <c r="AF977" s="306"/>
      <c r="AG977" s="306"/>
      <c r="AH977" s="306"/>
      <c r="AI977" s="306"/>
      <c r="AJ977" s="306"/>
      <c r="AK977" s="306"/>
      <c r="AL977" s="306"/>
      <c r="AM977" s="306"/>
    </row>
    <row r="978" spans="2:39" ht="12" hidden="1" customHeight="1" outlineLevel="2" x14ac:dyDescent="0.3">
      <c r="B978" s="701" t="s">
        <v>354</v>
      </c>
      <c r="C978" s="701" t="s">
        <v>355</v>
      </c>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306"/>
      <c r="AF978" s="306"/>
      <c r="AG978" s="306"/>
      <c r="AH978" s="306"/>
      <c r="AI978" s="306"/>
      <c r="AJ978" s="306"/>
      <c r="AK978" s="306"/>
      <c r="AL978" s="306"/>
      <c r="AM978" s="306"/>
    </row>
    <row r="979" spans="2:39" ht="12" hidden="1" customHeight="1" outlineLevel="2" x14ac:dyDescent="0.3">
      <c r="B979" s="701" t="s">
        <v>356</v>
      </c>
      <c r="C979" s="701" t="s">
        <v>357</v>
      </c>
      <c r="E979" s="306"/>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6"/>
      <c r="AD979" s="306"/>
      <c r="AE979" s="306"/>
      <c r="AF979" s="306"/>
      <c r="AG979" s="306"/>
      <c r="AH979" s="306"/>
      <c r="AI979" s="306"/>
      <c r="AJ979" s="306"/>
      <c r="AK979" s="306"/>
      <c r="AL979" s="306"/>
      <c r="AM979" s="306"/>
    </row>
    <row r="980" spans="2:39" ht="12" hidden="1" customHeight="1" outlineLevel="2" x14ac:dyDescent="0.3">
      <c r="B980" s="701" t="s">
        <v>358</v>
      </c>
      <c r="C980" s="701" t="s">
        <v>359</v>
      </c>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306"/>
      <c r="AE980" s="306"/>
      <c r="AF980" s="306"/>
      <c r="AG980" s="306"/>
      <c r="AH980" s="306"/>
      <c r="AI980" s="306"/>
      <c r="AJ980" s="306"/>
      <c r="AK980" s="306"/>
      <c r="AL980" s="306"/>
      <c r="AM980" s="306"/>
    </row>
    <row r="981" spans="2:39" ht="12" hidden="1" customHeight="1" outlineLevel="2" x14ac:dyDescent="0.3">
      <c r="B981" s="701" t="s">
        <v>360</v>
      </c>
      <c r="C981" s="701" t="s">
        <v>484</v>
      </c>
      <c r="E981" s="306"/>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6"/>
      <c r="AD981" s="306"/>
      <c r="AE981" s="306"/>
      <c r="AF981" s="306"/>
      <c r="AG981" s="306"/>
      <c r="AH981" s="306"/>
      <c r="AI981" s="306"/>
      <c r="AJ981" s="306"/>
      <c r="AK981" s="306"/>
      <c r="AL981" s="306"/>
      <c r="AM981" s="306"/>
    </row>
    <row r="982" spans="2:39" ht="12" hidden="1" customHeight="1" outlineLevel="2" x14ac:dyDescent="0.3">
      <c r="B982" s="701" t="s">
        <v>485</v>
      </c>
      <c r="C982" s="701" t="s">
        <v>486</v>
      </c>
      <c r="E982" s="306"/>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6"/>
      <c r="AD982" s="306"/>
      <c r="AE982" s="306"/>
      <c r="AF982" s="306"/>
      <c r="AG982" s="306"/>
      <c r="AH982" s="306"/>
      <c r="AI982" s="306"/>
      <c r="AJ982" s="306"/>
      <c r="AK982" s="306"/>
      <c r="AL982" s="306"/>
      <c r="AM982" s="306"/>
    </row>
    <row r="983" spans="2:39" ht="12" hidden="1" customHeight="1" outlineLevel="2" x14ac:dyDescent="0.3">
      <c r="B983" s="701"/>
      <c r="C983" s="701" t="s">
        <v>201</v>
      </c>
      <c r="E983" s="306"/>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6"/>
      <c r="AD983" s="306"/>
      <c r="AE983" s="306"/>
      <c r="AF983" s="306"/>
      <c r="AG983" s="306"/>
      <c r="AH983" s="306"/>
      <c r="AI983" s="306"/>
      <c r="AJ983" s="306"/>
      <c r="AK983" s="306"/>
      <c r="AL983" s="306"/>
      <c r="AM983" s="306"/>
    </row>
    <row r="984" spans="2:39" ht="12" hidden="1" customHeight="1" outlineLevel="2" x14ac:dyDescent="0.3">
      <c r="B984" s="701" t="s">
        <v>480</v>
      </c>
      <c r="C984" s="701"/>
      <c r="E984" s="306"/>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6"/>
      <c r="AD984" s="306"/>
      <c r="AE984" s="306"/>
      <c r="AF984" s="306"/>
      <c r="AG984" s="306"/>
      <c r="AH984" s="306"/>
      <c r="AI984" s="306"/>
      <c r="AJ984" s="306"/>
      <c r="AK984" s="306"/>
      <c r="AL984" s="306"/>
      <c r="AM984" s="306"/>
    </row>
    <row r="985" spans="2:39" ht="12" hidden="1" customHeight="1" outlineLevel="2" x14ac:dyDescent="0.3">
      <c r="B985" s="701"/>
      <c r="C985" s="701"/>
      <c r="E985" s="306"/>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6"/>
      <c r="AD985" s="306"/>
      <c r="AE985" s="306"/>
      <c r="AF985" s="306"/>
      <c r="AG985" s="306"/>
      <c r="AH985" s="306"/>
      <c r="AI985" s="306"/>
      <c r="AJ985" s="306"/>
      <c r="AK985" s="306"/>
      <c r="AL985" s="306"/>
      <c r="AM985" s="306"/>
    </row>
    <row r="986" spans="2:39" ht="12" hidden="1" customHeight="1" outlineLevel="2" x14ac:dyDescent="0.3">
      <c r="B986" s="701" t="s">
        <v>3225</v>
      </c>
      <c r="C986" s="701"/>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306"/>
      <c r="AF986" s="306"/>
      <c r="AG986" s="306"/>
      <c r="AH986" s="306"/>
      <c r="AI986" s="306"/>
      <c r="AJ986" s="306"/>
      <c r="AK986" s="306"/>
      <c r="AL986" s="306"/>
      <c r="AM986" s="306"/>
    </row>
    <row r="987" spans="2:39" ht="12" hidden="1" customHeight="1" outlineLevel="2" x14ac:dyDescent="0.3">
      <c r="B987" s="701"/>
      <c r="C987" s="701"/>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306"/>
      <c r="AF987" s="306"/>
      <c r="AG987" s="306"/>
      <c r="AH987" s="306"/>
      <c r="AI987" s="306"/>
      <c r="AJ987" s="306"/>
      <c r="AK987" s="306"/>
      <c r="AL987" s="306"/>
      <c r="AM987" s="306"/>
    </row>
    <row r="988" spans="2:39" ht="12" hidden="1" customHeight="1" outlineLevel="2" x14ac:dyDescent="0.3">
      <c r="B988" s="701" t="s">
        <v>320</v>
      </c>
      <c r="C988" s="701" t="s">
        <v>321</v>
      </c>
      <c r="E988" s="306"/>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6"/>
      <c r="AD988" s="306"/>
      <c r="AE988" s="306"/>
      <c r="AF988" s="306"/>
      <c r="AG988" s="306"/>
      <c r="AH988" s="306"/>
      <c r="AI988" s="306"/>
      <c r="AJ988" s="306"/>
      <c r="AK988" s="306"/>
      <c r="AL988" s="306"/>
      <c r="AM988" s="306"/>
    </row>
    <row r="989" spans="2:39" ht="12" hidden="1" customHeight="1" outlineLevel="2" x14ac:dyDescent="0.3">
      <c r="B989" s="701" t="s">
        <v>322</v>
      </c>
      <c r="C989" s="701" t="s">
        <v>323</v>
      </c>
      <c r="E989" s="306"/>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6"/>
      <c r="AD989" s="306"/>
      <c r="AE989" s="306"/>
      <c r="AF989" s="306"/>
      <c r="AG989" s="306"/>
      <c r="AH989" s="306"/>
      <c r="AI989" s="306"/>
      <c r="AJ989" s="306"/>
      <c r="AK989" s="306"/>
      <c r="AL989" s="306"/>
      <c r="AM989" s="306"/>
    </row>
    <row r="990" spans="2:39" ht="12" hidden="1" customHeight="1" outlineLevel="2" x14ac:dyDescent="0.3">
      <c r="B990" s="701" t="s">
        <v>324</v>
      </c>
      <c r="C990" s="701" t="s">
        <v>325</v>
      </c>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306"/>
      <c r="AE990" s="306"/>
      <c r="AF990" s="306"/>
      <c r="AG990" s="306"/>
      <c r="AH990" s="306"/>
      <c r="AI990" s="306"/>
      <c r="AJ990" s="306"/>
      <c r="AK990" s="306"/>
      <c r="AL990" s="306"/>
      <c r="AM990" s="306"/>
    </row>
    <row r="991" spans="2:39" ht="12" hidden="1" customHeight="1" outlineLevel="2" x14ac:dyDescent="0.3">
      <c r="B991" s="701" t="s">
        <v>326</v>
      </c>
      <c r="C991" s="701" t="s">
        <v>327</v>
      </c>
      <c r="E991" s="306"/>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6"/>
      <c r="AD991" s="306"/>
      <c r="AE991" s="306"/>
      <c r="AF991" s="306"/>
      <c r="AG991" s="306"/>
      <c r="AH991" s="306"/>
      <c r="AI991" s="306"/>
      <c r="AJ991" s="306"/>
      <c r="AK991" s="306"/>
      <c r="AL991" s="306"/>
      <c r="AM991" s="306"/>
    </row>
    <row r="992" spans="2:39" ht="12" hidden="1" customHeight="1" outlineLevel="2" x14ac:dyDescent="0.3">
      <c r="B992" s="701" t="s">
        <v>328</v>
      </c>
      <c r="C992" s="701" t="s">
        <v>329</v>
      </c>
      <c r="E992" s="306"/>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6"/>
      <c r="AD992" s="306"/>
      <c r="AE992" s="306"/>
      <c r="AF992" s="306"/>
      <c r="AG992" s="306"/>
      <c r="AH992" s="306"/>
      <c r="AI992" s="306"/>
      <c r="AJ992" s="306"/>
      <c r="AK992" s="306"/>
      <c r="AL992" s="306"/>
      <c r="AM992" s="306"/>
    </row>
    <row r="993" spans="2:39" ht="12" hidden="1" customHeight="1" outlineLevel="2" x14ac:dyDescent="0.3">
      <c r="B993" s="701" t="s">
        <v>330</v>
      </c>
      <c r="C993" s="701" t="s">
        <v>331</v>
      </c>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306"/>
      <c r="AE993" s="306"/>
      <c r="AF993" s="306"/>
      <c r="AG993" s="306"/>
      <c r="AH993" s="306"/>
      <c r="AI993" s="306"/>
      <c r="AJ993" s="306"/>
      <c r="AK993" s="306"/>
      <c r="AL993" s="306"/>
      <c r="AM993" s="306"/>
    </row>
    <row r="994" spans="2:39" ht="12" hidden="1" customHeight="1" outlineLevel="2" x14ac:dyDescent="0.3">
      <c r="B994" s="701" t="s">
        <v>332</v>
      </c>
      <c r="C994" s="701" t="s">
        <v>333</v>
      </c>
      <c r="E994" s="306"/>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6"/>
      <c r="AD994" s="306"/>
      <c r="AE994" s="306"/>
      <c r="AF994" s="306"/>
      <c r="AG994" s="306"/>
      <c r="AH994" s="306"/>
      <c r="AI994" s="306"/>
      <c r="AJ994" s="306"/>
      <c r="AK994" s="306"/>
      <c r="AL994" s="306"/>
      <c r="AM994" s="306"/>
    </row>
    <row r="995" spans="2:39" ht="12" hidden="1" customHeight="1" outlineLevel="2" x14ac:dyDescent="0.3">
      <c r="B995" s="701" t="s">
        <v>334</v>
      </c>
      <c r="C995" s="701" t="s">
        <v>335</v>
      </c>
      <c r="E995" s="306"/>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6"/>
      <c r="AD995" s="306"/>
      <c r="AE995" s="306"/>
      <c r="AF995" s="306"/>
      <c r="AG995" s="306"/>
      <c r="AH995" s="306"/>
      <c r="AI995" s="306"/>
      <c r="AJ995" s="306"/>
      <c r="AK995" s="306"/>
      <c r="AL995" s="306"/>
      <c r="AM995" s="306"/>
    </row>
    <row r="996" spans="2:39" ht="12" hidden="1" customHeight="1" outlineLevel="2" x14ac:dyDescent="0.3">
      <c r="B996" s="701" t="s">
        <v>336</v>
      </c>
      <c r="C996" s="701" t="s">
        <v>337</v>
      </c>
      <c r="E996" s="306"/>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6"/>
      <c r="AD996" s="306"/>
      <c r="AE996" s="306"/>
      <c r="AF996" s="306"/>
      <c r="AG996" s="306"/>
      <c r="AH996" s="306"/>
      <c r="AI996" s="306"/>
      <c r="AJ996" s="306"/>
      <c r="AK996" s="306"/>
      <c r="AL996" s="306"/>
      <c r="AM996" s="306"/>
    </row>
    <row r="997" spans="2:39" ht="12" hidden="1" customHeight="1" outlineLevel="2" x14ac:dyDescent="0.3">
      <c r="B997" s="701" t="s">
        <v>338</v>
      </c>
      <c r="C997" s="701" t="s">
        <v>339</v>
      </c>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306"/>
      <c r="AF997" s="306"/>
      <c r="AG997" s="306"/>
      <c r="AH997" s="306"/>
      <c r="AI997" s="306"/>
      <c r="AJ997" s="306"/>
      <c r="AK997" s="306"/>
      <c r="AL997" s="306"/>
      <c r="AM997" s="306"/>
    </row>
    <row r="998" spans="2:39" ht="12" hidden="1" customHeight="1" outlineLevel="2" x14ac:dyDescent="0.3">
      <c r="B998" s="701" t="s">
        <v>340</v>
      </c>
      <c r="C998" s="701" t="s">
        <v>341</v>
      </c>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306"/>
      <c r="AF998" s="306"/>
      <c r="AG998" s="306"/>
      <c r="AH998" s="306"/>
      <c r="AI998" s="306"/>
      <c r="AJ998" s="306"/>
      <c r="AK998" s="306"/>
      <c r="AL998" s="306"/>
      <c r="AM998" s="306"/>
    </row>
    <row r="999" spans="2:39" ht="12" hidden="1" customHeight="1" outlineLevel="2" x14ac:dyDescent="0.3">
      <c r="B999" s="701" t="s">
        <v>342</v>
      </c>
      <c r="C999" s="701" t="s">
        <v>482</v>
      </c>
      <c r="E999" s="306"/>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6"/>
      <c r="AD999" s="306"/>
      <c r="AE999" s="306"/>
      <c r="AF999" s="306"/>
      <c r="AG999" s="306"/>
      <c r="AH999" s="306"/>
      <c r="AI999" s="306"/>
      <c r="AJ999" s="306"/>
      <c r="AK999" s="306"/>
      <c r="AL999" s="306"/>
      <c r="AM999" s="306"/>
    </row>
    <row r="1000" spans="2:39" ht="12" hidden="1" customHeight="1" outlineLevel="2" x14ac:dyDescent="0.3">
      <c r="B1000" s="701" t="s">
        <v>344</v>
      </c>
      <c r="C1000" s="701" t="s">
        <v>345</v>
      </c>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306"/>
      <c r="AE1000" s="306"/>
      <c r="AF1000" s="306"/>
      <c r="AG1000" s="306"/>
      <c r="AH1000" s="306"/>
      <c r="AI1000" s="306"/>
      <c r="AJ1000" s="306"/>
      <c r="AK1000" s="306"/>
      <c r="AL1000" s="306"/>
      <c r="AM1000" s="306"/>
    </row>
    <row r="1001" spans="2:39" ht="12" hidden="1" customHeight="1" outlineLevel="2" x14ac:dyDescent="0.3">
      <c r="B1001" s="701" t="s">
        <v>346</v>
      </c>
      <c r="C1001" s="701" t="s">
        <v>347</v>
      </c>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306"/>
      <c r="Z1001" s="306"/>
      <c r="AA1001" s="306"/>
      <c r="AB1001" s="306"/>
      <c r="AC1001" s="306"/>
      <c r="AD1001" s="306"/>
      <c r="AE1001" s="306"/>
      <c r="AF1001" s="306"/>
      <c r="AG1001" s="306"/>
      <c r="AH1001" s="306"/>
      <c r="AI1001" s="306"/>
      <c r="AJ1001" s="306"/>
      <c r="AK1001" s="306"/>
      <c r="AL1001" s="306"/>
      <c r="AM1001" s="306"/>
    </row>
    <row r="1002" spans="2:39" ht="12" hidden="1" customHeight="1" outlineLevel="2" x14ac:dyDescent="0.3">
      <c r="B1002" s="701" t="s">
        <v>348</v>
      </c>
      <c r="C1002" s="701" t="s">
        <v>349</v>
      </c>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306"/>
      <c r="Z1002" s="306"/>
      <c r="AA1002" s="306"/>
      <c r="AB1002" s="306"/>
      <c r="AC1002" s="306"/>
      <c r="AD1002" s="306"/>
      <c r="AE1002" s="306"/>
      <c r="AF1002" s="306"/>
      <c r="AG1002" s="306"/>
      <c r="AH1002" s="306"/>
      <c r="AI1002" s="306"/>
      <c r="AJ1002" s="306"/>
      <c r="AK1002" s="306"/>
      <c r="AL1002" s="306"/>
      <c r="AM1002" s="306"/>
    </row>
    <row r="1003" spans="2:39" ht="12" hidden="1" customHeight="1" outlineLevel="2" x14ac:dyDescent="0.3">
      <c r="B1003" s="701" t="s">
        <v>350</v>
      </c>
      <c r="C1003" s="701" t="s">
        <v>483</v>
      </c>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306"/>
      <c r="Z1003" s="306"/>
      <c r="AA1003" s="306"/>
      <c r="AB1003" s="306"/>
      <c r="AC1003" s="306"/>
      <c r="AD1003" s="306"/>
      <c r="AE1003" s="306"/>
      <c r="AF1003" s="306"/>
      <c r="AG1003" s="306"/>
      <c r="AH1003" s="306"/>
      <c r="AI1003" s="306"/>
      <c r="AJ1003" s="306"/>
      <c r="AK1003" s="306"/>
      <c r="AL1003" s="306"/>
      <c r="AM1003" s="306"/>
    </row>
    <row r="1004" spans="2:39" ht="12" hidden="1" customHeight="1" outlineLevel="2" x14ac:dyDescent="0.3">
      <c r="B1004" s="701" t="s">
        <v>352</v>
      </c>
      <c r="C1004" s="701" t="s">
        <v>353</v>
      </c>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306"/>
      <c r="Z1004" s="306"/>
      <c r="AA1004" s="306"/>
      <c r="AB1004" s="306"/>
      <c r="AC1004" s="306"/>
      <c r="AD1004" s="306"/>
      <c r="AE1004" s="306"/>
      <c r="AF1004" s="306"/>
      <c r="AG1004" s="306"/>
      <c r="AH1004" s="306"/>
      <c r="AI1004" s="306"/>
      <c r="AJ1004" s="306"/>
      <c r="AK1004" s="306"/>
      <c r="AL1004" s="306"/>
      <c r="AM1004" s="306"/>
    </row>
    <row r="1005" spans="2:39" ht="12" hidden="1" customHeight="1" outlineLevel="2" x14ac:dyDescent="0.3">
      <c r="B1005" s="701" t="s">
        <v>354</v>
      </c>
      <c r="C1005" s="701" t="s">
        <v>355</v>
      </c>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306"/>
      <c r="Z1005" s="306"/>
      <c r="AA1005" s="306"/>
      <c r="AB1005" s="306"/>
      <c r="AC1005" s="306"/>
      <c r="AD1005" s="306"/>
      <c r="AE1005" s="306"/>
      <c r="AF1005" s="306"/>
      <c r="AG1005" s="306"/>
      <c r="AH1005" s="306"/>
      <c r="AI1005" s="306"/>
      <c r="AJ1005" s="306"/>
      <c r="AK1005" s="306"/>
      <c r="AL1005" s="306"/>
      <c r="AM1005" s="306"/>
    </row>
    <row r="1006" spans="2:39" ht="12" hidden="1" customHeight="1" outlineLevel="2" x14ac:dyDescent="0.3">
      <c r="B1006" s="701" t="s">
        <v>356</v>
      </c>
      <c r="C1006" s="701" t="s">
        <v>357</v>
      </c>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306"/>
      <c r="AF1006" s="306"/>
      <c r="AG1006" s="306"/>
      <c r="AH1006" s="306"/>
      <c r="AI1006" s="306"/>
      <c r="AJ1006" s="306"/>
      <c r="AK1006" s="306"/>
      <c r="AL1006" s="306"/>
      <c r="AM1006" s="306"/>
    </row>
    <row r="1007" spans="2:39" ht="12" hidden="1" customHeight="1" outlineLevel="2" x14ac:dyDescent="0.3">
      <c r="B1007" s="701" t="s">
        <v>358</v>
      </c>
      <c r="C1007" s="701" t="s">
        <v>359</v>
      </c>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6"/>
      <c r="AD1007" s="306"/>
      <c r="AE1007" s="306"/>
      <c r="AF1007" s="306"/>
      <c r="AG1007" s="306"/>
      <c r="AH1007" s="306"/>
      <c r="AI1007" s="306"/>
      <c r="AJ1007" s="306"/>
      <c r="AK1007" s="306"/>
      <c r="AL1007" s="306"/>
      <c r="AM1007" s="306"/>
    </row>
    <row r="1008" spans="2:39" ht="12" hidden="1" customHeight="1" outlineLevel="2" x14ac:dyDescent="0.3">
      <c r="B1008" s="701" t="s">
        <v>360</v>
      </c>
      <c r="C1008" s="701" t="s">
        <v>484</v>
      </c>
      <c r="E1008" s="306"/>
      <c r="F1008" s="306"/>
      <c r="G1008" s="306"/>
      <c r="H1008" s="306"/>
      <c r="I1008" s="306"/>
      <c r="J1008" s="306"/>
      <c r="K1008" s="306"/>
      <c r="L1008" s="306"/>
      <c r="M1008" s="306"/>
      <c r="N1008" s="306"/>
      <c r="O1008" s="306"/>
      <c r="P1008" s="306"/>
      <c r="Q1008" s="306"/>
      <c r="R1008" s="306"/>
      <c r="S1008" s="306"/>
      <c r="T1008" s="306"/>
      <c r="U1008" s="306"/>
      <c r="V1008" s="306"/>
      <c r="W1008" s="306"/>
      <c r="X1008" s="306"/>
      <c r="Y1008" s="306"/>
      <c r="Z1008" s="306"/>
      <c r="AA1008" s="306"/>
      <c r="AB1008" s="306"/>
      <c r="AC1008" s="306"/>
      <c r="AD1008" s="306"/>
      <c r="AE1008" s="306"/>
      <c r="AF1008" s="306"/>
      <c r="AG1008" s="306"/>
      <c r="AH1008" s="306"/>
      <c r="AI1008" s="306"/>
      <c r="AJ1008" s="306"/>
      <c r="AK1008" s="306"/>
      <c r="AL1008" s="306"/>
      <c r="AM1008" s="306"/>
    </row>
    <row r="1009" spans="2:39" ht="12" hidden="1" customHeight="1" outlineLevel="2" x14ac:dyDescent="0.3">
      <c r="B1009" s="701" t="s">
        <v>485</v>
      </c>
      <c r="C1009" s="701" t="s">
        <v>486</v>
      </c>
      <c r="E1009" s="306"/>
      <c r="F1009" s="306"/>
      <c r="G1009" s="306"/>
      <c r="H1009" s="306"/>
      <c r="I1009" s="306"/>
      <c r="J1009" s="306"/>
      <c r="K1009" s="306"/>
      <c r="L1009" s="306"/>
      <c r="M1009" s="306"/>
      <c r="N1009" s="306"/>
      <c r="O1009" s="306"/>
      <c r="P1009" s="306"/>
      <c r="Q1009" s="306"/>
      <c r="R1009" s="306"/>
      <c r="S1009" s="306"/>
      <c r="T1009" s="306"/>
      <c r="U1009" s="306"/>
      <c r="V1009" s="306"/>
      <c r="W1009" s="306"/>
      <c r="X1009" s="306"/>
      <c r="Y1009" s="306"/>
      <c r="Z1009" s="306"/>
      <c r="AA1009" s="306"/>
      <c r="AB1009" s="306"/>
      <c r="AC1009" s="306"/>
      <c r="AD1009" s="306"/>
      <c r="AE1009" s="306"/>
      <c r="AF1009" s="306"/>
      <c r="AG1009" s="306"/>
      <c r="AH1009" s="306"/>
      <c r="AI1009" s="306"/>
      <c r="AJ1009" s="306"/>
      <c r="AK1009" s="306"/>
      <c r="AL1009" s="306"/>
      <c r="AM1009" s="306"/>
    </row>
    <row r="1010" spans="2:39" ht="12" hidden="1" customHeight="1" outlineLevel="2" x14ac:dyDescent="0.3">
      <c r="B1010" s="701"/>
      <c r="C1010" s="701" t="s">
        <v>201</v>
      </c>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306"/>
      <c r="AE1010" s="306"/>
      <c r="AF1010" s="306"/>
      <c r="AG1010" s="306"/>
      <c r="AH1010" s="306"/>
      <c r="AI1010" s="306"/>
      <c r="AJ1010" s="306"/>
      <c r="AK1010" s="306"/>
      <c r="AL1010" s="306"/>
      <c r="AM1010" s="306"/>
    </row>
    <row r="1011" spans="2:39" ht="12" hidden="1" customHeight="1" outlineLevel="2" x14ac:dyDescent="0.3">
      <c r="B1011" s="701" t="s">
        <v>480</v>
      </c>
      <c r="C1011" s="701"/>
      <c r="E1011" s="306"/>
      <c r="F1011" s="306"/>
      <c r="G1011" s="306"/>
      <c r="H1011" s="306"/>
      <c r="I1011" s="306"/>
      <c r="J1011" s="306"/>
      <c r="K1011" s="306"/>
      <c r="L1011" s="306"/>
      <c r="M1011" s="306"/>
      <c r="N1011" s="306"/>
      <c r="O1011" s="306"/>
      <c r="P1011" s="306"/>
      <c r="Q1011" s="306"/>
      <c r="R1011" s="306"/>
      <c r="S1011" s="306"/>
      <c r="T1011" s="306"/>
      <c r="U1011" s="306"/>
      <c r="V1011" s="306"/>
      <c r="W1011" s="306"/>
      <c r="X1011" s="306"/>
      <c r="Y1011" s="306"/>
      <c r="Z1011" s="306"/>
      <c r="AA1011" s="306"/>
      <c r="AB1011" s="306"/>
      <c r="AC1011" s="306"/>
      <c r="AD1011" s="306"/>
      <c r="AE1011" s="306"/>
      <c r="AF1011" s="306"/>
      <c r="AG1011" s="306"/>
      <c r="AH1011" s="306"/>
      <c r="AI1011" s="306"/>
      <c r="AJ1011" s="306"/>
      <c r="AK1011" s="306"/>
      <c r="AL1011" s="306"/>
      <c r="AM1011" s="306"/>
    </row>
    <row r="1012" spans="2:39" ht="12" hidden="1" customHeight="1" outlineLevel="2" x14ac:dyDescent="0.3">
      <c r="B1012" s="701"/>
      <c r="C1012" s="701"/>
      <c r="E1012" s="306"/>
      <c r="F1012" s="306"/>
      <c r="G1012" s="306"/>
      <c r="H1012" s="306"/>
      <c r="I1012" s="306"/>
      <c r="J1012" s="306"/>
      <c r="K1012" s="306"/>
      <c r="L1012" s="306"/>
      <c r="M1012" s="306"/>
      <c r="N1012" s="306"/>
      <c r="O1012" s="306"/>
      <c r="P1012" s="306"/>
      <c r="Q1012" s="306"/>
      <c r="R1012" s="306"/>
      <c r="S1012" s="306"/>
      <c r="T1012" s="306"/>
      <c r="U1012" s="306"/>
      <c r="V1012" s="306"/>
      <c r="W1012" s="306"/>
      <c r="X1012" s="306"/>
      <c r="Y1012" s="306"/>
      <c r="Z1012" s="306"/>
      <c r="AA1012" s="306"/>
      <c r="AB1012" s="306"/>
      <c r="AC1012" s="306"/>
      <c r="AD1012" s="306"/>
      <c r="AE1012" s="306"/>
      <c r="AF1012" s="306"/>
      <c r="AG1012" s="306"/>
      <c r="AH1012" s="306"/>
      <c r="AI1012" s="306"/>
      <c r="AJ1012" s="306"/>
      <c r="AK1012" s="306"/>
      <c r="AL1012" s="306"/>
      <c r="AM1012" s="306"/>
    </row>
    <row r="1013" spans="2:39" ht="12" hidden="1" customHeight="1" outlineLevel="1" collapsed="1" x14ac:dyDescent="0.3">
      <c r="B1013" s="701" t="s">
        <v>3226</v>
      </c>
      <c r="C1013" s="701"/>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306"/>
      <c r="AE1013" s="306"/>
      <c r="AF1013" s="306"/>
      <c r="AG1013" s="306"/>
      <c r="AH1013" s="306"/>
      <c r="AI1013" s="306"/>
      <c r="AJ1013" s="306"/>
      <c r="AK1013" s="306"/>
      <c r="AL1013" s="306"/>
      <c r="AM1013" s="306"/>
    </row>
    <row r="1014" spans="2:39" ht="12" hidden="1" customHeight="1" outlineLevel="2" x14ac:dyDescent="0.3">
      <c r="B1014" s="701"/>
      <c r="C1014" s="701" t="s">
        <v>474</v>
      </c>
      <c r="E1014" s="306"/>
      <c r="F1014" s="306"/>
      <c r="G1014" s="306"/>
      <c r="H1014" s="306"/>
      <c r="I1014" s="306"/>
      <c r="J1014" s="306"/>
      <c r="K1014" s="306"/>
      <c r="L1014" s="306"/>
      <c r="M1014" s="306"/>
      <c r="N1014" s="306"/>
      <c r="O1014" s="306"/>
      <c r="P1014" s="306"/>
      <c r="Q1014" s="306"/>
      <c r="R1014" s="306"/>
      <c r="S1014" s="306"/>
      <c r="T1014" s="306"/>
      <c r="U1014" s="306"/>
      <c r="V1014" s="306"/>
      <c r="W1014" s="306"/>
      <c r="X1014" s="306"/>
      <c r="Y1014" s="306"/>
      <c r="Z1014" s="306"/>
      <c r="AA1014" s="306"/>
      <c r="AB1014" s="306"/>
      <c r="AC1014" s="306"/>
      <c r="AD1014" s="306"/>
      <c r="AE1014" s="306"/>
      <c r="AF1014" s="306"/>
      <c r="AG1014" s="306"/>
      <c r="AH1014" s="306"/>
      <c r="AI1014" s="306"/>
      <c r="AJ1014" s="306"/>
      <c r="AK1014" s="306"/>
      <c r="AL1014" s="306"/>
      <c r="AM1014" s="306"/>
    </row>
    <row r="1015" spans="2:39" ht="12" hidden="1" customHeight="1" outlineLevel="2" x14ac:dyDescent="0.3">
      <c r="B1015" s="701" t="s">
        <v>320</v>
      </c>
      <c r="C1015" s="701" t="s">
        <v>321</v>
      </c>
      <c r="E1015" s="306" t="s">
        <v>3227</v>
      </c>
      <c r="F1015" s="489" t="s">
        <v>2208</v>
      </c>
      <c r="G1015" s="489" t="s">
        <v>2208</v>
      </c>
      <c r="H1015" s="489" t="s">
        <v>2208</v>
      </c>
      <c r="I1015" s="489" t="s">
        <v>2208</v>
      </c>
      <c r="J1015" s="489" t="s">
        <v>2208</v>
      </c>
      <c r="K1015" s="489" t="s">
        <v>2208</v>
      </c>
      <c r="L1015" s="489" t="s">
        <v>2208</v>
      </c>
      <c r="M1015" s="489" t="s">
        <v>2208</v>
      </c>
      <c r="N1015" s="489" t="s">
        <v>2208</v>
      </c>
      <c r="O1015" s="489" t="s">
        <v>2208</v>
      </c>
      <c r="P1015" s="489" t="s">
        <v>2208</v>
      </c>
      <c r="Q1015" s="489" t="s">
        <v>2208</v>
      </c>
      <c r="R1015" s="489" t="s">
        <v>2208</v>
      </c>
      <c r="S1015" s="489" t="s">
        <v>2208</v>
      </c>
      <c r="T1015" s="489" t="s">
        <v>2208</v>
      </c>
      <c r="U1015" s="489" t="s">
        <v>2208</v>
      </c>
      <c r="V1015" s="489" t="s">
        <v>2208</v>
      </c>
      <c r="W1015" s="489" t="s">
        <v>2208</v>
      </c>
      <c r="X1015" s="489" t="s">
        <v>2208</v>
      </c>
      <c r="Y1015" s="489" t="s">
        <v>2208</v>
      </c>
      <c r="Z1015" s="489" t="s">
        <v>2208</v>
      </c>
      <c r="AA1015" s="489" t="s">
        <v>2208</v>
      </c>
      <c r="AB1015" s="489" t="s">
        <v>2208</v>
      </c>
      <c r="AC1015" s="489" t="s">
        <v>2208</v>
      </c>
      <c r="AD1015" s="489" t="s">
        <v>2208</v>
      </c>
      <c r="AE1015" s="489" t="s">
        <v>2208</v>
      </c>
      <c r="AF1015" s="489" t="s">
        <v>2208</v>
      </c>
      <c r="AG1015" s="489" t="s">
        <v>2208</v>
      </c>
      <c r="AH1015" s="489" t="s">
        <v>2208</v>
      </c>
      <c r="AI1015" s="489" t="s">
        <v>2208</v>
      </c>
      <c r="AJ1015" s="489" t="s">
        <v>2208</v>
      </c>
      <c r="AK1015" s="489" t="s">
        <v>2208</v>
      </c>
      <c r="AL1015" s="489" t="s">
        <v>2208</v>
      </c>
      <c r="AM1015" s="489" t="s">
        <v>2208</v>
      </c>
    </row>
    <row r="1016" spans="2:39" ht="12" hidden="1" customHeight="1" outlineLevel="2" x14ac:dyDescent="0.3">
      <c r="B1016" s="701" t="s">
        <v>322</v>
      </c>
      <c r="C1016" s="701" t="s">
        <v>323</v>
      </c>
      <c r="E1016" s="306" t="s">
        <v>3228</v>
      </c>
      <c r="F1016" s="489" t="s">
        <v>2208</v>
      </c>
      <c r="G1016" s="489" t="s">
        <v>2208</v>
      </c>
      <c r="H1016" s="489" t="s">
        <v>2208</v>
      </c>
      <c r="I1016" s="489" t="s">
        <v>2208</v>
      </c>
      <c r="J1016" s="489" t="s">
        <v>2208</v>
      </c>
      <c r="K1016" s="489" t="s">
        <v>2208</v>
      </c>
      <c r="L1016" s="489" t="s">
        <v>2208</v>
      </c>
      <c r="M1016" s="489" t="s">
        <v>2208</v>
      </c>
      <c r="N1016" s="489" t="s">
        <v>2208</v>
      </c>
      <c r="O1016" s="489" t="s">
        <v>2208</v>
      </c>
      <c r="P1016" s="489" t="s">
        <v>2208</v>
      </c>
      <c r="Q1016" s="489" t="s">
        <v>2208</v>
      </c>
      <c r="R1016" s="489" t="s">
        <v>2208</v>
      </c>
      <c r="S1016" s="489" t="s">
        <v>2208</v>
      </c>
      <c r="T1016" s="489" t="s">
        <v>2208</v>
      </c>
      <c r="U1016" s="489" t="s">
        <v>2208</v>
      </c>
      <c r="V1016" s="489" t="s">
        <v>2208</v>
      </c>
      <c r="W1016" s="489" t="s">
        <v>2208</v>
      </c>
      <c r="X1016" s="489" t="s">
        <v>2208</v>
      </c>
      <c r="Y1016" s="489" t="s">
        <v>2208</v>
      </c>
      <c r="Z1016" s="489" t="s">
        <v>2208</v>
      </c>
      <c r="AA1016" s="489" t="s">
        <v>2208</v>
      </c>
      <c r="AB1016" s="489" t="s">
        <v>2208</v>
      </c>
      <c r="AC1016" s="489" t="s">
        <v>2208</v>
      </c>
      <c r="AD1016" s="489" t="s">
        <v>2208</v>
      </c>
      <c r="AE1016" s="489" t="s">
        <v>2208</v>
      </c>
      <c r="AF1016" s="489" t="s">
        <v>2208</v>
      </c>
      <c r="AG1016" s="489" t="s">
        <v>2208</v>
      </c>
      <c r="AH1016" s="489" t="s">
        <v>2208</v>
      </c>
      <c r="AI1016" s="489" t="s">
        <v>2208</v>
      </c>
      <c r="AJ1016" s="489" t="s">
        <v>2208</v>
      </c>
      <c r="AK1016" s="489" t="s">
        <v>2208</v>
      </c>
      <c r="AL1016" s="489" t="s">
        <v>2208</v>
      </c>
      <c r="AM1016" s="489" t="s">
        <v>2208</v>
      </c>
    </row>
    <row r="1017" spans="2:39" ht="12" hidden="1" customHeight="1" outlineLevel="2" x14ac:dyDescent="0.3">
      <c r="B1017" s="701" t="s">
        <v>324</v>
      </c>
      <c r="C1017" s="701" t="s">
        <v>325</v>
      </c>
      <c r="E1017" s="306" t="s">
        <v>3229</v>
      </c>
      <c r="F1017" s="489" t="s">
        <v>2208</v>
      </c>
      <c r="G1017" s="489" t="s">
        <v>2208</v>
      </c>
      <c r="H1017" s="489" t="s">
        <v>2208</v>
      </c>
      <c r="I1017" s="489" t="s">
        <v>2208</v>
      </c>
      <c r="J1017" s="489" t="s">
        <v>2208</v>
      </c>
      <c r="K1017" s="489" t="s">
        <v>2208</v>
      </c>
      <c r="L1017" s="489" t="s">
        <v>2208</v>
      </c>
      <c r="M1017" s="489" t="s">
        <v>2208</v>
      </c>
      <c r="N1017" s="489" t="s">
        <v>2208</v>
      </c>
      <c r="O1017" s="489" t="s">
        <v>2208</v>
      </c>
      <c r="P1017" s="489" t="s">
        <v>2208</v>
      </c>
      <c r="Q1017" s="489" t="s">
        <v>2208</v>
      </c>
      <c r="R1017" s="489" t="s">
        <v>2208</v>
      </c>
      <c r="S1017" s="489" t="s">
        <v>2208</v>
      </c>
      <c r="T1017" s="489" t="s">
        <v>2208</v>
      </c>
      <c r="U1017" s="489" t="s">
        <v>2208</v>
      </c>
      <c r="V1017" s="489" t="s">
        <v>2208</v>
      </c>
      <c r="W1017" s="489" t="s">
        <v>2208</v>
      </c>
      <c r="X1017" s="489" t="s">
        <v>2208</v>
      </c>
      <c r="Y1017" s="489" t="s">
        <v>2208</v>
      </c>
      <c r="Z1017" s="489" t="s">
        <v>2208</v>
      </c>
      <c r="AA1017" s="489" t="s">
        <v>2208</v>
      </c>
      <c r="AB1017" s="489" t="s">
        <v>2208</v>
      </c>
      <c r="AC1017" s="489" t="s">
        <v>2208</v>
      </c>
      <c r="AD1017" s="489" t="s">
        <v>2208</v>
      </c>
      <c r="AE1017" s="489" t="s">
        <v>2208</v>
      </c>
      <c r="AF1017" s="489" t="s">
        <v>2208</v>
      </c>
      <c r="AG1017" s="489" t="s">
        <v>2208</v>
      </c>
      <c r="AH1017" s="489" t="s">
        <v>2208</v>
      </c>
      <c r="AI1017" s="489" t="s">
        <v>2208</v>
      </c>
      <c r="AJ1017" s="489" t="s">
        <v>2208</v>
      </c>
      <c r="AK1017" s="489" t="s">
        <v>2208</v>
      </c>
      <c r="AL1017" s="489" t="s">
        <v>2208</v>
      </c>
      <c r="AM1017" s="489" t="s">
        <v>2208</v>
      </c>
    </row>
    <row r="1018" spans="2:39" ht="12" hidden="1" customHeight="1" outlineLevel="2" x14ac:dyDescent="0.3">
      <c r="B1018" s="701" t="s">
        <v>326</v>
      </c>
      <c r="C1018" s="701" t="s">
        <v>327</v>
      </c>
      <c r="E1018" s="306" t="s">
        <v>3230</v>
      </c>
      <c r="F1018" s="489" t="s">
        <v>2208</v>
      </c>
      <c r="G1018" s="489" t="s">
        <v>2208</v>
      </c>
      <c r="H1018" s="489" t="s">
        <v>2208</v>
      </c>
      <c r="I1018" s="489" t="s">
        <v>2208</v>
      </c>
      <c r="J1018" s="489" t="s">
        <v>2208</v>
      </c>
      <c r="K1018" s="489" t="s">
        <v>2208</v>
      </c>
      <c r="L1018" s="489" t="s">
        <v>2208</v>
      </c>
      <c r="M1018" s="489" t="s">
        <v>2208</v>
      </c>
      <c r="N1018" s="489" t="s">
        <v>2208</v>
      </c>
      <c r="O1018" s="489" t="s">
        <v>2208</v>
      </c>
      <c r="P1018" s="489" t="s">
        <v>2208</v>
      </c>
      <c r="Q1018" s="489" t="s">
        <v>2208</v>
      </c>
      <c r="R1018" s="489" t="s">
        <v>2208</v>
      </c>
      <c r="S1018" s="489" t="s">
        <v>2208</v>
      </c>
      <c r="T1018" s="489" t="s">
        <v>2208</v>
      </c>
      <c r="U1018" s="489" t="s">
        <v>2208</v>
      </c>
      <c r="V1018" s="489" t="s">
        <v>2208</v>
      </c>
      <c r="W1018" s="489" t="s">
        <v>2208</v>
      </c>
      <c r="X1018" s="489" t="s">
        <v>2208</v>
      </c>
      <c r="Y1018" s="489" t="s">
        <v>2208</v>
      </c>
      <c r="Z1018" s="489" t="s">
        <v>2208</v>
      </c>
      <c r="AA1018" s="489" t="s">
        <v>2208</v>
      </c>
      <c r="AB1018" s="489" t="s">
        <v>2208</v>
      </c>
      <c r="AC1018" s="489" t="s">
        <v>2208</v>
      </c>
      <c r="AD1018" s="489" t="s">
        <v>2208</v>
      </c>
      <c r="AE1018" s="489" t="s">
        <v>2208</v>
      </c>
      <c r="AF1018" s="489" t="s">
        <v>2208</v>
      </c>
      <c r="AG1018" s="489" t="s">
        <v>2208</v>
      </c>
      <c r="AH1018" s="489" t="s">
        <v>2208</v>
      </c>
      <c r="AI1018" s="489" t="s">
        <v>2208</v>
      </c>
      <c r="AJ1018" s="489" t="s">
        <v>2208</v>
      </c>
      <c r="AK1018" s="489" t="s">
        <v>2208</v>
      </c>
      <c r="AL1018" s="489" t="s">
        <v>2208</v>
      </c>
      <c r="AM1018" s="489" t="s">
        <v>2208</v>
      </c>
    </row>
    <row r="1019" spans="2:39" ht="12" hidden="1" customHeight="1" outlineLevel="2" x14ac:dyDescent="0.3">
      <c r="B1019" s="701" t="s">
        <v>328</v>
      </c>
      <c r="C1019" s="701" t="s">
        <v>329</v>
      </c>
      <c r="E1019" s="306" t="s">
        <v>3231</v>
      </c>
      <c r="F1019" s="489" t="s">
        <v>2208</v>
      </c>
      <c r="G1019" s="489" t="s">
        <v>2208</v>
      </c>
      <c r="H1019" s="489" t="s">
        <v>2208</v>
      </c>
      <c r="I1019" s="489" t="s">
        <v>2208</v>
      </c>
      <c r="J1019" s="489" t="s">
        <v>2208</v>
      </c>
      <c r="K1019" s="489" t="s">
        <v>2208</v>
      </c>
      <c r="L1019" s="489" t="s">
        <v>2208</v>
      </c>
      <c r="M1019" s="489" t="s">
        <v>2208</v>
      </c>
      <c r="N1019" s="489" t="s">
        <v>2208</v>
      </c>
      <c r="O1019" s="489" t="s">
        <v>2208</v>
      </c>
      <c r="P1019" s="489" t="s">
        <v>2208</v>
      </c>
      <c r="Q1019" s="489" t="s">
        <v>2208</v>
      </c>
      <c r="R1019" s="489" t="s">
        <v>2208</v>
      </c>
      <c r="S1019" s="489" t="s">
        <v>2208</v>
      </c>
      <c r="T1019" s="489" t="s">
        <v>2208</v>
      </c>
      <c r="U1019" s="489" t="s">
        <v>2208</v>
      </c>
      <c r="V1019" s="489" t="s">
        <v>2208</v>
      </c>
      <c r="W1019" s="489" t="s">
        <v>2208</v>
      </c>
      <c r="X1019" s="489" t="s">
        <v>2208</v>
      </c>
      <c r="Y1019" s="489" t="s">
        <v>2208</v>
      </c>
      <c r="Z1019" s="489" t="s">
        <v>2208</v>
      </c>
      <c r="AA1019" s="489" t="s">
        <v>2208</v>
      </c>
      <c r="AB1019" s="489" t="s">
        <v>2208</v>
      </c>
      <c r="AC1019" s="489" t="s">
        <v>2208</v>
      </c>
      <c r="AD1019" s="489" t="s">
        <v>2208</v>
      </c>
      <c r="AE1019" s="489" t="s">
        <v>2208</v>
      </c>
      <c r="AF1019" s="489" t="s">
        <v>2208</v>
      </c>
      <c r="AG1019" s="489" t="s">
        <v>2208</v>
      </c>
      <c r="AH1019" s="489" t="s">
        <v>2208</v>
      </c>
      <c r="AI1019" s="489" t="s">
        <v>2208</v>
      </c>
      <c r="AJ1019" s="489" t="s">
        <v>2208</v>
      </c>
      <c r="AK1019" s="489" t="s">
        <v>2208</v>
      </c>
      <c r="AL1019" s="489" t="s">
        <v>2208</v>
      </c>
      <c r="AM1019" s="489" t="s">
        <v>2208</v>
      </c>
    </row>
    <row r="1020" spans="2:39" ht="12" hidden="1" customHeight="1" outlineLevel="2" x14ac:dyDescent="0.3">
      <c r="B1020" s="701" t="s">
        <v>330</v>
      </c>
      <c r="C1020" s="701" t="s">
        <v>331</v>
      </c>
      <c r="E1020" s="306" t="s">
        <v>3232</v>
      </c>
      <c r="F1020" s="489" t="s">
        <v>2208</v>
      </c>
      <c r="G1020" s="489" t="s">
        <v>2208</v>
      </c>
      <c r="H1020" s="489" t="s">
        <v>2208</v>
      </c>
      <c r="I1020" s="489" t="s">
        <v>2208</v>
      </c>
      <c r="J1020" s="489" t="s">
        <v>2208</v>
      </c>
      <c r="K1020" s="489" t="s">
        <v>2208</v>
      </c>
      <c r="L1020" s="489" t="s">
        <v>2208</v>
      </c>
      <c r="M1020" s="489" t="s">
        <v>2208</v>
      </c>
      <c r="N1020" s="489" t="s">
        <v>2208</v>
      </c>
      <c r="O1020" s="489" t="s">
        <v>2208</v>
      </c>
      <c r="P1020" s="489" t="s">
        <v>2208</v>
      </c>
      <c r="Q1020" s="489" t="s">
        <v>2208</v>
      </c>
      <c r="R1020" s="489" t="s">
        <v>2208</v>
      </c>
      <c r="S1020" s="489" t="s">
        <v>2208</v>
      </c>
      <c r="T1020" s="489" t="s">
        <v>2208</v>
      </c>
      <c r="U1020" s="489" t="s">
        <v>2208</v>
      </c>
      <c r="V1020" s="489" t="s">
        <v>2208</v>
      </c>
      <c r="W1020" s="489" t="s">
        <v>2208</v>
      </c>
      <c r="X1020" s="489" t="s">
        <v>2208</v>
      </c>
      <c r="Y1020" s="489" t="s">
        <v>2208</v>
      </c>
      <c r="Z1020" s="489" t="s">
        <v>2208</v>
      </c>
      <c r="AA1020" s="489" t="s">
        <v>2208</v>
      </c>
      <c r="AB1020" s="489" t="s">
        <v>2208</v>
      </c>
      <c r="AC1020" s="489" t="s">
        <v>2208</v>
      </c>
      <c r="AD1020" s="489" t="s">
        <v>2208</v>
      </c>
      <c r="AE1020" s="489" t="s">
        <v>2208</v>
      </c>
      <c r="AF1020" s="489" t="s">
        <v>2208</v>
      </c>
      <c r="AG1020" s="489" t="s">
        <v>2208</v>
      </c>
      <c r="AH1020" s="489" t="s">
        <v>2208</v>
      </c>
      <c r="AI1020" s="489" t="s">
        <v>2208</v>
      </c>
      <c r="AJ1020" s="489" t="s">
        <v>2208</v>
      </c>
      <c r="AK1020" s="489" t="s">
        <v>2208</v>
      </c>
      <c r="AL1020" s="489" t="s">
        <v>2208</v>
      </c>
      <c r="AM1020" s="489" t="s">
        <v>2208</v>
      </c>
    </row>
    <row r="1021" spans="2:39" ht="12" hidden="1" customHeight="1" outlineLevel="2" x14ac:dyDescent="0.3">
      <c r="B1021" s="701" t="s">
        <v>332</v>
      </c>
      <c r="C1021" s="701" t="s">
        <v>333</v>
      </c>
      <c r="E1021" s="306" t="s">
        <v>3233</v>
      </c>
      <c r="F1021" s="489" t="s">
        <v>2208</v>
      </c>
      <c r="G1021" s="489" t="s">
        <v>2208</v>
      </c>
      <c r="H1021" s="489" t="s">
        <v>2208</v>
      </c>
      <c r="I1021" s="489" t="s">
        <v>2208</v>
      </c>
      <c r="J1021" s="489" t="s">
        <v>2208</v>
      </c>
      <c r="K1021" s="489" t="s">
        <v>2208</v>
      </c>
      <c r="L1021" s="489" t="s">
        <v>2208</v>
      </c>
      <c r="M1021" s="489" t="s">
        <v>2208</v>
      </c>
      <c r="N1021" s="489" t="s">
        <v>2208</v>
      </c>
      <c r="O1021" s="489" t="s">
        <v>2208</v>
      </c>
      <c r="P1021" s="489" t="s">
        <v>2208</v>
      </c>
      <c r="Q1021" s="489" t="s">
        <v>2208</v>
      </c>
      <c r="R1021" s="489" t="s">
        <v>2208</v>
      </c>
      <c r="S1021" s="489" t="s">
        <v>2208</v>
      </c>
      <c r="T1021" s="489" t="s">
        <v>2208</v>
      </c>
      <c r="U1021" s="489" t="s">
        <v>2208</v>
      </c>
      <c r="V1021" s="489" t="s">
        <v>2208</v>
      </c>
      <c r="W1021" s="489" t="s">
        <v>2208</v>
      </c>
      <c r="X1021" s="489" t="s">
        <v>2208</v>
      </c>
      <c r="Y1021" s="489" t="s">
        <v>2208</v>
      </c>
      <c r="Z1021" s="489" t="s">
        <v>2208</v>
      </c>
      <c r="AA1021" s="489" t="s">
        <v>2208</v>
      </c>
      <c r="AB1021" s="489" t="s">
        <v>2208</v>
      </c>
      <c r="AC1021" s="489" t="s">
        <v>2208</v>
      </c>
      <c r="AD1021" s="489" t="s">
        <v>2208</v>
      </c>
      <c r="AE1021" s="489" t="s">
        <v>2208</v>
      </c>
      <c r="AF1021" s="489" t="s">
        <v>2208</v>
      </c>
      <c r="AG1021" s="489" t="s">
        <v>2208</v>
      </c>
      <c r="AH1021" s="489" t="s">
        <v>2208</v>
      </c>
      <c r="AI1021" s="489" t="s">
        <v>2208</v>
      </c>
      <c r="AJ1021" s="489" t="s">
        <v>2208</v>
      </c>
      <c r="AK1021" s="489" t="s">
        <v>2208</v>
      </c>
      <c r="AL1021" s="489" t="s">
        <v>2208</v>
      </c>
      <c r="AM1021" s="489" t="s">
        <v>2208</v>
      </c>
    </row>
    <row r="1022" spans="2:39" ht="12" hidden="1" customHeight="1" outlineLevel="2" x14ac:dyDescent="0.3">
      <c r="B1022" s="701" t="s">
        <v>334</v>
      </c>
      <c r="C1022" s="701" t="s">
        <v>335</v>
      </c>
      <c r="E1022" s="306" t="s">
        <v>3234</v>
      </c>
      <c r="F1022" s="489" t="s">
        <v>2208</v>
      </c>
      <c r="G1022" s="489" t="s">
        <v>2208</v>
      </c>
      <c r="H1022" s="489" t="s">
        <v>2208</v>
      </c>
      <c r="I1022" s="489" t="s">
        <v>2208</v>
      </c>
      <c r="J1022" s="489" t="s">
        <v>2208</v>
      </c>
      <c r="K1022" s="489" t="s">
        <v>2208</v>
      </c>
      <c r="L1022" s="489" t="s">
        <v>2208</v>
      </c>
      <c r="M1022" s="489" t="s">
        <v>2208</v>
      </c>
      <c r="N1022" s="489" t="s">
        <v>2208</v>
      </c>
      <c r="O1022" s="489" t="s">
        <v>2208</v>
      </c>
      <c r="P1022" s="489" t="s">
        <v>2208</v>
      </c>
      <c r="Q1022" s="489" t="s">
        <v>2208</v>
      </c>
      <c r="R1022" s="489" t="s">
        <v>2208</v>
      </c>
      <c r="S1022" s="489" t="s">
        <v>2208</v>
      </c>
      <c r="T1022" s="489" t="s">
        <v>2208</v>
      </c>
      <c r="U1022" s="489" t="s">
        <v>2208</v>
      </c>
      <c r="V1022" s="489" t="s">
        <v>2208</v>
      </c>
      <c r="W1022" s="489" t="s">
        <v>2208</v>
      </c>
      <c r="X1022" s="489" t="s">
        <v>2208</v>
      </c>
      <c r="Y1022" s="489" t="s">
        <v>2208</v>
      </c>
      <c r="Z1022" s="489" t="s">
        <v>2208</v>
      </c>
      <c r="AA1022" s="489" t="s">
        <v>2208</v>
      </c>
      <c r="AB1022" s="489" t="s">
        <v>2208</v>
      </c>
      <c r="AC1022" s="489" t="s">
        <v>2208</v>
      </c>
      <c r="AD1022" s="489" t="s">
        <v>2208</v>
      </c>
      <c r="AE1022" s="489" t="s">
        <v>2208</v>
      </c>
      <c r="AF1022" s="489" t="s">
        <v>2208</v>
      </c>
      <c r="AG1022" s="489" t="s">
        <v>2208</v>
      </c>
      <c r="AH1022" s="489" t="s">
        <v>2208</v>
      </c>
      <c r="AI1022" s="489" t="s">
        <v>2208</v>
      </c>
      <c r="AJ1022" s="489" t="s">
        <v>2208</v>
      </c>
      <c r="AK1022" s="489" t="s">
        <v>2208</v>
      </c>
      <c r="AL1022" s="489" t="s">
        <v>2208</v>
      </c>
      <c r="AM1022" s="489" t="s">
        <v>2208</v>
      </c>
    </row>
    <row r="1023" spans="2:39" ht="12" hidden="1" customHeight="1" outlineLevel="2" x14ac:dyDescent="0.3">
      <c r="B1023" s="701" t="s">
        <v>336</v>
      </c>
      <c r="C1023" s="701" t="s">
        <v>337</v>
      </c>
      <c r="E1023" s="306" t="s">
        <v>3235</v>
      </c>
      <c r="F1023" s="489" t="s">
        <v>2208</v>
      </c>
      <c r="G1023" s="489" t="s">
        <v>2208</v>
      </c>
      <c r="H1023" s="489" t="s">
        <v>2208</v>
      </c>
      <c r="I1023" s="489" t="s">
        <v>2208</v>
      </c>
      <c r="J1023" s="489" t="s">
        <v>2208</v>
      </c>
      <c r="K1023" s="489" t="s">
        <v>2208</v>
      </c>
      <c r="L1023" s="489" t="s">
        <v>2208</v>
      </c>
      <c r="M1023" s="489" t="s">
        <v>2208</v>
      </c>
      <c r="N1023" s="489" t="s">
        <v>2208</v>
      </c>
      <c r="O1023" s="489" t="s">
        <v>2208</v>
      </c>
      <c r="P1023" s="489" t="s">
        <v>2208</v>
      </c>
      <c r="Q1023" s="489" t="s">
        <v>2208</v>
      </c>
      <c r="R1023" s="489" t="s">
        <v>2208</v>
      </c>
      <c r="S1023" s="489" t="s">
        <v>2208</v>
      </c>
      <c r="T1023" s="489" t="s">
        <v>2208</v>
      </c>
      <c r="U1023" s="489" t="s">
        <v>2208</v>
      </c>
      <c r="V1023" s="489" t="s">
        <v>2208</v>
      </c>
      <c r="W1023" s="489" t="s">
        <v>2208</v>
      </c>
      <c r="X1023" s="489" t="s">
        <v>2208</v>
      </c>
      <c r="Y1023" s="489" t="s">
        <v>2208</v>
      </c>
      <c r="Z1023" s="489" t="s">
        <v>2208</v>
      </c>
      <c r="AA1023" s="489" t="s">
        <v>2208</v>
      </c>
      <c r="AB1023" s="489" t="s">
        <v>2208</v>
      </c>
      <c r="AC1023" s="489" t="s">
        <v>2208</v>
      </c>
      <c r="AD1023" s="489" t="s">
        <v>2208</v>
      </c>
      <c r="AE1023" s="489" t="s">
        <v>2208</v>
      </c>
      <c r="AF1023" s="489" t="s">
        <v>2208</v>
      </c>
      <c r="AG1023" s="489" t="s">
        <v>2208</v>
      </c>
      <c r="AH1023" s="489" t="s">
        <v>2208</v>
      </c>
      <c r="AI1023" s="489" t="s">
        <v>2208</v>
      </c>
      <c r="AJ1023" s="489" t="s">
        <v>2208</v>
      </c>
      <c r="AK1023" s="489" t="s">
        <v>2208</v>
      </c>
      <c r="AL1023" s="489" t="s">
        <v>2208</v>
      </c>
      <c r="AM1023" s="489" t="s">
        <v>2208</v>
      </c>
    </row>
    <row r="1024" spans="2:39" ht="12" hidden="1" customHeight="1" outlineLevel="2" x14ac:dyDescent="0.3">
      <c r="B1024" s="701" t="s">
        <v>338</v>
      </c>
      <c r="C1024" s="701" t="s">
        <v>339</v>
      </c>
      <c r="E1024" s="306" t="s">
        <v>3236</v>
      </c>
      <c r="F1024" s="489" t="s">
        <v>2208</v>
      </c>
      <c r="G1024" s="489" t="s">
        <v>2208</v>
      </c>
      <c r="H1024" s="489" t="s">
        <v>2208</v>
      </c>
      <c r="I1024" s="489" t="s">
        <v>2208</v>
      </c>
      <c r="J1024" s="489" t="s">
        <v>2208</v>
      </c>
      <c r="K1024" s="489" t="s">
        <v>2208</v>
      </c>
      <c r="L1024" s="489" t="s">
        <v>2208</v>
      </c>
      <c r="M1024" s="489" t="s">
        <v>2208</v>
      </c>
      <c r="N1024" s="489" t="s">
        <v>2208</v>
      </c>
      <c r="O1024" s="489" t="s">
        <v>2208</v>
      </c>
      <c r="P1024" s="489" t="s">
        <v>2208</v>
      </c>
      <c r="Q1024" s="489" t="s">
        <v>2208</v>
      </c>
      <c r="R1024" s="489" t="s">
        <v>2208</v>
      </c>
      <c r="S1024" s="489" t="s">
        <v>2208</v>
      </c>
      <c r="T1024" s="489" t="s">
        <v>2208</v>
      </c>
      <c r="U1024" s="489" t="s">
        <v>2208</v>
      </c>
      <c r="V1024" s="489" t="s">
        <v>2208</v>
      </c>
      <c r="W1024" s="489" t="s">
        <v>2208</v>
      </c>
      <c r="X1024" s="489" t="s">
        <v>2208</v>
      </c>
      <c r="Y1024" s="489" t="s">
        <v>2208</v>
      </c>
      <c r="Z1024" s="489" t="s">
        <v>2208</v>
      </c>
      <c r="AA1024" s="489" t="s">
        <v>2208</v>
      </c>
      <c r="AB1024" s="489" t="s">
        <v>2208</v>
      </c>
      <c r="AC1024" s="489" t="s">
        <v>2208</v>
      </c>
      <c r="AD1024" s="489" t="s">
        <v>2208</v>
      </c>
      <c r="AE1024" s="489" t="s">
        <v>2208</v>
      </c>
      <c r="AF1024" s="489" t="s">
        <v>2208</v>
      </c>
      <c r="AG1024" s="489" t="s">
        <v>2208</v>
      </c>
      <c r="AH1024" s="489" t="s">
        <v>2208</v>
      </c>
      <c r="AI1024" s="489" t="s">
        <v>2208</v>
      </c>
      <c r="AJ1024" s="489" t="s">
        <v>2208</v>
      </c>
      <c r="AK1024" s="489" t="s">
        <v>2208</v>
      </c>
      <c r="AL1024" s="489" t="s">
        <v>2208</v>
      </c>
      <c r="AM1024" s="489" t="s">
        <v>2208</v>
      </c>
    </row>
    <row r="1025" spans="2:39" ht="12" hidden="1" customHeight="1" outlineLevel="2" x14ac:dyDescent="0.3">
      <c r="B1025" s="701" t="s">
        <v>340</v>
      </c>
      <c r="C1025" s="701" t="s">
        <v>341</v>
      </c>
      <c r="E1025" s="306" t="s">
        <v>3237</v>
      </c>
      <c r="F1025" s="489" t="s">
        <v>2208</v>
      </c>
      <c r="G1025" s="489" t="s">
        <v>2208</v>
      </c>
      <c r="H1025" s="489" t="s">
        <v>2208</v>
      </c>
      <c r="I1025" s="489" t="s">
        <v>2208</v>
      </c>
      <c r="J1025" s="489" t="s">
        <v>2208</v>
      </c>
      <c r="K1025" s="489" t="s">
        <v>2208</v>
      </c>
      <c r="L1025" s="489" t="s">
        <v>2208</v>
      </c>
      <c r="M1025" s="489" t="s">
        <v>2208</v>
      </c>
      <c r="N1025" s="489" t="s">
        <v>2208</v>
      </c>
      <c r="O1025" s="489" t="s">
        <v>2208</v>
      </c>
      <c r="P1025" s="489" t="s">
        <v>2208</v>
      </c>
      <c r="Q1025" s="489" t="s">
        <v>2208</v>
      </c>
      <c r="R1025" s="489" t="s">
        <v>2208</v>
      </c>
      <c r="S1025" s="489" t="s">
        <v>2208</v>
      </c>
      <c r="T1025" s="489" t="s">
        <v>2208</v>
      </c>
      <c r="U1025" s="489" t="s">
        <v>2208</v>
      </c>
      <c r="V1025" s="489" t="s">
        <v>2208</v>
      </c>
      <c r="W1025" s="489" t="s">
        <v>2208</v>
      </c>
      <c r="X1025" s="489" t="s">
        <v>2208</v>
      </c>
      <c r="Y1025" s="489" t="s">
        <v>2208</v>
      </c>
      <c r="Z1025" s="489" t="s">
        <v>2208</v>
      </c>
      <c r="AA1025" s="489" t="s">
        <v>2208</v>
      </c>
      <c r="AB1025" s="489" t="s">
        <v>2208</v>
      </c>
      <c r="AC1025" s="489" t="s">
        <v>2208</v>
      </c>
      <c r="AD1025" s="489" t="s">
        <v>2208</v>
      </c>
      <c r="AE1025" s="489" t="s">
        <v>2208</v>
      </c>
      <c r="AF1025" s="489" t="s">
        <v>2208</v>
      </c>
      <c r="AG1025" s="489" t="s">
        <v>2208</v>
      </c>
      <c r="AH1025" s="489" t="s">
        <v>2208</v>
      </c>
      <c r="AI1025" s="489" t="s">
        <v>2208</v>
      </c>
      <c r="AJ1025" s="489" t="s">
        <v>2208</v>
      </c>
      <c r="AK1025" s="489" t="s">
        <v>2208</v>
      </c>
      <c r="AL1025" s="489" t="s">
        <v>2208</v>
      </c>
      <c r="AM1025" s="489" t="s">
        <v>2208</v>
      </c>
    </row>
    <row r="1026" spans="2:39" ht="12" hidden="1" customHeight="1" outlineLevel="2" x14ac:dyDescent="0.3">
      <c r="B1026" s="701" t="s">
        <v>342</v>
      </c>
      <c r="C1026" s="701" t="s">
        <v>482</v>
      </c>
      <c r="E1026" s="306" t="s">
        <v>3238</v>
      </c>
      <c r="F1026" s="489" t="s">
        <v>2208</v>
      </c>
      <c r="G1026" s="489" t="s">
        <v>2208</v>
      </c>
      <c r="H1026" s="489" t="s">
        <v>2208</v>
      </c>
      <c r="I1026" s="489" t="s">
        <v>2208</v>
      </c>
      <c r="J1026" s="489" t="s">
        <v>2208</v>
      </c>
      <c r="K1026" s="489" t="s">
        <v>2208</v>
      </c>
      <c r="L1026" s="489" t="s">
        <v>2208</v>
      </c>
      <c r="M1026" s="489" t="s">
        <v>2208</v>
      </c>
      <c r="N1026" s="489" t="s">
        <v>2208</v>
      </c>
      <c r="O1026" s="489" t="s">
        <v>2208</v>
      </c>
      <c r="P1026" s="489" t="s">
        <v>2208</v>
      </c>
      <c r="Q1026" s="489" t="s">
        <v>2208</v>
      </c>
      <c r="R1026" s="489" t="s">
        <v>2208</v>
      </c>
      <c r="S1026" s="489" t="s">
        <v>2208</v>
      </c>
      <c r="T1026" s="489" t="s">
        <v>2208</v>
      </c>
      <c r="U1026" s="489" t="s">
        <v>2208</v>
      </c>
      <c r="V1026" s="489" t="s">
        <v>2208</v>
      </c>
      <c r="W1026" s="489" t="s">
        <v>2208</v>
      </c>
      <c r="X1026" s="489" t="s">
        <v>2208</v>
      </c>
      <c r="Y1026" s="489" t="s">
        <v>2208</v>
      </c>
      <c r="Z1026" s="489" t="s">
        <v>2208</v>
      </c>
      <c r="AA1026" s="489" t="s">
        <v>2208</v>
      </c>
      <c r="AB1026" s="489" t="s">
        <v>2208</v>
      </c>
      <c r="AC1026" s="489" t="s">
        <v>2208</v>
      </c>
      <c r="AD1026" s="489" t="s">
        <v>2208</v>
      </c>
      <c r="AE1026" s="489" t="s">
        <v>2208</v>
      </c>
      <c r="AF1026" s="489" t="s">
        <v>2208</v>
      </c>
      <c r="AG1026" s="489" t="s">
        <v>2208</v>
      </c>
      <c r="AH1026" s="489" t="s">
        <v>2208</v>
      </c>
      <c r="AI1026" s="489" t="s">
        <v>2208</v>
      </c>
      <c r="AJ1026" s="489" t="s">
        <v>2208</v>
      </c>
      <c r="AK1026" s="489" t="s">
        <v>2208</v>
      </c>
      <c r="AL1026" s="489" t="s">
        <v>2208</v>
      </c>
      <c r="AM1026" s="489" t="s">
        <v>2208</v>
      </c>
    </row>
    <row r="1027" spans="2:39" ht="12" hidden="1" customHeight="1" outlineLevel="2" x14ac:dyDescent="0.3">
      <c r="B1027" s="701" t="s">
        <v>344</v>
      </c>
      <c r="C1027" s="701" t="s">
        <v>345</v>
      </c>
      <c r="E1027" s="306" t="s">
        <v>3239</v>
      </c>
      <c r="F1027" s="489" t="s">
        <v>2208</v>
      </c>
      <c r="G1027" s="489" t="s">
        <v>2208</v>
      </c>
      <c r="H1027" s="489" t="s">
        <v>2208</v>
      </c>
      <c r="I1027" s="489" t="s">
        <v>2208</v>
      </c>
      <c r="J1027" s="489" t="s">
        <v>2208</v>
      </c>
      <c r="K1027" s="489" t="s">
        <v>2208</v>
      </c>
      <c r="L1027" s="489" t="s">
        <v>2208</v>
      </c>
      <c r="M1027" s="489" t="s">
        <v>2208</v>
      </c>
      <c r="N1027" s="489" t="s">
        <v>2208</v>
      </c>
      <c r="O1027" s="489" t="s">
        <v>2208</v>
      </c>
      <c r="P1027" s="489" t="s">
        <v>2208</v>
      </c>
      <c r="Q1027" s="489" t="s">
        <v>2208</v>
      </c>
      <c r="R1027" s="489" t="s">
        <v>2208</v>
      </c>
      <c r="S1027" s="489" t="s">
        <v>2208</v>
      </c>
      <c r="T1027" s="489" t="s">
        <v>2208</v>
      </c>
      <c r="U1027" s="489" t="s">
        <v>2208</v>
      </c>
      <c r="V1027" s="489" t="s">
        <v>2208</v>
      </c>
      <c r="W1027" s="489" t="s">
        <v>2208</v>
      </c>
      <c r="X1027" s="489" t="s">
        <v>2208</v>
      </c>
      <c r="Y1027" s="489" t="s">
        <v>2208</v>
      </c>
      <c r="Z1027" s="489" t="s">
        <v>2208</v>
      </c>
      <c r="AA1027" s="489" t="s">
        <v>2208</v>
      </c>
      <c r="AB1027" s="489" t="s">
        <v>2208</v>
      </c>
      <c r="AC1027" s="489" t="s">
        <v>2208</v>
      </c>
      <c r="AD1027" s="489" t="s">
        <v>2208</v>
      </c>
      <c r="AE1027" s="489" t="s">
        <v>2208</v>
      </c>
      <c r="AF1027" s="489" t="s">
        <v>2208</v>
      </c>
      <c r="AG1027" s="489" t="s">
        <v>2208</v>
      </c>
      <c r="AH1027" s="489" t="s">
        <v>2208</v>
      </c>
      <c r="AI1027" s="489" t="s">
        <v>2208</v>
      </c>
      <c r="AJ1027" s="489" t="s">
        <v>2208</v>
      </c>
      <c r="AK1027" s="489" t="s">
        <v>2208</v>
      </c>
      <c r="AL1027" s="489" t="s">
        <v>2208</v>
      </c>
      <c r="AM1027" s="489" t="s">
        <v>2208</v>
      </c>
    </row>
    <row r="1028" spans="2:39" ht="12" hidden="1" customHeight="1" outlineLevel="2" x14ac:dyDescent="0.3">
      <c r="B1028" s="701" t="s">
        <v>346</v>
      </c>
      <c r="C1028" s="701" t="s">
        <v>347</v>
      </c>
      <c r="E1028" s="306" t="s">
        <v>3240</v>
      </c>
      <c r="F1028" s="489" t="s">
        <v>2208</v>
      </c>
      <c r="G1028" s="489" t="s">
        <v>2208</v>
      </c>
      <c r="H1028" s="489" t="s">
        <v>2208</v>
      </c>
      <c r="I1028" s="489" t="s">
        <v>2208</v>
      </c>
      <c r="J1028" s="489" t="s">
        <v>2208</v>
      </c>
      <c r="K1028" s="489" t="s">
        <v>2208</v>
      </c>
      <c r="L1028" s="489" t="s">
        <v>2208</v>
      </c>
      <c r="M1028" s="489" t="s">
        <v>2208</v>
      </c>
      <c r="N1028" s="489" t="s">
        <v>2208</v>
      </c>
      <c r="O1028" s="489" t="s">
        <v>2208</v>
      </c>
      <c r="P1028" s="489" t="s">
        <v>2208</v>
      </c>
      <c r="Q1028" s="489" t="s">
        <v>2208</v>
      </c>
      <c r="R1028" s="489" t="s">
        <v>2208</v>
      </c>
      <c r="S1028" s="489" t="s">
        <v>2208</v>
      </c>
      <c r="T1028" s="489" t="s">
        <v>2208</v>
      </c>
      <c r="U1028" s="489" t="s">
        <v>2208</v>
      </c>
      <c r="V1028" s="489" t="s">
        <v>2208</v>
      </c>
      <c r="W1028" s="489" t="s">
        <v>2208</v>
      </c>
      <c r="X1028" s="489" t="s">
        <v>2208</v>
      </c>
      <c r="Y1028" s="489" t="s">
        <v>2208</v>
      </c>
      <c r="Z1028" s="489" t="s">
        <v>2208</v>
      </c>
      <c r="AA1028" s="489" t="s">
        <v>2208</v>
      </c>
      <c r="AB1028" s="489" t="s">
        <v>2208</v>
      </c>
      <c r="AC1028" s="489" t="s">
        <v>2208</v>
      </c>
      <c r="AD1028" s="489" t="s">
        <v>2208</v>
      </c>
      <c r="AE1028" s="489" t="s">
        <v>2208</v>
      </c>
      <c r="AF1028" s="489" t="s">
        <v>2208</v>
      </c>
      <c r="AG1028" s="489" t="s">
        <v>2208</v>
      </c>
      <c r="AH1028" s="489" t="s">
        <v>2208</v>
      </c>
      <c r="AI1028" s="489" t="s">
        <v>2208</v>
      </c>
      <c r="AJ1028" s="489" t="s">
        <v>2208</v>
      </c>
      <c r="AK1028" s="489" t="s">
        <v>2208</v>
      </c>
      <c r="AL1028" s="489" t="s">
        <v>2208</v>
      </c>
      <c r="AM1028" s="489" t="s">
        <v>2208</v>
      </c>
    </row>
    <row r="1029" spans="2:39" ht="12" hidden="1" customHeight="1" outlineLevel="2" x14ac:dyDescent="0.3">
      <c r="B1029" s="701" t="s">
        <v>348</v>
      </c>
      <c r="C1029" s="701" t="s">
        <v>349</v>
      </c>
      <c r="E1029" s="306" t="s">
        <v>3241</v>
      </c>
      <c r="F1029" s="489" t="s">
        <v>2208</v>
      </c>
      <c r="G1029" s="489" t="s">
        <v>2208</v>
      </c>
      <c r="H1029" s="489" t="s">
        <v>2208</v>
      </c>
      <c r="I1029" s="489" t="s">
        <v>2208</v>
      </c>
      <c r="J1029" s="489" t="s">
        <v>2208</v>
      </c>
      <c r="K1029" s="489" t="s">
        <v>2208</v>
      </c>
      <c r="L1029" s="489" t="s">
        <v>2208</v>
      </c>
      <c r="M1029" s="489" t="s">
        <v>2208</v>
      </c>
      <c r="N1029" s="489" t="s">
        <v>2208</v>
      </c>
      <c r="O1029" s="489" t="s">
        <v>2208</v>
      </c>
      <c r="P1029" s="489" t="s">
        <v>2208</v>
      </c>
      <c r="Q1029" s="489" t="s">
        <v>2208</v>
      </c>
      <c r="R1029" s="489" t="s">
        <v>2208</v>
      </c>
      <c r="S1029" s="489" t="s">
        <v>2208</v>
      </c>
      <c r="T1029" s="489" t="s">
        <v>2208</v>
      </c>
      <c r="U1029" s="489" t="s">
        <v>2208</v>
      </c>
      <c r="V1029" s="489" t="s">
        <v>2208</v>
      </c>
      <c r="W1029" s="489" t="s">
        <v>2208</v>
      </c>
      <c r="X1029" s="489" t="s">
        <v>2208</v>
      </c>
      <c r="Y1029" s="489" t="s">
        <v>2208</v>
      </c>
      <c r="Z1029" s="489" t="s">
        <v>2208</v>
      </c>
      <c r="AA1029" s="489" t="s">
        <v>2208</v>
      </c>
      <c r="AB1029" s="489" t="s">
        <v>2208</v>
      </c>
      <c r="AC1029" s="489" t="s">
        <v>2208</v>
      </c>
      <c r="AD1029" s="489" t="s">
        <v>2208</v>
      </c>
      <c r="AE1029" s="489" t="s">
        <v>2208</v>
      </c>
      <c r="AF1029" s="489" t="s">
        <v>2208</v>
      </c>
      <c r="AG1029" s="489" t="s">
        <v>2208</v>
      </c>
      <c r="AH1029" s="489" t="s">
        <v>2208</v>
      </c>
      <c r="AI1029" s="489" t="s">
        <v>2208</v>
      </c>
      <c r="AJ1029" s="489" t="s">
        <v>2208</v>
      </c>
      <c r="AK1029" s="489" t="s">
        <v>2208</v>
      </c>
      <c r="AL1029" s="489" t="s">
        <v>2208</v>
      </c>
      <c r="AM1029" s="489" t="s">
        <v>2208</v>
      </c>
    </row>
    <row r="1030" spans="2:39" ht="12" hidden="1" customHeight="1" outlineLevel="2" x14ac:dyDescent="0.3">
      <c r="B1030" s="701" t="s">
        <v>350</v>
      </c>
      <c r="C1030" s="701" t="s">
        <v>483</v>
      </c>
      <c r="E1030" s="306" t="s">
        <v>3242</v>
      </c>
      <c r="F1030" s="489" t="s">
        <v>2208</v>
      </c>
      <c r="G1030" s="489" t="s">
        <v>2208</v>
      </c>
      <c r="H1030" s="489" t="s">
        <v>2208</v>
      </c>
      <c r="I1030" s="489" t="s">
        <v>2208</v>
      </c>
      <c r="J1030" s="489" t="s">
        <v>2208</v>
      </c>
      <c r="K1030" s="489" t="s">
        <v>2208</v>
      </c>
      <c r="L1030" s="489" t="s">
        <v>2208</v>
      </c>
      <c r="M1030" s="489" t="s">
        <v>2208</v>
      </c>
      <c r="N1030" s="489" t="s">
        <v>2208</v>
      </c>
      <c r="O1030" s="489" t="s">
        <v>2208</v>
      </c>
      <c r="P1030" s="489" t="s">
        <v>2208</v>
      </c>
      <c r="Q1030" s="489" t="s">
        <v>2208</v>
      </c>
      <c r="R1030" s="489" t="s">
        <v>2208</v>
      </c>
      <c r="S1030" s="489" t="s">
        <v>2208</v>
      </c>
      <c r="T1030" s="489" t="s">
        <v>2208</v>
      </c>
      <c r="U1030" s="489" t="s">
        <v>2208</v>
      </c>
      <c r="V1030" s="489" t="s">
        <v>2208</v>
      </c>
      <c r="W1030" s="489" t="s">
        <v>2208</v>
      </c>
      <c r="X1030" s="489" t="s">
        <v>2208</v>
      </c>
      <c r="Y1030" s="489" t="s">
        <v>2208</v>
      </c>
      <c r="Z1030" s="489" t="s">
        <v>2208</v>
      </c>
      <c r="AA1030" s="489" t="s">
        <v>2208</v>
      </c>
      <c r="AB1030" s="489" t="s">
        <v>2208</v>
      </c>
      <c r="AC1030" s="489" t="s">
        <v>2208</v>
      </c>
      <c r="AD1030" s="489" t="s">
        <v>2208</v>
      </c>
      <c r="AE1030" s="489" t="s">
        <v>2208</v>
      </c>
      <c r="AF1030" s="489" t="s">
        <v>2208</v>
      </c>
      <c r="AG1030" s="489" t="s">
        <v>2208</v>
      </c>
      <c r="AH1030" s="489" t="s">
        <v>2208</v>
      </c>
      <c r="AI1030" s="489" t="s">
        <v>2208</v>
      </c>
      <c r="AJ1030" s="489" t="s">
        <v>2208</v>
      </c>
      <c r="AK1030" s="489" t="s">
        <v>2208</v>
      </c>
      <c r="AL1030" s="489" t="s">
        <v>2208</v>
      </c>
      <c r="AM1030" s="489" t="s">
        <v>2208</v>
      </c>
    </row>
    <row r="1031" spans="2:39" ht="12" hidden="1" customHeight="1" outlineLevel="2" x14ac:dyDescent="0.3">
      <c r="B1031" s="701" t="s">
        <v>352</v>
      </c>
      <c r="C1031" s="701" t="s">
        <v>353</v>
      </c>
      <c r="E1031" s="306" t="s">
        <v>3243</v>
      </c>
      <c r="F1031" s="489" t="s">
        <v>2208</v>
      </c>
      <c r="G1031" s="489" t="s">
        <v>2208</v>
      </c>
      <c r="H1031" s="489" t="s">
        <v>2208</v>
      </c>
      <c r="I1031" s="489" t="s">
        <v>2208</v>
      </c>
      <c r="J1031" s="489" t="s">
        <v>2208</v>
      </c>
      <c r="K1031" s="489" t="s">
        <v>2208</v>
      </c>
      <c r="L1031" s="489" t="s">
        <v>2208</v>
      </c>
      <c r="M1031" s="489" t="s">
        <v>2208</v>
      </c>
      <c r="N1031" s="489" t="s">
        <v>2208</v>
      </c>
      <c r="O1031" s="489" t="s">
        <v>2208</v>
      </c>
      <c r="P1031" s="489" t="s">
        <v>2208</v>
      </c>
      <c r="Q1031" s="489" t="s">
        <v>2208</v>
      </c>
      <c r="R1031" s="489" t="s">
        <v>2208</v>
      </c>
      <c r="S1031" s="489" t="s">
        <v>2208</v>
      </c>
      <c r="T1031" s="489" t="s">
        <v>2208</v>
      </c>
      <c r="U1031" s="489" t="s">
        <v>2208</v>
      </c>
      <c r="V1031" s="489" t="s">
        <v>2208</v>
      </c>
      <c r="W1031" s="489" t="s">
        <v>2208</v>
      </c>
      <c r="X1031" s="489" t="s">
        <v>2208</v>
      </c>
      <c r="Y1031" s="489" t="s">
        <v>2208</v>
      </c>
      <c r="Z1031" s="489" t="s">
        <v>2208</v>
      </c>
      <c r="AA1031" s="489" t="s">
        <v>2208</v>
      </c>
      <c r="AB1031" s="489" t="s">
        <v>2208</v>
      </c>
      <c r="AC1031" s="489" t="s">
        <v>2208</v>
      </c>
      <c r="AD1031" s="489" t="s">
        <v>2208</v>
      </c>
      <c r="AE1031" s="489" t="s">
        <v>2208</v>
      </c>
      <c r="AF1031" s="489" t="s">
        <v>2208</v>
      </c>
      <c r="AG1031" s="489" t="s">
        <v>2208</v>
      </c>
      <c r="AH1031" s="489" t="s">
        <v>2208</v>
      </c>
      <c r="AI1031" s="489" t="s">
        <v>2208</v>
      </c>
      <c r="AJ1031" s="489" t="s">
        <v>2208</v>
      </c>
      <c r="AK1031" s="489" t="s">
        <v>2208</v>
      </c>
      <c r="AL1031" s="489" t="s">
        <v>2208</v>
      </c>
      <c r="AM1031" s="489" t="s">
        <v>2208</v>
      </c>
    </row>
    <row r="1032" spans="2:39" ht="12" hidden="1" customHeight="1" outlineLevel="2" x14ac:dyDescent="0.3">
      <c r="B1032" s="701" t="s">
        <v>354</v>
      </c>
      <c r="C1032" s="701" t="s">
        <v>355</v>
      </c>
      <c r="E1032" s="306" t="s">
        <v>3244</v>
      </c>
      <c r="F1032" s="489" t="s">
        <v>2208</v>
      </c>
      <c r="G1032" s="489" t="s">
        <v>2208</v>
      </c>
      <c r="H1032" s="489" t="s">
        <v>2208</v>
      </c>
      <c r="I1032" s="489" t="s">
        <v>2208</v>
      </c>
      <c r="J1032" s="489" t="s">
        <v>2208</v>
      </c>
      <c r="K1032" s="489" t="s">
        <v>2208</v>
      </c>
      <c r="L1032" s="489" t="s">
        <v>2208</v>
      </c>
      <c r="M1032" s="489" t="s">
        <v>2208</v>
      </c>
      <c r="N1032" s="489" t="s">
        <v>2208</v>
      </c>
      <c r="O1032" s="489" t="s">
        <v>2208</v>
      </c>
      <c r="P1032" s="489" t="s">
        <v>2208</v>
      </c>
      <c r="Q1032" s="489" t="s">
        <v>2208</v>
      </c>
      <c r="R1032" s="489" t="s">
        <v>2208</v>
      </c>
      <c r="S1032" s="489" t="s">
        <v>2208</v>
      </c>
      <c r="T1032" s="489" t="s">
        <v>2208</v>
      </c>
      <c r="U1032" s="489" t="s">
        <v>2208</v>
      </c>
      <c r="V1032" s="489" t="s">
        <v>2208</v>
      </c>
      <c r="W1032" s="489" t="s">
        <v>2208</v>
      </c>
      <c r="X1032" s="489" t="s">
        <v>2208</v>
      </c>
      <c r="Y1032" s="489" t="s">
        <v>2208</v>
      </c>
      <c r="Z1032" s="489" t="s">
        <v>2208</v>
      </c>
      <c r="AA1032" s="489" t="s">
        <v>2208</v>
      </c>
      <c r="AB1032" s="489" t="s">
        <v>2208</v>
      </c>
      <c r="AC1032" s="489" t="s">
        <v>2208</v>
      </c>
      <c r="AD1032" s="489" t="s">
        <v>2208</v>
      </c>
      <c r="AE1032" s="489" t="s">
        <v>2208</v>
      </c>
      <c r="AF1032" s="489" t="s">
        <v>2208</v>
      </c>
      <c r="AG1032" s="489" t="s">
        <v>2208</v>
      </c>
      <c r="AH1032" s="489" t="s">
        <v>2208</v>
      </c>
      <c r="AI1032" s="489" t="s">
        <v>2208</v>
      </c>
      <c r="AJ1032" s="489" t="s">
        <v>2208</v>
      </c>
      <c r="AK1032" s="489" t="s">
        <v>2208</v>
      </c>
      <c r="AL1032" s="489" t="s">
        <v>2208</v>
      </c>
      <c r="AM1032" s="489" t="s">
        <v>2208</v>
      </c>
    </row>
    <row r="1033" spans="2:39" ht="12" hidden="1" customHeight="1" outlineLevel="2" x14ac:dyDescent="0.3">
      <c r="B1033" s="701" t="s">
        <v>356</v>
      </c>
      <c r="C1033" s="701" t="s">
        <v>357</v>
      </c>
      <c r="E1033" s="306" t="s">
        <v>3245</v>
      </c>
      <c r="F1033" s="489" t="s">
        <v>2208</v>
      </c>
      <c r="G1033" s="489" t="s">
        <v>2208</v>
      </c>
      <c r="H1033" s="489" t="s">
        <v>2208</v>
      </c>
      <c r="I1033" s="489" t="s">
        <v>2208</v>
      </c>
      <c r="J1033" s="489" t="s">
        <v>2208</v>
      </c>
      <c r="K1033" s="489" t="s">
        <v>2208</v>
      </c>
      <c r="L1033" s="489" t="s">
        <v>2208</v>
      </c>
      <c r="M1033" s="489" t="s">
        <v>2208</v>
      </c>
      <c r="N1033" s="489" t="s">
        <v>2208</v>
      </c>
      <c r="O1033" s="489" t="s">
        <v>2208</v>
      </c>
      <c r="P1033" s="489" t="s">
        <v>2208</v>
      </c>
      <c r="Q1033" s="489" t="s">
        <v>2208</v>
      </c>
      <c r="R1033" s="489" t="s">
        <v>2208</v>
      </c>
      <c r="S1033" s="489" t="s">
        <v>2208</v>
      </c>
      <c r="T1033" s="489" t="s">
        <v>2208</v>
      </c>
      <c r="U1033" s="489" t="s">
        <v>2208</v>
      </c>
      <c r="V1033" s="489" t="s">
        <v>2208</v>
      </c>
      <c r="W1033" s="489" t="s">
        <v>2208</v>
      </c>
      <c r="X1033" s="489" t="s">
        <v>2208</v>
      </c>
      <c r="Y1033" s="489" t="s">
        <v>2208</v>
      </c>
      <c r="Z1033" s="489" t="s">
        <v>2208</v>
      </c>
      <c r="AA1033" s="489" t="s">
        <v>2208</v>
      </c>
      <c r="AB1033" s="489" t="s">
        <v>2208</v>
      </c>
      <c r="AC1033" s="489" t="s">
        <v>2208</v>
      </c>
      <c r="AD1033" s="489" t="s">
        <v>2208</v>
      </c>
      <c r="AE1033" s="489" t="s">
        <v>2208</v>
      </c>
      <c r="AF1033" s="489" t="s">
        <v>2208</v>
      </c>
      <c r="AG1033" s="489" t="s">
        <v>2208</v>
      </c>
      <c r="AH1033" s="489" t="s">
        <v>2208</v>
      </c>
      <c r="AI1033" s="489" t="s">
        <v>2208</v>
      </c>
      <c r="AJ1033" s="489" t="s">
        <v>2208</v>
      </c>
      <c r="AK1033" s="489" t="s">
        <v>2208</v>
      </c>
      <c r="AL1033" s="489" t="s">
        <v>2208</v>
      </c>
      <c r="AM1033" s="489" t="s">
        <v>2208</v>
      </c>
    </row>
    <row r="1034" spans="2:39" ht="12" hidden="1" customHeight="1" outlineLevel="2" x14ac:dyDescent="0.3">
      <c r="B1034" s="701" t="s">
        <v>358</v>
      </c>
      <c r="C1034" s="701" t="s">
        <v>359</v>
      </c>
      <c r="E1034" s="306" t="s">
        <v>3246</v>
      </c>
      <c r="F1034" s="489" t="s">
        <v>2208</v>
      </c>
      <c r="G1034" s="489" t="s">
        <v>2208</v>
      </c>
      <c r="H1034" s="489" t="s">
        <v>2208</v>
      </c>
      <c r="I1034" s="489" t="s">
        <v>2208</v>
      </c>
      <c r="J1034" s="489" t="s">
        <v>2208</v>
      </c>
      <c r="K1034" s="489" t="s">
        <v>2208</v>
      </c>
      <c r="L1034" s="489" t="s">
        <v>2208</v>
      </c>
      <c r="M1034" s="489" t="s">
        <v>2208</v>
      </c>
      <c r="N1034" s="489" t="s">
        <v>2208</v>
      </c>
      <c r="O1034" s="489" t="s">
        <v>2208</v>
      </c>
      <c r="P1034" s="489" t="s">
        <v>2208</v>
      </c>
      <c r="Q1034" s="489" t="s">
        <v>2208</v>
      </c>
      <c r="R1034" s="489" t="s">
        <v>2208</v>
      </c>
      <c r="S1034" s="489" t="s">
        <v>2208</v>
      </c>
      <c r="T1034" s="489" t="s">
        <v>2208</v>
      </c>
      <c r="U1034" s="489" t="s">
        <v>2208</v>
      </c>
      <c r="V1034" s="489" t="s">
        <v>2208</v>
      </c>
      <c r="W1034" s="489" t="s">
        <v>2208</v>
      </c>
      <c r="X1034" s="489" t="s">
        <v>2208</v>
      </c>
      <c r="Y1034" s="489" t="s">
        <v>2208</v>
      </c>
      <c r="Z1034" s="489" t="s">
        <v>2208</v>
      </c>
      <c r="AA1034" s="489" t="s">
        <v>2208</v>
      </c>
      <c r="AB1034" s="489" t="s">
        <v>2208</v>
      </c>
      <c r="AC1034" s="489" t="s">
        <v>2208</v>
      </c>
      <c r="AD1034" s="489" t="s">
        <v>2208</v>
      </c>
      <c r="AE1034" s="489" t="s">
        <v>2208</v>
      </c>
      <c r="AF1034" s="489" t="s">
        <v>2208</v>
      </c>
      <c r="AG1034" s="489" t="s">
        <v>2208</v>
      </c>
      <c r="AH1034" s="489" t="s">
        <v>2208</v>
      </c>
      <c r="AI1034" s="489" t="s">
        <v>2208</v>
      </c>
      <c r="AJ1034" s="489" t="s">
        <v>2208</v>
      </c>
      <c r="AK1034" s="489" t="s">
        <v>2208</v>
      </c>
      <c r="AL1034" s="489" t="s">
        <v>2208</v>
      </c>
      <c r="AM1034" s="489" t="s">
        <v>2208</v>
      </c>
    </row>
    <row r="1035" spans="2:39" ht="12" hidden="1" customHeight="1" outlineLevel="2" x14ac:dyDescent="0.3">
      <c r="B1035" s="701" t="s">
        <v>360</v>
      </c>
      <c r="C1035" s="701" t="s">
        <v>484</v>
      </c>
      <c r="E1035" s="306" t="s">
        <v>3247</v>
      </c>
      <c r="F1035" s="489" t="s">
        <v>2208</v>
      </c>
      <c r="G1035" s="489" t="s">
        <v>2208</v>
      </c>
      <c r="H1035" s="489" t="s">
        <v>2208</v>
      </c>
      <c r="I1035" s="489" t="s">
        <v>2208</v>
      </c>
      <c r="J1035" s="489" t="s">
        <v>2208</v>
      </c>
      <c r="K1035" s="489" t="s">
        <v>2208</v>
      </c>
      <c r="L1035" s="489" t="s">
        <v>2208</v>
      </c>
      <c r="M1035" s="489" t="s">
        <v>2208</v>
      </c>
      <c r="N1035" s="489" t="s">
        <v>2208</v>
      </c>
      <c r="O1035" s="489" t="s">
        <v>2208</v>
      </c>
      <c r="P1035" s="489" t="s">
        <v>2208</v>
      </c>
      <c r="Q1035" s="489" t="s">
        <v>2208</v>
      </c>
      <c r="R1035" s="489" t="s">
        <v>2208</v>
      </c>
      <c r="S1035" s="489" t="s">
        <v>2208</v>
      </c>
      <c r="T1035" s="489" t="s">
        <v>2208</v>
      </c>
      <c r="U1035" s="489" t="s">
        <v>2208</v>
      </c>
      <c r="V1035" s="489" t="s">
        <v>2208</v>
      </c>
      <c r="W1035" s="489" t="s">
        <v>2208</v>
      </c>
      <c r="X1035" s="489" t="s">
        <v>2208</v>
      </c>
      <c r="Y1035" s="489" t="s">
        <v>2208</v>
      </c>
      <c r="Z1035" s="489" t="s">
        <v>2208</v>
      </c>
      <c r="AA1035" s="489" t="s">
        <v>2208</v>
      </c>
      <c r="AB1035" s="489" t="s">
        <v>2208</v>
      </c>
      <c r="AC1035" s="489" t="s">
        <v>2208</v>
      </c>
      <c r="AD1035" s="489" t="s">
        <v>2208</v>
      </c>
      <c r="AE1035" s="489" t="s">
        <v>2208</v>
      </c>
      <c r="AF1035" s="489" t="s">
        <v>2208</v>
      </c>
      <c r="AG1035" s="489" t="s">
        <v>2208</v>
      </c>
      <c r="AH1035" s="489" t="s">
        <v>2208</v>
      </c>
      <c r="AI1035" s="489" t="s">
        <v>2208</v>
      </c>
      <c r="AJ1035" s="489" t="s">
        <v>2208</v>
      </c>
      <c r="AK1035" s="489" t="s">
        <v>2208</v>
      </c>
      <c r="AL1035" s="489" t="s">
        <v>2208</v>
      </c>
      <c r="AM1035" s="489" t="s">
        <v>2208</v>
      </c>
    </row>
    <row r="1036" spans="2:39" ht="12" hidden="1" customHeight="1" outlineLevel="2" x14ac:dyDescent="0.3">
      <c r="B1036" s="701" t="s">
        <v>485</v>
      </c>
      <c r="C1036" s="701" t="s">
        <v>486</v>
      </c>
      <c r="E1036" s="306" t="s">
        <v>3248</v>
      </c>
      <c r="F1036" s="489" t="s">
        <v>2208</v>
      </c>
      <c r="G1036" s="489" t="s">
        <v>2208</v>
      </c>
      <c r="H1036" s="489" t="s">
        <v>2208</v>
      </c>
      <c r="I1036" s="489" t="s">
        <v>2208</v>
      </c>
      <c r="J1036" s="489" t="s">
        <v>2208</v>
      </c>
      <c r="K1036" s="489" t="s">
        <v>2208</v>
      </c>
      <c r="L1036" s="489" t="s">
        <v>2208</v>
      </c>
      <c r="M1036" s="489" t="s">
        <v>2208</v>
      </c>
      <c r="N1036" s="489" t="s">
        <v>2208</v>
      </c>
      <c r="O1036" s="489" t="s">
        <v>2208</v>
      </c>
      <c r="P1036" s="489" t="s">
        <v>2208</v>
      </c>
      <c r="Q1036" s="489" t="s">
        <v>2208</v>
      </c>
      <c r="R1036" s="489" t="s">
        <v>2208</v>
      </c>
      <c r="S1036" s="489" t="s">
        <v>2208</v>
      </c>
      <c r="T1036" s="489" t="s">
        <v>2208</v>
      </c>
      <c r="U1036" s="489" t="s">
        <v>2208</v>
      </c>
      <c r="V1036" s="489" t="s">
        <v>2208</v>
      </c>
      <c r="W1036" s="489" t="s">
        <v>2208</v>
      </c>
      <c r="X1036" s="489" t="s">
        <v>2208</v>
      </c>
      <c r="Y1036" s="489" t="s">
        <v>2208</v>
      </c>
      <c r="Z1036" s="489" t="s">
        <v>2208</v>
      </c>
      <c r="AA1036" s="489" t="s">
        <v>2208</v>
      </c>
      <c r="AB1036" s="489" t="s">
        <v>2208</v>
      </c>
      <c r="AC1036" s="489" t="s">
        <v>2208</v>
      </c>
      <c r="AD1036" s="489" t="s">
        <v>2208</v>
      </c>
      <c r="AE1036" s="489" t="s">
        <v>2208</v>
      </c>
      <c r="AF1036" s="489" t="s">
        <v>2208</v>
      </c>
      <c r="AG1036" s="489" t="s">
        <v>2208</v>
      </c>
      <c r="AH1036" s="489" t="s">
        <v>2208</v>
      </c>
      <c r="AI1036" s="489" t="s">
        <v>2208</v>
      </c>
      <c r="AJ1036" s="489" t="s">
        <v>2208</v>
      </c>
      <c r="AK1036" s="489" t="s">
        <v>2208</v>
      </c>
      <c r="AL1036" s="489" t="s">
        <v>2208</v>
      </c>
      <c r="AM1036" s="489" t="s">
        <v>2208</v>
      </c>
    </row>
    <row r="1037" spans="2:39" ht="12" hidden="1" customHeight="1" outlineLevel="2" x14ac:dyDescent="0.3">
      <c r="B1037" s="701"/>
      <c r="C1037" s="701" t="s">
        <v>201</v>
      </c>
      <c r="E1037" s="306" t="s">
        <v>3249</v>
      </c>
      <c r="F1037" s="489" t="s">
        <v>2208</v>
      </c>
      <c r="G1037" s="489" t="s">
        <v>2208</v>
      </c>
      <c r="H1037" s="489" t="s">
        <v>2208</v>
      </c>
      <c r="I1037" s="489" t="s">
        <v>2208</v>
      </c>
      <c r="J1037" s="489" t="s">
        <v>2208</v>
      </c>
      <c r="K1037" s="489" t="s">
        <v>2208</v>
      </c>
      <c r="L1037" s="489" t="s">
        <v>2208</v>
      </c>
      <c r="M1037" s="489" t="s">
        <v>2208</v>
      </c>
      <c r="N1037" s="489" t="s">
        <v>2208</v>
      </c>
      <c r="O1037" s="489" t="s">
        <v>2208</v>
      </c>
      <c r="P1037" s="489" t="s">
        <v>2208</v>
      </c>
      <c r="Q1037" s="489" t="s">
        <v>2208</v>
      </c>
      <c r="R1037" s="489" t="s">
        <v>2208</v>
      </c>
      <c r="S1037" s="489" t="s">
        <v>2208</v>
      </c>
      <c r="T1037" s="489" t="s">
        <v>2208</v>
      </c>
      <c r="U1037" s="489" t="s">
        <v>2208</v>
      </c>
      <c r="V1037" s="489" t="s">
        <v>2208</v>
      </c>
      <c r="W1037" s="489" t="s">
        <v>2208</v>
      </c>
      <c r="X1037" s="489" t="s">
        <v>2208</v>
      </c>
      <c r="Y1037" s="489" t="s">
        <v>2208</v>
      </c>
      <c r="Z1037" s="489" t="s">
        <v>2208</v>
      </c>
      <c r="AA1037" s="489" t="s">
        <v>2208</v>
      </c>
      <c r="AB1037" s="489" t="s">
        <v>2208</v>
      </c>
      <c r="AC1037" s="489" t="s">
        <v>2208</v>
      </c>
      <c r="AD1037" s="489" t="s">
        <v>2208</v>
      </c>
      <c r="AE1037" s="489" t="s">
        <v>2208</v>
      </c>
      <c r="AF1037" s="489" t="s">
        <v>2208</v>
      </c>
      <c r="AG1037" s="489" t="s">
        <v>2208</v>
      </c>
      <c r="AH1037" s="489" t="s">
        <v>2208</v>
      </c>
      <c r="AI1037" s="489" t="s">
        <v>2208</v>
      </c>
      <c r="AJ1037" s="489" t="s">
        <v>2208</v>
      </c>
      <c r="AK1037" s="489" t="s">
        <v>2208</v>
      </c>
      <c r="AL1037" s="489" t="s">
        <v>2208</v>
      </c>
      <c r="AM1037" s="489" t="s">
        <v>2208</v>
      </c>
    </row>
    <row r="1038" spans="2:39" ht="12" hidden="1" customHeight="1" outlineLevel="2" x14ac:dyDescent="0.3">
      <c r="B1038" s="701" t="s">
        <v>480</v>
      </c>
      <c r="C1038" s="701"/>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6"/>
      <c r="AD1038" s="306"/>
      <c r="AE1038" s="306"/>
      <c r="AF1038" s="306"/>
      <c r="AG1038" s="306"/>
      <c r="AH1038" s="306"/>
      <c r="AI1038" s="306"/>
      <c r="AJ1038" s="306"/>
      <c r="AK1038" s="306"/>
      <c r="AL1038" s="306"/>
      <c r="AM1038" s="306"/>
    </row>
    <row r="1039" spans="2:39" ht="12" hidden="1" customHeight="1" outlineLevel="2" x14ac:dyDescent="0.3">
      <c r="B1039" s="701"/>
      <c r="C1039" s="701"/>
      <c r="E1039" s="306"/>
      <c r="F1039" s="306"/>
      <c r="G1039" s="306"/>
      <c r="H1039" s="306"/>
      <c r="I1039" s="306"/>
      <c r="J1039" s="306"/>
      <c r="K1039" s="306"/>
      <c r="L1039" s="306"/>
      <c r="M1039" s="306"/>
      <c r="N1039" s="306"/>
      <c r="O1039" s="306"/>
      <c r="P1039" s="306"/>
      <c r="Q1039" s="306"/>
      <c r="R1039" s="306"/>
      <c r="S1039" s="306"/>
      <c r="T1039" s="306"/>
      <c r="U1039" s="306"/>
      <c r="V1039" s="306"/>
      <c r="W1039" s="306"/>
      <c r="X1039" s="306"/>
      <c r="Y1039" s="306"/>
      <c r="Z1039" s="306"/>
      <c r="AA1039" s="306"/>
      <c r="AB1039" s="306"/>
      <c r="AC1039" s="306"/>
      <c r="AD1039" s="306"/>
      <c r="AE1039" s="306"/>
      <c r="AF1039" s="306"/>
      <c r="AG1039" s="306"/>
      <c r="AH1039" s="306"/>
      <c r="AI1039" s="306"/>
      <c r="AJ1039" s="306"/>
      <c r="AK1039" s="306"/>
      <c r="AL1039" s="306"/>
      <c r="AM1039" s="306"/>
    </row>
    <row r="1040" spans="2:39" ht="12" customHeight="1" collapsed="1" x14ac:dyDescent="0.3">
      <c r="B1040" s="701" t="s">
        <v>3250</v>
      </c>
      <c r="C1040" s="701"/>
      <c r="E1040" s="306"/>
      <c r="F1040" s="306"/>
      <c r="G1040" s="306"/>
      <c r="H1040" s="306"/>
      <c r="I1040" s="306"/>
      <c r="J1040" s="306"/>
      <c r="K1040" s="306"/>
      <c r="L1040" s="306"/>
      <c r="M1040" s="306"/>
      <c r="N1040" s="306"/>
      <c r="O1040" s="306"/>
      <c r="P1040" s="306"/>
      <c r="Q1040" s="306"/>
      <c r="R1040" s="306"/>
      <c r="S1040" s="306"/>
      <c r="T1040" s="306"/>
      <c r="U1040" s="306"/>
      <c r="V1040" s="306"/>
      <c r="W1040" s="306"/>
      <c r="X1040" s="306"/>
      <c r="Y1040" s="306"/>
      <c r="Z1040" s="306"/>
      <c r="AA1040" s="306"/>
      <c r="AB1040" s="306"/>
      <c r="AC1040" s="306"/>
      <c r="AD1040" s="306"/>
      <c r="AE1040" s="306"/>
      <c r="AF1040" s="306"/>
      <c r="AG1040" s="306"/>
      <c r="AH1040" s="306"/>
      <c r="AI1040" s="306"/>
      <c r="AJ1040" s="306"/>
      <c r="AK1040" s="306"/>
      <c r="AL1040" s="306"/>
      <c r="AM1040" s="306"/>
    </row>
    <row r="1041" spans="2:65" ht="12" hidden="1" customHeight="1" outlineLevel="1" x14ac:dyDescent="0.3">
      <c r="B1041" s="701"/>
      <c r="C1041" s="701" t="s">
        <v>487</v>
      </c>
      <c r="E1041" s="306"/>
      <c r="F1041" s="306"/>
      <c r="G1041" s="306"/>
      <c r="H1041" s="306"/>
      <c r="I1041" s="306"/>
      <c r="J1041" s="306"/>
      <c r="K1041" s="306"/>
      <c r="L1041" s="306"/>
      <c r="M1041" s="306"/>
      <c r="N1041" s="306"/>
      <c r="O1041" s="306"/>
      <c r="P1041" s="306"/>
      <c r="Q1041" s="306"/>
      <c r="R1041" s="306"/>
      <c r="S1041" s="306"/>
      <c r="T1041" s="306"/>
      <c r="U1041" s="306"/>
      <c r="V1041" s="306"/>
      <c r="W1041" s="306"/>
      <c r="X1041" s="306"/>
      <c r="Y1041" s="306"/>
      <c r="Z1041" s="306"/>
      <c r="AA1041" s="306"/>
      <c r="AB1041" s="306"/>
      <c r="AC1041" s="306"/>
      <c r="AD1041" s="306"/>
      <c r="AE1041" s="306"/>
      <c r="AF1041" s="306"/>
      <c r="AG1041" s="306"/>
      <c r="AH1041" s="306"/>
      <c r="AI1041" s="306"/>
      <c r="AJ1041" s="306"/>
      <c r="AK1041" s="306"/>
      <c r="AL1041" s="306"/>
      <c r="AM1041" s="306"/>
    </row>
    <row r="1042" spans="2:65" ht="12" hidden="1" customHeight="1" outlineLevel="1" x14ac:dyDescent="0.3">
      <c r="B1042" s="701" t="s">
        <v>320</v>
      </c>
      <c r="C1042" s="701" t="s">
        <v>321</v>
      </c>
      <c r="E1042" s="306" t="s">
        <v>3251</v>
      </c>
      <c r="F1042" s="489" t="s">
        <v>2208</v>
      </c>
      <c r="G1042" s="489" t="s">
        <v>2208</v>
      </c>
      <c r="H1042" s="489" t="s">
        <v>2208</v>
      </c>
      <c r="I1042" s="489" t="s">
        <v>2208</v>
      </c>
      <c r="J1042" s="489" t="s">
        <v>2208</v>
      </c>
      <c r="K1042" s="489" t="s">
        <v>2208</v>
      </c>
      <c r="L1042" s="489" t="s">
        <v>2208</v>
      </c>
      <c r="M1042" s="489" t="s">
        <v>2208</v>
      </c>
      <c r="N1042" s="489" t="s">
        <v>2208</v>
      </c>
      <c r="O1042" s="489" t="s">
        <v>2208</v>
      </c>
      <c r="P1042" s="489" t="s">
        <v>2208</v>
      </c>
      <c r="Q1042" s="489" t="s">
        <v>2208</v>
      </c>
      <c r="R1042" s="489" t="s">
        <v>2208</v>
      </c>
      <c r="S1042" s="489" t="s">
        <v>2208</v>
      </c>
      <c r="T1042" s="489" t="s">
        <v>2208</v>
      </c>
      <c r="U1042" s="489" t="s">
        <v>2208</v>
      </c>
      <c r="V1042" s="489" t="s">
        <v>2208</v>
      </c>
      <c r="W1042" s="489" t="s">
        <v>2208</v>
      </c>
      <c r="X1042" s="489" t="s">
        <v>2208</v>
      </c>
      <c r="Y1042" s="489" t="s">
        <v>2208</v>
      </c>
      <c r="Z1042" s="489" t="s">
        <v>2208</v>
      </c>
      <c r="AA1042" s="489" t="s">
        <v>2208</v>
      </c>
      <c r="AB1042" s="489" t="s">
        <v>2208</v>
      </c>
      <c r="AC1042" s="489" t="s">
        <v>2208</v>
      </c>
      <c r="AD1042" s="489" t="s">
        <v>2208</v>
      </c>
      <c r="AE1042" s="489" t="s">
        <v>2208</v>
      </c>
      <c r="AF1042" s="489" t="s">
        <v>2208</v>
      </c>
      <c r="AG1042" s="489" t="s">
        <v>2208</v>
      </c>
      <c r="AH1042" s="489" t="s">
        <v>2208</v>
      </c>
      <c r="AI1042" s="489" t="s">
        <v>2208</v>
      </c>
      <c r="AJ1042" s="489" t="s">
        <v>2208</v>
      </c>
      <c r="AK1042" s="489" t="s">
        <v>2208</v>
      </c>
      <c r="AL1042" s="489" t="s">
        <v>2208</v>
      </c>
      <c r="AM1042" s="489" t="s">
        <v>2208</v>
      </c>
    </row>
    <row r="1043" spans="2:65" ht="12" hidden="1" customHeight="1" outlineLevel="1" x14ac:dyDescent="0.3">
      <c r="B1043" s="701" t="s">
        <v>322</v>
      </c>
      <c r="C1043" s="701" t="s">
        <v>323</v>
      </c>
      <c r="E1043" s="306" t="s">
        <v>3252</v>
      </c>
      <c r="F1043" s="489" t="s">
        <v>2208</v>
      </c>
      <c r="G1043" s="489" t="s">
        <v>2208</v>
      </c>
      <c r="H1043" s="489" t="s">
        <v>2208</v>
      </c>
      <c r="I1043" s="489" t="s">
        <v>2208</v>
      </c>
      <c r="J1043" s="489" t="s">
        <v>2208</v>
      </c>
      <c r="K1043" s="489" t="s">
        <v>2208</v>
      </c>
      <c r="L1043" s="489" t="s">
        <v>2208</v>
      </c>
      <c r="M1043" s="489" t="s">
        <v>2208</v>
      </c>
      <c r="N1043" s="489" t="s">
        <v>2208</v>
      </c>
      <c r="O1043" s="489" t="s">
        <v>2208</v>
      </c>
      <c r="P1043" s="489" t="s">
        <v>2208</v>
      </c>
      <c r="Q1043" s="489" t="s">
        <v>2208</v>
      </c>
      <c r="R1043" s="489" t="s">
        <v>2208</v>
      </c>
      <c r="S1043" s="489" t="s">
        <v>2208</v>
      </c>
      <c r="T1043" s="489" t="s">
        <v>2208</v>
      </c>
      <c r="U1043" s="489" t="s">
        <v>2208</v>
      </c>
      <c r="V1043" s="489" t="s">
        <v>2208</v>
      </c>
      <c r="W1043" s="489" t="s">
        <v>2208</v>
      </c>
      <c r="X1043" s="489" t="s">
        <v>2208</v>
      </c>
      <c r="Y1043" s="489" t="s">
        <v>2208</v>
      </c>
      <c r="Z1043" s="489" t="s">
        <v>2208</v>
      </c>
      <c r="AA1043" s="489" t="s">
        <v>2208</v>
      </c>
      <c r="AB1043" s="489" t="s">
        <v>2208</v>
      </c>
      <c r="AC1043" s="489" t="s">
        <v>2208</v>
      </c>
      <c r="AD1043" s="489" t="s">
        <v>2208</v>
      </c>
      <c r="AE1043" s="489" t="s">
        <v>2208</v>
      </c>
      <c r="AF1043" s="489" t="s">
        <v>2208</v>
      </c>
      <c r="AG1043" s="489" t="s">
        <v>2208</v>
      </c>
      <c r="AH1043" s="489" t="s">
        <v>2208</v>
      </c>
      <c r="AI1043" s="489" t="s">
        <v>2208</v>
      </c>
      <c r="AJ1043" s="489" t="s">
        <v>2208</v>
      </c>
      <c r="AK1043" s="489" t="s">
        <v>2208</v>
      </c>
      <c r="AL1043" s="489" t="s">
        <v>2208</v>
      </c>
      <c r="AM1043" s="489" t="s">
        <v>2208</v>
      </c>
    </row>
    <row r="1044" spans="2:65" ht="12" hidden="1" customHeight="1" outlineLevel="1" x14ac:dyDescent="0.3">
      <c r="B1044" s="701" t="s">
        <v>324</v>
      </c>
      <c r="C1044" s="701" t="s">
        <v>325</v>
      </c>
      <c r="E1044" s="306" t="s">
        <v>3253</v>
      </c>
      <c r="F1044" s="489" t="s">
        <v>2208</v>
      </c>
      <c r="G1044" s="489" t="s">
        <v>2208</v>
      </c>
      <c r="H1044" s="489" t="s">
        <v>2208</v>
      </c>
      <c r="I1044" s="489" t="s">
        <v>2208</v>
      </c>
      <c r="J1044" s="489" t="s">
        <v>2208</v>
      </c>
      <c r="K1044" s="489" t="s">
        <v>2208</v>
      </c>
      <c r="L1044" s="489" t="s">
        <v>2208</v>
      </c>
      <c r="M1044" s="489" t="s">
        <v>2208</v>
      </c>
      <c r="N1044" s="489" t="s">
        <v>2208</v>
      </c>
      <c r="O1044" s="489" t="s">
        <v>2208</v>
      </c>
      <c r="P1044" s="489" t="s">
        <v>2208</v>
      </c>
      <c r="Q1044" s="489" t="s">
        <v>2208</v>
      </c>
      <c r="R1044" s="489" t="s">
        <v>2208</v>
      </c>
      <c r="S1044" s="489" t="s">
        <v>2208</v>
      </c>
      <c r="T1044" s="489" t="s">
        <v>2208</v>
      </c>
      <c r="U1044" s="489" t="s">
        <v>2208</v>
      </c>
      <c r="V1044" s="489" t="s">
        <v>2208</v>
      </c>
      <c r="W1044" s="489" t="s">
        <v>2208</v>
      </c>
      <c r="X1044" s="489" t="s">
        <v>2208</v>
      </c>
      <c r="Y1044" s="489" t="s">
        <v>2208</v>
      </c>
      <c r="Z1044" s="489" t="s">
        <v>2208</v>
      </c>
      <c r="AA1044" s="489" t="s">
        <v>2208</v>
      </c>
      <c r="AB1044" s="489" t="s">
        <v>2208</v>
      </c>
      <c r="AC1044" s="489" t="s">
        <v>2208</v>
      </c>
      <c r="AD1044" s="489" t="s">
        <v>2208</v>
      </c>
      <c r="AE1044" s="489" t="s">
        <v>2208</v>
      </c>
      <c r="AF1044" s="489" t="s">
        <v>2208</v>
      </c>
      <c r="AG1044" s="489" t="s">
        <v>2208</v>
      </c>
      <c r="AH1044" s="489" t="s">
        <v>2208</v>
      </c>
      <c r="AI1044" s="489" t="s">
        <v>2208</v>
      </c>
      <c r="AJ1044" s="489" t="s">
        <v>2208</v>
      </c>
      <c r="AK1044" s="489" t="s">
        <v>2208</v>
      </c>
      <c r="AL1044" s="489" t="s">
        <v>2208</v>
      </c>
      <c r="AM1044" s="489" t="s">
        <v>2208</v>
      </c>
    </row>
    <row r="1045" spans="2:65" s="501" customFormat="1" ht="12" hidden="1" customHeight="1" outlineLevel="1" x14ac:dyDescent="0.35">
      <c r="B1045" s="701" t="s">
        <v>326</v>
      </c>
      <c r="C1045" s="701" t="s">
        <v>327</v>
      </c>
      <c r="D1045" s="299"/>
      <c r="E1045" s="306" t="s">
        <v>3254</v>
      </c>
      <c r="F1045" s="489" t="s">
        <v>2208</v>
      </c>
      <c r="G1045" s="489" t="s">
        <v>2208</v>
      </c>
      <c r="H1045" s="489" t="s">
        <v>2208</v>
      </c>
      <c r="I1045" s="489" t="s">
        <v>2208</v>
      </c>
      <c r="J1045" s="489" t="s">
        <v>2208</v>
      </c>
      <c r="K1045" s="489" t="s">
        <v>2208</v>
      </c>
      <c r="L1045" s="489" t="s">
        <v>2208</v>
      </c>
      <c r="M1045" s="489" t="s">
        <v>2208</v>
      </c>
      <c r="N1045" s="489" t="s">
        <v>2208</v>
      </c>
      <c r="O1045" s="489" t="s">
        <v>2208</v>
      </c>
      <c r="P1045" s="489" t="s">
        <v>2208</v>
      </c>
      <c r="Q1045" s="489" t="s">
        <v>2208</v>
      </c>
      <c r="R1045" s="489" t="s">
        <v>2208</v>
      </c>
      <c r="S1045" s="489" t="s">
        <v>2208</v>
      </c>
      <c r="T1045" s="489" t="s">
        <v>2208</v>
      </c>
      <c r="U1045" s="489" t="s">
        <v>2208</v>
      </c>
      <c r="V1045" s="489" t="s">
        <v>2208</v>
      </c>
      <c r="W1045" s="489" t="s">
        <v>2208</v>
      </c>
      <c r="X1045" s="489" t="s">
        <v>2208</v>
      </c>
      <c r="Y1045" s="489" t="s">
        <v>2208</v>
      </c>
      <c r="Z1045" s="489" t="s">
        <v>2208</v>
      </c>
      <c r="AA1045" s="489" t="s">
        <v>2208</v>
      </c>
      <c r="AB1045" s="489" t="s">
        <v>2208</v>
      </c>
      <c r="AC1045" s="489" t="s">
        <v>2208</v>
      </c>
      <c r="AD1045" s="489" t="s">
        <v>2208</v>
      </c>
      <c r="AE1045" s="489" t="s">
        <v>2208</v>
      </c>
      <c r="AF1045" s="489" t="s">
        <v>2208</v>
      </c>
      <c r="AG1045" s="489" t="s">
        <v>2208</v>
      </c>
      <c r="AH1045" s="489" t="s">
        <v>2208</v>
      </c>
      <c r="AI1045" s="489" t="s">
        <v>2208</v>
      </c>
      <c r="AJ1045" s="489" t="s">
        <v>2208</v>
      </c>
      <c r="AK1045" s="489" t="s">
        <v>2208</v>
      </c>
      <c r="AL1045" s="489" t="s">
        <v>2208</v>
      </c>
      <c r="AM1045" s="489" t="s">
        <v>2208</v>
      </c>
      <c r="AN1045" s="299"/>
      <c r="AO1045" s="299"/>
      <c r="AP1045" s="299"/>
      <c r="AQ1045" s="299"/>
      <c r="AR1045" s="299"/>
      <c r="AS1045" s="299"/>
      <c r="AT1045" s="299"/>
      <c r="AU1045" s="299"/>
      <c r="AV1045" s="299"/>
      <c r="AW1045" s="299"/>
      <c r="AX1045" s="299"/>
      <c r="AY1045" s="299"/>
      <c r="AZ1045" s="299"/>
      <c r="BA1045" s="299"/>
      <c r="BB1045" s="299"/>
      <c r="BC1045" s="299"/>
      <c r="BD1045" s="299"/>
      <c r="BE1045" s="299"/>
      <c r="BF1045" s="299"/>
      <c r="BG1045" s="299"/>
      <c r="BH1045" s="299"/>
      <c r="BI1045" s="299"/>
      <c r="BJ1045" s="299"/>
      <c r="BK1045" s="299"/>
      <c r="BL1045" s="299"/>
      <c r="BM1045" s="299"/>
    </row>
    <row r="1046" spans="2:65" s="501" customFormat="1" ht="12" hidden="1" customHeight="1" outlineLevel="1" x14ac:dyDescent="0.35">
      <c r="B1046" s="701" t="s">
        <v>328</v>
      </c>
      <c r="C1046" s="701" t="s">
        <v>329</v>
      </c>
      <c r="D1046" s="299"/>
      <c r="E1046" s="306" t="s">
        <v>3255</v>
      </c>
      <c r="F1046" s="489" t="s">
        <v>2208</v>
      </c>
      <c r="G1046" s="489" t="s">
        <v>2208</v>
      </c>
      <c r="H1046" s="489" t="s">
        <v>2208</v>
      </c>
      <c r="I1046" s="489" t="s">
        <v>2208</v>
      </c>
      <c r="J1046" s="489" t="s">
        <v>2208</v>
      </c>
      <c r="K1046" s="489" t="s">
        <v>2208</v>
      </c>
      <c r="L1046" s="489" t="s">
        <v>2208</v>
      </c>
      <c r="M1046" s="489" t="s">
        <v>2208</v>
      </c>
      <c r="N1046" s="489" t="s">
        <v>2208</v>
      </c>
      <c r="O1046" s="489" t="s">
        <v>2208</v>
      </c>
      <c r="P1046" s="489" t="s">
        <v>2208</v>
      </c>
      <c r="Q1046" s="489" t="s">
        <v>2208</v>
      </c>
      <c r="R1046" s="489" t="s">
        <v>2208</v>
      </c>
      <c r="S1046" s="489" t="s">
        <v>2208</v>
      </c>
      <c r="T1046" s="489" t="s">
        <v>2208</v>
      </c>
      <c r="U1046" s="489" t="s">
        <v>2208</v>
      </c>
      <c r="V1046" s="489" t="s">
        <v>2208</v>
      </c>
      <c r="W1046" s="489" t="s">
        <v>2208</v>
      </c>
      <c r="X1046" s="489" t="s">
        <v>2208</v>
      </c>
      <c r="Y1046" s="489" t="s">
        <v>2208</v>
      </c>
      <c r="Z1046" s="489" t="s">
        <v>2208</v>
      </c>
      <c r="AA1046" s="489" t="s">
        <v>2208</v>
      </c>
      <c r="AB1046" s="489" t="s">
        <v>2208</v>
      </c>
      <c r="AC1046" s="489" t="s">
        <v>2208</v>
      </c>
      <c r="AD1046" s="489" t="s">
        <v>2208</v>
      </c>
      <c r="AE1046" s="489" t="s">
        <v>2208</v>
      </c>
      <c r="AF1046" s="489" t="s">
        <v>2208</v>
      </c>
      <c r="AG1046" s="489" t="s">
        <v>2208</v>
      </c>
      <c r="AH1046" s="489" t="s">
        <v>2208</v>
      </c>
      <c r="AI1046" s="489" t="s">
        <v>2208</v>
      </c>
      <c r="AJ1046" s="489" t="s">
        <v>2208</v>
      </c>
      <c r="AK1046" s="489" t="s">
        <v>2208</v>
      </c>
      <c r="AL1046" s="489" t="s">
        <v>2208</v>
      </c>
      <c r="AM1046" s="489" t="s">
        <v>2208</v>
      </c>
      <c r="AN1046" s="299"/>
      <c r="AO1046" s="299"/>
      <c r="AP1046" s="299"/>
      <c r="AQ1046" s="299"/>
      <c r="AR1046" s="299"/>
      <c r="AS1046" s="299"/>
      <c r="AT1046" s="299"/>
      <c r="AU1046" s="299"/>
      <c r="AV1046" s="299"/>
      <c r="AW1046" s="299"/>
      <c r="AX1046" s="299"/>
      <c r="AY1046" s="299"/>
      <c r="AZ1046" s="299"/>
      <c r="BA1046" s="299"/>
      <c r="BB1046" s="299"/>
      <c r="BC1046" s="299"/>
      <c r="BD1046" s="299"/>
      <c r="BE1046" s="299"/>
      <c r="BF1046" s="299"/>
      <c r="BG1046" s="299"/>
      <c r="BH1046" s="299"/>
      <c r="BI1046" s="299"/>
      <c r="BJ1046" s="299"/>
      <c r="BK1046" s="299"/>
      <c r="BL1046" s="299"/>
      <c r="BM1046" s="299"/>
    </row>
    <row r="1047" spans="2:65" s="501" customFormat="1" ht="12" hidden="1" customHeight="1" outlineLevel="1" x14ac:dyDescent="0.35">
      <c r="B1047" s="701" t="s">
        <v>330</v>
      </c>
      <c r="C1047" s="701" t="s">
        <v>331</v>
      </c>
      <c r="D1047" s="299"/>
      <c r="E1047" s="306" t="s">
        <v>3256</v>
      </c>
      <c r="F1047" s="489" t="s">
        <v>2208</v>
      </c>
      <c r="G1047" s="489" t="s">
        <v>2208</v>
      </c>
      <c r="H1047" s="489" t="s">
        <v>2208</v>
      </c>
      <c r="I1047" s="489" t="s">
        <v>2208</v>
      </c>
      <c r="J1047" s="489" t="s">
        <v>2208</v>
      </c>
      <c r="K1047" s="489" t="s">
        <v>2208</v>
      </c>
      <c r="L1047" s="489" t="s">
        <v>2208</v>
      </c>
      <c r="M1047" s="489" t="s">
        <v>2208</v>
      </c>
      <c r="N1047" s="489" t="s">
        <v>2208</v>
      </c>
      <c r="O1047" s="489" t="s">
        <v>2208</v>
      </c>
      <c r="P1047" s="489" t="s">
        <v>2208</v>
      </c>
      <c r="Q1047" s="489" t="s">
        <v>2208</v>
      </c>
      <c r="R1047" s="489" t="s">
        <v>2208</v>
      </c>
      <c r="S1047" s="489" t="s">
        <v>2208</v>
      </c>
      <c r="T1047" s="489" t="s">
        <v>2208</v>
      </c>
      <c r="U1047" s="489" t="s">
        <v>2208</v>
      </c>
      <c r="V1047" s="489" t="s">
        <v>2208</v>
      </c>
      <c r="W1047" s="489" t="s">
        <v>2208</v>
      </c>
      <c r="X1047" s="489" t="s">
        <v>2208</v>
      </c>
      <c r="Y1047" s="489" t="s">
        <v>2208</v>
      </c>
      <c r="Z1047" s="489" t="s">
        <v>2208</v>
      </c>
      <c r="AA1047" s="489" t="s">
        <v>2208</v>
      </c>
      <c r="AB1047" s="489" t="s">
        <v>2208</v>
      </c>
      <c r="AC1047" s="489" t="s">
        <v>2208</v>
      </c>
      <c r="AD1047" s="489" t="s">
        <v>2208</v>
      </c>
      <c r="AE1047" s="489" t="s">
        <v>2208</v>
      </c>
      <c r="AF1047" s="489" t="s">
        <v>2208</v>
      </c>
      <c r="AG1047" s="489" t="s">
        <v>2208</v>
      </c>
      <c r="AH1047" s="489" t="s">
        <v>2208</v>
      </c>
      <c r="AI1047" s="489" t="s">
        <v>2208</v>
      </c>
      <c r="AJ1047" s="489" t="s">
        <v>2208</v>
      </c>
      <c r="AK1047" s="489" t="s">
        <v>2208</v>
      </c>
      <c r="AL1047" s="489" t="s">
        <v>2208</v>
      </c>
      <c r="AM1047" s="489" t="s">
        <v>2208</v>
      </c>
      <c r="AN1047" s="299"/>
      <c r="AO1047" s="299"/>
      <c r="AP1047" s="299"/>
      <c r="AQ1047" s="299"/>
      <c r="AR1047" s="299"/>
      <c r="AS1047" s="299"/>
      <c r="AT1047" s="299"/>
      <c r="AU1047" s="299"/>
      <c r="AV1047" s="299"/>
      <c r="AW1047" s="299"/>
      <c r="AX1047" s="299"/>
      <c r="AY1047" s="299"/>
      <c r="AZ1047" s="299"/>
      <c r="BA1047" s="299"/>
      <c r="BB1047" s="299"/>
      <c r="BC1047" s="299"/>
      <c r="BD1047" s="299"/>
      <c r="BE1047" s="299"/>
      <c r="BF1047" s="299"/>
      <c r="BG1047" s="299"/>
      <c r="BH1047" s="299"/>
      <c r="BI1047" s="299"/>
      <c r="BJ1047" s="299"/>
      <c r="BK1047" s="299"/>
      <c r="BL1047" s="299"/>
      <c r="BM1047" s="299"/>
    </row>
    <row r="1048" spans="2:65" s="501" customFormat="1" ht="12" hidden="1" customHeight="1" outlineLevel="1" x14ac:dyDescent="0.35">
      <c r="B1048" s="701" t="s">
        <v>332</v>
      </c>
      <c r="C1048" s="701" t="s">
        <v>333</v>
      </c>
      <c r="D1048" s="299"/>
      <c r="E1048" s="306" t="s">
        <v>3257</v>
      </c>
      <c r="F1048" s="489" t="s">
        <v>2208</v>
      </c>
      <c r="G1048" s="489" t="s">
        <v>2208</v>
      </c>
      <c r="H1048" s="489" t="s">
        <v>2208</v>
      </c>
      <c r="I1048" s="489" t="s">
        <v>2208</v>
      </c>
      <c r="J1048" s="489" t="s">
        <v>2208</v>
      </c>
      <c r="K1048" s="489" t="s">
        <v>2208</v>
      </c>
      <c r="L1048" s="489" t="s">
        <v>2208</v>
      </c>
      <c r="M1048" s="489" t="s">
        <v>2208</v>
      </c>
      <c r="N1048" s="489" t="s">
        <v>2208</v>
      </c>
      <c r="O1048" s="489" t="s">
        <v>2208</v>
      </c>
      <c r="P1048" s="489" t="s">
        <v>2208</v>
      </c>
      <c r="Q1048" s="489" t="s">
        <v>2208</v>
      </c>
      <c r="R1048" s="489" t="s">
        <v>2208</v>
      </c>
      <c r="S1048" s="489" t="s">
        <v>2208</v>
      </c>
      <c r="T1048" s="489" t="s">
        <v>2208</v>
      </c>
      <c r="U1048" s="489" t="s">
        <v>2208</v>
      </c>
      <c r="V1048" s="489" t="s">
        <v>2208</v>
      </c>
      <c r="W1048" s="489" t="s">
        <v>2208</v>
      </c>
      <c r="X1048" s="489" t="s">
        <v>2208</v>
      </c>
      <c r="Y1048" s="489" t="s">
        <v>2208</v>
      </c>
      <c r="Z1048" s="489" t="s">
        <v>2208</v>
      </c>
      <c r="AA1048" s="489" t="s">
        <v>2208</v>
      </c>
      <c r="AB1048" s="489" t="s">
        <v>2208</v>
      </c>
      <c r="AC1048" s="489" t="s">
        <v>2208</v>
      </c>
      <c r="AD1048" s="489" t="s">
        <v>2208</v>
      </c>
      <c r="AE1048" s="489" t="s">
        <v>2208</v>
      </c>
      <c r="AF1048" s="489" t="s">
        <v>2208</v>
      </c>
      <c r="AG1048" s="489" t="s">
        <v>2208</v>
      </c>
      <c r="AH1048" s="489" t="s">
        <v>2208</v>
      </c>
      <c r="AI1048" s="489" t="s">
        <v>2208</v>
      </c>
      <c r="AJ1048" s="489" t="s">
        <v>2208</v>
      </c>
      <c r="AK1048" s="489" t="s">
        <v>2208</v>
      </c>
      <c r="AL1048" s="489" t="s">
        <v>2208</v>
      </c>
      <c r="AM1048" s="489" t="s">
        <v>2208</v>
      </c>
      <c r="AN1048" s="299"/>
      <c r="AO1048" s="299"/>
      <c r="AP1048" s="299"/>
      <c r="AQ1048" s="299"/>
      <c r="AR1048" s="299"/>
      <c r="AS1048" s="299"/>
      <c r="AT1048" s="299"/>
      <c r="AU1048" s="299"/>
      <c r="AV1048" s="299"/>
      <c r="AW1048" s="299"/>
      <c r="AX1048" s="299"/>
      <c r="AY1048" s="299"/>
      <c r="AZ1048" s="299"/>
      <c r="BA1048" s="299"/>
      <c r="BB1048" s="299"/>
      <c r="BC1048" s="299"/>
      <c r="BD1048" s="299"/>
      <c r="BE1048" s="299"/>
      <c r="BF1048" s="299"/>
      <c r="BG1048" s="299"/>
      <c r="BH1048" s="299"/>
      <c r="BI1048" s="299"/>
      <c r="BJ1048" s="299"/>
      <c r="BK1048" s="299"/>
      <c r="BL1048" s="299"/>
      <c r="BM1048" s="299"/>
    </row>
    <row r="1049" spans="2:65" s="501" customFormat="1" ht="12" hidden="1" customHeight="1" outlineLevel="1" x14ac:dyDescent="0.35">
      <c r="B1049" s="701" t="s">
        <v>334</v>
      </c>
      <c r="C1049" s="701" t="s">
        <v>335</v>
      </c>
      <c r="D1049" s="299"/>
      <c r="E1049" s="306" t="s">
        <v>3258</v>
      </c>
      <c r="F1049" s="489" t="s">
        <v>2208</v>
      </c>
      <c r="G1049" s="489" t="s">
        <v>2208</v>
      </c>
      <c r="H1049" s="489" t="s">
        <v>2208</v>
      </c>
      <c r="I1049" s="489" t="s">
        <v>2208</v>
      </c>
      <c r="J1049" s="489" t="s">
        <v>2208</v>
      </c>
      <c r="K1049" s="489" t="s">
        <v>2208</v>
      </c>
      <c r="L1049" s="489" t="s">
        <v>2208</v>
      </c>
      <c r="M1049" s="489" t="s">
        <v>2208</v>
      </c>
      <c r="N1049" s="489" t="s">
        <v>2208</v>
      </c>
      <c r="O1049" s="489" t="s">
        <v>2208</v>
      </c>
      <c r="P1049" s="489" t="s">
        <v>2208</v>
      </c>
      <c r="Q1049" s="489" t="s">
        <v>2208</v>
      </c>
      <c r="R1049" s="489" t="s">
        <v>2208</v>
      </c>
      <c r="S1049" s="489" t="s">
        <v>2208</v>
      </c>
      <c r="T1049" s="489" t="s">
        <v>2208</v>
      </c>
      <c r="U1049" s="489" t="s">
        <v>2208</v>
      </c>
      <c r="V1049" s="489" t="s">
        <v>2208</v>
      </c>
      <c r="W1049" s="489" t="s">
        <v>2208</v>
      </c>
      <c r="X1049" s="489" t="s">
        <v>2208</v>
      </c>
      <c r="Y1049" s="489" t="s">
        <v>2208</v>
      </c>
      <c r="Z1049" s="489" t="s">
        <v>2208</v>
      </c>
      <c r="AA1049" s="489" t="s">
        <v>2208</v>
      </c>
      <c r="AB1049" s="489" t="s">
        <v>2208</v>
      </c>
      <c r="AC1049" s="489" t="s">
        <v>2208</v>
      </c>
      <c r="AD1049" s="489" t="s">
        <v>2208</v>
      </c>
      <c r="AE1049" s="489" t="s">
        <v>2208</v>
      </c>
      <c r="AF1049" s="489" t="s">
        <v>2208</v>
      </c>
      <c r="AG1049" s="489" t="s">
        <v>2208</v>
      </c>
      <c r="AH1049" s="489" t="s">
        <v>2208</v>
      </c>
      <c r="AI1049" s="489" t="s">
        <v>2208</v>
      </c>
      <c r="AJ1049" s="489" t="s">
        <v>2208</v>
      </c>
      <c r="AK1049" s="489" t="s">
        <v>2208</v>
      </c>
      <c r="AL1049" s="489" t="s">
        <v>2208</v>
      </c>
      <c r="AM1049" s="489" t="s">
        <v>2208</v>
      </c>
      <c r="AN1049" s="299"/>
      <c r="AO1049" s="299"/>
      <c r="AP1049" s="299"/>
      <c r="AQ1049" s="299"/>
      <c r="AR1049" s="299"/>
      <c r="AS1049" s="299"/>
      <c r="AT1049" s="299"/>
      <c r="AU1049" s="299"/>
      <c r="AV1049" s="299"/>
      <c r="AW1049" s="299"/>
      <c r="AX1049" s="299"/>
      <c r="AY1049" s="299"/>
      <c r="AZ1049" s="299"/>
      <c r="BA1049" s="299"/>
      <c r="BB1049" s="299"/>
      <c r="BC1049" s="299"/>
      <c r="BD1049" s="299"/>
      <c r="BE1049" s="299"/>
      <c r="BF1049" s="299"/>
      <c r="BG1049" s="299"/>
      <c r="BH1049" s="299"/>
      <c r="BI1049" s="299"/>
      <c r="BJ1049" s="299"/>
      <c r="BK1049" s="299"/>
      <c r="BL1049" s="299"/>
      <c r="BM1049" s="299"/>
    </row>
    <row r="1050" spans="2:65" s="501" customFormat="1" ht="12" hidden="1" customHeight="1" outlineLevel="1" x14ac:dyDescent="0.35">
      <c r="B1050" s="701" t="s">
        <v>336</v>
      </c>
      <c r="C1050" s="701" t="s">
        <v>337</v>
      </c>
      <c r="D1050" s="299"/>
      <c r="E1050" s="306" t="s">
        <v>3259</v>
      </c>
      <c r="F1050" s="489" t="s">
        <v>2208</v>
      </c>
      <c r="G1050" s="489" t="s">
        <v>2208</v>
      </c>
      <c r="H1050" s="489" t="s">
        <v>2208</v>
      </c>
      <c r="I1050" s="489" t="s">
        <v>2208</v>
      </c>
      <c r="J1050" s="489" t="s">
        <v>2208</v>
      </c>
      <c r="K1050" s="489" t="s">
        <v>2208</v>
      </c>
      <c r="L1050" s="489" t="s">
        <v>2208</v>
      </c>
      <c r="M1050" s="489" t="s">
        <v>2208</v>
      </c>
      <c r="N1050" s="489" t="s">
        <v>2208</v>
      </c>
      <c r="O1050" s="489" t="s">
        <v>2208</v>
      </c>
      <c r="P1050" s="489" t="s">
        <v>2208</v>
      </c>
      <c r="Q1050" s="489" t="s">
        <v>2208</v>
      </c>
      <c r="R1050" s="489" t="s">
        <v>2208</v>
      </c>
      <c r="S1050" s="489" t="s">
        <v>2208</v>
      </c>
      <c r="T1050" s="489" t="s">
        <v>2208</v>
      </c>
      <c r="U1050" s="489" t="s">
        <v>2208</v>
      </c>
      <c r="V1050" s="489" t="s">
        <v>2208</v>
      </c>
      <c r="W1050" s="489" t="s">
        <v>2208</v>
      </c>
      <c r="X1050" s="489" t="s">
        <v>2208</v>
      </c>
      <c r="Y1050" s="489" t="s">
        <v>2208</v>
      </c>
      <c r="Z1050" s="489" t="s">
        <v>2208</v>
      </c>
      <c r="AA1050" s="489" t="s">
        <v>2208</v>
      </c>
      <c r="AB1050" s="489" t="s">
        <v>2208</v>
      </c>
      <c r="AC1050" s="489" t="s">
        <v>2208</v>
      </c>
      <c r="AD1050" s="489" t="s">
        <v>2208</v>
      </c>
      <c r="AE1050" s="489" t="s">
        <v>2208</v>
      </c>
      <c r="AF1050" s="489" t="s">
        <v>2208</v>
      </c>
      <c r="AG1050" s="489" t="s">
        <v>2208</v>
      </c>
      <c r="AH1050" s="489" t="s">
        <v>2208</v>
      </c>
      <c r="AI1050" s="489" t="s">
        <v>2208</v>
      </c>
      <c r="AJ1050" s="489" t="s">
        <v>2208</v>
      </c>
      <c r="AK1050" s="489" t="s">
        <v>2208</v>
      </c>
      <c r="AL1050" s="489" t="s">
        <v>2208</v>
      </c>
      <c r="AM1050" s="489" t="s">
        <v>2208</v>
      </c>
      <c r="AN1050" s="299"/>
      <c r="AO1050" s="299"/>
      <c r="AP1050" s="299"/>
      <c r="AQ1050" s="299"/>
      <c r="AR1050" s="299"/>
      <c r="AS1050" s="299"/>
      <c r="AT1050" s="299"/>
      <c r="AU1050" s="299"/>
      <c r="AV1050" s="299"/>
      <c r="AW1050" s="299"/>
      <c r="AX1050" s="299"/>
      <c r="AY1050" s="299"/>
      <c r="AZ1050" s="753"/>
      <c r="BA1050" s="753"/>
      <c r="BB1050" s="753"/>
      <c r="BC1050" s="753"/>
      <c r="BD1050" s="753"/>
      <c r="BE1050" s="753"/>
      <c r="BF1050" s="753"/>
      <c r="BG1050" s="753"/>
      <c r="BH1050" s="753"/>
      <c r="BI1050" s="753"/>
      <c r="BJ1050" s="753"/>
      <c r="BK1050" s="753"/>
      <c r="BL1050" s="753"/>
      <c r="BM1050" s="753"/>
    </row>
    <row r="1051" spans="2:65" s="501" customFormat="1" ht="12" hidden="1" customHeight="1" outlineLevel="1" x14ac:dyDescent="0.35">
      <c r="B1051" s="701" t="s">
        <v>338</v>
      </c>
      <c r="C1051" s="701" t="s">
        <v>339</v>
      </c>
      <c r="D1051" s="299"/>
      <c r="E1051" s="306" t="s">
        <v>3260</v>
      </c>
      <c r="F1051" s="489" t="s">
        <v>2208</v>
      </c>
      <c r="G1051" s="489" t="s">
        <v>2208</v>
      </c>
      <c r="H1051" s="489" t="s">
        <v>2208</v>
      </c>
      <c r="I1051" s="489" t="s">
        <v>2208</v>
      </c>
      <c r="J1051" s="489" t="s">
        <v>2208</v>
      </c>
      <c r="K1051" s="489" t="s">
        <v>2208</v>
      </c>
      <c r="L1051" s="489" t="s">
        <v>2208</v>
      </c>
      <c r="M1051" s="489" t="s">
        <v>2208</v>
      </c>
      <c r="N1051" s="489" t="s">
        <v>2208</v>
      </c>
      <c r="O1051" s="489" t="s">
        <v>2208</v>
      </c>
      <c r="P1051" s="489" t="s">
        <v>2208</v>
      </c>
      <c r="Q1051" s="489" t="s">
        <v>2208</v>
      </c>
      <c r="R1051" s="489" t="s">
        <v>2208</v>
      </c>
      <c r="S1051" s="489" t="s">
        <v>2208</v>
      </c>
      <c r="T1051" s="489" t="s">
        <v>2208</v>
      </c>
      <c r="U1051" s="489" t="s">
        <v>2208</v>
      </c>
      <c r="V1051" s="489" t="s">
        <v>2208</v>
      </c>
      <c r="W1051" s="489" t="s">
        <v>2208</v>
      </c>
      <c r="X1051" s="489" t="s">
        <v>2208</v>
      </c>
      <c r="Y1051" s="489" t="s">
        <v>2208</v>
      </c>
      <c r="Z1051" s="489" t="s">
        <v>2208</v>
      </c>
      <c r="AA1051" s="489" t="s">
        <v>2208</v>
      </c>
      <c r="AB1051" s="489" t="s">
        <v>2208</v>
      </c>
      <c r="AC1051" s="489" t="s">
        <v>2208</v>
      </c>
      <c r="AD1051" s="489" t="s">
        <v>2208</v>
      </c>
      <c r="AE1051" s="489" t="s">
        <v>2208</v>
      </c>
      <c r="AF1051" s="489" t="s">
        <v>2208</v>
      </c>
      <c r="AG1051" s="489" t="s">
        <v>2208</v>
      </c>
      <c r="AH1051" s="489" t="s">
        <v>2208</v>
      </c>
      <c r="AI1051" s="489" t="s">
        <v>2208</v>
      </c>
      <c r="AJ1051" s="489" t="s">
        <v>2208</v>
      </c>
      <c r="AK1051" s="489" t="s">
        <v>2208</v>
      </c>
      <c r="AL1051" s="489" t="s">
        <v>2208</v>
      </c>
      <c r="AM1051" s="489" t="s">
        <v>2208</v>
      </c>
      <c r="AN1051" s="299"/>
      <c r="AO1051" s="299"/>
      <c r="AP1051" s="299"/>
      <c r="AQ1051" s="299"/>
      <c r="AR1051" s="299"/>
      <c r="AS1051" s="299"/>
      <c r="AT1051" s="299"/>
      <c r="AU1051" s="299"/>
      <c r="AV1051" s="299"/>
      <c r="AW1051" s="299"/>
      <c r="AX1051" s="299"/>
      <c r="AY1051" s="299"/>
      <c r="AZ1051" s="753"/>
      <c r="BA1051" s="753"/>
      <c r="BB1051" s="753"/>
      <c r="BC1051" s="753"/>
      <c r="BD1051" s="753"/>
      <c r="BE1051" s="753"/>
      <c r="BF1051" s="753"/>
      <c r="BG1051" s="753"/>
      <c r="BH1051" s="753"/>
      <c r="BI1051" s="753"/>
      <c r="BJ1051" s="753"/>
      <c r="BK1051" s="753"/>
      <c r="BL1051" s="753"/>
      <c r="BM1051" s="753"/>
    </row>
    <row r="1052" spans="2:65" s="501" customFormat="1" ht="12" hidden="1" customHeight="1" outlineLevel="1" x14ac:dyDescent="0.35">
      <c r="B1052" s="701" t="s">
        <v>340</v>
      </c>
      <c r="C1052" s="701" t="s">
        <v>341</v>
      </c>
      <c r="D1052" s="299"/>
      <c r="E1052" s="306" t="s">
        <v>3261</v>
      </c>
      <c r="F1052" s="489" t="s">
        <v>2208</v>
      </c>
      <c r="G1052" s="489" t="s">
        <v>2208</v>
      </c>
      <c r="H1052" s="489" t="s">
        <v>2208</v>
      </c>
      <c r="I1052" s="489" t="s">
        <v>2208</v>
      </c>
      <c r="J1052" s="489" t="s">
        <v>2208</v>
      </c>
      <c r="K1052" s="489" t="s">
        <v>2208</v>
      </c>
      <c r="L1052" s="489" t="s">
        <v>2208</v>
      </c>
      <c r="M1052" s="489" t="s">
        <v>2208</v>
      </c>
      <c r="N1052" s="489" t="s">
        <v>2208</v>
      </c>
      <c r="O1052" s="489" t="s">
        <v>2208</v>
      </c>
      <c r="P1052" s="489" t="s">
        <v>2208</v>
      </c>
      <c r="Q1052" s="489" t="s">
        <v>2208</v>
      </c>
      <c r="R1052" s="489" t="s">
        <v>2208</v>
      </c>
      <c r="S1052" s="489" t="s">
        <v>2208</v>
      </c>
      <c r="T1052" s="489" t="s">
        <v>2208</v>
      </c>
      <c r="U1052" s="489" t="s">
        <v>2208</v>
      </c>
      <c r="V1052" s="489" t="s">
        <v>2208</v>
      </c>
      <c r="W1052" s="489" t="s">
        <v>2208</v>
      </c>
      <c r="X1052" s="489" t="s">
        <v>2208</v>
      </c>
      <c r="Y1052" s="489" t="s">
        <v>2208</v>
      </c>
      <c r="Z1052" s="489" t="s">
        <v>2208</v>
      </c>
      <c r="AA1052" s="489" t="s">
        <v>2208</v>
      </c>
      <c r="AB1052" s="489" t="s">
        <v>2208</v>
      </c>
      <c r="AC1052" s="489" t="s">
        <v>2208</v>
      </c>
      <c r="AD1052" s="489" t="s">
        <v>2208</v>
      </c>
      <c r="AE1052" s="489" t="s">
        <v>2208</v>
      </c>
      <c r="AF1052" s="489" t="s">
        <v>2208</v>
      </c>
      <c r="AG1052" s="489" t="s">
        <v>2208</v>
      </c>
      <c r="AH1052" s="489" t="s">
        <v>2208</v>
      </c>
      <c r="AI1052" s="489" t="s">
        <v>2208</v>
      </c>
      <c r="AJ1052" s="489" t="s">
        <v>2208</v>
      </c>
      <c r="AK1052" s="489" t="s">
        <v>2208</v>
      </c>
      <c r="AL1052" s="489" t="s">
        <v>2208</v>
      </c>
      <c r="AM1052" s="489" t="s">
        <v>2208</v>
      </c>
      <c r="AN1052" s="299"/>
      <c r="AO1052" s="299"/>
      <c r="AP1052" s="299"/>
      <c r="AQ1052" s="299"/>
      <c r="AR1052" s="299"/>
      <c r="AS1052" s="299"/>
      <c r="AT1052" s="299"/>
      <c r="AU1052" s="299"/>
      <c r="AV1052" s="299"/>
      <c r="AW1052" s="299"/>
      <c r="AX1052" s="299"/>
      <c r="AY1052" s="299"/>
      <c r="AZ1052" s="753"/>
      <c r="BA1052" s="753"/>
      <c r="BB1052" s="753"/>
      <c r="BC1052" s="753"/>
      <c r="BD1052" s="753"/>
      <c r="BE1052" s="753"/>
      <c r="BF1052" s="753"/>
      <c r="BG1052" s="753"/>
      <c r="BH1052" s="753"/>
      <c r="BI1052" s="753"/>
      <c r="BJ1052" s="753"/>
      <c r="BK1052" s="753"/>
      <c r="BL1052" s="753"/>
      <c r="BM1052" s="753"/>
    </row>
    <row r="1053" spans="2:65" s="501" customFormat="1" ht="12" hidden="1" customHeight="1" outlineLevel="1" x14ac:dyDescent="0.35">
      <c r="B1053" s="701" t="s">
        <v>342</v>
      </c>
      <c r="C1053" s="701" t="s">
        <v>482</v>
      </c>
      <c r="D1053" s="299"/>
      <c r="E1053" s="306" t="s">
        <v>3262</v>
      </c>
      <c r="F1053" s="489" t="s">
        <v>2208</v>
      </c>
      <c r="G1053" s="489" t="s">
        <v>2208</v>
      </c>
      <c r="H1053" s="489" t="s">
        <v>2208</v>
      </c>
      <c r="I1053" s="489" t="s">
        <v>2208</v>
      </c>
      <c r="J1053" s="489" t="s">
        <v>2208</v>
      </c>
      <c r="K1053" s="489" t="s">
        <v>2208</v>
      </c>
      <c r="L1053" s="489" t="s">
        <v>2208</v>
      </c>
      <c r="M1053" s="489" t="s">
        <v>2208</v>
      </c>
      <c r="N1053" s="489" t="s">
        <v>2208</v>
      </c>
      <c r="O1053" s="489" t="s">
        <v>2208</v>
      </c>
      <c r="P1053" s="489" t="s">
        <v>2208</v>
      </c>
      <c r="Q1053" s="489" t="s">
        <v>2208</v>
      </c>
      <c r="R1053" s="489" t="s">
        <v>2208</v>
      </c>
      <c r="S1053" s="489" t="s">
        <v>2208</v>
      </c>
      <c r="T1053" s="489" t="s">
        <v>2208</v>
      </c>
      <c r="U1053" s="489" t="s">
        <v>2208</v>
      </c>
      <c r="V1053" s="489" t="s">
        <v>2208</v>
      </c>
      <c r="W1053" s="489" t="s">
        <v>2208</v>
      </c>
      <c r="X1053" s="489" t="s">
        <v>2208</v>
      </c>
      <c r="Y1053" s="489" t="s">
        <v>2208</v>
      </c>
      <c r="Z1053" s="489" t="s">
        <v>2208</v>
      </c>
      <c r="AA1053" s="489" t="s">
        <v>2208</v>
      </c>
      <c r="AB1053" s="489" t="s">
        <v>2208</v>
      </c>
      <c r="AC1053" s="489" t="s">
        <v>2208</v>
      </c>
      <c r="AD1053" s="489" t="s">
        <v>2208</v>
      </c>
      <c r="AE1053" s="489" t="s">
        <v>2208</v>
      </c>
      <c r="AF1053" s="489" t="s">
        <v>2208</v>
      </c>
      <c r="AG1053" s="489" t="s">
        <v>2208</v>
      </c>
      <c r="AH1053" s="489" t="s">
        <v>2208</v>
      </c>
      <c r="AI1053" s="489" t="s">
        <v>2208</v>
      </c>
      <c r="AJ1053" s="489" t="s">
        <v>2208</v>
      </c>
      <c r="AK1053" s="489" t="s">
        <v>2208</v>
      </c>
      <c r="AL1053" s="489" t="s">
        <v>2208</v>
      </c>
      <c r="AM1053" s="489" t="s">
        <v>2208</v>
      </c>
      <c r="AN1053" s="299"/>
      <c r="AO1053" s="299"/>
      <c r="AP1053" s="299"/>
      <c r="AQ1053" s="299"/>
      <c r="AR1053" s="299"/>
      <c r="AS1053" s="299"/>
      <c r="AT1053" s="299"/>
      <c r="AU1053" s="299"/>
      <c r="AV1053" s="299"/>
      <c r="AW1053" s="299"/>
      <c r="AX1053" s="299"/>
      <c r="AY1053" s="299"/>
      <c r="AZ1053" s="753"/>
      <c r="BA1053" s="753"/>
      <c r="BB1053" s="753"/>
      <c r="BC1053" s="753"/>
      <c r="BD1053" s="753"/>
      <c r="BE1053" s="753"/>
      <c r="BF1053" s="753"/>
      <c r="BG1053" s="753"/>
      <c r="BH1053" s="753"/>
      <c r="BI1053" s="753"/>
      <c r="BJ1053" s="753"/>
      <c r="BK1053" s="753"/>
      <c r="BL1053" s="753"/>
      <c r="BM1053" s="753"/>
    </row>
    <row r="1054" spans="2:65" s="501" customFormat="1" ht="12" hidden="1" customHeight="1" outlineLevel="1" x14ac:dyDescent="0.35">
      <c r="B1054" s="701" t="s">
        <v>344</v>
      </c>
      <c r="C1054" s="701" t="s">
        <v>345</v>
      </c>
      <c r="D1054" s="299"/>
      <c r="E1054" s="306" t="s">
        <v>3263</v>
      </c>
      <c r="F1054" s="489" t="s">
        <v>2208</v>
      </c>
      <c r="G1054" s="489" t="s">
        <v>2208</v>
      </c>
      <c r="H1054" s="489" t="s">
        <v>2208</v>
      </c>
      <c r="I1054" s="489" t="s">
        <v>2208</v>
      </c>
      <c r="J1054" s="489" t="s">
        <v>2208</v>
      </c>
      <c r="K1054" s="489" t="s">
        <v>2208</v>
      </c>
      <c r="L1054" s="489" t="s">
        <v>2208</v>
      </c>
      <c r="M1054" s="489" t="s">
        <v>2208</v>
      </c>
      <c r="N1054" s="489" t="s">
        <v>2208</v>
      </c>
      <c r="O1054" s="489" t="s">
        <v>2208</v>
      </c>
      <c r="P1054" s="489" t="s">
        <v>2208</v>
      </c>
      <c r="Q1054" s="489" t="s">
        <v>2208</v>
      </c>
      <c r="R1054" s="489" t="s">
        <v>2208</v>
      </c>
      <c r="S1054" s="489" t="s">
        <v>2208</v>
      </c>
      <c r="T1054" s="489" t="s">
        <v>2208</v>
      </c>
      <c r="U1054" s="489" t="s">
        <v>2208</v>
      </c>
      <c r="V1054" s="489" t="s">
        <v>2208</v>
      </c>
      <c r="W1054" s="489" t="s">
        <v>2208</v>
      </c>
      <c r="X1054" s="489" t="s">
        <v>2208</v>
      </c>
      <c r="Y1054" s="489" t="s">
        <v>2208</v>
      </c>
      <c r="Z1054" s="489" t="s">
        <v>2208</v>
      </c>
      <c r="AA1054" s="489" t="s">
        <v>2208</v>
      </c>
      <c r="AB1054" s="489" t="s">
        <v>2208</v>
      </c>
      <c r="AC1054" s="489" t="s">
        <v>2208</v>
      </c>
      <c r="AD1054" s="489" t="s">
        <v>2208</v>
      </c>
      <c r="AE1054" s="489" t="s">
        <v>2208</v>
      </c>
      <c r="AF1054" s="489" t="s">
        <v>2208</v>
      </c>
      <c r="AG1054" s="489" t="s">
        <v>2208</v>
      </c>
      <c r="AH1054" s="489" t="s">
        <v>2208</v>
      </c>
      <c r="AI1054" s="489" t="s">
        <v>2208</v>
      </c>
      <c r="AJ1054" s="489" t="s">
        <v>2208</v>
      </c>
      <c r="AK1054" s="489" t="s">
        <v>2208</v>
      </c>
      <c r="AL1054" s="489" t="s">
        <v>2208</v>
      </c>
      <c r="AM1054" s="489" t="s">
        <v>2208</v>
      </c>
      <c r="AN1054" s="299"/>
      <c r="AO1054" s="299"/>
      <c r="AP1054" s="299"/>
      <c r="AQ1054" s="299"/>
      <c r="AR1054" s="299"/>
      <c r="AS1054" s="299"/>
      <c r="AT1054" s="299"/>
      <c r="AU1054" s="299"/>
      <c r="AV1054" s="299"/>
      <c r="AW1054" s="299"/>
      <c r="AX1054" s="299"/>
      <c r="AY1054" s="299"/>
      <c r="AZ1054" s="753"/>
      <c r="BA1054" s="753"/>
      <c r="BB1054" s="753"/>
      <c r="BC1054" s="753"/>
      <c r="BD1054" s="753"/>
      <c r="BE1054" s="753"/>
      <c r="BF1054" s="753"/>
      <c r="BG1054" s="753"/>
      <c r="BH1054" s="753"/>
      <c r="BI1054" s="753"/>
      <c r="BJ1054" s="753"/>
      <c r="BK1054" s="753"/>
      <c r="BL1054" s="753"/>
      <c r="BM1054" s="753"/>
    </row>
    <row r="1055" spans="2:65" s="501" customFormat="1" ht="12" hidden="1" customHeight="1" outlineLevel="1" x14ac:dyDescent="0.35">
      <c r="B1055" s="701" t="s">
        <v>346</v>
      </c>
      <c r="C1055" s="701" t="s">
        <v>347</v>
      </c>
      <c r="D1055" s="299"/>
      <c r="E1055" s="306" t="s">
        <v>3264</v>
      </c>
      <c r="F1055" s="489" t="s">
        <v>2208</v>
      </c>
      <c r="G1055" s="489" t="s">
        <v>2208</v>
      </c>
      <c r="H1055" s="489" t="s">
        <v>2208</v>
      </c>
      <c r="I1055" s="489" t="s">
        <v>2208</v>
      </c>
      <c r="J1055" s="489" t="s">
        <v>2208</v>
      </c>
      <c r="K1055" s="489" t="s">
        <v>2208</v>
      </c>
      <c r="L1055" s="489" t="s">
        <v>2208</v>
      </c>
      <c r="M1055" s="489" t="s">
        <v>2208</v>
      </c>
      <c r="N1055" s="489" t="s">
        <v>2208</v>
      </c>
      <c r="O1055" s="489" t="s">
        <v>2208</v>
      </c>
      <c r="P1055" s="489" t="s">
        <v>2208</v>
      </c>
      <c r="Q1055" s="489" t="s">
        <v>2208</v>
      </c>
      <c r="R1055" s="489" t="s">
        <v>2208</v>
      </c>
      <c r="S1055" s="489" t="s">
        <v>2208</v>
      </c>
      <c r="T1055" s="489" t="s">
        <v>2208</v>
      </c>
      <c r="U1055" s="489" t="s">
        <v>2208</v>
      </c>
      <c r="V1055" s="489" t="s">
        <v>2208</v>
      </c>
      <c r="W1055" s="489" t="s">
        <v>2208</v>
      </c>
      <c r="X1055" s="489" t="s">
        <v>2208</v>
      </c>
      <c r="Y1055" s="489" t="s">
        <v>2208</v>
      </c>
      <c r="Z1055" s="489" t="s">
        <v>2208</v>
      </c>
      <c r="AA1055" s="489" t="s">
        <v>2208</v>
      </c>
      <c r="AB1055" s="489" t="s">
        <v>2208</v>
      </c>
      <c r="AC1055" s="489" t="s">
        <v>2208</v>
      </c>
      <c r="AD1055" s="489" t="s">
        <v>2208</v>
      </c>
      <c r="AE1055" s="489" t="s">
        <v>2208</v>
      </c>
      <c r="AF1055" s="489" t="s">
        <v>2208</v>
      </c>
      <c r="AG1055" s="489" t="s">
        <v>2208</v>
      </c>
      <c r="AH1055" s="489" t="s">
        <v>2208</v>
      </c>
      <c r="AI1055" s="489" t="s">
        <v>2208</v>
      </c>
      <c r="AJ1055" s="489" t="s">
        <v>2208</v>
      </c>
      <c r="AK1055" s="489" t="s">
        <v>2208</v>
      </c>
      <c r="AL1055" s="489" t="s">
        <v>2208</v>
      </c>
      <c r="AM1055" s="489" t="s">
        <v>2208</v>
      </c>
      <c r="AN1055" s="299"/>
      <c r="AO1055" s="299"/>
      <c r="AP1055" s="299"/>
      <c r="AQ1055" s="299"/>
      <c r="AR1055" s="299"/>
      <c r="AS1055" s="299"/>
      <c r="AT1055" s="299"/>
      <c r="AU1055" s="299"/>
      <c r="AV1055" s="299"/>
      <c r="AW1055" s="299"/>
      <c r="AX1055" s="299"/>
      <c r="AY1055" s="299"/>
      <c r="AZ1055" s="753"/>
      <c r="BA1055" s="753"/>
      <c r="BB1055" s="753"/>
      <c r="BC1055" s="753"/>
      <c r="BD1055" s="753"/>
      <c r="BE1055" s="753"/>
      <c r="BF1055" s="753"/>
      <c r="BG1055" s="753"/>
      <c r="BH1055" s="753"/>
      <c r="BI1055" s="753"/>
      <c r="BJ1055" s="753"/>
      <c r="BK1055" s="753"/>
      <c r="BL1055" s="753"/>
      <c r="BM1055" s="753"/>
    </row>
    <row r="1056" spans="2:65" s="501" customFormat="1" ht="12" hidden="1" customHeight="1" outlineLevel="1" x14ac:dyDescent="0.35">
      <c r="B1056" s="701" t="s">
        <v>348</v>
      </c>
      <c r="C1056" s="701" t="s">
        <v>349</v>
      </c>
      <c r="D1056" s="299"/>
      <c r="E1056" s="306" t="s">
        <v>3265</v>
      </c>
      <c r="F1056" s="489" t="s">
        <v>2208</v>
      </c>
      <c r="G1056" s="489" t="s">
        <v>2208</v>
      </c>
      <c r="H1056" s="489" t="s">
        <v>2208</v>
      </c>
      <c r="I1056" s="489" t="s">
        <v>2208</v>
      </c>
      <c r="J1056" s="489" t="s">
        <v>2208</v>
      </c>
      <c r="K1056" s="489" t="s">
        <v>2208</v>
      </c>
      <c r="L1056" s="489" t="s">
        <v>2208</v>
      </c>
      <c r="M1056" s="489" t="s">
        <v>2208</v>
      </c>
      <c r="N1056" s="489" t="s">
        <v>2208</v>
      </c>
      <c r="O1056" s="489" t="s">
        <v>2208</v>
      </c>
      <c r="P1056" s="489" t="s">
        <v>2208</v>
      </c>
      <c r="Q1056" s="489" t="s">
        <v>2208</v>
      </c>
      <c r="R1056" s="489" t="s">
        <v>2208</v>
      </c>
      <c r="S1056" s="489" t="s">
        <v>2208</v>
      </c>
      <c r="T1056" s="489" t="s">
        <v>2208</v>
      </c>
      <c r="U1056" s="489" t="s">
        <v>2208</v>
      </c>
      <c r="V1056" s="489" t="s">
        <v>2208</v>
      </c>
      <c r="W1056" s="489" t="s">
        <v>2208</v>
      </c>
      <c r="X1056" s="489" t="s">
        <v>2208</v>
      </c>
      <c r="Y1056" s="489" t="s">
        <v>2208</v>
      </c>
      <c r="Z1056" s="489" t="s">
        <v>2208</v>
      </c>
      <c r="AA1056" s="489" t="s">
        <v>2208</v>
      </c>
      <c r="AB1056" s="489" t="s">
        <v>2208</v>
      </c>
      <c r="AC1056" s="489" t="s">
        <v>2208</v>
      </c>
      <c r="AD1056" s="489" t="s">
        <v>2208</v>
      </c>
      <c r="AE1056" s="489" t="s">
        <v>2208</v>
      </c>
      <c r="AF1056" s="489" t="s">
        <v>2208</v>
      </c>
      <c r="AG1056" s="489" t="s">
        <v>2208</v>
      </c>
      <c r="AH1056" s="489" t="s">
        <v>2208</v>
      </c>
      <c r="AI1056" s="489" t="s">
        <v>2208</v>
      </c>
      <c r="AJ1056" s="489" t="s">
        <v>2208</v>
      </c>
      <c r="AK1056" s="489" t="s">
        <v>2208</v>
      </c>
      <c r="AL1056" s="489" t="s">
        <v>2208</v>
      </c>
      <c r="AM1056" s="489" t="s">
        <v>2208</v>
      </c>
      <c r="AN1056" s="299"/>
      <c r="AO1056" s="299"/>
      <c r="AP1056" s="299"/>
      <c r="AQ1056" s="299"/>
      <c r="AR1056" s="299"/>
      <c r="AS1056" s="299"/>
      <c r="AT1056" s="299"/>
      <c r="AU1056" s="299"/>
      <c r="AV1056" s="299"/>
      <c r="AW1056" s="299"/>
      <c r="AX1056" s="299"/>
      <c r="AY1056" s="299"/>
      <c r="AZ1056" s="753"/>
      <c r="BA1056" s="753"/>
      <c r="BB1056" s="753"/>
      <c r="BC1056" s="753"/>
      <c r="BD1056" s="753"/>
      <c r="BE1056" s="753"/>
      <c r="BF1056" s="753"/>
      <c r="BG1056" s="753"/>
      <c r="BH1056" s="753"/>
      <c r="BI1056" s="753"/>
      <c r="BJ1056" s="753"/>
      <c r="BK1056" s="753"/>
      <c r="BL1056" s="753"/>
      <c r="BM1056" s="753"/>
    </row>
    <row r="1057" spans="2:65" s="501" customFormat="1" ht="12" hidden="1" customHeight="1" outlineLevel="1" x14ac:dyDescent="0.35">
      <c r="B1057" s="701" t="s">
        <v>350</v>
      </c>
      <c r="C1057" s="701" t="s">
        <v>483</v>
      </c>
      <c r="D1057" s="299"/>
      <c r="E1057" s="306" t="s">
        <v>3266</v>
      </c>
      <c r="F1057" s="489" t="s">
        <v>2208</v>
      </c>
      <c r="G1057" s="489" t="s">
        <v>2208</v>
      </c>
      <c r="H1057" s="489" t="s">
        <v>2208</v>
      </c>
      <c r="I1057" s="489" t="s">
        <v>2208</v>
      </c>
      <c r="J1057" s="489" t="s">
        <v>2208</v>
      </c>
      <c r="K1057" s="489" t="s">
        <v>2208</v>
      </c>
      <c r="L1057" s="489" t="s">
        <v>2208</v>
      </c>
      <c r="M1057" s="489" t="s">
        <v>2208</v>
      </c>
      <c r="N1057" s="489" t="s">
        <v>2208</v>
      </c>
      <c r="O1057" s="489" t="s">
        <v>2208</v>
      </c>
      <c r="P1057" s="489" t="s">
        <v>2208</v>
      </c>
      <c r="Q1057" s="489" t="s">
        <v>2208</v>
      </c>
      <c r="R1057" s="489" t="s">
        <v>2208</v>
      </c>
      <c r="S1057" s="489" t="s">
        <v>2208</v>
      </c>
      <c r="T1057" s="489" t="s">
        <v>2208</v>
      </c>
      <c r="U1057" s="489" t="s">
        <v>2208</v>
      </c>
      <c r="V1057" s="489" t="s">
        <v>2208</v>
      </c>
      <c r="W1057" s="489" t="s">
        <v>2208</v>
      </c>
      <c r="X1057" s="489" t="s">
        <v>2208</v>
      </c>
      <c r="Y1057" s="489" t="s">
        <v>2208</v>
      </c>
      <c r="Z1057" s="489" t="s">
        <v>2208</v>
      </c>
      <c r="AA1057" s="489" t="s">
        <v>2208</v>
      </c>
      <c r="AB1057" s="489" t="s">
        <v>2208</v>
      </c>
      <c r="AC1057" s="489" t="s">
        <v>2208</v>
      </c>
      <c r="AD1057" s="489" t="s">
        <v>2208</v>
      </c>
      <c r="AE1057" s="489" t="s">
        <v>2208</v>
      </c>
      <c r="AF1057" s="489" t="s">
        <v>2208</v>
      </c>
      <c r="AG1057" s="489" t="s">
        <v>2208</v>
      </c>
      <c r="AH1057" s="489" t="s">
        <v>2208</v>
      </c>
      <c r="AI1057" s="489" t="s">
        <v>2208</v>
      </c>
      <c r="AJ1057" s="489" t="s">
        <v>2208</v>
      </c>
      <c r="AK1057" s="489" t="s">
        <v>2208</v>
      </c>
      <c r="AL1057" s="489" t="s">
        <v>2208</v>
      </c>
      <c r="AM1057" s="489" t="s">
        <v>2208</v>
      </c>
      <c r="AN1057" s="299"/>
      <c r="AO1057" s="299"/>
      <c r="AP1057" s="299"/>
      <c r="AQ1057" s="299"/>
      <c r="AR1057" s="299"/>
      <c r="AS1057" s="299"/>
      <c r="AT1057" s="299"/>
      <c r="AU1057" s="299"/>
      <c r="AV1057" s="299"/>
      <c r="AW1057" s="299"/>
      <c r="AX1057" s="299"/>
      <c r="AY1057" s="299"/>
      <c r="AZ1057" s="753"/>
      <c r="BA1057" s="753"/>
      <c r="BB1057" s="753"/>
      <c r="BC1057" s="753"/>
      <c r="BD1057" s="753"/>
      <c r="BE1057" s="753"/>
      <c r="BF1057" s="753"/>
      <c r="BG1057" s="753"/>
      <c r="BH1057" s="753"/>
      <c r="BI1057" s="753"/>
      <c r="BJ1057" s="753"/>
      <c r="BK1057" s="753"/>
      <c r="BL1057" s="753"/>
      <c r="BM1057" s="753"/>
    </row>
    <row r="1058" spans="2:65" s="501" customFormat="1" ht="12" hidden="1" customHeight="1" outlineLevel="1" x14ac:dyDescent="0.35">
      <c r="B1058" s="701" t="s">
        <v>352</v>
      </c>
      <c r="C1058" s="701" t="s">
        <v>353</v>
      </c>
      <c r="D1058" s="299"/>
      <c r="E1058" s="306" t="s">
        <v>3267</v>
      </c>
      <c r="F1058" s="489" t="s">
        <v>2208</v>
      </c>
      <c r="G1058" s="489" t="s">
        <v>2208</v>
      </c>
      <c r="H1058" s="489" t="s">
        <v>2208</v>
      </c>
      <c r="I1058" s="489" t="s">
        <v>2208</v>
      </c>
      <c r="J1058" s="489" t="s">
        <v>2208</v>
      </c>
      <c r="K1058" s="489" t="s">
        <v>2208</v>
      </c>
      <c r="L1058" s="489" t="s">
        <v>2208</v>
      </c>
      <c r="M1058" s="489" t="s">
        <v>2208</v>
      </c>
      <c r="N1058" s="489" t="s">
        <v>2208</v>
      </c>
      <c r="O1058" s="489" t="s">
        <v>2208</v>
      </c>
      <c r="P1058" s="489" t="s">
        <v>2208</v>
      </c>
      <c r="Q1058" s="489" t="s">
        <v>2208</v>
      </c>
      <c r="R1058" s="489" t="s">
        <v>2208</v>
      </c>
      <c r="S1058" s="489" t="s">
        <v>2208</v>
      </c>
      <c r="T1058" s="489" t="s">
        <v>2208</v>
      </c>
      <c r="U1058" s="489" t="s">
        <v>2208</v>
      </c>
      <c r="V1058" s="489" t="s">
        <v>2208</v>
      </c>
      <c r="W1058" s="489" t="s">
        <v>2208</v>
      </c>
      <c r="X1058" s="489" t="s">
        <v>2208</v>
      </c>
      <c r="Y1058" s="489" t="s">
        <v>2208</v>
      </c>
      <c r="Z1058" s="489" t="s">
        <v>2208</v>
      </c>
      <c r="AA1058" s="489" t="s">
        <v>2208</v>
      </c>
      <c r="AB1058" s="489" t="s">
        <v>2208</v>
      </c>
      <c r="AC1058" s="489" t="s">
        <v>2208</v>
      </c>
      <c r="AD1058" s="489" t="s">
        <v>2208</v>
      </c>
      <c r="AE1058" s="489" t="s">
        <v>2208</v>
      </c>
      <c r="AF1058" s="489" t="s">
        <v>2208</v>
      </c>
      <c r="AG1058" s="489" t="s">
        <v>2208</v>
      </c>
      <c r="AH1058" s="489" t="s">
        <v>2208</v>
      </c>
      <c r="AI1058" s="489" t="s">
        <v>2208</v>
      </c>
      <c r="AJ1058" s="489" t="s">
        <v>2208</v>
      </c>
      <c r="AK1058" s="489" t="s">
        <v>2208</v>
      </c>
      <c r="AL1058" s="489" t="s">
        <v>2208</v>
      </c>
      <c r="AM1058" s="489" t="s">
        <v>2208</v>
      </c>
      <c r="AN1058" s="299"/>
      <c r="AO1058" s="299"/>
      <c r="AP1058" s="299"/>
      <c r="AQ1058" s="299"/>
      <c r="AR1058" s="299"/>
      <c r="AS1058" s="299"/>
      <c r="AT1058" s="299"/>
      <c r="AU1058" s="299"/>
      <c r="AV1058" s="299"/>
      <c r="AW1058" s="299"/>
      <c r="AX1058" s="299"/>
      <c r="AY1058" s="299"/>
    </row>
    <row r="1059" spans="2:65" s="501" customFormat="1" ht="12" hidden="1" customHeight="1" outlineLevel="1" x14ac:dyDescent="0.35">
      <c r="B1059" s="701" t="s">
        <v>354</v>
      </c>
      <c r="C1059" s="701" t="s">
        <v>355</v>
      </c>
      <c r="D1059" s="299"/>
      <c r="E1059" s="306" t="s">
        <v>3268</v>
      </c>
      <c r="F1059" s="489" t="s">
        <v>2208</v>
      </c>
      <c r="G1059" s="489" t="s">
        <v>2208</v>
      </c>
      <c r="H1059" s="489" t="s">
        <v>2208</v>
      </c>
      <c r="I1059" s="489" t="s">
        <v>2208</v>
      </c>
      <c r="J1059" s="489" t="s">
        <v>2208</v>
      </c>
      <c r="K1059" s="489" t="s">
        <v>2208</v>
      </c>
      <c r="L1059" s="489" t="s">
        <v>2208</v>
      </c>
      <c r="M1059" s="489" t="s">
        <v>2208</v>
      </c>
      <c r="N1059" s="489" t="s">
        <v>2208</v>
      </c>
      <c r="O1059" s="489" t="s">
        <v>2208</v>
      </c>
      <c r="P1059" s="489" t="s">
        <v>2208</v>
      </c>
      <c r="Q1059" s="489" t="s">
        <v>2208</v>
      </c>
      <c r="R1059" s="489" t="s">
        <v>2208</v>
      </c>
      <c r="S1059" s="489" t="s">
        <v>2208</v>
      </c>
      <c r="T1059" s="489" t="s">
        <v>2208</v>
      </c>
      <c r="U1059" s="489" t="s">
        <v>2208</v>
      </c>
      <c r="V1059" s="489" t="s">
        <v>2208</v>
      </c>
      <c r="W1059" s="489" t="s">
        <v>2208</v>
      </c>
      <c r="X1059" s="489" t="s">
        <v>2208</v>
      </c>
      <c r="Y1059" s="489" t="s">
        <v>2208</v>
      </c>
      <c r="Z1059" s="489" t="s">
        <v>2208</v>
      </c>
      <c r="AA1059" s="489" t="s">
        <v>2208</v>
      </c>
      <c r="AB1059" s="489" t="s">
        <v>2208</v>
      </c>
      <c r="AC1059" s="489" t="s">
        <v>2208</v>
      </c>
      <c r="AD1059" s="489" t="s">
        <v>2208</v>
      </c>
      <c r="AE1059" s="489" t="s">
        <v>2208</v>
      </c>
      <c r="AF1059" s="489" t="s">
        <v>2208</v>
      </c>
      <c r="AG1059" s="489" t="s">
        <v>2208</v>
      </c>
      <c r="AH1059" s="489" t="s">
        <v>2208</v>
      </c>
      <c r="AI1059" s="489" t="s">
        <v>2208</v>
      </c>
      <c r="AJ1059" s="489" t="s">
        <v>2208</v>
      </c>
      <c r="AK1059" s="489" t="s">
        <v>2208</v>
      </c>
      <c r="AL1059" s="489" t="s">
        <v>2208</v>
      </c>
      <c r="AM1059" s="489" t="s">
        <v>2208</v>
      </c>
      <c r="AN1059" s="299"/>
      <c r="AO1059" s="299"/>
      <c r="AP1059" s="299"/>
      <c r="AQ1059" s="299"/>
      <c r="AR1059" s="299"/>
      <c r="AS1059" s="299"/>
      <c r="AT1059" s="299"/>
      <c r="AU1059" s="299"/>
      <c r="AV1059" s="299"/>
      <c r="AW1059" s="299"/>
      <c r="AX1059" s="299"/>
      <c r="AY1059" s="299"/>
    </row>
    <row r="1060" spans="2:65" s="501" customFormat="1" ht="12" hidden="1" customHeight="1" outlineLevel="1" x14ac:dyDescent="0.35">
      <c r="B1060" s="701" t="s">
        <v>356</v>
      </c>
      <c r="C1060" s="701" t="s">
        <v>357</v>
      </c>
      <c r="D1060" s="299"/>
      <c r="E1060" s="306" t="s">
        <v>3269</v>
      </c>
      <c r="F1060" s="489" t="s">
        <v>2208</v>
      </c>
      <c r="G1060" s="489" t="s">
        <v>2208</v>
      </c>
      <c r="H1060" s="489" t="s">
        <v>2208</v>
      </c>
      <c r="I1060" s="489" t="s">
        <v>2208</v>
      </c>
      <c r="J1060" s="489" t="s">
        <v>2208</v>
      </c>
      <c r="K1060" s="489" t="s">
        <v>2208</v>
      </c>
      <c r="L1060" s="489" t="s">
        <v>2208</v>
      </c>
      <c r="M1060" s="489" t="s">
        <v>2208</v>
      </c>
      <c r="N1060" s="489" t="s">
        <v>2208</v>
      </c>
      <c r="O1060" s="489" t="s">
        <v>2208</v>
      </c>
      <c r="P1060" s="489" t="s">
        <v>2208</v>
      </c>
      <c r="Q1060" s="489" t="s">
        <v>2208</v>
      </c>
      <c r="R1060" s="489" t="s">
        <v>2208</v>
      </c>
      <c r="S1060" s="489" t="s">
        <v>2208</v>
      </c>
      <c r="T1060" s="489" t="s">
        <v>2208</v>
      </c>
      <c r="U1060" s="489" t="s">
        <v>2208</v>
      </c>
      <c r="V1060" s="489" t="s">
        <v>2208</v>
      </c>
      <c r="W1060" s="489" t="s">
        <v>2208</v>
      </c>
      <c r="X1060" s="489" t="s">
        <v>2208</v>
      </c>
      <c r="Y1060" s="489" t="s">
        <v>2208</v>
      </c>
      <c r="Z1060" s="489" t="s">
        <v>2208</v>
      </c>
      <c r="AA1060" s="489" t="s">
        <v>2208</v>
      </c>
      <c r="AB1060" s="489" t="s">
        <v>2208</v>
      </c>
      <c r="AC1060" s="489" t="s">
        <v>2208</v>
      </c>
      <c r="AD1060" s="489" t="s">
        <v>2208</v>
      </c>
      <c r="AE1060" s="489" t="s">
        <v>2208</v>
      </c>
      <c r="AF1060" s="489" t="s">
        <v>2208</v>
      </c>
      <c r="AG1060" s="489" t="s">
        <v>2208</v>
      </c>
      <c r="AH1060" s="489" t="s">
        <v>2208</v>
      </c>
      <c r="AI1060" s="489" t="s">
        <v>2208</v>
      </c>
      <c r="AJ1060" s="489" t="s">
        <v>2208</v>
      </c>
      <c r="AK1060" s="489" t="s">
        <v>2208</v>
      </c>
      <c r="AL1060" s="489" t="s">
        <v>2208</v>
      </c>
      <c r="AM1060" s="489" t="s">
        <v>2208</v>
      </c>
      <c r="AN1060" s="299"/>
      <c r="AO1060" s="299"/>
      <c r="AP1060" s="299"/>
      <c r="AQ1060" s="299"/>
      <c r="AR1060" s="299"/>
      <c r="AS1060" s="299"/>
      <c r="AT1060" s="299"/>
      <c r="AU1060" s="299"/>
      <c r="AV1060" s="299"/>
      <c r="AW1060" s="299"/>
      <c r="AX1060" s="299"/>
      <c r="AY1060" s="299"/>
    </row>
    <row r="1061" spans="2:65" s="501" customFormat="1" ht="12" hidden="1" customHeight="1" outlineLevel="1" x14ac:dyDescent="0.35">
      <c r="B1061" s="701" t="s">
        <v>358</v>
      </c>
      <c r="C1061" s="701" t="s">
        <v>359</v>
      </c>
      <c r="D1061" s="299"/>
      <c r="E1061" s="306" t="s">
        <v>3270</v>
      </c>
      <c r="F1061" s="489" t="s">
        <v>2208</v>
      </c>
      <c r="G1061" s="489" t="s">
        <v>2208</v>
      </c>
      <c r="H1061" s="489" t="s">
        <v>2208</v>
      </c>
      <c r="I1061" s="489" t="s">
        <v>2208</v>
      </c>
      <c r="J1061" s="489" t="s">
        <v>2208</v>
      </c>
      <c r="K1061" s="489" t="s">
        <v>2208</v>
      </c>
      <c r="L1061" s="489" t="s">
        <v>2208</v>
      </c>
      <c r="M1061" s="489" t="s">
        <v>2208</v>
      </c>
      <c r="N1061" s="489" t="s">
        <v>2208</v>
      </c>
      <c r="O1061" s="489" t="s">
        <v>2208</v>
      </c>
      <c r="P1061" s="489" t="s">
        <v>2208</v>
      </c>
      <c r="Q1061" s="489" t="s">
        <v>2208</v>
      </c>
      <c r="R1061" s="489" t="s">
        <v>2208</v>
      </c>
      <c r="S1061" s="489" t="s">
        <v>2208</v>
      </c>
      <c r="T1061" s="489" t="s">
        <v>2208</v>
      </c>
      <c r="U1061" s="489" t="s">
        <v>2208</v>
      </c>
      <c r="V1061" s="489" t="s">
        <v>2208</v>
      </c>
      <c r="W1061" s="489" t="s">
        <v>2208</v>
      </c>
      <c r="X1061" s="489" t="s">
        <v>2208</v>
      </c>
      <c r="Y1061" s="489" t="s">
        <v>2208</v>
      </c>
      <c r="Z1061" s="489" t="s">
        <v>2208</v>
      </c>
      <c r="AA1061" s="489" t="s">
        <v>2208</v>
      </c>
      <c r="AB1061" s="489" t="s">
        <v>2208</v>
      </c>
      <c r="AC1061" s="489" t="s">
        <v>2208</v>
      </c>
      <c r="AD1061" s="489" t="s">
        <v>2208</v>
      </c>
      <c r="AE1061" s="489" t="s">
        <v>2208</v>
      </c>
      <c r="AF1061" s="489" t="s">
        <v>2208</v>
      </c>
      <c r="AG1061" s="489" t="s">
        <v>2208</v>
      </c>
      <c r="AH1061" s="489" t="s">
        <v>2208</v>
      </c>
      <c r="AI1061" s="489" t="s">
        <v>2208</v>
      </c>
      <c r="AJ1061" s="489" t="s">
        <v>2208</v>
      </c>
      <c r="AK1061" s="489" t="s">
        <v>2208</v>
      </c>
      <c r="AL1061" s="489" t="s">
        <v>2208</v>
      </c>
      <c r="AM1061" s="489" t="s">
        <v>2208</v>
      </c>
      <c r="AN1061" s="299"/>
      <c r="AO1061" s="299"/>
      <c r="AP1061" s="299"/>
      <c r="AQ1061" s="299"/>
      <c r="AR1061" s="299"/>
      <c r="AS1061" s="299"/>
      <c r="AT1061" s="299"/>
      <c r="AU1061" s="299"/>
      <c r="AV1061" s="299"/>
      <c r="AW1061" s="299"/>
      <c r="AX1061" s="299"/>
      <c r="AY1061" s="299"/>
    </row>
    <row r="1062" spans="2:65" s="501" customFormat="1" ht="12" hidden="1" customHeight="1" outlineLevel="1" x14ac:dyDescent="0.35">
      <c r="B1062" s="701" t="s">
        <v>360</v>
      </c>
      <c r="C1062" s="701" t="s">
        <v>484</v>
      </c>
      <c r="D1062" s="299"/>
      <c r="E1062" s="306" t="s">
        <v>3271</v>
      </c>
      <c r="F1062" s="489" t="s">
        <v>2208</v>
      </c>
      <c r="G1062" s="489" t="s">
        <v>2208</v>
      </c>
      <c r="H1062" s="489" t="s">
        <v>2208</v>
      </c>
      <c r="I1062" s="489" t="s">
        <v>2208</v>
      </c>
      <c r="J1062" s="489" t="s">
        <v>2208</v>
      </c>
      <c r="K1062" s="489" t="s">
        <v>2208</v>
      </c>
      <c r="L1062" s="489" t="s">
        <v>2208</v>
      </c>
      <c r="M1062" s="489" t="s">
        <v>2208</v>
      </c>
      <c r="N1062" s="489" t="s">
        <v>2208</v>
      </c>
      <c r="O1062" s="489" t="s">
        <v>2208</v>
      </c>
      <c r="P1062" s="489" t="s">
        <v>2208</v>
      </c>
      <c r="Q1062" s="489" t="s">
        <v>2208</v>
      </c>
      <c r="R1062" s="489" t="s">
        <v>2208</v>
      </c>
      <c r="S1062" s="489" t="s">
        <v>2208</v>
      </c>
      <c r="T1062" s="489" t="s">
        <v>2208</v>
      </c>
      <c r="U1062" s="489" t="s">
        <v>2208</v>
      </c>
      <c r="V1062" s="489" t="s">
        <v>2208</v>
      </c>
      <c r="W1062" s="489" t="s">
        <v>2208</v>
      </c>
      <c r="X1062" s="489" t="s">
        <v>2208</v>
      </c>
      <c r="Y1062" s="489" t="s">
        <v>2208</v>
      </c>
      <c r="Z1062" s="489" t="s">
        <v>2208</v>
      </c>
      <c r="AA1062" s="489" t="s">
        <v>2208</v>
      </c>
      <c r="AB1062" s="489" t="s">
        <v>2208</v>
      </c>
      <c r="AC1062" s="489" t="s">
        <v>2208</v>
      </c>
      <c r="AD1062" s="489" t="s">
        <v>2208</v>
      </c>
      <c r="AE1062" s="489" t="s">
        <v>2208</v>
      </c>
      <c r="AF1062" s="489" t="s">
        <v>2208</v>
      </c>
      <c r="AG1062" s="489" t="s">
        <v>2208</v>
      </c>
      <c r="AH1062" s="489" t="s">
        <v>2208</v>
      </c>
      <c r="AI1062" s="489" t="s">
        <v>2208</v>
      </c>
      <c r="AJ1062" s="489" t="s">
        <v>2208</v>
      </c>
      <c r="AK1062" s="489" t="s">
        <v>2208</v>
      </c>
      <c r="AL1062" s="489" t="s">
        <v>2208</v>
      </c>
      <c r="AM1062" s="489" t="s">
        <v>2208</v>
      </c>
      <c r="AN1062" s="299"/>
      <c r="AO1062" s="299"/>
      <c r="AP1062" s="299"/>
      <c r="AQ1062" s="299"/>
      <c r="AR1062" s="299"/>
      <c r="AS1062" s="299"/>
      <c r="AT1062" s="299"/>
      <c r="AU1062" s="299"/>
      <c r="AV1062" s="299"/>
      <c r="AW1062" s="299"/>
      <c r="AX1062" s="299"/>
      <c r="AY1062" s="299"/>
    </row>
    <row r="1063" spans="2:65" s="501" customFormat="1" ht="12" hidden="1" customHeight="1" outlineLevel="1" x14ac:dyDescent="0.35">
      <c r="B1063" s="701" t="s">
        <v>485</v>
      </c>
      <c r="C1063" s="701" t="s">
        <v>486</v>
      </c>
      <c r="D1063" s="299"/>
      <c r="E1063" s="306" t="s">
        <v>3272</v>
      </c>
      <c r="F1063" s="489" t="s">
        <v>2208</v>
      </c>
      <c r="G1063" s="489" t="s">
        <v>2208</v>
      </c>
      <c r="H1063" s="489" t="s">
        <v>2208</v>
      </c>
      <c r="I1063" s="489" t="s">
        <v>2208</v>
      </c>
      <c r="J1063" s="489" t="s">
        <v>2208</v>
      </c>
      <c r="K1063" s="489" t="s">
        <v>2208</v>
      </c>
      <c r="L1063" s="489" t="s">
        <v>2208</v>
      </c>
      <c r="M1063" s="489" t="s">
        <v>2208</v>
      </c>
      <c r="N1063" s="489" t="s">
        <v>2208</v>
      </c>
      <c r="O1063" s="489" t="s">
        <v>2208</v>
      </c>
      <c r="P1063" s="489" t="s">
        <v>2208</v>
      </c>
      <c r="Q1063" s="489" t="s">
        <v>2208</v>
      </c>
      <c r="R1063" s="489" t="s">
        <v>2208</v>
      </c>
      <c r="S1063" s="489" t="s">
        <v>2208</v>
      </c>
      <c r="T1063" s="489" t="s">
        <v>2208</v>
      </c>
      <c r="U1063" s="489" t="s">
        <v>2208</v>
      </c>
      <c r="V1063" s="489" t="s">
        <v>2208</v>
      </c>
      <c r="W1063" s="489" t="s">
        <v>2208</v>
      </c>
      <c r="X1063" s="489" t="s">
        <v>2208</v>
      </c>
      <c r="Y1063" s="489" t="s">
        <v>2208</v>
      </c>
      <c r="Z1063" s="489" t="s">
        <v>2208</v>
      </c>
      <c r="AA1063" s="489" t="s">
        <v>2208</v>
      </c>
      <c r="AB1063" s="489" t="s">
        <v>2208</v>
      </c>
      <c r="AC1063" s="489" t="s">
        <v>2208</v>
      </c>
      <c r="AD1063" s="489" t="s">
        <v>2208</v>
      </c>
      <c r="AE1063" s="489" t="s">
        <v>2208</v>
      </c>
      <c r="AF1063" s="489" t="s">
        <v>2208</v>
      </c>
      <c r="AG1063" s="489" t="s">
        <v>2208</v>
      </c>
      <c r="AH1063" s="489" t="s">
        <v>2208</v>
      </c>
      <c r="AI1063" s="489" t="s">
        <v>2208</v>
      </c>
      <c r="AJ1063" s="489" t="s">
        <v>2208</v>
      </c>
      <c r="AK1063" s="489" t="s">
        <v>2208</v>
      </c>
      <c r="AL1063" s="489" t="s">
        <v>2208</v>
      </c>
      <c r="AM1063" s="489" t="s">
        <v>2208</v>
      </c>
      <c r="AN1063" s="299"/>
      <c r="AO1063" s="299"/>
      <c r="AP1063" s="299"/>
      <c r="AQ1063" s="299"/>
      <c r="AR1063" s="299"/>
      <c r="AS1063" s="299"/>
      <c r="AT1063" s="299"/>
      <c r="AU1063" s="299"/>
      <c r="AV1063" s="299"/>
      <c r="AW1063" s="299"/>
      <c r="AX1063" s="299"/>
      <c r="AY1063" s="299"/>
    </row>
    <row r="1064" spans="2:65" s="501" customFormat="1" ht="12" hidden="1" customHeight="1" outlineLevel="1" x14ac:dyDescent="0.35">
      <c r="B1064" s="701"/>
      <c r="C1064" s="701" t="s">
        <v>201</v>
      </c>
      <c r="D1064" s="299"/>
      <c r="E1064" s="306" t="s">
        <v>3273</v>
      </c>
      <c r="F1064" s="489" t="s">
        <v>2208</v>
      </c>
      <c r="G1064" s="489" t="s">
        <v>2208</v>
      </c>
      <c r="H1064" s="489" t="s">
        <v>2208</v>
      </c>
      <c r="I1064" s="489" t="s">
        <v>2208</v>
      </c>
      <c r="J1064" s="489" t="s">
        <v>2208</v>
      </c>
      <c r="K1064" s="489" t="s">
        <v>2208</v>
      </c>
      <c r="L1064" s="489" t="s">
        <v>2208</v>
      </c>
      <c r="M1064" s="489" t="s">
        <v>2208</v>
      </c>
      <c r="N1064" s="489" t="s">
        <v>2208</v>
      </c>
      <c r="O1064" s="489" t="s">
        <v>2208</v>
      </c>
      <c r="P1064" s="489" t="s">
        <v>2208</v>
      </c>
      <c r="Q1064" s="489" t="s">
        <v>2208</v>
      </c>
      <c r="R1064" s="489" t="s">
        <v>2208</v>
      </c>
      <c r="S1064" s="489" t="s">
        <v>2208</v>
      </c>
      <c r="T1064" s="489" t="s">
        <v>2208</v>
      </c>
      <c r="U1064" s="489" t="s">
        <v>2208</v>
      </c>
      <c r="V1064" s="489" t="s">
        <v>2208</v>
      </c>
      <c r="W1064" s="489" t="s">
        <v>2208</v>
      </c>
      <c r="X1064" s="489" t="s">
        <v>2208</v>
      </c>
      <c r="Y1064" s="489" t="s">
        <v>2208</v>
      </c>
      <c r="Z1064" s="489" t="s">
        <v>2208</v>
      </c>
      <c r="AA1064" s="489" t="s">
        <v>2208</v>
      </c>
      <c r="AB1064" s="489" t="s">
        <v>2208</v>
      </c>
      <c r="AC1064" s="489" t="s">
        <v>2208</v>
      </c>
      <c r="AD1064" s="489" t="s">
        <v>2208</v>
      </c>
      <c r="AE1064" s="489" t="s">
        <v>2208</v>
      </c>
      <c r="AF1064" s="489" t="s">
        <v>2208</v>
      </c>
      <c r="AG1064" s="489" t="s">
        <v>2208</v>
      </c>
      <c r="AH1064" s="489" t="s">
        <v>2208</v>
      </c>
      <c r="AI1064" s="489" t="s">
        <v>2208</v>
      </c>
      <c r="AJ1064" s="489" t="s">
        <v>2208</v>
      </c>
      <c r="AK1064" s="489" t="s">
        <v>2208</v>
      </c>
      <c r="AL1064" s="489" t="s">
        <v>2208</v>
      </c>
      <c r="AM1064" s="489" t="s">
        <v>2208</v>
      </c>
      <c r="AN1064" s="299"/>
      <c r="AO1064" s="299"/>
      <c r="AP1064" s="299"/>
      <c r="AQ1064" s="299"/>
      <c r="AR1064" s="299"/>
      <c r="AS1064" s="299"/>
      <c r="AT1064" s="299"/>
      <c r="AU1064" s="299"/>
      <c r="AV1064" s="299"/>
      <c r="AW1064" s="299"/>
      <c r="AX1064" s="299"/>
      <c r="AY1064" s="299"/>
    </row>
    <row r="1065" spans="2:65" s="501" customFormat="1" ht="12" hidden="1" customHeight="1" outlineLevel="1" x14ac:dyDescent="0.35">
      <c r="B1065" s="299"/>
      <c r="C1065" s="702"/>
      <c r="D1065" s="703"/>
      <c r="E1065" s="516"/>
      <c r="F1065" s="516"/>
      <c r="G1065" s="516"/>
      <c r="H1065" s="516"/>
      <c r="I1065" s="516"/>
      <c r="J1065" s="516"/>
      <c r="K1065" s="516"/>
      <c r="L1065" s="516"/>
      <c r="M1065" s="516"/>
      <c r="N1065" s="516"/>
      <c r="O1065" s="516"/>
      <c r="P1065" s="516"/>
      <c r="Q1065" s="516"/>
      <c r="R1065" s="516"/>
      <c r="S1065" s="516"/>
      <c r="T1065" s="516"/>
      <c r="U1065" s="516"/>
      <c r="V1065" s="516"/>
      <c r="W1065" s="516"/>
      <c r="X1065" s="516"/>
      <c r="Y1065" s="516"/>
      <c r="Z1065" s="516"/>
      <c r="AA1065" s="516"/>
      <c r="AB1065" s="516"/>
      <c r="AC1065" s="516"/>
      <c r="AD1065" s="516"/>
      <c r="AE1065" s="516"/>
      <c r="AF1065" s="516"/>
      <c r="AG1065" s="516"/>
      <c r="AH1065" s="516"/>
      <c r="AI1065" s="516"/>
      <c r="AJ1065" s="516"/>
      <c r="AK1065" s="516"/>
      <c r="AL1065" s="516"/>
      <c r="AM1065" s="516"/>
      <c r="AN1065" s="299"/>
      <c r="AO1065" s="299"/>
      <c r="AP1065" s="299"/>
      <c r="AQ1065" s="299"/>
      <c r="AR1065" s="299"/>
      <c r="AS1065" s="299"/>
      <c r="AT1065" s="299"/>
      <c r="AU1065" s="299"/>
      <c r="AV1065" s="299"/>
      <c r="AW1065" s="299"/>
      <c r="AX1065" s="299"/>
      <c r="AY1065" s="299"/>
    </row>
    <row r="1066" spans="2:65" s="501" customFormat="1" ht="12" customHeight="1" collapsed="1" x14ac:dyDescent="0.35">
      <c r="B1066" s="660" t="s">
        <v>2299</v>
      </c>
      <c r="C1066" s="701"/>
      <c r="D1066" s="299"/>
      <c r="E1066" s="299"/>
      <c r="F1066" s="299"/>
      <c r="G1066" s="299"/>
      <c r="H1066" s="299"/>
      <c r="I1066" s="299"/>
      <c r="J1066" s="299"/>
      <c r="K1066" s="299"/>
      <c r="L1066" s="299"/>
      <c r="M1066" s="299"/>
      <c r="N1066" s="299"/>
      <c r="O1066" s="299"/>
      <c r="P1066" s="299"/>
      <c r="Q1066" s="299"/>
      <c r="R1066" s="299"/>
      <c r="S1066" s="299"/>
      <c r="T1066" s="299"/>
      <c r="U1066" s="299"/>
      <c r="V1066" s="299"/>
      <c r="W1066" s="299"/>
      <c r="X1066" s="299"/>
      <c r="Y1066" s="299"/>
      <c r="Z1066" s="299"/>
      <c r="AA1066" s="299"/>
      <c r="AB1066" s="299"/>
      <c r="AC1066" s="299"/>
      <c r="AD1066" s="299"/>
      <c r="AE1066" s="299"/>
      <c r="AF1066" s="299"/>
      <c r="AG1066" s="299"/>
      <c r="AH1066" s="299"/>
      <c r="AI1066" s="299"/>
      <c r="AJ1066" s="299"/>
      <c r="AK1066" s="299"/>
      <c r="AL1066" s="299"/>
      <c r="AM1066" s="299"/>
      <c r="AN1066" s="299"/>
      <c r="AO1066" s="299"/>
      <c r="AP1066" s="299"/>
      <c r="AQ1066" s="299"/>
      <c r="AR1066" s="299"/>
      <c r="AS1066" s="299"/>
      <c r="AT1066" s="299"/>
      <c r="AU1066" s="299"/>
      <c r="AV1066" s="299"/>
      <c r="AW1066" s="299"/>
      <c r="AX1066" s="299"/>
      <c r="AY1066" s="299"/>
    </row>
    <row r="1067" spans="2:65" s="501" customFormat="1" ht="12" customHeight="1" x14ac:dyDescent="0.35">
      <c r="B1067" s="299"/>
      <c r="C1067" s="704"/>
      <c r="D1067" s="704"/>
      <c r="E1067" s="491"/>
      <c r="F1067" s="492" t="s">
        <v>232</v>
      </c>
      <c r="G1067" s="492" t="s">
        <v>233</v>
      </c>
      <c r="H1067" s="492" t="s">
        <v>234</v>
      </c>
      <c r="I1067" s="492" t="s">
        <v>235</v>
      </c>
      <c r="J1067" s="492" t="s">
        <v>236</v>
      </c>
      <c r="K1067" s="492" t="s">
        <v>237</v>
      </c>
      <c r="L1067" s="492" t="s">
        <v>238</v>
      </c>
      <c r="M1067" s="492" t="s">
        <v>239</v>
      </c>
      <c r="N1067" s="492" t="s">
        <v>240</v>
      </c>
      <c r="O1067" s="492" t="s">
        <v>241</v>
      </c>
      <c r="P1067" s="492" t="s">
        <v>242</v>
      </c>
      <c r="Q1067" s="492" t="s">
        <v>243</v>
      </c>
      <c r="R1067" s="492" t="s">
        <v>244</v>
      </c>
      <c r="S1067" s="492" t="s">
        <v>245</v>
      </c>
      <c r="T1067" s="492" t="s">
        <v>246</v>
      </c>
      <c r="U1067" s="492" t="s">
        <v>247</v>
      </c>
      <c r="V1067" s="492" t="s">
        <v>248</v>
      </c>
      <c r="W1067" s="492" t="s">
        <v>249</v>
      </c>
      <c r="X1067" s="492" t="s">
        <v>250</v>
      </c>
      <c r="Y1067" s="492" t="s">
        <v>251</v>
      </c>
      <c r="Z1067" s="492" t="s">
        <v>252</v>
      </c>
      <c r="AA1067" s="492" t="s">
        <v>253</v>
      </c>
      <c r="AB1067" s="492" t="s">
        <v>254</v>
      </c>
      <c r="AC1067" s="492" t="s">
        <v>255</v>
      </c>
      <c r="AD1067" s="492" t="s">
        <v>256</v>
      </c>
      <c r="AE1067" s="492" t="s">
        <v>257</v>
      </c>
      <c r="AF1067" s="492" t="s">
        <v>258</v>
      </c>
      <c r="AG1067" s="492" t="s">
        <v>259</v>
      </c>
      <c r="AH1067" s="492" t="s">
        <v>260</v>
      </c>
      <c r="AI1067" s="492" t="s">
        <v>261</v>
      </c>
      <c r="AJ1067" s="492" t="s">
        <v>262</v>
      </c>
      <c r="AK1067" s="492" t="s">
        <v>263</v>
      </c>
      <c r="AL1067" s="492" t="s">
        <v>264</v>
      </c>
      <c r="AM1067" s="492" t="s">
        <v>265</v>
      </c>
      <c r="AN1067" s="299"/>
      <c r="AO1067" s="299"/>
      <c r="AP1067" s="299"/>
      <c r="AQ1067" s="299"/>
      <c r="AR1067" s="299"/>
      <c r="AS1067" s="299"/>
      <c r="AT1067" s="299"/>
      <c r="AU1067" s="299"/>
      <c r="AV1067" s="299"/>
      <c r="AW1067" s="299"/>
      <c r="AX1067" s="299"/>
      <c r="AY1067" s="299"/>
    </row>
    <row r="1068" spans="2:65" s="501" customFormat="1" ht="12" hidden="1" customHeight="1" outlineLevel="1" x14ac:dyDescent="0.35">
      <c r="B1068" s="175"/>
      <c r="C1068" s="702" t="s">
        <v>3274</v>
      </c>
      <c r="D1068" s="703"/>
      <c r="E1068" s="306" t="s">
        <v>3275</v>
      </c>
      <c r="F1068" s="489" t="s">
        <v>2208</v>
      </c>
      <c r="G1068" s="489" t="s">
        <v>2208</v>
      </c>
      <c r="H1068" s="489" t="s">
        <v>2208</v>
      </c>
      <c r="I1068" s="489" t="s">
        <v>2208</v>
      </c>
      <c r="J1068" s="489" t="s">
        <v>2208</v>
      </c>
      <c r="K1068" s="489" t="s">
        <v>2208</v>
      </c>
      <c r="L1068" s="489" t="s">
        <v>2208</v>
      </c>
      <c r="M1068" s="489" t="s">
        <v>2208</v>
      </c>
      <c r="N1068" s="489" t="s">
        <v>2208</v>
      </c>
      <c r="O1068" s="489" t="s">
        <v>2208</v>
      </c>
      <c r="P1068" s="489" t="s">
        <v>2208</v>
      </c>
      <c r="Q1068" s="489" t="s">
        <v>2208</v>
      </c>
      <c r="R1068" s="489" t="s">
        <v>2208</v>
      </c>
      <c r="S1068" s="489" t="s">
        <v>2208</v>
      </c>
      <c r="T1068" s="489" t="s">
        <v>2208</v>
      </c>
      <c r="U1068" s="489" t="s">
        <v>2208</v>
      </c>
      <c r="V1068" s="489" t="s">
        <v>2208</v>
      </c>
      <c r="W1068" s="489" t="s">
        <v>2208</v>
      </c>
      <c r="X1068" s="489" t="s">
        <v>2208</v>
      </c>
      <c r="Y1068" s="489" t="s">
        <v>2208</v>
      </c>
      <c r="Z1068" s="489" t="s">
        <v>2208</v>
      </c>
      <c r="AA1068" s="489" t="s">
        <v>2208</v>
      </c>
      <c r="AB1068" s="489" t="s">
        <v>2208</v>
      </c>
      <c r="AC1068" s="489" t="s">
        <v>2208</v>
      </c>
      <c r="AD1068" s="489" t="s">
        <v>2208</v>
      </c>
      <c r="AE1068" s="489" t="s">
        <v>2208</v>
      </c>
      <c r="AF1068" s="489" t="s">
        <v>2208</v>
      </c>
      <c r="AG1068" s="489" t="s">
        <v>2208</v>
      </c>
      <c r="AH1068" s="489" t="s">
        <v>2208</v>
      </c>
      <c r="AI1068" s="489" t="s">
        <v>2208</v>
      </c>
      <c r="AJ1068" s="489" t="s">
        <v>2208</v>
      </c>
      <c r="AK1068" s="489" t="s">
        <v>2208</v>
      </c>
      <c r="AL1068" s="489" t="s">
        <v>2208</v>
      </c>
      <c r="AM1068" s="489" t="s">
        <v>2208</v>
      </c>
      <c r="AN1068" s="299"/>
      <c r="AO1068" s="299"/>
      <c r="AP1068" s="299"/>
      <c r="AQ1068" s="299"/>
      <c r="AR1068" s="299"/>
      <c r="AS1068" s="299"/>
      <c r="AT1068" s="299"/>
      <c r="AU1068" s="299"/>
      <c r="AV1068" s="299"/>
      <c r="AW1068" s="299"/>
      <c r="AX1068" s="299"/>
      <c r="AY1068" s="299"/>
    </row>
    <row r="1069" spans="2:65" s="501" customFormat="1" ht="12" hidden="1" customHeight="1" outlineLevel="1" x14ac:dyDescent="0.35">
      <c r="B1069" s="175"/>
      <c r="C1069" s="702" t="s">
        <v>3276</v>
      </c>
      <c r="D1069" s="703"/>
      <c r="E1069" s="306" t="s">
        <v>3277</v>
      </c>
      <c r="F1069" s="489" t="s">
        <v>2208</v>
      </c>
      <c r="G1069" s="489" t="s">
        <v>2208</v>
      </c>
      <c r="H1069" s="489" t="s">
        <v>2208</v>
      </c>
      <c r="I1069" s="489" t="s">
        <v>2208</v>
      </c>
      <c r="J1069" s="489" t="s">
        <v>2208</v>
      </c>
      <c r="K1069" s="489" t="s">
        <v>2208</v>
      </c>
      <c r="L1069" s="489" t="s">
        <v>2208</v>
      </c>
      <c r="M1069" s="489" t="s">
        <v>2208</v>
      </c>
      <c r="N1069" s="489" t="s">
        <v>2208</v>
      </c>
      <c r="O1069" s="489" t="s">
        <v>2208</v>
      </c>
      <c r="P1069" s="489" t="s">
        <v>2208</v>
      </c>
      <c r="Q1069" s="489" t="s">
        <v>2208</v>
      </c>
      <c r="R1069" s="489" t="s">
        <v>2208</v>
      </c>
      <c r="S1069" s="489" t="s">
        <v>2208</v>
      </c>
      <c r="T1069" s="489" t="s">
        <v>2208</v>
      </c>
      <c r="U1069" s="489" t="s">
        <v>2208</v>
      </c>
      <c r="V1069" s="489" t="s">
        <v>2208</v>
      </c>
      <c r="W1069" s="489" t="s">
        <v>2208</v>
      </c>
      <c r="X1069" s="489" t="s">
        <v>2208</v>
      </c>
      <c r="Y1069" s="489" t="s">
        <v>2208</v>
      </c>
      <c r="Z1069" s="489" t="s">
        <v>2208</v>
      </c>
      <c r="AA1069" s="489" t="s">
        <v>2208</v>
      </c>
      <c r="AB1069" s="489" t="s">
        <v>2208</v>
      </c>
      <c r="AC1069" s="489" t="s">
        <v>2208</v>
      </c>
      <c r="AD1069" s="489" t="s">
        <v>2208</v>
      </c>
      <c r="AE1069" s="489" t="s">
        <v>2208</v>
      </c>
      <c r="AF1069" s="489" t="s">
        <v>2208</v>
      </c>
      <c r="AG1069" s="489" t="s">
        <v>2208</v>
      </c>
      <c r="AH1069" s="489" t="s">
        <v>2208</v>
      </c>
      <c r="AI1069" s="489" t="s">
        <v>2208</v>
      </c>
      <c r="AJ1069" s="489" t="s">
        <v>2208</v>
      </c>
      <c r="AK1069" s="489" t="s">
        <v>2208</v>
      </c>
      <c r="AL1069" s="489" t="s">
        <v>2208</v>
      </c>
      <c r="AM1069" s="489" t="s">
        <v>2208</v>
      </c>
      <c r="AN1069" s="299"/>
      <c r="AO1069" s="299"/>
      <c r="AP1069" s="299"/>
      <c r="AQ1069" s="299"/>
      <c r="AR1069" s="299"/>
      <c r="AS1069" s="299"/>
      <c r="AT1069" s="299"/>
      <c r="AU1069" s="299"/>
      <c r="AV1069" s="299"/>
      <c r="AW1069" s="299"/>
      <c r="AX1069" s="299"/>
      <c r="AY1069" s="299"/>
    </row>
    <row r="1070" spans="2:65" s="501" customFormat="1" ht="12" hidden="1" customHeight="1" outlineLevel="1" x14ac:dyDescent="0.35">
      <c r="B1070" s="175"/>
      <c r="C1070" s="702" t="s">
        <v>3278</v>
      </c>
      <c r="D1070" s="703"/>
      <c r="E1070" s="306" t="s">
        <v>3279</v>
      </c>
      <c r="F1070" s="489" t="s">
        <v>2208</v>
      </c>
      <c r="G1070" s="489" t="s">
        <v>2208</v>
      </c>
      <c r="H1070" s="489" t="s">
        <v>2208</v>
      </c>
      <c r="I1070" s="489" t="s">
        <v>2208</v>
      </c>
      <c r="J1070" s="489" t="s">
        <v>2208</v>
      </c>
      <c r="K1070" s="489" t="s">
        <v>2208</v>
      </c>
      <c r="L1070" s="489" t="s">
        <v>2208</v>
      </c>
      <c r="M1070" s="489" t="s">
        <v>2208</v>
      </c>
      <c r="N1070" s="489" t="s">
        <v>2208</v>
      </c>
      <c r="O1070" s="489" t="s">
        <v>2208</v>
      </c>
      <c r="P1070" s="489" t="s">
        <v>2208</v>
      </c>
      <c r="Q1070" s="489" t="s">
        <v>2208</v>
      </c>
      <c r="R1070" s="489" t="s">
        <v>2208</v>
      </c>
      <c r="S1070" s="489" t="s">
        <v>2208</v>
      </c>
      <c r="T1070" s="489" t="s">
        <v>2208</v>
      </c>
      <c r="U1070" s="489" t="s">
        <v>2208</v>
      </c>
      <c r="V1070" s="489" t="s">
        <v>2208</v>
      </c>
      <c r="W1070" s="489" t="s">
        <v>2208</v>
      </c>
      <c r="X1070" s="489" t="s">
        <v>2208</v>
      </c>
      <c r="Y1070" s="489" t="s">
        <v>2208</v>
      </c>
      <c r="Z1070" s="489" t="s">
        <v>2208</v>
      </c>
      <c r="AA1070" s="489" t="s">
        <v>2208</v>
      </c>
      <c r="AB1070" s="489" t="s">
        <v>2208</v>
      </c>
      <c r="AC1070" s="489" t="s">
        <v>2208</v>
      </c>
      <c r="AD1070" s="489" t="s">
        <v>2208</v>
      </c>
      <c r="AE1070" s="489" t="s">
        <v>2208</v>
      </c>
      <c r="AF1070" s="489" t="s">
        <v>2208</v>
      </c>
      <c r="AG1070" s="489" t="s">
        <v>2208</v>
      </c>
      <c r="AH1070" s="489" t="s">
        <v>2208</v>
      </c>
      <c r="AI1070" s="489" t="s">
        <v>2208</v>
      </c>
      <c r="AJ1070" s="489" t="s">
        <v>2208</v>
      </c>
      <c r="AK1070" s="489" t="s">
        <v>2208</v>
      </c>
      <c r="AL1070" s="489" t="s">
        <v>2208</v>
      </c>
      <c r="AM1070" s="489" t="s">
        <v>2208</v>
      </c>
      <c r="AN1070" s="299"/>
      <c r="AO1070" s="299"/>
      <c r="AP1070" s="299"/>
      <c r="AQ1070" s="299"/>
      <c r="AR1070" s="299"/>
      <c r="AS1070" s="299"/>
      <c r="AT1070" s="299"/>
      <c r="AU1070" s="299"/>
      <c r="AV1070" s="299"/>
      <c r="AW1070" s="299"/>
      <c r="AX1070" s="299"/>
      <c r="AY1070" s="299"/>
    </row>
    <row r="1071" spans="2:65" s="501" customFormat="1" ht="12" hidden="1" customHeight="1" outlineLevel="1" x14ac:dyDescent="0.35">
      <c r="B1071" s="175"/>
      <c r="C1071" s="702" t="s">
        <v>3280</v>
      </c>
      <c r="D1071" s="703"/>
      <c r="E1071" s="306" t="s">
        <v>3281</v>
      </c>
      <c r="F1071" s="489" t="s">
        <v>2208</v>
      </c>
      <c r="G1071" s="489" t="s">
        <v>2208</v>
      </c>
      <c r="H1071" s="489" t="s">
        <v>2208</v>
      </c>
      <c r="I1071" s="489" t="s">
        <v>2208</v>
      </c>
      <c r="J1071" s="489" t="s">
        <v>2208</v>
      </c>
      <c r="K1071" s="489" t="s">
        <v>2208</v>
      </c>
      <c r="L1071" s="489" t="s">
        <v>2208</v>
      </c>
      <c r="M1071" s="489" t="s">
        <v>2208</v>
      </c>
      <c r="N1071" s="489" t="s">
        <v>2208</v>
      </c>
      <c r="O1071" s="489" t="s">
        <v>2208</v>
      </c>
      <c r="P1071" s="489" t="s">
        <v>2208</v>
      </c>
      <c r="Q1071" s="489" t="s">
        <v>2208</v>
      </c>
      <c r="R1071" s="489" t="s">
        <v>2208</v>
      </c>
      <c r="S1071" s="489" t="s">
        <v>2208</v>
      </c>
      <c r="T1071" s="489" t="s">
        <v>2208</v>
      </c>
      <c r="U1071" s="489" t="s">
        <v>2208</v>
      </c>
      <c r="V1071" s="489" t="s">
        <v>2208</v>
      </c>
      <c r="W1071" s="489" t="s">
        <v>2208</v>
      </c>
      <c r="X1071" s="489" t="s">
        <v>2208</v>
      </c>
      <c r="Y1071" s="489" t="s">
        <v>2208</v>
      </c>
      <c r="Z1071" s="489" t="s">
        <v>2208</v>
      </c>
      <c r="AA1071" s="489" t="s">
        <v>2208</v>
      </c>
      <c r="AB1071" s="489" t="s">
        <v>2208</v>
      </c>
      <c r="AC1071" s="489" t="s">
        <v>2208</v>
      </c>
      <c r="AD1071" s="489" t="s">
        <v>2208</v>
      </c>
      <c r="AE1071" s="489" t="s">
        <v>2208</v>
      </c>
      <c r="AF1071" s="489" t="s">
        <v>2208</v>
      </c>
      <c r="AG1071" s="489" t="s">
        <v>2208</v>
      </c>
      <c r="AH1071" s="489" t="s">
        <v>2208</v>
      </c>
      <c r="AI1071" s="489" t="s">
        <v>2208</v>
      </c>
      <c r="AJ1071" s="489" t="s">
        <v>2208</v>
      </c>
      <c r="AK1071" s="489" t="s">
        <v>2208</v>
      </c>
      <c r="AL1071" s="489" t="s">
        <v>2208</v>
      </c>
      <c r="AM1071" s="489" t="s">
        <v>2208</v>
      </c>
      <c r="AN1071" s="299"/>
      <c r="AO1071" s="299"/>
      <c r="AP1071" s="299"/>
      <c r="AQ1071" s="299"/>
      <c r="AR1071" s="299"/>
      <c r="AS1071" s="299"/>
      <c r="AT1071" s="299"/>
      <c r="AU1071" s="299"/>
      <c r="AV1071" s="299"/>
      <c r="AW1071" s="299"/>
      <c r="AX1071" s="299"/>
      <c r="AY1071" s="299"/>
    </row>
    <row r="1072" spans="2:65" s="501" customFormat="1" ht="12" hidden="1" customHeight="1" outlineLevel="1" x14ac:dyDescent="0.35">
      <c r="B1072" s="175"/>
      <c r="C1072" s="702" t="s">
        <v>3282</v>
      </c>
      <c r="D1072" s="703"/>
      <c r="E1072" s="306" t="s">
        <v>3283</v>
      </c>
      <c r="F1072" s="489" t="s">
        <v>2208</v>
      </c>
      <c r="G1072" s="489" t="s">
        <v>2208</v>
      </c>
      <c r="H1072" s="489" t="s">
        <v>2208</v>
      </c>
      <c r="I1072" s="489" t="s">
        <v>2208</v>
      </c>
      <c r="J1072" s="489" t="s">
        <v>2208</v>
      </c>
      <c r="K1072" s="489" t="s">
        <v>2208</v>
      </c>
      <c r="L1072" s="489" t="s">
        <v>2208</v>
      </c>
      <c r="M1072" s="489" t="s">
        <v>2208</v>
      </c>
      <c r="N1072" s="489" t="s">
        <v>2208</v>
      </c>
      <c r="O1072" s="489" t="s">
        <v>2208</v>
      </c>
      <c r="P1072" s="489" t="s">
        <v>2208</v>
      </c>
      <c r="Q1072" s="489" t="s">
        <v>2208</v>
      </c>
      <c r="R1072" s="489" t="s">
        <v>2208</v>
      </c>
      <c r="S1072" s="489" t="s">
        <v>2208</v>
      </c>
      <c r="T1072" s="489" t="s">
        <v>2208</v>
      </c>
      <c r="U1072" s="489" t="s">
        <v>2208</v>
      </c>
      <c r="V1072" s="489" t="s">
        <v>2208</v>
      </c>
      <c r="W1072" s="489" t="s">
        <v>2208</v>
      </c>
      <c r="X1072" s="489" t="s">
        <v>2208</v>
      </c>
      <c r="Y1072" s="489" t="s">
        <v>2208</v>
      </c>
      <c r="Z1072" s="489" t="s">
        <v>2208</v>
      </c>
      <c r="AA1072" s="489" t="s">
        <v>2208</v>
      </c>
      <c r="AB1072" s="489" t="s">
        <v>2208</v>
      </c>
      <c r="AC1072" s="489" t="s">
        <v>2208</v>
      </c>
      <c r="AD1072" s="489" t="s">
        <v>2208</v>
      </c>
      <c r="AE1072" s="489" t="s">
        <v>2208</v>
      </c>
      <c r="AF1072" s="489" t="s">
        <v>2208</v>
      </c>
      <c r="AG1072" s="489" t="s">
        <v>2208</v>
      </c>
      <c r="AH1072" s="489" t="s">
        <v>2208</v>
      </c>
      <c r="AI1072" s="489" t="s">
        <v>2208</v>
      </c>
      <c r="AJ1072" s="489" t="s">
        <v>2208</v>
      </c>
      <c r="AK1072" s="489" t="s">
        <v>2208</v>
      </c>
      <c r="AL1072" s="489" t="s">
        <v>2208</v>
      </c>
      <c r="AM1072" s="489" t="s">
        <v>2208</v>
      </c>
      <c r="AN1072" s="299"/>
      <c r="AO1072" s="299"/>
      <c r="AP1072" s="299"/>
      <c r="AQ1072" s="299"/>
      <c r="AR1072" s="299"/>
      <c r="AS1072" s="299"/>
      <c r="AT1072" s="299"/>
      <c r="AU1072" s="299"/>
      <c r="AV1072" s="299"/>
      <c r="AW1072" s="299"/>
      <c r="AX1072" s="299"/>
      <c r="AY1072" s="299"/>
    </row>
    <row r="1073" spans="2:51" s="501" customFormat="1" ht="12" hidden="1" customHeight="1" outlineLevel="1" x14ac:dyDescent="0.35">
      <c r="B1073" s="175"/>
      <c r="C1073" s="702" t="s">
        <v>3284</v>
      </c>
      <c r="D1073" s="703"/>
      <c r="E1073" s="306" t="s">
        <v>3285</v>
      </c>
      <c r="F1073" s="489" t="s">
        <v>2208</v>
      </c>
      <c r="G1073" s="489" t="s">
        <v>2208</v>
      </c>
      <c r="H1073" s="489" t="s">
        <v>2208</v>
      </c>
      <c r="I1073" s="489" t="s">
        <v>2208</v>
      </c>
      <c r="J1073" s="489" t="s">
        <v>2208</v>
      </c>
      <c r="K1073" s="489" t="s">
        <v>2208</v>
      </c>
      <c r="L1073" s="489" t="s">
        <v>2208</v>
      </c>
      <c r="M1073" s="489" t="s">
        <v>2208</v>
      </c>
      <c r="N1073" s="489" t="s">
        <v>2208</v>
      </c>
      <c r="O1073" s="489" t="s">
        <v>2208</v>
      </c>
      <c r="P1073" s="489" t="s">
        <v>2208</v>
      </c>
      <c r="Q1073" s="489" t="s">
        <v>2208</v>
      </c>
      <c r="R1073" s="489" t="s">
        <v>2208</v>
      </c>
      <c r="S1073" s="489" t="s">
        <v>2208</v>
      </c>
      <c r="T1073" s="489" t="s">
        <v>2208</v>
      </c>
      <c r="U1073" s="489" t="s">
        <v>2208</v>
      </c>
      <c r="V1073" s="489" t="s">
        <v>2208</v>
      </c>
      <c r="W1073" s="489" t="s">
        <v>2208</v>
      </c>
      <c r="X1073" s="489" t="s">
        <v>2208</v>
      </c>
      <c r="Y1073" s="489" t="s">
        <v>2208</v>
      </c>
      <c r="Z1073" s="489" t="s">
        <v>2208</v>
      </c>
      <c r="AA1073" s="489" t="s">
        <v>2208</v>
      </c>
      <c r="AB1073" s="489" t="s">
        <v>2208</v>
      </c>
      <c r="AC1073" s="489" t="s">
        <v>2208</v>
      </c>
      <c r="AD1073" s="489" t="s">
        <v>2208</v>
      </c>
      <c r="AE1073" s="489" t="s">
        <v>2208</v>
      </c>
      <c r="AF1073" s="489" t="s">
        <v>2208</v>
      </c>
      <c r="AG1073" s="489" t="s">
        <v>2208</v>
      </c>
      <c r="AH1073" s="489" t="s">
        <v>2208</v>
      </c>
      <c r="AI1073" s="489" t="s">
        <v>2208</v>
      </c>
      <c r="AJ1073" s="489" t="s">
        <v>2208</v>
      </c>
      <c r="AK1073" s="489" t="s">
        <v>2208</v>
      </c>
      <c r="AL1073" s="489" t="s">
        <v>2208</v>
      </c>
      <c r="AM1073" s="489" t="s">
        <v>2208</v>
      </c>
      <c r="AN1073" s="299"/>
      <c r="AO1073" s="299"/>
      <c r="AP1073" s="299"/>
      <c r="AQ1073" s="299"/>
      <c r="AR1073" s="299"/>
      <c r="AS1073" s="299"/>
      <c r="AT1073" s="299"/>
      <c r="AU1073" s="299"/>
      <c r="AV1073" s="299"/>
      <c r="AW1073" s="299"/>
      <c r="AX1073" s="299"/>
      <c r="AY1073" s="299"/>
    </row>
    <row r="1074" spans="2:51" s="501" customFormat="1" ht="12" hidden="1" customHeight="1" outlineLevel="1" x14ac:dyDescent="0.35">
      <c r="B1074" s="175"/>
      <c r="C1074" s="702" t="s">
        <v>3286</v>
      </c>
      <c r="D1074" s="703"/>
      <c r="E1074" s="306" t="s">
        <v>3287</v>
      </c>
      <c r="F1074" s="489" t="s">
        <v>2208</v>
      </c>
      <c r="G1074" s="489" t="s">
        <v>2208</v>
      </c>
      <c r="H1074" s="489" t="s">
        <v>2208</v>
      </c>
      <c r="I1074" s="489" t="s">
        <v>2208</v>
      </c>
      <c r="J1074" s="489" t="s">
        <v>2208</v>
      </c>
      <c r="K1074" s="489" t="s">
        <v>2208</v>
      </c>
      <c r="L1074" s="489" t="s">
        <v>2208</v>
      </c>
      <c r="M1074" s="489" t="s">
        <v>2208</v>
      </c>
      <c r="N1074" s="489" t="s">
        <v>2208</v>
      </c>
      <c r="O1074" s="489" t="s">
        <v>2208</v>
      </c>
      <c r="P1074" s="489" t="s">
        <v>2208</v>
      </c>
      <c r="Q1074" s="489" t="s">
        <v>2208</v>
      </c>
      <c r="R1074" s="489" t="s">
        <v>2208</v>
      </c>
      <c r="S1074" s="489" t="s">
        <v>2208</v>
      </c>
      <c r="T1074" s="489" t="s">
        <v>2208</v>
      </c>
      <c r="U1074" s="489" t="s">
        <v>2208</v>
      </c>
      <c r="V1074" s="489" t="s">
        <v>2208</v>
      </c>
      <c r="W1074" s="489" t="s">
        <v>2208</v>
      </c>
      <c r="X1074" s="489" t="s">
        <v>2208</v>
      </c>
      <c r="Y1074" s="489" t="s">
        <v>2208</v>
      </c>
      <c r="Z1074" s="489" t="s">
        <v>2208</v>
      </c>
      <c r="AA1074" s="489" t="s">
        <v>2208</v>
      </c>
      <c r="AB1074" s="489" t="s">
        <v>2208</v>
      </c>
      <c r="AC1074" s="489" t="s">
        <v>2208</v>
      </c>
      <c r="AD1074" s="489" t="s">
        <v>2208</v>
      </c>
      <c r="AE1074" s="489" t="s">
        <v>2208</v>
      </c>
      <c r="AF1074" s="489" t="s">
        <v>2208</v>
      </c>
      <c r="AG1074" s="489" t="s">
        <v>2208</v>
      </c>
      <c r="AH1074" s="489" t="s">
        <v>2208</v>
      </c>
      <c r="AI1074" s="489" t="s">
        <v>2208</v>
      </c>
      <c r="AJ1074" s="489" t="s">
        <v>2208</v>
      </c>
      <c r="AK1074" s="489" t="s">
        <v>2208</v>
      </c>
      <c r="AL1074" s="489" t="s">
        <v>2208</v>
      </c>
      <c r="AM1074" s="489" t="s">
        <v>2208</v>
      </c>
      <c r="AN1074" s="299"/>
      <c r="AO1074" s="299"/>
      <c r="AP1074" s="299"/>
      <c r="AQ1074" s="299"/>
      <c r="AR1074" s="299"/>
      <c r="AS1074" s="299"/>
      <c r="AT1074" s="299"/>
      <c r="AU1074" s="299"/>
      <c r="AV1074" s="299"/>
      <c r="AW1074" s="299"/>
      <c r="AX1074" s="299"/>
      <c r="AY1074" s="299"/>
    </row>
    <row r="1075" spans="2:51" s="501" customFormat="1" ht="12" hidden="1" customHeight="1" outlineLevel="1" x14ac:dyDescent="0.35">
      <c r="B1075" s="175"/>
      <c r="C1075" s="702" t="s">
        <v>3288</v>
      </c>
      <c r="D1075" s="703"/>
      <c r="E1075" s="306" t="s">
        <v>3289</v>
      </c>
      <c r="F1075" s="489" t="s">
        <v>2208</v>
      </c>
      <c r="G1075" s="489" t="s">
        <v>2208</v>
      </c>
      <c r="H1075" s="489" t="s">
        <v>2208</v>
      </c>
      <c r="I1075" s="489" t="s">
        <v>2208</v>
      </c>
      <c r="J1075" s="489" t="s">
        <v>2208</v>
      </c>
      <c r="K1075" s="489" t="s">
        <v>2208</v>
      </c>
      <c r="L1075" s="489" t="s">
        <v>2208</v>
      </c>
      <c r="M1075" s="489" t="s">
        <v>2208</v>
      </c>
      <c r="N1075" s="489" t="s">
        <v>2208</v>
      </c>
      <c r="O1075" s="489" t="s">
        <v>2208</v>
      </c>
      <c r="P1075" s="489" t="s">
        <v>2208</v>
      </c>
      <c r="Q1075" s="489" t="s">
        <v>2208</v>
      </c>
      <c r="R1075" s="489" t="s">
        <v>2208</v>
      </c>
      <c r="S1075" s="489" t="s">
        <v>2208</v>
      </c>
      <c r="T1075" s="489" t="s">
        <v>2208</v>
      </c>
      <c r="U1075" s="489" t="s">
        <v>2208</v>
      </c>
      <c r="V1075" s="489" t="s">
        <v>2208</v>
      </c>
      <c r="W1075" s="489" t="s">
        <v>2208</v>
      </c>
      <c r="X1075" s="489" t="s">
        <v>2208</v>
      </c>
      <c r="Y1075" s="489" t="s">
        <v>2208</v>
      </c>
      <c r="Z1075" s="489" t="s">
        <v>2208</v>
      </c>
      <c r="AA1075" s="489" t="s">
        <v>2208</v>
      </c>
      <c r="AB1075" s="489" t="s">
        <v>2208</v>
      </c>
      <c r="AC1075" s="489" t="s">
        <v>2208</v>
      </c>
      <c r="AD1075" s="489" t="s">
        <v>2208</v>
      </c>
      <c r="AE1075" s="489" t="s">
        <v>2208</v>
      </c>
      <c r="AF1075" s="489" t="s">
        <v>2208</v>
      </c>
      <c r="AG1075" s="489" t="s">
        <v>2208</v>
      </c>
      <c r="AH1075" s="489" t="s">
        <v>2208</v>
      </c>
      <c r="AI1075" s="489" t="s">
        <v>2208</v>
      </c>
      <c r="AJ1075" s="489" t="s">
        <v>2208</v>
      </c>
      <c r="AK1075" s="489" t="s">
        <v>2208</v>
      </c>
      <c r="AL1075" s="489" t="s">
        <v>2208</v>
      </c>
      <c r="AM1075" s="489" t="s">
        <v>2208</v>
      </c>
      <c r="AN1075" s="299"/>
      <c r="AO1075" s="299"/>
      <c r="AP1075" s="299"/>
      <c r="AQ1075" s="299"/>
      <c r="AR1075" s="299"/>
      <c r="AS1075" s="299"/>
      <c r="AT1075" s="299"/>
      <c r="AU1075" s="299"/>
      <c r="AV1075" s="299"/>
      <c r="AW1075" s="299"/>
      <c r="AX1075" s="299"/>
      <c r="AY1075" s="299"/>
    </row>
    <row r="1076" spans="2:51" s="501" customFormat="1" ht="12" hidden="1" customHeight="1" outlineLevel="1" x14ac:dyDescent="0.35">
      <c r="B1076" s="175"/>
      <c r="C1076" s="702" t="s">
        <v>3290</v>
      </c>
      <c r="D1076" s="703"/>
      <c r="E1076" s="306" t="s">
        <v>3291</v>
      </c>
      <c r="F1076" s="489" t="s">
        <v>2208</v>
      </c>
      <c r="G1076" s="489" t="s">
        <v>2208</v>
      </c>
      <c r="H1076" s="489" t="s">
        <v>2208</v>
      </c>
      <c r="I1076" s="489" t="s">
        <v>2208</v>
      </c>
      <c r="J1076" s="489" t="s">
        <v>2208</v>
      </c>
      <c r="K1076" s="489" t="s">
        <v>2208</v>
      </c>
      <c r="L1076" s="489" t="s">
        <v>2208</v>
      </c>
      <c r="M1076" s="489" t="s">
        <v>2208</v>
      </c>
      <c r="N1076" s="489" t="s">
        <v>2208</v>
      </c>
      <c r="O1076" s="489" t="s">
        <v>2208</v>
      </c>
      <c r="P1076" s="489" t="s">
        <v>2208</v>
      </c>
      <c r="Q1076" s="489" t="s">
        <v>2208</v>
      </c>
      <c r="R1076" s="489" t="s">
        <v>2208</v>
      </c>
      <c r="S1076" s="489" t="s">
        <v>2208</v>
      </c>
      <c r="T1076" s="489" t="s">
        <v>2208</v>
      </c>
      <c r="U1076" s="489" t="s">
        <v>2208</v>
      </c>
      <c r="V1076" s="489" t="s">
        <v>2208</v>
      </c>
      <c r="W1076" s="489" t="s">
        <v>2208</v>
      </c>
      <c r="X1076" s="489" t="s">
        <v>2208</v>
      </c>
      <c r="Y1076" s="489" t="s">
        <v>2208</v>
      </c>
      <c r="Z1076" s="489" t="s">
        <v>2208</v>
      </c>
      <c r="AA1076" s="489" t="s">
        <v>2208</v>
      </c>
      <c r="AB1076" s="489" t="s">
        <v>2208</v>
      </c>
      <c r="AC1076" s="489" t="s">
        <v>2208</v>
      </c>
      <c r="AD1076" s="489" t="s">
        <v>2208</v>
      </c>
      <c r="AE1076" s="489" t="s">
        <v>2208</v>
      </c>
      <c r="AF1076" s="489" t="s">
        <v>2208</v>
      </c>
      <c r="AG1076" s="489" t="s">
        <v>2208</v>
      </c>
      <c r="AH1076" s="489" t="s">
        <v>2208</v>
      </c>
      <c r="AI1076" s="489" t="s">
        <v>2208</v>
      </c>
      <c r="AJ1076" s="489" t="s">
        <v>2208</v>
      </c>
      <c r="AK1076" s="489" t="s">
        <v>2208</v>
      </c>
      <c r="AL1076" s="489" t="s">
        <v>2208</v>
      </c>
      <c r="AM1076" s="489" t="s">
        <v>2208</v>
      </c>
      <c r="AN1076" s="299"/>
      <c r="AO1076" s="299"/>
      <c r="AP1076" s="299"/>
      <c r="AQ1076" s="299"/>
      <c r="AR1076" s="299"/>
      <c r="AS1076" s="299"/>
      <c r="AT1076" s="299"/>
      <c r="AU1076" s="299"/>
      <c r="AV1076" s="299"/>
      <c r="AW1076" s="299"/>
      <c r="AX1076" s="299"/>
      <c r="AY1076" s="299"/>
    </row>
    <row r="1077" spans="2:51" s="501" customFormat="1" ht="12" hidden="1" customHeight="1" outlineLevel="1" x14ac:dyDescent="0.35">
      <c r="B1077" s="175"/>
      <c r="C1077" s="702" t="s">
        <v>3292</v>
      </c>
      <c r="D1077" s="703"/>
      <c r="E1077" s="306" t="s">
        <v>3293</v>
      </c>
      <c r="F1077" s="489" t="s">
        <v>2208</v>
      </c>
      <c r="G1077" s="489" t="s">
        <v>2208</v>
      </c>
      <c r="H1077" s="489" t="s">
        <v>2208</v>
      </c>
      <c r="I1077" s="489" t="s">
        <v>2208</v>
      </c>
      <c r="J1077" s="489" t="s">
        <v>2208</v>
      </c>
      <c r="K1077" s="489" t="s">
        <v>2208</v>
      </c>
      <c r="L1077" s="489" t="s">
        <v>2208</v>
      </c>
      <c r="M1077" s="489" t="s">
        <v>2208</v>
      </c>
      <c r="N1077" s="489" t="s">
        <v>2208</v>
      </c>
      <c r="O1077" s="489" t="s">
        <v>2208</v>
      </c>
      <c r="P1077" s="489" t="s">
        <v>2208</v>
      </c>
      <c r="Q1077" s="489" t="s">
        <v>2208</v>
      </c>
      <c r="R1077" s="489" t="s">
        <v>2208</v>
      </c>
      <c r="S1077" s="489" t="s">
        <v>2208</v>
      </c>
      <c r="T1077" s="489" t="s">
        <v>2208</v>
      </c>
      <c r="U1077" s="489" t="s">
        <v>2208</v>
      </c>
      <c r="V1077" s="489" t="s">
        <v>2208</v>
      </c>
      <c r="W1077" s="489" t="s">
        <v>2208</v>
      </c>
      <c r="X1077" s="489" t="s">
        <v>2208</v>
      </c>
      <c r="Y1077" s="489" t="s">
        <v>2208</v>
      </c>
      <c r="Z1077" s="489" t="s">
        <v>2208</v>
      </c>
      <c r="AA1077" s="489" t="s">
        <v>2208</v>
      </c>
      <c r="AB1077" s="489" t="s">
        <v>2208</v>
      </c>
      <c r="AC1077" s="489" t="s">
        <v>2208</v>
      </c>
      <c r="AD1077" s="489" t="s">
        <v>2208</v>
      </c>
      <c r="AE1077" s="489" t="s">
        <v>2208</v>
      </c>
      <c r="AF1077" s="489" t="s">
        <v>2208</v>
      </c>
      <c r="AG1077" s="489" t="s">
        <v>2208</v>
      </c>
      <c r="AH1077" s="489" t="s">
        <v>2208</v>
      </c>
      <c r="AI1077" s="489" t="s">
        <v>2208</v>
      </c>
      <c r="AJ1077" s="489" t="s">
        <v>2208</v>
      </c>
      <c r="AK1077" s="489" t="s">
        <v>2208</v>
      </c>
      <c r="AL1077" s="489" t="s">
        <v>2208</v>
      </c>
      <c r="AM1077" s="489" t="s">
        <v>2208</v>
      </c>
      <c r="AN1077" s="299"/>
      <c r="AO1077" s="299"/>
      <c r="AP1077" s="299"/>
      <c r="AQ1077" s="299"/>
      <c r="AR1077" s="299"/>
      <c r="AS1077" s="299"/>
      <c r="AT1077" s="299"/>
      <c r="AU1077" s="299"/>
      <c r="AV1077" s="299"/>
      <c r="AW1077" s="299"/>
      <c r="AX1077" s="299"/>
      <c r="AY1077" s="299"/>
    </row>
    <row r="1078" spans="2:51" s="501" customFormat="1" ht="12" hidden="1" customHeight="1" outlineLevel="1" x14ac:dyDescent="0.35">
      <c r="B1078" s="175"/>
      <c r="C1078" s="702" t="s">
        <v>3294</v>
      </c>
      <c r="D1078" s="703"/>
      <c r="E1078" s="306" t="s">
        <v>3295</v>
      </c>
      <c r="F1078" s="489" t="s">
        <v>2208</v>
      </c>
      <c r="G1078" s="489" t="s">
        <v>2208</v>
      </c>
      <c r="H1078" s="489" t="s">
        <v>2208</v>
      </c>
      <c r="I1078" s="489" t="s">
        <v>2208</v>
      </c>
      <c r="J1078" s="489" t="s">
        <v>2208</v>
      </c>
      <c r="K1078" s="489" t="s">
        <v>2208</v>
      </c>
      <c r="L1078" s="489" t="s">
        <v>2208</v>
      </c>
      <c r="M1078" s="489" t="s">
        <v>2208</v>
      </c>
      <c r="N1078" s="489" t="s">
        <v>2208</v>
      </c>
      <c r="O1078" s="489" t="s">
        <v>2208</v>
      </c>
      <c r="P1078" s="489" t="s">
        <v>2208</v>
      </c>
      <c r="Q1078" s="489" t="s">
        <v>2208</v>
      </c>
      <c r="R1078" s="489" t="s">
        <v>2208</v>
      </c>
      <c r="S1078" s="489" t="s">
        <v>2208</v>
      </c>
      <c r="T1078" s="489" t="s">
        <v>2208</v>
      </c>
      <c r="U1078" s="489" t="s">
        <v>2208</v>
      </c>
      <c r="V1078" s="489" t="s">
        <v>2208</v>
      </c>
      <c r="W1078" s="489" t="s">
        <v>2208</v>
      </c>
      <c r="X1078" s="489" t="s">
        <v>2208</v>
      </c>
      <c r="Y1078" s="489" t="s">
        <v>2208</v>
      </c>
      <c r="Z1078" s="489" t="s">
        <v>2208</v>
      </c>
      <c r="AA1078" s="489" t="s">
        <v>2208</v>
      </c>
      <c r="AB1078" s="489" t="s">
        <v>2208</v>
      </c>
      <c r="AC1078" s="489" t="s">
        <v>2208</v>
      </c>
      <c r="AD1078" s="489" t="s">
        <v>2208</v>
      </c>
      <c r="AE1078" s="489" t="s">
        <v>2208</v>
      </c>
      <c r="AF1078" s="489" t="s">
        <v>2208</v>
      </c>
      <c r="AG1078" s="489" t="s">
        <v>2208</v>
      </c>
      <c r="AH1078" s="489" t="s">
        <v>2208</v>
      </c>
      <c r="AI1078" s="489" t="s">
        <v>2208</v>
      </c>
      <c r="AJ1078" s="489" t="s">
        <v>2208</v>
      </c>
      <c r="AK1078" s="489" t="s">
        <v>2208</v>
      </c>
      <c r="AL1078" s="489" t="s">
        <v>2208</v>
      </c>
      <c r="AM1078" s="489" t="s">
        <v>2208</v>
      </c>
      <c r="AN1078" s="299"/>
      <c r="AO1078" s="299"/>
      <c r="AP1078" s="299"/>
      <c r="AQ1078" s="299"/>
      <c r="AR1078" s="299"/>
      <c r="AS1078" s="299"/>
      <c r="AT1078" s="299"/>
      <c r="AU1078" s="299"/>
      <c r="AV1078" s="299"/>
      <c r="AW1078" s="299"/>
      <c r="AX1078" s="299"/>
      <c r="AY1078" s="299"/>
    </row>
    <row r="1079" spans="2:51" s="501" customFormat="1" ht="12" hidden="1" customHeight="1" outlineLevel="1" x14ac:dyDescent="0.35">
      <c r="B1079" s="175"/>
      <c r="C1079" s="702" t="s">
        <v>3296</v>
      </c>
      <c r="D1079" s="703"/>
      <c r="E1079" s="306" t="s">
        <v>3297</v>
      </c>
      <c r="F1079" s="489" t="s">
        <v>2208</v>
      </c>
      <c r="G1079" s="489" t="s">
        <v>2208</v>
      </c>
      <c r="H1079" s="489" t="s">
        <v>2208</v>
      </c>
      <c r="I1079" s="489" t="s">
        <v>2208</v>
      </c>
      <c r="J1079" s="489" t="s">
        <v>2208</v>
      </c>
      <c r="K1079" s="489" t="s">
        <v>2208</v>
      </c>
      <c r="L1079" s="489" t="s">
        <v>2208</v>
      </c>
      <c r="M1079" s="489" t="s">
        <v>2208</v>
      </c>
      <c r="N1079" s="489" t="s">
        <v>2208</v>
      </c>
      <c r="O1079" s="489" t="s">
        <v>2208</v>
      </c>
      <c r="P1079" s="489" t="s">
        <v>2208</v>
      </c>
      <c r="Q1079" s="489" t="s">
        <v>2208</v>
      </c>
      <c r="R1079" s="489" t="s">
        <v>2208</v>
      </c>
      <c r="S1079" s="489" t="s">
        <v>2208</v>
      </c>
      <c r="T1079" s="489" t="s">
        <v>2208</v>
      </c>
      <c r="U1079" s="489" t="s">
        <v>2208</v>
      </c>
      <c r="V1079" s="489" t="s">
        <v>2208</v>
      </c>
      <c r="W1079" s="489" t="s">
        <v>2208</v>
      </c>
      <c r="X1079" s="489" t="s">
        <v>2208</v>
      </c>
      <c r="Y1079" s="489" t="s">
        <v>2208</v>
      </c>
      <c r="Z1079" s="489" t="s">
        <v>2208</v>
      </c>
      <c r="AA1079" s="489" t="s">
        <v>2208</v>
      </c>
      <c r="AB1079" s="489" t="s">
        <v>2208</v>
      </c>
      <c r="AC1079" s="489" t="s">
        <v>2208</v>
      </c>
      <c r="AD1079" s="489" t="s">
        <v>2208</v>
      </c>
      <c r="AE1079" s="489" t="s">
        <v>2208</v>
      </c>
      <c r="AF1079" s="489" t="s">
        <v>2208</v>
      </c>
      <c r="AG1079" s="489" t="s">
        <v>2208</v>
      </c>
      <c r="AH1079" s="489" t="s">
        <v>2208</v>
      </c>
      <c r="AI1079" s="489" t="s">
        <v>2208</v>
      </c>
      <c r="AJ1079" s="489" t="s">
        <v>2208</v>
      </c>
      <c r="AK1079" s="489" t="s">
        <v>2208</v>
      </c>
      <c r="AL1079" s="489" t="s">
        <v>2208</v>
      </c>
      <c r="AM1079" s="489" t="s">
        <v>2208</v>
      </c>
      <c r="AN1079" s="299"/>
      <c r="AO1079" s="299"/>
      <c r="AP1079" s="299"/>
      <c r="AQ1079" s="299"/>
      <c r="AR1079" s="299"/>
      <c r="AS1079" s="299"/>
      <c r="AT1079" s="299"/>
      <c r="AU1079" s="299"/>
      <c r="AV1079" s="299"/>
      <c r="AW1079" s="299"/>
      <c r="AX1079" s="299"/>
      <c r="AY1079" s="299"/>
    </row>
    <row r="1080" spans="2:51" s="501" customFormat="1" ht="12" hidden="1" customHeight="1" outlineLevel="1" x14ac:dyDescent="0.35">
      <c r="B1080" s="175"/>
      <c r="C1080" s="702" t="s">
        <v>3298</v>
      </c>
      <c r="D1080" s="703"/>
      <c r="E1080" s="306" t="s">
        <v>3299</v>
      </c>
      <c r="F1080" s="489" t="s">
        <v>2208</v>
      </c>
      <c r="G1080" s="489" t="s">
        <v>2208</v>
      </c>
      <c r="H1080" s="489" t="s">
        <v>2208</v>
      </c>
      <c r="I1080" s="489" t="s">
        <v>2208</v>
      </c>
      <c r="J1080" s="489" t="s">
        <v>2208</v>
      </c>
      <c r="K1080" s="489" t="s">
        <v>2208</v>
      </c>
      <c r="L1080" s="489" t="s">
        <v>2208</v>
      </c>
      <c r="M1080" s="489" t="s">
        <v>2208</v>
      </c>
      <c r="N1080" s="489" t="s">
        <v>2208</v>
      </c>
      <c r="O1080" s="489" t="s">
        <v>2208</v>
      </c>
      <c r="P1080" s="489" t="s">
        <v>2208</v>
      </c>
      <c r="Q1080" s="489" t="s">
        <v>2208</v>
      </c>
      <c r="R1080" s="489" t="s">
        <v>2208</v>
      </c>
      <c r="S1080" s="489" t="s">
        <v>2208</v>
      </c>
      <c r="T1080" s="489" t="s">
        <v>2208</v>
      </c>
      <c r="U1080" s="489" t="s">
        <v>2208</v>
      </c>
      <c r="V1080" s="489" t="s">
        <v>2208</v>
      </c>
      <c r="W1080" s="489" t="s">
        <v>2208</v>
      </c>
      <c r="X1080" s="489" t="s">
        <v>2208</v>
      </c>
      <c r="Y1080" s="489" t="s">
        <v>2208</v>
      </c>
      <c r="Z1080" s="489" t="s">
        <v>2208</v>
      </c>
      <c r="AA1080" s="489" t="s">
        <v>2208</v>
      </c>
      <c r="AB1080" s="489" t="s">
        <v>2208</v>
      </c>
      <c r="AC1080" s="489" t="s">
        <v>2208</v>
      </c>
      <c r="AD1080" s="489" t="s">
        <v>2208</v>
      </c>
      <c r="AE1080" s="489" t="s">
        <v>2208</v>
      </c>
      <c r="AF1080" s="489" t="s">
        <v>2208</v>
      </c>
      <c r="AG1080" s="489" t="s">
        <v>2208</v>
      </c>
      <c r="AH1080" s="489" t="s">
        <v>2208</v>
      </c>
      <c r="AI1080" s="489" t="s">
        <v>2208</v>
      </c>
      <c r="AJ1080" s="489" t="s">
        <v>2208</v>
      </c>
      <c r="AK1080" s="489" t="s">
        <v>2208</v>
      </c>
      <c r="AL1080" s="489" t="s">
        <v>2208</v>
      </c>
      <c r="AM1080" s="489" t="s">
        <v>2208</v>
      </c>
      <c r="AN1080" s="299"/>
      <c r="AO1080" s="299"/>
      <c r="AP1080" s="299"/>
      <c r="AQ1080" s="299"/>
      <c r="AR1080" s="299"/>
      <c r="AS1080" s="299"/>
      <c r="AT1080" s="299"/>
      <c r="AU1080" s="299"/>
      <c r="AV1080" s="299"/>
      <c r="AW1080" s="299"/>
      <c r="AX1080" s="299"/>
      <c r="AY1080" s="299"/>
    </row>
    <row r="1081" spans="2:51" s="501" customFormat="1" ht="12" hidden="1" customHeight="1" outlineLevel="1" x14ac:dyDescent="0.35">
      <c r="B1081" s="175"/>
      <c r="C1081" s="702"/>
      <c r="D1081" s="703"/>
      <c r="E1081" s="516"/>
      <c r="F1081" s="516"/>
      <c r="G1081" s="516"/>
      <c r="H1081" s="516"/>
      <c r="I1081" s="516"/>
      <c r="J1081" s="516"/>
      <c r="K1081" s="516"/>
      <c r="L1081" s="516"/>
      <c r="M1081" s="516"/>
      <c r="N1081" s="516"/>
      <c r="O1081" s="516"/>
      <c r="P1081" s="516"/>
      <c r="Q1081" s="516"/>
      <c r="R1081" s="516"/>
      <c r="S1081" s="516"/>
      <c r="T1081" s="516"/>
      <c r="U1081" s="516"/>
      <c r="V1081" s="516"/>
      <c r="W1081" s="516"/>
      <c r="X1081" s="516"/>
      <c r="Y1081" s="516"/>
      <c r="Z1081" s="516"/>
      <c r="AA1081" s="516"/>
      <c r="AB1081" s="516"/>
      <c r="AC1081" s="516"/>
      <c r="AD1081" s="516"/>
      <c r="AE1081" s="516"/>
      <c r="AF1081" s="516"/>
      <c r="AG1081" s="516"/>
      <c r="AH1081" s="516"/>
      <c r="AI1081" s="516"/>
      <c r="AJ1081" s="516"/>
      <c r="AK1081" s="516"/>
      <c r="AL1081" s="516"/>
      <c r="AM1081" s="516"/>
      <c r="AN1081" s="299"/>
      <c r="AO1081" s="299"/>
      <c r="AP1081" s="299"/>
      <c r="AQ1081" s="299"/>
      <c r="AR1081" s="299"/>
      <c r="AS1081" s="299"/>
      <c r="AT1081" s="299"/>
      <c r="AU1081" s="299"/>
      <c r="AV1081" s="299"/>
      <c r="AW1081" s="299"/>
      <c r="AX1081" s="299"/>
      <c r="AY1081" s="299"/>
    </row>
    <row r="1082" spans="2:51" s="501" customFormat="1" ht="12" customHeight="1" collapsed="1" x14ac:dyDescent="0.35">
      <c r="B1082" s="660" t="s">
        <v>2302</v>
      </c>
      <c r="C1082" s="705"/>
      <c r="D1082" s="704"/>
      <c r="E1082" s="516"/>
      <c r="F1082" s="704"/>
      <c r="G1082" s="704"/>
      <c r="H1082" s="704"/>
      <c r="I1082" s="704"/>
      <c r="J1082" s="704"/>
      <c r="K1082" s="704"/>
      <c r="L1082" s="704"/>
      <c r="M1082" s="704"/>
      <c r="N1082" s="704"/>
      <c r="O1082" s="704"/>
      <c r="P1082" s="704"/>
      <c r="Q1082" s="704"/>
      <c r="R1082" s="704"/>
      <c r="S1082" s="704"/>
      <c r="T1082" s="704"/>
      <c r="U1082" s="704"/>
      <c r="V1082" s="704"/>
      <c r="W1082" s="704"/>
      <c r="X1082" s="704"/>
      <c r="Y1082" s="704"/>
      <c r="Z1082" s="704"/>
      <c r="AA1082" s="704"/>
      <c r="AB1082" s="704"/>
      <c r="AC1082" s="704"/>
      <c r="AD1082" s="704"/>
      <c r="AE1082" s="704"/>
      <c r="AF1082" s="704"/>
      <c r="AG1082" s="704"/>
      <c r="AH1082" s="704"/>
      <c r="AI1082" s="704"/>
      <c r="AJ1082" s="704"/>
      <c r="AK1082" s="704"/>
      <c r="AL1082" s="704"/>
      <c r="AM1082" s="704"/>
      <c r="AN1082" s="299"/>
      <c r="AO1082" s="299"/>
      <c r="AP1082" s="299"/>
      <c r="AQ1082" s="299"/>
      <c r="AR1082" s="299"/>
      <c r="AS1082" s="299"/>
      <c r="AT1082" s="299"/>
      <c r="AU1082" s="299"/>
      <c r="AV1082" s="299"/>
      <c r="AW1082" s="299"/>
      <c r="AX1082" s="299"/>
      <c r="AY1082" s="299"/>
    </row>
    <row r="1083" spans="2:51" s="501" customFormat="1" ht="12" customHeight="1" x14ac:dyDescent="0.35">
      <c r="B1083" s="299"/>
      <c r="C1083" s="705"/>
      <c r="D1083" s="704"/>
      <c r="E1083" s="491"/>
      <c r="F1083" s="492" t="s">
        <v>232</v>
      </c>
      <c r="G1083" s="492" t="s">
        <v>233</v>
      </c>
      <c r="H1083" s="492" t="s">
        <v>234</v>
      </c>
      <c r="I1083" s="492" t="s">
        <v>235</v>
      </c>
      <c r="J1083" s="492" t="s">
        <v>236</v>
      </c>
      <c r="K1083" s="492" t="s">
        <v>237</v>
      </c>
      <c r="L1083" s="492" t="s">
        <v>238</v>
      </c>
      <c r="M1083" s="492" t="s">
        <v>239</v>
      </c>
      <c r="N1083" s="492" t="s">
        <v>240</v>
      </c>
      <c r="O1083" s="492" t="s">
        <v>241</v>
      </c>
      <c r="P1083" s="492" t="s">
        <v>242</v>
      </c>
      <c r="Q1083" s="492" t="s">
        <v>243</v>
      </c>
      <c r="R1083" s="492" t="s">
        <v>244</v>
      </c>
      <c r="S1083" s="492" t="s">
        <v>245</v>
      </c>
      <c r="T1083" s="492" t="s">
        <v>246</v>
      </c>
      <c r="U1083" s="492" t="s">
        <v>247</v>
      </c>
      <c r="V1083" s="492" t="s">
        <v>248</v>
      </c>
      <c r="W1083" s="492" t="s">
        <v>249</v>
      </c>
      <c r="X1083" s="492" t="s">
        <v>250</v>
      </c>
      <c r="Y1083" s="492" t="s">
        <v>251</v>
      </c>
      <c r="Z1083" s="492" t="s">
        <v>252</v>
      </c>
      <c r="AA1083" s="492" t="s">
        <v>253</v>
      </c>
      <c r="AB1083" s="492" t="s">
        <v>254</v>
      </c>
      <c r="AC1083" s="492" t="s">
        <v>255</v>
      </c>
      <c r="AD1083" s="492" t="s">
        <v>256</v>
      </c>
      <c r="AE1083" s="492" t="s">
        <v>257</v>
      </c>
      <c r="AF1083" s="492" t="s">
        <v>258</v>
      </c>
      <c r="AG1083" s="492" t="s">
        <v>259</v>
      </c>
      <c r="AH1083" s="492" t="s">
        <v>260</v>
      </c>
      <c r="AI1083" s="492" t="s">
        <v>261</v>
      </c>
      <c r="AJ1083" s="492" t="s">
        <v>262</v>
      </c>
      <c r="AK1083" s="492" t="s">
        <v>263</v>
      </c>
      <c r="AL1083" s="492" t="s">
        <v>264</v>
      </c>
      <c r="AM1083" s="492" t="s">
        <v>265</v>
      </c>
      <c r="AN1083" s="299"/>
      <c r="AO1083" s="299"/>
      <c r="AP1083" s="299"/>
      <c r="AQ1083" s="299"/>
      <c r="AR1083" s="299"/>
      <c r="AS1083" s="299"/>
      <c r="AT1083" s="299"/>
      <c r="AU1083" s="299"/>
      <c r="AV1083" s="299"/>
      <c r="AW1083" s="299"/>
      <c r="AX1083" s="299"/>
      <c r="AY1083" s="299"/>
    </row>
    <row r="1084" spans="2:51" s="501" customFormat="1" ht="12" hidden="1" customHeight="1" outlineLevel="1" x14ac:dyDescent="0.35">
      <c r="B1084" s="299"/>
      <c r="C1084" s="702"/>
      <c r="D1084" s="703"/>
      <c r="E1084" s="306"/>
      <c r="F1084" s="489"/>
      <c r="G1084" s="489"/>
      <c r="H1084" s="489"/>
      <c r="I1084" s="489"/>
      <c r="J1084" s="489"/>
      <c r="K1084" s="489"/>
      <c r="L1084" s="489"/>
      <c r="M1084" s="489"/>
      <c r="N1084" s="489"/>
      <c r="O1084" s="489"/>
      <c r="P1084" s="489"/>
      <c r="Q1084" s="489"/>
      <c r="R1084" s="489"/>
      <c r="S1084" s="489"/>
      <c r="T1084" s="489"/>
      <c r="U1084" s="489"/>
      <c r="V1084" s="489"/>
      <c r="W1084" s="489"/>
      <c r="X1084" s="489"/>
      <c r="Y1084" s="489"/>
      <c r="Z1084" s="489"/>
      <c r="AA1084" s="489"/>
      <c r="AB1084" s="489"/>
      <c r="AC1084" s="489"/>
      <c r="AD1084" s="489"/>
      <c r="AE1084" s="489"/>
      <c r="AF1084" s="489"/>
      <c r="AG1084" s="489"/>
      <c r="AH1084" s="489"/>
      <c r="AI1084" s="489"/>
      <c r="AJ1084" s="489"/>
      <c r="AK1084" s="489"/>
      <c r="AL1084" s="489"/>
      <c r="AM1084" s="489"/>
      <c r="AN1084" s="299"/>
      <c r="AO1084" s="299"/>
      <c r="AP1084" s="299"/>
      <c r="AQ1084" s="299"/>
      <c r="AR1084" s="299"/>
      <c r="AS1084" s="299"/>
      <c r="AT1084" s="299"/>
      <c r="AU1084" s="299"/>
      <c r="AV1084" s="299"/>
      <c r="AW1084" s="299"/>
      <c r="AX1084" s="299"/>
      <c r="AY1084" s="299"/>
    </row>
    <row r="1085" spans="2:51" s="501" customFormat="1" ht="12" hidden="1" customHeight="1" outlineLevel="1" x14ac:dyDescent="0.35">
      <c r="B1085" s="205" t="s">
        <v>757</v>
      </c>
      <c r="C1085" s="706" t="s">
        <v>3300</v>
      </c>
      <c r="D1085" s="703"/>
      <c r="E1085" s="306" t="s">
        <v>3301</v>
      </c>
      <c r="F1085" s="489" t="s">
        <v>2208</v>
      </c>
      <c r="G1085" s="489" t="s">
        <v>2208</v>
      </c>
      <c r="H1085" s="489" t="s">
        <v>2208</v>
      </c>
      <c r="I1085" s="489" t="s">
        <v>2208</v>
      </c>
      <c r="J1085" s="489" t="s">
        <v>2208</v>
      </c>
      <c r="K1085" s="489" t="s">
        <v>2208</v>
      </c>
      <c r="L1085" s="489" t="s">
        <v>2208</v>
      </c>
      <c r="M1085" s="489" t="s">
        <v>2208</v>
      </c>
      <c r="N1085" s="489" t="s">
        <v>2208</v>
      </c>
      <c r="O1085" s="489" t="s">
        <v>2208</v>
      </c>
      <c r="P1085" s="489" t="s">
        <v>2208</v>
      </c>
      <c r="Q1085" s="489" t="s">
        <v>2208</v>
      </c>
      <c r="R1085" s="489" t="s">
        <v>2208</v>
      </c>
      <c r="S1085" s="489" t="s">
        <v>2208</v>
      </c>
      <c r="T1085" s="489" t="s">
        <v>2208</v>
      </c>
      <c r="U1085" s="489" t="s">
        <v>2208</v>
      </c>
      <c r="V1085" s="489" t="s">
        <v>2208</v>
      </c>
      <c r="W1085" s="489" t="s">
        <v>2208</v>
      </c>
      <c r="X1085" s="489" t="s">
        <v>2208</v>
      </c>
      <c r="Y1085" s="489" t="s">
        <v>2208</v>
      </c>
      <c r="Z1085" s="489" t="s">
        <v>2208</v>
      </c>
      <c r="AA1085" s="489" t="s">
        <v>2208</v>
      </c>
      <c r="AB1085" s="489" t="s">
        <v>2208</v>
      </c>
      <c r="AC1085" s="489" t="s">
        <v>2208</v>
      </c>
      <c r="AD1085" s="489" t="s">
        <v>2208</v>
      </c>
      <c r="AE1085" s="489" t="s">
        <v>2208</v>
      </c>
      <c r="AF1085" s="489" t="s">
        <v>2208</v>
      </c>
      <c r="AG1085" s="489" t="s">
        <v>2208</v>
      </c>
      <c r="AH1085" s="489" t="s">
        <v>2208</v>
      </c>
      <c r="AI1085" s="489" t="s">
        <v>2208</v>
      </c>
      <c r="AJ1085" s="489" t="s">
        <v>2208</v>
      </c>
      <c r="AK1085" s="489" t="s">
        <v>2208</v>
      </c>
      <c r="AL1085" s="489" t="s">
        <v>2208</v>
      </c>
      <c r="AM1085" s="489" t="s">
        <v>2208</v>
      </c>
      <c r="AN1085" s="299"/>
      <c r="AO1085" s="299"/>
      <c r="AP1085" s="299"/>
      <c r="AQ1085" s="299"/>
      <c r="AR1085" s="299"/>
      <c r="AS1085" s="299"/>
      <c r="AT1085" s="299"/>
      <c r="AU1085" s="299"/>
      <c r="AV1085" s="299"/>
      <c r="AW1085" s="299"/>
      <c r="AX1085" s="299"/>
      <c r="AY1085" s="299"/>
    </row>
    <row r="1086" spans="2:51" s="501" customFormat="1" ht="12" hidden="1" customHeight="1" outlineLevel="1" x14ac:dyDescent="0.35">
      <c r="B1086" s="205" t="s">
        <v>758</v>
      </c>
      <c r="C1086" s="706" t="s">
        <v>3302</v>
      </c>
      <c r="D1086" s="703"/>
      <c r="E1086" s="306" t="s">
        <v>3303</v>
      </c>
      <c r="F1086" s="489" t="s">
        <v>2208</v>
      </c>
      <c r="G1086" s="489" t="s">
        <v>2208</v>
      </c>
      <c r="H1086" s="489" t="s">
        <v>2208</v>
      </c>
      <c r="I1086" s="489" t="s">
        <v>2208</v>
      </c>
      <c r="J1086" s="489" t="s">
        <v>2208</v>
      </c>
      <c r="K1086" s="489" t="s">
        <v>2208</v>
      </c>
      <c r="L1086" s="489" t="s">
        <v>2208</v>
      </c>
      <c r="M1086" s="489" t="s">
        <v>2208</v>
      </c>
      <c r="N1086" s="489" t="s">
        <v>2208</v>
      </c>
      <c r="O1086" s="489" t="s">
        <v>2208</v>
      </c>
      <c r="P1086" s="489" t="s">
        <v>2208</v>
      </c>
      <c r="Q1086" s="489" t="s">
        <v>2208</v>
      </c>
      <c r="R1086" s="489" t="s">
        <v>2208</v>
      </c>
      <c r="S1086" s="489" t="s">
        <v>2208</v>
      </c>
      <c r="T1086" s="489" t="s">
        <v>2208</v>
      </c>
      <c r="U1086" s="489" t="s">
        <v>2208</v>
      </c>
      <c r="V1086" s="489" t="s">
        <v>2208</v>
      </c>
      <c r="W1086" s="489" t="s">
        <v>2208</v>
      </c>
      <c r="X1086" s="489" t="s">
        <v>2208</v>
      </c>
      <c r="Y1086" s="489" t="s">
        <v>2208</v>
      </c>
      <c r="Z1086" s="489" t="s">
        <v>2208</v>
      </c>
      <c r="AA1086" s="489" t="s">
        <v>2208</v>
      </c>
      <c r="AB1086" s="489" t="s">
        <v>2208</v>
      </c>
      <c r="AC1086" s="489" t="s">
        <v>2208</v>
      </c>
      <c r="AD1086" s="489" t="s">
        <v>2208</v>
      </c>
      <c r="AE1086" s="489" t="s">
        <v>2208</v>
      </c>
      <c r="AF1086" s="489" t="s">
        <v>2208</v>
      </c>
      <c r="AG1086" s="489" t="s">
        <v>2208</v>
      </c>
      <c r="AH1086" s="489" t="s">
        <v>2208</v>
      </c>
      <c r="AI1086" s="489" t="s">
        <v>2208</v>
      </c>
      <c r="AJ1086" s="489" t="s">
        <v>2208</v>
      </c>
      <c r="AK1086" s="489" t="s">
        <v>2208</v>
      </c>
      <c r="AL1086" s="489" t="s">
        <v>2208</v>
      </c>
      <c r="AM1086" s="489" t="s">
        <v>2208</v>
      </c>
      <c r="AN1086" s="299"/>
      <c r="AO1086" s="299"/>
      <c r="AP1086" s="299"/>
      <c r="AQ1086" s="299"/>
      <c r="AR1086" s="299"/>
      <c r="AS1086" s="299"/>
      <c r="AT1086" s="299"/>
      <c r="AU1086" s="299"/>
      <c r="AV1086" s="299"/>
      <c r="AW1086" s="299"/>
      <c r="AX1086" s="299"/>
      <c r="AY1086" s="299"/>
    </row>
    <row r="1087" spans="2:51" s="501" customFormat="1" ht="12" hidden="1" customHeight="1" outlineLevel="1" x14ac:dyDescent="0.35">
      <c r="B1087" s="205" t="s">
        <v>759</v>
      </c>
      <c r="C1087" s="706" t="s">
        <v>3304</v>
      </c>
      <c r="D1087" s="703"/>
      <c r="E1087" s="306" t="s">
        <v>3305</v>
      </c>
      <c r="F1087" s="489" t="s">
        <v>2208</v>
      </c>
      <c r="G1087" s="489" t="s">
        <v>2208</v>
      </c>
      <c r="H1087" s="489" t="s">
        <v>2208</v>
      </c>
      <c r="I1087" s="489" t="s">
        <v>2208</v>
      </c>
      <c r="J1087" s="489" t="s">
        <v>2208</v>
      </c>
      <c r="K1087" s="489" t="s">
        <v>2208</v>
      </c>
      <c r="L1087" s="489" t="s">
        <v>2208</v>
      </c>
      <c r="M1087" s="489" t="s">
        <v>2208</v>
      </c>
      <c r="N1087" s="489" t="s">
        <v>2208</v>
      </c>
      <c r="O1087" s="489" t="s">
        <v>2208</v>
      </c>
      <c r="P1087" s="489" t="s">
        <v>2208</v>
      </c>
      <c r="Q1087" s="489" t="s">
        <v>2208</v>
      </c>
      <c r="R1087" s="489" t="s">
        <v>2208</v>
      </c>
      <c r="S1087" s="489" t="s">
        <v>2208</v>
      </c>
      <c r="T1087" s="489" t="s">
        <v>2208</v>
      </c>
      <c r="U1087" s="489" t="s">
        <v>2208</v>
      </c>
      <c r="V1087" s="489" t="s">
        <v>2208</v>
      </c>
      <c r="W1087" s="489" t="s">
        <v>2208</v>
      </c>
      <c r="X1087" s="489" t="s">
        <v>2208</v>
      </c>
      <c r="Y1087" s="489" t="s">
        <v>2208</v>
      </c>
      <c r="Z1087" s="489" t="s">
        <v>2208</v>
      </c>
      <c r="AA1087" s="489" t="s">
        <v>2208</v>
      </c>
      <c r="AB1087" s="489" t="s">
        <v>2208</v>
      </c>
      <c r="AC1087" s="489" t="s">
        <v>2208</v>
      </c>
      <c r="AD1087" s="489" t="s">
        <v>2208</v>
      </c>
      <c r="AE1087" s="489" t="s">
        <v>2208</v>
      </c>
      <c r="AF1087" s="489" t="s">
        <v>2208</v>
      </c>
      <c r="AG1087" s="489" t="s">
        <v>2208</v>
      </c>
      <c r="AH1087" s="489" t="s">
        <v>2208</v>
      </c>
      <c r="AI1087" s="489" t="s">
        <v>2208</v>
      </c>
      <c r="AJ1087" s="489" t="s">
        <v>2208</v>
      </c>
      <c r="AK1087" s="489" t="s">
        <v>2208</v>
      </c>
      <c r="AL1087" s="489" t="s">
        <v>2208</v>
      </c>
      <c r="AM1087" s="489" t="s">
        <v>2208</v>
      </c>
      <c r="AN1087" s="299"/>
      <c r="AO1087" s="299"/>
      <c r="AP1087" s="299"/>
      <c r="AQ1087" s="299"/>
      <c r="AR1087" s="299"/>
      <c r="AS1087" s="299"/>
      <c r="AT1087" s="299"/>
      <c r="AU1087" s="299"/>
      <c r="AV1087" s="299"/>
      <c r="AW1087" s="299"/>
      <c r="AX1087" s="299"/>
      <c r="AY1087" s="299"/>
    </row>
    <row r="1088" spans="2:51" s="501" customFormat="1" ht="12" hidden="1" customHeight="1" outlineLevel="1" x14ac:dyDescent="0.35">
      <c r="B1088" s="205" t="s">
        <v>760</v>
      </c>
      <c r="C1088" s="706" t="s">
        <v>3306</v>
      </c>
      <c r="D1088" s="703"/>
      <c r="E1088" s="306" t="s">
        <v>3307</v>
      </c>
      <c r="F1088" s="489" t="s">
        <v>2208</v>
      </c>
      <c r="G1088" s="489" t="s">
        <v>2208</v>
      </c>
      <c r="H1088" s="489" t="s">
        <v>2208</v>
      </c>
      <c r="I1088" s="489" t="s">
        <v>2208</v>
      </c>
      <c r="J1088" s="489" t="s">
        <v>2208</v>
      </c>
      <c r="K1088" s="489" t="s">
        <v>2208</v>
      </c>
      <c r="L1088" s="489" t="s">
        <v>2208</v>
      </c>
      <c r="M1088" s="489" t="s">
        <v>2208</v>
      </c>
      <c r="N1088" s="489" t="s">
        <v>2208</v>
      </c>
      <c r="O1088" s="489" t="s">
        <v>2208</v>
      </c>
      <c r="P1088" s="489" t="s">
        <v>2208</v>
      </c>
      <c r="Q1088" s="489" t="s">
        <v>2208</v>
      </c>
      <c r="R1088" s="489" t="s">
        <v>2208</v>
      </c>
      <c r="S1088" s="489" t="s">
        <v>2208</v>
      </c>
      <c r="T1088" s="489" t="s">
        <v>2208</v>
      </c>
      <c r="U1088" s="489" t="s">
        <v>2208</v>
      </c>
      <c r="V1088" s="489" t="s">
        <v>2208</v>
      </c>
      <c r="W1088" s="489" t="s">
        <v>2208</v>
      </c>
      <c r="X1088" s="489" t="s">
        <v>2208</v>
      </c>
      <c r="Y1088" s="489" t="s">
        <v>2208</v>
      </c>
      <c r="Z1088" s="489" t="s">
        <v>2208</v>
      </c>
      <c r="AA1088" s="489" t="s">
        <v>2208</v>
      </c>
      <c r="AB1088" s="489" t="s">
        <v>2208</v>
      </c>
      <c r="AC1088" s="489" t="s">
        <v>2208</v>
      </c>
      <c r="AD1088" s="489" t="s">
        <v>2208</v>
      </c>
      <c r="AE1088" s="489" t="s">
        <v>2208</v>
      </c>
      <c r="AF1088" s="489" t="s">
        <v>2208</v>
      </c>
      <c r="AG1088" s="489" t="s">
        <v>2208</v>
      </c>
      <c r="AH1088" s="489" t="s">
        <v>2208</v>
      </c>
      <c r="AI1088" s="489" t="s">
        <v>2208</v>
      </c>
      <c r="AJ1088" s="489" t="s">
        <v>2208</v>
      </c>
      <c r="AK1088" s="489" t="s">
        <v>2208</v>
      </c>
      <c r="AL1088" s="489" t="s">
        <v>2208</v>
      </c>
      <c r="AM1088" s="489" t="s">
        <v>2208</v>
      </c>
      <c r="AN1088" s="299"/>
      <c r="AO1088" s="299"/>
      <c r="AP1088" s="299"/>
      <c r="AQ1088" s="299"/>
      <c r="AR1088" s="299"/>
      <c r="AS1088" s="299"/>
      <c r="AT1088" s="299"/>
      <c r="AU1088" s="299"/>
      <c r="AV1088" s="299"/>
      <c r="AW1088" s="299"/>
      <c r="AX1088" s="299"/>
      <c r="AY1088" s="299"/>
    </row>
    <row r="1089" spans="2:51" s="501" customFormat="1" ht="12" hidden="1" customHeight="1" outlineLevel="1" x14ac:dyDescent="0.35">
      <c r="B1089" s="205" t="s">
        <v>761</v>
      </c>
      <c r="C1089" s="706" t="s">
        <v>3308</v>
      </c>
      <c r="D1089" s="703"/>
      <c r="E1089" s="306" t="s">
        <v>3309</v>
      </c>
      <c r="F1089" s="489" t="s">
        <v>2208</v>
      </c>
      <c r="G1089" s="489" t="s">
        <v>2208</v>
      </c>
      <c r="H1089" s="489" t="s">
        <v>2208</v>
      </c>
      <c r="I1089" s="489" t="s">
        <v>2208</v>
      </c>
      <c r="J1089" s="489" t="s">
        <v>2208</v>
      </c>
      <c r="K1089" s="489" t="s">
        <v>2208</v>
      </c>
      <c r="L1089" s="489" t="s">
        <v>2208</v>
      </c>
      <c r="M1089" s="489" t="s">
        <v>2208</v>
      </c>
      <c r="N1089" s="489" t="s">
        <v>2208</v>
      </c>
      <c r="O1089" s="489" t="s">
        <v>2208</v>
      </c>
      <c r="P1089" s="489" t="s">
        <v>2208</v>
      </c>
      <c r="Q1089" s="489" t="s">
        <v>2208</v>
      </c>
      <c r="R1089" s="489" t="s">
        <v>2208</v>
      </c>
      <c r="S1089" s="489" t="s">
        <v>2208</v>
      </c>
      <c r="T1089" s="489" t="s">
        <v>2208</v>
      </c>
      <c r="U1089" s="489" t="s">
        <v>2208</v>
      </c>
      <c r="V1089" s="489" t="s">
        <v>2208</v>
      </c>
      <c r="W1089" s="489" t="s">
        <v>2208</v>
      </c>
      <c r="X1089" s="489" t="s">
        <v>2208</v>
      </c>
      <c r="Y1089" s="489" t="s">
        <v>2208</v>
      </c>
      <c r="Z1089" s="489" t="s">
        <v>2208</v>
      </c>
      <c r="AA1089" s="489" t="s">
        <v>2208</v>
      </c>
      <c r="AB1089" s="489" t="s">
        <v>2208</v>
      </c>
      <c r="AC1089" s="489" t="s">
        <v>2208</v>
      </c>
      <c r="AD1089" s="489" t="s">
        <v>2208</v>
      </c>
      <c r="AE1089" s="489" t="s">
        <v>2208</v>
      </c>
      <c r="AF1089" s="489" t="s">
        <v>2208</v>
      </c>
      <c r="AG1089" s="489" t="s">
        <v>2208</v>
      </c>
      <c r="AH1089" s="489" t="s">
        <v>2208</v>
      </c>
      <c r="AI1089" s="489" t="s">
        <v>2208</v>
      </c>
      <c r="AJ1089" s="489" t="s">
        <v>2208</v>
      </c>
      <c r="AK1089" s="489" t="s">
        <v>2208</v>
      </c>
      <c r="AL1089" s="489" t="s">
        <v>2208</v>
      </c>
      <c r="AM1089" s="489" t="s">
        <v>2208</v>
      </c>
      <c r="AN1089" s="299"/>
      <c r="AO1089" s="299"/>
      <c r="AP1089" s="299"/>
      <c r="AQ1089" s="299"/>
      <c r="AR1089" s="299"/>
      <c r="AS1089" s="299"/>
      <c r="AT1089" s="299"/>
      <c r="AU1089" s="299"/>
      <c r="AV1089" s="299"/>
      <c r="AW1089" s="299"/>
      <c r="AX1089" s="299"/>
      <c r="AY1089" s="299"/>
    </row>
    <row r="1090" spans="2:51" s="501" customFormat="1" ht="12" hidden="1" customHeight="1" outlineLevel="1" x14ac:dyDescent="0.35">
      <c r="B1090" s="205" t="s">
        <v>783</v>
      </c>
      <c r="C1090" s="706" t="s">
        <v>3310</v>
      </c>
      <c r="D1090" s="703"/>
      <c r="E1090" s="306" t="s">
        <v>3311</v>
      </c>
      <c r="F1090" s="489" t="s">
        <v>2208</v>
      </c>
      <c r="G1090" s="489" t="s">
        <v>2208</v>
      </c>
      <c r="H1090" s="489" t="s">
        <v>2208</v>
      </c>
      <c r="I1090" s="489" t="s">
        <v>2208</v>
      </c>
      <c r="J1090" s="489" t="s">
        <v>2208</v>
      </c>
      <c r="K1090" s="489" t="s">
        <v>2208</v>
      </c>
      <c r="L1090" s="489" t="s">
        <v>2208</v>
      </c>
      <c r="M1090" s="489" t="s">
        <v>2208</v>
      </c>
      <c r="N1090" s="489" t="s">
        <v>2208</v>
      </c>
      <c r="O1090" s="489" t="s">
        <v>2208</v>
      </c>
      <c r="P1090" s="489" t="s">
        <v>2208</v>
      </c>
      <c r="Q1090" s="489" t="s">
        <v>2208</v>
      </c>
      <c r="R1090" s="489" t="s">
        <v>2208</v>
      </c>
      <c r="S1090" s="489" t="s">
        <v>2208</v>
      </c>
      <c r="T1090" s="489" t="s">
        <v>2208</v>
      </c>
      <c r="U1090" s="489" t="s">
        <v>2208</v>
      </c>
      <c r="V1090" s="489" t="s">
        <v>2208</v>
      </c>
      <c r="W1090" s="489" t="s">
        <v>2208</v>
      </c>
      <c r="X1090" s="489" t="s">
        <v>2208</v>
      </c>
      <c r="Y1090" s="489" t="s">
        <v>2208</v>
      </c>
      <c r="Z1090" s="489" t="s">
        <v>2208</v>
      </c>
      <c r="AA1090" s="489" t="s">
        <v>2208</v>
      </c>
      <c r="AB1090" s="489" t="s">
        <v>2208</v>
      </c>
      <c r="AC1090" s="489" t="s">
        <v>2208</v>
      </c>
      <c r="AD1090" s="489" t="s">
        <v>2208</v>
      </c>
      <c r="AE1090" s="489" t="s">
        <v>2208</v>
      </c>
      <c r="AF1090" s="489" t="s">
        <v>2208</v>
      </c>
      <c r="AG1090" s="489" t="s">
        <v>2208</v>
      </c>
      <c r="AH1090" s="489" t="s">
        <v>2208</v>
      </c>
      <c r="AI1090" s="489" t="s">
        <v>2208</v>
      </c>
      <c r="AJ1090" s="489" t="s">
        <v>2208</v>
      </c>
      <c r="AK1090" s="489" t="s">
        <v>2208</v>
      </c>
      <c r="AL1090" s="489" t="s">
        <v>2208</v>
      </c>
      <c r="AM1090" s="489" t="s">
        <v>2208</v>
      </c>
      <c r="AN1090" s="299"/>
      <c r="AO1090" s="299"/>
      <c r="AP1090" s="299"/>
      <c r="AQ1090" s="299"/>
      <c r="AR1090" s="299"/>
      <c r="AS1090" s="299"/>
      <c r="AT1090" s="299"/>
      <c r="AU1090" s="299"/>
      <c r="AV1090" s="299"/>
      <c r="AW1090" s="299"/>
      <c r="AX1090" s="299"/>
      <c r="AY1090" s="299"/>
    </row>
    <row r="1091" spans="2:51" s="501" customFormat="1" ht="12" hidden="1" customHeight="1" outlineLevel="1" x14ac:dyDescent="0.35">
      <c r="B1091" s="205" t="s">
        <v>3312</v>
      </c>
      <c r="C1091" s="706" t="s">
        <v>3313</v>
      </c>
      <c r="D1091" s="703"/>
      <c r="E1091" s="306" t="s">
        <v>3314</v>
      </c>
      <c r="F1091" s="489" t="s">
        <v>2208</v>
      </c>
      <c r="G1091" s="489" t="s">
        <v>2208</v>
      </c>
      <c r="H1091" s="489" t="s">
        <v>2208</v>
      </c>
      <c r="I1091" s="489" t="s">
        <v>2208</v>
      </c>
      <c r="J1091" s="489" t="s">
        <v>2208</v>
      </c>
      <c r="K1091" s="489" t="s">
        <v>2208</v>
      </c>
      <c r="L1091" s="489" t="s">
        <v>2208</v>
      </c>
      <c r="M1091" s="489" t="s">
        <v>2208</v>
      </c>
      <c r="N1091" s="489" t="s">
        <v>2208</v>
      </c>
      <c r="O1091" s="489" t="s">
        <v>2208</v>
      </c>
      <c r="P1091" s="489" t="s">
        <v>2208</v>
      </c>
      <c r="Q1091" s="489" t="s">
        <v>2208</v>
      </c>
      <c r="R1091" s="489" t="s">
        <v>2208</v>
      </c>
      <c r="S1091" s="489" t="s">
        <v>2208</v>
      </c>
      <c r="T1091" s="489" t="s">
        <v>2208</v>
      </c>
      <c r="U1091" s="489" t="s">
        <v>2208</v>
      </c>
      <c r="V1091" s="489" t="s">
        <v>2208</v>
      </c>
      <c r="W1091" s="489" t="s">
        <v>2208</v>
      </c>
      <c r="X1091" s="489" t="s">
        <v>2208</v>
      </c>
      <c r="Y1091" s="489" t="s">
        <v>2208</v>
      </c>
      <c r="Z1091" s="489" t="s">
        <v>2208</v>
      </c>
      <c r="AA1091" s="489" t="s">
        <v>2208</v>
      </c>
      <c r="AB1091" s="489" t="s">
        <v>2208</v>
      </c>
      <c r="AC1091" s="489" t="s">
        <v>2208</v>
      </c>
      <c r="AD1091" s="489" t="s">
        <v>2208</v>
      </c>
      <c r="AE1091" s="489" t="s">
        <v>2208</v>
      </c>
      <c r="AF1091" s="489" t="s">
        <v>2208</v>
      </c>
      <c r="AG1091" s="489" t="s">
        <v>2208</v>
      </c>
      <c r="AH1091" s="489" t="s">
        <v>2208</v>
      </c>
      <c r="AI1091" s="489" t="s">
        <v>2208</v>
      </c>
      <c r="AJ1091" s="489" t="s">
        <v>2208</v>
      </c>
      <c r="AK1091" s="489" t="s">
        <v>2208</v>
      </c>
      <c r="AL1091" s="489" t="s">
        <v>2208</v>
      </c>
      <c r="AM1091" s="489" t="s">
        <v>2208</v>
      </c>
      <c r="AN1091" s="299"/>
      <c r="AO1091" s="299"/>
      <c r="AP1091" s="299"/>
      <c r="AQ1091" s="299"/>
      <c r="AR1091" s="299"/>
      <c r="AS1091" s="299"/>
      <c r="AT1091" s="299"/>
      <c r="AU1091" s="299"/>
      <c r="AV1091" s="299"/>
      <c r="AW1091" s="299"/>
      <c r="AX1091" s="299"/>
      <c r="AY1091" s="299"/>
    </row>
    <row r="1092" spans="2:51" s="501" customFormat="1" ht="12" hidden="1" customHeight="1" outlineLevel="1" x14ac:dyDescent="0.35">
      <c r="B1092" s="205" t="s">
        <v>766</v>
      </c>
      <c r="C1092" s="706" t="s">
        <v>3315</v>
      </c>
      <c r="D1092" s="703"/>
      <c r="E1092" s="306" t="s">
        <v>3316</v>
      </c>
      <c r="F1092" s="489" t="s">
        <v>2208</v>
      </c>
      <c r="G1092" s="489" t="s">
        <v>2208</v>
      </c>
      <c r="H1092" s="489" t="s">
        <v>2208</v>
      </c>
      <c r="I1092" s="489" t="s">
        <v>2208</v>
      </c>
      <c r="J1092" s="489" t="s">
        <v>2208</v>
      </c>
      <c r="K1092" s="489" t="s">
        <v>2208</v>
      </c>
      <c r="L1092" s="489" t="s">
        <v>2208</v>
      </c>
      <c r="M1092" s="489" t="s">
        <v>2208</v>
      </c>
      <c r="N1092" s="489" t="s">
        <v>2208</v>
      </c>
      <c r="O1092" s="489" t="s">
        <v>2208</v>
      </c>
      <c r="P1092" s="489" t="s">
        <v>2208</v>
      </c>
      <c r="Q1092" s="489" t="s">
        <v>2208</v>
      </c>
      <c r="R1092" s="489" t="s">
        <v>2208</v>
      </c>
      <c r="S1092" s="489" t="s">
        <v>2208</v>
      </c>
      <c r="T1092" s="489" t="s">
        <v>2208</v>
      </c>
      <c r="U1092" s="489" t="s">
        <v>2208</v>
      </c>
      <c r="V1092" s="489" t="s">
        <v>2208</v>
      </c>
      <c r="W1092" s="489" t="s">
        <v>2208</v>
      </c>
      <c r="X1092" s="489" t="s">
        <v>2208</v>
      </c>
      <c r="Y1092" s="489" t="s">
        <v>2208</v>
      </c>
      <c r="Z1092" s="489" t="s">
        <v>2208</v>
      </c>
      <c r="AA1092" s="489" t="s">
        <v>2208</v>
      </c>
      <c r="AB1092" s="489" t="s">
        <v>2208</v>
      </c>
      <c r="AC1092" s="489" t="s">
        <v>2208</v>
      </c>
      <c r="AD1092" s="489" t="s">
        <v>2208</v>
      </c>
      <c r="AE1092" s="489" t="s">
        <v>2208</v>
      </c>
      <c r="AF1092" s="489" t="s">
        <v>2208</v>
      </c>
      <c r="AG1092" s="489" t="s">
        <v>2208</v>
      </c>
      <c r="AH1092" s="489" t="s">
        <v>2208</v>
      </c>
      <c r="AI1092" s="489" t="s">
        <v>2208</v>
      </c>
      <c r="AJ1092" s="489" t="s">
        <v>2208</v>
      </c>
      <c r="AK1092" s="489" t="s">
        <v>2208</v>
      </c>
      <c r="AL1092" s="489" t="s">
        <v>2208</v>
      </c>
      <c r="AM1092" s="489" t="s">
        <v>2208</v>
      </c>
      <c r="AN1092" s="299"/>
      <c r="AO1092" s="299"/>
      <c r="AP1092" s="299"/>
      <c r="AQ1092" s="299"/>
      <c r="AR1092" s="299"/>
      <c r="AS1092" s="299"/>
      <c r="AT1092" s="299"/>
      <c r="AU1092" s="299"/>
      <c r="AV1092" s="299"/>
      <c r="AW1092" s="299"/>
      <c r="AX1092" s="299"/>
      <c r="AY1092" s="299"/>
    </row>
    <row r="1093" spans="2:51" s="501" customFormat="1" ht="12" hidden="1" customHeight="1" outlineLevel="1" x14ac:dyDescent="0.35">
      <c r="B1093" s="278"/>
      <c r="C1093" s="706" t="s">
        <v>3317</v>
      </c>
      <c r="D1093" s="703"/>
      <c r="E1093" s="306" t="s">
        <v>3318</v>
      </c>
      <c r="F1093" s="489" t="s">
        <v>2208</v>
      </c>
      <c r="G1093" s="489" t="s">
        <v>2208</v>
      </c>
      <c r="H1093" s="489" t="s">
        <v>2208</v>
      </c>
      <c r="I1093" s="489" t="s">
        <v>2208</v>
      </c>
      <c r="J1093" s="489" t="s">
        <v>2208</v>
      </c>
      <c r="K1093" s="489" t="s">
        <v>2208</v>
      </c>
      <c r="L1093" s="489" t="s">
        <v>2208</v>
      </c>
      <c r="M1093" s="489" t="s">
        <v>2208</v>
      </c>
      <c r="N1093" s="489" t="s">
        <v>2208</v>
      </c>
      <c r="O1093" s="489" t="s">
        <v>2208</v>
      </c>
      <c r="P1093" s="489" t="s">
        <v>2208</v>
      </c>
      <c r="Q1093" s="489" t="s">
        <v>2208</v>
      </c>
      <c r="R1093" s="489" t="s">
        <v>2208</v>
      </c>
      <c r="S1093" s="489" t="s">
        <v>2208</v>
      </c>
      <c r="T1093" s="489" t="s">
        <v>2208</v>
      </c>
      <c r="U1093" s="489" t="s">
        <v>2208</v>
      </c>
      <c r="V1093" s="489" t="s">
        <v>2208</v>
      </c>
      <c r="W1093" s="489" t="s">
        <v>2208</v>
      </c>
      <c r="X1093" s="489" t="s">
        <v>2208</v>
      </c>
      <c r="Y1093" s="489" t="s">
        <v>2208</v>
      </c>
      <c r="Z1093" s="489" t="s">
        <v>2208</v>
      </c>
      <c r="AA1093" s="489" t="s">
        <v>2208</v>
      </c>
      <c r="AB1093" s="489" t="s">
        <v>2208</v>
      </c>
      <c r="AC1093" s="489" t="s">
        <v>2208</v>
      </c>
      <c r="AD1093" s="489" t="s">
        <v>2208</v>
      </c>
      <c r="AE1093" s="489" t="s">
        <v>2208</v>
      </c>
      <c r="AF1093" s="489" t="s">
        <v>2208</v>
      </c>
      <c r="AG1093" s="489" t="s">
        <v>2208</v>
      </c>
      <c r="AH1093" s="489" t="s">
        <v>2208</v>
      </c>
      <c r="AI1093" s="489" t="s">
        <v>2208</v>
      </c>
      <c r="AJ1093" s="489" t="s">
        <v>2208</v>
      </c>
      <c r="AK1093" s="489" t="s">
        <v>2208</v>
      </c>
      <c r="AL1093" s="489" t="s">
        <v>2208</v>
      </c>
      <c r="AM1093" s="489" t="s">
        <v>2208</v>
      </c>
      <c r="AN1093" s="299"/>
      <c r="AO1093" s="299"/>
      <c r="AP1093" s="299"/>
      <c r="AQ1093" s="299"/>
      <c r="AR1093" s="299"/>
      <c r="AS1093" s="299"/>
      <c r="AT1093" s="299"/>
      <c r="AU1093" s="299"/>
      <c r="AV1093" s="299"/>
      <c r="AW1093" s="299"/>
      <c r="AX1093" s="299"/>
      <c r="AY1093" s="299"/>
    </row>
    <row r="1094" spans="2:51" s="501" customFormat="1" ht="12" hidden="1" customHeight="1" outlineLevel="1" x14ac:dyDescent="0.35">
      <c r="B1094" s="278"/>
      <c r="C1094" s="706"/>
      <c r="D1094" s="703"/>
      <c r="E1094" s="306"/>
      <c r="F1094" s="489"/>
      <c r="G1094" s="489"/>
      <c r="H1094" s="489"/>
      <c r="I1094" s="489"/>
      <c r="J1094" s="489"/>
      <c r="K1094" s="489"/>
      <c r="L1094" s="489"/>
      <c r="M1094" s="489"/>
      <c r="N1094" s="489"/>
      <c r="O1094" s="489"/>
      <c r="P1094" s="489"/>
      <c r="Q1094" s="489"/>
      <c r="R1094" s="489"/>
      <c r="S1094" s="489"/>
      <c r="T1094" s="489"/>
      <c r="U1094" s="489"/>
      <c r="V1094" s="489"/>
      <c r="W1094" s="489"/>
      <c r="X1094" s="489"/>
      <c r="Y1094" s="489"/>
      <c r="Z1094" s="489"/>
      <c r="AA1094" s="489"/>
      <c r="AB1094" s="489"/>
      <c r="AC1094" s="489"/>
      <c r="AD1094" s="489"/>
      <c r="AE1094" s="489"/>
      <c r="AF1094" s="489"/>
      <c r="AG1094" s="489"/>
      <c r="AH1094" s="489"/>
      <c r="AI1094" s="489"/>
      <c r="AJ1094" s="489"/>
      <c r="AK1094" s="489"/>
      <c r="AL1094" s="489"/>
      <c r="AM1094" s="489"/>
      <c r="AN1094" s="299"/>
      <c r="AO1094" s="299"/>
      <c r="AP1094" s="299"/>
      <c r="AQ1094" s="299"/>
      <c r="AR1094" s="299"/>
      <c r="AS1094" s="299"/>
      <c r="AT1094" s="299"/>
      <c r="AU1094" s="299"/>
      <c r="AV1094" s="299"/>
      <c r="AW1094" s="299"/>
      <c r="AX1094" s="299"/>
      <c r="AY1094" s="299"/>
    </row>
    <row r="1095" spans="2:51" s="501" customFormat="1" ht="12" hidden="1" customHeight="1" outlineLevel="1" x14ac:dyDescent="0.35">
      <c r="B1095" s="205" t="s">
        <v>786</v>
      </c>
      <c r="C1095" s="706" t="s">
        <v>3319</v>
      </c>
      <c r="D1095" s="703"/>
      <c r="E1095" s="306" t="s">
        <v>3320</v>
      </c>
      <c r="F1095" s="489" t="s">
        <v>2208</v>
      </c>
      <c r="G1095" s="489" t="s">
        <v>2208</v>
      </c>
      <c r="H1095" s="489" t="s">
        <v>2208</v>
      </c>
      <c r="I1095" s="489" t="s">
        <v>2208</v>
      </c>
      <c r="J1095" s="489" t="s">
        <v>2208</v>
      </c>
      <c r="K1095" s="489" t="s">
        <v>2208</v>
      </c>
      <c r="L1095" s="489" t="s">
        <v>2208</v>
      </c>
      <c r="M1095" s="489" t="s">
        <v>2208</v>
      </c>
      <c r="N1095" s="489" t="s">
        <v>2208</v>
      </c>
      <c r="O1095" s="489" t="s">
        <v>2208</v>
      </c>
      <c r="P1095" s="489" t="s">
        <v>2208</v>
      </c>
      <c r="Q1095" s="489" t="s">
        <v>2208</v>
      </c>
      <c r="R1095" s="489" t="s">
        <v>2208</v>
      </c>
      <c r="S1095" s="489" t="s">
        <v>2208</v>
      </c>
      <c r="T1095" s="489" t="s">
        <v>2208</v>
      </c>
      <c r="U1095" s="489" t="s">
        <v>2208</v>
      </c>
      <c r="V1095" s="489" t="s">
        <v>2208</v>
      </c>
      <c r="W1095" s="489" t="s">
        <v>2208</v>
      </c>
      <c r="X1095" s="489" t="s">
        <v>2208</v>
      </c>
      <c r="Y1095" s="489" t="s">
        <v>2208</v>
      </c>
      <c r="Z1095" s="489" t="s">
        <v>2208</v>
      </c>
      <c r="AA1095" s="489" t="s">
        <v>2208</v>
      </c>
      <c r="AB1095" s="489" t="s">
        <v>2208</v>
      </c>
      <c r="AC1095" s="489" t="s">
        <v>2208</v>
      </c>
      <c r="AD1095" s="489" t="s">
        <v>2208</v>
      </c>
      <c r="AE1095" s="489" t="s">
        <v>2208</v>
      </c>
      <c r="AF1095" s="489" t="s">
        <v>2208</v>
      </c>
      <c r="AG1095" s="489" t="s">
        <v>2208</v>
      </c>
      <c r="AH1095" s="489" t="s">
        <v>2208</v>
      </c>
      <c r="AI1095" s="489" t="s">
        <v>2208</v>
      </c>
      <c r="AJ1095" s="489" t="s">
        <v>2208</v>
      </c>
      <c r="AK1095" s="489" t="s">
        <v>2208</v>
      </c>
      <c r="AL1095" s="489" t="s">
        <v>2208</v>
      </c>
      <c r="AM1095" s="489" t="s">
        <v>2208</v>
      </c>
      <c r="AN1095" s="299"/>
      <c r="AO1095" s="299"/>
      <c r="AP1095" s="299"/>
      <c r="AQ1095" s="299"/>
      <c r="AR1095" s="299"/>
      <c r="AS1095" s="299"/>
      <c r="AT1095" s="299"/>
      <c r="AU1095" s="299"/>
      <c r="AV1095" s="299"/>
      <c r="AW1095" s="299"/>
      <c r="AX1095" s="299"/>
      <c r="AY1095" s="299"/>
    </row>
    <row r="1096" spans="2:51" s="501" customFormat="1" ht="12" hidden="1" customHeight="1" outlineLevel="1" x14ac:dyDescent="0.35">
      <c r="B1096" s="205" t="s">
        <v>787</v>
      </c>
      <c r="C1096" s="706" t="s">
        <v>3321</v>
      </c>
      <c r="D1096" s="703"/>
      <c r="E1096" s="306" t="s">
        <v>3322</v>
      </c>
      <c r="F1096" s="489" t="s">
        <v>2208</v>
      </c>
      <c r="G1096" s="489" t="s">
        <v>2208</v>
      </c>
      <c r="H1096" s="489" t="s">
        <v>2208</v>
      </c>
      <c r="I1096" s="489" t="s">
        <v>2208</v>
      </c>
      <c r="J1096" s="489" t="s">
        <v>2208</v>
      </c>
      <c r="K1096" s="489" t="s">
        <v>2208</v>
      </c>
      <c r="L1096" s="489" t="s">
        <v>2208</v>
      </c>
      <c r="M1096" s="489" t="s">
        <v>2208</v>
      </c>
      <c r="N1096" s="489" t="s">
        <v>2208</v>
      </c>
      <c r="O1096" s="489" t="s">
        <v>2208</v>
      </c>
      <c r="P1096" s="489" t="s">
        <v>2208</v>
      </c>
      <c r="Q1096" s="489" t="s">
        <v>2208</v>
      </c>
      <c r="R1096" s="489" t="s">
        <v>2208</v>
      </c>
      <c r="S1096" s="489" t="s">
        <v>2208</v>
      </c>
      <c r="T1096" s="489" t="s">
        <v>2208</v>
      </c>
      <c r="U1096" s="489" t="s">
        <v>2208</v>
      </c>
      <c r="V1096" s="489" t="s">
        <v>2208</v>
      </c>
      <c r="W1096" s="489" t="s">
        <v>2208</v>
      </c>
      <c r="X1096" s="489" t="s">
        <v>2208</v>
      </c>
      <c r="Y1096" s="489" t="s">
        <v>2208</v>
      </c>
      <c r="Z1096" s="489" t="s">
        <v>2208</v>
      </c>
      <c r="AA1096" s="489" t="s">
        <v>2208</v>
      </c>
      <c r="AB1096" s="489" t="s">
        <v>2208</v>
      </c>
      <c r="AC1096" s="489" t="s">
        <v>2208</v>
      </c>
      <c r="AD1096" s="489" t="s">
        <v>2208</v>
      </c>
      <c r="AE1096" s="489" t="s">
        <v>2208</v>
      </c>
      <c r="AF1096" s="489" t="s">
        <v>2208</v>
      </c>
      <c r="AG1096" s="489" t="s">
        <v>2208</v>
      </c>
      <c r="AH1096" s="489" t="s">
        <v>2208</v>
      </c>
      <c r="AI1096" s="489" t="s">
        <v>2208</v>
      </c>
      <c r="AJ1096" s="489" t="s">
        <v>2208</v>
      </c>
      <c r="AK1096" s="489" t="s">
        <v>2208</v>
      </c>
      <c r="AL1096" s="489" t="s">
        <v>2208</v>
      </c>
      <c r="AM1096" s="489" t="s">
        <v>2208</v>
      </c>
      <c r="AN1096" s="299"/>
      <c r="AO1096" s="299"/>
      <c r="AP1096" s="299"/>
      <c r="AQ1096" s="299"/>
      <c r="AR1096" s="299"/>
      <c r="AS1096" s="299"/>
      <c r="AT1096" s="299"/>
      <c r="AU1096" s="299"/>
      <c r="AV1096" s="299"/>
      <c r="AW1096" s="299"/>
      <c r="AX1096" s="299"/>
      <c r="AY1096" s="299"/>
    </row>
    <row r="1097" spans="2:51" s="501" customFormat="1" ht="12" hidden="1" customHeight="1" outlineLevel="1" x14ac:dyDescent="0.35">
      <c r="B1097" s="205" t="s">
        <v>772</v>
      </c>
      <c r="C1097" s="706" t="s">
        <v>3323</v>
      </c>
      <c r="D1097" s="703"/>
      <c r="E1097" s="306" t="s">
        <v>3324</v>
      </c>
      <c r="F1097" s="489" t="s">
        <v>2208</v>
      </c>
      <c r="G1097" s="489" t="s">
        <v>2208</v>
      </c>
      <c r="H1097" s="489" t="s">
        <v>2208</v>
      </c>
      <c r="I1097" s="489" t="s">
        <v>2208</v>
      </c>
      <c r="J1097" s="489" t="s">
        <v>2208</v>
      </c>
      <c r="K1097" s="489" t="s">
        <v>2208</v>
      </c>
      <c r="L1097" s="489" t="s">
        <v>2208</v>
      </c>
      <c r="M1097" s="489" t="s">
        <v>2208</v>
      </c>
      <c r="N1097" s="489" t="s">
        <v>2208</v>
      </c>
      <c r="O1097" s="489" t="s">
        <v>2208</v>
      </c>
      <c r="P1097" s="489" t="s">
        <v>2208</v>
      </c>
      <c r="Q1097" s="489" t="s">
        <v>2208</v>
      </c>
      <c r="R1097" s="489" t="s">
        <v>2208</v>
      </c>
      <c r="S1097" s="489" t="s">
        <v>2208</v>
      </c>
      <c r="T1097" s="489" t="s">
        <v>2208</v>
      </c>
      <c r="U1097" s="489" t="s">
        <v>2208</v>
      </c>
      <c r="V1097" s="489" t="s">
        <v>2208</v>
      </c>
      <c r="W1097" s="489" t="s">
        <v>2208</v>
      </c>
      <c r="X1097" s="489" t="s">
        <v>2208</v>
      </c>
      <c r="Y1097" s="489" t="s">
        <v>2208</v>
      </c>
      <c r="Z1097" s="489" t="s">
        <v>2208</v>
      </c>
      <c r="AA1097" s="489" t="s">
        <v>2208</v>
      </c>
      <c r="AB1097" s="489" t="s">
        <v>2208</v>
      </c>
      <c r="AC1097" s="489" t="s">
        <v>2208</v>
      </c>
      <c r="AD1097" s="489" t="s">
        <v>2208</v>
      </c>
      <c r="AE1097" s="489" t="s">
        <v>2208</v>
      </c>
      <c r="AF1097" s="489" t="s">
        <v>2208</v>
      </c>
      <c r="AG1097" s="489" t="s">
        <v>2208</v>
      </c>
      <c r="AH1097" s="489" t="s">
        <v>2208</v>
      </c>
      <c r="AI1097" s="489" t="s">
        <v>2208</v>
      </c>
      <c r="AJ1097" s="489" t="s">
        <v>2208</v>
      </c>
      <c r="AK1097" s="489" t="s">
        <v>2208</v>
      </c>
      <c r="AL1097" s="489" t="s">
        <v>2208</v>
      </c>
      <c r="AM1097" s="489" t="s">
        <v>2208</v>
      </c>
      <c r="AN1097" s="299"/>
      <c r="AO1097" s="299"/>
      <c r="AP1097" s="299"/>
      <c r="AQ1097" s="299"/>
      <c r="AR1097" s="299"/>
      <c r="AS1097" s="299"/>
      <c r="AT1097" s="299"/>
      <c r="AU1097" s="299"/>
      <c r="AV1097" s="299"/>
      <c r="AW1097" s="299"/>
      <c r="AX1097" s="299"/>
      <c r="AY1097" s="299"/>
    </row>
    <row r="1098" spans="2:51" s="501" customFormat="1" ht="12" hidden="1" customHeight="1" outlineLevel="1" x14ac:dyDescent="0.35">
      <c r="B1098" s="205" t="s">
        <v>788</v>
      </c>
      <c r="C1098" s="706" t="s">
        <v>3325</v>
      </c>
      <c r="D1098" s="703"/>
      <c r="E1098" s="306" t="s">
        <v>3326</v>
      </c>
      <c r="F1098" s="489" t="s">
        <v>2208</v>
      </c>
      <c r="G1098" s="489" t="s">
        <v>2208</v>
      </c>
      <c r="H1098" s="489" t="s">
        <v>2208</v>
      </c>
      <c r="I1098" s="489" t="s">
        <v>2208</v>
      </c>
      <c r="J1098" s="489" t="s">
        <v>2208</v>
      </c>
      <c r="K1098" s="489" t="s">
        <v>2208</v>
      </c>
      <c r="L1098" s="489" t="s">
        <v>2208</v>
      </c>
      <c r="M1098" s="489" t="s">
        <v>2208</v>
      </c>
      <c r="N1098" s="489" t="s">
        <v>2208</v>
      </c>
      <c r="O1098" s="489" t="s">
        <v>2208</v>
      </c>
      <c r="P1098" s="489" t="s">
        <v>2208</v>
      </c>
      <c r="Q1098" s="489" t="s">
        <v>2208</v>
      </c>
      <c r="R1098" s="489" t="s">
        <v>2208</v>
      </c>
      <c r="S1098" s="489" t="s">
        <v>2208</v>
      </c>
      <c r="T1098" s="489" t="s">
        <v>2208</v>
      </c>
      <c r="U1098" s="489" t="s">
        <v>2208</v>
      </c>
      <c r="V1098" s="489" t="s">
        <v>2208</v>
      </c>
      <c r="W1098" s="489" t="s">
        <v>2208</v>
      </c>
      <c r="X1098" s="489" t="s">
        <v>2208</v>
      </c>
      <c r="Y1098" s="489" t="s">
        <v>2208</v>
      </c>
      <c r="Z1098" s="489" t="s">
        <v>2208</v>
      </c>
      <c r="AA1098" s="489" t="s">
        <v>2208</v>
      </c>
      <c r="AB1098" s="489" t="s">
        <v>2208</v>
      </c>
      <c r="AC1098" s="489" t="s">
        <v>2208</v>
      </c>
      <c r="AD1098" s="489" t="s">
        <v>2208</v>
      </c>
      <c r="AE1098" s="489" t="s">
        <v>2208</v>
      </c>
      <c r="AF1098" s="489" t="s">
        <v>2208</v>
      </c>
      <c r="AG1098" s="489" t="s">
        <v>2208</v>
      </c>
      <c r="AH1098" s="489" t="s">
        <v>2208</v>
      </c>
      <c r="AI1098" s="489" t="s">
        <v>2208</v>
      </c>
      <c r="AJ1098" s="489" t="s">
        <v>2208</v>
      </c>
      <c r="AK1098" s="489" t="s">
        <v>2208</v>
      </c>
      <c r="AL1098" s="489" t="s">
        <v>2208</v>
      </c>
      <c r="AM1098" s="489" t="s">
        <v>2208</v>
      </c>
      <c r="AN1098" s="299"/>
      <c r="AO1098" s="299"/>
      <c r="AP1098" s="299"/>
      <c r="AQ1098" s="299"/>
      <c r="AR1098" s="299"/>
      <c r="AS1098" s="299"/>
      <c r="AT1098" s="299"/>
      <c r="AU1098" s="299"/>
      <c r="AV1098" s="299"/>
      <c r="AW1098" s="299"/>
      <c r="AX1098" s="299"/>
      <c r="AY1098" s="299"/>
    </row>
    <row r="1099" spans="2:51" s="501" customFormat="1" ht="12" hidden="1" customHeight="1" outlineLevel="1" x14ac:dyDescent="0.35">
      <c r="B1099" s="299"/>
      <c r="C1099" s="706"/>
      <c r="D1099" s="703"/>
      <c r="E1099" s="299"/>
      <c r="F1099" s="672"/>
      <c r="G1099" s="672"/>
      <c r="H1099" s="672"/>
      <c r="I1099" s="672"/>
      <c r="J1099" s="672"/>
      <c r="K1099" s="672"/>
      <c r="L1099" s="672"/>
      <c r="M1099" s="672"/>
      <c r="N1099" s="672"/>
      <c r="O1099" s="672"/>
      <c r="P1099" s="672"/>
      <c r="Q1099" s="672"/>
      <c r="R1099" s="672"/>
      <c r="S1099" s="672"/>
      <c r="T1099" s="672"/>
      <c r="U1099" s="672"/>
      <c r="V1099" s="672"/>
      <c r="W1099" s="672"/>
      <c r="X1099" s="672"/>
      <c r="Y1099" s="672"/>
      <c r="Z1099" s="672"/>
      <c r="AA1099" s="672"/>
      <c r="AB1099" s="672"/>
      <c r="AC1099" s="672"/>
      <c r="AD1099" s="672"/>
      <c r="AE1099" s="672"/>
      <c r="AF1099" s="672"/>
      <c r="AG1099" s="672"/>
      <c r="AH1099" s="672"/>
      <c r="AI1099" s="672"/>
      <c r="AJ1099" s="672"/>
      <c r="AK1099" s="672"/>
      <c r="AL1099" s="672"/>
      <c r="AM1099" s="672"/>
      <c r="AN1099" s="299"/>
      <c r="AO1099" s="299"/>
      <c r="AP1099" s="299"/>
      <c r="AQ1099" s="299"/>
      <c r="AR1099" s="299"/>
      <c r="AS1099" s="299"/>
      <c r="AT1099" s="299"/>
      <c r="AU1099" s="299"/>
      <c r="AV1099" s="299"/>
      <c r="AW1099" s="299"/>
      <c r="AX1099" s="299"/>
      <c r="AY1099" s="299"/>
    </row>
    <row r="1100" spans="2:51" s="501" customFormat="1" ht="12" customHeight="1" collapsed="1" x14ac:dyDescent="0.35">
      <c r="B1100" s="660" t="s">
        <v>2305</v>
      </c>
      <c r="C1100" s="707"/>
      <c r="D1100" s="704"/>
      <c r="E1100" s="516"/>
      <c r="F1100" s="704"/>
      <c r="G1100" s="704"/>
      <c r="H1100" s="704"/>
      <c r="I1100" s="704"/>
      <c r="J1100" s="704"/>
      <c r="K1100" s="704"/>
      <c r="L1100" s="704"/>
      <c r="M1100" s="704"/>
      <c r="N1100" s="704"/>
      <c r="O1100" s="704"/>
      <c r="P1100" s="704"/>
      <c r="Q1100" s="704"/>
      <c r="R1100" s="704"/>
      <c r="S1100" s="704"/>
      <c r="T1100" s="704"/>
      <c r="U1100" s="704"/>
      <c r="V1100" s="704"/>
      <c r="W1100" s="704"/>
      <c r="X1100" s="704"/>
      <c r="Y1100" s="704"/>
      <c r="Z1100" s="704"/>
      <c r="AA1100" s="704"/>
      <c r="AB1100" s="704"/>
      <c r="AC1100" s="704"/>
      <c r="AD1100" s="704"/>
      <c r="AE1100" s="704"/>
      <c r="AF1100" s="704"/>
      <c r="AG1100" s="704"/>
      <c r="AH1100" s="704"/>
      <c r="AI1100" s="704"/>
      <c r="AJ1100" s="704"/>
      <c r="AK1100" s="704"/>
      <c r="AL1100" s="704"/>
      <c r="AM1100" s="704"/>
      <c r="AN1100" s="299"/>
      <c r="AO1100" s="299"/>
      <c r="AP1100" s="299"/>
      <c r="AQ1100" s="299"/>
      <c r="AR1100" s="299"/>
      <c r="AS1100" s="299"/>
      <c r="AT1100" s="299"/>
      <c r="AU1100" s="299"/>
      <c r="AV1100" s="299"/>
      <c r="AW1100" s="299"/>
      <c r="AX1100" s="299"/>
      <c r="AY1100" s="299"/>
    </row>
    <row r="1101" spans="2:51" s="501" customFormat="1" ht="12" customHeight="1" x14ac:dyDescent="0.35">
      <c r="B1101" s="299"/>
      <c r="C1101" s="707"/>
      <c r="D1101" s="704"/>
      <c r="E1101" s="491"/>
      <c r="F1101" s="492" t="s">
        <v>232</v>
      </c>
      <c r="G1101" s="492" t="s">
        <v>233</v>
      </c>
      <c r="H1101" s="492" t="s">
        <v>234</v>
      </c>
      <c r="I1101" s="492" t="s">
        <v>235</v>
      </c>
      <c r="J1101" s="492" t="s">
        <v>236</v>
      </c>
      <c r="K1101" s="492" t="s">
        <v>237</v>
      </c>
      <c r="L1101" s="492" t="s">
        <v>238</v>
      </c>
      <c r="M1101" s="492" t="s">
        <v>239</v>
      </c>
      <c r="N1101" s="492" t="s">
        <v>240</v>
      </c>
      <c r="O1101" s="492" t="s">
        <v>241</v>
      </c>
      <c r="P1101" s="492" t="s">
        <v>242</v>
      </c>
      <c r="Q1101" s="492" t="s">
        <v>243</v>
      </c>
      <c r="R1101" s="492" t="s">
        <v>244</v>
      </c>
      <c r="S1101" s="492" t="s">
        <v>245</v>
      </c>
      <c r="T1101" s="492" t="s">
        <v>246</v>
      </c>
      <c r="U1101" s="492" t="s">
        <v>247</v>
      </c>
      <c r="V1101" s="492" t="s">
        <v>248</v>
      </c>
      <c r="W1101" s="492" t="s">
        <v>249</v>
      </c>
      <c r="X1101" s="492" t="s">
        <v>250</v>
      </c>
      <c r="Y1101" s="492" t="s">
        <v>251</v>
      </c>
      <c r="Z1101" s="492" t="s">
        <v>252</v>
      </c>
      <c r="AA1101" s="492" t="s">
        <v>253</v>
      </c>
      <c r="AB1101" s="492" t="s">
        <v>254</v>
      </c>
      <c r="AC1101" s="492" t="s">
        <v>255</v>
      </c>
      <c r="AD1101" s="492" t="s">
        <v>256</v>
      </c>
      <c r="AE1101" s="492" t="s">
        <v>257</v>
      </c>
      <c r="AF1101" s="492" t="s">
        <v>258</v>
      </c>
      <c r="AG1101" s="492" t="s">
        <v>259</v>
      </c>
      <c r="AH1101" s="492" t="s">
        <v>260</v>
      </c>
      <c r="AI1101" s="492" t="s">
        <v>261</v>
      </c>
      <c r="AJ1101" s="492" t="s">
        <v>262</v>
      </c>
      <c r="AK1101" s="492" t="s">
        <v>263</v>
      </c>
      <c r="AL1101" s="492" t="s">
        <v>264</v>
      </c>
      <c r="AM1101" s="492" t="s">
        <v>265</v>
      </c>
      <c r="AN1101" s="299"/>
      <c r="AO1101" s="299"/>
      <c r="AP1101" s="299"/>
      <c r="AQ1101" s="299"/>
      <c r="AR1101" s="299"/>
      <c r="AS1101" s="299"/>
      <c r="AT1101" s="299"/>
      <c r="AU1101" s="299"/>
      <c r="AV1101" s="299"/>
      <c r="AW1101" s="299"/>
      <c r="AX1101" s="299"/>
      <c r="AY1101" s="299"/>
    </row>
    <row r="1102" spans="2:51" s="501" customFormat="1" ht="12" hidden="1" customHeight="1" outlineLevel="1" x14ac:dyDescent="0.35">
      <c r="B1102" s="705" t="s">
        <v>3327</v>
      </c>
      <c r="C1102" s="708" t="s">
        <v>3327</v>
      </c>
      <c r="D1102" s="709"/>
      <c r="E1102" s="306" t="s">
        <v>3328</v>
      </c>
      <c r="F1102" s="494" t="s">
        <v>2208</v>
      </c>
      <c r="G1102" s="494" t="s">
        <v>2208</v>
      </c>
      <c r="H1102" s="494" t="s">
        <v>2208</v>
      </c>
      <c r="I1102" s="494" t="s">
        <v>2208</v>
      </c>
      <c r="J1102" s="494" t="s">
        <v>2208</v>
      </c>
      <c r="K1102" s="494" t="s">
        <v>2208</v>
      </c>
      <c r="L1102" s="494" t="s">
        <v>2208</v>
      </c>
      <c r="M1102" s="494" t="s">
        <v>2208</v>
      </c>
      <c r="N1102" s="494" t="s">
        <v>2208</v>
      </c>
      <c r="O1102" s="494" t="s">
        <v>2208</v>
      </c>
      <c r="P1102" s="494" t="s">
        <v>2208</v>
      </c>
      <c r="Q1102" s="494" t="s">
        <v>2208</v>
      </c>
      <c r="R1102" s="494" t="s">
        <v>2208</v>
      </c>
      <c r="S1102" s="494" t="s">
        <v>2208</v>
      </c>
      <c r="T1102" s="494" t="s">
        <v>2208</v>
      </c>
      <c r="U1102" s="494" t="s">
        <v>2208</v>
      </c>
      <c r="V1102" s="494" t="s">
        <v>2208</v>
      </c>
      <c r="W1102" s="494" t="s">
        <v>2208</v>
      </c>
      <c r="X1102" s="494" t="s">
        <v>2208</v>
      </c>
      <c r="Y1102" s="494" t="s">
        <v>2208</v>
      </c>
      <c r="Z1102" s="494" t="s">
        <v>2208</v>
      </c>
      <c r="AA1102" s="494" t="s">
        <v>2208</v>
      </c>
      <c r="AB1102" s="494" t="s">
        <v>2208</v>
      </c>
      <c r="AC1102" s="494" t="s">
        <v>2208</v>
      </c>
      <c r="AD1102" s="494" t="s">
        <v>2208</v>
      </c>
      <c r="AE1102" s="494" t="s">
        <v>2208</v>
      </c>
      <c r="AF1102" s="494" t="s">
        <v>2208</v>
      </c>
      <c r="AG1102" s="494" t="s">
        <v>2208</v>
      </c>
      <c r="AH1102" s="494" t="s">
        <v>2208</v>
      </c>
      <c r="AI1102" s="494" t="s">
        <v>2208</v>
      </c>
      <c r="AJ1102" s="494" t="s">
        <v>2208</v>
      </c>
      <c r="AK1102" s="494" t="s">
        <v>2208</v>
      </c>
      <c r="AL1102" s="494" t="s">
        <v>2208</v>
      </c>
      <c r="AM1102" s="494" t="s">
        <v>2208</v>
      </c>
      <c r="AN1102" s="299"/>
      <c r="AO1102" s="299"/>
      <c r="AP1102" s="299"/>
      <c r="AQ1102" s="299"/>
      <c r="AR1102" s="299"/>
      <c r="AS1102" s="299"/>
      <c r="AT1102" s="299"/>
      <c r="AU1102" s="299"/>
      <c r="AV1102" s="299"/>
      <c r="AW1102" s="299"/>
      <c r="AX1102" s="299"/>
      <c r="AY1102" s="299"/>
    </row>
    <row r="1103" spans="2:51" s="501" customFormat="1" ht="12" hidden="1" customHeight="1" outlineLevel="1" x14ac:dyDescent="0.35">
      <c r="B1103" s="705" t="s">
        <v>3329</v>
      </c>
      <c r="C1103" s="708" t="s">
        <v>3329</v>
      </c>
      <c r="D1103" s="709"/>
      <c r="E1103" s="306" t="s">
        <v>3330</v>
      </c>
      <c r="F1103" s="494" t="s">
        <v>2208</v>
      </c>
      <c r="G1103" s="494" t="s">
        <v>2208</v>
      </c>
      <c r="H1103" s="494" t="s">
        <v>2208</v>
      </c>
      <c r="I1103" s="494" t="s">
        <v>2208</v>
      </c>
      <c r="J1103" s="494" t="s">
        <v>2208</v>
      </c>
      <c r="K1103" s="494" t="s">
        <v>2208</v>
      </c>
      <c r="L1103" s="494" t="s">
        <v>2208</v>
      </c>
      <c r="M1103" s="494" t="s">
        <v>2208</v>
      </c>
      <c r="N1103" s="494" t="s">
        <v>2208</v>
      </c>
      <c r="O1103" s="494" t="s">
        <v>2208</v>
      </c>
      <c r="P1103" s="494" t="s">
        <v>2208</v>
      </c>
      <c r="Q1103" s="494" t="s">
        <v>2208</v>
      </c>
      <c r="R1103" s="494" t="s">
        <v>2208</v>
      </c>
      <c r="S1103" s="494" t="s">
        <v>2208</v>
      </c>
      <c r="T1103" s="494" t="s">
        <v>2208</v>
      </c>
      <c r="U1103" s="494" t="s">
        <v>2208</v>
      </c>
      <c r="V1103" s="494" t="s">
        <v>2208</v>
      </c>
      <c r="W1103" s="494" t="s">
        <v>2208</v>
      </c>
      <c r="X1103" s="494" t="s">
        <v>2208</v>
      </c>
      <c r="Y1103" s="494" t="s">
        <v>2208</v>
      </c>
      <c r="Z1103" s="494" t="s">
        <v>2208</v>
      </c>
      <c r="AA1103" s="494" t="s">
        <v>2208</v>
      </c>
      <c r="AB1103" s="494" t="s">
        <v>2208</v>
      </c>
      <c r="AC1103" s="494" t="s">
        <v>2208</v>
      </c>
      <c r="AD1103" s="494" t="s">
        <v>2208</v>
      </c>
      <c r="AE1103" s="494" t="s">
        <v>2208</v>
      </c>
      <c r="AF1103" s="494" t="s">
        <v>2208</v>
      </c>
      <c r="AG1103" s="494" t="s">
        <v>2208</v>
      </c>
      <c r="AH1103" s="494" t="s">
        <v>2208</v>
      </c>
      <c r="AI1103" s="494" t="s">
        <v>2208</v>
      </c>
      <c r="AJ1103" s="494" t="s">
        <v>2208</v>
      </c>
      <c r="AK1103" s="494" t="s">
        <v>2208</v>
      </c>
      <c r="AL1103" s="494" t="s">
        <v>2208</v>
      </c>
      <c r="AM1103" s="494" t="s">
        <v>2208</v>
      </c>
      <c r="AN1103" s="299"/>
      <c r="AO1103" s="299"/>
      <c r="AP1103" s="299"/>
      <c r="AQ1103" s="299"/>
      <c r="AR1103" s="299"/>
      <c r="AS1103" s="299"/>
      <c r="AT1103" s="299"/>
      <c r="AU1103" s="299"/>
      <c r="AV1103" s="299"/>
      <c r="AW1103" s="299"/>
      <c r="AX1103" s="299"/>
      <c r="AY1103" s="299"/>
    </row>
    <row r="1104" spans="2:51" s="501" customFormat="1" ht="12" hidden="1" customHeight="1" outlineLevel="1" x14ac:dyDescent="0.35">
      <c r="B1104" s="705" t="s">
        <v>3331</v>
      </c>
      <c r="C1104" s="708" t="s">
        <v>3331</v>
      </c>
      <c r="D1104" s="709"/>
      <c r="E1104" s="306" t="s">
        <v>3332</v>
      </c>
      <c r="F1104" s="494" t="s">
        <v>2208</v>
      </c>
      <c r="G1104" s="494" t="s">
        <v>2208</v>
      </c>
      <c r="H1104" s="494" t="s">
        <v>2208</v>
      </c>
      <c r="I1104" s="494" t="s">
        <v>2208</v>
      </c>
      <c r="J1104" s="494" t="s">
        <v>2208</v>
      </c>
      <c r="K1104" s="494" t="s">
        <v>2208</v>
      </c>
      <c r="L1104" s="494" t="s">
        <v>2208</v>
      </c>
      <c r="M1104" s="494" t="s">
        <v>2208</v>
      </c>
      <c r="N1104" s="494" t="s">
        <v>2208</v>
      </c>
      <c r="O1104" s="494" t="s">
        <v>2208</v>
      </c>
      <c r="P1104" s="494" t="s">
        <v>2208</v>
      </c>
      <c r="Q1104" s="494" t="s">
        <v>2208</v>
      </c>
      <c r="R1104" s="494" t="s">
        <v>2208</v>
      </c>
      <c r="S1104" s="494" t="s">
        <v>2208</v>
      </c>
      <c r="T1104" s="494" t="s">
        <v>2208</v>
      </c>
      <c r="U1104" s="494" t="s">
        <v>2208</v>
      </c>
      <c r="V1104" s="494" t="s">
        <v>2208</v>
      </c>
      <c r="W1104" s="494" t="s">
        <v>2208</v>
      </c>
      <c r="X1104" s="494" t="s">
        <v>2208</v>
      </c>
      <c r="Y1104" s="494" t="s">
        <v>2208</v>
      </c>
      <c r="Z1104" s="494" t="s">
        <v>2208</v>
      </c>
      <c r="AA1104" s="494" t="s">
        <v>2208</v>
      </c>
      <c r="AB1104" s="494" t="s">
        <v>2208</v>
      </c>
      <c r="AC1104" s="494" t="s">
        <v>2208</v>
      </c>
      <c r="AD1104" s="494" t="s">
        <v>2208</v>
      </c>
      <c r="AE1104" s="494" t="s">
        <v>2208</v>
      </c>
      <c r="AF1104" s="494" t="s">
        <v>2208</v>
      </c>
      <c r="AG1104" s="494" t="s">
        <v>2208</v>
      </c>
      <c r="AH1104" s="494" t="s">
        <v>2208</v>
      </c>
      <c r="AI1104" s="494" t="s">
        <v>2208</v>
      </c>
      <c r="AJ1104" s="494" t="s">
        <v>2208</v>
      </c>
      <c r="AK1104" s="494" t="s">
        <v>2208</v>
      </c>
      <c r="AL1104" s="494" t="s">
        <v>2208</v>
      </c>
      <c r="AM1104" s="494" t="s">
        <v>2208</v>
      </c>
      <c r="AN1104" s="299"/>
      <c r="AO1104" s="299"/>
      <c r="AP1104" s="299"/>
      <c r="AQ1104" s="299"/>
      <c r="AR1104" s="299"/>
      <c r="AS1104" s="299"/>
      <c r="AT1104" s="299"/>
      <c r="AU1104" s="299"/>
      <c r="AV1104" s="299"/>
      <c r="AW1104" s="299"/>
      <c r="AX1104" s="299"/>
      <c r="AY1104" s="299"/>
    </row>
    <row r="1105" spans="2:65" s="501" customFormat="1" ht="12" hidden="1" customHeight="1" outlineLevel="1" x14ac:dyDescent="0.35">
      <c r="B1105" s="705" t="s">
        <v>3333</v>
      </c>
      <c r="C1105" s="708" t="s">
        <v>3333</v>
      </c>
      <c r="D1105" s="709"/>
      <c r="E1105" s="306" t="s">
        <v>3334</v>
      </c>
      <c r="F1105" s="494" t="s">
        <v>2208</v>
      </c>
      <c r="G1105" s="494" t="s">
        <v>2208</v>
      </c>
      <c r="H1105" s="494" t="s">
        <v>2208</v>
      </c>
      <c r="I1105" s="494" t="s">
        <v>2208</v>
      </c>
      <c r="J1105" s="494" t="s">
        <v>2208</v>
      </c>
      <c r="K1105" s="494" t="s">
        <v>2208</v>
      </c>
      <c r="L1105" s="494" t="s">
        <v>2208</v>
      </c>
      <c r="M1105" s="494" t="s">
        <v>2208</v>
      </c>
      <c r="N1105" s="494" t="s">
        <v>2208</v>
      </c>
      <c r="O1105" s="494" t="s">
        <v>2208</v>
      </c>
      <c r="P1105" s="494" t="s">
        <v>2208</v>
      </c>
      <c r="Q1105" s="494" t="s">
        <v>2208</v>
      </c>
      <c r="R1105" s="494" t="s">
        <v>2208</v>
      </c>
      <c r="S1105" s="494" t="s">
        <v>2208</v>
      </c>
      <c r="T1105" s="494" t="s">
        <v>2208</v>
      </c>
      <c r="U1105" s="494" t="s">
        <v>2208</v>
      </c>
      <c r="V1105" s="494" t="s">
        <v>2208</v>
      </c>
      <c r="W1105" s="494" t="s">
        <v>2208</v>
      </c>
      <c r="X1105" s="494" t="s">
        <v>2208</v>
      </c>
      <c r="Y1105" s="494" t="s">
        <v>2208</v>
      </c>
      <c r="Z1105" s="494" t="s">
        <v>2208</v>
      </c>
      <c r="AA1105" s="494" t="s">
        <v>2208</v>
      </c>
      <c r="AB1105" s="494" t="s">
        <v>2208</v>
      </c>
      <c r="AC1105" s="494" t="s">
        <v>2208</v>
      </c>
      <c r="AD1105" s="494" t="s">
        <v>2208</v>
      </c>
      <c r="AE1105" s="494" t="s">
        <v>2208</v>
      </c>
      <c r="AF1105" s="494" t="s">
        <v>2208</v>
      </c>
      <c r="AG1105" s="494" t="s">
        <v>2208</v>
      </c>
      <c r="AH1105" s="494" t="s">
        <v>2208</v>
      </c>
      <c r="AI1105" s="494" t="s">
        <v>2208</v>
      </c>
      <c r="AJ1105" s="494" t="s">
        <v>2208</v>
      </c>
      <c r="AK1105" s="494" t="s">
        <v>2208</v>
      </c>
      <c r="AL1105" s="494" t="s">
        <v>2208</v>
      </c>
      <c r="AM1105" s="494" t="s">
        <v>2208</v>
      </c>
      <c r="AN1105" s="299"/>
      <c r="AO1105" s="299"/>
      <c r="AP1105" s="299"/>
      <c r="AQ1105" s="299"/>
      <c r="AR1105" s="299"/>
      <c r="AS1105" s="299"/>
      <c r="AT1105" s="299"/>
      <c r="AU1105" s="299"/>
      <c r="AV1105" s="299"/>
      <c r="AW1105" s="299"/>
      <c r="AX1105" s="299"/>
      <c r="AY1105" s="299"/>
    </row>
    <row r="1106" spans="2:65" s="501" customFormat="1" ht="12" hidden="1" customHeight="1" outlineLevel="1" x14ac:dyDescent="0.35">
      <c r="B1106" s="705" t="s">
        <v>3335</v>
      </c>
      <c r="C1106" s="708" t="s">
        <v>3335</v>
      </c>
      <c r="D1106" s="709"/>
      <c r="E1106" s="306" t="s">
        <v>3336</v>
      </c>
      <c r="F1106" s="494" t="s">
        <v>2208</v>
      </c>
      <c r="G1106" s="494" t="s">
        <v>2208</v>
      </c>
      <c r="H1106" s="494" t="s">
        <v>2208</v>
      </c>
      <c r="I1106" s="494" t="s">
        <v>2208</v>
      </c>
      <c r="J1106" s="494" t="s">
        <v>2208</v>
      </c>
      <c r="K1106" s="494" t="s">
        <v>2208</v>
      </c>
      <c r="L1106" s="494" t="s">
        <v>2208</v>
      </c>
      <c r="M1106" s="494" t="s">
        <v>2208</v>
      </c>
      <c r="N1106" s="494" t="s">
        <v>2208</v>
      </c>
      <c r="O1106" s="494" t="s">
        <v>2208</v>
      </c>
      <c r="P1106" s="494" t="s">
        <v>2208</v>
      </c>
      <c r="Q1106" s="494" t="s">
        <v>2208</v>
      </c>
      <c r="R1106" s="494" t="s">
        <v>2208</v>
      </c>
      <c r="S1106" s="494" t="s">
        <v>2208</v>
      </c>
      <c r="T1106" s="494" t="s">
        <v>2208</v>
      </c>
      <c r="U1106" s="494" t="s">
        <v>2208</v>
      </c>
      <c r="V1106" s="494" t="s">
        <v>2208</v>
      </c>
      <c r="W1106" s="494" t="s">
        <v>2208</v>
      </c>
      <c r="X1106" s="494" t="s">
        <v>2208</v>
      </c>
      <c r="Y1106" s="494" t="s">
        <v>2208</v>
      </c>
      <c r="Z1106" s="494" t="s">
        <v>2208</v>
      </c>
      <c r="AA1106" s="494" t="s">
        <v>2208</v>
      </c>
      <c r="AB1106" s="494" t="s">
        <v>2208</v>
      </c>
      <c r="AC1106" s="494" t="s">
        <v>2208</v>
      </c>
      <c r="AD1106" s="494" t="s">
        <v>2208</v>
      </c>
      <c r="AE1106" s="494" t="s">
        <v>2208</v>
      </c>
      <c r="AF1106" s="494" t="s">
        <v>2208</v>
      </c>
      <c r="AG1106" s="494" t="s">
        <v>2208</v>
      </c>
      <c r="AH1106" s="494" t="s">
        <v>2208</v>
      </c>
      <c r="AI1106" s="494" t="s">
        <v>2208</v>
      </c>
      <c r="AJ1106" s="494" t="s">
        <v>2208</v>
      </c>
      <c r="AK1106" s="494" t="s">
        <v>2208</v>
      </c>
      <c r="AL1106" s="494" t="s">
        <v>2208</v>
      </c>
      <c r="AM1106" s="494" t="s">
        <v>2208</v>
      </c>
      <c r="AN1106" s="299"/>
      <c r="AO1106" s="299"/>
      <c r="AP1106" s="299"/>
      <c r="AQ1106" s="299"/>
      <c r="AR1106" s="299"/>
      <c r="AS1106" s="299"/>
      <c r="AT1106" s="299"/>
      <c r="AU1106" s="299"/>
      <c r="AV1106" s="299"/>
      <c r="AW1106" s="299"/>
      <c r="AX1106" s="299"/>
      <c r="AY1106" s="299"/>
      <c r="AZ1106" s="753"/>
      <c r="BA1106" s="753"/>
      <c r="BB1106" s="753"/>
      <c r="BC1106" s="753"/>
      <c r="BD1106" s="753"/>
      <c r="BE1106" s="753"/>
      <c r="BF1106" s="753"/>
      <c r="BG1106" s="753"/>
      <c r="BH1106" s="753"/>
      <c r="BI1106" s="753"/>
      <c r="BJ1106" s="753"/>
      <c r="BK1106" s="753"/>
      <c r="BL1106" s="753"/>
      <c r="BM1106" s="753"/>
    </row>
    <row r="1107" spans="2:65" s="501" customFormat="1" ht="12" hidden="1" customHeight="1" outlineLevel="1" x14ac:dyDescent="0.35">
      <c r="B1107" s="705" t="s">
        <v>3337</v>
      </c>
      <c r="C1107" s="708" t="s">
        <v>3337</v>
      </c>
      <c r="D1107" s="709"/>
      <c r="E1107" s="306" t="s">
        <v>3338</v>
      </c>
      <c r="F1107" s="494" t="s">
        <v>2208</v>
      </c>
      <c r="G1107" s="494" t="s">
        <v>2208</v>
      </c>
      <c r="H1107" s="494" t="s">
        <v>2208</v>
      </c>
      <c r="I1107" s="494" t="s">
        <v>2208</v>
      </c>
      <c r="J1107" s="494" t="s">
        <v>2208</v>
      </c>
      <c r="K1107" s="494" t="s">
        <v>2208</v>
      </c>
      <c r="L1107" s="494" t="s">
        <v>2208</v>
      </c>
      <c r="M1107" s="494" t="s">
        <v>2208</v>
      </c>
      <c r="N1107" s="494" t="s">
        <v>2208</v>
      </c>
      <c r="O1107" s="494" t="s">
        <v>2208</v>
      </c>
      <c r="P1107" s="494" t="s">
        <v>2208</v>
      </c>
      <c r="Q1107" s="494" t="s">
        <v>2208</v>
      </c>
      <c r="R1107" s="494" t="s">
        <v>2208</v>
      </c>
      <c r="S1107" s="494" t="s">
        <v>2208</v>
      </c>
      <c r="T1107" s="494" t="s">
        <v>2208</v>
      </c>
      <c r="U1107" s="494" t="s">
        <v>2208</v>
      </c>
      <c r="V1107" s="494" t="s">
        <v>2208</v>
      </c>
      <c r="W1107" s="494" t="s">
        <v>2208</v>
      </c>
      <c r="X1107" s="494" t="s">
        <v>2208</v>
      </c>
      <c r="Y1107" s="494" t="s">
        <v>2208</v>
      </c>
      <c r="Z1107" s="494" t="s">
        <v>2208</v>
      </c>
      <c r="AA1107" s="494" t="s">
        <v>2208</v>
      </c>
      <c r="AB1107" s="494" t="s">
        <v>2208</v>
      </c>
      <c r="AC1107" s="494" t="s">
        <v>2208</v>
      </c>
      <c r="AD1107" s="494" t="s">
        <v>2208</v>
      </c>
      <c r="AE1107" s="494" t="s">
        <v>2208</v>
      </c>
      <c r="AF1107" s="494" t="s">
        <v>2208</v>
      </c>
      <c r="AG1107" s="494" t="s">
        <v>2208</v>
      </c>
      <c r="AH1107" s="494" t="s">
        <v>2208</v>
      </c>
      <c r="AI1107" s="494" t="s">
        <v>2208</v>
      </c>
      <c r="AJ1107" s="494" t="s">
        <v>2208</v>
      </c>
      <c r="AK1107" s="494" t="s">
        <v>2208</v>
      </c>
      <c r="AL1107" s="494" t="s">
        <v>2208</v>
      </c>
      <c r="AM1107" s="494" t="s">
        <v>2208</v>
      </c>
      <c r="AN1107" s="299"/>
      <c r="AO1107" s="299"/>
      <c r="AP1107" s="299"/>
      <c r="AQ1107" s="299"/>
      <c r="AR1107" s="299"/>
      <c r="AS1107" s="299"/>
      <c r="AT1107" s="299"/>
      <c r="AU1107" s="299"/>
      <c r="AV1107" s="299"/>
      <c r="AW1107" s="299"/>
      <c r="AX1107" s="299"/>
      <c r="AY1107" s="299"/>
      <c r="AZ1107" s="753"/>
      <c r="BA1107" s="753"/>
      <c r="BB1107" s="753"/>
      <c r="BC1107" s="753"/>
      <c r="BD1107" s="753"/>
      <c r="BE1107" s="753"/>
      <c r="BF1107" s="753"/>
      <c r="BG1107" s="753"/>
      <c r="BH1107" s="753"/>
      <c r="BI1107" s="753"/>
      <c r="BJ1107" s="753"/>
      <c r="BK1107" s="753"/>
      <c r="BL1107" s="753"/>
      <c r="BM1107" s="753"/>
    </row>
    <row r="1108" spans="2:65" s="501" customFormat="1" ht="12" hidden="1" customHeight="1" outlineLevel="1" x14ac:dyDescent="0.35">
      <c r="B1108" s="705" t="s">
        <v>3339</v>
      </c>
      <c r="C1108" s="708" t="s">
        <v>3339</v>
      </c>
      <c r="D1108" s="709"/>
      <c r="E1108" s="306" t="s">
        <v>3340</v>
      </c>
      <c r="F1108" s="494" t="s">
        <v>2208</v>
      </c>
      <c r="G1108" s="494" t="s">
        <v>2208</v>
      </c>
      <c r="H1108" s="494" t="s">
        <v>2208</v>
      </c>
      <c r="I1108" s="494" t="s">
        <v>2208</v>
      </c>
      <c r="J1108" s="494" t="s">
        <v>2208</v>
      </c>
      <c r="K1108" s="494" t="s">
        <v>2208</v>
      </c>
      <c r="L1108" s="494" t="s">
        <v>2208</v>
      </c>
      <c r="M1108" s="494" t="s">
        <v>2208</v>
      </c>
      <c r="N1108" s="494" t="s">
        <v>2208</v>
      </c>
      <c r="O1108" s="494" t="s">
        <v>2208</v>
      </c>
      <c r="P1108" s="494" t="s">
        <v>2208</v>
      </c>
      <c r="Q1108" s="494" t="s">
        <v>2208</v>
      </c>
      <c r="R1108" s="494" t="s">
        <v>2208</v>
      </c>
      <c r="S1108" s="494" t="s">
        <v>2208</v>
      </c>
      <c r="T1108" s="494" t="s">
        <v>2208</v>
      </c>
      <c r="U1108" s="494" t="s">
        <v>2208</v>
      </c>
      <c r="V1108" s="494" t="s">
        <v>2208</v>
      </c>
      <c r="W1108" s="494" t="s">
        <v>2208</v>
      </c>
      <c r="X1108" s="494" t="s">
        <v>2208</v>
      </c>
      <c r="Y1108" s="494" t="s">
        <v>2208</v>
      </c>
      <c r="Z1108" s="494" t="s">
        <v>2208</v>
      </c>
      <c r="AA1108" s="494" t="s">
        <v>2208</v>
      </c>
      <c r="AB1108" s="494" t="s">
        <v>2208</v>
      </c>
      <c r="AC1108" s="494" t="s">
        <v>2208</v>
      </c>
      <c r="AD1108" s="494" t="s">
        <v>2208</v>
      </c>
      <c r="AE1108" s="494" t="s">
        <v>2208</v>
      </c>
      <c r="AF1108" s="494" t="s">
        <v>2208</v>
      </c>
      <c r="AG1108" s="494" t="s">
        <v>2208</v>
      </c>
      <c r="AH1108" s="494" t="s">
        <v>2208</v>
      </c>
      <c r="AI1108" s="494" t="s">
        <v>2208</v>
      </c>
      <c r="AJ1108" s="494" t="s">
        <v>2208</v>
      </c>
      <c r="AK1108" s="494" t="s">
        <v>2208</v>
      </c>
      <c r="AL1108" s="494" t="s">
        <v>2208</v>
      </c>
      <c r="AM1108" s="494" t="s">
        <v>2208</v>
      </c>
      <c r="AN1108" s="299"/>
      <c r="AO1108" s="299"/>
      <c r="AP1108" s="299"/>
      <c r="AQ1108" s="299"/>
      <c r="AR1108" s="299"/>
      <c r="AS1108" s="299"/>
      <c r="AT1108" s="299"/>
      <c r="AU1108" s="299"/>
      <c r="AV1108" s="299"/>
      <c r="AW1108" s="299"/>
      <c r="AX1108" s="299"/>
      <c r="AY1108" s="299"/>
      <c r="AZ1108" s="753"/>
      <c r="BA1108" s="753"/>
      <c r="BB1108" s="753"/>
      <c r="BC1108" s="753"/>
      <c r="BD1108" s="753"/>
      <c r="BE1108" s="753"/>
      <c r="BF1108" s="753"/>
      <c r="BG1108" s="753"/>
      <c r="BH1108" s="753"/>
      <c r="BI1108" s="753"/>
      <c r="BJ1108" s="753"/>
      <c r="BK1108" s="753"/>
      <c r="BL1108" s="753"/>
      <c r="BM1108" s="753"/>
    </row>
    <row r="1109" spans="2:65" s="501" customFormat="1" ht="12" hidden="1" customHeight="1" outlineLevel="1" x14ac:dyDescent="0.35">
      <c r="B1109" s="705" t="s">
        <v>3341</v>
      </c>
      <c r="C1109" s="708" t="s">
        <v>3341</v>
      </c>
      <c r="D1109" s="709"/>
      <c r="E1109" s="306" t="s">
        <v>3342</v>
      </c>
      <c r="F1109" s="494" t="s">
        <v>2208</v>
      </c>
      <c r="G1109" s="494" t="s">
        <v>2208</v>
      </c>
      <c r="H1109" s="494" t="s">
        <v>2208</v>
      </c>
      <c r="I1109" s="494" t="s">
        <v>2208</v>
      </c>
      <c r="J1109" s="494" t="s">
        <v>2208</v>
      </c>
      <c r="K1109" s="494" t="s">
        <v>2208</v>
      </c>
      <c r="L1109" s="494" t="s">
        <v>2208</v>
      </c>
      <c r="M1109" s="494" t="s">
        <v>2208</v>
      </c>
      <c r="N1109" s="494" t="s">
        <v>2208</v>
      </c>
      <c r="O1109" s="494" t="s">
        <v>2208</v>
      </c>
      <c r="P1109" s="494" t="s">
        <v>2208</v>
      </c>
      <c r="Q1109" s="494" t="s">
        <v>2208</v>
      </c>
      <c r="R1109" s="494" t="s">
        <v>2208</v>
      </c>
      <c r="S1109" s="494" t="s">
        <v>2208</v>
      </c>
      <c r="T1109" s="494" t="s">
        <v>2208</v>
      </c>
      <c r="U1109" s="494" t="s">
        <v>2208</v>
      </c>
      <c r="V1109" s="494" t="s">
        <v>2208</v>
      </c>
      <c r="W1109" s="494" t="s">
        <v>2208</v>
      </c>
      <c r="X1109" s="494" t="s">
        <v>2208</v>
      </c>
      <c r="Y1109" s="494" t="s">
        <v>2208</v>
      </c>
      <c r="Z1109" s="494" t="s">
        <v>2208</v>
      </c>
      <c r="AA1109" s="494" t="s">
        <v>2208</v>
      </c>
      <c r="AB1109" s="494" t="s">
        <v>2208</v>
      </c>
      <c r="AC1109" s="494" t="s">
        <v>2208</v>
      </c>
      <c r="AD1109" s="494" t="s">
        <v>2208</v>
      </c>
      <c r="AE1109" s="494" t="s">
        <v>2208</v>
      </c>
      <c r="AF1109" s="494" t="s">
        <v>2208</v>
      </c>
      <c r="AG1109" s="494" t="s">
        <v>2208</v>
      </c>
      <c r="AH1109" s="494" t="s">
        <v>2208</v>
      </c>
      <c r="AI1109" s="494" t="s">
        <v>2208</v>
      </c>
      <c r="AJ1109" s="494" t="s">
        <v>2208</v>
      </c>
      <c r="AK1109" s="494" t="s">
        <v>2208</v>
      </c>
      <c r="AL1109" s="494" t="s">
        <v>2208</v>
      </c>
      <c r="AM1109" s="494" t="s">
        <v>2208</v>
      </c>
      <c r="AN1109" s="299"/>
      <c r="AO1109" s="299"/>
      <c r="AP1109" s="299"/>
      <c r="AQ1109" s="299"/>
      <c r="AR1109" s="299"/>
      <c r="AS1109" s="299"/>
      <c r="AT1109" s="299"/>
      <c r="AU1109" s="299"/>
      <c r="AV1109" s="299"/>
      <c r="AW1109" s="299"/>
      <c r="AX1109" s="299"/>
      <c r="AY1109" s="299"/>
      <c r="AZ1109" s="753"/>
      <c r="BA1109" s="753"/>
      <c r="BB1109" s="753"/>
      <c r="BC1109" s="753"/>
      <c r="BD1109" s="753"/>
      <c r="BE1109" s="753"/>
      <c r="BF1109" s="753"/>
      <c r="BG1109" s="753"/>
      <c r="BH1109" s="753"/>
      <c r="BI1109" s="753"/>
      <c r="BJ1109" s="753"/>
      <c r="BK1109" s="753"/>
      <c r="BL1109" s="753"/>
      <c r="BM1109" s="753"/>
    </row>
    <row r="1110" spans="2:65" s="501" customFormat="1" ht="12" hidden="1" customHeight="1" outlineLevel="1" x14ac:dyDescent="0.35">
      <c r="B1110" s="705" t="s">
        <v>3343</v>
      </c>
      <c r="C1110" s="708" t="s">
        <v>3343</v>
      </c>
      <c r="D1110" s="709"/>
      <c r="E1110" s="306" t="s">
        <v>3344</v>
      </c>
      <c r="F1110" s="494" t="s">
        <v>2208</v>
      </c>
      <c r="G1110" s="494" t="s">
        <v>2208</v>
      </c>
      <c r="H1110" s="494" t="s">
        <v>2208</v>
      </c>
      <c r="I1110" s="494" t="s">
        <v>2208</v>
      </c>
      <c r="J1110" s="494" t="s">
        <v>2208</v>
      </c>
      <c r="K1110" s="494" t="s">
        <v>2208</v>
      </c>
      <c r="L1110" s="494" t="s">
        <v>2208</v>
      </c>
      <c r="M1110" s="494" t="s">
        <v>2208</v>
      </c>
      <c r="N1110" s="494" t="s">
        <v>2208</v>
      </c>
      <c r="O1110" s="494" t="s">
        <v>2208</v>
      </c>
      <c r="P1110" s="494" t="s">
        <v>2208</v>
      </c>
      <c r="Q1110" s="494" t="s">
        <v>2208</v>
      </c>
      <c r="R1110" s="494" t="s">
        <v>2208</v>
      </c>
      <c r="S1110" s="494" t="s">
        <v>2208</v>
      </c>
      <c r="T1110" s="494" t="s">
        <v>2208</v>
      </c>
      <c r="U1110" s="494" t="s">
        <v>2208</v>
      </c>
      <c r="V1110" s="494" t="s">
        <v>2208</v>
      </c>
      <c r="W1110" s="494" t="s">
        <v>2208</v>
      </c>
      <c r="X1110" s="494" t="s">
        <v>2208</v>
      </c>
      <c r="Y1110" s="494" t="s">
        <v>2208</v>
      </c>
      <c r="Z1110" s="494" t="s">
        <v>2208</v>
      </c>
      <c r="AA1110" s="494" t="s">
        <v>2208</v>
      </c>
      <c r="AB1110" s="494" t="s">
        <v>2208</v>
      </c>
      <c r="AC1110" s="494" t="s">
        <v>2208</v>
      </c>
      <c r="AD1110" s="494" t="s">
        <v>2208</v>
      </c>
      <c r="AE1110" s="494" t="s">
        <v>2208</v>
      </c>
      <c r="AF1110" s="494" t="s">
        <v>2208</v>
      </c>
      <c r="AG1110" s="494" t="s">
        <v>2208</v>
      </c>
      <c r="AH1110" s="494" t="s">
        <v>2208</v>
      </c>
      <c r="AI1110" s="494" t="s">
        <v>2208</v>
      </c>
      <c r="AJ1110" s="494" t="s">
        <v>2208</v>
      </c>
      <c r="AK1110" s="494" t="s">
        <v>2208</v>
      </c>
      <c r="AL1110" s="494" t="s">
        <v>2208</v>
      </c>
      <c r="AM1110" s="494" t="s">
        <v>2208</v>
      </c>
      <c r="AN1110" s="299"/>
      <c r="AO1110" s="299"/>
      <c r="AP1110" s="299"/>
      <c r="AQ1110" s="299"/>
      <c r="AR1110" s="299"/>
      <c r="AS1110" s="299"/>
      <c r="AT1110" s="299"/>
      <c r="AU1110" s="299"/>
      <c r="AV1110" s="299"/>
      <c r="AW1110" s="299"/>
      <c r="AX1110" s="299"/>
      <c r="AY1110" s="299"/>
      <c r="AZ1110" s="753"/>
      <c r="BA1110" s="753"/>
      <c r="BB1110" s="753"/>
      <c r="BC1110" s="753"/>
      <c r="BD1110" s="753"/>
      <c r="BE1110" s="753"/>
      <c r="BF1110" s="753"/>
      <c r="BG1110" s="753"/>
      <c r="BH1110" s="753"/>
      <c r="BI1110" s="753"/>
      <c r="BJ1110" s="753"/>
      <c r="BK1110" s="753"/>
      <c r="BL1110" s="753"/>
      <c r="BM1110" s="753"/>
    </row>
    <row r="1111" spans="2:65" s="501" customFormat="1" ht="12" hidden="1" customHeight="1" outlineLevel="1" x14ac:dyDescent="0.35">
      <c r="B1111" s="705" t="s">
        <v>3345</v>
      </c>
      <c r="C1111" s="708" t="s">
        <v>3345</v>
      </c>
      <c r="D1111" s="709"/>
      <c r="E1111" s="306" t="s">
        <v>3346</v>
      </c>
      <c r="F1111" s="494" t="s">
        <v>2208</v>
      </c>
      <c r="G1111" s="494" t="s">
        <v>2208</v>
      </c>
      <c r="H1111" s="494" t="s">
        <v>2208</v>
      </c>
      <c r="I1111" s="494" t="s">
        <v>2208</v>
      </c>
      <c r="J1111" s="494" t="s">
        <v>2208</v>
      </c>
      <c r="K1111" s="494" t="s">
        <v>2208</v>
      </c>
      <c r="L1111" s="494" t="s">
        <v>2208</v>
      </c>
      <c r="M1111" s="494" t="s">
        <v>2208</v>
      </c>
      <c r="N1111" s="494" t="s">
        <v>2208</v>
      </c>
      <c r="O1111" s="494" t="s">
        <v>2208</v>
      </c>
      <c r="P1111" s="494" t="s">
        <v>2208</v>
      </c>
      <c r="Q1111" s="494" t="s">
        <v>2208</v>
      </c>
      <c r="R1111" s="494" t="s">
        <v>2208</v>
      </c>
      <c r="S1111" s="494" t="s">
        <v>2208</v>
      </c>
      <c r="T1111" s="494" t="s">
        <v>2208</v>
      </c>
      <c r="U1111" s="494" t="s">
        <v>2208</v>
      </c>
      <c r="V1111" s="494" t="s">
        <v>2208</v>
      </c>
      <c r="W1111" s="494" t="s">
        <v>2208</v>
      </c>
      <c r="X1111" s="494" t="s">
        <v>2208</v>
      </c>
      <c r="Y1111" s="494" t="s">
        <v>2208</v>
      </c>
      <c r="Z1111" s="494" t="s">
        <v>2208</v>
      </c>
      <c r="AA1111" s="494" t="s">
        <v>2208</v>
      </c>
      <c r="AB1111" s="494" t="s">
        <v>2208</v>
      </c>
      <c r="AC1111" s="494" t="s">
        <v>2208</v>
      </c>
      <c r="AD1111" s="494" t="s">
        <v>2208</v>
      </c>
      <c r="AE1111" s="494" t="s">
        <v>2208</v>
      </c>
      <c r="AF1111" s="494" t="s">
        <v>2208</v>
      </c>
      <c r="AG1111" s="494" t="s">
        <v>2208</v>
      </c>
      <c r="AH1111" s="494" t="s">
        <v>2208</v>
      </c>
      <c r="AI1111" s="494" t="s">
        <v>2208</v>
      </c>
      <c r="AJ1111" s="494" t="s">
        <v>2208</v>
      </c>
      <c r="AK1111" s="494" t="s">
        <v>2208</v>
      </c>
      <c r="AL1111" s="494" t="s">
        <v>2208</v>
      </c>
      <c r="AM1111" s="494" t="s">
        <v>2208</v>
      </c>
      <c r="AN1111" s="299"/>
      <c r="AO1111" s="299"/>
      <c r="AP1111" s="299"/>
      <c r="AQ1111" s="299"/>
      <c r="AR1111" s="299"/>
      <c r="AS1111" s="299"/>
      <c r="AT1111" s="299"/>
      <c r="AU1111" s="299"/>
      <c r="AV1111" s="299"/>
      <c r="AW1111" s="299"/>
      <c r="AX1111" s="299"/>
      <c r="AY1111" s="299"/>
      <c r="AZ1111" s="753"/>
      <c r="BA1111" s="753"/>
      <c r="BB1111" s="753"/>
      <c r="BC1111" s="753"/>
      <c r="BD1111" s="753"/>
      <c r="BE1111" s="753"/>
      <c r="BF1111" s="753"/>
      <c r="BG1111" s="753"/>
      <c r="BH1111" s="753"/>
      <c r="BI1111" s="753"/>
      <c r="BJ1111" s="753"/>
      <c r="BK1111" s="753"/>
      <c r="BL1111" s="753"/>
      <c r="BM1111" s="753"/>
    </row>
    <row r="1112" spans="2:65" s="501" customFormat="1" ht="12" hidden="1" customHeight="1" outlineLevel="1" x14ac:dyDescent="0.35">
      <c r="B1112" s="705"/>
      <c r="C1112" s="708"/>
      <c r="D1112" s="709"/>
      <c r="E1112" s="306"/>
      <c r="F1112" s="494"/>
      <c r="G1112" s="494"/>
      <c r="H1112" s="494"/>
      <c r="I1112" s="494"/>
      <c r="J1112" s="494"/>
      <c r="K1112" s="494"/>
      <c r="L1112" s="494"/>
      <c r="M1112" s="494"/>
      <c r="N1112" s="494"/>
      <c r="O1112" s="494"/>
      <c r="P1112" s="494"/>
      <c r="Q1112" s="494"/>
      <c r="R1112" s="494"/>
      <c r="S1112" s="494"/>
      <c r="T1112" s="494"/>
      <c r="U1112" s="494"/>
      <c r="V1112" s="494"/>
      <c r="W1112" s="494"/>
      <c r="X1112" s="494"/>
      <c r="Y1112" s="494"/>
      <c r="Z1112" s="494"/>
      <c r="AA1112" s="494"/>
      <c r="AB1112" s="494"/>
      <c r="AC1112" s="494"/>
      <c r="AD1112" s="494"/>
      <c r="AE1112" s="494"/>
      <c r="AF1112" s="494"/>
      <c r="AG1112" s="494"/>
      <c r="AH1112" s="494"/>
      <c r="AI1112" s="494"/>
      <c r="AJ1112" s="494"/>
      <c r="AK1112" s="494"/>
      <c r="AL1112" s="494"/>
      <c r="AM1112" s="494"/>
      <c r="AN1112" s="299"/>
      <c r="AO1112" s="299"/>
      <c r="AP1112" s="299"/>
      <c r="AQ1112" s="299"/>
      <c r="AR1112" s="299"/>
      <c r="AS1112" s="299"/>
      <c r="AT1112" s="299"/>
      <c r="AU1112" s="299"/>
      <c r="AV1112" s="299"/>
      <c r="AW1112" s="299"/>
      <c r="AX1112" s="299"/>
      <c r="AY1112" s="299"/>
      <c r="AZ1112" s="753"/>
      <c r="BA1112" s="753"/>
      <c r="BB1112" s="753"/>
      <c r="BC1112" s="753"/>
      <c r="BD1112" s="753"/>
      <c r="BE1112" s="753"/>
      <c r="BF1112" s="753"/>
      <c r="BG1112" s="753"/>
      <c r="BH1112" s="753"/>
      <c r="BI1112" s="753"/>
      <c r="BJ1112" s="753"/>
      <c r="BK1112" s="753"/>
      <c r="BL1112" s="753"/>
      <c r="BM1112" s="753"/>
    </row>
    <row r="1113" spans="2:65" ht="12" hidden="1" customHeight="1" outlineLevel="1" x14ac:dyDescent="0.35">
      <c r="B1113" s="705" t="s">
        <v>3347</v>
      </c>
      <c r="C1113" s="708" t="s">
        <v>3347</v>
      </c>
      <c r="D1113" s="709"/>
      <c r="E1113" s="306" t="s">
        <v>3348</v>
      </c>
      <c r="F1113" s="494" t="s">
        <v>2208</v>
      </c>
      <c r="G1113" s="494" t="s">
        <v>2208</v>
      </c>
      <c r="H1113" s="494" t="s">
        <v>2208</v>
      </c>
      <c r="I1113" s="494" t="s">
        <v>2208</v>
      </c>
      <c r="J1113" s="494" t="s">
        <v>2208</v>
      </c>
      <c r="K1113" s="494" t="s">
        <v>2208</v>
      </c>
      <c r="L1113" s="494" t="s">
        <v>2208</v>
      </c>
      <c r="M1113" s="494" t="s">
        <v>2208</v>
      </c>
      <c r="N1113" s="494" t="s">
        <v>2208</v>
      </c>
      <c r="O1113" s="494" t="s">
        <v>2208</v>
      </c>
      <c r="P1113" s="494" t="s">
        <v>2208</v>
      </c>
      <c r="Q1113" s="494" t="s">
        <v>2208</v>
      </c>
      <c r="R1113" s="494" t="s">
        <v>2208</v>
      </c>
      <c r="S1113" s="494" t="s">
        <v>2208</v>
      </c>
      <c r="T1113" s="494" t="s">
        <v>2208</v>
      </c>
      <c r="U1113" s="494" t="s">
        <v>2208</v>
      </c>
      <c r="V1113" s="494" t="s">
        <v>2208</v>
      </c>
      <c r="W1113" s="494" t="s">
        <v>2208</v>
      </c>
      <c r="X1113" s="494" t="s">
        <v>2208</v>
      </c>
      <c r="Y1113" s="494" t="s">
        <v>2208</v>
      </c>
      <c r="Z1113" s="494" t="s">
        <v>2208</v>
      </c>
      <c r="AA1113" s="494" t="s">
        <v>2208</v>
      </c>
      <c r="AB1113" s="494" t="s">
        <v>2208</v>
      </c>
      <c r="AC1113" s="494" t="s">
        <v>2208</v>
      </c>
      <c r="AD1113" s="494" t="s">
        <v>2208</v>
      </c>
      <c r="AE1113" s="494" t="s">
        <v>2208</v>
      </c>
      <c r="AF1113" s="494" t="s">
        <v>2208</v>
      </c>
      <c r="AG1113" s="494" t="s">
        <v>2208</v>
      </c>
      <c r="AH1113" s="494" t="s">
        <v>2208</v>
      </c>
      <c r="AI1113" s="494" t="s">
        <v>2208</v>
      </c>
      <c r="AJ1113" s="494" t="s">
        <v>2208</v>
      </c>
      <c r="AK1113" s="494" t="s">
        <v>2208</v>
      </c>
      <c r="AL1113" s="494" t="s">
        <v>2208</v>
      </c>
      <c r="AM1113" s="494" t="s">
        <v>2208</v>
      </c>
      <c r="AZ1113" s="753"/>
      <c r="BA1113" s="753"/>
      <c r="BB1113" s="753"/>
      <c r="BC1113" s="753"/>
      <c r="BD1113" s="753"/>
      <c r="BE1113" s="753"/>
      <c r="BF1113" s="753"/>
      <c r="BG1113" s="753"/>
      <c r="BH1113" s="753"/>
      <c r="BI1113" s="753"/>
      <c r="BJ1113" s="753"/>
      <c r="BK1113" s="753"/>
      <c r="BL1113" s="753"/>
      <c r="BM1113" s="753"/>
    </row>
    <row r="1114" spans="2:65" ht="12" hidden="1" customHeight="1" outlineLevel="1" x14ac:dyDescent="0.35">
      <c r="B1114" s="705" t="s">
        <v>3349</v>
      </c>
      <c r="C1114" s="708" t="s">
        <v>3349</v>
      </c>
      <c r="D1114" s="709"/>
      <c r="E1114" s="306" t="s">
        <v>3350</v>
      </c>
      <c r="F1114" s="494" t="s">
        <v>2208</v>
      </c>
      <c r="G1114" s="494" t="s">
        <v>2208</v>
      </c>
      <c r="H1114" s="494" t="s">
        <v>2208</v>
      </c>
      <c r="I1114" s="494" t="s">
        <v>2208</v>
      </c>
      <c r="J1114" s="494" t="s">
        <v>2208</v>
      </c>
      <c r="K1114" s="494" t="s">
        <v>2208</v>
      </c>
      <c r="L1114" s="494" t="s">
        <v>2208</v>
      </c>
      <c r="M1114" s="494" t="s">
        <v>2208</v>
      </c>
      <c r="N1114" s="494" t="s">
        <v>2208</v>
      </c>
      <c r="O1114" s="494" t="s">
        <v>2208</v>
      </c>
      <c r="P1114" s="494" t="s">
        <v>2208</v>
      </c>
      <c r="Q1114" s="494" t="s">
        <v>2208</v>
      </c>
      <c r="R1114" s="494" t="s">
        <v>2208</v>
      </c>
      <c r="S1114" s="494" t="s">
        <v>2208</v>
      </c>
      <c r="T1114" s="494" t="s">
        <v>2208</v>
      </c>
      <c r="U1114" s="494" t="s">
        <v>2208</v>
      </c>
      <c r="V1114" s="494" t="s">
        <v>2208</v>
      </c>
      <c r="W1114" s="494" t="s">
        <v>2208</v>
      </c>
      <c r="X1114" s="494" t="s">
        <v>2208</v>
      </c>
      <c r="Y1114" s="494" t="s">
        <v>2208</v>
      </c>
      <c r="Z1114" s="494" t="s">
        <v>2208</v>
      </c>
      <c r="AA1114" s="494" t="s">
        <v>2208</v>
      </c>
      <c r="AB1114" s="494" t="s">
        <v>2208</v>
      </c>
      <c r="AC1114" s="494" t="s">
        <v>2208</v>
      </c>
      <c r="AD1114" s="494" t="s">
        <v>2208</v>
      </c>
      <c r="AE1114" s="494" t="s">
        <v>2208</v>
      </c>
      <c r="AF1114" s="494" t="s">
        <v>2208</v>
      </c>
      <c r="AG1114" s="494" t="s">
        <v>2208</v>
      </c>
      <c r="AH1114" s="494" t="s">
        <v>2208</v>
      </c>
      <c r="AI1114" s="494" t="s">
        <v>2208</v>
      </c>
      <c r="AJ1114" s="494" t="s">
        <v>2208</v>
      </c>
      <c r="AK1114" s="494" t="s">
        <v>2208</v>
      </c>
      <c r="AL1114" s="494" t="s">
        <v>2208</v>
      </c>
      <c r="AM1114" s="494" t="s">
        <v>2208</v>
      </c>
      <c r="AZ1114" s="753"/>
      <c r="BA1114" s="753"/>
      <c r="BB1114" s="753"/>
      <c r="BC1114" s="753"/>
      <c r="BD1114" s="753"/>
      <c r="BE1114" s="753"/>
      <c r="BF1114" s="753"/>
      <c r="BG1114" s="753"/>
      <c r="BH1114" s="753"/>
      <c r="BI1114" s="753"/>
      <c r="BJ1114" s="753"/>
      <c r="BK1114" s="753"/>
      <c r="BL1114" s="753"/>
      <c r="BM1114" s="753"/>
    </row>
    <row r="1115" spans="2:65" ht="12" hidden="1" customHeight="1" outlineLevel="1" x14ac:dyDescent="0.35">
      <c r="B1115" s="705" t="s">
        <v>3351</v>
      </c>
      <c r="C1115" s="708" t="s">
        <v>3351</v>
      </c>
      <c r="D1115" s="709"/>
      <c r="E1115" s="306" t="s">
        <v>3352</v>
      </c>
      <c r="F1115" s="494" t="s">
        <v>2208</v>
      </c>
      <c r="G1115" s="494" t="s">
        <v>2208</v>
      </c>
      <c r="H1115" s="494" t="s">
        <v>2208</v>
      </c>
      <c r="I1115" s="494" t="s">
        <v>2208</v>
      </c>
      <c r="J1115" s="494" t="s">
        <v>2208</v>
      </c>
      <c r="K1115" s="494" t="s">
        <v>2208</v>
      </c>
      <c r="L1115" s="494" t="s">
        <v>2208</v>
      </c>
      <c r="M1115" s="494" t="s">
        <v>2208</v>
      </c>
      <c r="N1115" s="494" t="s">
        <v>2208</v>
      </c>
      <c r="O1115" s="494" t="s">
        <v>2208</v>
      </c>
      <c r="P1115" s="494" t="s">
        <v>2208</v>
      </c>
      <c r="Q1115" s="494" t="s">
        <v>2208</v>
      </c>
      <c r="R1115" s="494" t="s">
        <v>2208</v>
      </c>
      <c r="S1115" s="494" t="s">
        <v>2208</v>
      </c>
      <c r="T1115" s="494" t="s">
        <v>2208</v>
      </c>
      <c r="U1115" s="494" t="s">
        <v>2208</v>
      </c>
      <c r="V1115" s="494" t="s">
        <v>2208</v>
      </c>
      <c r="W1115" s="494" t="s">
        <v>2208</v>
      </c>
      <c r="X1115" s="494" t="s">
        <v>2208</v>
      </c>
      <c r="Y1115" s="494" t="s">
        <v>2208</v>
      </c>
      <c r="Z1115" s="494" t="s">
        <v>2208</v>
      </c>
      <c r="AA1115" s="494" t="s">
        <v>2208</v>
      </c>
      <c r="AB1115" s="494" t="s">
        <v>2208</v>
      </c>
      <c r="AC1115" s="494" t="s">
        <v>2208</v>
      </c>
      <c r="AD1115" s="494" t="s">
        <v>2208</v>
      </c>
      <c r="AE1115" s="494" t="s">
        <v>2208</v>
      </c>
      <c r="AF1115" s="494" t="s">
        <v>2208</v>
      </c>
      <c r="AG1115" s="494" t="s">
        <v>2208</v>
      </c>
      <c r="AH1115" s="494" t="s">
        <v>2208</v>
      </c>
      <c r="AI1115" s="494" t="s">
        <v>2208</v>
      </c>
      <c r="AJ1115" s="494" t="s">
        <v>2208</v>
      </c>
      <c r="AK1115" s="494" t="s">
        <v>2208</v>
      </c>
      <c r="AL1115" s="494" t="s">
        <v>2208</v>
      </c>
      <c r="AM1115" s="494" t="s">
        <v>2208</v>
      </c>
      <c r="AZ1115" s="753"/>
      <c r="BA1115" s="753"/>
      <c r="BB1115" s="753"/>
      <c r="BC1115" s="753"/>
      <c r="BD1115" s="753"/>
      <c r="BE1115" s="753"/>
      <c r="BF1115" s="753"/>
      <c r="BG1115" s="753"/>
      <c r="BH1115" s="753"/>
      <c r="BI1115" s="753"/>
      <c r="BJ1115" s="753"/>
      <c r="BK1115" s="753"/>
      <c r="BL1115" s="753"/>
      <c r="BM1115" s="753"/>
    </row>
    <row r="1116" spans="2:65" ht="12" hidden="1" customHeight="1" outlineLevel="1" x14ac:dyDescent="0.35">
      <c r="B1116" s="705" t="s">
        <v>3353</v>
      </c>
      <c r="C1116" s="708" t="s">
        <v>3353</v>
      </c>
      <c r="D1116" s="709"/>
      <c r="E1116" s="306" t="s">
        <v>3354</v>
      </c>
      <c r="F1116" s="494" t="s">
        <v>2208</v>
      </c>
      <c r="G1116" s="494" t="s">
        <v>2208</v>
      </c>
      <c r="H1116" s="494" t="s">
        <v>2208</v>
      </c>
      <c r="I1116" s="494" t="s">
        <v>2208</v>
      </c>
      <c r="J1116" s="494" t="s">
        <v>2208</v>
      </c>
      <c r="K1116" s="494" t="s">
        <v>2208</v>
      </c>
      <c r="L1116" s="494" t="s">
        <v>2208</v>
      </c>
      <c r="M1116" s="494" t="s">
        <v>2208</v>
      </c>
      <c r="N1116" s="494" t="s">
        <v>2208</v>
      </c>
      <c r="O1116" s="494" t="s">
        <v>2208</v>
      </c>
      <c r="P1116" s="494" t="s">
        <v>2208</v>
      </c>
      <c r="Q1116" s="494" t="s">
        <v>2208</v>
      </c>
      <c r="R1116" s="494" t="s">
        <v>2208</v>
      </c>
      <c r="S1116" s="494" t="s">
        <v>2208</v>
      </c>
      <c r="T1116" s="494" t="s">
        <v>2208</v>
      </c>
      <c r="U1116" s="494" t="s">
        <v>2208</v>
      </c>
      <c r="V1116" s="494" t="s">
        <v>2208</v>
      </c>
      <c r="W1116" s="494" t="s">
        <v>2208</v>
      </c>
      <c r="X1116" s="494" t="s">
        <v>2208</v>
      </c>
      <c r="Y1116" s="494" t="s">
        <v>2208</v>
      </c>
      <c r="Z1116" s="494" t="s">
        <v>2208</v>
      </c>
      <c r="AA1116" s="494" t="s">
        <v>2208</v>
      </c>
      <c r="AB1116" s="494" t="s">
        <v>2208</v>
      </c>
      <c r="AC1116" s="494" t="s">
        <v>2208</v>
      </c>
      <c r="AD1116" s="494" t="s">
        <v>2208</v>
      </c>
      <c r="AE1116" s="494" t="s">
        <v>2208</v>
      </c>
      <c r="AF1116" s="494" t="s">
        <v>2208</v>
      </c>
      <c r="AG1116" s="494" t="s">
        <v>2208</v>
      </c>
      <c r="AH1116" s="494" t="s">
        <v>2208</v>
      </c>
      <c r="AI1116" s="494" t="s">
        <v>2208</v>
      </c>
      <c r="AJ1116" s="494" t="s">
        <v>2208</v>
      </c>
      <c r="AK1116" s="494" t="s">
        <v>2208</v>
      </c>
      <c r="AL1116" s="494" t="s">
        <v>2208</v>
      </c>
      <c r="AM1116" s="494" t="s">
        <v>2208</v>
      </c>
      <c r="AZ1116" s="753"/>
      <c r="BA1116" s="753"/>
      <c r="BB1116" s="753"/>
      <c r="BC1116" s="753"/>
      <c r="BD1116" s="753"/>
      <c r="BE1116" s="753"/>
      <c r="BF1116" s="753"/>
      <c r="BG1116" s="753"/>
      <c r="BH1116" s="753"/>
      <c r="BI1116" s="753"/>
      <c r="BJ1116" s="753"/>
      <c r="BK1116" s="753"/>
      <c r="BL1116" s="753"/>
      <c r="BM1116" s="753"/>
    </row>
    <row r="1117" spans="2:65" ht="12" hidden="1" customHeight="1" outlineLevel="1" x14ac:dyDescent="0.35">
      <c r="B1117" s="705" t="s">
        <v>3355</v>
      </c>
      <c r="C1117" s="708" t="s">
        <v>3355</v>
      </c>
      <c r="D1117" s="709"/>
      <c r="E1117" s="306" t="s">
        <v>3356</v>
      </c>
      <c r="F1117" s="494" t="s">
        <v>2208</v>
      </c>
      <c r="G1117" s="494" t="s">
        <v>2208</v>
      </c>
      <c r="H1117" s="494" t="s">
        <v>2208</v>
      </c>
      <c r="I1117" s="494" t="s">
        <v>2208</v>
      </c>
      <c r="J1117" s="494" t="s">
        <v>2208</v>
      </c>
      <c r="K1117" s="494" t="s">
        <v>2208</v>
      </c>
      <c r="L1117" s="494" t="s">
        <v>2208</v>
      </c>
      <c r="M1117" s="494" t="s">
        <v>2208</v>
      </c>
      <c r="N1117" s="494" t="s">
        <v>2208</v>
      </c>
      <c r="O1117" s="494" t="s">
        <v>2208</v>
      </c>
      <c r="P1117" s="494" t="s">
        <v>2208</v>
      </c>
      <c r="Q1117" s="494" t="s">
        <v>2208</v>
      </c>
      <c r="R1117" s="494" t="s">
        <v>2208</v>
      </c>
      <c r="S1117" s="494" t="s">
        <v>2208</v>
      </c>
      <c r="T1117" s="494" t="s">
        <v>2208</v>
      </c>
      <c r="U1117" s="494" t="s">
        <v>2208</v>
      </c>
      <c r="V1117" s="494" t="s">
        <v>2208</v>
      </c>
      <c r="W1117" s="494" t="s">
        <v>2208</v>
      </c>
      <c r="X1117" s="494" t="s">
        <v>2208</v>
      </c>
      <c r="Y1117" s="494" t="s">
        <v>2208</v>
      </c>
      <c r="Z1117" s="494" t="s">
        <v>2208</v>
      </c>
      <c r="AA1117" s="494" t="s">
        <v>2208</v>
      </c>
      <c r="AB1117" s="494" t="s">
        <v>2208</v>
      </c>
      <c r="AC1117" s="494" t="s">
        <v>2208</v>
      </c>
      <c r="AD1117" s="494" t="s">
        <v>2208</v>
      </c>
      <c r="AE1117" s="494" t="s">
        <v>2208</v>
      </c>
      <c r="AF1117" s="494" t="s">
        <v>2208</v>
      </c>
      <c r="AG1117" s="494" t="s">
        <v>2208</v>
      </c>
      <c r="AH1117" s="494" t="s">
        <v>2208</v>
      </c>
      <c r="AI1117" s="494" t="s">
        <v>2208</v>
      </c>
      <c r="AJ1117" s="494" t="s">
        <v>2208</v>
      </c>
      <c r="AK1117" s="494" t="s">
        <v>2208</v>
      </c>
      <c r="AL1117" s="494" t="s">
        <v>2208</v>
      </c>
      <c r="AM1117" s="494" t="s">
        <v>2208</v>
      </c>
      <c r="AZ1117" s="753"/>
      <c r="BA1117" s="753"/>
      <c r="BB1117" s="753"/>
      <c r="BC1117" s="753"/>
      <c r="BD1117" s="753"/>
      <c r="BE1117" s="753"/>
      <c r="BF1117" s="753"/>
      <c r="BG1117" s="753"/>
      <c r="BH1117" s="753"/>
      <c r="BI1117" s="753"/>
      <c r="BJ1117" s="753"/>
      <c r="BK1117" s="753"/>
      <c r="BL1117" s="753"/>
      <c r="BM1117" s="753"/>
    </row>
    <row r="1118" spans="2:65" ht="12" hidden="1" customHeight="1" outlineLevel="1" x14ac:dyDescent="0.35">
      <c r="B1118" s="705"/>
      <c r="C1118" s="708"/>
      <c r="D1118" s="709"/>
      <c r="E1118" s="306"/>
      <c r="F1118" s="494"/>
      <c r="G1118" s="494"/>
      <c r="H1118" s="494"/>
      <c r="I1118" s="494"/>
      <c r="J1118" s="494"/>
      <c r="K1118" s="494"/>
      <c r="L1118" s="494"/>
      <c r="M1118" s="494"/>
      <c r="N1118" s="494"/>
      <c r="O1118" s="494"/>
      <c r="P1118" s="494"/>
      <c r="Q1118" s="494"/>
      <c r="R1118" s="494"/>
      <c r="S1118" s="494"/>
      <c r="T1118" s="494"/>
      <c r="U1118" s="494"/>
      <c r="V1118" s="494"/>
      <c r="W1118" s="494"/>
      <c r="X1118" s="494"/>
      <c r="Y1118" s="494"/>
      <c r="Z1118" s="494"/>
      <c r="AA1118" s="494"/>
      <c r="AB1118" s="494"/>
      <c r="AC1118" s="494"/>
      <c r="AD1118" s="494"/>
      <c r="AE1118" s="494"/>
      <c r="AF1118" s="494"/>
      <c r="AG1118" s="494"/>
      <c r="AH1118" s="494"/>
      <c r="AI1118" s="494"/>
      <c r="AJ1118" s="494"/>
      <c r="AK1118" s="494"/>
      <c r="AL1118" s="494"/>
      <c r="AM1118" s="494"/>
      <c r="AZ1118" s="753"/>
      <c r="BA1118" s="753"/>
      <c r="BB1118" s="753"/>
      <c r="BC1118" s="753"/>
      <c r="BD1118" s="753"/>
      <c r="BE1118" s="753"/>
      <c r="BF1118" s="753"/>
      <c r="BG1118" s="753"/>
      <c r="BH1118" s="753"/>
      <c r="BI1118" s="753"/>
      <c r="BJ1118" s="753"/>
      <c r="BK1118" s="753"/>
      <c r="BL1118" s="753"/>
      <c r="BM1118" s="753"/>
    </row>
    <row r="1119" spans="2:65" ht="12" hidden="1" customHeight="1" outlineLevel="1" x14ac:dyDescent="0.3">
      <c r="B1119" s="705" t="s">
        <v>3357</v>
      </c>
      <c r="C1119" s="708" t="s">
        <v>3357</v>
      </c>
      <c r="D1119" s="709"/>
      <c r="E1119" s="306" t="s">
        <v>3358</v>
      </c>
      <c r="F1119" s="494" t="s">
        <v>2208</v>
      </c>
      <c r="G1119" s="494" t="s">
        <v>2208</v>
      </c>
      <c r="H1119" s="494" t="s">
        <v>2208</v>
      </c>
      <c r="I1119" s="494" t="s">
        <v>2208</v>
      </c>
      <c r="J1119" s="494" t="s">
        <v>2208</v>
      </c>
      <c r="K1119" s="494" t="s">
        <v>2208</v>
      </c>
      <c r="L1119" s="494" t="s">
        <v>2208</v>
      </c>
      <c r="M1119" s="494" t="s">
        <v>2208</v>
      </c>
      <c r="N1119" s="494" t="s">
        <v>2208</v>
      </c>
      <c r="O1119" s="494" t="s">
        <v>2208</v>
      </c>
      <c r="P1119" s="494" t="s">
        <v>2208</v>
      </c>
      <c r="Q1119" s="494" t="s">
        <v>2208</v>
      </c>
      <c r="R1119" s="494" t="s">
        <v>2208</v>
      </c>
      <c r="S1119" s="494" t="s">
        <v>2208</v>
      </c>
      <c r="T1119" s="494" t="s">
        <v>2208</v>
      </c>
      <c r="U1119" s="494" t="s">
        <v>2208</v>
      </c>
      <c r="V1119" s="494" t="s">
        <v>2208</v>
      </c>
      <c r="W1119" s="494" t="s">
        <v>2208</v>
      </c>
      <c r="X1119" s="494" t="s">
        <v>2208</v>
      </c>
      <c r="Y1119" s="494" t="s">
        <v>2208</v>
      </c>
      <c r="Z1119" s="494" t="s">
        <v>2208</v>
      </c>
      <c r="AA1119" s="494" t="s">
        <v>2208</v>
      </c>
      <c r="AB1119" s="494" t="s">
        <v>2208</v>
      </c>
      <c r="AC1119" s="494" t="s">
        <v>2208</v>
      </c>
      <c r="AD1119" s="494" t="s">
        <v>2208</v>
      </c>
      <c r="AE1119" s="494" t="s">
        <v>2208</v>
      </c>
      <c r="AF1119" s="494" t="s">
        <v>2208</v>
      </c>
      <c r="AG1119" s="494" t="s">
        <v>2208</v>
      </c>
      <c r="AH1119" s="494" t="s">
        <v>2208</v>
      </c>
      <c r="AI1119" s="494" t="s">
        <v>2208</v>
      </c>
      <c r="AJ1119" s="494" t="s">
        <v>2208</v>
      </c>
      <c r="AK1119" s="494" t="s">
        <v>2208</v>
      </c>
      <c r="AL1119" s="494" t="s">
        <v>2208</v>
      </c>
      <c r="AM1119" s="494" t="s">
        <v>2208</v>
      </c>
    </row>
    <row r="1120" spans="2:65" ht="12" hidden="1" customHeight="1" outlineLevel="1" x14ac:dyDescent="0.3">
      <c r="B1120" s="705" t="s">
        <v>3359</v>
      </c>
      <c r="C1120" s="708" t="s">
        <v>3359</v>
      </c>
      <c r="D1120" s="709"/>
      <c r="E1120" s="306" t="s">
        <v>3360</v>
      </c>
      <c r="F1120" s="494" t="s">
        <v>2208</v>
      </c>
      <c r="G1120" s="494" t="s">
        <v>2208</v>
      </c>
      <c r="H1120" s="494" t="s">
        <v>2208</v>
      </c>
      <c r="I1120" s="494" t="s">
        <v>2208</v>
      </c>
      <c r="J1120" s="494" t="s">
        <v>2208</v>
      </c>
      <c r="K1120" s="494" t="s">
        <v>2208</v>
      </c>
      <c r="L1120" s="494" t="s">
        <v>2208</v>
      </c>
      <c r="M1120" s="494" t="s">
        <v>2208</v>
      </c>
      <c r="N1120" s="494" t="s">
        <v>2208</v>
      </c>
      <c r="O1120" s="494" t="s">
        <v>2208</v>
      </c>
      <c r="P1120" s="494" t="s">
        <v>2208</v>
      </c>
      <c r="Q1120" s="494" t="s">
        <v>2208</v>
      </c>
      <c r="R1120" s="494" t="s">
        <v>2208</v>
      </c>
      <c r="S1120" s="494" t="s">
        <v>2208</v>
      </c>
      <c r="T1120" s="494" t="s">
        <v>2208</v>
      </c>
      <c r="U1120" s="494" t="s">
        <v>2208</v>
      </c>
      <c r="V1120" s="494" t="s">
        <v>2208</v>
      </c>
      <c r="W1120" s="494" t="s">
        <v>2208</v>
      </c>
      <c r="X1120" s="494" t="s">
        <v>2208</v>
      </c>
      <c r="Y1120" s="494" t="s">
        <v>2208</v>
      </c>
      <c r="Z1120" s="494" t="s">
        <v>2208</v>
      </c>
      <c r="AA1120" s="494" t="s">
        <v>2208</v>
      </c>
      <c r="AB1120" s="494" t="s">
        <v>2208</v>
      </c>
      <c r="AC1120" s="494" t="s">
        <v>2208</v>
      </c>
      <c r="AD1120" s="494" t="s">
        <v>2208</v>
      </c>
      <c r="AE1120" s="494" t="s">
        <v>2208</v>
      </c>
      <c r="AF1120" s="494" t="s">
        <v>2208</v>
      </c>
      <c r="AG1120" s="494" t="s">
        <v>2208</v>
      </c>
      <c r="AH1120" s="494" t="s">
        <v>2208</v>
      </c>
      <c r="AI1120" s="494" t="s">
        <v>2208</v>
      </c>
      <c r="AJ1120" s="494" t="s">
        <v>2208</v>
      </c>
      <c r="AK1120" s="494" t="s">
        <v>2208</v>
      </c>
      <c r="AL1120" s="494" t="s">
        <v>2208</v>
      </c>
      <c r="AM1120" s="494" t="s">
        <v>2208</v>
      </c>
    </row>
    <row r="1121" spans="2:39" ht="12" hidden="1" customHeight="1" outlineLevel="1" x14ac:dyDescent="0.3">
      <c r="B1121" s="705" t="s">
        <v>3361</v>
      </c>
      <c r="C1121" s="708" t="s">
        <v>3361</v>
      </c>
      <c r="D1121" s="709"/>
      <c r="E1121" s="306" t="s">
        <v>3362</v>
      </c>
      <c r="F1121" s="494" t="s">
        <v>2208</v>
      </c>
      <c r="G1121" s="494" t="s">
        <v>2208</v>
      </c>
      <c r="H1121" s="494" t="s">
        <v>2208</v>
      </c>
      <c r="I1121" s="494" t="s">
        <v>2208</v>
      </c>
      <c r="J1121" s="494" t="s">
        <v>2208</v>
      </c>
      <c r="K1121" s="494" t="s">
        <v>2208</v>
      </c>
      <c r="L1121" s="494" t="s">
        <v>2208</v>
      </c>
      <c r="M1121" s="494" t="s">
        <v>2208</v>
      </c>
      <c r="N1121" s="494" t="s">
        <v>2208</v>
      </c>
      <c r="O1121" s="494" t="s">
        <v>2208</v>
      </c>
      <c r="P1121" s="494" t="s">
        <v>2208</v>
      </c>
      <c r="Q1121" s="494" t="s">
        <v>2208</v>
      </c>
      <c r="R1121" s="494" t="s">
        <v>2208</v>
      </c>
      <c r="S1121" s="494" t="s">
        <v>2208</v>
      </c>
      <c r="T1121" s="494" t="s">
        <v>2208</v>
      </c>
      <c r="U1121" s="494" t="s">
        <v>2208</v>
      </c>
      <c r="V1121" s="494" t="s">
        <v>2208</v>
      </c>
      <c r="W1121" s="494" t="s">
        <v>2208</v>
      </c>
      <c r="X1121" s="494" t="s">
        <v>2208</v>
      </c>
      <c r="Y1121" s="494" t="s">
        <v>2208</v>
      </c>
      <c r="Z1121" s="494" t="s">
        <v>2208</v>
      </c>
      <c r="AA1121" s="494" t="s">
        <v>2208</v>
      </c>
      <c r="AB1121" s="494" t="s">
        <v>2208</v>
      </c>
      <c r="AC1121" s="494" t="s">
        <v>2208</v>
      </c>
      <c r="AD1121" s="494" t="s">
        <v>2208</v>
      </c>
      <c r="AE1121" s="494" t="s">
        <v>2208</v>
      </c>
      <c r="AF1121" s="494" t="s">
        <v>2208</v>
      </c>
      <c r="AG1121" s="494" t="s">
        <v>2208</v>
      </c>
      <c r="AH1121" s="494" t="s">
        <v>2208</v>
      </c>
      <c r="AI1121" s="494" t="s">
        <v>2208</v>
      </c>
      <c r="AJ1121" s="494" t="s">
        <v>2208</v>
      </c>
      <c r="AK1121" s="494" t="s">
        <v>2208</v>
      </c>
      <c r="AL1121" s="494" t="s">
        <v>2208</v>
      </c>
      <c r="AM1121" s="494" t="s">
        <v>2208</v>
      </c>
    </row>
    <row r="1122" spans="2:39" ht="12" hidden="1" customHeight="1" outlineLevel="1" x14ac:dyDescent="0.3">
      <c r="B1122" s="705" t="s">
        <v>3363</v>
      </c>
      <c r="C1122" s="708" t="s">
        <v>3363</v>
      </c>
      <c r="D1122" s="709"/>
      <c r="E1122" s="306" t="s">
        <v>3364</v>
      </c>
      <c r="F1122" s="494" t="s">
        <v>2208</v>
      </c>
      <c r="G1122" s="494" t="s">
        <v>2208</v>
      </c>
      <c r="H1122" s="494" t="s">
        <v>2208</v>
      </c>
      <c r="I1122" s="494" t="s">
        <v>2208</v>
      </c>
      <c r="J1122" s="494" t="s">
        <v>2208</v>
      </c>
      <c r="K1122" s="494" t="s">
        <v>2208</v>
      </c>
      <c r="L1122" s="494" t="s">
        <v>2208</v>
      </c>
      <c r="M1122" s="494" t="s">
        <v>2208</v>
      </c>
      <c r="N1122" s="494" t="s">
        <v>2208</v>
      </c>
      <c r="O1122" s="494" t="s">
        <v>2208</v>
      </c>
      <c r="P1122" s="494" t="s">
        <v>2208</v>
      </c>
      <c r="Q1122" s="494" t="s">
        <v>2208</v>
      </c>
      <c r="R1122" s="494" t="s">
        <v>2208</v>
      </c>
      <c r="S1122" s="494" t="s">
        <v>2208</v>
      </c>
      <c r="T1122" s="494" t="s">
        <v>2208</v>
      </c>
      <c r="U1122" s="494" t="s">
        <v>2208</v>
      </c>
      <c r="V1122" s="494" t="s">
        <v>2208</v>
      </c>
      <c r="W1122" s="494" t="s">
        <v>2208</v>
      </c>
      <c r="X1122" s="494" t="s">
        <v>2208</v>
      </c>
      <c r="Y1122" s="494" t="s">
        <v>2208</v>
      </c>
      <c r="Z1122" s="494" t="s">
        <v>2208</v>
      </c>
      <c r="AA1122" s="494" t="s">
        <v>2208</v>
      </c>
      <c r="AB1122" s="494" t="s">
        <v>2208</v>
      </c>
      <c r="AC1122" s="494" t="s">
        <v>2208</v>
      </c>
      <c r="AD1122" s="494" t="s">
        <v>2208</v>
      </c>
      <c r="AE1122" s="494" t="s">
        <v>2208</v>
      </c>
      <c r="AF1122" s="494" t="s">
        <v>2208</v>
      </c>
      <c r="AG1122" s="494" t="s">
        <v>2208</v>
      </c>
      <c r="AH1122" s="494" t="s">
        <v>2208</v>
      </c>
      <c r="AI1122" s="494" t="s">
        <v>2208</v>
      </c>
      <c r="AJ1122" s="494" t="s">
        <v>2208</v>
      </c>
      <c r="AK1122" s="494" t="s">
        <v>2208</v>
      </c>
      <c r="AL1122" s="494" t="s">
        <v>2208</v>
      </c>
      <c r="AM1122" s="494" t="s">
        <v>2208</v>
      </c>
    </row>
    <row r="1123" spans="2:39" ht="12" hidden="1" customHeight="1" outlineLevel="1" x14ac:dyDescent="0.3">
      <c r="B1123" s="705"/>
      <c r="C1123" s="708"/>
      <c r="D1123" s="709"/>
      <c r="F1123" s="710"/>
      <c r="G1123" s="710"/>
      <c r="H1123" s="710"/>
      <c r="I1123" s="710"/>
      <c r="J1123" s="710"/>
      <c r="K1123" s="710"/>
      <c r="L1123" s="710"/>
      <c r="M1123" s="710"/>
      <c r="N1123" s="710"/>
      <c r="O1123" s="710"/>
      <c r="P1123" s="710"/>
      <c r="Q1123" s="710"/>
      <c r="R1123" s="710"/>
      <c r="S1123" s="710"/>
      <c r="T1123" s="710"/>
      <c r="U1123" s="710"/>
      <c r="V1123" s="710"/>
      <c r="W1123" s="710"/>
      <c r="X1123" s="710"/>
      <c r="Y1123" s="710"/>
      <c r="Z1123" s="710"/>
      <c r="AA1123" s="710"/>
      <c r="AB1123" s="710"/>
      <c r="AC1123" s="710"/>
      <c r="AD1123" s="710"/>
      <c r="AE1123" s="710"/>
      <c r="AF1123" s="710"/>
      <c r="AG1123" s="710"/>
      <c r="AH1123" s="710"/>
      <c r="AI1123" s="710"/>
      <c r="AJ1123" s="710"/>
      <c r="AK1123" s="710"/>
      <c r="AL1123" s="710"/>
      <c r="AM1123" s="710"/>
    </row>
    <row r="1124" spans="2:39" ht="12" customHeight="1" collapsed="1" x14ac:dyDescent="0.3">
      <c r="B1124" s="297" t="s">
        <v>2325</v>
      </c>
      <c r="C1124" s="711"/>
    </row>
    <row r="1125" spans="2:39" ht="12" customHeight="1" x14ac:dyDescent="0.3">
      <c r="B1125" s="704"/>
      <c r="C1125" s="708"/>
      <c r="D1125" s="712"/>
      <c r="E1125" s="488"/>
      <c r="F1125" s="497" t="s">
        <v>232</v>
      </c>
      <c r="G1125" s="497" t="s">
        <v>233</v>
      </c>
      <c r="H1125" s="497" t="s">
        <v>234</v>
      </c>
      <c r="I1125" s="497" t="s">
        <v>235</v>
      </c>
      <c r="J1125" s="497" t="s">
        <v>236</v>
      </c>
      <c r="K1125" s="497" t="s">
        <v>237</v>
      </c>
      <c r="L1125" s="497" t="s">
        <v>238</v>
      </c>
      <c r="M1125" s="497" t="s">
        <v>239</v>
      </c>
      <c r="N1125" s="497" t="s">
        <v>240</v>
      </c>
      <c r="O1125" s="497" t="s">
        <v>241</v>
      </c>
      <c r="P1125" s="497" t="s">
        <v>242</v>
      </c>
      <c r="Q1125" s="497" t="s">
        <v>243</v>
      </c>
      <c r="R1125" s="497" t="s">
        <v>244</v>
      </c>
      <c r="S1125" s="497" t="s">
        <v>245</v>
      </c>
      <c r="T1125" s="497" t="s">
        <v>246</v>
      </c>
      <c r="U1125" s="497" t="s">
        <v>247</v>
      </c>
      <c r="V1125" s="497" t="s">
        <v>248</v>
      </c>
      <c r="W1125" s="497" t="s">
        <v>249</v>
      </c>
      <c r="X1125" s="497" t="s">
        <v>250</v>
      </c>
      <c r="Y1125" s="497" t="s">
        <v>251</v>
      </c>
      <c r="Z1125" s="497" t="s">
        <v>252</v>
      </c>
      <c r="AA1125" s="497" t="s">
        <v>253</v>
      </c>
      <c r="AB1125" s="497" t="s">
        <v>254</v>
      </c>
      <c r="AC1125" s="497" t="s">
        <v>255</v>
      </c>
      <c r="AD1125" s="497" t="s">
        <v>256</v>
      </c>
      <c r="AE1125" s="497" t="s">
        <v>257</v>
      </c>
      <c r="AF1125" s="497" t="s">
        <v>258</v>
      </c>
      <c r="AG1125" s="497" t="s">
        <v>259</v>
      </c>
      <c r="AH1125" s="497" t="s">
        <v>260</v>
      </c>
      <c r="AI1125" s="497" t="s">
        <v>261</v>
      </c>
      <c r="AJ1125" s="497" t="s">
        <v>262</v>
      </c>
      <c r="AK1125" s="497" t="s">
        <v>263</v>
      </c>
      <c r="AL1125" s="497" t="s">
        <v>264</v>
      </c>
      <c r="AM1125" s="497" t="s">
        <v>265</v>
      </c>
    </row>
    <row r="1126" spans="2:39" ht="12" hidden="1" customHeight="1" outlineLevel="1" x14ac:dyDescent="0.3">
      <c r="B1126" s="152"/>
      <c r="C1126" s="708" t="s">
        <v>3365</v>
      </c>
      <c r="D1126" s="712"/>
      <c r="E1126" s="488" t="s">
        <v>3366</v>
      </c>
      <c r="F1126" s="498" t="s">
        <v>2271</v>
      </c>
      <c r="G1126" s="498" t="s">
        <v>2271</v>
      </c>
      <c r="H1126" s="498" t="s">
        <v>2271</v>
      </c>
      <c r="I1126" s="498" t="s">
        <v>2271</v>
      </c>
      <c r="J1126" s="498" t="s">
        <v>2271</v>
      </c>
      <c r="K1126" s="498" t="s">
        <v>2271</v>
      </c>
      <c r="L1126" s="498" t="s">
        <v>2271</v>
      </c>
      <c r="M1126" s="498" t="s">
        <v>2271</v>
      </c>
      <c r="N1126" s="498" t="s">
        <v>2271</v>
      </c>
      <c r="O1126" s="498" t="s">
        <v>2271</v>
      </c>
      <c r="P1126" s="498" t="s">
        <v>2271</v>
      </c>
      <c r="Q1126" s="498" t="s">
        <v>2271</v>
      </c>
      <c r="R1126" s="498" t="s">
        <v>2271</v>
      </c>
      <c r="S1126" s="498" t="s">
        <v>2271</v>
      </c>
      <c r="T1126" s="498" t="s">
        <v>2271</v>
      </c>
      <c r="U1126" s="498" t="s">
        <v>2271</v>
      </c>
      <c r="V1126" s="498" t="s">
        <v>2271</v>
      </c>
      <c r="W1126" s="498" t="s">
        <v>2271</v>
      </c>
      <c r="X1126" s="498" t="s">
        <v>2271</v>
      </c>
      <c r="Y1126" s="498" t="s">
        <v>2271</v>
      </c>
      <c r="Z1126" s="498" t="s">
        <v>2271</v>
      </c>
      <c r="AA1126" s="498" t="s">
        <v>2271</v>
      </c>
      <c r="AB1126" s="498" t="s">
        <v>2271</v>
      </c>
      <c r="AC1126" s="498" t="s">
        <v>2271</v>
      </c>
      <c r="AD1126" s="498" t="s">
        <v>2271</v>
      </c>
      <c r="AE1126" s="498" t="s">
        <v>2271</v>
      </c>
      <c r="AF1126" s="498" t="s">
        <v>2271</v>
      </c>
      <c r="AG1126" s="498" t="s">
        <v>2271</v>
      </c>
      <c r="AH1126" s="498" t="s">
        <v>2271</v>
      </c>
      <c r="AI1126" s="498" t="s">
        <v>2271</v>
      </c>
      <c r="AJ1126" s="498" t="s">
        <v>2271</v>
      </c>
      <c r="AK1126" s="498" t="s">
        <v>2271</v>
      </c>
      <c r="AL1126" s="498" t="s">
        <v>2271</v>
      </c>
      <c r="AM1126" s="498" t="s">
        <v>2271</v>
      </c>
    </row>
    <row r="1127" spans="2:39" ht="12" hidden="1" customHeight="1" outlineLevel="1" x14ac:dyDescent="0.3">
      <c r="B1127" s="152"/>
      <c r="C1127" s="708" t="s">
        <v>3367</v>
      </c>
      <c r="D1127" s="712"/>
      <c r="E1127" s="488" t="s">
        <v>3368</v>
      </c>
      <c r="F1127" s="498" t="s">
        <v>2271</v>
      </c>
      <c r="G1127" s="498" t="s">
        <v>2271</v>
      </c>
      <c r="H1127" s="498" t="s">
        <v>2271</v>
      </c>
      <c r="I1127" s="498" t="s">
        <v>2271</v>
      </c>
      <c r="J1127" s="498" t="s">
        <v>2271</v>
      </c>
      <c r="K1127" s="498" t="s">
        <v>2271</v>
      </c>
      <c r="L1127" s="498" t="s">
        <v>2271</v>
      </c>
      <c r="M1127" s="498" t="s">
        <v>2271</v>
      </c>
      <c r="N1127" s="498" t="s">
        <v>2271</v>
      </c>
      <c r="O1127" s="498" t="s">
        <v>2271</v>
      </c>
      <c r="P1127" s="498" t="s">
        <v>2271</v>
      </c>
      <c r="Q1127" s="498" t="s">
        <v>2271</v>
      </c>
      <c r="R1127" s="498" t="s">
        <v>2271</v>
      </c>
      <c r="S1127" s="498" t="s">
        <v>2271</v>
      </c>
      <c r="T1127" s="498" t="s">
        <v>2271</v>
      </c>
      <c r="U1127" s="498" t="s">
        <v>2271</v>
      </c>
      <c r="V1127" s="498" t="s">
        <v>2271</v>
      </c>
      <c r="W1127" s="498" t="s">
        <v>2271</v>
      </c>
      <c r="X1127" s="498" t="s">
        <v>2271</v>
      </c>
      <c r="Y1127" s="498" t="s">
        <v>2271</v>
      </c>
      <c r="Z1127" s="498" t="s">
        <v>2271</v>
      </c>
      <c r="AA1127" s="498" t="s">
        <v>2271</v>
      </c>
      <c r="AB1127" s="498" t="s">
        <v>2271</v>
      </c>
      <c r="AC1127" s="498" t="s">
        <v>2271</v>
      </c>
      <c r="AD1127" s="498" t="s">
        <v>2271</v>
      </c>
      <c r="AE1127" s="498" t="s">
        <v>2271</v>
      </c>
      <c r="AF1127" s="498" t="s">
        <v>2271</v>
      </c>
      <c r="AG1127" s="498" t="s">
        <v>2271</v>
      </c>
      <c r="AH1127" s="498" t="s">
        <v>2271</v>
      </c>
      <c r="AI1127" s="498" t="s">
        <v>2271</v>
      </c>
      <c r="AJ1127" s="498" t="s">
        <v>2271</v>
      </c>
      <c r="AK1127" s="498" t="s">
        <v>2271</v>
      </c>
      <c r="AL1127" s="498" t="s">
        <v>2271</v>
      </c>
      <c r="AM1127" s="498" t="s">
        <v>2271</v>
      </c>
    </row>
    <row r="1128" spans="2:39" ht="12" hidden="1" customHeight="1" outlineLevel="1" x14ac:dyDescent="0.3">
      <c r="B1128" s="152"/>
      <c r="C1128" s="708" t="s">
        <v>3369</v>
      </c>
      <c r="D1128" s="712"/>
      <c r="E1128" s="488" t="s">
        <v>3370</v>
      </c>
      <c r="F1128" s="498" t="s">
        <v>2271</v>
      </c>
      <c r="G1128" s="498" t="s">
        <v>2271</v>
      </c>
      <c r="H1128" s="498" t="s">
        <v>2271</v>
      </c>
      <c r="I1128" s="498" t="s">
        <v>2271</v>
      </c>
      <c r="J1128" s="498" t="s">
        <v>2271</v>
      </c>
      <c r="K1128" s="498" t="s">
        <v>2271</v>
      </c>
      <c r="L1128" s="498" t="s">
        <v>2271</v>
      </c>
      <c r="M1128" s="498" t="s">
        <v>2271</v>
      </c>
      <c r="N1128" s="498" t="s">
        <v>2271</v>
      </c>
      <c r="O1128" s="498" t="s">
        <v>2271</v>
      </c>
      <c r="P1128" s="498" t="s">
        <v>2271</v>
      </c>
      <c r="Q1128" s="498" t="s">
        <v>2271</v>
      </c>
      <c r="R1128" s="498" t="s">
        <v>2271</v>
      </c>
      <c r="S1128" s="498" t="s">
        <v>2271</v>
      </c>
      <c r="T1128" s="498" t="s">
        <v>2271</v>
      </c>
      <c r="U1128" s="498" t="s">
        <v>2271</v>
      </c>
      <c r="V1128" s="498" t="s">
        <v>2271</v>
      </c>
      <c r="W1128" s="498" t="s">
        <v>2271</v>
      </c>
      <c r="X1128" s="498" t="s">
        <v>2271</v>
      </c>
      <c r="Y1128" s="498" t="s">
        <v>2271</v>
      </c>
      <c r="Z1128" s="498" t="s">
        <v>2271</v>
      </c>
      <c r="AA1128" s="498" t="s">
        <v>2271</v>
      </c>
      <c r="AB1128" s="498" t="s">
        <v>2271</v>
      </c>
      <c r="AC1128" s="498" t="s">
        <v>2271</v>
      </c>
      <c r="AD1128" s="498" t="s">
        <v>2271</v>
      </c>
      <c r="AE1128" s="498" t="s">
        <v>2271</v>
      </c>
      <c r="AF1128" s="498" t="s">
        <v>2271</v>
      </c>
      <c r="AG1128" s="498" t="s">
        <v>2271</v>
      </c>
      <c r="AH1128" s="498" t="s">
        <v>2271</v>
      </c>
      <c r="AI1128" s="498" t="s">
        <v>2271</v>
      </c>
      <c r="AJ1128" s="498" t="s">
        <v>2271</v>
      </c>
      <c r="AK1128" s="498" t="s">
        <v>2271</v>
      </c>
      <c r="AL1128" s="498" t="s">
        <v>2271</v>
      </c>
      <c r="AM1128" s="498" t="s">
        <v>2271</v>
      </c>
    </row>
    <row r="1129" spans="2:39" ht="12" hidden="1" customHeight="1" outlineLevel="1" x14ac:dyDescent="0.3">
      <c r="B1129" s="152"/>
      <c r="C1129" s="708" t="s">
        <v>3371</v>
      </c>
      <c r="D1129" s="712"/>
      <c r="E1129" s="488" t="s">
        <v>3372</v>
      </c>
      <c r="F1129" s="498" t="s">
        <v>2271</v>
      </c>
      <c r="G1129" s="498" t="s">
        <v>2271</v>
      </c>
      <c r="H1129" s="498" t="s">
        <v>2271</v>
      </c>
      <c r="I1129" s="498" t="s">
        <v>2271</v>
      </c>
      <c r="J1129" s="498" t="s">
        <v>2271</v>
      </c>
      <c r="K1129" s="498" t="s">
        <v>2271</v>
      </c>
      <c r="L1129" s="498" t="s">
        <v>2271</v>
      </c>
      <c r="M1129" s="498" t="s">
        <v>2271</v>
      </c>
      <c r="N1129" s="498" t="s">
        <v>2271</v>
      </c>
      <c r="O1129" s="498" t="s">
        <v>2271</v>
      </c>
      <c r="P1129" s="498" t="s">
        <v>2271</v>
      </c>
      <c r="Q1129" s="498" t="s">
        <v>2271</v>
      </c>
      <c r="R1129" s="498" t="s">
        <v>2271</v>
      </c>
      <c r="S1129" s="498" t="s">
        <v>2271</v>
      </c>
      <c r="T1129" s="498" t="s">
        <v>2271</v>
      </c>
      <c r="U1129" s="498" t="s">
        <v>2271</v>
      </c>
      <c r="V1129" s="498" t="s">
        <v>2271</v>
      </c>
      <c r="W1129" s="498" t="s">
        <v>2271</v>
      </c>
      <c r="X1129" s="498" t="s">
        <v>2271</v>
      </c>
      <c r="Y1129" s="498" t="s">
        <v>2271</v>
      </c>
      <c r="Z1129" s="498" t="s">
        <v>2271</v>
      </c>
      <c r="AA1129" s="498" t="s">
        <v>2271</v>
      </c>
      <c r="AB1129" s="498" t="s">
        <v>2271</v>
      </c>
      <c r="AC1129" s="498" t="s">
        <v>2271</v>
      </c>
      <c r="AD1129" s="498" t="s">
        <v>2271</v>
      </c>
      <c r="AE1129" s="498" t="s">
        <v>2271</v>
      </c>
      <c r="AF1129" s="498" t="s">
        <v>2271</v>
      </c>
      <c r="AG1129" s="498" t="s">
        <v>2271</v>
      </c>
      <c r="AH1129" s="498" t="s">
        <v>2271</v>
      </c>
      <c r="AI1129" s="498" t="s">
        <v>2271</v>
      </c>
      <c r="AJ1129" s="498" t="s">
        <v>2271</v>
      </c>
      <c r="AK1129" s="498" t="s">
        <v>2271</v>
      </c>
      <c r="AL1129" s="498" t="s">
        <v>2271</v>
      </c>
      <c r="AM1129" s="498" t="s">
        <v>2271</v>
      </c>
    </row>
    <row r="1130" spans="2:39" ht="12" hidden="1" customHeight="1" outlineLevel="1" x14ac:dyDescent="0.3">
      <c r="B1130" s="152"/>
      <c r="C1130" s="708" t="s">
        <v>3373</v>
      </c>
      <c r="D1130" s="712"/>
      <c r="E1130" s="488" t="s">
        <v>3374</v>
      </c>
      <c r="F1130" s="498" t="s">
        <v>2271</v>
      </c>
      <c r="G1130" s="498" t="s">
        <v>2271</v>
      </c>
      <c r="H1130" s="498" t="s">
        <v>2271</v>
      </c>
      <c r="I1130" s="498" t="s">
        <v>2271</v>
      </c>
      <c r="J1130" s="498" t="s">
        <v>2271</v>
      </c>
      <c r="K1130" s="498" t="s">
        <v>2271</v>
      </c>
      <c r="L1130" s="498" t="s">
        <v>2271</v>
      </c>
      <c r="M1130" s="498" t="s">
        <v>2271</v>
      </c>
      <c r="N1130" s="498" t="s">
        <v>2271</v>
      </c>
      <c r="O1130" s="498" t="s">
        <v>2271</v>
      </c>
      <c r="P1130" s="498" t="s">
        <v>2271</v>
      </c>
      <c r="Q1130" s="498" t="s">
        <v>2271</v>
      </c>
      <c r="R1130" s="498" t="s">
        <v>2271</v>
      </c>
      <c r="S1130" s="498" t="s">
        <v>2271</v>
      </c>
      <c r="T1130" s="498" t="s">
        <v>2271</v>
      </c>
      <c r="U1130" s="498" t="s">
        <v>2271</v>
      </c>
      <c r="V1130" s="498" t="s">
        <v>2271</v>
      </c>
      <c r="W1130" s="498" t="s">
        <v>2271</v>
      </c>
      <c r="X1130" s="498" t="s">
        <v>2271</v>
      </c>
      <c r="Y1130" s="498" t="s">
        <v>2271</v>
      </c>
      <c r="Z1130" s="498" t="s">
        <v>2271</v>
      </c>
      <c r="AA1130" s="498" t="s">
        <v>2271</v>
      </c>
      <c r="AB1130" s="498" t="s">
        <v>2271</v>
      </c>
      <c r="AC1130" s="498" t="s">
        <v>2271</v>
      </c>
      <c r="AD1130" s="498" t="s">
        <v>2271</v>
      </c>
      <c r="AE1130" s="498" t="s">
        <v>2271</v>
      </c>
      <c r="AF1130" s="498" t="s">
        <v>2271</v>
      </c>
      <c r="AG1130" s="498" t="s">
        <v>2271</v>
      </c>
      <c r="AH1130" s="498" t="s">
        <v>2271</v>
      </c>
      <c r="AI1130" s="498" t="s">
        <v>2271</v>
      </c>
      <c r="AJ1130" s="498" t="s">
        <v>2271</v>
      </c>
      <c r="AK1130" s="498" t="s">
        <v>2271</v>
      </c>
      <c r="AL1130" s="498" t="s">
        <v>2271</v>
      </c>
      <c r="AM1130" s="498" t="s">
        <v>2271</v>
      </c>
    </row>
    <row r="1131" spans="2:39" ht="12" hidden="1" customHeight="1" outlineLevel="1" x14ac:dyDescent="0.3">
      <c r="B1131" s="152"/>
      <c r="C1131" s="708" t="s">
        <v>3375</v>
      </c>
      <c r="D1131" s="712"/>
      <c r="E1131" s="488" t="s">
        <v>3376</v>
      </c>
      <c r="F1131" s="498" t="s">
        <v>2271</v>
      </c>
      <c r="G1131" s="498" t="s">
        <v>2271</v>
      </c>
      <c r="H1131" s="498" t="s">
        <v>2271</v>
      </c>
      <c r="I1131" s="498" t="s">
        <v>2271</v>
      </c>
      <c r="J1131" s="498" t="s">
        <v>2271</v>
      </c>
      <c r="K1131" s="498" t="s">
        <v>2271</v>
      </c>
      <c r="L1131" s="498" t="s">
        <v>2271</v>
      </c>
      <c r="M1131" s="498" t="s">
        <v>2271</v>
      </c>
      <c r="N1131" s="498" t="s">
        <v>2271</v>
      </c>
      <c r="O1131" s="498" t="s">
        <v>2271</v>
      </c>
      <c r="P1131" s="498" t="s">
        <v>2271</v>
      </c>
      <c r="Q1131" s="498" t="s">
        <v>2271</v>
      </c>
      <c r="R1131" s="498" t="s">
        <v>2271</v>
      </c>
      <c r="S1131" s="498" t="s">
        <v>2271</v>
      </c>
      <c r="T1131" s="498" t="s">
        <v>2271</v>
      </c>
      <c r="U1131" s="498" t="s">
        <v>2271</v>
      </c>
      <c r="V1131" s="498" t="s">
        <v>2271</v>
      </c>
      <c r="W1131" s="498" t="s">
        <v>2271</v>
      </c>
      <c r="X1131" s="498" t="s">
        <v>2271</v>
      </c>
      <c r="Y1131" s="498" t="s">
        <v>2271</v>
      </c>
      <c r="Z1131" s="498" t="s">
        <v>2271</v>
      </c>
      <c r="AA1131" s="498" t="s">
        <v>2271</v>
      </c>
      <c r="AB1131" s="498" t="s">
        <v>2271</v>
      </c>
      <c r="AC1131" s="498" t="s">
        <v>2271</v>
      </c>
      <c r="AD1131" s="498" t="s">
        <v>2271</v>
      </c>
      <c r="AE1131" s="498" t="s">
        <v>2271</v>
      </c>
      <c r="AF1131" s="498" t="s">
        <v>2271</v>
      </c>
      <c r="AG1131" s="498" t="s">
        <v>2271</v>
      </c>
      <c r="AH1131" s="498" t="s">
        <v>2271</v>
      </c>
      <c r="AI1131" s="498" t="s">
        <v>2271</v>
      </c>
      <c r="AJ1131" s="498" t="s">
        <v>2271</v>
      </c>
      <c r="AK1131" s="498" t="s">
        <v>2271</v>
      </c>
      <c r="AL1131" s="498" t="s">
        <v>2271</v>
      </c>
      <c r="AM1131" s="498" t="s">
        <v>2271</v>
      </c>
    </row>
    <row r="1132" spans="2:39" ht="12" hidden="1" customHeight="1" outlineLevel="1" x14ac:dyDescent="0.3">
      <c r="B1132" s="152"/>
      <c r="C1132" s="708" t="s">
        <v>3377</v>
      </c>
      <c r="D1132" s="712"/>
      <c r="E1132" s="488" t="s">
        <v>3378</v>
      </c>
      <c r="F1132" s="498" t="s">
        <v>2271</v>
      </c>
      <c r="G1132" s="498" t="s">
        <v>2271</v>
      </c>
      <c r="H1132" s="498" t="s">
        <v>2271</v>
      </c>
      <c r="I1132" s="498" t="s">
        <v>2271</v>
      </c>
      <c r="J1132" s="498" t="s">
        <v>2271</v>
      </c>
      <c r="K1132" s="498" t="s">
        <v>2271</v>
      </c>
      <c r="L1132" s="498" t="s">
        <v>2271</v>
      </c>
      <c r="M1132" s="498" t="s">
        <v>2271</v>
      </c>
      <c r="N1132" s="498" t="s">
        <v>2271</v>
      </c>
      <c r="O1132" s="498" t="s">
        <v>2271</v>
      </c>
      <c r="P1132" s="498" t="s">
        <v>2271</v>
      </c>
      <c r="Q1132" s="498" t="s">
        <v>2271</v>
      </c>
      <c r="R1132" s="498" t="s">
        <v>2271</v>
      </c>
      <c r="S1132" s="498" t="s">
        <v>2271</v>
      </c>
      <c r="T1132" s="498" t="s">
        <v>2271</v>
      </c>
      <c r="U1132" s="498" t="s">
        <v>2271</v>
      </c>
      <c r="V1132" s="498" t="s">
        <v>2271</v>
      </c>
      <c r="W1132" s="498" t="s">
        <v>2271</v>
      </c>
      <c r="X1132" s="498" t="s">
        <v>2271</v>
      </c>
      <c r="Y1132" s="498" t="s">
        <v>2271</v>
      </c>
      <c r="Z1132" s="498" t="s">
        <v>2271</v>
      </c>
      <c r="AA1132" s="498" t="s">
        <v>2271</v>
      </c>
      <c r="AB1132" s="498" t="s">
        <v>2271</v>
      </c>
      <c r="AC1132" s="498" t="s">
        <v>2271</v>
      </c>
      <c r="AD1132" s="498" t="s">
        <v>2271</v>
      </c>
      <c r="AE1132" s="498" t="s">
        <v>2271</v>
      </c>
      <c r="AF1132" s="498" t="s">
        <v>2271</v>
      </c>
      <c r="AG1132" s="498" t="s">
        <v>2271</v>
      </c>
      <c r="AH1132" s="498" t="s">
        <v>2271</v>
      </c>
      <c r="AI1132" s="498" t="s">
        <v>2271</v>
      </c>
      <c r="AJ1132" s="498" t="s">
        <v>2271</v>
      </c>
      <c r="AK1132" s="498" t="s">
        <v>2271</v>
      </c>
      <c r="AL1132" s="498" t="s">
        <v>2271</v>
      </c>
      <c r="AM1132" s="498" t="s">
        <v>2271</v>
      </c>
    </row>
    <row r="1133" spans="2:39" ht="12" hidden="1" customHeight="1" outlineLevel="1" x14ac:dyDescent="0.3">
      <c r="B1133" s="152"/>
      <c r="C1133" s="708" t="s">
        <v>3379</v>
      </c>
      <c r="D1133" s="712"/>
      <c r="E1133" s="488" t="s">
        <v>3380</v>
      </c>
      <c r="F1133" s="498" t="s">
        <v>2271</v>
      </c>
      <c r="G1133" s="498" t="s">
        <v>2271</v>
      </c>
      <c r="H1133" s="498" t="s">
        <v>2271</v>
      </c>
      <c r="I1133" s="498" t="s">
        <v>2271</v>
      </c>
      <c r="J1133" s="498" t="s">
        <v>2271</v>
      </c>
      <c r="K1133" s="498" t="s">
        <v>2271</v>
      </c>
      <c r="L1133" s="498" t="s">
        <v>2271</v>
      </c>
      <c r="M1133" s="498" t="s">
        <v>2271</v>
      </c>
      <c r="N1133" s="498" t="s">
        <v>2271</v>
      </c>
      <c r="O1133" s="498" t="s">
        <v>2271</v>
      </c>
      <c r="P1133" s="498" t="s">
        <v>2271</v>
      </c>
      <c r="Q1133" s="498" t="s">
        <v>2271</v>
      </c>
      <c r="R1133" s="498" t="s">
        <v>2271</v>
      </c>
      <c r="S1133" s="498" t="s">
        <v>2271</v>
      </c>
      <c r="T1133" s="498" t="s">
        <v>2271</v>
      </c>
      <c r="U1133" s="498" t="s">
        <v>2271</v>
      </c>
      <c r="V1133" s="498" t="s">
        <v>2271</v>
      </c>
      <c r="W1133" s="498" t="s">
        <v>2271</v>
      </c>
      <c r="X1133" s="498" t="s">
        <v>2271</v>
      </c>
      <c r="Y1133" s="498" t="s">
        <v>2271</v>
      </c>
      <c r="Z1133" s="498" t="s">
        <v>2271</v>
      </c>
      <c r="AA1133" s="498" t="s">
        <v>2271</v>
      </c>
      <c r="AB1133" s="498" t="s">
        <v>2271</v>
      </c>
      <c r="AC1133" s="498" t="s">
        <v>2271</v>
      </c>
      <c r="AD1133" s="498" t="s">
        <v>2271</v>
      </c>
      <c r="AE1133" s="498" t="s">
        <v>2271</v>
      </c>
      <c r="AF1133" s="498" t="s">
        <v>2271</v>
      </c>
      <c r="AG1133" s="498" t="s">
        <v>2271</v>
      </c>
      <c r="AH1133" s="498" t="s">
        <v>2271</v>
      </c>
      <c r="AI1133" s="498" t="s">
        <v>2271</v>
      </c>
      <c r="AJ1133" s="498" t="s">
        <v>2271</v>
      </c>
      <c r="AK1133" s="498" t="s">
        <v>2271</v>
      </c>
      <c r="AL1133" s="498" t="s">
        <v>2271</v>
      </c>
      <c r="AM1133" s="498" t="s">
        <v>2271</v>
      </c>
    </row>
    <row r="1134" spans="2:39" ht="12" hidden="1" customHeight="1" outlineLevel="1" x14ac:dyDescent="0.3">
      <c r="B1134" s="152"/>
      <c r="C1134" s="708" t="s">
        <v>3381</v>
      </c>
      <c r="D1134" s="712"/>
      <c r="E1134" s="488" t="s">
        <v>3382</v>
      </c>
      <c r="F1134" s="498" t="s">
        <v>2271</v>
      </c>
      <c r="G1134" s="498" t="s">
        <v>2271</v>
      </c>
      <c r="H1134" s="498" t="s">
        <v>2271</v>
      </c>
      <c r="I1134" s="498" t="s">
        <v>2271</v>
      </c>
      <c r="J1134" s="498" t="s">
        <v>2271</v>
      </c>
      <c r="K1134" s="498" t="s">
        <v>2271</v>
      </c>
      <c r="L1134" s="498" t="s">
        <v>2271</v>
      </c>
      <c r="M1134" s="498" t="s">
        <v>2271</v>
      </c>
      <c r="N1134" s="498" t="s">
        <v>2271</v>
      </c>
      <c r="O1134" s="498" t="s">
        <v>2271</v>
      </c>
      <c r="P1134" s="498" t="s">
        <v>2271</v>
      </c>
      <c r="Q1134" s="498" t="s">
        <v>2271</v>
      </c>
      <c r="R1134" s="498" t="s">
        <v>2271</v>
      </c>
      <c r="S1134" s="498" t="s">
        <v>2271</v>
      </c>
      <c r="T1134" s="498" t="s">
        <v>2271</v>
      </c>
      <c r="U1134" s="498" t="s">
        <v>2271</v>
      </c>
      <c r="V1134" s="498" t="s">
        <v>2271</v>
      </c>
      <c r="W1134" s="498" t="s">
        <v>2271</v>
      </c>
      <c r="X1134" s="498" t="s">
        <v>2271</v>
      </c>
      <c r="Y1134" s="498" t="s">
        <v>2271</v>
      </c>
      <c r="Z1134" s="498" t="s">
        <v>2271</v>
      </c>
      <c r="AA1134" s="498" t="s">
        <v>2271</v>
      </c>
      <c r="AB1134" s="498" t="s">
        <v>2271</v>
      </c>
      <c r="AC1134" s="498" t="s">
        <v>2271</v>
      </c>
      <c r="AD1134" s="498" t="s">
        <v>2271</v>
      </c>
      <c r="AE1134" s="498" t="s">
        <v>2271</v>
      </c>
      <c r="AF1134" s="498" t="s">
        <v>2271</v>
      </c>
      <c r="AG1134" s="498" t="s">
        <v>2271</v>
      </c>
      <c r="AH1134" s="498" t="s">
        <v>2271</v>
      </c>
      <c r="AI1134" s="498" t="s">
        <v>2271</v>
      </c>
      <c r="AJ1134" s="498" t="s">
        <v>2271</v>
      </c>
      <c r="AK1134" s="498" t="s">
        <v>2271</v>
      </c>
      <c r="AL1134" s="498" t="s">
        <v>2271</v>
      </c>
      <c r="AM1134" s="498" t="s">
        <v>2271</v>
      </c>
    </row>
    <row r="1135" spans="2:39" ht="12" hidden="1" customHeight="1" outlineLevel="1" x14ac:dyDescent="0.3">
      <c r="B1135" s="152"/>
      <c r="C1135" s="708" t="s">
        <v>3383</v>
      </c>
      <c r="D1135" s="712"/>
      <c r="E1135" s="488" t="s">
        <v>3384</v>
      </c>
      <c r="F1135" s="498" t="s">
        <v>2271</v>
      </c>
      <c r="G1135" s="498" t="s">
        <v>2271</v>
      </c>
      <c r="H1135" s="498" t="s">
        <v>2271</v>
      </c>
      <c r="I1135" s="498" t="s">
        <v>2271</v>
      </c>
      <c r="J1135" s="498" t="s">
        <v>2271</v>
      </c>
      <c r="K1135" s="498" t="s">
        <v>2271</v>
      </c>
      <c r="L1135" s="498" t="s">
        <v>2271</v>
      </c>
      <c r="M1135" s="498" t="s">
        <v>2271</v>
      </c>
      <c r="N1135" s="498" t="s">
        <v>2271</v>
      </c>
      <c r="O1135" s="498" t="s">
        <v>2271</v>
      </c>
      <c r="P1135" s="498" t="s">
        <v>2271</v>
      </c>
      <c r="Q1135" s="498" t="s">
        <v>2271</v>
      </c>
      <c r="R1135" s="498" t="s">
        <v>2271</v>
      </c>
      <c r="S1135" s="498" t="s">
        <v>2271</v>
      </c>
      <c r="T1135" s="498" t="s">
        <v>2271</v>
      </c>
      <c r="U1135" s="498" t="s">
        <v>2271</v>
      </c>
      <c r="V1135" s="498" t="s">
        <v>2271</v>
      </c>
      <c r="W1135" s="498" t="s">
        <v>2271</v>
      </c>
      <c r="X1135" s="498" t="s">
        <v>2271</v>
      </c>
      <c r="Y1135" s="498" t="s">
        <v>2271</v>
      </c>
      <c r="Z1135" s="498" t="s">
        <v>2271</v>
      </c>
      <c r="AA1135" s="498" t="s">
        <v>2271</v>
      </c>
      <c r="AB1135" s="498" t="s">
        <v>2271</v>
      </c>
      <c r="AC1135" s="498" t="s">
        <v>2271</v>
      </c>
      <c r="AD1135" s="498" t="s">
        <v>2271</v>
      </c>
      <c r="AE1135" s="498" t="s">
        <v>2271</v>
      </c>
      <c r="AF1135" s="498" t="s">
        <v>2271</v>
      </c>
      <c r="AG1135" s="498" t="s">
        <v>2271</v>
      </c>
      <c r="AH1135" s="498" t="s">
        <v>2271</v>
      </c>
      <c r="AI1135" s="498" t="s">
        <v>2271</v>
      </c>
      <c r="AJ1135" s="498" t="s">
        <v>2271</v>
      </c>
      <c r="AK1135" s="498" t="s">
        <v>2271</v>
      </c>
      <c r="AL1135" s="498" t="s">
        <v>2271</v>
      </c>
      <c r="AM1135" s="498" t="s">
        <v>2271</v>
      </c>
    </row>
    <row r="1136" spans="2:39" ht="12" hidden="1" customHeight="1" outlineLevel="1" x14ac:dyDescent="0.3">
      <c r="B1136" s="152"/>
      <c r="C1136" s="708" t="s">
        <v>3385</v>
      </c>
      <c r="D1136" s="712"/>
      <c r="E1136" s="488" t="s">
        <v>3386</v>
      </c>
      <c r="F1136" s="498" t="s">
        <v>2271</v>
      </c>
      <c r="G1136" s="498" t="s">
        <v>2271</v>
      </c>
      <c r="H1136" s="498" t="s">
        <v>2271</v>
      </c>
      <c r="I1136" s="498" t="s">
        <v>2271</v>
      </c>
      <c r="J1136" s="498" t="s">
        <v>2271</v>
      </c>
      <c r="K1136" s="498" t="s">
        <v>2271</v>
      </c>
      <c r="L1136" s="498" t="s">
        <v>2271</v>
      </c>
      <c r="M1136" s="498" t="s">
        <v>2271</v>
      </c>
      <c r="N1136" s="498" t="s">
        <v>2271</v>
      </c>
      <c r="O1136" s="498" t="s">
        <v>2271</v>
      </c>
      <c r="P1136" s="498" t="s">
        <v>2271</v>
      </c>
      <c r="Q1136" s="498" t="s">
        <v>2271</v>
      </c>
      <c r="R1136" s="498" t="s">
        <v>2271</v>
      </c>
      <c r="S1136" s="498" t="s">
        <v>2271</v>
      </c>
      <c r="T1136" s="498" t="s">
        <v>2271</v>
      </c>
      <c r="U1136" s="498" t="s">
        <v>2271</v>
      </c>
      <c r="V1136" s="498" t="s">
        <v>2271</v>
      </c>
      <c r="W1136" s="498" t="s">
        <v>2271</v>
      </c>
      <c r="X1136" s="498" t="s">
        <v>2271</v>
      </c>
      <c r="Y1136" s="498" t="s">
        <v>2271</v>
      </c>
      <c r="Z1136" s="498" t="s">
        <v>2271</v>
      </c>
      <c r="AA1136" s="498" t="s">
        <v>2271</v>
      </c>
      <c r="AB1136" s="498" t="s">
        <v>2271</v>
      </c>
      <c r="AC1136" s="498" t="s">
        <v>2271</v>
      </c>
      <c r="AD1136" s="498" t="s">
        <v>2271</v>
      </c>
      <c r="AE1136" s="498" t="s">
        <v>2271</v>
      </c>
      <c r="AF1136" s="498" t="s">
        <v>2271</v>
      </c>
      <c r="AG1136" s="498" t="s">
        <v>2271</v>
      </c>
      <c r="AH1136" s="498" t="s">
        <v>2271</v>
      </c>
      <c r="AI1136" s="498" t="s">
        <v>2271</v>
      </c>
      <c r="AJ1136" s="498" t="s">
        <v>2271</v>
      </c>
      <c r="AK1136" s="498" t="s">
        <v>2271</v>
      </c>
      <c r="AL1136" s="498" t="s">
        <v>2271</v>
      </c>
      <c r="AM1136" s="498" t="s">
        <v>2271</v>
      </c>
    </row>
    <row r="1137" spans="2:39" ht="12" hidden="1" customHeight="1" outlineLevel="1" x14ac:dyDescent="0.3">
      <c r="B1137" s="152"/>
      <c r="C1137" s="708" t="s">
        <v>3387</v>
      </c>
      <c r="D1137" s="712"/>
      <c r="E1137" s="488" t="s">
        <v>3388</v>
      </c>
      <c r="F1137" s="498" t="s">
        <v>2271</v>
      </c>
      <c r="G1137" s="498" t="s">
        <v>2271</v>
      </c>
      <c r="H1137" s="498" t="s">
        <v>2271</v>
      </c>
      <c r="I1137" s="498" t="s">
        <v>2271</v>
      </c>
      <c r="J1137" s="498" t="s">
        <v>2271</v>
      </c>
      <c r="K1137" s="498" t="s">
        <v>2271</v>
      </c>
      <c r="L1137" s="498" t="s">
        <v>2271</v>
      </c>
      <c r="M1137" s="498" t="s">
        <v>2271</v>
      </c>
      <c r="N1137" s="498" t="s">
        <v>2271</v>
      </c>
      <c r="O1137" s="498" t="s">
        <v>2271</v>
      </c>
      <c r="P1137" s="498" t="s">
        <v>2271</v>
      </c>
      <c r="Q1137" s="498" t="s">
        <v>2271</v>
      </c>
      <c r="R1137" s="498" t="s">
        <v>2271</v>
      </c>
      <c r="S1137" s="498" t="s">
        <v>2271</v>
      </c>
      <c r="T1137" s="498" t="s">
        <v>2271</v>
      </c>
      <c r="U1137" s="498" t="s">
        <v>2271</v>
      </c>
      <c r="V1137" s="498" t="s">
        <v>2271</v>
      </c>
      <c r="W1137" s="498" t="s">
        <v>2271</v>
      </c>
      <c r="X1137" s="498" t="s">
        <v>2271</v>
      </c>
      <c r="Y1137" s="498" t="s">
        <v>2271</v>
      </c>
      <c r="Z1137" s="498" t="s">
        <v>2271</v>
      </c>
      <c r="AA1137" s="498" t="s">
        <v>2271</v>
      </c>
      <c r="AB1137" s="498" t="s">
        <v>2271</v>
      </c>
      <c r="AC1137" s="498" t="s">
        <v>2271</v>
      </c>
      <c r="AD1137" s="498" t="s">
        <v>2271</v>
      </c>
      <c r="AE1137" s="498" t="s">
        <v>2271</v>
      </c>
      <c r="AF1137" s="498" t="s">
        <v>2271</v>
      </c>
      <c r="AG1137" s="498" t="s">
        <v>2271</v>
      </c>
      <c r="AH1137" s="498" t="s">
        <v>2271</v>
      </c>
      <c r="AI1137" s="498" t="s">
        <v>2271</v>
      </c>
      <c r="AJ1137" s="498" t="s">
        <v>2271</v>
      </c>
      <c r="AK1137" s="498" t="s">
        <v>2271</v>
      </c>
      <c r="AL1137" s="498" t="s">
        <v>2271</v>
      </c>
      <c r="AM1137" s="498" t="s">
        <v>2271</v>
      </c>
    </row>
    <row r="1138" spans="2:39" ht="12" hidden="1" customHeight="1" outlineLevel="1" x14ac:dyDescent="0.3">
      <c r="B1138" s="152"/>
      <c r="C1138" s="708" t="s">
        <v>3389</v>
      </c>
      <c r="D1138" s="712"/>
      <c r="E1138" s="488" t="s">
        <v>3390</v>
      </c>
      <c r="F1138" s="498" t="s">
        <v>2271</v>
      </c>
      <c r="G1138" s="498" t="s">
        <v>2271</v>
      </c>
      <c r="H1138" s="498" t="s">
        <v>2271</v>
      </c>
      <c r="I1138" s="498" t="s">
        <v>2271</v>
      </c>
      <c r="J1138" s="498" t="s">
        <v>2271</v>
      </c>
      <c r="K1138" s="498" t="s">
        <v>2271</v>
      </c>
      <c r="L1138" s="498" t="s">
        <v>2271</v>
      </c>
      <c r="M1138" s="498" t="s">
        <v>2271</v>
      </c>
      <c r="N1138" s="498" t="s">
        <v>2271</v>
      </c>
      <c r="O1138" s="498" t="s">
        <v>2271</v>
      </c>
      <c r="P1138" s="498" t="s">
        <v>2271</v>
      </c>
      <c r="Q1138" s="498" t="s">
        <v>2271</v>
      </c>
      <c r="R1138" s="498" t="s">
        <v>2271</v>
      </c>
      <c r="S1138" s="498" t="s">
        <v>2271</v>
      </c>
      <c r="T1138" s="498" t="s">
        <v>2271</v>
      </c>
      <c r="U1138" s="498" t="s">
        <v>2271</v>
      </c>
      <c r="V1138" s="498" t="s">
        <v>2271</v>
      </c>
      <c r="W1138" s="498" t="s">
        <v>2271</v>
      </c>
      <c r="X1138" s="498" t="s">
        <v>2271</v>
      </c>
      <c r="Y1138" s="498" t="s">
        <v>2271</v>
      </c>
      <c r="Z1138" s="498" t="s">
        <v>2271</v>
      </c>
      <c r="AA1138" s="498" t="s">
        <v>2271</v>
      </c>
      <c r="AB1138" s="498" t="s">
        <v>2271</v>
      </c>
      <c r="AC1138" s="498" t="s">
        <v>2271</v>
      </c>
      <c r="AD1138" s="498" t="s">
        <v>2271</v>
      </c>
      <c r="AE1138" s="498" t="s">
        <v>2271</v>
      </c>
      <c r="AF1138" s="498" t="s">
        <v>2271</v>
      </c>
      <c r="AG1138" s="498" t="s">
        <v>2271</v>
      </c>
      <c r="AH1138" s="498" t="s">
        <v>2271</v>
      </c>
      <c r="AI1138" s="498" t="s">
        <v>2271</v>
      </c>
      <c r="AJ1138" s="498" t="s">
        <v>2271</v>
      </c>
      <c r="AK1138" s="498" t="s">
        <v>2271</v>
      </c>
      <c r="AL1138" s="498" t="s">
        <v>2271</v>
      </c>
      <c r="AM1138" s="498" t="s">
        <v>2271</v>
      </c>
    </row>
    <row r="1139" spans="2:39" ht="12" hidden="1" customHeight="1" outlineLevel="1" x14ac:dyDescent="0.3">
      <c r="B1139" s="152"/>
      <c r="C1139" s="708" t="s">
        <v>3391</v>
      </c>
      <c r="D1139" s="712"/>
      <c r="E1139" s="488" t="s">
        <v>3392</v>
      </c>
      <c r="F1139" s="498" t="s">
        <v>2271</v>
      </c>
      <c r="G1139" s="498" t="s">
        <v>2271</v>
      </c>
      <c r="H1139" s="498" t="s">
        <v>2271</v>
      </c>
      <c r="I1139" s="498" t="s">
        <v>2271</v>
      </c>
      <c r="J1139" s="498" t="s">
        <v>2271</v>
      </c>
      <c r="K1139" s="498" t="s">
        <v>2271</v>
      </c>
      <c r="L1139" s="498" t="s">
        <v>2271</v>
      </c>
      <c r="M1139" s="498" t="s">
        <v>2271</v>
      </c>
      <c r="N1139" s="498" t="s">
        <v>2271</v>
      </c>
      <c r="O1139" s="498" t="s">
        <v>2271</v>
      </c>
      <c r="P1139" s="498" t="s">
        <v>2271</v>
      </c>
      <c r="Q1139" s="498" t="s">
        <v>2271</v>
      </c>
      <c r="R1139" s="498" t="s">
        <v>2271</v>
      </c>
      <c r="S1139" s="498" t="s">
        <v>2271</v>
      </c>
      <c r="T1139" s="498" t="s">
        <v>2271</v>
      </c>
      <c r="U1139" s="498" t="s">
        <v>2271</v>
      </c>
      <c r="V1139" s="498" t="s">
        <v>2271</v>
      </c>
      <c r="W1139" s="498" t="s">
        <v>2271</v>
      </c>
      <c r="X1139" s="498" t="s">
        <v>2271</v>
      </c>
      <c r="Y1139" s="498" t="s">
        <v>2271</v>
      </c>
      <c r="Z1139" s="498" t="s">
        <v>2271</v>
      </c>
      <c r="AA1139" s="498" t="s">
        <v>2271</v>
      </c>
      <c r="AB1139" s="498" t="s">
        <v>2271</v>
      </c>
      <c r="AC1139" s="498" t="s">
        <v>2271</v>
      </c>
      <c r="AD1139" s="498" t="s">
        <v>2271</v>
      </c>
      <c r="AE1139" s="498" t="s">
        <v>2271</v>
      </c>
      <c r="AF1139" s="498" t="s">
        <v>2271</v>
      </c>
      <c r="AG1139" s="498" t="s">
        <v>2271</v>
      </c>
      <c r="AH1139" s="498" t="s">
        <v>2271</v>
      </c>
      <c r="AI1139" s="498" t="s">
        <v>2271</v>
      </c>
      <c r="AJ1139" s="498" t="s">
        <v>2271</v>
      </c>
      <c r="AK1139" s="498" t="s">
        <v>2271</v>
      </c>
      <c r="AL1139" s="498" t="s">
        <v>2271</v>
      </c>
      <c r="AM1139" s="498" t="s">
        <v>2271</v>
      </c>
    </row>
    <row r="1140" spans="2:39" ht="12" hidden="1" customHeight="1" outlineLevel="1" x14ac:dyDescent="0.3">
      <c r="B1140" s="152"/>
      <c r="C1140" s="708" t="s">
        <v>3393</v>
      </c>
      <c r="D1140" s="712"/>
      <c r="E1140" s="488" t="s">
        <v>3394</v>
      </c>
      <c r="F1140" s="498" t="s">
        <v>2271</v>
      </c>
      <c r="G1140" s="498" t="s">
        <v>2271</v>
      </c>
      <c r="H1140" s="498" t="s">
        <v>2271</v>
      </c>
      <c r="I1140" s="498" t="s">
        <v>2271</v>
      </c>
      <c r="J1140" s="498" t="s">
        <v>2271</v>
      </c>
      <c r="K1140" s="498" t="s">
        <v>2271</v>
      </c>
      <c r="L1140" s="498" t="s">
        <v>2271</v>
      </c>
      <c r="M1140" s="498" t="s">
        <v>2271</v>
      </c>
      <c r="N1140" s="498" t="s">
        <v>2271</v>
      </c>
      <c r="O1140" s="498" t="s">
        <v>2271</v>
      </c>
      <c r="P1140" s="498" t="s">
        <v>2271</v>
      </c>
      <c r="Q1140" s="498" t="s">
        <v>2271</v>
      </c>
      <c r="R1140" s="498" t="s">
        <v>2271</v>
      </c>
      <c r="S1140" s="498" t="s">
        <v>2271</v>
      </c>
      <c r="T1140" s="498" t="s">
        <v>2271</v>
      </c>
      <c r="U1140" s="498" t="s">
        <v>2271</v>
      </c>
      <c r="V1140" s="498" t="s">
        <v>2271</v>
      </c>
      <c r="W1140" s="498" t="s">
        <v>2271</v>
      </c>
      <c r="X1140" s="498" t="s">
        <v>2271</v>
      </c>
      <c r="Y1140" s="498" t="s">
        <v>2271</v>
      </c>
      <c r="Z1140" s="498" t="s">
        <v>2271</v>
      </c>
      <c r="AA1140" s="498" t="s">
        <v>2271</v>
      </c>
      <c r="AB1140" s="498" t="s">
        <v>2271</v>
      </c>
      <c r="AC1140" s="498" t="s">
        <v>2271</v>
      </c>
      <c r="AD1140" s="498" t="s">
        <v>2271</v>
      </c>
      <c r="AE1140" s="498" t="s">
        <v>2271</v>
      </c>
      <c r="AF1140" s="498" t="s">
        <v>2271</v>
      </c>
      <c r="AG1140" s="498" t="s">
        <v>2271</v>
      </c>
      <c r="AH1140" s="498" t="s">
        <v>2271</v>
      </c>
      <c r="AI1140" s="498" t="s">
        <v>2271</v>
      </c>
      <c r="AJ1140" s="498" t="s">
        <v>2271</v>
      </c>
      <c r="AK1140" s="498" t="s">
        <v>2271</v>
      </c>
      <c r="AL1140" s="498" t="s">
        <v>2271</v>
      </c>
      <c r="AM1140" s="498" t="s">
        <v>2271</v>
      </c>
    </row>
    <row r="1141" spans="2:39" ht="12" hidden="1" customHeight="1" outlineLevel="1" x14ac:dyDescent="0.3">
      <c r="B1141" s="152"/>
      <c r="C1141" s="708" t="s">
        <v>3395</v>
      </c>
      <c r="D1141" s="712"/>
      <c r="E1141" s="488" t="s">
        <v>3396</v>
      </c>
      <c r="F1141" s="498" t="s">
        <v>2271</v>
      </c>
      <c r="G1141" s="498" t="s">
        <v>2271</v>
      </c>
      <c r="H1141" s="498" t="s">
        <v>2271</v>
      </c>
      <c r="I1141" s="498" t="s">
        <v>2271</v>
      </c>
      <c r="J1141" s="498" t="s">
        <v>2271</v>
      </c>
      <c r="K1141" s="498" t="s">
        <v>2271</v>
      </c>
      <c r="L1141" s="498" t="s">
        <v>2271</v>
      </c>
      <c r="M1141" s="498" t="s">
        <v>2271</v>
      </c>
      <c r="N1141" s="498" t="s">
        <v>2271</v>
      </c>
      <c r="O1141" s="498" t="s">
        <v>2271</v>
      </c>
      <c r="P1141" s="498" t="s">
        <v>2271</v>
      </c>
      <c r="Q1141" s="498" t="s">
        <v>2271</v>
      </c>
      <c r="R1141" s="498" t="s">
        <v>2271</v>
      </c>
      <c r="S1141" s="498" t="s">
        <v>2271</v>
      </c>
      <c r="T1141" s="498" t="s">
        <v>2271</v>
      </c>
      <c r="U1141" s="498" t="s">
        <v>2271</v>
      </c>
      <c r="V1141" s="498" t="s">
        <v>2271</v>
      </c>
      <c r="W1141" s="498" t="s">
        <v>2271</v>
      </c>
      <c r="X1141" s="498" t="s">
        <v>2271</v>
      </c>
      <c r="Y1141" s="498" t="s">
        <v>2271</v>
      </c>
      <c r="Z1141" s="498" t="s">
        <v>2271</v>
      </c>
      <c r="AA1141" s="498" t="s">
        <v>2271</v>
      </c>
      <c r="AB1141" s="498" t="s">
        <v>2271</v>
      </c>
      <c r="AC1141" s="498" t="s">
        <v>2271</v>
      </c>
      <c r="AD1141" s="498" t="s">
        <v>2271</v>
      </c>
      <c r="AE1141" s="498" t="s">
        <v>2271</v>
      </c>
      <c r="AF1141" s="498" t="s">
        <v>2271</v>
      </c>
      <c r="AG1141" s="498" t="s">
        <v>2271</v>
      </c>
      <c r="AH1141" s="498" t="s">
        <v>2271</v>
      </c>
      <c r="AI1141" s="498" t="s">
        <v>2271</v>
      </c>
      <c r="AJ1141" s="498" t="s">
        <v>2271</v>
      </c>
      <c r="AK1141" s="498" t="s">
        <v>2271</v>
      </c>
      <c r="AL1141" s="498" t="s">
        <v>2271</v>
      </c>
      <c r="AM1141" s="498" t="s">
        <v>2271</v>
      </c>
    </row>
    <row r="1142" spans="2:39" ht="12" hidden="1" customHeight="1" outlineLevel="1" x14ac:dyDescent="0.3">
      <c r="B1142" s="152"/>
      <c r="C1142" s="708" t="s">
        <v>3397</v>
      </c>
      <c r="D1142" s="712"/>
      <c r="E1142" s="488" t="s">
        <v>3398</v>
      </c>
      <c r="F1142" s="498" t="s">
        <v>2271</v>
      </c>
      <c r="G1142" s="498" t="s">
        <v>2271</v>
      </c>
      <c r="H1142" s="498" t="s">
        <v>2271</v>
      </c>
      <c r="I1142" s="498" t="s">
        <v>2271</v>
      </c>
      <c r="J1142" s="498" t="s">
        <v>2271</v>
      </c>
      <c r="K1142" s="498" t="s">
        <v>2271</v>
      </c>
      <c r="L1142" s="498" t="s">
        <v>2271</v>
      </c>
      <c r="M1142" s="498" t="s">
        <v>2271</v>
      </c>
      <c r="N1142" s="498" t="s">
        <v>2271</v>
      </c>
      <c r="O1142" s="498" t="s">
        <v>2271</v>
      </c>
      <c r="P1142" s="498" t="s">
        <v>2271</v>
      </c>
      <c r="Q1142" s="498" t="s">
        <v>2271</v>
      </c>
      <c r="R1142" s="498" t="s">
        <v>2271</v>
      </c>
      <c r="S1142" s="498" t="s">
        <v>2271</v>
      </c>
      <c r="T1142" s="498" t="s">
        <v>2271</v>
      </c>
      <c r="U1142" s="498" t="s">
        <v>2271</v>
      </c>
      <c r="V1142" s="498" t="s">
        <v>2271</v>
      </c>
      <c r="W1142" s="498" t="s">
        <v>2271</v>
      </c>
      <c r="X1142" s="498" t="s">
        <v>2271</v>
      </c>
      <c r="Y1142" s="498" t="s">
        <v>2271</v>
      </c>
      <c r="Z1142" s="498" t="s">
        <v>2271</v>
      </c>
      <c r="AA1142" s="498" t="s">
        <v>2271</v>
      </c>
      <c r="AB1142" s="498" t="s">
        <v>2271</v>
      </c>
      <c r="AC1142" s="498" t="s">
        <v>2271</v>
      </c>
      <c r="AD1142" s="498" t="s">
        <v>2271</v>
      </c>
      <c r="AE1142" s="498" t="s">
        <v>2271</v>
      </c>
      <c r="AF1142" s="498" t="s">
        <v>2271</v>
      </c>
      <c r="AG1142" s="498" t="s">
        <v>2271</v>
      </c>
      <c r="AH1142" s="498" t="s">
        <v>2271</v>
      </c>
      <c r="AI1142" s="498" t="s">
        <v>2271</v>
      </c>
      <c r="AJ1142" s="498" t="s">
        <v>2271</v>
      </c>
      <c r="AK1142" s="498" t="s">
        <v>2271</v>
      </c>
      <c r="AL1142" s="498" t="s">
        <v>2271</v>
      </c>
      <c r="AM1142" s="498" t="s">
        <v>2271</v>
      </c>
    </row>
    <row r="1143" spans="2:39" ht="12" hidden="1" customHeight="1" outlineLevel="1" x14ac:dyDescent="0.3">
      <c r="B1143" s="152"/>
      <c r="C1143" s="708" t="s">
        <v>3399</v>
      </c>
      <c r="D1143" s="712"/>
      <c r="E1143" s="488" t="s">
        <v>3400</v>
      </c>
      <c r="F1143" s="498" t="s">
        <v>2271</v>
      </c>
      <c r="G1143" s="498" t="s">
        <v>2271</v>
      </c>
      <c r="H1143" s="498" t="s">
        <v>2271</v>
      </c>
      <c r="I1143" s="498" t="s">
        <v>2271</v>
      </c>
      <c r="J1143" s="498" t="s">
        <v>2271</v>
      </c>
      <c r="K1143" s="498" t="s">
        <v>2271</v>
      </c>
      <c r="L1143" s="498" t="s">
        <v>2271</v>
      </c>
      <c r="M1143" s="498" t="s">
        <v>2271</v>
      </c>
      <c r="N1143" s="498" t="s">
        <v>2271</v>
      </c>
      <c r="O1143" s="498" t="s">
        <v>2271</v>
      </c>
      <c r="P1143" s="498" t="s">
        <v>2271</v>
      </c>
      <c r="Q1143" s="498" t="s">
        <v>2271</v>
      </c>
      <c r="R1143" s="498" t="s">
        <v>2271</v>
      </c>
      <c r="S1143" s="498" t="s">
        <v>2271</v>
      </c>
      <c r="T1143" s="498" t="s">
        <v>2271</v>
      </c>
      <c r="U1143" s="498" t="s">
        <v>2271</v>
      </c>
      <c r="V1143" s="498" t="s">
        <v>2271</v>
      </c>
      <c r="W1143" s="498" t="s">
        <v>2271</v>
      </c>
      <c r="X1143" s="498" t="s">
        <v>2271</v>
      </c>
      <c r="Y1143" s="498" t="s">
        <v>2271</v>
      </c>
      <c r="Z1143" s="498" t="s">
        <v>2271</v>
      </c>
      <c r="AA1143" s="498" t="s">
        <v>2271</v>
      </c>
      <c r="AB1143" s="498" t="s">
        <v>2271</v>
      </c>
      <c r="AC1143" s="498" t="s">
        <v>2271</v>
      </c>
      <c r="AD1143" s="498" t="s">
        <v>2271</v>
      </c>
      <c r="AE1143" s="498" t="s">
        <v>2271</v>
      </c>
      <c r="AF1143" s="498" t="s">
        <v>2271</v>
      </c>
      <c r="AG1143" s="498" t="s">
        <v>2271</v>
      </c>
      <c r="AH1143" s="498" t="s">
        <v>2271</v>
      </c>
      <c r="AI1143" s="498" t="s">
        <v>2271</v>
      </c>
      <c r="AJ1143" s="498" t="s">
        <v>2271</v>
      </c>
      <c r="AK1143" s="498" t="s">
        <v>2271</v>
      </c>
      <c r="AL1143" s="498" t="s">
        <v>2271</v>
      </c>
      <c r="AM1143" s="498" t="s">
        <v>2271</v>
      </c>
    </row>
    <row r="1144" spans="2:39" ht="12" hidden="1" customHeight="1" outlineLevel="1" x14ac:dyDescent="0.3">
      <c r="B1144" s="152"/>
      <c r="C1144" s="708" t="s">
        <v>3401</v>
      </c>
      <c r="D1144" s="712"/>
      <c r="E1144" s="488" t="s">
        <v>3402</v>
      </c>
      <c r="F1144" s="498" t="s">
        <v>2271</v>
      </c>
      <c r="G1144" s="498" t="s">
        <v>2271</v>
      </c>
      <c r="H1144" s="498" t="s">
        <v>2271</v>
      </c>
      <c r="I1144" s="498" t="s">
        <v>2271</v>
      </c>
      <c r="J1144" s="498" t="s">
        <v>2271</v>
      </c>
      <c r="K1144" s="498" t="s">
        <v>2271</v>
      </c>
      <c r="L1144" s="498" t="s">
        <v>2271</v>
      </c>
      <c r="M1144" s="498" t="s">
        <v>2271</v>
      </c>
      <c r="N1144" s="498" t="s">
        <v>2271</v>
      </c>
      <c r="O1144" s="498" t="s">
        <v>2271</v>
      </c>
      <c r="P1144" s="498" t="s">
        <v>2271</v>
      </c>
      <c r="Q1144" s="498" t="s">
        <v>2271</v>
      </c>
      <c r="R1144" s="498" t="s">
        <v>2271</v>
      </c>
      <c r="S1144" s="498" t="s">
        <v>2271</v>
      </c>
      <c r="T1144" s="498" t="s">
        <v>2271</v>
      </c>
      <c r="U1144" s="498" t="s">
        <v>2271</v>
      </c>
      <c r="V1144" s="498" t="s">
        <v>2271</v>
      </c>
      <c r="W1144" s="498" t="s">
        <v>2271</v>
      </c>
      <c r="X1144" s="498" t="s">
        <v>2271</v>
      </c>
      <c r="Y1144" s="498" t="s">
        <v>2271</v>
      </c>
      <c r="Z1144" s="498" t="s">
        <v>2271</v>
      </c>
      <c r="AA1144" s="498" t="s">
        <v>2271</v>
      </c>
      <c r="AB1144" s="498" t="s">
        <v>2271</v>
      </c>
      <c r="AC1144" s="498" t="s">
        <v>2271</v>
      </c>
      <c r="AD1144" s="498" t="s">
        <v>2271</v>
      </c>
      <c r="AE1144" s="498" t="s">
        <v>2271</v>
      </c>
      <c r="AF1144" s="498" t="s">
        <v>2271</v>
      </c>
      <c r="AG1144" s="498" t="s">
        <v>2271</v>
      </c>
      <c r="AH1144" s="498" t="s">
        <v>2271</v>
      </c>
      <c r="AI1144" s="498" t="s">
        <v>2271</v>
      </c>
      <c r="AJ1144" s="498" t="s">
        <v>2271</v>
      </c>
      <c r="AK1144" s="498" t="s">
        <v>2271</v>
      </c>
      <c r="AL1144" s="498" t="s">
        <v>2271</v>
      </c>
      <c r="AM1144" s="498" t="s">
        <v>2271</v>
      </c>
    </row>
    <row r="1145" spans="2:39" ht="12" hidden="1" customHeight="1" outlineLevel="1" x14ac:dyDescent="0.3">
      <c r="B1145" s="152"/>
      <c r="C1145" s="708" t="s">
        <v>3403</v>
      </c>
      <c r="D1145" s="712"/>
      <c r="E1145" s="488" t="s">
        <v>3404</v>
      </c>
      <c r="F1145" s="498" t="s">
        <v>2271</v>
      </c>
      <c r="G1145" s="498" t="s">
        <v>2271</v>
      </c>
      <c r="H1145" s="498" t="s">
        <v>2271</v>
      </c>
      <c r="I1145" s="498" t="s">
        <v>2271</v>
      </c>
      <c r="J1145" s="498" t="s">
        <v>2271</v>
      </c>
      <c r="K1145" s="498" t="s">
        <v>2271</v>
      </c>
      <c r="L1145" s="498" t="s">
        <v>2271</v>
      </c>
      <c r="M1145" s="498" t="s">
        <v>2271</v>
      </c>
      <c r="N1145" s="498" t="s">
        <v>2271</v>
      </c>
      <c r="O1145" s="498" t="s">
        <v>2271</v>
      </c>
      <c r="P1145" s="498" t="s">
        <v>2271</v>
      </c>
      <c r="Q1145" s="498" t="s">
        <v>2271</v>
      </c>
      <c r="R1145" s="498" t="s">
        <v>2271</v>
      </c>
      <c r="S1145" s="498" t="s">
        <v>2271</v>
      </c>
      <c r="T1145" s="498" t="s">
        <v>2271</v>
      </c>
      <c r="U1145" s="498" t="s">
        <v>2271</v>
      </c>
      <c r="V1145" s="498" t="s">
        <v>2271</v>
      </c>
      <c r="W1145" s="498" t="s">
        <v>2271</v>
      </c>
      <c r="X1145" s="498" t="s">
        <v>2271</v>
      </c>
      <c r="Y1145" s="498" t="s">
        <v>2271</v>
      </c>
      <c r="Z1145" s="498" t="s">
        <v>2271</v>
      </c>
      <c r="AA1145" s="498" t="s">
        <v>2271</v>
      </c>
      <c r="AB1145" s="498" t="s">
        <v>2271</v>
      </c>
      <c r="AC1145" s="498" t="s">
        <v>2271</v>
      </c>
      <c r="AD1145" s="498" t="s">
        <v>2271</v>
      </c>
      <c r="AE1145" s="498" t="s">
        <v>2271</v>
      </c>
      <c r="AF1145" s="498" t="s">
        <v>2271</v>
      </c>
      <c r="AG1145" s="498" t="s">
        <v>2271</v>
      </c>
      <c r="AH1145" s="498" t="s">
        <v>2271</v>
      </c>
      <c r="AI1145" s="498" t="s">
        <v>2271</v>
      </c>
      <c r="AJ1145" s="498" t="s">
        <v>2271</v>
      </c>
      <c r="AK1145" s="498" t="s">
        <v>2271</v>
      </c>
      <c r="AL1145" s="498" t="s">
        <v>2271</v>
      </c>
      <c r="AM1145" s="498" t="s">
        <v>2271</v>
      </c>
    </row>
    <row r="1146" spans="2:39" ht="12" hidden="1" customHeight="1" outlineLevel="1" x14ac:dyDescent="0.3">
      <c r="B1146" s="152"/>
      <c r="C1146" s="708" t="s">
        <v>3405</v>
      </c>
      <c r="D1146" s="712"/>
      <c r="E1146" s="488" t="s">
        <v>3406</v>
      </c>
      <c r="F1146" s="498" t="s">
        <v>2271</v>
      </c>
      <c r="G1146" s="498" t="s">
        <v>2271</v>
      </c>
      <c r="H1146" s="498" t="s">
        <v>2271</v>
      </c>
      <c r="I1146" s="498" t="s">
        <v>2271</v>
      </c>
      <c r="J1146" s="498" t="s">
        <v>2271</v>
      </c>
      <c r="K1146" s="498" t="s">
        <v>2271</v>
      </c>
      <c r="L1146" s="498" t="s">
        <v>2271</v>
      </c>
      <c r="M1146" s="498" t="s">
        <v>2271</v>
      </c>
      <c r="N1146" s="498" t="s">
        <v>2271</v>
      </c>
      <c r="O1146" s="498" t="s">
        <v>2271</v>
      </c>
      <c r="P1146" s="498" t="s">
        <v>2271</v>
      </c>
      <c r="Q1146" s="498" t="s">
        <v>2271</v>
      </c>
      <c r="R1146" s="498" t="s">
        <v>2271</v>
      </c>
      <c r="S1146" s="498" t="s">
        <v>2271</v>
      </c>
      <c r="T1146" s="498" t="s">
        <v>2271</v>
      </c>
      <c r="U1146" s="498" t="s">
        <v>2271</v>
      </c>
      <c r="V1146" s="498" t="s">
        <v>2271</v>
      </c>
      <c r="W1146" s="498" t="s">
        <v>2271</v>
      </c>
      <c r="X1146" s="498" t="s">
        <v>2271</v>
      </c>
      <c r="Y1146" s="498" t="s">
        <v>2271</v>
      </c>
      <c r="Z1146" s="498" t="s">
        <v>2271</v>
      </c>
      <c r="AA1146" s="498" t="s">
        <v>2271</v>
      </c>
      <c r="AB1146" s="498" t="s">
        <v>2271</v>
      </c>
      <c r="AC1146" s="498" t="s">
        <v>2271</v>
      </c>
      <c r="AD1146" s="498" t="s">
        <v>2271</v>
      </c>
      <c r="AE1146" s="498" t="s">
        <v>2271</v>
      </c>
      <c r="AF1146" s="498" t="s">
        <v>2271</v>
      </c>
      <c r="AG1146" s="498" t="s">
        <v>2271</v>
      </c>
      <c r="AH1146" s="498" t="s">
        <v>2271</v>
      </c>
      <c r="AI1146" s="498" t="s">
        <v>2271</v>
      </c>
      <c r="AJ1146" s="498" t="s">
        <v>2271</v>
      </c>
      <c r="AK1146" s="498" t="s">
        <v>2271</v>
      </c>
      <c r="AL1146" s="498" t="s">
        <v>2271</v>
      </c>
      <c r="AM1146" s="498" t="s">
        <v>2271</v>
      </c>
    </row>
    <row r="1147" spans="2:39" ht="12" hidden="1" customHeight="1" outlineLevel="1" x14ac:dyDescent="0.3">
      <c r="B1147" s="152"/>
      <c r="C1147" s="708" t="s">
        <v>3407</v>
      </c>
      <c r="D1147" s="712"/>
      <c r="E1147" s="488" t="s">
        <v>3408</v>
      </c>
      <c r="F1147" s="498" t="s">
        <v>2271</v>
      </c>
      <c r="G1147" s="498" t="s">
        <v>2271</v>
      </c>
      <c r="H1147" s="498" t="s">
        <v>2271</v>
      </c>
      <c r="I1147" s="498" t="s">
        <v>2271</v>
      </c>
      <c r="J1147" s="498" t="s">
        <v>2271</v>
      </c>
      <c r="K1147" s="498" t="s">
        <v>2271</v>
      </c>
      <c r="L1147" s="498" t="s">
        <v>2271</v>
      </c>
      <c r="M1147" s="498" t="s">
        <v>2271</v>
      </c>
      <c r="N1147" s="498" t="s">
        <v>2271</v>
      </c>
      <c r="O1147" s="498" t="s">
        <v>2271</v>
      </c>
      <c r="P1147" s="498" t="s">
        <v>2271</v>
      </c>
      <c r="Q1147" s="498" t="s">
        <v>2271</v>
      </c>
      <c r="R1147" s="498" t="s">
        <v>2271</v>
      </c>
      <c r="S1147" s="498" t="s">
        <v>2271</v>
      </c>
      <c r="T1147" s="498" t="s">
        <v>2271</v>
      </c>
      <c r="U1147" s="498" t="s">
        <v>2271</v>
      </c>
      <c r="V1147" s="498" t="s">
        <v>2271</v>
      </c>
      <c r="W1147" s="498" t="s">
        <v>2271</v>
      </c>
      <c r="X1147" s="498" t="s">
        <v>2271</v>
      </c>
      <c r="Y1147" s="498" t="s">
        <v>2271</v>
      </c>
      <c r="Z1147" s="498" t="s">
        <v>2271</v>
      </c>
      <c r="AA1147" s="498" t="s">
        <v>2271</v>
      </c>
      <c r="AB1147" s="498" t="s">
        <v>2271</v>
      </c>
      <c r="AC1147" s="498" t="s">
        <v>2271</v>
      </c>
      <c r="AD1147" s="498" t="s">
        <v>2271</v>
      </c>
      <c r="AE1147" s="498" t="s">
        <v>2271</v>
      </c>
      <c r="AF1147" s="498" t="s">
        <v>2271</v>
      </c>
      <c r="AG1147" s="498" t="s">
        <v>2271</v>
      </c>
      <c r="AH1147" s="498" t="s">
        <v>2271</v>
      </c>
      <c r="AI1147" s="498" t="s">
        <v>2271</v>
      </c>
      <c r="AJ1147" s="498" t="s">
        <v>2271</v>
      </c>
      <c r="AK1147" s="498" t="s">
        <v>2271</v>
      </c>
      <c r="AL1147" s="498" t="s">
        <v>2271</v>
      </c>
      <c r="AM1147" s="498" t="s">
        <v>2271</v>
      </c>
    </row>
    <row r="1148" spans="2:39" ht="12" hidden="1" customHeight="1" outlineLevel="1" x14ac:dyDescent="0.3">
      <c r="B1148" s="152"/>
      <c r="C1148" s="708" t="s">
        <v>3409</v>
      </c>
      <c r="D1148" s="712"/>
      <c r="E1148" s="488" t="s">
        <v>3410</v>
      </c>
      <c r="F1148" s="498" t="s">
        <v>2271</v>
      </c>
      <c r="G1148" s="498" t="s">
        <v>2271</v>
      </c>
      <c r="H1148" s="498" t="s">
        <v>2271</v>
      </c>
      <c r="I1148" s="498" t="s">
        <v>2271</v>
      </c>
      <c r="J1148" s="498" t="s">
        <v>2271</v>
      </c>
      <c r="K1148" s="498" t="s">
        <v>2271</v>
      </c>
      <c r="L1148" s="498" t="s">
        <v>2271</v>
      </c>
      <c r="M1148" s="498" t="s">
        <v>2271</v>
      </c>
      <c r="N1148" s="498" t="s">
        <v>2271</v>
      </c>
      <c r="O1148" s="498" t="s">
        <v>2271</v>
      </c>
      <c r="P1148" s="498" t="s">
        <v>2271</v>
      </c>
      <c r="Q1148" s="498" t="s">
        <v>2271</v>
      </c>
      <c r="R1148" s="498" t="s">
        <v>2271</v>
      </c>
      <c r="S1148" s="498" t="s">
        <v>2271</v>
      </c>
      <c r="T1148" s="498" t="s">
        <v>2271</v>
      </c>
      <c r="U1148" s="498" t="s">
        <v>2271</v>
      </c>
      <c r="V1148" s="498" t="s">
        <v>2271</v>
      </c>
      <c r="W1148" s="498" t="s">
        <v>2271</v>
      </c>
      <c r="X1148" s="498" t="s">
        <v>2271</v>
      </c>
      <c r="Y1148" s="498" t="s">
        <v>2271</v>
      </c>
      <c r="Z1148" s="498" t="s">
        <v>2271</v>
      </c>
      <c r="AA1148" s="498" t="s">
        <v>2271</v>
      </c>
      <c r="AB1148" s="498" t="s">
        <v>2271</v>
      </c>
      <c r="AC1148" s="498" t="s">
        <v>2271</v>
      </c>
      <c r="AD1148" s="498" t="s">
        <v>2271</v>
      </c>
      <c r="AE1148" s="498" t="s">
        <v>2271</v>
      </c>
      <c r="AF1148" s="498" t="s">
        <v>2271</v>
      </c>
      <c r="AG1148" s="498" t="s">
        <v>2271</v>
      </c>
      <c r="AH1148" s="498" t="s">
        <v>2271</v>
      </c>
      <c r="AI1148" s="498" t="s">
        <v>2271</v>
      </c>
      <c r="AJ1148" s="498" t="s">
        <v>2271</v>
      </c>
      <c r="AK1148" s="498" t="s">
        <v>2271</v>
      </c>
      <c r="AL1148" s="498" t="s">
        <v>2271</v>
      </c>
      <c r="AM1148" s="498" t="s">
        <v>2271</v>
      </c>
    </row>
    <row r="1149" spans="2:39" ht="12" hidden="1" customHeight="1" outlineLevel="1" x14ac:dyDescent="0.3">
      <c r="B1149" s="152"/>
      <c r="C1149" s="708" t="s">
        <v>3411</v>
      </c>
      <c r="D1149" s="712"/>
      <c r="E1149" s="488" t="s">
        <v>3412</v>
      </c>
      <c r="F1149" s="498" t="s">
        <v>2271</v>
      </c>
      <c r="G1149" s="498" t="s">
        <v>2271</v>
      </c>
      <c r="H1149" s="498" t="s">
        <v>2271</v>
      </c>
      <c r="I1149" s="498" t="s">
        <v>2271</v>
      </c>
      <c r="J1149" s="498" t="s">
        <v>2271</v>
      </c>
      <c r="K1149" s="498" t="s">
        <v>2271</v>
      </c>
      <c r="L1149" s="498" t="s">
        <v>2271</v>
      </c>
      <c r="M1149" s="498" t="s">
        <v>2271</v>
      </c>
      <c r="N1149" s="498" t="s">
        <v>2271</v>
      </c>
      <c r="O1149" s="498" t="s">
        <v>2271</v>
      </c>
      <c r="P1149" s="498" t="s">
        <v>2271</v>
      </c>
      <c r="Q1149" s="498" t="s">
        <v>2271</v>
      </c>
      <c r="R1149" s="498" t="s">
        <v>2271</v>
      </c>
      <c r="S1149" s="498" t="s">
        <v>2271</v>
      </c>
      <c r="T1149" s="498" t="s">
        <v>2271</v>
      </c>
      <c r="U1149" s="498" t="s">
        <v>2271</v>
      </c>
      <c r="V1149" s="498" t="s">
        <v>2271</v>
      </c>
      <c r="W1149" s="498" t="s">
        <v>2271</v>
      </c>
      <c r="X1149" s="498" t="s">
        <v>2271</v>
      </c>
      <c r="Y1149" s="498" t="s">
        <v>2271</v>
      </c>
      <c r="Z1149" s="498" t="s">
        <v>2271</v>
      </c>
      <c r="AA1149" s="498" t="s">
        <v>2271</v>
      </c>
      <c r="AB1149" s="498" t="s">
        <v>2271</v>
      </c>
      <c r="AC1149" s="498" t="s">
        <v>2271</v>
      </c>
      <c r="AD1149" s="498" t="s">
        <v>2271</v>
      </c>
      <c r="AE1149" s="498" t="s">
        <v>2271</v>
      </c>
      <c r="AF1149" s="498" t="s">
        <v>2271</v>
      </c>
      <c r="AG1149" s="498" t="s">
        <v>2271</v>
      </c>
      <c r="AH1149" s="498" t="s">
        <v>2271</v>
      </c>
      <c r="AI1149" s="498" t="s">
        <v>2271</v>
      </c>
      <c r="AJ1149" s="498" t="s">
        <v>2271</v>
      </c>
      <c r="AK1149" s="498" t="s">
        <v>2271</v>
      </c>
      <c r="AL1149" s="498" t="s">
        <v>2271</v>
      </c>
      <c r="AM1149" s="498" t="s">
        <v>2271</v>
      </c>
    </row>
    <row r="1150" spans="2:39" ht="12" hidden="1" customHeight="1" outlineLevel="1" x14ac:dyDescent="0.3">
      <c r="B1150" s="152"/>
      <c r="C1150" s="708" t="s">
        <v>3413</v>
      </c>
      <c r="D1150" s="712"/>
      <c r="E1150" s="488" t="s">
        <v>3414</v>
      </c>
      <c r="F1150" s="498" t="s">
        <v>2271</v>
      </c>
      <c r="G1150" s="498" t="s">
        <v>2271</v>
      </c>
      <c r="H1150" s="498" t="s">
        <v>2271</v>
      </c>
      <c r="I1150" s="498" t="s">
        <v>2271</v>
      </c>
      <c r="J1150" s="498" t="s">
        <v>2271</v>
      </c>
      <c r="K1150" s="498" t="s">
        <v>2271</v>
      </c>
      <c r="L1150" s="498" t="s">
        <v>2271</v>
      </c>
      <c r="M1150" s="498" t="s">
        <v>2271</v>
      </c>
      <c r="N1150" s="498" t="s">
        <v>2271</v>
      </c>
      <c r="O1150" s="498" t="s">
        <v>2271</v>
      </c>
      <c r="P1150" s="498" t="s">
        <v>2271</v>
      </c>
      <c r="Q1150" s="498" t="s">
        <v>2271</v>
      </c>
      <c r="R1150" s="498" t="s">
        <v>2271</v>
      </c>
      <c r="S1150" s="498" t="s">
        <v>2271</v>
      </c>
      <c r="T1150" s="498" t="s">
        <v>2271</v>
      </c>
      <c r="U1150" s="498" t="s">
        <v>2271</v>
      </c>
      <c r="V1150" s="498" t="s">
        <v>2271</v>
      </c>
      <c r="W1150" s="498" t="s">
        <v>2271</v>
      </c>
      <c r="X1150" s="498" t="s">
        <v>2271</v>
      </c>
      <c r="Y1150" s="498" t="s">
        <v>2271</v>
      </c>
      <c r="Z1150" s="498" t="s">
        <v>2271</v>
      </c>
      <c r="AA1150" s="498" t="s">
        <v>2271</v>
      </c>
      <c r="AB1150" s="498" t="s">
        <v>2271</v>
      </c>
      <c r="AC1150" s="498" t="s">
        <v>2271</v>
      </c>
      <c r="AD1150" s="498" t="s">
        <v>2271</v>
      </c>
      <c r="AE1150" s="498" t="s">
        <v>2271</v>
      </c>
      <c r="AF1150" s="498" t="s">
        <v>2271</v>
      </c>
      <c r="AG1150" s="498" t="s">
        <v>2271</v>
      </c>
      <c r="AH1150" s="498" t="s">
        <v>2271</v>
      </c>
      <c r="AI1150" s="498" t="s">
        <v>2271</v>
      </c>
      <c r="AJ1150" s="498" t="s">
        <v>2271</v>
      </c>
      <c r="AK1150" s="498" t="s">
        <v>2271</v>
      </c>
      <c r="AL1150" s="498" t="s">
        <v>2271</v>
      </c>
      <c r="AM1150" s="498" t="s">
        <v>2271</v>
      </c>
    </row>
    <row r="1151" spans="2:39" ht="12" hidden="1" customHeight="1" outlineLevel="1" x14ac:dyDescent="0.3">
      <c r="B1151" s="152"/>
      <c r="C1151" s="708" t="s">
        <v>3415</v>
      </c>
      <c r="D1151" s="712"/>
      <c r="E1151" s="488" t="s">
        <v>3416</v>
      </c>
      <c r="F1151" s="498" t="s">
        <v>2271</v>
      </c>
      <c r="G1151" s="498" t="s">
        <v>2271</v>
      </c>
      <c r="H1151" s="498" t="s">
        <v>2271</v>
      </c>
      <c r="I1151" s="498" t="s">
        <v>2271</v>
      </c>
      <c r="J1151" s="498" t="s">
        <v>2271</v>
      </c>
      <c r="K1151" s="498" t="s">
        <v>2271</v>
      </c>
      <c r="L1151" s="498" t="s">
        <v>2271</v>
      </c>
      <c r="M1151" s="498" t="s">
        <v>2271</v>
      </c>
      <c r="N1151" s="498" t="s">
        <v>2271</v>
      </c>
      <c r="O1151" s="498" t="s">
        <v>2271</v>
      </c>
      <c r="P1151" s="498" t="s">
        <v>2271</v>
      </c>
      <c r="Q1151" s="498" t="s">
        <v>2271</v>
      </c>
      <c r="R1151" s="498" t="s">
        <v>2271</v>
      </c>
      <c r="S1151" s="498" t="s">
        <v>2271</v>
      </c>
      <c r="T1151" s="498" t="s">
        <v>2271</v>
      </c>
      <c r="U1151" s="498" t="s">
        <v>2271</v>
      </c>
      <c r="V1151" s="498" t="s">
        <v>2271</v>
      </c>
      <c r="W1151" s="498" t="s">
        <v>2271</v>
      </c>
      <c r="X1151" s="498" t="s">
        <v>2271</v>
      </c>
      <c r="Y1151" s="498" t="s">
        <v>2271</v>
      </c>
      <c r="Z1151" s="498" t="s">
        <v>2271</v>
      </c>
      <c r="AA1151" s="498" t="s">
        <v>2271</v>
      </c>
      <c r="AB1151" s="498" t="s">
        <v>2271</v>
      </c>
      <c r="AC1151" s="498" t="s">
        <v>2271</v>
      </c>
      <c r="AD1151" s="498" t="s">
        <v>2271</v>
      </c>
      <c r="AE1151" s="498" t="s">
        <v>2271</v>
      </c>
      <c r="AF1151" s="498" t="s">
        <v>2271</v>
      </c>
      <c r="AG1151" s="498" t="s">
        <v>2271</v>
      </c>
      <c r="AH1151" s="498" t="s">
        <v>2271</v>
      </c>
      <c r="AI1151" s="498" t="s">
        <v>2271</v>
      </c>
      <c r="AJ1151" s="498" t="s">
        <v>2271</v>
      </c>
      <c r="AK1151" s="498" t="s">
        <v>2271</v>
      </c>
      <c r="AL1151" s="498" t="s">
        <v>2271</v>
      </c>
      <c r="AM1151" s="498" t="s">
        <v>2271</v>
      </c>
    </row>
    <row r="1152" spans="2:39" ht="12" hidden="1" customHeight="1" outlineLevel="1" x14ac:dyDescent="0.3">
      <c r="B1152" s="152"/>
      <c r="C1152" s="708"/>
      <c r="D1152" s="712"/>
      <c r="E1152" s="693"/>
      <c r="F1152" s="713"/>
      <c r="G1152" s="713"/>
      <c r="H1152" s="713"/>
      <c r="I1152" s="713"/>
      <c r="J1152" s="713"/>
      <c r="K1152" s="713"/>
      <c r="L1152" s="713"/>
      <c r="M1152" s="713"/>
      <c r="N1152" s="713"/>
      <c r="O1152" s="713"/>
      <c r="P1152" s="713"/>
      <c r="Q1152" s="713"/>
      <c r="R1152" s="713"/>
      <c r="S1152" s="713"/>
      <c r="T1152" s="713"/>
      <c r="U1152" s="713"/>
      <c r="V1152" s="713"/>
      <c r="W1152" s="713"/>
      <c r="X1152" s="713"/>
      <c r="Y1152" s="713"/>
      <c r="Z1152" s="713"/>
      <c r="AA1152" s="713"/>
      <c r="AB1152" s="713"/>
      <c r="AC1152" s="713"/>
      <c r="AD1152" s="713"/>
      <c r="AE1152" s="713"/>
      <c r="AF1152" s="713"/>
      <c r="AG1152" s="713"/>
      <c r="AH1152" s="713"/>
      <c r="AI1152" s="713"/>
      <c r="AJ1152" s="713"/>
      <c r="AK1152" s="713"/>
      <c r="AL1152" s="713"/>
      <c r="AM1152" s="713"/>
    </row>
    <row r="1153" spans="2:39" ht="12" customHeight="1" collapsed="1" x14ac:dyDescent="0.3">
      <c r="B1153" s="297" t="s">
        <v>2330</v>
      </c>
      <c r="C1153" s="708"/>
      <c r="D1153" s="712"/>
      <c r="E1153" s="693"/>
      <c r="F1153" s="713"/>
      <c r="G1153" s="713"/>
      <c r="H1153" s="713"/>
      <c r="I1153" s="713"/>
      <c r="J1153" s="713"/>
      <c r="K1153" s="713"/>
      <c r="L1153" s="713"/>
      <c r="M1153" s="713"/>
      <c r="N1153" s="713"/>
      <c r="O1153" s="713"/>
      <c r="P1153" s="713"/>
      <c r="Q1153" s="713"/>
      <c r="R1153" s="713"/>
      <c r="S1153" s="713"/>
      <c r="T1153" s="713"/>
      <c r="U1153" s="713"/>
      <c r="V1153" s="713"/>
      <c r="W1153" s="713"/>
      <c r="X1153" s="713"/>
      <c r="Y1153" s="713"/>
      <c r="Z1153" s="713"/>
      <c r="AA1153" s="713"/>
      <c r="AB1153" s="713"/>
      <c r="AC1153" s="713"/>
      <c r="AD1153" s="713"/>
      <c r="AE1153" s="713"/>
      <c r="AF1153" s="713"/>
      <c r="AG1153" s="713"/>
      <c r="AH1153" s="713"/>
      <c r="AI1153" s="713"/>
      <c r="AJ1153" s="713"/>
      <c r="AK1153" s="713"/>
      <c r="AL1153" s="713"/>
      <c r="AM1153" s="713"/>
    </row>
    <row r="1154" spans="2:39" ht="12" customHeight="1" x14ac:dyDescent="0.3">
      <c r="B1154" s="704"/>
      <c r="C1154" s="708"/>
      <c r="D1154" s="712"/>
      <c r="E1154" s="488"/>
      <c r="F1154" s="497" t="s">
        <v>232</v>
      </c>
      <c r="G1154" s="497" t="s">
        <v>233</v>
      </c>
      <c r="H1154" s="497" t="s">
        <v>234</v>
      </c>
      <c r="I1154" s="497" t="s">
        <v>235</v>
      </c>
      <c r="J1154" s="497" t="s">
        <v>236</v>
      </c>
      <c r="K1154" s="497" t="s">
        <v>237</v>
      </c>
      <c r="L1154" s="497" t="s">
        <v>238</v>
      </c>
      <c r="M1154" s="497" t="s">
        <v>239</v>
      </c>
      <c r="N1154" s="497" t="s">
        <v>240</v>
      </c>
      <c r="O1154" s="497" t="s">
        <v>241</v>
      </c>
      <c r="P1154" s="497" t="s">
        <v>242</v>
      </c>
      <c r="Q1154" s="497" t="s">
        <v>243</v>
      </c>
      <c r="R1154" s="497" t="s">
        <v>244</v>
      </c>
      <c r="S1154" s="497" t="s">
        <v>245</v>
      </c>
      <c r="T1154" s="497" t="s">
        <v>246</v>
      </c>
      <c r="U1154" s="497" t="s">
        <v>247</v>
      </c>
      <c r="V1154" s="497" t="s">
        <v>248</v>
      </c>
      <c r="W1154" s="497" t="s">
        <v>249</v>
      </c>
      <c r="X1154" s="497" t="s">
        <v>250</v>
      </c>
      <c r="Y1154" s="497" t="s">
        <v>251</v>
      </c>
      <c r="Z1154" s="497" t="s">
        <v>252</v>
      </c>
      <c r="AA1154" s="497" t="s">
        <v>253</v>
      </c>
      <c r="AB1154" s="497" t="s">
        <v>254</v>
      </c>
      <c r="AC1154" s="497" t="s">
        <v>255</v>
      </c>
      <c r="AD1154" s="497" t="s">
        <v>256</v>
      </c>
      <c r="AE1154" s="497" t="s">
        <v>257</v>
      </c>
      <c r="AF1154" s="497" t="s">
        <v>258</v>
      </c>
      <c r="AG1154" s="497" t="s">
        <v>259</v>
      </c>
      <c r="AH1154" s="497" t="s">
        <v>260</v>
      </c>
      <c r="AI1154" s="497" t="s">
        <v>261</v>
      </c>
      <c r="AJ1154" s="497" t="s">
        <v>262</v>
      </c>
      <c r="AK1154" s="497" t="s">
        <v>263</v>
      </c>
      <c r="AL1154" s="497" t="s">
        <v>264</v>
      </c>
      <c r="AM1154" s="497" t="s">
        <v>265</v>
      </c>
    </row>
    <row r="1155" spans="2:39" ht="12" hidden="1" customHeight="1" outlineLevel="1" x14ac:dyDescent="0.3">
      <c r="B1155" s="152"/>
      <c r="C1155" s="708" t="s">
        <v>3417</v>
      </c>
      <c r="D1155" s="712"/>
      <c r="E1155" s="488" t="s">
        <v>3418</v>
      </c>
      <c r="F1155" s="498" t="s">
        <v>2271</v>
      </c>
      <c r="G1155" s="498" t="s">
        <v>2271</v>
      </c>
      <c r="H1155" s="498" t="s">
        <v>2271</v>
      </c>
      <c r="I1155" s="498" t="s">
        <v>2271</v>
      </c>
      <c r="J1155" s="498" t="s">
        <v>2271</v>
      </c>
      <c r="K1155" s="498" t="s">
        <v>2271</v>
      </c>
      <c r="L1155" s="498" t="s">
        <v>2271</v>
      </c>
      <c r="M1155" s="498" t="s">
        <v>2271</v>
      </c>
      <c r="N1155" s="498" t="s">
        <v>2271</v>
      </c>
      <c r="O1155" s="498" t="s">
        <v>2271</v>
      </c>
      <c r="P1155" s="498" t="s">
        <v>2271</v>
      </c>
      <c r="Q1155" s="498" t="s">
        <v>2271</v>
      </c>
      <c r="R1155" s="498" t="s">
        <v>2271</v>
      </c>
      <c r="S1155" s="498" t="s">
        <v>2271</v>
      </c>
      <c r="T1155" s="498" t="s">
        <v>2271</v>
      </c>
      <c r="U1155" s="498" t="s">
        <v>2271</v>
      </c>
      <c r="V1155" s="498" t="s">
        <v>2271</v>
      </c>
      <c r="W1155" s="498" t="s">
        <v>2271</v>
      </c>
      <c r="X1155" s="498" t="s">
        <v>2271</v>
      </c>
      <c r="Y1155" s="498" t="s">
        <v>2271</v>
      </c>
      <c r="Z1155" s="498" t="s">
        <v>2271</v>
      </c>
      <c r="AA1155" s="498" t="s">
        <v>2271</v>
      </c>
      <c r="AB1155" s="498" t="s">
        <v>2271</v>
      </c>
      <c r="AC1155" s="498" t="s">
        <v>2271</v>
      </c>
      <c r="AD1155" s="498" t="s">
        <v>2271</v>
      </c>
      <c r="AE1155" s="498" t="s">
        <v>2271</v>
      </c>
      <c r="AF1155" s="498" t="s">
        <v>2271</v>
      </c>
      <c r="AG1155" s="498" t="s">
        <v>2271</v>
      </c>
      <c r="AH1155" s="498" t="s">
        <v>2271</v>
      </c>
      <c r="AI1155" s="498" t="s">
        <v>2271</v>
      </c>
      <c r="AJ1155" s="498" t="s">
        <v>2271</v>
      </c>
      <c r="AK1155" s="498" t="s">
        <v>2271</v>
      </c>
      <c r="AL1155" s="498" t="s">
        <v>2271</v>
      </c>
      <c r="AM1155" s="498" t="s">
        <v>2271</v>
      </c>
    </row>
    <row r="1156" spans="2:39" ht="12" hidden="1" customHeight="1" outlineLevel="1" x14ac:dyDescent="0.3">
      <c r="B1156" s="152"/>
      <c r="C1156" s="708" t="s">
        <v>3419</v>
      </c>
      <c r="D1156" s="712"/>
      <c r="E1156" s="488" t="s">
        <v>3420</v>
      </c>
      <c r="F1156" s="498" t="s">
        <v>2271</v>
      </c>
      <c r="G1156" s="498" t="s">
        <v>2271</v>
      </c>
      <c r="H1156" s="498" t="s">
        <v>2271</v>
      </c>
      <c r="I1156" s="498" t="s">
        <v>2271</v>
      </c>
      <c r="J1156" s="498" t="s">
        <v>2271</v>
      </c>
      <c r="K1156" s="498" t="s">
        <v>2271</v>
      </c>
      <c r="L1156" s="498" t="s">
        <v>2271</v>
      </c>
      <c r="M1156" s="498" t="s">
        <v>2271</v>
      </c>
      <c r="N1156" s="498" t="s">
        <v>2271</v>
      </c>
      <c r="O1156" s="498" t="s">
        <v>2271</v>
      </c>
      <c r="P1156" s="498" t="s">
        <v>2271</v>
      </c>
      <c r="Q1156" s="498" t="s">
        <v>2271</v>
      </c>
      <c r="R1156" s="498" t="s">
        <v>2271</v>
      </c>
      <c r="S1156" s="498" t="s">
        <v>2271</v>
      </c>
      <c r="T1156" s="498" t="s">
        <v>2271</v>
      </c>
      <c r="U1156" s="498" t="s">
        <v>2271</v>
      </c>
      <c r="V1156" s="498" t="s">
        <v>2271</v>
      </c>
      <c r="W1156" s="498" t="s">
        <v>2271</v>
      </c>
      <c r="X1156" s="498" t="s">
        <v>2271</v>
      </c>
      <c r="Y1156" s="498" t="s">
        <v>2271</v>
      </c>
      <c r="Z1156" s="498" t="s">
        <v>2271</v>
      </c>
      <c r="AA1156" s="498" t="s">
        <v>2271</v>
      </c>
      <c r="AB1156" s="498" t="s">
        <v>2271</v>
      </c>
      <c r="AC1156" s="498" t="s">
        <v>2271</v>
      </c>
      <c r="AD1156" s="498" t="s">
        <v>2271</v>
      </c>
      <c r="AE1156" s="498" t="s">
        <v>2271</v>
      </c>
      <c r="AF1156" s="498" t="s">
        <v>2271</v>
      </c>
      <c r="AG1156" s="498" t="s">
        <v>2271</v>
      </c>
      <c r="AH1156" s="498" t="s">
        <v>2271</v>
      </c>
      <c r="AI1156" s="498" t="s">
        <v>2271</v>
      </c>
      <c r="AJ1156" s="498" t="s">
        <v>2271</v>
      </c>
      <c r="AK1156" s="498" t="s">
        <v>2271</v>
      </c>
      <c r="AL1156" s="498" t="s">
        <v>2271</v>
      </c>
      <c r="AM1156" s="498" t="s">
        <v>2271</v>
      </c>
    </row>
    <row r="1157" spans="2:39" ht="12" hidden="1" customHeight="1" outlineLevel="1" x14ac:dyDescent="0.3">
      <c r="B1157" s="152"/>
      <c r="C1157" s="708" t="s">
        <v>3421</v>
      </c>
      <c r="D1157" s="712"/>
      <c r="E1157" s="488" t="s">
        <v>3422</v>
      </c>
      <c r="F1157" s="498" t="s">
        <v>2271</v>
      </c>
      <c r="G1157" s="498" t="s">
        <v>2271</v>
      </c>
      <c r="H1157" s="498" t="s">
        <v>2271</v>
      </c>
      <c r="I1157" s="498" t="s">
        <v>2271</v>
      </c>
      <c r="J1157" s="498" t="s">
        <v>2271</v>
      </c>
      <c r="K1157" s="498" t="s">
        <v>2271</v>
      </c>
      <c r="L1157" s="498" t="s">
        <v>2271</v>
      </c>
      <c r="M1157" s="498" t="s">
        <v>2271</v>
      </c>
      <c r="N1157" s="498" t="s">
        <v>2271</v>
      </c>
      <c r="O1157" s="498" t="s">
        <v>2271</v>
      </c>
      <c r="P1157" s="498" t="s">
        <v>2271</v>
      </c>
      <c r="Q1157" s="498" t="s">
        <v>2271</v>
      </c>
      <c r="R1157" s="498" t="s">
        <v>2271</v>
      </c>
      <c r="S1157" s="498" t="s">
        <v>2271</v>
      </c>
      <c r="T1157" s="498" t="s">
        <v>2271</v>
      </c>
      <c r="U1157" s="498" t="s">
        <v>2271</v>
      </c>
      <c r="V1157" s="498" t="s">
        <v>2271</v>
      </c>
      <c r="W1157" s="498" t="s">
        <v>2271</v>
      </c>
      <c r="X1157" s="498" t="s">
        <v>2271</v>
      </c>
      <c r="Y1157" s="498" t="s">
        <v>2271</v>
      </c>
      <c r="Z1157" s="498" t="s">
        <v>2271</v>
      </c>
      <c r="AA1157" s="498" t="s">
        <v>2271</v>
      </c>
      <c r="AB1157" s="498" t="s">
        <v>2271</v>
      </c>
      <c r="AC1157" s="498" t="s">
        <v>2271</v>
      </c>
      <c r="AD1157" s="498" t="s">
        <v>2271</v>
      </c>
      <c r="AE1157" s="498" t="s">
        <v>2271</v>
      </c>
      <c r="AF1157" s="498" t="s">
        <v>2271</v>
      </c>
      <c r="AG1157" s="498" t="s">
        <v>2271</v>
      </c>
      <c r="AH1157" s="498" t="s">
        <v>2271</v>
      </c>
      <c r="AI1157" s="498" t="s">
        <v>2271</v>
      </c>
      <c r="AJ1157" s="498" t="s">
        <v>2271</v>
      </c>
      <c r="AK1157" s="498" t="s">
        <v>2271</v>
      </c>
      <c r="AL1157" s="498" t="s">
        <v>2271</v>
      </c>
      <c r="AM1157" s="498" t="s">
        <v>2271</v>
      </c>
    </row>
    <row r="1158" spans="2:39" ht="12" hidden="1" customHeight="1" outlineLevel="1" x14ac:dyDescent="0.3">
      <c r="B1158" s="152"/>
      <c r="C1158" s="708" t="s">
        <v>3423</v>
      </c>
      <c r="D1158" s="712"/>
      <c r="E1158" s="488" t="s">
        <v>3424</v>
      </c>
      <c r="F1158" s="498" t="s">
        <v>2271</v>
      </c>
      <c r="G1158" s="498" t="s">
        <v>2271</v>
      </c>
      <c r="H1158" s="498" t="s">
        <v>2271</v>
      </c>
      <c r="I1158" s="498" t="s">
        <v>2271</v>
      </c>
      <c r="J1158" s="498" t="s">
        <v>2271</v>
      </c>
      <c r="K1158" s="498" t="s">
        <v>2271</v>
      </c>
      <c r="L1158" s="498" t="s">
        <v>2271</v>
      </c>
      <c r="M1158" s="498" t="s">
        <v>2271</v>
      </c>
      <c r="N1158" s="498" t="s">
        <v>2271</v>
      </c>
      <c r="O1158" s="498" t="s">
        <v>2271</v>
      </c>
      <c r="P1158" s="498" t="s">
        <v>2271</v>
      </c>
      <c r="Q1158" s="498" t="s">
        <v>2271</v>
      </c>
      <c r="R1158" s="498" t="s">
        <v>2271</v>
      </c>
      <c r="S1158" s="498" t="s">
        <v>2271</v>
      </c>
      <c r="T1158" s="498" t="s">
        <v>2271</v>
      </c>
      <c r="U1158" s="498" t="s">
        <v>2271</v>
      </c>
      <c r="V1158" s="498" t="s">
        <v>2271</v>
      </c>
      <c r="W1158" s="498" t="s">
        <v>2271</v>
      </c>
      <c r="X1158" s="498" t="s">
        <v>2271</v>
      </c>
      <c r="Y1158" s="498" t="s">
        <v>2271</v>
      </c>
      <c r="Z1158" s="498" t="s">
        <v>2271</v>
      </c>
      <c r="AA1158" s="498" t="s">
        <v>2271</v>
      </c>
      <c r="AB1158" s="498" t="s">
        <v>2271</v>
      </c>
      <c r="AC1158" s="498" t="s">
        <v>2271</v>
      </c>
      <c r="AD1158" s="498" t="s">
        <v>2271</v>
      </c>
      <c r="AE1158" s="498" t="s">
        <v>2271</v>
      </c>
      <c r="AF1158" s="498" t="s">
        <v>2271</v>
      </c>
      <c r="AG1158" s="498" t="s">
        <v>2271</v>
      </c>
      <c r="AH1158" s="498" t="s">
        <v>2271</v>
      </c>
      <c r="AI1158" s="498" t="s">
        <v>2271</v>
      </c>
      <c r="AJ1158" s="498" t="s">
        <v>2271</v>
      </c>
      <c r="AK1158" s="498" t="s">
        <v>2271</v>
      </c>
      <c r="AL1158" s="498" t="s">
        <v>2271</v>
      </c>
      <c r="AM1158" s="498" t="s">
        <v>2271</v>
      </c>
    </row>
    <row r="1159" spans="2:39" ht="12" hidden="1" customHeight="1" outlineLevel="1" x14ac:dyDescent="0.3">
      <c r="B1159" s="152"/>
      <c r="C1159" s="708" t="s">
        <v>3425</v>
      </c>
      <c r="D1159" s="712"/>
      <c r="E1159" s="488" t="s">
        <v>3426</v>
      </c>
      <c r="F1159" s="498" t="s">
        <v>2271</v>
      </c>
      <c r="G1159" s="498" t="s">
        <v>2271</v>
      </c>
      <c r="H1159" s="498" t="s">
        <v>2271</v>
      </c>
      <c r="I1159" s="498" t="s">
        <v>2271</v>
      </c>
      <c r="J1159" s="498" t="s">
        <v>2271</v>
      </c>
      <c r="K1159" s="498" t="s">
        <v>2271</v>
      </c>
      <c r="L1159" s="498" t="s">
        <v>2271</v>
      </c>
      <c r="M1159" s="498" t="s">
        <v>2271</v>
      </c>
      <c r="N1159" s="498" t="s">
        <v>2271</v>
      </c>
      <c r="O1159" s="498" t="s">
        <v>2271</v>
      </c>
      <c r="P1159" s="498" t="s">
        <v>2271</v>
      </c>
      <c r="Q1159" s="498" t="s">
        <v>2271</v>
      </c>
      <c r="R1159" s="498" t="s">
        <v>2271</v>
      </c>
      <c r="S1159" s="498" t="s">
        <v>2271</v>
      </c>
      <c r="T1159" s="498" t="s">
        <v>2271</v>
      </c>
      <c r="U1159" s="498" t="s">
        <v>2271</v>
      </c>
      <c r="V1159" s="498" t="s">
        <v>2271</v>
      </c>
      <c r="W1159" s="498" t="s">
        <v>2271</v>
      </c>
      <c r="X1159" s="498" t="s">
        <v>2271</v>
      </c>
      <c r="Y1159" s="498" t="s">
        <v>2271</v>
      </c>
      <c r="Z1159" s="498" t="s">
        <v>2271</v>
      </c>
      <c r="AA1159" s="498" t="s">
        <v>2271</v>
      </c>
      <c r="AB1159" s="498" t="s">
        <v>2271</v>
      </c>
      <c r="AC1159" s="498" t="s">
        <v>2271</v>
      </c>
      <c r="AD1159" s="498" t="s">
        <v>2271</v>
      </c>
      <c r="AE1159" s="498" t="s">
        <v>2271</v>
      </c>
      <c r="AF1159" s="498" t="s">
        <v>2271</v>
      </c>
      <c r="AG1159" s="498" t="s">
        <v>2271</v>
      </c>
      <c r="AH1159" s="498" t="s">
        <v>2271</v>
      </c>
      <c r="AI1159" s="498" t="s">
        <v>2271</v>
      </c>
      <c r="AJ1159" s="498" t="s">
        <v>2271</v>
      </c>
      <c r="AK1159" s="498" t="s">
        <v>2271</v>
      </c>
      <c r="AL1159" s="498" t="s">
        <v>2271</v>
      </c>
      <c r="AM1159" s="498" t="s">
        <v>2271</v>
      </c>
    </row>
    <row r="1160" spans="2:39" ht="12" hidden="1" customHeight="1" outlineLevel="1" x14ac:dyDescent="0.3">
      <c r="B1160" s="152"/>
      <c r="C1160" s="708" t="s">
        <v>3427</v>
      </c>
      <c r="D1160" s="712"/>
      <c r="E1160" s="488" t="s">
        <v>3428</v>
      </c>
      <c r="F1160" s="498" t="s">
        <v>2271</v>
      </c>
      <c r="G1160" s="498" t="s">
        <v>2271</v>
      </c>
      <c r="H1160" s="498" t="s">
        <v>2271</v>
      </c>
      <c r="I1160" s="498" t="s">
        <v>2271</v>
      </c>
      <c r="J1160" s="498" t="s">
        <v>2271</v>
      </c>
      <c r="K1160" s="498" t="s">
        <v>2271</v>
      </c>
      <c r="L1160" s="498" t="s">
        <v>2271</v>
      </c>
      <c r="M1160" s="498" t="s">
        <v>2271</v>
      </c>
      <c r="N1160" s="498" t="s">
        <v>2271</v>
      </c>
      <c r="O1160" s="498" t="s">
        <v>2271</v>
      </c>
      <c r="P1160" s="498" t="s">
        <v>2271</v>
      </c>
      <c r="Q1160" s="498" t="s">
        <v>2271</v>
      </c>
      <c r="R1160" s="498" t="s">
        <v>2271</v>
      </c>
      <c r="S1160" s="498" t="s">
        <v>2271</v>
      </c>
      <c r="T1160" s="498" t="s">
        <v>2271</v>
      </c>
      <c r="U1160" s="498" t="s">
        <v>2271</v>
      </c>
      <c r="V1160" s="498" t="s">
        <v>2271</v>
      </c>
      <c r="W1160" s="498" t="s">
        <v>2271</v>
      </c>
      <c r="X1160" s="498" t="s">
        <v>2271</v>
      </c>
      <c r="Y1160" s="498" t="s">
        <v>2271</v>
      </c>
      <c r="Z1160" s="498" t="s">
        <v>2271</v>
      </c>
      <c r="AA1160" s="498" t="s">
        <v>2271</v>
      </c>
      <c r="AB1160" s="498" t="s">
        <v>2271</v>
      </c>
      <c r="AC1160" s="498" t="s">
        <v>2271</v>
      </c>
      <c r="AD1160" s="498" t="s">
        <v>2271</v>
      </c>
      <c r="AE1160" s="498" t="s">
        <v>2271</v>
      </c>
      <c r="AF1160" s="498" t="s">
        <v>2271</v>
      </c>
      <c r="AG1160" s="498" t="s">
        <v>2271</v>
      </c>
      <c r="AH1160" s="498" t="s">
        <v>2271</v>
      </c>
      <c r="AI1160" s="498" t="s">
        <v>2271</v>
      </c>
      <c r="AJ1160" s="498" t="s">
        <v>2271</v>
      </c>
      <c r="AK1160" s="498" t="s">
        <v>2271</v>
      </c>
      <c r="AL1160" s="498" t="s">
        <v>2271</v>
      </c>
      <c r="AM1160" s="498" t="s">
        <v>2271</v>
      </c>
    </row>
    <row r="1161" spans="2:39" ht="12" hidden="1" customHeight="1" outlineLevel="1" x14ac:dyDescent="0.3">
      <c r="B1161" s="152"/>
      <c r="C1161" s="708" t="s">
        <v>3429</v>
      </c>
      <c r="D1161" s="712"/>
      <c r="E1161" s="488" t="s">
        <v>3430</v>
      </c>
      <c r="F1161" s="498" t="s">
        <v>2271</v>
      </c>
      <c r="G1161" s="498" t="s">
        <v>2271</v>
      </c>
      <c r="H1161" s="498" t="s">
        <v>2271</v>
      </c>
      <c r="I1161" s="498" t="s">
        <v>2271</v>
      </c>
      <c r="J1161" s="498" t="s">
        <v>2271</v>
      </c>
      <c r="K1161" s="498" t="s">
        <v>2271</v>
      </c>
      <c r="L1161" s="498" t="s">
        <v>2271</v>
      </c>
      <c r="M1161" s="498" t="s">
        <v>2271</v>
      </c>
      <c r="N1161" s="498" t="s">
        <v>2271</v>
      </c>
      <c r="O1161" s="498" t="s">
        <v>2271</v>
      </c>
      <c r="P1161" s="498" t="s">
        <v>2271</v>
      </c>
      <c r="Q1161" s="498" t="s">
        <v>2271</v>
      </c>
      <c r="R1161" s="498" t="s">
        <v>2271</v>
      </c>
      <c r="S1161" s="498" t="s">
        <v>2271</v>
      </c>
      <c r="T1161" s="498" t="s">
        <v>2271</v>
      </c>
      <c r="U1161" s="498" t="s">
        <v>2271</v>
      </c>
      <c r="V1161" s="498" t="s">
        <v>2271</v>
      </c>
      <c r="W1161" s="498" t="s">
        <v>2271</v>
      </c>
      <c r="X1161" s="498" t="s">
        <v>2271</v>
      </c>
      <c r="Y1161" s="498" t="s">
        <v>2271</v>
      </c>
      <c r="Z1161" s="498" t="s">
        <v>2271</v>
      </c>
      <c r="AA1161" s="498" t="s">
        <v>2271</v>
      </c>
      <c r="AB1161" s="498" t="s">
        <v>2271</v>
      </c>
      <c r="AC1161" s="498" t="s">
        <v>2271</v>
      </c>
      <c r="AD1161" s="498" t="s">
        <v>2271</v>
      </c>
      <c r="AE1161" s="498" t="s">
        <v>2271</v>
      </c>
      <c r="AF1161" s="498" t="s">
        <v>2271</v>
      </c>
      <c r="AG1161" s="498" t="s">
        <v>2271</v>
      </c>
      <c r="AH1161" s="498" t="s">
        <v>2271</v>
      </c>
      <c r="AI1161" s="498" t="s">
        <v>2271</v>
      </c>
      <c r="AJ1161" s="498" t="s">
        <v>2271</v>
      </c>
      <c r="AK1161" s="498" t="s">
        <v>2271</v>
      </c>
      <c r="AL1161" s="498" t="s">
        <v>2271</v>
      </c>
      <c r="AM1161" s="498" t="s">
        <v>2271</v>
      </c>
    </row>
    <row r="1162" spans="2:39" ht="12" hidden="1" customHeight="1" outlineLevel="1" x14ac:dyDescent="0.3">
      <c r="B1162" s="152"/>
      <c r="C1162" s="708" t="s">
        <v>3431</v>
      </c>
      <c r="D1162" s="712"/>
      <c r="E1162" s="488" t="s">
        <v>3432</v>
      </c>
      <c r="F1162" s="498" t="s">
        <v>2271</v>
      </c>
      <c r="G1162" s="498" t="s">
        <v>2271</v>
      </c>
      <c r="H1162" s="498" t="s">
        <v>2271</v>
      </c>
      <c r="I1162" s="498" t="s">
        <v>2271</v>
      </c>
      <c r="J1162" s="498" t="s">
        <v>2271</v>
      </c>
      <c r="K1162" s="498" t="s">
        <v>2271</v>
      </c>
      <c r="L1162" s="498" t="s">
        <v>2271</v>
      </c>
      <c r="M1162" s="498" t="s">
        <v>2271</v>
      </c>
      <c r="N1162" s="498" t="s">
        <v>2271</v>
      </c>
      <c r="O1162" s="498" t="s">
        <v>2271</v>
      </c>
      <c r="P1162" s="498" t="s">
        <v>2271</v>
      </c>
      <c r="Q1162" s="498" t="s">
        <v>2271</v>
      </c>
      <c r="R1162" s="498" t="s">
        <v>2271</v>
      </c>
      <c r="S1162" s="498" t="s">
        <v>2271</v>
      </c>
      <c r="T1162" s="498" t="s">
        <v>2271</v>
      </c>
      <c r="U1162" s="498" t="s">
        <v>2271</v>
      </c>
      <c r="V1162" s="498" t="s">
        <v>2271</v>
      </c>
      <c r="W1162" s="498" t="s">
        <v>2271</v>
      </c>
      <c r="X1162" s="498" t="s">
        <v>2271</v>
      </c>
      <c r="Y1162" s="498" t="s">
        <v>2271</v>
      </c>
      <c r="Z1162" s="498" t="s">
        <v>2271</v>
      </c>
      <c r="AA1162" s="498" t="s">
        <v>2271</v>
      </c>
      <c r="AB1162" s="498" t="s">
        <v>2271</v>
      </c>
      <c r="AC1162" s="498" t="s">
        <v>2271</v>
      </c>
      <c r="AD1162" s="498" t="s">
        <v>2271</v>
      </c>
      <c r="AE1162" s="498" t="s">
        <v>2271</v>
      </c>
      <c r="AF1162" s="498" t="s">
        <v>2271</v>
      </c>
      <c r="AG1162" s="498" t="s">
        <v>2271</v>
      </c>
      <c r="AH1162" s="498" t="s">
        <v>2271</v>
      </c>
      <c r="AI1162" s="498" t="s">
        <v>2271</v>
      </c>
      <c r="AJ1162" s="498" t="s">
        <v>2271</v>
      </c>
      <c r="AK1162" s="498" t="s">
        <v>2271</v>
      </c>
      <c r="AL1162" s="498" t="s">
        <v>2271</v>
      </c>
      <c r="AM1162" s="498" t="s">
        <v>2271</v>
      </c>
    </row>
    <row r="1163" spans="2:39" ht="12" hidden="1" customHeight="1" outlineLevel="1" x14ac:dyDescent="0.3">
      <c r="B1163" s="152"/>
      <c r="C1163" s="708" t="s">
        <v>3433</v>
      </c>
      <c r="D1163" s="712"/>
      <c r="E1163" s="488" t="s">
        <v>3434</v>
      </c>
      <c r="F1163" s="498" t="s">
        <v>2271</v>
      </c>
      <c r="G1163" s="498" t="s">
        <v>2271</v>
      </c>
      <c r="H1163" s="498" t="s">
        <v>2271</v>
      </c>
      <c r="I1163" s="498" t="s">
        <v>2271</v>
      </c>
      <c r="J1163" s="498" t="s">
        <v>2271</v>
      </c>
      <c r="K1163" s="498" t="s">
        <v>2271</v>
      </c>
      <c r="L1163" s="498" t="s">
        <v>2271</v>
      </c>
      <c r="M1163" s="498" t="s">
        <v>2271</v>
      </c>
      <c r="N1163" s="498" t="s">
        <v>2271</v>
      </c>
      <c r="O1163" s="498" t="s">
        <v>2271</v>
      </c>
      <c r="P1163" s="498" t="s">
        <v>2271</v>
      </c>
      <c r="Q1163" s="498" t="s">
        <v>2271</v>
      </c>
      <c r="R1163" s="498" t="s">
        <v>2271</v>
      </c>
      <c r="S1163" s="498" t="s">
        <v>2271</v>
      </c>
      <c r="T1163" s="498" t="s">
        <v>2271</v>
      </c>
      <c r="U1163" s="498" t="s">
        <v>2271</v>
      </c>
      <c r="V1163" s="498" t="s">
        <v>2271</v>
      </c>
      <c r="W1163" s="498" t="s">
        <v>2271</v>
      </c>
      <c r="X1163" s="498" t="s">
        <v>2271</v>
      </c>
      <c r="Y1163" s="498" t="s">
        <v>2271</v>
      </c>
      <c r="Z1163" s="498" t="s">
        <v>2271</v>
      </c>
      <c r="AA1163" s="498" t="s">
        <v>2271</v>
      </c>
      <c r="AB1163" s="498" t="s">
        <v>2271</v>
      </c>
      <c r="AC1163" s="498" t="s">
        <v>2271</v>
      </c>
      <c r="AD1163" s="498" t="s">
        <v>2271</v>
      </c>
      <c r="AE1163" s="498" t="s">
        <v>2271</v>
      </c>
      <c r="AF1163" s="498" t="s">
        <v>2271</v>
      </c>
      <c r="AG1163" s="498" t="s">
        <v>2271</v>
      </c>
      <c r="AH1163" s="498" t="s">
        <v>2271</v>
      </c>
      <c r="AI1163" s="498" t="s">
        <v>2271</v>
      </c>
      <c r="AJ1163" s="498" t="s">
        <v>2271</v>
      </c>
      <c r="AK1163" s="498" t="s">
        <v>2271</v>
      </c>
      <c r="AL1163" s="498" t="s">
        <v>2271</v>
      </c>
      <c r="AM1163" s="498" t="s">
        <v>2271</v>
      </c>
    </row>
    <row r="1164" spans="2:39" ht="12" hidden="1" customHeight="1" outlineLevel="1" x14ac:dyDescent="0.3">
      <c r="B1164" s="152"/>
      <c r="C1164" s="708" t="s">
        <v>3435</v>
      </c>
      <c r="D1164" s="712"/>
      <c r="E1164" s="488" t="s">
        <v>3436</v>
      </c>
      <c r="F1164" s="498" t="s">
        <v>2271</v>
      </c>
      <c r="G1164" s="498" t="s">
        <v>2271</v>
      </c>
      <c r="H1164" s="498" t="s">
        <v>2271</v>
      </c>
      <c r="I1164" s="498" t="s">
        <v>2271</v>
      </c>
      <c r="J1164" s="498" t="s">
        <v>2271</v>
      </c>
      <c r="K1164" s="498" t="s">
        <v>2271</v>
      </c>
      <c r="L1164" s="498" t="s">
        <v>2271</v>
      </c>
      <c r="M1164" s="498" t="s">
        <v>2271</v>
      </c>
      <c r="N1164" s="498" t="s">
        <v>2271</v>
      </c>
      <c r="O1164" s="498" t="s">
        <v>2271</v>
      </c>
      <c r="P1164" s="498" t="s">
        <v>2271</v>
      </c>
      <c r="Q1164" s="498" t="s">
        <v>2271</v>
      </c>
      <c r="R1164" s="498" t="s">
        <v>2271</v>
      </c>
      <c r="S1164" s="498" t="s">
        <v>2271</v>
      </c>
      <c r="T1164" s="498" t="s">
        <v>2271</v>
      </c>
      <c r="U1164" s="498" t="s">
        <v>2271</v>
      </c>
      <c r="V1164" s="498" t="s">
        <v>2271</v>
      </c>
      <c r="W1164" s="498" t="s">
        <v>2271</v>
      </c>
      <c r="X1164" s="498" t="s">
        <v>2271</v>
      </c>
      <c r="Y1164" s="498" t="s">
        <v>2271</v>
      </c>
      <c r="Z1164" s="498" t="s">
        <v>2271</v>
      </c>
      <c r="AA1164" s="498" t="s">
        <v>2271</v>
      </c>
      <c r="AB1164" s="498" t="s">
        <v>2271</v>
      </c>
      <c r="AC1164" s="498" t="s">
        <v>2271</v>
      </c>
      <c r="AD1164" s="498" t="s">
        <v>2271</v>
      </c>
      <c r="AE1164" s="498" t="s">
        <v>2271</v>
      </c>
      <c r="AF1164" s="498" t="s">
        <v>2271</v>
      </c>
      <c r="AG1164" s="498" t="s">
        <v>2271</v>
      </c>
      <c r="AH1164" s="498" t="s">
        <v>2271</v>
      </c>
      <c r="AI1164" s="498" t="s">
        <v>2271</v>
      </c>
      <c r="AJ1164" s="498" t="s">
        <v>2271</v>
      </c>
      <c r="AK1164" s="498" t="s">
        <v>2271</v>
      </c>
      <c r="AL1164" s="498" t="s">
        <v>2271</v>
      </c>
      <c r="AM1164" s="498" t="s">
        <v>2271</v>
      </c>
    </row>
    <row r="1165" spans="2:39" ht="12" hidden="1" customHeight="1" outlineLevel="1" x14ac:dyDescent="0.3">
      <c r="B1165" s="152"/>
      <c r="C1165" s="708" t="s">
        <v>3407</v>
      </c>
      <c r="D1165" s="712"/>
      <c r="E1165" s="488" t="s">
        <v>3437</v>
      </c>
      <c r="F1165" s="498" t="s">
        <v>2271</v>
      </c>
      <c r="G1165" s="498" t="s">
        <v>2271</v>
      </c>
      <c r="H1165" s="498" t="s">
        <v>2271</v>
      </c>
      <c r="I1165" s="498" t="s">
        <v>2271</v>
      </c>
      <c r="J1165" s="498" t="s">
        <v>2271</v>
      </c>
      <c r="K1165" s="498" t="s">
        <v>2271</v>
      </c>
      <c r="L1165" s="498" t="s">
        <v>2271</v>
      </c>
      <c r="M1165" s="498" t="s">
        <v>2271</v>
      </c>
      <c r="N1165" s="498" t="s">
        <v>2271</v>
      </c>
      <c r="O1165" s="498" t="s">
        <v>2271</v>
      </c>
      <c r="P1165" s="498" t="s">
        <v>2271</v>
      </c>
      <c r="Q1165" s="498" t="s">
        <v>2271</v>
      </c>
      <c r="R1165" s="498" t="s">
        <v>2271</v>
      </c>
      <c r="S1165" s="498" t="s">
        <v>2271</v>
      </c>
      <c r="T1165" s="498" t="s">
        <v>2271</v>
      </c>
      <c r="U1165" s="498" t="s">
        <v>2271</v>
      </c>
      <c r="V1165" s="498" t="s">
        <v>2271</v>
      </c>
      <c r="W1165" s="498" t="s">
        <v>2271</v>
      </c>
      <c r="X1165" s="498" t="s">
        <v>2271</v>
      </c>
      <c r="Y1165" s="498" t="s">
        <v>2271</v>
      </c>
      <c r="Z1165" s="498" t="s">
        <v>2271</v>
      </c>
      <c r="AA1165" s="498" t="s">
        <v>2271</v>
      </c>
      <c r="AB1165" s="498" t="s">
        <v>2271</v>
      </c>
      <c r="AC1165" s="498" t="s">
        <v>2271</v>
      </c>
      <c r="AD1165" s="498" t="s">
        <v>2271</v>
      </c>
      <c r="AE1165" s="498" t="s">
        <v>2271</v>
      </c>
      <c r="AF1165" s="498" t="s">
        <v>2271</v>
      </c>
      <c r="AG1165" s="498" t="s">
        <v>2271</v>
      </c>
      <c r="AH1165" s="498" t="s">
        <v>2271</v>
      </c>
      <c r="AI1165" s="498" t="s">
        <v>2271</v>
      </c>
      <c r="AJ1165" s="498" t="s">
        <v>2271</v>
      </c>
      <c r="AK1165" s="498" t="s">
        <v>2271</v>
      </c>
      <c r="AL1165" s="498" t="s">
        <v>2271</v>
      </c>
      <c r="AM1165" s="498" t="s">
        <v>2271</v>
      </c>
    </row>
    <row r="1166" spans="2:39" ht="12" hidden="1" customHeight="1" outlineLevel="1" x14ac:dyDescent="0.3">
      <c r="B1166" s="152"/>
      <c r="C1166" s="708" t="s">
        <v>3409</v>
      </c>
      <c r="D1166" s="712"/>
      <c r="E1166" s="488" t="s">
        <v>3438</v>
      </c>
      <c r="F1166" s="498" t="s">
        <v>2271</v>
      </c>
      <c r="G1166" s="498" t="s">
        <v>2271</v>
      </c>
      <c r="H1166" s="498" t="s">
        <v>2271</v>
      </c>
      <c r="I1166" s="498" t="s">
        <v>2271</v>
      </c>
      <c r="J1166" s="498" t="s">
        <v>2271</v>
      </c>
      <c r="K1166" s="498" t="s">
        <v>2271</v>
      </c>
      <c r="L1166" s="498" t="s">
        <v>2271</v>
      </c>
      <c r="M1166" s="498" t="s">
        <v>2271</v>
      </c>
      <c r="N1166" s="498" t="s">
        <v>2271</v>
      </c>
      <c r="O1166" s="498" t="s">
        <v>2271</v>
      </c>
      <c r="P1166" s="498" t="s">
        <v>2271</v>
      </c>
      <c r="Q1166" s="498" t="s">
        <v>2271</v>
      </c>
      <c r="R1166" s="498" t="s">
        <v>2271</v>
      </c>
      <c r="S1166" s="498" t="s">
        <v>2271</v>
      </c>
      <c r="T1166" s="498" t="s">
        <v>2271</v>
      </c>
      <c r="U1166" s="498" t="s">
        <v>2271</v>
      </c>
      <c r="V1166" s="498" t="s">
        <v>2271</v>
      </c>
      <c r="W1166" s="498" t="s">
        <v>2271</v>
      </c>
      <c r="X1166" s="498" t="s">
        <v>2271</v>
      </c>
      <c r="Y1166" s="498" t="s">
        <v>2271</v>
      </c>
      <c r="Z1166" s="498" t="s">
        <v>2271</v>
      </c>
      <c r="AA1166" s="498" t="s">
        <v>2271</v>
      </c>
      <c r="AB1166" s="498" t="s">
        <v>2271</v>
      </c>
      <c r="AC1166" s="498" t="s">
        <v>2271</v>
      </c>
      <c r="AD1166" s="498" t="s">
        <v>2271</v>
      </c>
      <c r="AE1166" s="498" t="s">
        <v>2271</v>
      </c>
      <c r="AF1166" s="498" t="s">
        <v>2271</v>
      </c>
      <c r="AG1166" s="498" t="s">
        <v>2271</v>
      </c>
      <c r="AH1166" s="498" t="s">
        <v>2271</v>
      </c>
      <c r="AI1166" s="498" t="s">
        <v>2271</v>
      </c>
      <c r="AJ1166" s="498" t="s">
        <v>2271</v>
      </c>
      <c r="AK1166" s="498" t="s">
        <v>2271</v>
      </c>
      <c r="AL1166" s="498" t="s">
        <v>2271</v>
      </c>
      <c r="AM1166" s="498" t="s">
        <v>2271</v>
      </c>
    </row>
    <row r="1167" spans="2:39" ht="12" hidden="1" customHeight="1" outlineLevel="1" x14ac:dyDescent="0.3">
      <c r="B1167" s="152"/>
      <c r="C1167" s="708" t="s">
        <v>3411</v>
      </c>
      <c r="D1167" s="712"/>
      <c r="E1167" s="488" t="s">
        <v>3439</v>
      </c>
      <c r="F1167" s="498" t="s">
        <v>2271</v>
      </c>
      <c r="G1167" s="498" t="s">
        <v>2271</v>
      </c>
      <c r="H1167" s="498" t="s">
        <v>2271</v>
      </c>
      <c r="I1167" s="498" t="s">
        <v>2271</v>
      </c>
      <c r="J1167" s="498" t="s">
        <v>2271</v>
      </c>
      <c r="K1167" s="498" t="s">
        <v>2271</v>
      </c>
      <c r="L1167" s="498" t="s">
        <v>2271</v>
      </c>
      <c r="M1167" s="498" t="s">
        <v>2271</v>
      </c>
      <c r="N1167" s="498" t="s">
        <v>2271</v>
      </c>
      <c r="O1167" s="498" t="s">
        <v>2271</v>
      </c>
      <c r="P1167" s="498" t="s">
        <v>2271</v>
      </c>
      <c r="Q1167" s="498" t="s">
        <v>2271</v>
      </c>
      <c r="R1167" s="498" t="s">
        <v>2271</v>
      </c>
      <c r="S1167" s="498" t="s">
        <v>2271</v>
      </c>
      <c r="T1167" s="498" t="s">
        <v>2271</v>
      </c>
      <c r="U1167" s="498" t="s">
        <v>2271</v>
      </c>
      <c r="V1167" s="498" t="s">
        <v>2271</v>
      </c>
      <c r="W1167" s="498" t="s">
        <v>2271</v>
      </c>
      <c r="X1167" s="498" t="s">
        <v>2271</v>
      </c>
      <c r="Y1167" s="498" t="s">
        <v>2271</v>
      </c>
      <c r="Z1167" s="498" t="s">
        <v>2271</v>
      </c>
      <c r="AA1167" s="498" t="s">
        <v>2271</v>
      </c>
      <c r="AB1167" s="498" t="s">
        <v>2271</v>
      </c>
      <c r="AC1167" s="498" t="s">
        <v>2271</v>
      </c>
      <c r="AD1167" s="498" t="s">
        <v>2271</v>
      </c>
      <c r="AE1167" s="498" t="s">
        <v>2271</v>
      </c>
      <c r="AF1167" s="498" t="s">
        <v>2271</v>
      </c>
      <c r="AG1167" s="498" t="s">
        <v>2271</v>
      </c>
      <c r="AH1167" s="498" t="s">
        <v>2271</v>
      </c>
      <c r="AI1167" s="498" t="s">
        <v>2271</v>
      </c>
      <c r="AJ1167" s="498" t="s">
        <v>2271</v>
      </c>
      <c r="AK1167" s="498" t="s">
        <v>2271</v>
      </c>
      <c r="AL1167" s="498" t="s">
        <v>2271</v>
      </c>
      <c r="AM1167" s="498" t="s">
        <v>2271</v>
      </c>
    </row>
    <row r="1168" spans="2:39" ht="12" hidden="1" customHeight="1" outlineLevel="1" x14ac:dyDescent="0.3">
      <c r="B1168" s="152"/>
      <c r="C1168" s="708" t="s">
        <v>3413</v>
      </c>
      <c r="D1168" s="712"/>
      <c r="E1168" s="488" t="s">
        <v>3440</v>
      </c>
      <c r="F1168" s="498" t="s">
        <v>2271</v>
      </c>
      <c r="G1168" s="498" t="s">
        <v>2271</v>
      </c>
      <c r="H1168" s="498" t="s">
        <v>2271</v>
      </c>
      <c r="I1168" s="498" t="s">
        <v>2271</v>
      </c>
      <c r="J1168" s="498" t="s">
        <v>2271</v>
      </c>
      <c r="K1168" s="498" t="s">
        <v>2271</v>
      </c>
      <c r="L1168" s="498" t="s">
        <v>2271</v>
      </c>
      <c r="M1168" s="498" t="s">
        <v>2271</v>
      </c>
      <c r="N1168" s="498" t="s">
        <v>2271</v>
      </c>
      <c r="O1168" s="498" t="s">
        <v>2271</v>
      </c>
      <c r="P1168" s="498" t="s">
        <v>2271</v>
      </c>
      <c r="Q1168" s="498" t="s">
        <v>2271</v>
      </c>
      <c r="R1168" s="498" t="s">
        <v>2271</v>
      </c>
      <c r="S1168" s="498" t="s">
        <v>2271</v>
      </c>
      <c r="T1168" s="498" t="s">
        <v>2271</v>
      </c>
      <c r="U1168" s="498" t="s">
        <v>2271</v>
      </c>
      <c r="V1168" s="498" t="s">
        <v>2271</v>
      </c>
      <c r="W1168" s="498" t="s">
        <v>2271</v>
      </c>
      <c r="X1168" s="498" t="s">
        <v>2271</v>
      </c>
      <c r="Y1168" s="498" t="s">
        <v>2271</v>
      </c>
      <c r="Z1168" s="498" t="s">
        <v>2271</v>
      </c>
      <c r="AA1168" s="498" t="s">
        <v>2271</v>
      </c>
      <c r="AB1168" s="498" t="s">
        <v>2271</v>
      </c>
      <c r="AC1168" s="498" t="s">
        <v>2271</v>
      </c>
      <c r="AD1168" s="498" t="s">
        <v>2271</v>
      </c>
      <c r="AE1168" s="498" t="s">
        <v>2271</v>
      </c>
      <c r="AF1168" s="498" t="s">
        <v>2271</v>
      </c>
      <c r="AG1168" s="498" t="s">
        <v>2271</v>
      </c>
      <c r="AH1168" s="498" t="s">
        <v>2271</v>
      </c>
      <c r="AI1168" s="498" t="s">
        <v>2271</v>
      </c>
      <c r="AJ1168" s="498" t="s">
        <v>2271</v>
      </c>
      <c r="AK1168" s="498" t="s">
        <v>2271</v>
      </c>
      <c r="AL1168" s="498" t="s">
        <v>2271</v>
      </c>
      <c r="AM1168" s="498" t="s">
        <v>2271</v>
      </c>
    </row>
    <row r="1169" spans="2:39" ht="12" hidden="1" customHeight="1" outlineLevel="1" x14ac:dyDescent="0.3">
      <c r="B1169" s="152"/>
      <c r="C1169" s="708" t="s">
        <v>3415</v>
      </c>
      <c r="D1169" s="712"/>
      <c r="E1169" s="488" t="s">
        <v>3441</v>
      </c>
      <c r="F1169" s="498" t="s">
        <v>2271</v>
      </c>
      <c r="G1169" s="498" t="s">
        <v>2271</v>
      </c>
      <c r="H1169" s="498" t="s">
        <v>2271</v>
      </c>
      <c r="I1169" s="498" t="s">
        <v>2271</v>
      </c>
      <c r="J1169" s="498" t="s">
        <v>2271</v>
      </c>
      <c r="K1169" s="498" t="s">
        <v>2271</v>
      </c>
      <c r="L1169" s="498" t="s">
        <v>2271</v>
      </c>
      <c r="M1169" s="498" t="s">
        <v>2271</v>
      </c>
      <c r="N1169" s="498" t="s">
        <v>2271</v>
      </c>
      <c r="O1169" s="498" t="s">
        <v>2271</v>
      </c>
      <c r="P1169" s="498" t="s">
        <v>2271</v>
      </c>
      <c r="Q1169" s="498" t="s">
        <v>2271</v>
      </c>
      <c r="R1169" s="498" t="s">
        <v>2271</v>
      </c>
      <c r="S1169" s="498" t="s">
        <v>2271</v>
      </c>
      <c r="T1169" s="498" t="s">
        <v>2271</v>
      </c>
      <c r="U1169" s="498" t="s">
        <v>2271</v>
      </c>
      <c r="V1169" s="498" t="s">
        <v>2271</v>
      </c>
      <c r="W1169" s="498" t="s">
        <v>2271</v>
      </c>
      <c r="X1169" s="498" t="s">
        <v>2271</v>
      </c>
      <c r="Y1169" s="498" t="s">
        <v>2271</v>
      </c>
      <c r="Z1169" s="498" t="s">
        <v>2271</v>
      </c>
      <c r="AA1169" s="498" t="s">
        <v>2271</v>
      </c>
      <c r="AB1169" s="498" t="s">
        <v>2271</v>
      </c>
      <c r="AC1169" s="498" t="s">
        <v>2271</v>
      </c>
      <c r="AD1169" s="498" t="s">
        <v>2271</v>
      </c>
      <c r="AE1169" s="498" t="s">
        <v>2271</v>
      </c>
      <c r="AF1169" s="498" t="s">
        <v>2271</v>
      </c>
      <c r="AG1169" s="498" t="s">
        <v>2271</v>
      </c>
      <c r="AH1169" s="498" t="s">
        <v>2271</v>
      </c>
      <c r="AI1169" s="498" t="s">
        <v>2271</v>
      </c>
      <c r="AJ1169" s="498" t="s">
        <v>2271</v>
      </c>
      <c r="AK1169" s="498" t="s">
        <v>2271</v>
      </c>
      <c r="AL1169" s="498" t="s">
        <v>2271</v>
      </c>
      <c r="AM1169" s="498" t="s">
        <v>2271</v>
      </c>
    </row>
    <row r="1170" spans="2:39" ht="12" hidden="1" customHeight="1" outlineLevel="1" x14ac:dyDescent="0.3">
      <c r="B1170"/>
      <c r="C1170" s="708"/>
      <c r="D1170" s="712"/>
      <c r="E1170" s="693"/>
      <c r="F1170" s="713"/>
      <c r="G1170" s="713"/>
      <c r="H1170" s="713"/>
      <c r="I1170" s="713"/>
      <c r="J1170" s="713"/>
      <c r="K1170" s="713"/>
      <c r="L1170" s="713"/>
      <c r="M1170" s="713"/>
      <c r="N1170" s="713"/>
      <c r="O1170" s="713"/>
      <c r="P1170" s="713"/>
      <c r="Q1170" s="713"/>
      <c r="R1170" s="713"/>
      <c r="S1170" s="713"/>
      <c r="T1170" s="713"/>
      <c r="U1170" s="713"/>
      <c r="V1170" s="713"/>
      <c r="W1170" s="713"/>
      <c r="X1170" s="713"/>
      <c r="Y1170" s="713"/>
      <c r="Z1170" s="713"/>
      <c r="AA1170" s="713"/>
      <c r="AB1170" s="713"/>
      <c r="AC1170" s="713"/>
      <c r="AD1170" s="713"/>
      <c r="AE1170" s="713"/>
      <c r="AF1170" s="713"/>
      <c r="AG1170" s="713"/>
      <c r="AH1170" s="713"/>
      <c r="AI1170" s="713"/>
      <c r="AJ1170" s="713"/>
      <c r="AK1170" s="713"/>
      <c r="AL1170" s="713"/>
      <c r="AM1170" s="713"/>
    </row>
    <row r="1171" spans="2:39" ht="12" customHeight="1" collapsed="1" x14ac:dyDescent="0.3">
      <c r="B1171" s="297" t="s">
        <v>4250</v>
      </c>
      <c r="C1171" s="714"/>
      <c r="D1171" s="712"/>
      <c r="E1171" s="693"/>
      <c r="F1171" s="713"/>
      <c r="G1171" s="713"/>
      <c r="H1171" s="713"/>
      <c r="I1171" s="713"/>
      <c r="J1171" s="713"/>
      <c r="K1171" s="713"/>
      <c r="L1171" s="713"/>
      <c r="M1171" s="713"/>
      <c r="N1171" s="713"/>
      <c r="O1171" s="713"/>
      <c r="P1171" s="713"/>
      <c r="Q1171" s="713"/>
      <c r="R1171" s="713"/>
      <c r="S1171" s="713"/>
      <c r="T1171" s="713"/>
      <c r="U1171" s="713"/>
      <c r="V1171" s="713"/>
      <c r="W1171" s="713"/>
      <c r="X1171" s="713"/>
      <c r="Y1171" s="713"/>
      <c r="Z1171" s="713"/>
      <c r="AA1171" s="713"/>
      <c r="AB1171" s="713"/>
      <c r="AC1171" s="713"/>
      <c r="AD1171" s="713"/>
      <c r="AE1171" s="713"/>
      <c r="AF1171" s="713"/>
      <c r="AG1171" s="713"/>
      <c r="AH1171" s="713"/>
      <c r="AI1171" s="713"/>
      <c r="AJ1171" s="713"/>
      <c r="AK1171" s="713"/>
      <c r="AL1171" s="713"/>
      <c r="AM1171" s="713"/>
    </row>
    <row r="1172" spans="2:39" ht="12" customHeight="1" x14ac:dyDescent="0.3">
      <c r="B1172" s="704"/>
      <c r="C1172" s="714"/>
      <c r="D1172" s="712"/>
      <c r="E1172" s="488"/>
      <c r="F1172" s="497" t="s">
        <v>232</v>
      </c>
      <c r="G1172" s="497" t="s">
        <v>233</v>
      </c>
      <c r="H1172" s="497" t="s">
        <v>234</v>
      </c>
      <c r="I1172" s="497" t="s">
        <v>235</v>
      </c>
      <c r="J1172" s="497" t="s">
        <v>236</v>
      </c>
      <c r="K1172" s="497" t="s">
        <v>237</v>
      </c>
      <c r="L1172" s="497" t="s">
        <v>238</v>
      </c>
      <c r="M1172" s="497" t="s">
        <v>239</v>
      </c>
      <c r="N1172" s="497" t="s">
        <v>240</v>
      </c>
      <c r="O1172" s="497" t="s">
        <v>241</v>
      </c>
      <c r="P1172" s="497" t="s">
        <v>242</v>
      </c>
      <c r="Q1172" s="497" t="s">
        <v>243</v>
      </c>
      <c r="R1172" s="497" t="s">
        <v>244</v>
      </c>
      <c r="S1172" s="497" t="s">
        <v>245</v>
      </c>
      <c r="T1172" s="497" t="s">
        <v>246</v>
      </c>
      <c r="U1172" s="497" t="s">
        <v>247</v>
      </c>
      <c r="V1172" s="497" t="s">
        <v>248</v>
      </c>
      <c r="W1172" s="497" t="s">
        <v>249</v>
      </c>
      <c r="X1172" s="497" t="s">
        <v>250</v>
      </c>
      <c r="Y1172" s="497" t="s">
        <v>251</v>
      </c>
      <c r="Z1172" s="497" t="s">
        <v>252</v>
      </c>
      <c r="AA1172" s="497" t="s">
        <v>253</v>
      </c>
      <c r="AB1172" s="497" t="s">
        <v>254</v>
      </c>
      <c r="AC1172" s="497" t="s">
        <v>255</v>
      </c>
      <c r="AD1172" s="497" t="s">
        <v>256</v>
      </c>
      <c r="AE1172" s="497" t="s">
        <v>257</v>
      </c>
      <c r="AF1172" s="497" t="s">
        <v>258</v>
      </c>
      <c r="AG1172" s="497" t="s">
        <v>259</v>
      </c>
      <c r="AH1172" s="497" t="s">
        <v>260</v>
      </c>
      <c r="AI1172" s="497" t="s">
        <v>261</v>
      </c>
      <c r="AJ1172" s="497" t="s">
        <v>262</v>
      </c>
      <c r="AK1172" s="497" t="s">
        <v>263</v>
      </c>
      <c r="AL1172" s="497" t="s">
        <v>264</v>
      </c>
      <c r="AM1172" s="497" t="s">
        <v>265</v>
      </c>
    </row>
    <row r="1173" spans="2:39" ht="12" hidden="1" customHeight="1" outlineLevel="1" x14ac:dyDescent="0.3">
      <c r="B1173" s="152"/>
      <c r="C1173" s="714" t="s">
        <v>3365</v>
      </c>
      <c r="D1173" s="712"/>
      <c r="E1173" s="488" t="s">
        <v>320</v>
      </c>
      <c r="F1173" s="498" t="s">
        <v>2271</v>
      </c>
      <c r="G1173" s="498" t="s">
        <v>2271</v>
      </c>
      <c r="H1173" s="498" t="s">
        <v>2271</v>
      </c>
      <c r="I1173" s="498" t="s">
        <v>2271</v>
      </c>
      <c r="J1173" s="498" t="s">
        <v>2271</v>
      </c>
      <c r="K1173" s="498" t="s">
        <v>2271</v>
      </c>
      <c r="L1173" s="498" t="s">
        <v>2271</v>
      </c>
      <c r="M1173" s="498" t="s">
        <v>2271</v>
      </c>
      <c r="N1173" s="498" t="s">
        <v>2271</v>
      </c>
      <c r="O1173" s="498" t="s">
        <v>2271</v>
      </c>
      <c r="P1173" s="498" t="s">
        <v>2271</v>
      </c>
      <c r="Q1173" s="498" t="s">
        <v>2271</v>
      </c>
      <c r="R1173" s="498" t="s">
        <v>2271</v>
      </c>
      <c r="S1173" s="498" t="s">
        <v>2271</v>
      </c>
      <c r="T1173" s="498" t="s">
        <v>2271</v>
      </c>
      <c r="U1173" s="498" t="s">
        <v>2271</v>
      </c>
      <c r="V1173" s="498" t="s">
        <v>2271</v>
      </c>
      <c r="W1173" s="498" t="s">
        <v>2271</v>
      </c>
      <c r="X1173" s="498" t="s">
        <v>2271</v>
      </c>
      <c r="Y1173" s="498" t="s">
        <v>2271</v>
      </c>
      <c r="Z1173" s="498" t="s">
        <v>2271</v>
      </c>
      <c r="AA1173" s="498" t="s">
        <v>2271</v>
      </c>
      <c r="AB1173" s="498" t="s">
        <v>2271</v>
      </c>
      <c r="AC1173" s="498" t="s">
        <v>2271</v>
      </c>
      <c r="AD1173" s="498" t="s">
        <v>2271</v>
      </c>
      <c r="AE1173" s="498" t="s">
        <v>2271</v>
      </c>
      <c r="AF1173" s="498" t="s">
        <v>2271</v>
      </c>
      <c r="AG1173" s="498" t="s">
        <v>2271</v>
      </c>
      <c r="AH1173" s="498" t="s">
        <v>2271</v>
      </c>
      <c r="AI1173" s="498" t="s">
        <v>2271</v>
      </c>
      <c r="AJ1173" s="498" t="s">
        <v>2271</v>
      </c>
      <c r="AK1173" s="498" t="s">
        <v>2271</v>
      </c>
      <c r="AL1173" s="498" t="s">
        <v>2271</v>
      </c>
      <c r="AM1173" s="498" t="s">
        <v>2271</v>
      </c>
    </row>
    <row r="1174" spans="2:39" ht="12" hidden="1" customHeight="1" outlineLevel="1" x14ac:dyDescent="0.3">
      <c r="B1174" s="152"/>
      <c r="C1174" s="714" t="s">
        <v>3367</v>
      </c>
      <c r="D1174" s="712"/>
      <c r="E1174" s="488" t="s">
        <v>322</v>
      </c>
      <c r="F1174" s="498" t="s">
        <v>2271</v>
      </c>
      <c r="G1174" s="498" t="s">
        <v>2271</v>
      </c>
      <c r="H1174" s="498" t="s">
        <v>2271</v>
      </c>
      <c r="I1174" s="498" t="s">
        <v>2271</v>
      </c>
      <c r="J1174" s="498" t="s">
        <v>2271</v>
      </c>
      <c r="K1174" s="498" t="s">
        <v>2271</v>
      </c>
      <c r="L1174" s="498" t="s">
        <v>2271</v>
      </c>
      <c r="M1174" s="498" t="s">
        <v>2271</v>
      </c>
      <c r="N1174" s="498" t="s">
        <v>2271</v>
      </c>
      <c r="O1174" s="498" t="s">
        <v>2271</v>
      </c>
      <c r="P1174" s="498" t="s">
        <v>2271</v>
      </c>
      <c r="Q1174" s="498" t="s">
        <v>2271</v>
      </c>
      <c r="R1174" s="498" t="s">
        <v>2271</v>
      </c>
      <c r="S1174" s="498" t="s">
        <v>2271</v>
      </c>
      <c r="T1174" s="498" t="s">
        <v>2271</v>
      </c>
      <c r="U1174" s="498" t="s">
        <v>2271</v>
      </c>
      <c r="V1174" s="498" t="s">
        <v>2271</v>
      </c>
      <c r="W1174" s="498" t="s">
        <v>2271</v>
      </c>
      <c r="X1174" s="498" t="s">
        <v>2271</v>
      </c>
      <c r="Y1174" s="498" t="s">
        <v>2271</v>
      </c>
      <c r="Z1174" s="498" t="s">
        <v>2271</v>
      </c>
      <c r="AA1174" s="498" t="s">
        <v>2271</v>
      </c>
      <c r="AB1174" s="498" t="s">
        <v>2271</v>
      </c>
      <c r="AC1174" s="498" t="s">
        <v>2271</v>
      </c>
      <c r="AD1174" s="498" t="s">
        <v>2271</v>
      </c>
      <c r="AE1174" s="498" t="s">
        <v>2271</v>
      </c>
      <c r="AF1174" s="498" t="s">
        <v>2271</v>
      </c>
      <c r="AG1174" s="498" t="s">
        <v>2271</v>
      </c>
      <c r="AH1174" s="498" t="s">
        <v>2271</v>
      </c>
      <c r="AI1174" s="498" t="s">
        <v>2271</v>
      </c>
      <c r="AJ1174" s="498" t="s">
        <v>2271</v>
      </c>
      <c r="AK1174" s="498" t="s">
        <v>2271</v>
      </c>
      <c r="AL1174" s="498" t="s">
        <v>2271</v>
      </c>
      <c r="AM1174" s="498" t="s">
        <v>2271</v>
      </c>
    </row>
    <row r="1175" spans="2:39" ht="12" hidden="1" customHeight="1" outlineLevel="1" x14ac:dyDescent="0.3">
      <c r="B1175" s="152"/>
      <c r="C1175" s="714" t="s">
        <v>3369</v>
      </c>
      <c r="D1175" s="712"/>
      <c r="E1175" s="488" t="s">
        <v>324</v>
      </c>
      <c r="F1175" s="498" t="s">
        <v>2271</v>
      </c>
      <c r="G1175" s="498" t="s">
        <v>2271</v>
      </c>
      <c r="H1175" s="498" t="s">
        <v>2271</v>
      </c>
      <c r="I1175" s="498" t="s">
        <v>2271</v>
      </c>
      <c r="J1175" s="498" t="s">
        <v>2271</v>
      </c>
      <c r="K1175" s="498" t="s">
        <v>2271</v>
      </c>
      <c r="L1175" s="498" t="s">
        <v>2271</v>
      </c>
      <c r="M1175" s="498" t="s">
        <v>2271</v>
      </c>
      <c r="N1175" s="498" t="s">
        <v>2271</v>
      </c>
      <c r="O1175" s="498" t="s">
        <v>2271</v>
      </c>
      <c r="P1175" s="498" t="s">
        <v>2271</v>
      </c>
      <c r="Q1175" s="498" t="s">
        <v>2271</v>
      </c>
      <c r="R1175" s="498" t="s">
        <v>2271</v>
      </c>
      <c r="S1175" s="498" t="s">
        <v>2271</v>
      </c>
      <c r="T1175" s="498" t="s">
        <v>2271</v>
      </c>
      <c r="U1175" s="498" t="s">
        <v>2271</v>
      </c>
      <c r="V1175" s="498" t="s">
        <v>2271</v>
      </c>
      <c r="W1175" s="498" t="s">
        <v>2271</v>
      </c>
      <c r="X1175" s="498" t="s">
        <v>2271</v>
      </c>
      <c r="Y1175" s="498" t="s">
        <v>2271</v>
      </c>
      <c r="Z1175" s="498" t="s">
        <v>2271</v>
      </c>
      <c r="AA1175" s="498" t="s">
        <v>2271</v>
      </c>
      <c r="AB1175" s="498" t="s">
        <v>2271</v>
      </c>
      <c r="AC1175" s="498" t="s">
        <v>2271</v>
      </c>
      <c r="AD1175" s="498" t="s">
        <v>2271</v>
      </c>
      <c r="AE1175" s="498" t="s">
        <v>2271</v>
      </c>
      <c r="AF1175" s="498" t="s">
        <v>2271</v>
      </c>
      <c r="AG1175" s="498" t="s">
        <v>2271</v>
      </c>
      <c r="AH1175" s="498" t="s">
        <v>2271</v>
      </c>
      <c r="AI1175" s="498" t="s">
        <v>2271</v>
      </c>
      <c r="AJ1175" s="498" t="s">
        <v>2271</v>
      </c>
      <c r="AK1175" s="498" t="s">
        <v>2271</v>
      </c>
      <c r="AL1175" s="498" t="s">
        <v>2271</v>
      </c>
      <c r="AM1175" s="498" t="s">
        <v>2271</v>
      </c>
    </row>
    <row r="1176" spans="2:39" ht="12" hidden="1" customHeight="1" outlineLevel="1" x14ac:dyDescent="0.3">
      <c r="B1176" s="152"/>
      <c r="C1176" s="714" t="s">
        <v>3371</v>
      </c>
      <c r="D1176" s="712"/>
      <c r="E1176" s="488" t="s">
        <v>326</v>
      </c>
      <c r="F1176" s="498" t="s">
        <v>2271</v>
      </c>
      <c r="G1176" s="498" t="s">
        <v>2271</v>
      </c>
      <c r="H1176" s="498" t="s">
        <v>2271</v>
      </c>
      <c r="I1176" s="498" t="s">
        <v>2271</v>
      </c>
      <c r="J1176" s="498" t="s">
        <v>2271</v>
      </c>
      <c r="K1176" s="498" t="s">
        <v>2271</v>
      </c>
      <c r="L1176" s="498" t="s">
        <v>2271</v>
      </c>
      <c r="M1176" s="498" t="s">
        <v>2271</v>
      </c>
      <c r="N1176" s="498" t="s">
        <v>2271</v>
      </c>
      <c r="O1176" s="498" t="s">
        <v>2271</v>
      </c>
      <c r="P1176" s="498" t="s">
        <v>2271</v>
      </c>
      <c r="Q1176" s="498" t="s">
        <v>2271</v>
      </c>
      <c r="R1176" s="498" t="s">
        <v>2271</v>
      </c>
      <c r="S1176" s="498" t="s">
        <v>2271</v>
      </c>
      <c r="T1176" s="498" t="s">
        <v>2271</v>
      </c>
      <c r="U1176" s="498" t="s">
        <v>2271</v>
      </c>
      <c r="V1176" s="498" t="s">
        <v>2271</v>
      </c>
      <c r="W1176" s="498" t="s">
        <v>2271</v>
      </c>
      <c r="X1176" s="498" t="s">
        <v>2271</v>
      </c>
      <c r="Y1176" s="498" t="s">
        <v>2271</v>
      </c>
      <c r="Z1176" s="498" t="s">
        <v>2271</v>
      </c>
      <c r="AA1176" s="498" t="s">
        <v>2271</v>
      </c>
      <c r="AB1176" s="498" t="s">
        <v>2271</v>
      </c>
      <c r="AC1176" s="498" t="s">
        <v>2271</v>
      </c>
      <c r="AD1176" s="498" t="s">
        <v>2271</v>
      </c>
      <c r="AE1176" s="498" t="s">
        <v>2271</v>
      </c>
      <c r="AF1176" s="498" t="s">
        <v>2271</v>
      </c>
      <c r="AG1176" s="498" t="s">
        <v>2271</v>
      </c>
      <c r="AH1176" s="498" t="s">
        <v>2271</v>
      </c>
      <c r="AI1176" s="498" t="s">
        <v>2271</v>
      </c>
      <c r="AJ1176" s="498" t="s">
        <v>2271</v>
      </c>
      <c r="AK1176" s="498" t="s">
        <v>2271</v>
      </c>
      <c r="AL1176" s="498" t="s">
        <v>2271</v>
      </c>
      <c r="AM1176" s="498" t="s">
        <v>2271</v>
      </c>
    </row>
    <row r="1177" spans="2:39" ht="12" hidden="1" customHeight="1" outlineLevel="1" x14ac:dyDescent="0.3">
      <c r="B1177" s="152"/>
      <c r="C1177" s="714" t="s">
        <v>3373</v>
      </c>
      <c r="D1177" s="712"/>
      <c r="E1177" s="488" t="s">
        <v>328</v>
      </c>
      <c r="F1177" s="498" t="s">
        <v>2271</v>
      </c>
      <c r="G1177" s="498" t="s">
        <v>2271</v>
      </c>
      <c r="H1177" s="498" t="s">
        <v>2271</v>
      </c>
      <c r="I1177" s="498" t="s">
        <v>2271</v>
      </c>
      <c r="J1177" s="498" t="s">
        <v>2271</v>
      </c>
      <c r="K1177" s="498" t="s">
        <v>2271</v>
      </c>
      <c r="L1177" s="498" t="s">
        <v>2271</v>
      </c>
      <c r="M1177" s="498" t="s">
        <v>2271</v>
      </c>
      <c r="N1177" s="498" t="s">
        <v>2271</v>
      </c>
      <c r="O1177" s="498" t="s">
        <v>2271</v>
      </c>
      <c r="P1177" s="498" t="s">
        <v>2271</v>
      </c>
      <c r="Q1177" s="498" t="s">
        <v>2271</v>
      </c>
      <c r="R1177" s="498" t="s">
        <v>2271</v>
      </c>
      <c r="S1177" s="498" t="s">
        <v>2271</v>
      </c>
      <c r="T1177" s="498" t="s">
        <v>2271</v>
      </c>
      <c r="U1177" s="498" t="s">
        <v>2271</v>
      </c>
      <c r="V1177" s="498" t="s">
        <v>2271</v>
      </c>
      <c r="W1177" s="498" t="s">
        <v>2271</v>
      </c>
      <c r="X1177" s="498" t="s">
        <v>2271</v>
      </c>
      <c r="Y1177" s="498" t="s">
        <v>2271</v>
      </c>
      <c r="Z1177" s="498" t="s">
        <v>2271</v>
      </c>
      <c r="AA1177" s="498" t="s">
        <v>2271</v>
      </c>
      <c r="AB1177" s="498" t="s">
        <v>2271</v>
      </c>
      <c r="AC1177" s="498" t="s">
        <v>2271</v>
      </c>
      <c r="AD1177" s="498" t="s">
        <v>2271</v>
      </c>
      <c r="AE1177" s="498" t="s">
        <v>2271</v>
      </c>
      <c r="AF1177" s="498" t="s">
        <v>2271</v>
      </c>
      <c r="AG1177" s="498" t="s">
        <v>2271</v>
      </c>
      <c r="AH1177" s="498" t="s">
        <v>2271</v>
      </c>
      <c r="AI1177" s="498" t="s">
        <v>2271</v>
      </c>
      <c r="AJ1177" s="498" t="s">
        <v>2271</v>
      </c>
      <c r="AK1177" s="498" t="s">
        <v>2271</v>
      </c>
      <c r="AL1177" s="498" t="s">
        <v>2271</v>
      </c>
      <c r="AM1177" s="498" t="s">
        <v>2271</v>
      </c>
    </row>
    <row r="1178" spans="2:39" ht="12" hidden="1" customHeight="1" outlineLevel="1" x14ac:dyDescent="0.3">
      <c r="B1178" s="152"/>
      <c r="C1178" s="714" t="s">
        <v>3375</v>
      </c>
      <c r="D1178" s="712"/>
      <c r="E1178" s="488" t="s">
        <v>330</v>
      </c>
      <c r="F1178" s="498" t="s">
        <v>2271</v>
      </c>
      <c r="G1178" s="498" t="s">
        <v>2271</v>
      </c>
      <c r="H1178" s="498" t="s">
        <v>2271</v>
      </c>
      <c r="I1178" s="498" t="s">
        <v>2271</v>
      </c>
      <c r="J1178" s="498" t="s">
        <v>2271</v>
      </c>
      <c r="K1178" s="498" t="s">
        <v>2271</v>
      </c>
      <c r="L1178" s="498" t="s">
        <v>2271</v>
      </c>
      <c r="M1178" s="498" t="s">
        <v>2271</v>
      </c>
      <c r="N1178" s="498" t="s">
        <v>2271</v>
      </c>
      <c r="O1178" s="498" t="s">
        <v>2271</v>
      </c>
      <c r="P1178" s="498" t="s">
        <v>2271</v>
      </c>
      <c r="Q1178" s="498" t="s">
        <v>2271</v>
      </c>
      <c r="R1178" s="498" t="s">
        <v>2271</v>
      </c>
      <c r="S1178" s="498" t="s">
        <v>2271</v>
      </c>
      <c r="T1178" s="498" t="s">
        <v>2271</v>
      </c>
      <c r="U1178" s="498" t="s">
        <v>2271</v>
      </c>
      <c r="V1178" s="498" t="s">
        <v>2271</v>
      </c>
      <c r="W1178" s="498" t="s">
        <v>2271</v>
      </c>
      <c r="X1178" s="498" t="s">
        <v>2271</v>
      </c>
      <c r="Y1178" s="498" t="s">
        <v>2271</v>
      </c>
      <c r="Z1178" s="498" t="s">
        <v>2271</v>
      </c>
      <c r="AA1178" s="498" t="s">
        <v>2271</v>
      </c>
      <c r="AB1178" s="498" t="s">
        <v>2271</v>
      </c>
      <c r="AC1178" s="498" t="s">
        <v>2271</v>
      </c>
      <c r="AD1178" s="498" t="s">
        <v>2271</v>
      </c>
      <c r="AE1178" s="498" t="s">
        <v>2271</v>
      </c>
      <c r="AF1178" s="498" t="s">
        <v>2271</v>
      </c>
      <c r="AG1178" s="498" t="s">
        <v>2271</v>
      </c>
      <c r="AH1178" s="498" t="s">
        <v>2271</v>
      </c>
      <c r="AI1178" s="498" t="s">
        <v>2271</v>
      </c>
      <c r="AJ1178" s="498" t="s">
        <v>2271</v>
      </c>
      <c r="AK1178" s="498" t="s">
        <v>2271</v>
      </c>
      <c r="AL1178" s="498" t="s">
        <v>2271</v>
      </c>
      <c r="AM1178" s="498" t="s">
        <v>2271</v>
      </c>
    </row>
    <row r="1179" spans="2:39" ht="12" hidden="1" customHeight="1" outlineLevel="1" x14ac:dyDescent="0.3">
      <c r="B1179" s="152"/>
      <c r="C1179" s="714" t="s">
        <v>3377</v>
      </c>
      <c r="D1179" s="712"/>
      <c r="E1179" s="488" t="s">
        <v>332</v>
      </c>
      <c r="F1179" s="498" t="s">
        <v>2271</v>
      </c>
      <c r="G1179" s="498" t="s">
        <v>2271</v>
      </c>
      <c r="H1179" s="498" t="s">
        <v>2271</v>
      </c>
      <c r="I1179" s="498" t="s">
        <v>2271</v>
      </c>
      <c r="J1179" s="498" t="s">
        <v>2271</v>
      </c>
      <c r="K1179" s="498" t="s">
        <v>2271</v>
      </c>
      <c r="L1179" s="498" t="s">
        <v>2271</v>
      </c>
      <c r="M1179" s="498" t="s">
        <v>2271</v>
      </c>
      <c r="N1179" s="498" t="s">
        <v>2271</v>
      </c>
      <c r="O1179" s="498" t="s">
        <v>2271</v>
      </c>
      <c r="P1179" s="498" t="s">
        <v>2271</v>
      </c>
      <c r="Q1179" s="498" t="s">
        <v>2271</v>
      </c>
      <c r="R1179" s="498" t="s">
        <v>2271</v>
      </c>
      <c r="S1179" s="498" t="s">
        <v>2271</v>
      </c>
      <c r="T1179" s="498" t="s">
        <v>2271</v>
      </c>
      <c r="U1179" s="498" t="s">
        <v>2271</v>
      </c>
      <c r="V1179" s="498" t="s">
        <v>2271</v>
      </c>
      <c r="W1179" s="498" t="s">
        <v>2271</v>
      </c>
      <c r="X1179" s="498" t="s">
        <v>2271</v>
      </c>
      <c r="Y1179" s="498" t="s">
        <v>2271</v>
      </c>
      <c r="Z1179" s="498" t="s">
        <v>2271</v>
      </c>
      <c r="AA1179" s="498" t="s">
        <v>2271</v>
      </c>
      <c r="AB1179" s="498" t="s">
        <v>2271</v>
      </c>
      <c r="AC1179" s="498" t="s">
        <v>2271</v>
      </c>
      <c r="AD1179" s="498" t="s">
        <v>2271</v>
      </c>
      <c r="AE1179" s="498" t="s">
        <v>2271</v>
      </c>
      <c r="AF1179" s="498" t="s">
        <v>2271</v>
      </c>
      <c r="AG1179" s="498" t="s">
        <v>2271</v>
      </c>
      <c r="AH1179" s="498" t="s">
        <v>2271</v>
      </c>
      <c r="AI1179" s="498" t="s">
        <v>2271</v>
      </c>
      <c r="AJ1179" s="498" t="s">
        <v>2271</v>
      </c>
      <c r="AK1179" s="498" t="s">
        <v>2271</v>
      </c>
      <c r="AL1179" s="498" t="s">
        <v>2271</v>
      </c>
      <c r="AM1179" s="498" t="s">
        <v>2271</v>
      </c>
    </row>
    <row r="1180" spans="2:39" ht="12" hidden="1" customHeight="1" outlineLevel="1" x14ac:dyDescent="0.3">
      <c r="B1180" s="152"/>
      <c r="C1180" s="714" t="s">
        <v>3379</v>
      </c>
      <c r="D1180" s="712"/>
      <c r="E1180" s="488" t="s">
        <v>334</v>
      </c>
      <c r="F1180" s="498" t="s">
        <v>2271</v>
      </c>
      <c r="G1180" s="498" t="s">
        <v>2271</v>
      </c>
      <c r="H1180" s="498" t="s">
        <v>2271</v>
      </c>
      <c r="I1180" s="498" t="s">
        <v>2271</v>
      </c>
      <c r="J1180" s="498" t="s">
        <v>2271</v>
      </c>
      <c r="K1180" s="498" t="s">
        <v>2271</v>
      </c>
      <c r="L1180" s="498" t="s">
        <v>2271</v>
      </c>
      <c r="M1180" s="498" t="s">
        <v>2271</v>
      </c>
      <c r="N1180" s="498" t="s">
        <v>2271</v>
      </c>
      <c r="O1180" s="498" t="s">
        <v>2271</v>
      </c>
      <c r="P1180" s="498" t="s">
        <v>2271</v>
      </c>
      <c r="Q1180" s="498" t="s">
        <v>2271</v>
      </c>
      <c r="R1180" s="498" t="s">
        <v>2271</v>
      </c>
      <c r="S1180" s="498" t="s">
        <v>2271</v>
      </c>
      <c r="T1180" s="498" t="s">
        <v>2271</v>
      </c>
      <c r="U1180" s="498" t="s">
        <v>2271</v>
      </c>
      <c r="V1180" s="498" t="s">
        <v>2271</v>
      </c>
      <c r="W1180" s="498" t="s">
        <v>2271</v>
      </c>
      <c r="X1180" s="498" t="s">
        <v>2271</v>
      </c>
      <c r="Y1180" s="498" t="s">
        <v>2271</v>
      </c>
      <c r="Z1180" s="498" t="s">
        <v>2271</v>
      </c>
      <c r="AA1180" s="498" t="s">
        <v>2271</v>
      </c>
      <c r="AB1180" s="498" t="s">
        <v>2271</v>
      </c>
      <c r="AC1180" s="498" t="s">
        <v>2271</v>
      </c>
      <c r="AD1180" s="498" t="s">
        <v>2271</v>
      </c>
      <c r="AE1180" s="498" t="s">
        <v>2271</v>
      </c>
      <c r="AF1180" s="498" t="s">
        <v>2271</v>
      </c>
      <c r="AG1180" s="498" t="s">
        <v>2271</v>
      </c>
      <c r="AH1180" s="498" t="s">
        <v>2271</v>
      </c>
      <c r="AI1180" s="498" t="s">
        <v>2271</v>
      </c>
      <c r="AJ1180" s="498" t="s">
        <v>2271</v>
      </c>
      <c r="AK1180" s="498" t="s">
        <v>2271</v>
      </c>
      <c r="AL1180" s="498" t="s">
        <v>2271</v>
      </c>
      <c r="AM1180" s="498" t="s">
        <v>2271</v>
      </c>
    </row>
    <row r="1181" spans="2:39" ht="12" hidden="1" customHeight="1" outlineLevel="1" x14ac:dyDescent="0.3">
      <c r="B1181" s="152"/>
      <c r="C1181" s="714" t="s">
        <v>3381</v>
      </c>
      <c r="D1181" s="712"/>
      <c r="E1181" s="488" t="s">
        <v>336</v>
      </c>
      <c r="F1181" s="498" t="s">
        <v>2271</v>
      </c>
      <c r="G1181" s="498" t="s">
        <v>2271</v>
      </c>
      <c r="H1181" s="498" t="s">
        <v>2271</v>
      </c>
      <c r="I1181" s="498" t="s">
        <v>2271</v>
      </c>
      <c r="J1181" s="498" t="s">
        <v>2271</v>
      </c>
      <c r="K1181" s="498" t="s">
        <v>2271</v>
      </c>
      <c r="L1181" s="498" t="s">
        <v>2271</v>
      </c>
      <c r="M1181" s="498" t="s">
        <v>2271</v>
      </c>
      <c r="N1181" s="498" t="s">
        <v>2271</v>
      </c>
      <c r="O1181" s="498" t="s">
        <v>2271</v>
      </c>
      <c r="P1181" s="498" t="s">
        <v>2271</v>
      </c>
      <c r="Q1181" s="498" t="s">
        <v>2271</v>
      </c>
      <c r="R1181" s="498" t="s">
        <v>2271</v>
      </c>
      <c r="S1181" s="498" t="s">
        <v>2271</v>
      </c>
      <c r="T1181" s="498" t="s">
        <v>2271</v>
      </c>
      <c r="U1181" s="498" t="s">
        <v>2271</v>
      </c>
      <c r="V1181" s="498" t="s">
        <v>2271</v>
      </c>
      <c r="W1181" s="498" t="s">
        <v>2271</v>
      </c>
      <c r="X1181" s="498" t="s">
        <v>2271</v>
      </c>
      <c r="Y1181" s="498" t="s">
        <v>2271</v>
      </c>
      <c r="Z1181" s="498" t="s">
        <v>2271</v>
      </c>
      <c r="AA1181" s="498" t="s">
        <v>2271</v>
      </c>
      <c r="AB1181" s="498" t="s">
        <v>2271</v>
      </c>
      <c r="AC1181" s="498" t="s">
        <v>2271</v>
      </c>
      <c r="AD1181" s="498" t="s">
        <v>2271</v>
      </c>
      <c r="AE1181" s="498" t="s">
        <v>2271</v>
      </c>
      <c r="AF1181" s="498" t="s">
        <v>2271</v>
      </c>
      <c r="AG1181" s="498" t="s">
        <v>2271</v>
      </c>
      <c r="AH1181" s="498" t="s">
        <v>2271</v>
      </c>
      <c r="AI1181" s="498" t="s">
        <v>2271</v>
      </c>
      <c r="AJ1181" s="498" t="s">
        <v>2271</v>
      </c>
      <c r="AK1181" s="498" t="s">
        <v>2271</v>
      </c>
      <c r="AL1181" s="498" t="s">
        <v>2271</v>
      </c>
      <c r="AM1181" s="498" t="s">
        <v>2271</v>
      </c>
    </row>
    <row r="1182" spans="2:39" ht="12" hidden="1" customHeight="1" outlineLevel="1" x14ac:dyDescent="0.3">
      <c r="B1182" s="152"/>
      <c r="C1182" s="714" t="s">
        <v>3383</v>
      </c>
      <c r="D1182" s="712"/>
      <c r="E1182" s="488" t="s">
        <v>338</v>
      </c>
      <c r="F1182" s="498" t="s">
        <v>2271</v>
      </c>
      <c r="G1182" s="498" t="s">
        <v>2271</v>
      </c>
      <c r="H1182" s="498" t="s">
        <v>2271</v>
      </c>
      <c r="I1182" s="498" t="s">
        <v>2271</v>
      </c>
      <c r="J1182" s="498" t="s">
        <v>2271</v>
      </c>
      <c r="K1182" s="498" t="s">
        <v>2271</v>
      </c>
      <c r="L1182" s="498" t="s">
        <v>2271</v>
      </c>
      <c r="M1182" s="498" t="s">
        <v>2271</v>
      </c>
      <c r="N1182" s="498" t="s">
        <v>2271</v>
      </c>
      <c r="O1182" s="498" t="s">
        <v>2271</v>
      </c>
      <c r="P1182" s="498" t="s">
        <v>2271</v>
      </c>
      <c r="Q1182" s="498" t="s">
        <v>2271</v>
      </c>
      <c r="R1182" s="498" t="s">
        <v>2271</v>
      </c>
      <c r="S1182" s="498" t="s">
        <v>2271</v>
      </c>
      <c r="T1182" s="498" t="s">
        <v>2271</v>
      </c>
      <c r="U1182" s="498" t="s">
        <v>2271</v>
      </c>
      <c r="V1182" s="498" t="s">
        <v>2271</v>
      </c>
      <c r="W1182" s="498" t="s">
        <v>2271</v>
      </c>
      <c r="X1182" s="498" t="s">
        <v>2271</v>
      </c>
      <c r="Y1182" s="498" t="s">
        <v>2271</v>
      </c>
      <c r="Z1182" s="498" t="s">
        <v>2271</v>
      </c>
      <c r="AA1182" s="498" t="s">
        <v>2271</v>
      </c>
      <c r="AB1182" s="498" t="s">
        <v>2271</v>
      </c>
      <c r="AC1182" s="498" t="s">
        <v>2271</v>
      </c>
      <c r="AD1182" s="498" t="s">
        <v>2271</v>
      </c>
      <c r="AE1182" s="498" t="s">
        <v>2271</v>
      </c>
      <c r="AF1182" s="498" t="s">
        <v>2271</v>
      </c>
      <c r="AG1182" s="498" t="s">
        <v>2271</v>
      </c>
      <c r="AH1182" s="498" t="s">
        <v>2271</v>
      </c>
      <c r="AI1182" s="498" t="s">
        <v>2271</v>
      </c>
      <c r="AJ1182" s="498" t="s">
        <v>2271</v>
      </c>
      <c r="AK1182" s="498" t="s">
        <v>2271</v>
      </c>
      <c r="AL1182" s="498" t="s">
        <v>2271</v>
      </c>
      <c r="AM1182" s="498" t="s">
        <v>2271</v>
      </c>
    </row>
    <row r="1183" spans="2:39" ht="12" hidden="1" customHeight="1" outlineLevel="1" x14ac:dyDescent="0.3">
      <c r="B1183" s="152"/>
      <c r="C1183" s="714" t="s">
        <v>3385</v>
      </c>
      <c r="D1183" s="712"/>
      <c r="E1183" s="488" t="s">
        <v>340</v>
      </c>
      <c r="F1183" s="498" t="s">
        <v>2271</v>
      </c>
      <c r="G1183" s="498" t="s">
        <v>2271</v>
      </c>
      <c r="H1183" s="498" t="s">
        <v>2271</v>
      </c>
      <c r="I1183" s="498" t="s">
        <v>2271</v>
      </c>
      <c r="J1183" s="498" t="s">
        <v>2271</v>
      </c>
      <c r="K1183" s="498" t="s">
        <v>2271</v>
      </c>
      <c r="L1183" s="498" t="s">
        <v>2271</v>
      </c>
      <c r="M1183" s="498" t="s">
        <v>2271</v>
      </c>
      <c r="N1183" s="498" t="s">
        <v>2271</v>
      </c>
      <c r="O1183" s="498" t="s">
        <v>2271</v>
      </c>
      <c r="P1183" s="498" t="s">
        <v>2271</v>
      </c>
      <c r="Q1183" s="498" t="s">
        <v>2271</v>
      </c>
      <c r="R1183" s="498" t="s">
        <v>2271</v>
      </c>
      <c r="S1183" s="498" t="s">
        <v>2271</v>
      </c>
      <c r="T1183" s="498" t="s">
        <v>2271</v>
      </c>
      <c r="U1183" s="498" t="s">
        <v>2271</v>
      </c>
      <c r="V1183" s="498" t="s">
        <v>2271</v>
      </c>
      <c r="W1183" s="498" t="s">
        <v>2271</v>
      </c>
      <c r="X1183" s="498" t="s">
        <v>2271</v>
      </c>
      <c r="Y1183" s="498" t="s">
        <v>2271</v>
      </c>
      <c r="Z1183" s="498" t="s">
        <v>2271</v>
      </c>
      <c r="AA1183" s="498" t="s">
        <v>2271</v>
      </c>
      <c r="AB1183" s="498" t="s">
        <v>2271</v>
      </c>
      <c r="AC1183" s="498" t="s">
        <v>2271</v>
      </c>
      <c r="AD1183" s="498" t="s">
        <v>2271</v>
      </c>
      <c r="AE1183" s="498" t="s">
        <v>2271</v>
      </c>
      <c r="AF1183" s="498" t="s">
        <v>2271</v>
      </c>
      <c r="AG1183" s="498" t="s">
        <v>2271</v>
      </c>
      <c r="AH1183" s="498" t="s">
        <v>2271</v>
      </c>
      <c r="AI1183" s="498" t="s">
        <v>2271</v>
      </c>
      <c r="AJ1183" s="498" t="s">
        <v>2271</v>
      </c>
      <c r="AK1183" s="498" t="s">
        <v>2271</v>
      </c>
      <c r="AL1183" s="498" t="s">
        <v>2271</v>
      </c>
      <c r="AM1183" s="498" t="s">
        <v>2271</v>
      </c>
    </row>
    <row r="1184" spans="2:39" ht="12" hidden="1" customHeight="1" outlineLevel="1" x14ac:dyDescent="0.3">
      <c r="B1184" s="152"/>
      <c r="C1184" s="714" t="s">
        <v>3387</v>
      </c>
      <c r="D1184" s="712"/>
      <c r="E1184" s="488" t="s">
        <v>342</v>
      </c>
      <c r="F1184" s="498" t="s">
        <v>2271</v>
      </c>
      <c r="G1184" s="498" t="s">
        <v>2271</v>
      </c>
      <c r="H1184" s="498" t="s">
        <v>2271</v>
      </c>
      <c r="I1184" s="498" t="s">
        <v>2271</v>
      </c>
      <c r="J1184" s="498" t="s">
        <v>2271</v>
      </c>
      <c r="K1184" s="498" t="s">
        <v>2271</v>
      </c>
      <c r="L1184" s="498" t="s">
        <v>2271</v>
      </c>
      <c r="M1184" s="498" t="s">
        <v>2271</v>
      </c>
      <c r="N1184" s="498" t="s">
        <v>2271</v>
      </c>
      <c r="O1184" s="498" t="s">
        <v>2271</v>
      </c>
      <c r="P1184" s="498" t="s">
        <v>2271</v>
      </c>
      <c r="Q1184" s="498" t="s">
        <v>2271</v>
      </c>
      <c r="R1184" s="498" t="s">
        <v>2271</v>
      </c>
      <c r="S1184" s="498" t="s">
        <v>2271</v>
      </c>
      <c r="T1184" s="498" t="s">
        <v>2271</v>
      </c>
      <c r="U1184" s="498" t="s">
        <v>2271</v>
      </c>
      <c r="V1184" s="498" t="s">
        <v>2271</v>
      </c>
      <c r="W1184" s="498" t="s">
        <v>2271</v>
      </c>
      <c r="X1184" s="498" t="s">
        <v>2271</v>
      </c>
      <c r="Y1184" s="498" t="s">
        <v>2271</v>
      </c>
      <c r="Z1184" s="498" t="s">
        <v>2271</v>
      </c>
      <c r="AA1184" s="498" t="s">
        <v>2271</v>
      </c>
      <c r="AB1184" s="498" t="s">
        <v>2271</v>
      </c>
      <c r="AC1184" s="498" t="s">
        <v>2271</v>
      </c>
      <c r="AD1184" s="498" t="s">
        <v>2271</v>
      </c>
      <c r="AE1184" s="498" t="s">
        <v>2271</v>
      </c>
      <c r="AF1184" s="498" t="s">
        <v>2271</v>
      </c>
      <c r="AG1184" s="498" t="s">
        <v>2271</v>
      </c>
      <c r="AH1184" s="498" t="s">
        <v>2271</v>
      </c>
      <c r="AI1184" s="498" t="s">
        <v>2271</v>
      </c>
      <c r="AJ1184" s="498" t="s">
        <v>2271</v>
      </c>
      <c r="AK1184" s="498" t="s">
        <v>2271</v>
      </c>
      <c r="AL1184" s="498" t="s">
        <v>2271</v>
      </c>
      <c r="AM1184" s="498" t="s">
        <v>2271</v>
      </c>
    </row>
    <row r="1185" spans="2:39" ht="12" hidden="1" customHeight="1" outlineLevel="1" x14ac:dyDescent="0.3">
      <c r="B1185" s="152"/>
      <c r="C1185" s="714" t="s">
        <v>3389</v>
      </c>
      <c r="D1185" s="712"/>
      <c r="E1185" s="488" t="s">
        <v>344</v>
      </c>
      <c r="F1185" s="498" t="s">
        <v>2271</v>
      </c>
      <c r="G1185" s="498" t="s">
        <v>2271</v>
      </c>
      <c r="H1185" s="498" t="s">
        <v>2271</v>
      </c>
      <c r="I1185" s="498" t="s">
        <v>2271</v>
      </c>
      <c r="J1185" s="498" t="s">
        <v>2271</v>
      </c>
      <c r="K1185" s="498" t="s">
        <v>2271</v>
      </c>
      <c r="L1185" s="498" t="s">
        <v>2271</v>
      </c>
      <c r="M1185" s="498" t="s">
        <v>2271</v>
      </c>
      <c r="N1185" s="498" t="s">
        <v>2271</v>
      </c>
      <c r="O1185" s="498" t="s">
        <v>2271</v>
      </c>
      <c r="P1185" s="498" t="s">
        <v>2271</v>
      </c>
      <c r="Q1185" s="498" t="s">
        <v>2271</v>
      </c>
      <c r="R1185" s="498" t="s">
        <v>2271</v>
      </c>
      <c r="S1185" s="498" t="s">
        <v>2271</v>
      </c>
      <c r="T1185" s="498" t="s">
        <v>2271</v>
      </c>
      <c r="U1185" s="498" t="s">
        <v>2271</v>
      </c>
      <c r="V1185" s="498" t="s">
        <v>2271</v>
      </c>
      <c r="W1185" s="498" t="s">
        <v>2271</v>
      </c>
      <c r="X1185" s="498" t="s">
        <v>2271</v>
      </c>
      <c r="Y1185" s="498" t="s">
        <v>2271</v>
      </c>
      <c r="Z1185" s="498" t="s">
        <v>2271</v>
      </c>
      <c r="AA1185" s="498" t="s">
        <v>2271</v>
      </c>
      <c r="AB1185" s="498" t="s">
        <v>2271</v>
      </c>
      <c r="AC1185" s="498" t="s">
        <v>2271</v>
      </c>
      <c r="AD1185" s="498" t="s">
        <v>2271</v>
      </c>
      <c r="AE1185" s="498" t="s">
        <v>2271</v>
      </c>
      <c r="AF1185" s="498" t="s">
        <v>2271</v>
      </c>
      <c r="AG1185" s="498" t="s">
        <v>2271</v>
      </c>
      <c r="AH1185" s="498" t="s">
        <v>2271</v>
      </c>
      <c r="AI1185" s="498" t="s">
        <v>2271</v>
      </c>
      <c r="AJ1185" s="498" t="s">
        <v>2271</v>
      </c>
      <c r="AK1185" s="498" t="s">
        <v>2271</v>
      </c>
      <c r="AL1185" s="498" t="s">
        <v>2271</v>
      </c>
      <c r="AM1185" s="498" t="s">
        <v>2271</v>
      </c>
    </row>
    <row r="1186" spans="2:39" ht="12" hidden="1" customHeight="1" outlineLevel="1" x14ac:dyDescent="0.3">
      <c r="B1186" s="152"/>
      <c r="C1186" s="714" t="s">
        <v>3391</v>
      </c>
      <c r="D1186" s="712"/>
      <c r="E1186" s="488" t="s">
        <v>346</v>
      </c>
      <c r="F1186" s="498" t="s">
        <v>2271</v>
      </c>
      <c r="G1186" s="498" t="s">
        <v>2271</v>
      </c>
      <c r="H1186" s="498" t="s">
        <v>2271</v>
      </c>
      <c r="I1186" s="498" t="s">
        <v>2271</v>
      </c>
      <c r="J1186" s="498" t="s">
        <v>2271</v>
      </c>
      <c r="K1186" s="498" t="s">
        <v>2271</v>
      </c>
      <c r="L1186" s="498" t="s">
        <v>2271</v>
      </c>
      <c r="M1186" s="498" t="s">
        <v>2271</v>
      </c>
      <c r="N1186" s="498" t="s">
        <v>2271</v>
      </c>
      <c r="O1186" s="498" t="s">
        <v>2271</v>
      </c>
      <c r="P1186" s="498" t="s">
        <v>2271</v>
      </c>
      <c r="Q1186" s="498" t="s">
        <v>2271</v>
      </c>
      <c r="R1186" s="498" t="s">
        <v>2271</v>
      </c>
      <c r="S1186" s="498" t="s">
        <v>2271</v>
      </c>
      <c r="T1186" s="498" t="s">
        <v>2271</v>
      </c>
      <c r="U1186" s="498" t="s">
        <v>2271</v>
      </c>
      <c r="V1186" s="498" t="s">
        <v>2271</v>
      </c>
      <c r="W1186" s="498" t="s">
        <v>2271</v>
      </c>
      <c r="X1186" s="498" t="s">
        <v>2271</v>
      </c>
      <c r="Y1186" s="498" t="s">
        <v>2271</v>
      </c>
      <c r="Z1186" s="498" t="s">
        <v>2271</v>
      </c>
      <c r="AA1186" s="498" t="s">
        <v>2271</v>
      </c>
      <c r="AB1186" s="498" t="s">
        <v>2271</v>
      </c>
      <c r="AC1186" s="498" t="s">
        <v>2271</v>
      </c>
      <c r="AD1186" s="498" t="s">
        <v>2271</v>
      </c>
      <c r="AE1186" s="498" t="s">
        <v>2271</v>
      </c>
      <c r="AF1186" s="498" t="s">
        <v>2271</v>
      </c>
      <c r="AG1186" s="498" t="s">
        <v>2271</v>
      </c>
      <c r="AH1186" s="498" t="s">
        <v>2271</v>
      </c>
      <c r="AI1186" s="498" t="s">
        <v>2271</v>
      </c>
      <c r="AJ1186" s="498" t="s">
        <v>2271</v>
      </c>
      <c r="AK1186" s="498" t="s">
        <v>2271</v>
      </c>
      <c r="AL1186" s="498" t="s">
        <v>2271</v>
      </c>
      <c r="AM1186" s="498" t="s">
        <v>2271</v>
      </c>
    </row>
    <row r="1187" spans="2:39" ht="12" hidden="1" customHeight="1" outlineLevel="1" x14ac:dyDescent="0.3">
      <c r="B1187" s="152"/>
      <c r="C1187" s="714" t="s">
        <v>3393</v>
      </c>
      <c r="D1187" s="712"/>
      <c r="E1187" s="488" t="s">
        <v>348</v>
      </c>
      <c r="F1187" s="498" t="s">
        <v>2271</v>
      </c>
      <c r="G1187" s="498" t="s">
        <v>2271</v>
      </c>
      <c r="H1187" s="498" t="s">
        <v>2271</v>
      </c>
      <c r="I1187" s="498" t="s">
        <v>2271</v>
      </c>
      <c r="J1187" s="498" t="s">
        <v>2271</v>
      </c>
      <c r="K1187" s="498" t="s">
        <v>2271</v>
      </c>
      <c r="L1187" s="498" t="s">
        <v>2271</v>
      </c>
      <c r="M1187" s="498" t="s">
        <v>2271</v>
      </c>
      <c r="N1187" s="498" t="s">
        <v>2271</v>
      </c>
      <c r="O1187" s="498" t="s">
        <v>2271</v>
      </c>
      <c r="P1187" s="498" t="s">
        <v>2271</v>
      </c>
      <c r="Q1187" s="498" t="s">
        <v>2271</v>
      </c>
      <c r="R1187" s="498" t="s">
        <v>2271</v>
      </c>
      <c r="S1187" s="498" t="s">
        <v>2271</v>
      </c>
      <c r="T1187" s="498" t="s">
        <v>2271</v>
      </c>
      <c r="U1187" s="498" t="s">
        <v>2271</v>
      </c>
      <c r="V1187" s="498" t="s">
        <v>2271</v>
      </c>
      <c r="W1187" s="498" t="s">
        <v>2271</v>
      </c>
      <c r="X1187" s="498" t="s">
        <v>2271</v>
      </c>
      <c r="Y1187" s="498" t="s">
        <v>2271</v>
      </c>
      <c r="Z1187" s="498" t="s">
        <v>2271</v>
      </c>
      <c r="AA1187" s="498" t="s">
        <v>2271</v>
      </c>
      <c r="AB1187" s="498" t="s">
        <v>2271</v>
      </c>
      <c r="AC1187" s="498" t="s">
        <v>2271</v>
      </c>
      <c r="AD1187" s="498" t="s">
        <v>2271</v>
      </c>
      <c r="AE1187" s="498" t="s">
        <v>2271</v>
      </c>
      <c r="AF1187" s="498" t="s">
        <v>2271</v>
      </c>
      <c r="AG1187" s="498" t="s">
        <v>2271</v>
      </c>
      <c r="AH1187" s="498" t="s">
        <v>2271</v>
      </c>
      <c r="AI1187" s="498" t="s">
        <v>2271</v>
      </c>
      <c r="AJ1187" s="498" t="s">
        <v>2271</v>
      </c>
      <c r="AK1187" s="498" t="s">
        <v>2271</v>
      </c>
      <c r="AL1187" s="498" t="s">
        <v>2271</v>
      </c>
      <c r="AM1187" s="498" t="s">
        <v>2271</v>
      </c>
    </row>
    <row r="1188" spans="2:39" ht="12" hidden="1" customHeight="1" outlineLevel="1" x14ac:dyDescent="0.3">
      <c r="B1188" s="152"/>
      <c r="C1188" s="714" t="s">
        <v>3442</v>
      </c>
      <c r="D1188" s="712"/>
      <c r="E1188" s="488" t="s">
        <v>350</v>
      </c>
      <c r="F1188" s="498" t="s">
        <v>2271</v>
      </c>
      <c r="G1188" s="498" t="s">
        <v>2271</v>
      </c>
      <c r="H1188" s="498" t="s">
        <v>2271</v>
      </c>
      <c r="I1188" s="498" t="s">
        <v>2271</v>
      </c>
      <c r="J1188" s="498" t="s">
        <v>2271</v>
      </c>
      <c r="K1188" s="498" t="s">
        <v>2271</v>
      </c>
      <c r="L1188" s="498" t="s">
        <v>2271</v>
      </c>
      <c r="M1188" s="498" t="s">
        <v>2271</v>
      </c>
      <c r="N1188" s="498" t="s">
        <v>2271</v>
      </c>
      <c r="O1188" s="498" t="s">
        <v>2271</v>
      </c>
      <c r="P1188" s="498" t="s">
        <v>2271</v>
      </c>
      <c r="Q1188" s="498" t="s">
        <v>2271</v>
      </c>
      <c r="R1188" s="498" t="s">
        <v>2271</v>
      </c>
      <c r="S1188" s="498" t="s">
        <v>2271</v>
      </c>
      <c r="T1188" s="498" t="s">
        <v>2271</v>
      </c>
      <c r="U1188" s="498" t="s">
        <v>2271</v>
      </c>
      <c r="V1188" s="498" t="s">
        <v>2271</v>
      </c>
      <c r="W1188" s="498" t="s">
        <v>2271</v>
      </c>
      <c r="X1188" s="498" t="s">
        <v>2271</v>
      </c>
      <c r="Y1188" s="498" t="s">
        <v>2271</v>
      </c>
      <c r="Z1188" s="498" t="s">
        <v>2271</v>
      </c>
      <c r="AA1188" s="498" t="s">
        <v>2271</v>
      </c>
      <c r="AB1188" s="498" t="s">
        <v>2271</v>
      </c>
      <c r="AC1188" s="498" t="s">
        <v>2271</v>
      </c>
      <c r="AD1188" s="498" t="s">
        <v>2271</v>
      </c>
      <c r="AE1188" s="498" t="s">
        <v>2271</v>
      </c>
      <c r="AF1188" s="498" t="s">
        <v>2271</v>
      </c>
      <c r="AG1188" s="498" t="s">
        <v>2271</v>
      </c>
      <c r="AH1188" s="498" t="s">
        <v>2271</v>
      </c>
      <c r="AI1188" s="498" t="s">
        <v>2271</v>
      </c>
      <c r="AJ1188" s="498" t="s">
        <v>2271</v>
      </c>
      <c r="AK1188" s="498" t="s">
        <v>2271</v>
      </c>
      <c r="AL1188" s="498" t="s">
        <v>2271</v>
      </c>
      <c r="AM1188" s="498" t="s">
        <v>2271</v>
      </c>
    </row>
    <row r="1189" spans="2:39" ht="12" hidden="1" customHeight="1" outlineLevel="1" x14ac:dyDescent="0.3">
      <c r="B1189" s="152"/>
      <c r="C1189" s="714" t="s">
        <v>3397</v>
      </c>
      <c r="D1189" s="712"/>
      <c r="E1189" s="488" t="s">
        <v>352</v>
      </c>
      <c r="F1189" s="498" t="s">
        <v>2271</v>
      </c>
      <c r="G1189" s="498" t="s">
        <v>2271</v>
      </c>
      <c r="H1189" s="498" t="s">
        <v>2271</v>
      </c>
      <c r="I1189" s="498" t="s">
        <v>2271</v>
      </c>
      <c r="J1189" s="498" t="s">
        <v>2271</v>
      </c>
      <c r="K1189" s="498" t="s">
        <v>2271</v>
      </c>
      <c r="L1189" s="498" t="s">
        <v>2271</v>
      </c>
      <c r="M1189" s="498" t="s">
        <v>2271</v>
      </c>
      <c r="N1189" s="498" t="s">
        <v>2271</v>
      </c>
      <c r="O1189" s="498" t="s">
        <v>2271</v>
      </c>
      <c r="P1189" s="498" t="s">
        <v>2271</v>
      </c>
      <c r="Q1189" s="498" t="s">
        <v>2271</v>
      </c>
      <c r="R1189" s="498" t="s">
        <v>2271</v>
      </c>
      <c r="S1189" s="498" t="s">
        <v>2271</v>
      </c>
      <c r="T1189" s="498" t="s">
        <v>2271</v>
      </c>
      <c r="U1189" s="498" t="s">
        <v>2271</v>
      </c>
      <c r="V1189" s="498" t="s">
        <v>2271</v>
      </c>
      <c r="W1189" s="498" t="s">
        <v>2271</v>
      </c>
      <c r="X1189" s="498" t="s">
        <v>2271</v>
      </c>
      <c r="Y1189" s="498" t="s">
        <v>2271</v>
      </c>
      <c r="Z1189" s="498" t="s">
        <v>2271</v>
      </c>
      <c r="AA1189" s="498" t="s">
        <v>2271</v>
      </c>
      <c r="AB1189" s="498" t="s">
        <v>2271</v>
      </c>
      <c r="AC1189" s="498" t="s">
        <v>2271</v>
      </c>
      <c r="AD1189" s="498" t="s">
        <v>2271</v>
      </c>
      <c r="AE1189" s="498" t="s">
        <v>2271</v>
      </c>
      <c r="AF1189" s="498" t="s">
        <v>2271</v>
      </c>
      <c r="AG1189" s="498" t="s">
        <v>2271</v>
      </c>
      <c r="AH1189" s="498" t="s">
        <v>2271</v>
      </c>
      <c r="AI1189" s="498" t="s">
        <v>2271</v>
      </c>
      <c r="AJ1189" s="498" t="s">
        <v>2271</v>
      </c>
      <c r="AK1189" s="498" t="s">
        <v>2271</v>
      </c>
      <c r="AL1189" s="498" t="s">
        <v>2271</v>
      </c>
      <c r="AM1189" s="498" t="s">
        <v>2271</v>
      </c>
    </row>
    <row r="1190" spans="2:39" ht="12" hidden="1" customHeight="1" outlineLevel="1" x14ac:dyDescent="0.3">
      <c r="B1190" s="152"/>
      <c r="C1190" s="714" t="s">
        <v>3399</v>
      </c>
      <c r="D1190" s="712"/>
      <c r="E1190" s="488" t="s">
        <v>354</v>
      </c>
      <c r="F1190" s="498" t="s">
        <v>2271</v>
      </c>
      <c r="G1190" s="498" t="s">
        <v>2271</v>
      </c>
      <c r="H1190" s="498" t="s">
        <v>2271</v>
      </c>
      <c r="I1190" s="498" t="s">
        <v>2271</v>
      </c>
      <c r="J1190" s="498" t="s">
        <v>2271</v>
      </c>
      <c r="K1190" s="498" t="s">
        <v>2271</v>
      </c>
      <c r="L1190" s="498" t="s">
        <v>2271</v>
      </c>
      <c r="M1190" s="498" t="s">
        <v>2271</v>
      </c>
      <c r="N1190" s="498" t="s">
        <v>2271</v>
      </c>
      <c r="O1190" s="498" t="s">
        <v>2271</v>
      </c>
      <c r="P1190" s="498" t="s">
        <v>2271</v>
      </c>
      <c r="Q1190" s="498" t="s">
        <v>2271</v>
      </c>
      <c r="R1190" s="498" t="s">
        <v>2271</v>
      </c>
      <c r="S1190" s="498" t="s">
        <v>2271</v>
      </c>
      <c r="T1190" s="498" t="s">
        <v>2271</v>
      </c>
      <c r="U1190" s="498" t="s">
        <v>2271</v>
      </c>
      <c r="V1190" s="498" t="s">
        <v>2271</v>
      </c>
      <c r="W1190" s="498" t="s">
        <v>2271</v>
      </c>
      <c r="X1190" s="498" t="s">
        <v>2271</v>
      </c>
      <c r="Y1190" s="498" t="s">
        <v>2271</v>
      </c>
      <c r="Z1190" s="498" t="s">
        <v>2271</v>
      </c>
      <c r="AA1190" s="498" t="s">
        <v>2271</v>
      </c>
      <c r="AB1190" s="498" t="s">
        <v>2271</v>
      </c>
      <c r="AC1190" s="498" t="s">
        <v>2271</v>
      </c>
      <c r="AD1190" s="498" t="s">
        <v>2271</v>
      </c>
      <c r="AE1190" s="498" t="s">
        <v>2271</v>
      </c>
      <c r="AF1190" s="498" t="s">
        <v>2271</v>
      </c>
      <c r="AG1190" s="498" t="s">
        <v>2271</v>
      </c>
      <c r="AH1190" s="498" t="s">
        <v>2271</v>
      </c>
      <c r="AI1190" s="498" t="s">
        <v>2271</v>
      </c>
      <c r="AJ1190" s="498" t="s">
        <v>2271</v>
      </c>
      <c r="AK1190" s="498" t="s">
        <v>2271</v>
      </c>
      <c r="AL1190" s="498" t="s">
        <v>2271</v>
      </c>
      <c r="AM1190" s="498" t="s">
        <v>2271</v>
      </c>
    </row>
    <row r="1191" spans="2:39" ht="12" hidden="1" customHeight="1" outlineLevel="1" x14ac:dyDescent="0.3">
      <c r="B1191" s="152"/>
      <c r="C1191" s="714" t="s">
        <v>3401</v>
      </c>
      <c r="D1191" s="712"/>
      <c r="E1191" s="488" t="s">
        <v>356</v>
      </c>
      <c r="F1191" s="498" t="s">
        <v>2271</v>
      </c>
      <c r="G1191" s="498" t="s">
        <v>2271</v>
      </c>
      <c r="H1191" s="498" t="s">
        <v>2271</v>
      </c>
      <c r="I1191" s="498" t="s">
        <v>2271</v>
      </c>
      <c r="J1191" s="498" t="s">
        <v>2271</v>
      </c>
      <c r="K1191" s="498" t="s">
        <v>2271</v>
      </c>
      <c r="L1191" s="498" t="s">
        <v>2271</v>
      </c>
      <c r="M1191" s="498" t="s">
        <v>2271</v>
      </c>
      <c r="N1191" s="498" t="s">
        <v>2271</v>
      </c>
      <c r="O1191" s="498" t="s">
        <v>2271</v>
      </c>
      <c r="P1191" s="498" t="s">
        <v>2271</v>
      </c>
      <c r="Q1191" s="498" t="s">
        <v>2271</v>
      </c>
      <c r="R1191" s="498" t="s">
        <v>2271</v>
      </c>
      <c r="S1191" s="498" t="s">
        <v>2271</v>
      </c>
      <c r="T1191" s="498" t="s">
        <v>2271</v>
      </c>
      <c r="U1191" s="498" t="s">
        <v>2271</v>
      </c>
      <c r="V1191" s="498" t="s">
        <v>2271</v>
      </c>
      <c r="W1191" s="498" t="s">
        <v>2271</v>
      </c>
      <c r="X1191" s="498" t="s">
        <v>2271</v>
      </c>
      <c r="Y1191" s="498" t="s">
        <v>2271</v>
      </c>
      <c r="Z1191" s="498" t="s">
        <v>2271</v>
      </c>
      <c r="AA1191" s="498" t="s">
        <v>2271</v>
      </c>
      <c r="AB1191" s="498" t="s">
        <v>2271</v>
      </c>
      <c r="AC1191" s="498" t="s">
        <v>2271</v>
      </c>
      <c r="AD1191" s="498" t="s">
        <v>2271</v>
      </c>
      <c r="AE1191" s="498" t="s">
        <v>2271</v>
      </c>
      <c r="AF1191" s="498" t="s">
        <v>2271</v>
      </c>
      <c r="AG1191" s="498" t="s">
        <v>2271</v>
      </c>
      <c r="AH1191" s="498" t="s">
        <v>2271</v>
      </c>
      <c r="AI1191" s="498" t="s">
        <v>2271</v>
      </c>
      <c r="AJ1191" s="498" t="s">
        <v>2271</v>
      </c>
      <c r="AK1191" s="498" t="s">
        <v>2271</v>
      </c>
      <c r="AL1191" s="498" t="s">
        <v>2271</v>
      </c>
      <c r="AM1191" s="498" t="s">
        <v>2271</v>
      </c>
    </row>
    <row r="1192" spans="2:39" ht="12" hidden="1" customHeight="1" outlineLevel="1" x14ac:dyDescent="0.3">
      <c r="B1192" s="152"/>
      <c r="C1192" s="714" t="s">
        <v>3403</v>
      </c>
      <c r="D1192" s="712"/>
      <c r="E1192" s="488" t="s">
        <v>358</v>
      </c>
      <c r="F1192" s="498" t="s">
        <v>2271</v>
      </c>
      <c r="G1192" s="498" t="s">
        <v>2271</v>
      </c>
      <c r="H1192" s="498" t="s">
        <v>2271</v>
      </c>
      <c r="I1192" s="498" t="s">
        <v>2271</v>
      </c>
      <c r="J1192" s="498" t="s">
        <v>2271</v>
      </c>
      <c r="K1192" s="498" t="s">
        <v>2271</v>
      </c>
      <c r="L1192" s="498" t="s">
        <v>2271</v>
      </c>
      <c r="M1192" s="498" t="s">
        <v>2271</v>
      </c>
      <c r="N1192" s="498" t="s">
        <v>2271</v>
      </c>
      <c r="O1192" s="498" t="s">
        <v>2271</v>
      </c>
      <c r="P1192" s="498" t="s">
        <v>2271</v>
      </c>
      <c r="Q1192" s="498" t="s">
        <v>2271</v>
      </c>
      <c r="R1192" s="498" t="s">
        <v>2271</v>
      </c>
      <c r="S1192" s="498" t="s">
        <v>2271</v>
      </c>
      <c r="T1192" s="498" t="s">
        <v>2271</v>
      </c>
      <c r="U1192" s="498" t="s">
        <v>2271</v>
      </c>
      <c r="V1192" s="498" t="s">
        <v>2271</v>
      </c>
      <c r="W1192" s="498" t="s">
        <v>2271</v>
      </c>
      <c r="X1192" s="498" t="s">
        <v>2271</v>
      </c>
      <c r="Y1192" s="498" t="s">
        <v>2271</v>
      </c>
      <c r="Z1192" s="498" t="s">
        <v>2271</v>
      </c>
      <c r="AA1192" s="498" t="s">
        <v>2271</v>
      </c>
      <c r="AB1192" s="498" t="s">
        <v>2271</v>
      </c>
      <c r="AC1192" s="498" t="s">
        <v>2271</v>
      </c>
      <c r="AD1192" s="498" t="s">
        <v>2271</v>
      </c>
      <c r="AE1192" s="498" t="s">
        <v>2271</v>
      </c>
      <c r="AF1192" s="498" t="s">
        <v>2271</v>
      </c>
      <c r="AG1192" s="498" t="s">
        <v>2271</v>
      </c>
      <c r="AH1192" s="498" t="s">
        <v>2271</v>
      </c>
      <c r="AI1192" s="498" t="s">
        <v>2271</v>
      </c>
      <c r="AJ1192" s="498" t="s">
        <v>2271</v>
      </c>
      <c r="AK1192" s="498" t="s">
        <v>2271</v>
      </c>
      <c r="AL1192" s="498" t="s">
        <v>2271</v>
      </c>
      <c r="AM1192" s="498" t="s">
        <v>2271</v>
      </c>
    </row>
    <row r="1193" spans="2:39" ht="12" hidden="1" customHeight="1" outlineLevel="1" x14ac:dyDescent="0.3">
      <c r="B1193" s="152"/>
      <c r="C1193" s="714" t="s">
        <v>3405</v>
      </c>
      <c r="D1193" s="712"/>
      <c r="E1193" s="488" t="s">
        <v>360</v>
      </c>
      <c r="F1193" s="498" t="s">
        <v>2271</v>
      </c>
      <c r="G1193" s="498" t="s">
        <v>2271</v>
      </c>
      <c r="H1193" s="498" t="s">
        <v>2271</v>
      </c>
      <c r="I1193" s="498" t="s">
        <v>2271</v>
      </c>
      <c r="J1193" s="498" t="s">
        <v>2271</v>
      </c>
      <c r="K1193" s="498" t="s">
        <v>2271</v>
      </c>
      <c r="L1193" s="498" t="s">
        <v>2271</v>
      </c>
      <c r="M1193" s="498" t="s">
        <v>2271</v>
      </c>
      <c r="N1193" s="498" t="s">
        <v>2271</v>
      </c>
      <c r="O1193" s="498" t="s">
        <v>2271</v>
      </c>
      <c r="P1193" s="498" t="s">
        <v>2271</v>
      </c>
      <c r="Q1193" s="498" t="s">
        <v>2271</v>
      </c>
      <c r="R1193" s="498" t="s">
        <v>2271</v>
      </c>
      <c r="S1193" s="498" t="s">
        <v>2271</v>
      </c>
      <c r="T1193" s="498" t="s">
        <v>2271</v>
      </c>
      <c r="U1193" s="498" t="s">
        <v>2271</v>
      </c>
      <c r="V1193" s="498" t="s">
        <v>2271</v>
      </c>
      <c r="W1193" s="498" t="s">
        <v>2271</v>
      </c>
      <c r="X1193" s="498" t="s">
        <v>2271</v>
      </c>
      <c r="Y1193" s="498" t="s">
        <v>2271</v>
      </c>
      <c r="Z1193" s="498" t="s">
        <v>2271</v>
      </c>
      <c r="AA1193" s="498" t="s">
        <v>2271</v>
      </c>
      <c r="AB1193" s="498" t="s">
        <v>2271</v>
      </c>
      <c r="AC1193" s="498" t="s">
        <v>2271</v>
      </c>
      <c r="AD1193" s="498" t="s">
        <v>2271</v>
      </c>
      <c r="AE1193" s="498" t="s">
        <v>2271</v>
      </c>
      <c r="AF1193" s="498" t="s">
        <v>2271</v>
      </c>
      <c r="AG1193" s="498" t="s">
        <v>2271</v>
      </c>
      <c r="AH1193" s="498" t="s">
        <v>2271</v>
      </c>
      <c r="AI1193" s="498" t="s">
        <v>2271</v>
      </c>
      <c r="AJ1193" s="498" t="s">
        <v>2271</v>
      </c>
      <c r="AK1193" s="498" t="s">
        <v>2271</v>
      </c>
      <c r="AL1193" s="498" t="s">
        <v>2271</v>
      </c>
      <c r="AM1193" s="498" t="s">
        <v>2271</v>
      </c>
    </row>
    <row r="1194" spans="2:39" ht="12" customHeight="1" collapsed="1" x14ac:dyDescent="0.3">
      <c r="B1194" s="152"/>
      <c r="C1194" s="714"/>
      <c r="D1194" s="712"/>
      <c r="E1194" s="700"/>
      <c r="F1194" s="713"/>
      <c r="G1194" s="713"/>
      <c r="H1194" s="713"/>
      <c r="I1194" s="713"/>
      <c r="J1194" s="713"/>
      <c r="K1194" s="713"/>
      <c r="L1194" s="713"/>
      <c r="M1194" s="713"/>
      <c r="N1194" s="713"/>
      <c r="O1194" s="713"/>
      <c r="P1194" s="713"/>
      <c r="Q1194" s="713"/>
      <c r="R1194" s="713"/>
      <c r="S1194" s="713"/>
      <c r="T1194" s="713"/>
      <c r="U1194" s="713"/>
      <c r="V1194" s="713"/>
      <c r="W1194" s="713"/>
      <c r="X1194" s="713"/>
      <c r="Y1194" s="713"/>
      <c r="Z1194" s="713"/>
      <c r="AA1194" s="713"/>
      <c r="AB1194" s="713"/>
      <c r="AC1194" s="713"/>
      <c r="AD1194" s="713"/>
      <c r="AE1194" s="713"/>
      <c r="AF1194" s="713"/>
      <c r="AG1194" s="713"/>
      <c r="AH1194" s="713"/>
      <c r="AI1194" s="713"/>
      <c r="AJ1194" s="713"/>
      <c r="AK1194" s="713"/>
      <c r="AL1194" s="713"/>
      <c r="AM1194" s="713"/>
    </row>
    <row r="1195" spans="2:39" ht="12" customHeight="1" x14ac:dyDescent="0.3">
      <c r="B1195" s="51" t="s">
        <v>4264</v>
      </c>
      <c r="C1195" s="714"/>
      <c r="D1195" s="712"/>
      <c r="E1195" s="700"/>
      <c r="F1195" s="713"/>
      <c r="G1195" s="713"/>
      <c r="H1195" s="713"/>
      <c r="I1195" s="713"/>
      <c r="J1195" s="713"/>
      <c r="K1195" s="713"/>
      <c r="L1195" s="713"/>
      <c r="M1195" s="713"/>
      <c r="N1195" s="713"/>
      <c r="O1195" s="713"/>
      <c r="P1195" s="713"/>
      <c r="Q1195" s="713"/>
      <c r="R1195" s="713"/>
      <c r="S1195" s="713"/>
      <c r="T1195" s="713"/>
      <c r="U1195" s="713"/>
      <c r="V1195" s="713"/>
      <c r="W1195" s="713"/>
      <c r="X1195" s="713"/>
      <c r="Y1195" s="713"/>
      <c r="Z1195" s="713"/>
      <c r="AA1195" s="713"/>
      <c r="AB1195" s="713"/>
      <c r="AC1195" s="713"/>
      <c r="AD1195" s="713"/>
      <c r="AE1195" s="713"/>
      <c r="AF1195" s="713"/>
      <c r="AG1195" s="713"/>
      <c r="AH1195" s="713"/>
      <c r="AI1195" s="713"/>
      <c r="AJ1195" s="713"/>
      <c r="AK1195" s="713"/>
      <c r="AL1195" s="713"/>
      <c r="AM1195" s="713"/>
    </row>
    <row r="1196" spans="2:39" ht="12" hidden="1" customHeight="1" outlineLevel="1" x14ac:dyDescent="0.3">
      <c r="B1196" s="152"/>
      <c r="C1196" s="714"/>
      <c r="D1196" s="712"/>
      <c r="E1196" s="488"/>
      <c r="F1196" s="497" t="s">
        <v>232</v>
      </c>
      <c r="G1196" s="497" t="s">
        <v>233</v>
      </c>
      <c r="H1196" s="497" t="s">
        <v>234</v>
      </c>
      <c r="I1196" s="497" t="s">
        <v>235</v>
      </c>
      <c r="J1196" s="497" t="s">
        <v>236</v>
      </c>
      <c r="K1196" s="497" t="s">
        <v>237</v>
      </c>
      <c r="L1196" s="497" t="s">
        <v>238</v>
      </c>
      <c r="M1196" s="497" t="s">
        <v>239</v>
      </c>
      <c r="N1196" s="497" t="s">
        <v>240</v>
      </c>
      <c r="O1196" s="497" t="s">
        <v>241</v>
      </c>
      <c r="P1196" s="497" t="s">
        <v>242</v>
      </c>
      <c r="Q1196" s="497" t="s">
        <v>243</v>
      </c>
      <c r="R1196" s="497" t="s">
        <v>244</v>
      </c>
      <c r="S1196" s="497" t="s">
        <v>245</v>
      </c>
      <c r="T1196" s="497" t="s">
        <v>246</v>
      </c>
      <c r="U1196" s="497" t="s">
        <v>247</v>
      </c>
      <c r="V1196" s="497" t="s">
        <v>248</v>
      </c>
      <c r="W1196" s="497" t="s">
        <v>249</v>
      </c>
      <c r="X1196" s="497" t="s">
        <v>250</v>
      </c>
      <c r="Y1196" s="497" t="s">
        <v>251</v>
      </c>
      <c r="Z1196" s="497" t="s">
        <v>252</v>
      </c>
      <c r="AA1196" s="497" t="s">
        <v>253</v>
      </c>
      <c r="AB1196" s="497" t="s">
        <v>254</v>
      </c>
      <c r="AC1196" s="497" t="s">
        <v>255</v>
      </c>
      <c r="AD1196" s="497" t="s">
        <v>256</v>
      </c>
      <c r="AE1196" s="497" t="s">
        <v>257</v>
      </c>
      <c r="AF1196" s="497" t="s">
        <v>258</v>
      </c>
      <c r="AG1196" s="497" t="s">
        <v>259</v>
      </c>
      <c r="AH1196" s="497" t="s">
        <v>260</v>
      </c>
      <c r="AI1196" s="497" t="s">
        <v>261</v>
      </c>
      <c r="AJ1196" s="497" t="s">
        <v>262</v>
      </c>
      <c r="AK1196" s="497" t="s">
        <v>263</v>
      </c>
      <c r="AL1196" s="497" t="s">
        <v>264</v>
      </c>
      <c r="AM1196" s="497" t="s">
        <v>265</v>
      </c>
    </row>
    <row r="1197" spans="2:39" ht="12" hidden="1" customHeight="1" outlineLevel="1" x14ac:dyDescent="0.3">
      <c r="B1197" s="152"/>
      <c r="C1197" s="714"/>
      <c r="D1197" s="712"/>
      <c r="E1197" s="488" t="s">
        <v>4260</v>
      </c>
      <c r="F1197" s="498" t="s">
        <v>2271</v>
      </c>
      <c r="G1197" s="498" t="s">
        <v>2271</v>
      </c>
      <c r="H1197" s="498" t="s">
        <v>2271</v>
      </c>
      <c r="I1197" s="498" t="s">
        <v>2271</v>
      </c>
      <c r="J1197" s="498" t="s">
        <v>2271</v>
      </c>
      <c r="K1197" s="498" t="s">
        <v>2271</v>
      </c>
      <c r="L1197" s="498" t="s">
        <v>2271</v>
      </c>
      <c r="M1197" s="498" t="s">
        <v>2271</v>
      </c>
      <c r="N1197" s="498" t="s">
        <v>2271</v>
      </c>
      <c r="O1197" s="498" t="s">
        <v>2271</v>
      </c>
      <c r="P1197" s="498" t="s">
        <v>2271</v>
      </c>
      <c r="Q1197" s="498" t="s">
        <v>2271</v>
      </c>
      <c r="R1197" s="498" t="s">
        <v>2271</v>
      </c>
      <c r="S1197" s="498" t="s">
        <v>2271</v>
      </c>
      <c r="T1197" s="498" t="s">
        <v>2271</v>
      </c>
      <c r="U1197" s="498" t="s">
        <v>2271</v>
      </c>
      <c r="V1197" s="498" t="s">
        <v>2271</v>
      </c>
      <c r="W1197" s="498" t="s">
        <v>2271</v>
      </c>
      <c r="X1197" s="498" t="s">
        <v>2271</v>
      </c>
      <c r="Y1197" s="498" t="s">
        <v>2271</v>
      </c>
      <c r="Z1197" s="498" t="s">
        <v>2271</v>
      </c>
      <c r="AA1197" s="498" t="s">
        <v>2271</v>
      </c>
      <c r="AB1197" s="498" t="s">
        <v>2271</v>
      </c>
      <c r="AC1197" s="498" t="s">
        <v>2271</v>
      </c>
      <c r="AD1197" s="498" t="s">
        <v>2271</v>
      </c>
      <c r="AE1197" s="498" t="s">
        <v>2271</v>
      </c>
      <c r="AF1197" s="498" t="s">
        <v>2271</v>
      </c>
      <c r="AG1197" s="498" t="s">
        <v>2271</v>
      </c>
      <c r="AH1197" s="498" t="s">
        <v>2271</v>
      </c>
      <c r="AI1197" s="498" t="s">
        <v>2271</v>
      </c>
      <c r="AJ1197" s="498" t="s">
        <v>2271</v>
      </c>
      <c r="AK1197" s="498" t="s">
        <v>2271</v>
      </c>
      <c r="AL1197" s="498" t="s">
        <v>2271</v>
      </c>
      <c r="AM1197" s="498" t="s">
        <v>2271</v>
      </c>
    </row>
    <row r="1198" spans="2:39" ht="12" hidden="1" customHeight="1" outlineLevel="1" x14ac:dyDescent="0.3">
      <c r="B1198" s="152"/>
      <c r="C1198" s="714"/>
      <c r="D1198" s="712"/>
      <c r="E1198" s="488" t="s">
        <v>4253</v>
      </c>
      <c r="F1198" s="498" t="s">
        <v>2271</v>
      </c>
      <c r="G1198" s="498" t="s">
        <v>2271</v>
      </c>
      <c r="H1198" s="498" t="s">
        <v>2271</v>
      </c>
      <c r="I1198" s="498" t="s">
        <v>2271</v>
      </c>
      <c r="J1198" s="498" t="s">
        <v>2271</v>
      </c>
      <c r="K1198" s="498" t="s">
        <v>2271</v>
      </c>
      <c r="L1198" s="498" t="s">
        <v>2271</v>
      </c>
      <c r="M1198" s="498" t="s">
        <v>2271</v>
      </c>
      <c r="N1198" s="498" t="s">
        <v>2271</v>
      </c>
      <c r="O1198" s="498" t="s">
        <v>2271</v>
      </c>
      <c r="P1198" s="498" t="s">
        <v>2271</v>
      </c>
      <c r="Q1198" s="498" t="s">
        <v>2271</v>
      </c>
      <c r="R1198" s="498" t="s">
        <v>2271</v>
      </c>
      <c r="S1198" s="498" t="s">
        <v>2271</v>
      </c>
      <c r="T1198" s="498" t="s">
        <v>2271</v>
      </c>
      <c r="U1198" s="498" t="s">
        <v>2271</v>
      </c>
      <c r="V1198" s="498" t="s">
        <v>2271</v>
      </c>
      <c r="W1198" s="498" t="s">
        <v>2271</v>
      </c>
      <c r="X1198" s="498" t="s">
        <v>2271</v>
      </c>
      <c r="Y1198" s="498" t="s">
        <v>2271</v>
      </c>
      <c r="Z1198" s="498" t="s">
        <v>2271</v>
      </c>
      <c r="AA1198" s="498" t="s">
        <v>2271</v>
      </c>
      <c r="AB1198" s="498" t="s">
        <v>2271</v>
      </c>
      <c r="AC1198" s="498" t="s">
        <v>2271</v>
      </c>
      <c r="AD1198" s="498" t="s">
        <v>2271</v>
      </c>
      <c r="AE1198" s="498" t="s">
        <v>2271</v>
      </c>
      <c r="AF1198" s="498" t="s">
        <v>2271</v>
      </c>
      <c r="AG1198" s="498" t="s">
        <v>2271</v>
      </c>
      <c r="AH1198" s="498" t="s">
        <v>2271</v>
      </c>
      <c r="AI1198" s="498" t="s">
        <v>2271</v>
      </c>
      <c r="AJ1198" s="498" t="s">
        <v>2271</v>
      </c>
      <c r="AK1198" s="498" t="s">
        <v>2271</v>
      </c>
      <c r="AL1198" s="498" t="s">
        <v>2271</v>
      </c>
      <c r="AM1198" s="498" t="s">
        <v>2271</v>
      </c>
    </row>
    <row r="1199" spans="2:39" ht="12" hidden="1" customHeight="1" outlineLevel="1" x14ac:dyDescent="0.3">
      <c r="B1199" s="152"/>
      <c r="C1199" s="714"/>
      <c r="D1199" s="712"/>
      <c r="E1199" s="488" t="s">
        <v>4261</v>
      </c>
      <c r="F1199" s="498" t="s">
        <v>2271</v>
      </c>
      <c r="G1199" s="498" t="s">
        <v>2271</v>
      </c>
      <c r="H1199" s="498" t="s">
        <v>2271</v>
      </c>
      <c r="I1199" s="498" t="s">
        <v>2271</v>
      </c>
      <c r="J1199" s="498" t="s">
        <v>2271</v>
      </c>
      <c r="K1199" s="498" t="s">
        <v>2271</v>
      </c>
      <c r="L1199" s="498" t="s">
        <v>2271</v>
      </c>
      <c r="M1199" s="498" t="s">
        <v>2271</v>
      </c>
      <c r="N1199" s="498" t="s">
        <v>2271</v>
      </c>
      <c r="O1199" s="498" t="s">
        <v>2271</v>
      </c>
      <c r="P1199" s="498" t="s">
        <v>2271</v>
      </c>
      <c r="Q1199" s="498" t="s">
        <v>2271</v>
      </c>
      <c r="R1199" s="498" t="s">
        <v>2271</v>
      </c>
      <c r="S1199" s="498" t="s">
        <v>2271</v>
      </c>
      <c r="T1199" s="498" t="s">
        <v>2271</v>
      </c>
      <c r="U1199" s="498" t="s">
        <v>2271</v>
      </c>
      <c r="V1199" s="498" t="s">
        <v>2271</v>
      </c>
      <c r="W1199" s="498" t="s">
        <v>2271</v>
      </c>
      <c r="X1199" s="498" t="s">
        <v>2271</v>
      </c>
      <c r="Y1199" s="498" t="s">
        <v>2271</v>
      </c>
      <c r="Z1199" s="498" t="s">
        <v>2271</v>
      </c>
      <c r="AA1199" s="498" t="s">
        <v>2271</v>
      </c>
      <c r="AB1199" s="498" t="s">
        <v>2271</v>
      </c>
      <c r="AC1199" s="498" t="s">
        <v>2271</v>
      </c>
      <c r="AD1199" s="498" t="s">
        <v>2271</v>
      </c>
      <c r="AE1199" s="498" t="s">
        <v>2271</v>
      </c>
      <c r="AF1199" s="498" t="s">
        <v>2271</v>
      </c>
      <c r="AG1199" s="498" t="s">
        <v>2271</v>
      </c>
      <c r="AH1199" s="498" t="s">
        <v>2271</v>
      </c>
      <c r="AI1199" s="498" t="s">
        <v>2271</v>
      </c>
      <c r="AJ1199" s="498" t="s">
        <v>2271</v>
      </c>
      <c r="AK1199" s="498" t="s">
        <v>2271</v>
      </c>
      <c r="AL1199" s="498" t="s">
        <v>2271</v>
      </c>
      <c r="AM1199" s="498" t="s">
        <v>2271</v>
      </c>
    </row>
    <row r="1200" spans="2:39" ht="12" hidden="1" customHeight="1" outlineLevel="1" x14ac:dyDescent="0.3">
      <c r="B1200" s="152"/>
      <c r="C1200" s="714"/>
      <c r="D1200" s="712"/>
      <c r="E1200" s="488" t="s">
        <v>4262</v>
      </c>
      <c r="F1200" s="498" t="s">
        <v>2271</v>
      </c>
      <c r="G1200" s="498" t="s">
        <v>2271</v>
      </c>
      <c r="H1200" s="498" t="s">
        <v>2271</v>
      </c>
      <c r="I1200" s="498" t="s">
        <v>2271</v>
      </c>
      <c r="J1200" s="498" t="s">
        <v>2271</v>
      </c>
      <c r="K1200" s="498" t="s">
        <v>2271</v>
      </c>
      <c r="L1200" s="498" t="s">
        <v>2271</v>
      </c>
      <c r="M1200" s="498" t="s">
        <v>2271</v>
      </c>
      <c r="N1200" s="498" t="s">
        <v>2271</v>
      </c>
      <c r="O1200" s="498" t="s">
        <v>2271</v>
      </c>
      <c r="P1200" s="498" t="s">
        <v>2271</v>
      </c>
      <c r="Q1200" s="498" t="s">
        <v>2271</v>
      </c>
      <c r="R1200" s="498" t="s">
        <v>2271</v>
      </c>
      <c r="S1200" s="498" t="s">
        <v>2271</v>
      </c>
      <c r="T1200" s="498" t="s">
        <v>2271</v>
      </c>
      <c r="U1200" s="498" t="s">
        <v>2271</v>
      </c>
      <c r="V1200" s="498" t="s">
        <v>2271</v>
      </c>
      <c r="W1200" s="498" t="s">
        <v>2271</v>
      </c>
      <c r="X1200" s="498" t="s">
        <v>2271</v>
      </c>
      <c r="Y1200" s="498" t="s">
        <v>2271</v>
      </c>
      <c r="Z1200" s="498" t="s">
        <v>2271</v>
      </c>
      <c r="AA1200" s="498" t="s">
        <v>2271</v>
      </c>
      <c r="AB1200" s="498" t="s">
        <v>2271</v>
      </c>
      <c r="AC1200" s="498" t="s">
        <v>2271</v>
      </c>
      <c r="AD1200" s="498" t="s">
        <v>2271</v>
      </c>
      <c r="AE1200" s="498" t="s">
        <v>2271</v>
      </c>
      <c r="AF1200" s="498" t="s">
        <v>2271</v>
      </c>
      <c r="AG1200" s="498" t="s">
        <v>2271</v>
      </c>
      <c r="AH1200" s="498" t="s">
        <v>2271</v>
      </c>
      <c r="AI1200" s="498" t="s">
        <v>2271</v>
      </c>
      <c r="AJ1200" s="498" t="s">
        <v>2271</v>
      </c>
      <c r="AK1200" s="498" t="s">
        <v>2271</v>
      </c>
      <c r="AL1200" s="498" t="s">
        <v>2271</v>
      </c>
      <c r="AM1200" s="498" t="s">
        <v>2271</v>
      </c>
    </row>
    <row r="1201" spans="2:39" ht="12" hidden="1" customHeight="1" outlineLevel="1" x14ac:dyDescent="0.3">
      <c r="B1201" s="152"/>
      <c r="C1201" s="714"/>
      <c r="D1201" s="712"/>
      <c r="E1201" s="488" t="s">
        <v>4263</v>
      </c>
      <c r="F1201" s="498" t="s">
        <v>2271</v>
      </c>
      <c r="G1201" s="498" t="s">
        <v>2271</v>
      </c>
      <c r="H1201" s="498" t="s">
        <v>2271</v>
      </c>
      <c r="I1201" s="498" t="s">
        <v>2271</v>
      </c>
      <c r="J1201" s="498" t="s">
        <v>2271</v>
      </c>
      <c r="K1201" s="498" t="s">
        <v>2271</v>
      </c>
      <c r="L1201" s="498" t="s">
        <v>2271</v>
      </c>
      <c r="M1201" s="498" t="s">
        <v>2271</v>
      </c>
      <c r="N1201" s="498" t="s">
        <v>2271</v>
      </c>
      <c r="O1201" s="498" t="s">
        <v>2271</v>
      </c>
      <c r="P1201" s="498" t="s">
        <v>2271</v>
      </c>
      <c r="Q1201" s="498" t="s">
        <v>2271</v>
      </c>
      <c r="R1201" s="498" t="s">
        <v>2271</v>
      </c>
      <c r="S1201" s="498" t="s">
        <v>2271</v>
      </c>
      <c r="T1201" s="498" t="s">
        <v>2271</v>
      </c>
      <c r="U1201" s="498" t="s">
        <v>2271</v>
      </c>
      <c r="V1201" s="498" t="s">
        <v>2271</v>
      </c>
      <c r="W1201" s="498" t="s">
        <v>2271</v>
      </c>
      <c r="X1201" s="498" t="s">
        <v>2271</v>
      </c>
      <c r="Y1201" s="498" t="s">
        <v>2271</v>
      </c>
      <c r="Z1201" s="498" t="s">
        <v>2271</v>
      </c>
      <c r="AA1201" s="498" t="s">
        <v>2271</v>
      </c>
      <c r="AB1201" s="498" t="s">
        <v>2271</v>
      </c>
      <c r="AC1201" s="498" t="s">
        <v>2271</v>
      </c>
      <c r="AD1201" s="498" t="s">
        <v>2271</v>
      </c>
      <c r="AE1201" s="498" t="s">
        <v>2271</v>
      </c>
      <c r="AF1201" s="498" t="s">
        <v>2271</v>
      </c>
      <c r="AG1201" s="498" t="s">
        <v>2271</v>
      </c>
      <c r="AH1201" s="498" t="s">
        <v>2271</v>
      </c>
      <c r="AI1201" s="498" t="s">
        <v>2271</v>
      </c>
      <c r="AJ1201" s="498" t="s">
        <v>2271</v>
      </c>
      <c r="AK1201" s="498" t="s">
        <v>2271</v>
      </c>
      <c r="AL1201" s="498" t="s">
        <v>2271</v>
      </c>
      <c r="AM1201" s="498" t="s">
        <v>2271</v>
      </c>
    </row>
    <row r="1202" spans="2:39" ht="12" customHeight="1" collapsed="1" x14ac:dyDescent="0.3">
      <c r="B1202" s="152"/>
      <c r="C1202" s="714"/>
      <c r="D1202" s="712"/>
      <c r="E1202" s="700"/>
      <c r="F1202" s="713"/>
      <c r="G1202" s="713"/>
      <c r="H1202" s="713"/>
      <c r="I1202" s="713"/>
      <c r="J1202" s="713"/>
      <c r="K1202" s="713"/>
      <c r="L1202" s="713"/>
      <c r="M1202" s="713"/>
      <c r="N1202" s="713"/>
      <c r="O1202" s="713"/>
      <c r="P1202" s="713"/>
      <c r="Q1202" s="713"/>
      <c r="R1202" s="713"/>
      <c r="S1202" s="713"/>
      <c r="T1202" s="713"/>
      <c r="U1202" s="713"/>
      <c r="V1202" s="713"/>
      <c r="W1202" s="713"/>
      <c r="X1202" s="713"/>
      <c r="Y1202" s="713"/>
      <c r="Z1202" s="713"/>
      <c r="AA1202" s="713"/>
      <c r="AB1202" s="713"/>
      <c r="AC1202" s="713"/>
      <c r="AD1202" s="713"/>
      <c r="AE1202" s="713"/>
      <c r="AF1202" s="713"/>
      <c r="AG1202" s="713"/>
      <c r="AH1202" s="713"/>
      <c r="AI1202" s="713"/>
      <c r="AJ1202" s="713"/>
      <c r="AK1202" s="713"/>
      <c r="AL1202" s="713"/>
      <c r="AM1202" s="713"/>
    </row>
    <row r="1203" spans="2:39" ht="12" customHeight="1" x14ac:dyDescent="0.3">
      <c r="B1203" s="51" t="s">
        <v>4279</v>
      </c>
      <c r="C1203" s="714"/>
      <c r="D1203" s="712"/>
      <c r="E1203" s="700"/>
      <c r="F1203" s="713"/>
      <c r="G1203" s="713"/>
      <c r="H1203" s="713"/>
      <c r="I1203" s="713"/>
      <c r="J1203" s="713"/>
      <c r="K1203" s="713"/>
      <c r="L1203" s="713"/>
      <c r="M1203" s="713"/>
      <c r="N1203" s="713"/>
      <c r="O1203" s="713"/>
      <c r="P1203" s="713"/>
      <c r="Q1203" s="713"/>
      <c r="R1203" s="713"/>
      <c r="S1203" s="713"/>
      <c r="T1203" s="713"/>
      <c r="U1203" s="713"/>
      <c r="V1203" s="713"/>
      <c r="W1203" s="713"/>
      <c r="X1203" s="713"/>
      <c r="Y1203" s="713"/>
      <c r="Z1203" s="713"/>
      <c r="AA1203" s="713"/>
      <c r="AB1203" s="713"/>
      <c r="AC1203" s="713"/>
      <c r="AD1203" s="713"/>
      <c r="AE1203" s="713"/>
      <c r="AF1203" s="713"/>
      <c r="AG1203" s="713"/>
      <c r="AH1203" s="713"/>
      <c r="AI1203" s="713"/>
      <c r="AJ1203" s="713"/>
      <c r="AK1203" s="713"/>
      <c r="AL1203" s="713"/>
      <c r="AM1203" s="713"/>
    </row>
    <row r="1204" spans="2:39" ht="12" customHeight="1" x14ac:dyDescent="0.3">
      <c r="B1204" s="152"/>
      <c r="C1204" s="714"/>
      <c r="D1204" s="712"/>
      <c r="E1204" s="936"/>
      <c r="F1204" s="937" t="s">
        <v>232</v>
      </c>
      <c r="G1204" s="937" t="s">
        <v>233</v>
      </c>
      <c r="H1204" s="937" t="s">
        <v>234</v>
      </c>
      <c r="I1204" s="937" t="s">
        <v>235</v>
      </c>
      <c r="J1204" s="937" t="s">
        <v>236</v>
      </c>
      <c r="K1204" s="937" t="s">
        <v>237</v>
      </c>
      <c r="L1204" s="937" t="s">
        <v>238</v>
      </c>
      <c r="M1204" s="937" t="s">
        <v>239</v>
      </c>
      <c r="N1204" s="937" t="s">
        <v>240</v>
      </c>
      <c r="O1204" s="937" t="s">
        <v>241</v>
      </c>
      <c r="P1204" s="937" t="s">
        <v>242</v>
      </c>
      <c r="Q1204" s="937" t="s">
        <v>243</v>
      </c>
      <c r="R1204" s="937" t="s">
        <v>244</v>
      </c>
      <c r="S1204" s="937" t="s">
        <v>245</v>
      </c>
      <c r="T1204" s="937" t="s">
        <v>246</v>
      </c>
      <c r="U1204" s="937" t="s">
        <v>247</v>
      </c>
      <c r="V1204" s="937" t="s">
        <v>248</v>
      </c>
      <c r="W1204" s="937" t="s">
        <v>249</v>
      </c>
      <c r="X1204" s="937" t="s">
        <v>250</v>
      </c>
      <c r="Y1204" s="937" t="s">
        <v>251</v>
      </c>
      <c r="Z1204" s="937" t="s">
        <v>252</v>
      </c>
      <c r="AA1204" s="937" t="s">
        <v>253</v>
      </c>
      <c r="AB1204" s="937" t="s">
        <v>254</v>
      </c>
      <c r="AC1204" s="937" t="s">
        <v>255</v>
      </c>
      <c r="AD1204" s="937" t="s">
        <v>256</v>
      </c>
      <c r="AE1204" s="937" t="s">
        <v>257</v>
      </c>
      <c r="AF1204" s="937" t="s">
        <v>258</v>
      </c>
      <c r="AG1204" s="937" t="s">
        <v>259</v>
      </c>
      <c r="AH1204" s="937" t="s">
        <v>260</v>
      </c>
      <c r="AI1204" s="937" t="s">
        <v>261</v>
      </c>
      <c r="AJ1204" s="937" t="s">
        <v>262</v>
      </c>
      <c r="AK1204" s="937" t="s">
        <v>263</v>
      </c>
      <c r="AL1204" s="937" t="s">
        <v>264</v>
      </c>
      <c r="AM1204" s="937" t="s">
        <v>265</v>
      </c>
    </row>
    <row r="1205" spans="2:39" ht="12" customHeight="1" x14ac:dyDescent="0.3">
      <c r="B1205" s="152"/>
      <c r="C1205" s="714"/>
      <c r="D1205" s="712"/>
      <c r="E1205" s="934" t="s">
        <v>4270</v>
      </c>
      <c r="F1205" s="935" t="s">
        <v>2271</v>
      </c>
      <c r="G1205" s="935" t="s">
        <v>2271</v>
      </c>
      <c r="H1205" s="935" t="s">
        <v>2271</v>
      </c>
      <c r="I1205" s="935" t="s">
        <v>2271</v>
      </c>
      <c r="J1205" s="935" t="s">
        <v>2271</v>
      </c>
      <c r="K1205" s="935" t="s">
        <v>2271</v>
      </c>
      <c r="L1205" s="935" t="s">
        <v>2271</v>
      </c>
      <c r="M1205" s="935" t="s">
        <v>2271</v>
      </c>
      <c r="N1205" s="935" t="s">
        <v>2271</v>
      </c>
      <c r="O1205" s="935" t="s">
        <v>2271</v>
      </c>
      <c r="P1205" s="935" t="s">
        <v>2271</v>
      </c>
      <c r="Q1205" s="935" t="s">
        <v>2271</v>
      </c>
      <c r="R1205" s="935" t="s">
        <v>2271</v>
      </c>
      <c r="S1205" s="935" t="s">
        <v>2271</v>
      </c>
      <c r="T1205" s="935" t="s">
        <v>2271</v>
      </c>
      <c r="U1205" s="935" t="s">
        <v>2271</v>
      </c>
      <c r="V1205" s="935" t="s">
        <v>2271</v>
      </c>
      <c r="W1205" s="935" t="s">
        <v>2271</v>
      </c>
      <c r="X1205" s="935" t="s">
        <v>2271</v>
      </c>
      <c r="Y1205" s="935" t="s">
        <v>2271</v>
      </c>
      <c r="Z1205" s="935" t="s">
        <v>2271</v>
      </c>
      <c r="AA1205" s="935" t="s">
        <v>2271</v>
      </c>
      <c r="AB1205" s="935" t="s">
        <v>2271</v>
      </c>
      <c r="AC1205" s="935" t="s">
        <v>2271</v>
      </c>
      <c r="AD1205" s="935" t="s">
        <v>2271</v>
      </c>
      <c r="AE1205" s="935" t="s">
        <v>2271</v>
      </c>
      <c r="AF1205" s="935" t="s">
        <v>2271</v>
      </c>
      <c r="AG1205" s="935" t="s">
        <v>2271</v>
      </c>
      <c r="AH1205" s="935" t="s">
        <v>2271</v>
      </c>
      <c r="AI1205" s="935" t="s">
        <v>2271</v>
      </c>
      <c r="AJ1205" s="935" t="s">
        <v>2271</v>
      </c>
      <c r="AK1205" s="935" t="s">
        <v>2271</v>
      </c>
      <c r="AL1205" s="935" t="s">
        <v>2271</v>
      </c>
      <c r="AM1205" s="935" t="s">
        <v>2271</v>
      </c>
    </row>
    <row r="1206" spans="2:39" ht="12" customHeight="1" x14ac:dyDescent="0.3">
      <c r="B1206" s="152"/>
      <c r="C1206" s="714"/>
      <c r="D1206" s="712"/>
      <c r="E1206" s="934" t="s">
        <v>4271</v>
      </c>
      <c r="F1206" s="935" t="s">
        <v>2271</v>
      </c>
      <c r="G1206" s="935" t="s">
        <v>2271</v>
      </c>
      <c r="H1206" s="935" t="s">
        <v>2271</v>
      </c>
      <c r="I1206" s="935" t="s">
        <v>2271</v>
      </c>
      <c r="J1206" s="935" t="s">
        <v>2271</v>
      </c>
      <c r="K1206" s="935" t="s">
        <v>2271</v>
      </c>
      <c r="L1206" s="935" t="s">
        <v>2271</v>
      </c>
      <c r="M1206" s="935" t="s">
        <v>2271</v>
      </c>
      <c r="N1206" s="935" t="s">
        <v>2271</v>
      </c>
      <c r="O1206" s="935" t="s">
        <v>2271</v>
      </c>
      <c r="P1206" s="935" t="s">
        <v>2271</v>
      </c>
      <c r="Q1206" s="935" t="s">
        <v>2271</v>
      </c>
      <c r="R1206" s="935" t="s">
        <v>2271</v>
      </c>
      <c r="S1206" s="935" t="s">
        <v>2271</v>
      </c>
      <c r="T1206" s="935" t="s">
        <v>2271</v>
      </c>
      <c r="U1206" s="935" t="s">
        <v>2271</v>
      </c>
      <c r="V1206" s="935" t="s">
        <v>2271</v>
      </c>
      <c r="W1206" s="935" t="s">
        <v>2271</v>
      </c>
      <c r="X1206" s="935" t="s">
        <v>2271</v>
      </c>
      <c r="Y1206" s="935" t="s">
        <v>2271</v>
      </c>
      <c r="Z1206" s="935" t="s">
        <v>2271</v>
      </c>
      <c r="AA1206" s="935" t="s">
        <v>2271</v>
      </c>
      <c r="AB1206" s="935" t="s">
        <v>2271</v>
      </c>
      <c r="AC1206" s="935" t="s">
        <v>2271</v>
      </c>
      <c r="AD1206" s="935" t="s">
        <v>2271</v>
      </c>
      <c r="AE1206" s="935" t="s">
        <v>2271</v>
      </c>
      <c r="AF1206" s="935" t="s">
        <v>2271</v>
      </c>
      <c r="AG1206" s="935" t="s">
        <v>2271</v>
      </c>
      <c r="AH1206" s="935" t="s">
        <v>2271</v>
      </c>
      <c r="AI1206" s="935" t="s">
        <v>2271</v>
      </c>
      <c r="AJ1206" s="935" t="s">
        <v>2271</v>
      </c>
      <c r="AK1206" s="935" t="s">
        <v>2271</v>
      </c>
      <c r="AL1206" s="935" t="s">
        <v>2271</v>
      </c>
      <c r="AM1206" s="935" t="s">
        <v>2271</v>
      </c>
    </row>
    <row r="1207" spans="2:39" ht="12" customHeight="1" x14ac:dyDescent="0.3">
      <c r="B1207" s="152"/>
      <c r="C1207" s="714"/>
      <c r="D1207" s="712"/>
      <c r="E1207" s="934" t="s">
        <v>4272</v>
      </c>
      <c r="F1207" s="935" t="s">
        <v>2271</v>
      </c>
      <c r="G1207" s="935" t="s">
        <v>2271</v>
      </c>
      <c r="H1207" s="935" t="s">
        <v>2271</v>
      </c>
      <c r="I1207" s="935" t="s">
        <v>2271</v>
      </c>
      <c r="J1207" s="935" t="s">
        <v>2271</v>
      </c>
      <c r="K1207" s="935" t="s">
        <v>2271</v>
      </c>
      <c r="L1207" s="935" t="s">
        <v>2271</v>
      </c>
      <c r="M1207" s="935" t="s">
        <v>2271</v>
      </c>
      <c r="N1207" s="935" t="s">
        <v>2271</v>
      </c>
      <c r="O1207" s="935" t="s">
        <v>2271</v>
      </c>
      <c r="P1207" s="935" t="s">
        <v>2271</v>
      </c>
      <c r="Q1207" s="935" t="s">
        <v>2271</v>
      </c>
      <c r="R1207" s="935" t="s">
        <v>2271</v>
      </c>
      <c r="S1207" s="935" t="s">
        <v>2271</v>
      </c>
      <c r="T1207" s="935" t="s">
        <v>2271</v>
      </c>
      <c r="U1207" s="935" t="s">
        <v>2271</v>
      </c>
      <c r="V1207" s="935" t="s">
        <v>2271</v>
      </c>
      <c r="W1207" s="935" t="s">
        <v>2271</v>
      </c>
      <c r="X1207" s="935" t="s">
        <v>2271</v>
      </c>
      <c r="Y1207" s="935" t="s">
        <v>2271</v>
      </c>
      <c r="Z1207" s="935" t="s">
        <v>2271</v>
      </c>
      <c r="AA1207" s="935" t="s">
        <v>2271</v>
      </c>
      <c r="AB1207" s="935" t="s">
        <v>2271</v>
      </c>
      <c r="AC1207" s="935" t="s">
        <v>2271</v>
      </c>
      <c r="AD1207" s="935" t="s">
        <v>2271</v>
      </c>
      <c r="AE1207" s="935" t="s">
        <v>2271</v>
      </c>
      <c r="AF1207" s="935" t="s">
        <v>2271</v>
      </c>
      <c r="AG1207" s="935" t="s">
        <v>2271</v>
      </c>
      <c r="AH1207" s="935" t="s">
        <v>2271</v>
      </c>
      <c r="AI1207" s="935" t="s">
        <v>2271</v>
      </c>
      <c r="AJ1207" s="935" t="s">
        <v>2271</v>
      </c>
      <c r="AK1207" s="935" t="s">
        <v>2271</v>
      </c>
      <c r="AL1207" s="935" t="s">
        <v>2271</v>
      </c>
      <c r="AM1207" s="935" t="s">
        <v>2271</v>
      </c>
    </row>
    <row r="1208" spans="2:39" ht="12" customHeight="1" x14ac:dyDescent="0.3">
      <c r="B1208" s="152"/>
      <c r="C1208" s="714"/>
      <c r="D1208" s="712"/>
      <c r="E1208" s="934" t="s">
        <v>4273</v>
      </c>
      <c r="F1208" s="935" t="s">
        <v>2271</v>
      </c>
      <c r="G1208" s="935" t="s">
        <v>2271</v>
      </c>
      <c r="H1208" s="935" t="s">
        <v>2271</v>
      </c>
      <c r="I1208" s="935" t="s">
        <v>2271</v>
      </c>
      <c r="J1208" s="935" t="s">
        <v>2271</v>
      </c>
      <c r="K1208" s="935" t="s">
        <v>2271</v>
      </c>
      <c r="L1208" s="935" t="s">
        <v>2271</v>
      </c>
      <c r="M1208" s="935" t="s">
        <v>2271</v>
      </c>
      <c r="N1208" s="935" t="s">
        <v>2271</v>
      </c>
      <c r="O1208" s="935" t="s">
        <v>2271</v>
      </c>
      <c r="P1208" s="935" t="s">
        <v>2271</v>
      </c>
      <c r="Q1208" s="935" t="s">
        <v>2271</v>
      </c>
      <c r="R1208" s="935" t="s">
        <v>2271</v>
      </c>
      <c r="S1208" s="935" t="s">
        <v>2271</v>
      </c>
      <c r="T1208" s="935" t="s">
        <v>2271</v>
      </c>
      <c r="U1208" s="935" t="s">
        <v>2271</v>
      </c>
      <c r="V1208" s="935" t="s">
        <v>2271</v>
      </c>
      <c r="W1208" s="935" t="s">
        <v>2271</v>
      </c>
      <c r="X1208" s="935" t="s">
        <v>2271</v>
      </c>
      <c r="Y1208" s="935" t="s">
        <v>2271</v>
      </c>
      <c r="Z1208" s="935" t="s">
        <v>2271</v>
      </c>
      <c r="AA1208" s="935" t="s">
        <v>2271</v>
      </c>
      <c r="AB1208" s="935" t="s">
        <v>2271</v>
      </c>
      <c r="AC1208" s="935" t="s">
        <v>2271</v>
      </c>
      <c r="AD1208" s="935" t="s">
        <v>2271</v>
      </c>
      <c r="AE1208" s="935" t="s">
        <v>2271</v>
      </c>
      <c r="AF1208" s="935" t="s">
        <v>2271</v>
      </c>
      <c r="AG1208" s="935" t="s">
        <v>2271</v>
      </c>
      <c r="AH1208" s="935" t="s">
        <v>2271</v>
      </c>
      <c r="AI1208" s="935" t="s">
        <v>2271</v>
      </c>
      <c r="AJ1208" s="935" t="s">
        <v>2271</v>
      </c>
      <c r="AK1208" s="935" t="s">
        <v>2271</v>
      </c>
      <c r="AL1208" s="935" t="s">
        <v>2271</v>
      </c>
      <c r="AM1208" s="935" t="s">
        <v>2271</v>
      </c>
    </row>
    <row r="1209" spans="2:39" ht="12" customHeight="1" x14ac:dyDescent="0.3">
      <c r="B1209" s="152"/>
      <c r="C1209" s="714"/>
      <c r="D1209" s="712"/>
      <c r="E1209" s="934" t="s">
        <v>2450</v>
      </c>
      <c r="F1209" s="935" t="s">
        <v>2271</v>
      </c>
      <c r="G1209" s="935" t="s">
        <v>2271</v>
      </c>
      <c r="H1209" s="935" t="s">
        <v>2271</v>
      </c>
      <c r="I1209" s="935" t="s">
        <v>2271</v>
      </c>
      <c r="J1209" s="935" t="s">
        <v>2271</v>
      </c>
      <c r="K1209" s="935" t="s">
        <v>2271</v>
      </c>
      <c r="L1209" s="935" t="s">
        <v>2271</v>
      </c>
      <c r="M1209" s="935" t="s">
        <v>2271</v>
      </c>
      <c r="N1209" s="935" t="s">
        <v>2271</v>
      </c>
      <c r="O1209" s="935" t="s">
        <v>2271</v>
      </c>
      <c r="P1209" s="935" t="s">
        <v>2271</v>
      </c>
      <c r="Q1209" s="935" t="s">
        <v>2271</v>
      </c>
      <c r="R1209" s="935" t="s">
        <v>2271</v>
      </c>
      <c r="S1209" s="935" t="s">
        <v>2271</v>
      </c>
      <c r="T1209" s="935" t="s">
        <v>2271</v>
      </c>
      <c r="U1209" s="935" t="s">
        <v>2271</v>
      </c>
      <c r="V1209" s="935" t="s">
        <v>2271</v>
      </c>
      <c r="W1209" s="935" t="s">
        <v>2271</v>
      </c>
      <c r="X1209" s="935" t="s">
        <v>2271</v>
      </c>
      <c r="Y1209" s="935" t="s">
        <v>2271</v>
      </c>
      <c r="Z1209" s="935" t="s">
        <v>2271</v>
      </c>
      <c r="AA1209" s="935" t="s">
        <v>2271</v>
      </c>
      <c r="AB1209" s="935" t="s">
        <v>2271</v>
      </c>
      <c r="AC1209" s="935" t="s">
        <v>2271</v>
      </c>
      <c r="AD1209" s="935" t="s">
        <v>2271</v>
      </c>
      <c r="AE1209" s="935" t="s">
        <v>2271</v>
      </c>
      <c r="AF1209" s="935" t="s">
        <v>2271</v>
      </c>
      <c r="AG1209" s="935" t="s">
        <v>2271</v>
      </c>
      <c r="AH1209" s="935" t="s">
        <v>2271</v>
      </c>
      <c r="AI1209" s="935" t="s">
        <v>2271</v>
      </c>
      <c r="AJ1209" s="935" t="s">
        <v>2271</v>
      </c>
      <c r="AK1209" s="935" t="s">
        <v>2271</v>
      </c>
      <c r="AL1209" s="935" t="s">
        <v>2271</v>
      </c>
      <c r="AM1209" s="935" t="s">
        <v>2271</v>
      </c>
    </row>
    <row r="1210" spans="2:39" ht="12" customHeight="1" x14ac:dyDescent="0.3">
      <c r="B1210" s="152"/>
      <c r="C1210" s="714"/>
      <c r="D1210" s="712"/>
      <c r="E1210" s="934" t="s">
        <v>4274</v>
      </c>
      <c r="F1210" s="935" t="s">
        <v>2271</v>
      </c>
      <c r="G1210" s="935" t="s">
        <v>2271</v>
      </c>
      <c r="H1210" s="935" t="s">
        <v>2271</v>
      </c>
      <c r="I1210" s="935" t="s">
        <v>2271</v>
      </c>
      <c r="J1210" s="935" t="s">
        <v>2271</v>
      </c>
      <c r="K1210" s="935" t="s">
        <v>2271</v>
      </c>
      <c r="L1210" s="935" t="s">
        <v>2271</v>
      </c>
      <c r="M1210" s="935" t="s">
        <v>2271</v>
      </c>
      <c r="N1210" s="935" t="s">
        <v>2271</v>
      </c>
      <c r="O1210" s="935" t="s">
        <v>2271</v>
      </c>
      <c r="P1210" s="935" t="s">
        <v>2271</v>
      </c>
      <c r="Q1210" s="935" t="s">
        <v>2271</v>
      </c>
      <c r="R1210" s="935" t="s">
        <v>2271</v>
      </c>
      <c r="S1210" s="935" t="s">
        <v>2271</v>
      </c>
      <c r="T1210" s="935" t="s">
        <v>2271</v>
      </c>
      <c r="U1210" s="935" t="s">
        <v>2271</v>
      </c>
      <c r="V1210" s="935" t="s">
        <v>2271</v>
      </c>
      <c r="W1210" s="935" t="s">
        <v>2271</v>
      </c>
      <c r="X1210" s="935" t="s">
        <v>2271</v>
      </c>
      <c r="Y1210" s="935" t="s">
        <v>2271</v>
      </c>
      <c r="Z1210" s="935" t="s">
        <v>2271</v>
      </c>
      <c r="AA1210" s="935" t="s">
        <v>2271</v>
      </c>
      <c r="AB1210" s="935" t="s">
        <v>2271</v>
      </c>
      <c r="AC1210" s="935" t="s">
        <v>2271</v>
      </c>
      <c r="AD1210" s="935" t="s">
        <v>2271</v>
      </c>
      <c r="AE1210" s="935" t="s">
        <v>2271</v>
      </c>
      <c r="AF1210" s="935" t="s">
        <v>2271</v>
      </c>
      <c r="AG1210" s="935" t="s">
        <v>2271</v>
      </c>
      <c r="AH1210" s="935" t="s">
        <v>2271</v>
      </c>
      <c r="AI1210" s="935" t="s">
        <v>2271</v>
      </c>
      <c r="AJ1210" s="935" t="s">
        <v>2271</v>
      </c>
      <c r="AK1210" s="935" t="s">
        <v>2271</v>
      </c>
      <c r="AL1210" s="935" t="s">
        <v>2271</v>
      </c>
      <c r="AM1210" s="935" t="s">
        <v>2271</v>
      </c>
    </row>
    <row r="1211" spans="2:39" ht="12" customHeight="1" x14ac:dyDescent="0.3">
      <c r="B1211" s="152"/>
      <c r="C1211" s="714"/>
      <c r="D1211" s="712"/>
      <c r="E1211" s="934" t="s">
        <v>4275</v>
      </c>
      <c r="F1211" s="935" t="s">
        <v>2271</v>
      </c>
      <c r="G1211" s="935" t="s">
        <v>2271</v>
      </c>
      <c r="H1211" s="935" t="s">
        <v>2271</v>
      </c>
      <c r="I1211" s="935" t="s">
        <v>2271</v>
      </c>
      <c r="J1211" s="935" t="s">
        <v>2271</v>
      </c>
      <c r="K1211" s="935" t="s">
        <v>2271</v>
      </c>
      <c r="L1211" s="935" t="s">
        <v>2271</v>
      </c>
      <c r="M1211" s="935" t="s">
        <v>2271</v>
      </c>
      <c r="N1211" s="935" t="s">
        <v>2271</v>
      </c>
      <c r="O1211" s="935" t="s">
        <v>2271</v>
      </c>
      <c r="P1211" s="935" t="s">
        <v>2271</v>
      </c>
      <c r="Q1211" s="935" t="s">
        <v>2271</v>
      </c>
      <c r="R1211" s="935" t="s">
        <v>2271</v>
      </c>
      <c r="S1211" s="935" t="s">
        <v>2271</v>
      </c>
      <c r="T1211" s="935" t="s">
        <v>2271</v>
      </c>
      <c r="U1211" s="935" t="s">
        <v>2271</v>
      </c>
      <c r="V1211" s="935" t="s">
        <v>2271</v>
      </c>
      <c r="W1211" s="935" t="s">
        <v>2271</v>
      </c>
      <c r="X1211" s="935" t="s">
        <v>2271</v>
      </c>
      <c r="Y1211" s="935" t="s">
        <v>2271</v>
      </c>
      <c r="Z1211" s="935" t="s">
        <v>2271</v>
      </c>
      <c r="AA1211" s="935" t="s">
        <v>2271</v>
      </c>
      <c r="AB1211" s="935" t="s">
        <v>2271</v>
      </c>
      <c r="AC1211" s="935" t="s">
        <v>2271</v>
      </c>
      <c r="AD1211" s="935" t="s">
        <v>2271</v>
      </c>
      <c r="AE1211" s="935" t="s">
        <v>2271</v>
      </c>
      <c r="AF1211" s="935" t="s">
        <v>2271</v>
      </c>
      <c r="AG1211" s="935" t="s">
        <v>2271</v>
      </c>
      <c r="AH1211" s="935" t="s">
        <v>2271</v>
      </c>
      <c r="AI1211" s="935" t="s">
        <v>2271</v>
      </c>
      <c r="AJ1211" s="935" t="s">
        <v>2271</v>
      </c>
      <c r="AK1211" s="935" t="s">
        <v>2271</v>
      </c>
      <c r="AL1211" s="935" t="s">
        <v>2271</v>
      </c>
      <c r="AM1211" s="935" t="s">
        <v>2271</v>
      </c>
    </row>
    <row r="1212" spans="2:39" ht="12" customHeight="1" x14ac:dyDescent="0.3">
      <c r="B1212" s="152"/>
      <c r="C1212" s="714"/>
      <c r="D1212" s="712"/>
      <c r="E1212" s="934" t="s">
        <v>4276</v>
      </c>
      <c r="F1212" s="935" t="s">
        <v>2271</v>
      </c>
      <c r="G1212" s="935" t="s">
        <v>2271</v>
      </c>
      <c r="H1212" s="935" t="s">
        <v>2271</v>
      </c>
      <c r="I1212" s="935" t="s">
        <v>2271</v>
      </c>
      <c r="J1212" s="935" t="s">
        <v>2271</v>
      </c>
      <c r="K1212" s="935" t="s">
        <v>2271</v>
      </c>
      <c r="L1212" s="935" t="s">
        <v>2271</v>
      </c>
      <c r="M1212" s="935" t="s">
        <v>2271</v>
      </c>
      <c r="N1212" s="935" t="s">
        <v>2271</v>
      </c>
      <c r="O1212" s="935" t="s">
        <v>2271</v>
      </c>
      <c r="P1212" s="935" t="s">
        <v>2271</v>
      </c>
      <c r="Q1212" s="935" t="s">
        <v>2271</v>
      </c>
      <c r="R1212" s="935" t="s">
        <v>2271</v>
      </c>
      <c r="S1212" s="935" t="s">
        <v>2271</v>
      </c>
      <c r="T1212" s="935" t="s">
        <v>2271</v>
      </c>
      <c r="U1212" s="935" t="s">
        <v>2271</v>
      </c>
      <c r="V1212" s="935" t="s">
        <v>2271</v>
      </c>
      <c r="W1212" s="935" t="s">
        <v>2271</v>
      </c>
      <c r="X1212" s="935" t="s">
        <v>2271</v>
      </c>
      <c r="Y1212" s="935" t="s">
        <v>2271</v>
      </c>
      <c r="Z1212" s="935" t="s">
        <v>2271</v>
      </c>
      <c r="AA1212" s="935" t="s">
        <v>2271</v>
      </c>
      <c r="AB1212" s="935" t="s">
        <v>2271</v>
      </c>
      <c r="AC1212" s="935" t="s">
        <v>2271</v>
      </c>
      <c r="AD1212" s="935" t="s">
        <v>2271</v>
      </c>
      <c r="AE1212" s="935" t="s">
        <v>2271</v>
      </c>
      <c r="AF1212" s="935" t="s">
        <v>2271</v>
      </c>
      <c r="AG1212" s="935" t="s">
        <v>2271</v>
      </c>
      <c r="AH1212" s="935" t="s">
        <v>2271</v>
      </c>
      <c r="AI1212" s="935" t="s">
        <v>2271</v>
      </c>
      <c r="AJ1212" s="935" t="s">
        <v>2271</v>
      </c>
      <c r="AK1212" s="935" t="s">
        <v>2271</v>
      </c>
      <c r="AL1212" s="935" t="s">
        <v>2271</v>
      </c>
      <c r="AM1212" s="935" t="s">
        <v>2271</v>
      </c>
    </row>
    <row r="1213" spans="2:39" ht="12" customHeight="1" x14ac:dyDescent="0.3">
      <c r="B1213" s="152"/>
      <c r="C1213" s="714"/>
      <c r="D1213" s="712"/>
      <c r="E1213" s="934" t="s">
        <v>4277</v>
      </c>
      <c r="F1213" s="935" t="s">
        <v>2271</v>
      </c>
      <c r="G1213" s="935" t="s">
        <v>2271</v>
      </c>
      <c r="H1213" s="935" t="s">
        <v>2271</v>
      </c>
      <c r="I1213" s="935" t="s">
        <v>2271</v>
      </c>
      <c r="J1213" s="935" t="s">
        <v>2271</v>
      </c>
      <c r="K1213" s="935" t="s">
        <v>2271</v>
      </c>
      <c r="L1213" s="935" t="s">
        <v>2271</v>
      </c>
      <c r="M1213" s="935" t="s">
        <v>2271</v>
      </c>
      <c r="N1213" s="935" t="s">
        <v>2271</v>
      </c>
      <c r="O1213" s="935" t="s">
        <v>2271</v>
      </c>
      <c r="P1213" s="935" t="s">
        <v>2271</v>
      </c>
      <c r="Q1213" s="935" t="s">
        <v>2271</v>
      </c>
      <c r="R1213" s="935" t="s">
        <v>2271</v>
      </c>
      <c r="S1213" s="935" t="s">
        <v>2271</v>
      </c>
      <c r="T1213" s="935" t="s">
        <v>2271</v>
      </c>
      <c r="U1213" s="935" t="s">
        <v>2271</v>
      </c>
      <c r="V1213" s="935" t="s">
        <v>2271</v>
      </c>
      <c r="W1213" s="935" t="s">
        <v>2271</v>
      </c>
      <c r="X1213" s="935" t="s">
        <v>2271</v>
      </c>
      <c r="Y1213" s="935" t="s">
        <v>2271</v>
      </c>
      <c r="Z1213" s="935" t="s">
        <v>2271</v>
      </c>
      <c r="AA1213" s="935" t="s">
        <v>2271</v>
      </c>
      <c r="AB1213" s="935" t="s">
        <v>2271</v>
      </c>
      <c r="AC1213" s="935" t="s">
        <v>2271</v>
      </c>
      <c r="AD1213" s="935" t="s">
        <v>2271</v>
      </c>
      <c r="AE1213" s="935" t="s">
        <v>2271</v>
      </c>
      <c r="AF1213" s="935" t="s">
        <v>2271</v>
      </c>
      <c r="AG1213" s="935" t="s">
        <v>2271</v>
      </c>
      <c r="AH1213" s="935" t="s">
        <v>2271</v>
      </c>
      <c r="AI1213" s="935" t="s">
        <v>2271</v>
      </c>
      <c r="AJ1213" s="935" t="s">
        <v>2271</v>
      </c>
      <c r="AK1213" s="935" t="s">
        <v>2271</v>
      </c>
      <c r="AL1213" s="935" t="s">
        <v>2271</v>
      </c>
      <c r="AM1213" s="935" t="s">
        <v>2271</v>
      </c>
    </row>
    <row r="1214" spans="2:39" ht="12" customHeight="1" x14ac:dyDescent="0.3">
      <c r="B1214" s="152"/>
      <c r="C1214" s="714"/>
      <c r="D1214" s="712"/>
      <c r="E1214" s="934" t="s">
        <v>4278</v>
      </c>
      <c r="F1214" s="935" t="s">
        <v>2271</v>
      </c>
      <c r="G1214" s="935" t="s">
        <v>2271</v>
      </c>
      <c r="H1214" s="935" t="s">
        <v>2271</v>
      </c>
      <c r="I1214" s="935" t="s">
        <v>2271</v>
      </c>
      <c r="J1214" s="935" t="s">
        <v>2271</v>
      </c>
      <c r="K1214" s="935" t="s">
        <v>2271</v>
      </c>
      <c r="L1214" s="935" t="s">
        <v>2271</v>
      </c>
      <c r="M1214" s="935" t="s">
        <v>2271</v>
      </c>
      <c r="N1214" s="935" t="s">
        <v>2271</v>
      </c>
      <c r="O1214" s="935" t="s">
        <v>2271</v>
      </c>
      <c r="P1214" s="935" t="s">
        <v>2271</v>
      </c>
      <c r="Q1214" s="935" t="s">
        <v>2271</v>
      </c>
      <c r="R1214" s="935" t="s">
        <v>2271</v>
      </c>
      <c r="S1214" s="935" t="s">
        <v>2271</v>
      </c>
      <c r="T1214" s="935" t="s">
        <v>2271</v>
      </c>
      <c r="U1214" s="935" t="s">
        <v>2271</v>
      </c>
      <c r="V1214" s="935" t="s">
        <v>2271</v>
      </c>
      <c r="W1214" s="935" t="s">
        <v>2271</v>
      </c>
      <c r="X1214" s="935" t="s">
        <v>2271</v>
      </c>
      <c r="Y1214" s="935" t="s">
        <v>2271</v>
      </c>
      <c r="Z1214" s="935" t="s">
        <v>2271</v>
      </c>
      <c r="AA1214" s="935" t="s">
        <v>2271</v>
      </c>
      <c r="AB1214" s="935" t="s">
        <v>2271</v>
      </c>
      <c r="AC1214" s="935" t="s">
        <v>2271</v>
      </c>
      <c r="AD1214" s="935" t="s">
        <v>2271</v>
      </c>
      <c r="AE1214" s="935" t="s">
        <v>2271</v>
      </c>
      <c r="AF1214" s="935" t="s">
        <v>2271</v>
      </c>
      <c r="AG1214" s="935" t="s">
        <v>2271</v>
      </c>
      <c r="AH1214" s="935" t="s">
        <v>2271</v>
      </c>
      <c r="AI1214" s="935" t="s">
        <v>2271</v>
      </c>
      <c r="AJ1214" s="935" t="s">
        <v>2271</v>
      </c>
      <c r="AK1214" s="935" t="s">
        <v>2271</v>
      </c>
      <c r="AL1214" s="935" t="s">
        <v>2271</v>
      </c>
      <c r="AM1214" s="935" t="s">
        <v>2271</v>
      </c>
    </row>
    <row r="1215" spans="2:39" ht="12" customHeight="1" x14ac:dyDescent="0.3">
      <c r="B1215" s="152"/>
      <c r="C1215" s="714"/>
      <c r="D1215" s="712"/>
      <c r="E1215" s="700"/>
      <c r="F1215" s="713"/>
      <c r="G1215" s="713"/>
      <c r="H1215" s="713"/>
      <c r="I1215" s="713"/>
      <c r="J1215" s="713"/>
      <c r="K1215" s="713"/>
      <c r="L1215" s="713"/>
      <c r="M1215" s="713"/>
      <c r="N1215" s="713"/>
      <c r="O1215" s="713"/>
      <c r="P1215" s="713"/>
      <c r="Q1215" s="713"/>
      <c r="R1215" s="713"/>
      <c r="S1215" s="713"/>
      <c r="T1215" s="713"/>
      <c r="U1215" s="713"/>
      <c r="V1215" s="713"/>
      <c r="W1215" s="713"/>
      <c r="X1215" s="713"/>
      <c r="Y1215" s="713"/>
      <c r="Z1215" s="713"/>
      <c r="AA1215" s="713"/>
      <c r="AB1215" s="713"/>
      <c r="AC1215" s="713"/>
      <c r="AD1215" s="713"/>
      <c r="AE1215" s="713"/>
      <c r="AF1215" s="713"/>
      <c r="AG1215" s="713"/>
      <c r="AH1215" s="713"/>
      <c r="AI1215" s="713"/>
      <c r="AJ1215" s="713"/>
      <c r="AK1215" s="713"/>
      <c r="AL1215" s="713"/>
      <c r="AM1215" s="713"/>
    </row>
    <row r="1216" spans="2:39" ht="12" customHeight="1" x14ac:dyDescent="0.3">
      <c r="B1216" s="51" t="s">
        <v>4266</v>
      </c>
      <c r="C1216" s="714"/>
      <c r="D1216" s="712"/>
      <c r="E1216" s="700"/>
      <c r="F1216" s="713"/>
      <c r="G1216" s="713"/>
      <c r="H1216" s="713"/>
      <c r="I1216" s="713"/>
      <c r="J1216" s="713"/>
      <c r="K1216" s="713"/>
      <c r="L1216" s="713"/>
      <c r="M1216" s="713"/>
      <c r="N1216" s="713"/>
      <c r="O1216" s="713"/>
      <c r="P1216" s="713"/>
      <c r="Q1216" s="713"/>
      <c r="R1216" s="713"/>
      <c r="S1216" s="713"/>
      <c r="T1216" s="713"/>
      <c r="U1216" s="713"/>
      <c r="V1216" s="713"/>
      <c r="W1216" s="713"/>
      <c r="X1216" s="713"/>
      <c r="Y1216" s="713"/>
      <c r="Z1216" s="713"/>
      <c r="AA1216" s="713"/>
      <c r="AB1216" s="713"/>
      <c r="AC1216" s="713"/>
      <c r="AD1216" s="713"/>
      <c r="AE1216" s="713"/>
      <c r="AF1216" s="713"/>
      <c r="AG1216" s="713"/>
      <c r="AH1216" s="713"/>
      <c r="AI1216" s="713"/>
      <c r="AJ1216" s="713"/>
      <c r="AK1216" s="713"/>
      <c r="AL1216" s="713"/>
      <c r="AM1216" s="713"/>
    </row>
    <row r="1217" spans="2:39" ht="12" hidden="1" customHeight="1" outlineLevel="1" x14ac:dyDescent="0.3">
      <c r="B1217" s="152"/>
      <c r="C1217" s="714"/>
      <c r="D1217" s="712"/>
      <c r="E1217" s="488"/>
      <c r="F1217" s="497" t="s">
        <v>232</v>
      </c>
      <c r="G1217" s="497" t="s">
        <v>233</v>
      </c>
      <c r="H1217" s="497" t="s">
        <v>234</v>
      </c>
      <c r="I1217" s="497" t="s">
        <v>235</v>
      </c>
      <c r="J1217" s="497" t="s">
        <v>236</v>
      </c>
      <c r="K1217" s="497" t="s">
        <v>237</v>
      </c>
      <c r="L1217" s="497" t="s">
        <v>238</v>
      </c>
      <c r="M1217" s="497" t="s">
        <v>239</v>
      </c>
      <c r="N1217" s="497" t="s">
        <v>240</v>
      </c>
      <c r="O1217" s="497" t="s">
        <v>241</v>
      </c>
      <c r="P1217" s="497" t="s">
        <v>242</v>
      </c>
      <c r="Q1217" s="497" t="s">
        <v>243</v>
      </c>
      <c r="R1217" s="497" t="s">
        <v>244</v>
      </c>
      <c r="S1217" s="497" t="s">
        <v>245</v>
      </c>
      <c r="T1217" s="497" t="s">
        <v>246</v>
      </c>
      <c r="U1217" s="497" t="s">
        <v>247</v>
      </c>
      <c r="V1217" s="497" t="s">
        <v>248</v>
      </c>
      <c r="W1217" s="497" t="s">
        <v>249</v>
      </c>
      <c r="X1217" s="497" t="s">
        <v>250</v>
      </c>
      <c r="Y1217" s="497" t="s">
        <v>251</v>
      </c>
      <c r="Z1217" s="497" t="s">
        <v>252</v>
      </c>
      <c r="AA1217" s="497" t="s">
        <v>253</v>
      </c>
      <c r="AB1217" s="497" t="s">
        <v>254</v>
      </c>
      <c r="AC1217" s="497" t="s">
        <v>255</v>
      </c>
      <c r="AD1217" s="497" t="s">
        <v>256</v>
      </c>
      <c r="AE1217" s="497" t="s">
        <v>257</v>
      </c>
      <c r="AF1217" s="497" t="s">
        <v>258</v>
      </c>
      <c r="AG1217" s="497" t="s">
        <v>259</v>
      </c>
      <c r="AH1217" s="497" t="s">
        <v>260</v>
      </c>
      <c r="AI1217" s="497" t="s">
        <v>261</v>
      </c>
      <c r="AJ1217" s="497" t="s">
        <v>262</v>
      </c>
      <c r="AK1217" s="497" t="s">
        <v>263</v>
      </c>
      <c r="AL1217" s="497" t="s">
        <v>264</v>
      </c>
      <c r="AM1217" s="497" t="s">
        <v>265</v>
      </c>
    </row>
    <row r="1218" spans="2:39" ht="12" hidden="1" customHeight="1" outlineLevel="1" x14ac:dyDescent="0.3">
      <c r="B1218" s="152"/>
      <c r="C1218" s="714"/>
      <c r="D1218" s="712"/>
      <c r="E1218" s="488" t="s">
        <v>3443</v>
      </c>
      <c r="F1218" s="498" t="s">
        <v>2271</v>
      </c>
      <c r="G1218" s="498" t="s">
        <v>2271</v>
      </c>
      <c r="H1218" s="498" t="s">
        <v>2271</v>
      </c>
      <c r="I1218" s="498" t="s">
        <v>2271</v>
      </c>
      <c r="J1218" s="498" t="s">
        <v>2271</v>
      </c>
      <c r="K1218" s="498" t="s">
        <v>2271</v>
      </c>
      <c r="L1218" s="498" t="s">
        <v>2271</v>
      </c>
      <c r="M1218" s="498" t="s">
        <v>2271</v>
      </c>
      <c r="N1218" s="498" t="s">
        <v>2271</v>
      </c>
      <c r="O1218" s="498" t="s">
        <v>2271</v>
      </c>
      <c r="P1218" s="498" t="s">
        <v>2271</v>
      </c>
      <c r="Q1218" s="498" t="s">
        <v>2271</v>
      </c>
      <c r="R1218" s="498" t="s">
        <v>2271</v>
      </c>
      <c r="S1218" s="498" t="s">
        <v>2271</v>
      </c>
      <c r="T1218" s="498" t="s">
        <v>2271</v>
      </c>
      <c r="U1218" s="498" t="s">
        <v>2271</v>
      </c>
      <c r="V1218" s="498" t="s">
        <v>2271</v>
      </c>
      <c r="W1218" s="498" t="s">
        <v>2271</v>
      </c>
      <c r="X1218" s="498" t="s">
        <v>2271</v>
      </c>
      <c r="Y1218" s="498" t="s">
        <v>2271</v>
      </c>
      <c r="Z1218" s="498" t="s">
        <v>2271</v>
      </c>
      <c r="AA1218" s="498" t="s">
        <v>2271</v>
      </c>
      <c r="AB1218" s="498" t="s">
        <v>2271</v>
      </c>
      <c r="AC1218" s="498" t="s">
        <v>2271</v>
      </c>
      <c r="AD1218" s="498" t="s">
        <v>2271</v>
      </c>
      <c r="AE1218" s="498" t="s">
        <v>2271</v>
      </c>
      <c r="AF1218" s="498" t="s">
        <v>2271</v>
      </c>
      <c r="AG1218" s="498" t="s">
        <v>2271</v>
      </c>
      <c r="AH1218" s="498" t="s">
        <v>2271</v>
      </c>
      <c r="AI1218" s="498" t="s">
        <v>2271</v>
      </c>
      <c r="AJ1218" s="498" t="s">
        <v>2271</v>
      </c>
      <c r="AK1218" s="498" t="s">
        <v>2271</v>
      </c>
      <c r="AL1218" s="498" t="s">
        <v>2271</v>
      </c>
      <c r="AM1218" s="498" t="s">
        <v>2271</v>
      </c>
    </row>
    <row r="1219" spans="2:39" ht="12" customHeight="1" collapsed="1" x14ac:dyDescent="0.3">
      <c r="B1219" s="152"/>
      <c r="C1219" s="714"/>
      <c r="D1219" s="712"/>
      <c r="E1219" s="700"/>
      <c r="F1219" s="713"/>
      <c r="G1219" s="713"/>
      <c r="H1219" s="713"/>
      <c r="I1219" s="713"/>
      <c r="J1219" s="713"/>
      <c r="K1219" s="713"/>
      <c r="L1219" s="713"/>
      <c r="M1219" s="713"/>
      <c r="N1219" s="713"/>
      <c r="O1219" s="713"/>
      <c r="P1219" s="713"/>
      <c r="Q1219" s="713"/>
      <c r="R1219" s="713"/>
      <c r="S1219" s="713"/>
      <c r="T1219" s="713"/>
      <c r="U1219" s="713"/>
      <c r="V1219" s="713"/>
      <c r="W1219" s="713"/>
      <c r="X1219" s="713"/>
      <c r="Y1219" s="713"/>
      <c r="Z1219" s="713"/>
      <c r="AA1219" s="713"/>
      <c r="AB1219" s="713"/>
      <c r="AC1219" s="713"/>
      <c r="AD1219" s="713"/>
      <c r="AE1219" s="713"/>
      <c r="AF1219" s="713"/>
      <c r="AG1219" s="713"/>
      <c r="AH1219" s="713"/>
      <c r="AI1219" s="713"/>
      <c r="AJ1219" s="713"/>
      <c r="AK1219" s="713"/>
      <c r="AL1219" s="713"/>
      <c r="AM1219" s="713"/>
    </row>
    <row r="1220" spans="2:39" ht="12" customHeight="1" x14ac:dyDescent="0.3">
      <c r="B1220" s="297" t="s">
        <v>2327</v>
      </c>
      <c r="C1220" s="714"/>
      <c r="D1220" s="712"/>
      <c r="E1220" s="700"/>
      <c r="F1220" s="713"/>
      <c r="G1220" s="713"/>
      <c r="H1220" s="713"/>
      <c r="I1220" s="713"/>
      <c r="J1220" s="713"/>
      <c r="K1220" s="713"/>
      <c r="L1220" s="713"/>
      <c r="M1220" s="713"/>
      <c r="N1220" s="713"/>
      <c r="O1220" s="713"/>
      <c r="P1220" s="713"/>
      <c r="Q1220" s="713"/>
      <c r="R1220" s="713"/>
      <c r="S1220" s="713"/>
      <c r="T1220" s="713"/>
      <c r="U1220" s="713"/>
      <c r="V1220" s="713"/>
      <c r="W1220" s="713"/>
      <c r="X1220" s="713"/>
      <c r="Y1220" s="713"/>
      <c r="Z1220" s="713"/>
      <c r="AA1220" s="713"/>
      <c r="AB1220" s="713"/>
      <c r="AC1220" s="713"/>
      <c r="AD1220" s="713"/>
      <c r="AE1220" s="713"/>
      <c r="AF1220" s="713"/>
      <c r="AG1220" s="713"/>
      <c r="AH1220" s="713"/>
      <c r="AI1220" s="713"/>
      <c r="AJ1220" s="713"/>
      <c r="AK1220" s="713"/>
      <c r="AL1220" s="713"/>
      <c r="AM1220" s="713"/>
    </row>
    <row r="1221" spans="2:39" ht="12" customHeight="1" x14ac:dyDescent="0.3">
      <c r="B1221" s="704"/>
      <c r="C1221" s="714"/>
      <c r="D1221" s="712"/>
      <c r="E1221" s="488"/>
      <c r="F1221" s="497" t="s">
        <v>232</v>
      </c>
      <c r="G1221" s="497" t="s">
        <v>233</v>
      </c>
      <c r="H1221" s="497" t="s">
        <v>234</v>
      </c>
      <c r="I1221" s="497" t="s">
        <v>235</v>
      </c>
      <c r="J1221" s="497" t="s">
        <v>236</v>
      </c>
      <c r="K1221" s="497" t="s">
        <v>237</v>
      </c>
      <c r="L1221" s="497" t="s">
        <v>238</v>
      </c>
      <c r="M1221" s="497" t="s">
        <v>239</v>
      </c>
      <c r="N1221" s="497" t="s">
        <v>240</v>
      </c>
      <c r="O1221" s="497" t="s">
        <v>241</v>
      </c>
      <c r="P1221" s="497" t="s">
        <v>242</v>
      </c>
      <c r="Q1221" s="497" t="s">
        <v>243</v>
      </c>
      <c r="R1221" s="497" t="s">
        <v>244</v>
      </c>
      <c r="S1221" s="497" t="s">
        <v>245</v>
      </c>
      <c r="T1221" s="497" t="s">
        <v>246</v>
      </c>
      <c r="U1221" s="497" t="s">
        <v>247</v>
      </c>
      <c r="V1221" s="497" t="s">
        <v>248</v>
      </c>
      <c r="W1221" s="497" t="s">
        <v>249</v>
      </c>
      <c r="X1221" s="497" t="s">
        <v>250</v>
      </c>
      <c r="Y1221" s="497" t="s">
        <v>251</v>
      </c>
      <c r="Z1221" s="497" t="s">
        <v>252</v>
      </c>
      <c r="AA1221" s="497" t="s">
        <v>253</v>
      </c>
      <c r="AB1221" s="497" t="s">
        <v>254</v>
      </c>
      <c r="AC1221" s="497" t="s">
        <v>255</v>
      </c>
      <c r="AD1221" s="497" t="s">
        <v>256</v>
      </c>
      <c r="AE1221" s="497" t="s">
        <v>257</v>
      </c>
      <c r="AF1221" s="497" t="s">
        <v>258</v>
      </c>
      <c r="AG1221" s="497" t="s">
        <v>259</v>
      </c>
      <c r="AH1221" s="497" t="s">
        <v>260</v>
      </c>
      <c r="AI1221" s="497" t="s">
        <v>261</v>
      </c>
      <c r="AJ1221" s="497" t="s">
        <v>262</v>
      </c>
      <c r="AK1221" s="497" t="s">
        <v>263</v>
      </c>
      <c r="AL1221" s="497" t="s">
        <v>264</v>
      </c>
      <c r="AM1221" s="497" t="s">
        <v>265</v>
      </c>
    </row>
    <row r="1222" spans="2:39" ht="12" hidden="1" customHeight="1" outlineLevel="1" x14ac:dyDescent="0.3">
      <c r="B1222"/>
      <c r="C1222" s="714" t="s">
        <v>3417</v>
      </c>
      <c r="D1222" s="712"/>
      <c r="E1222" s="488" t="s">
        <v>3444</v>
      </c>
      <c r="F1222" s="498" t="s">
        <v>2271</v>
      </c>
      <c r="G1222" s="498" t="s">
        <v>2271</v>
      </c>
      <c r="H1222" s="498" t="s">
        <v>2271</v>
      </c>
      <c r="I1222" s="498" t="s">
        <v>2271</v>
      </c>
      <c r="J1222" s="498" t="s">
        <v>2271</v>
      </c>
      <c r="K1222" s="498" t="s">
        <v>2271</v>
      </c>
      <c r="L1222" s="498" t="s">
        <v>2271</v>
      </c>
      <c r="M1222" s="498" t="s">
        <v>2271</v>
      </c>
      <c r="N1222" s="498" t="s">
        <v>2271</v>
      </c>
      <c r="O1222" s="498" t="s">
        <v>2271</v>
      </c>
      <c r="P1222" s="498" t="s">
        <v>2271</v>
      </c>
      <c r="Q1222" s="498" t="s">
        <v>2271</v>
      </c>
      <c r="R1222" s="498" t="s">
        <v>2271</v>
      </c>
      <c r="S1222" s="498" t="s">
        <v>2271</v>
      </c>
      <c r="T1222" s="498" t="s">
        <v>2271</v>
      </c>
      <c r="U1222" s="498" t="s">
        <v>2271</v>
      </c>
      <c r="V1222" s="498" t="s">
        <v>2271</v>
      </c>
      <c r="W1222" s="498" t="s">
        <v>2271</v>
      </c>
      <c r="X1222" s="498" t="s">
        <v>2271</v>
      </c>
      <c r="Y1222" s="498" t="s">
        <v>2271</v>
      </c>
      <c r="Z1222" s="498" t="s">
        <v>2271</v>
      </c>
      <c r="AA1222" s="498" t="s">
        <v>2271</v>
      </c>
      <c r="AB1222" s="498" t="s">
        <v>2271</v>
      </c>
      <c r="AC1222" s="498" t="s">
        <v>2271</v>
      </c>
      <c r="AD1222" s="498" t="s">
        <v>2271</v>
      </c>
      <c r="AE1222" s="498" t="s">
        <v>2271</v>
      </c>
      <c r="AF1222" s="498" t="s">
        <v>2271</v>
      </c>
      <c r="AG1222" s="498" t="s">
        <v>2271</v>
      </c>
      <c r="AH1222" s="498" t="s">
        <v>2271</v>
      </c>
      <c r="AI1222" s="498" t="s">
        <v>2271</v>
      </c>
      <c r="AJ1222" s="498" t="s">
        <v>2271</v>
      </c>
      <c r="AK1222" s="498" t="s">
        <v>2271</v>
      </c>
      <c r="AL1222" s="498" t="s">
        <v>2271</v>
      </c>
      <c r="AM1222" s="498" t="s">
        <v>2271</v>
      </c>
    </row>
    <row r="1223" spans="2:39" ht="12" hidden="1" customHeight="1" outlineLevel="1" x14ac:dyDescent="0.3">
      <c r="B1223"/>
      <c r="C1223" s="714" t="s">
        <v>3419</v>
      </c>
      <c r="D1223" s="712"/>
      <c r="E1223" s="488" t="s">
        <v>3445</v>
      </c>
      <c r="F1223" s="498" t="s">
        <v>2271</v>
      </c>
      <c r="G1223" s="498" t="s">
        <v>2271</v>
      </c>
      <c r="H1223" s="498" t="s">
        <v>2271</v>
      </c>
      <c r="I1223" s="498" t="s">
        <v>2271</v>
      </c>
      <c r="J1223" s="498" t="s">
        <v>2271</v>
      </c>
      <c r="K1223" s="498" t="s">
        <v>2271</v>
      </c>
      <c r="L1223" s="498" t="s">
        <v>2271</v>
      </c>
      <c r="M1223" s="498" t="s">
        <v>2271</v>
      </c>
      <c r="N1223" s="498" t="s">
        <v>2271</v>
      </c>
      <c r="O1223" s="498" t="s">
        <v>2271</v>
      </c>
      <c r="P1223" s="498" t="s">
        <v>2271</v>
      </c>
      <c r="Q1223" s="498" t="s">
        <v>2271</v>
      </c>
      <c r="R1223" s="498" t="s">
        <v>2271</v>
      </c>
      <c r="S1223" s="498" t="s">
        <v>2271</v>
      </c>
      <c r="T1223" s="498" t="s">
        <v>2271</v>
      </c>
      <c r="U1223" s="498" t="s">
        <v>2271</v>
      </c>
      <c r="V1223" s="498" t="s">
        <v>2271</v>
      </c>
      <c r="W1223" s="498" t="s">
        <v>2271</v>
      </c>
      <c r="X1223" s="498" t="s">
        <v>2271</v>
      </c>
      <c r="Y1223" s="498" t="s">
        <v>2271</v>
      </c>
      <c r="Z1223" s="498" t="s">
        <v>2271</v>
      </c>
      <c r="AA1223" s="498" t="s">
        <v>2271</v>
      </c>
      <c r="AB1223" s="498" t="s">
        <v>2271</v>
      </c>
      <c r="AC1223" s="498" t="s">
        <v>2271</v>
      </c>
      <c r="AD1223" s="498" t="s">
        <v>2271</v>
      </c>
      <c r="AE1223" s="498" t="s">
        <v>2271</v>
      </c>
      <c r="AF1223" s="498" t="s">
        <v>2271</v>
      </c>
      <c r="AG1223" s="498" t="s">
        <v>2271</v>
      </c>
      <c r="AH1223" s="498" t="s">
        <v>2271</v>
      </c>
      <c r="AI1223" s="498" t="s">
        <v>2271</v>
      </c>
      <c r="AJ1223" s="498" t="s">
        <v>2271</v>
      </c>
      <c r="AK1223" s="498" t="s">
        <v>2271</v>
      </c>
      <c r="AL1223" s="498" t="s">
        <v>2271</v>
      </c>
      <c r="AM1223" s="498" t="s">
        <v>2271</v>
      </c>
    </row>
    <row r="1224" spans="2:39" ht="12" hidden="1" customHeight="1" outlineLevel="1" x14ac:dyDescent="0.3">
      <c r="B1224"/>
      <c r="C1224" s="714" t="s">
        <v>3421</v>
      </c>
      <c r="D1224" s="712"/>
      <c r="E1224" s="488" t="s">
        <v>3446</v>
      </c>
      <c r="F1224" s="498" t="s">
        <v>2271</v>
      </c>
      <c r="G1224" s="498" t="s">
        <v>2271</v>
      </c>
      <c r="H1224" s="498" t="s">
        <v>2271</v>
      </c>
      <c r="I1224" s="498" t="s">
        <v>2271</v>
      </c>
      <c r="J1224" s="498" t="s">
        <v>2271</v>
      </c>
      <c r="K1224" s="498" t="s">
        <v>2271</v>
      </c>
      <c r="L1224" s="498" t="s">
        <v>2271</v>
      </c>
      <c r="M1224" s="498" t="s">
        <v>2271</v>
      </c>
      <c r="N1224" s="498" t="s">
        <v>2271</v>
      </c>
      <c r="O1224" s="498" t="s">
        <v>2271</v>
      </c>
      <c r="P1224" s="498" t="s">
        <v>2271</v>
      </c>
      <c r="Q1224" s="498" t="s">
        <v>2271</v>
      </c>
      <c r="R1224" s="498" t="s">
        <v>2271</v>
      </c>
      <c r="S1224" s="498" t="s">
        <v>2271</v>
      </c>
      <c r="T1224" s="498" t="s">
        <v>2271</v>
      </c>
      <c r="U1224" s="498" t="s">
        <v>2271</v>
      </c>
      <c r="V1224" s="498" t="s">
        <v>2271</v>
      </c>
      <c r="W1224" s="498" t="s">
        <v>2271</v>
      </c>
      <c r="X1224" s="498" t="s">
        <v>2271</v>
      </c>
      <c r="Y1224" s="498" t="s">
        <v>2271</v>
      </c>
      <c r="Z1224" s="498" t="s">
        <v>2271</v>
      </c>
      <c r="AA1224" s="498" t="s">
        <v>2271</v>
      </c>
      <c r="AB1224" s="498" t="s">
        <v>2271</v>
      </c>
      <c r="AC1224" s="498" t="s">
        <v>2271</v>
      </c>
      <c r="AD1224" s="498" t="s">
        <v>2271</v>
      </c>
      <c r="AE1224" s="498" t="s">
        <v>2271</v>
      </c>
      <c r="AF1224" s="498" t="s">
        <v>2271</v>
      </c>
      <c r="AG1224" s="498" t="s">
        <v>2271</v>
      </c>
      <c r="AH1224" s="498" t="s">
        <v>2271</v>
      </c>
      <c r="AI1224" s="498" t="s">
        <v>2271</v>
      </c>
      <c r="AJ1224" s="498" t="s">
        <v>2271</v>
      </c>
      <c r="AK1224" s="498" t="s">
        <v>2271</v>
      </c>
      <c r="AL1224" s="498" t="s">
        <v>2271</v>
      </c>
      <c r="AM1224" s="498" t="s">
        <v>2271</v>
      </c>
    </row>
    <row r="1225" spans="2:39" ht="12" hidden="1" customHeight="1" outlineLevel="1" x14ac:dyDescent="0.3">
      <c r="B1225"/>
      <c r="C1225" s="714" t="s">
        <v>3423</v>
      </c>
      <c r="D1225" s="712"/>
      <c r="E1225" s="488" t="s">
        <v>3447</v>
      </c>
      <c r="F1225" s="498" t="s">
        <v>2271</v>
      </c>
      <c r="G1225" s="498" t="s">
        <v>2271</v>
      </c>
      <c r="H1225" s="498" t="s">
        <v>2271</v>
      </c>
      <c r="I1225" s="498" t="s">
        <v>2271</v>
      </c>
      <c r="J1225" s="498" t="s">
        <v>2271</v>
      </c>
      <c r="K1225" s="498" t="s">
        <v>2271</v>
      </c>
      <c r="L1225" s="498" t="s">
        <v>2271</v>
      </c>
      <c r="M1225" s="498" t="s">
        <v>2271</v>
      </c>
      <c r="N1225" s="498" t="s">
        <v>2271</v>
      </c>
      <c r="O1225" s="498" t="s">
        <v>2271</v>
      </c>
      <c r="P1225" s="498" t="s">
        <v>2271</v>
      </c>
      <c r="Q1225" s="498" t="s">
        <v>2271</v>
      </c>
      <c r="R1225" s="498" t="s">
        <v>2271</v>
      </c>
      <c r="S1225" s="498" t="s">
        <v>2271</v>
      </c>
      <c r="T1225" s="498" t="s">
        <v>2271</v>
      </c>
      <c r="U1225" s="498" t="s">
        <v>2271</v>
      </c>
      <c r="V1225" s="498" t="s">
        <v>2271</v>
      </c>
      <c r="W1225" s="498" t="s">
        <v>2271</v>
      </c>
      <c r="X1225" s="498" t="s">
        <v>2271</v>
      </c>
      <c r="Y1225" s="498" t="s">
        <v>2271</v>
      </c>
      <c r="Z1225" s="498" t="s">
        <v>2271</v>
      </c>
      <c r="AA1225" s="498" t="s">
        <v>2271</v>
      </c>
      <c r="AB1225" s="498" t="s">
        <v>2271</v>
      </c>
      <c r="AC1225" s="498" t="s">
        <v>2271</v>
      </c>
      <c r="AD1225" s="498" t="s">
        <v>2271</v>
      </c>
      <c r="AE1225" s="498" t="s">
        <v>2271</v>
      </c>
      <c r="AF1225" s="498" t="s">
        <v>2271</v>
      </c>
      <c r="AG1225" s="498" t="s">
        <v>2271</v>
      </c>
      <c r="AH1225" s="498" t="s">
        <v>2271</v>
      </c>
      <c r="AI1225" s="498" t="s">
        <v>2271</v>
      </c>
      <c r="AJ1225" s="498" t="s">
        <v>2271</v>
      </c>
      <c r="AK1225" s="498" t="s">
        <v>2271</v>
      </c>
      <c r="AL1225" s="498" t="s">
        <v>2271</v>
      </c>
      <c r="AM1225" s="498" t="s">
        <v>2271</v>
      </c>
    </row>
    <row r="1226" spans="2:39" ht="12" hidden="1" customHeight="1" outlineLevel="1" x14ac:dyDescent="0.3">
      <c r="B1226"/>
      <c r="C1226" s="714" t="s">
        <v>3425</v>
      </c>
      <c r="D1226" s="712"/>
      <c r="E1226" s="488" t="s">
        <v>3448</v>
      </c>
      <c r="F1226" s="498" t="s">
        <v>2271</v>
      </c>
      <c r="G1226" s="498" t="s">
        <v>2271</v>
      </c>
      <c r="H1226" s="498" t="s">
        <v>2271</v>
      </c>
      <c r="I1226" s="498" t="s">
        <v>2271</v>
      </c>
      <c r="J1226" s="498" t="s">
        <v>2271</v>
      </c>
      <c r="K1226" s="498" t="s">
        <v>2271</v>
      </c>
      <c r="L1226" s="498" t="s">
        <v>2271</v>
      </c>
      <c r="M1226" s="498" t="s">
        <v>2271</v>
      </c>
      <c r="N1226" s="498" t="s">
        <v>2271</v>
      </c>
      <c r="O1226" s="498" t="s">
        <v>2271</v>
      </c>
      <c r="P1226" s="498" t="s">
        <v>2271</v>
      </c>
      <c r="Q1226" s="498" t="s">
        <v>2271</v>
      </c>
      <c r="R1226" s="498" t="s">
        <v>2271</v>
      </c>
      <c r="S1226" s="498" t="s">
        <v>2271</v>
      </c>
      <c r="T1226" s="498" t="s">
        <v>2271</v>
      </c>
      <c r="U1226" s="498" t="s">
        <v>2271</v>
      </c>
      <c r="V1226" s="498" t="s">
        <v>2271</v>
      </c>
      <c r="W1226" s="498" t="s">
        <v>2271</v>
      </c>
      <c r="X1226" s="498" t="s">
        <v>2271</v>
      </c>
      <c r="Y1226" s="498" t="s">
        <v>2271</v>
      </c>
      <c r="Z1226" s="498" t="s">
        <v>2271</v>
      </c>
      <c r="AA1226" s="498" t="s">
        <v>2271</v>
      </c>
      <c r="AB1226" s="498" t="s">
        <v>2271</v>
      </c>
      <c r="AC1226" s="498" t="s">
        <v>2271</v>
      </c>
      <c r="AD1226" s="498" t="s">
        <v>2271</v>
      </c>
      <c r="AE1226" s="498" t="s">
        <v>2271</v>
      </c>
      <c r="AF1226" s="498" t="s">
        <v>2271</v>
      </c>
      <c r="AG1226" s="498" t="s">
        <v>2271</v>
      </c>
      <c r="AH1226" s="498" t="s">
        <v>2271</v>
      </c>
      <c r="AI1226" s="498" t="s">
        <v>2271</v>
      </c>
      <c r="AJ1226" s="498" t="s">
        <v>2271</v>
      </c>
      <c r="AK1226" s="498" t="s">
        <v>2271</v>
      </c>
      <c r="AL1226" s="498" t="s">
        <v>2271</v>
      </c>
      <c r="AM1226" s="498" t="s">
        <v>2271</v>
      </c>
    </row>
    <row r="1227" spans="2:39" ht="12" hidden="1" customHeight="1" outlineLevel="1" x14ac:dyDescent="0.3">
      <c r="B1227"/>
      <c r="C1227" s="714" t="s">
        <v>3427</v>
      </c>
      <c r="D1227" s="712"/>
      <c r="E1227" s="488" t="s">
        <v>3449</v>
      </c>
      <c r="F1227" s="498" t="s">
        <v>2271</v>
      </c>
      <c r="G1227" s="498" t="s">
        <v>2271</v>
      </c>
      <c r="H1227" s="498" t="s">
        <v>2271</v>
      </c>
      <c r="I1227" s="498" t="s">
        <v>2271</v>
      </c>
      <c r="J1227" s="498" t="s">
        <v>2271</v>
      </c>
      <c r="K1227" s="498" t="s">
        <v>2271</v>
      </c>
      <c r="L1227" s="498" t="s">
        <v>2271</v>
      </c>
      <c r="M1227" s="498" t="s">
        <v>2271</v>
      </c>
      <c r="N1227" s="498" t="s">
        <v>2271</v>
      </c>
      <c r="O1227" s="498" t="s">
        <v>2271</v>
      </c>
      <c r="P1227" s="498" t="s">
        <v>2271</v>
      </c>
      <c r="Q1227" s="498" t="s">
        <v>2271</v>
      </c>
      <c r="R1227" s="498" t="s">
        <v>2271</v>
      </c>
      <c r="S1227" s="498" t="s">
        <v>2271</v>
      </c>
      <c r="T1227" s="498" t="s">
        <v>2271</v>
      </c>
      <c r="U1227" s="498" t="s">
        <v>2271</v>
      </c>
      <c r="V1227" s="498" t="s">
        <v>2271</v>
      </c>
      <c r="W1227" s="498" t="s">
        <v>2271</v>
      </c>
      <c r="X1227" s="498" t="s">
        <v>2271</v>
      </c>
      <c r="Y1227" s="498" t="s">
        <v>2271</v>
      </c>
      <c r="Z1227" s="498" t="s">
        <v>2271</v>
      </c>
      <c r="AA1227" s="498" t="s">
        <v>2271</v>
      </c>
      <c r="AB1227" s="498" t="s">
        <v>2271</v>
      </c>
      <c r="AC1227" s="498" t="s">
        <v>2271</v>
      </c>
      <c r="AD1227" s="498" t="s">
        <v>2271</v>
      </c>
      <c r="AE1227" s="498" t="s">
        <v>2271</v>
      </c>
      <c r="AF1227" s="498" t="s">
        <v>2271</v>
      </c>
      <c r="AG1227" s="498" t="s">
        <v>2271</v>
      </c>
      <c r="AH1227" s="498" t="s">
        <v>2271</v>
      </c>
      <c r="AI1227" s="498" t="s">
        <v>2271</v>
      </c>
      <c r="AJ1227" s="498" t="s">
        <v>2271</v>
      </c>
      <c r="AK1227" s="498" t="s">
        <v>2271</v>
      </c>
      <c r="AL1227" s="498" t="s">
        <v>2271</v>
      </c>
      <c r="AM1227" s="498" t="s">
        <v>2271</v>
      </c>
    </row>
    <row r="1228" spans="2:39" ht="12" hidden="1" customHeight="1" outlineLevel="1" x14ac:dyDescent="0.3">
      <c r="B1228"/>
      <c r="C1228" s="714" t="s">
        <v>3429</v>
      </c>
      <c r="D1228" s="712"/>
      <c r="E1228" s="488" t="s">
        <v>3450</v>
      </c>
      <c r="F1228" s="498" t="s">
        <v>2271</v>
      </c>
      <c r="G1228" s="498" t="s">
        <v>2271</v>
      </c>
      <c r="H1228" s="498" t="s">
        <v>2271</v>
      </c>
      <c r="I1228" s="498" t="s">
        <v>2271</v>
      </c>
      <c r="J1228" s="498" t="s">
        <v>2271</v>
      </c>
      <c r="K1228" s="498" t="s">
        <v>2271</v>
      </c>
      <c r="L1228" s="498" t="s">
        <v>2271</v>
      </c>
      <c r="M1228" s="498" t="s">
        <v>2271</v>
      </c>
      <c r="N1228" s="498" t="s">
        <v>2271</v>
      </c>
      <c r="O1228" s="498" t="s">
        <v>2271</v>
      </c>
      <c r="P1228" s="498" t="s">
        <v>2271</v>
      </c>
      <c r="Q1228" s="498" t="s">
        <v>2271</v>
      </c>
      <c r="R1228" s="498" t="s">
        <v>2271</v>
      </c>
      <c r="S1228" s="498" t="s">
        <v>2271</v>
      </c>
      <c r="T1228" s="498" t="s">
        <v>2271</v>
      </c>
      <c r="U1228" s="498" t="s">
        <v>2271</v>
      </c>
      <c r="V1228" s="498" t="s">
        <v>2271</v>
      </c>
      <c r="W1228" s="498" t="s">
        <v>2271</v>
      </c>
      <c r="X1228" s="498" t="s">
        <v>2271</v>
      </c>
      <c r="Y1228" s="498" t="s">
        <v>2271</v>
      </c>
      <c r="Z1228" s="498" t="s">
        <v>2271</v>
      </c>
      <c r="AA1228" s="498" t="s">
        <v>2271</v>
      </c>
      <c r="AB1228" s="498" t="s">
        <v>2271</v>
      </c>
      <c r="AC1228" s="498" t="s">
        <v>2271</v>
      </c>
      <c r="AD1228" s="498" t="s">
        <v>2271</v>
      </c>
      <c r="AE1228" s="498" t="s">
        <v>2271</v>
      </c>
      <c r="AF1228" s="498" t="s">
        <v>2271</v>
      </c>
      <c r="AG1228" s="498" t="s">
        <v>2271</v>
      </c>
      <c r="AH1228" s="498" t="s">
        <v>2271</v>
      </c>
      <c r="AI1228" s="498" t="s">
        <v>2271</v>
      </c>
      <c r="AJ1228" s="498" t="s">
        <v>2271</v>
      </c>
      <c r="AK1228" s="498" t="s">
        <v>2271</v>
      </c>
      <c r="AL1228" s="498" t="s">
        <v>2271</v>
      </c>
      <c r="AM1228" s="498" t="s">
        <v>2271</v>
      </c>
    </row>
    <row r="1229" spans="2:39" ht="12" hidden="1" customHeight="1" outlineLevel="1" x14ac:dyDescent="0.3">
      <c r="B1229"/>
      <c r="C1229" s="714" t="s">
        <v>3431</v>
      </c>
      <c r="D1229" s="712"/>
      <c r="E1229" s="488" t="s">
        <v>3451</v>
      </c>
      <c r="F1229" s="498" t="s">
        <v>2271</v>
      </c>
      <c r="G1229" s="498" t="s">
        <v>2271</v>
      </c>
      <c r="H1229" s="498" t="s">
        <v>2271</v>
      </c>
      <c r="I1229" s="498" t="s">
        <v>2271</v>
      </c>
      <c r="J1229" s="498" t="s">
        <v>2271</v>
      </c>
      <c r="K1229" s="498" t="s">
        <v>2271</v>
      </c>
      <c r="L1229" s="498" t="s">
        <v>2271</v>
      </c>
      <c r="M1229" s="498" t="s">
        <v>2271</v>
      </c>
      <c r="N1229" s="498" t="s">
        <v>2271</v>
      </c>
      <c r="O1229" s="498" t="s">
        <v>2271</v>
      </c>
      <c r="P1229" s="498" t="s">
        <v>2271</v>
      </c>
      <c r="Q1229" s="498" t="s">
        <v>2271</v>
      </c>
      <c r="R1229" s="498" t="s">
        <v>2271</v>
      </c>
      <c r="S1229" s="498" t="s">
        <v>2271</v>
      </c>
      <c r="T1229" s="498" t="s">
        <v>2271</v>
      </c>
      <c r="U1229" s="498" t="s">
        <v>2271</v>
      </c>
      <c r="V1229" s="498" t="s">
        <v>2271</v>
      </c>
      <c r="W1229" s="498" t="s">
        <v>2271</v>
      </c>
      <c r="X1229" s="498" t="s">
        <v>2271</v>
      </c>
      <c r="Y1229" s="498" t="s">
        <v>2271</v>
      </c>
      <c r="Z1229" s="498" t="s">
        <v>2271</v>
      </c>
      <c r="AA1229" s="498" t="s">
        <v>2271</v>
      </c>
      <c r="AB1229" s="498" t="s">
        <v>2271</v>
      </c>
      <c r="AC1229" s="498" t="s">
        <v>2271</v>
      </c>
      <c r="AD1229" s="498" t="s">
        <v>2271</v>
      </c>
      <c r="AE1229" s="498" t="s">
        <v>2271</v>
      </c>
      <c r="AF1229" s="498" t="s">
        <v>2271</v>
      </c>
      <c r="AG1229" s="498" t="s">
        <v>2271</v>
      </c>
      <c r="AH1229" s="498" t="s">
        <v>2271</v>
      </c>
      <c r="AI1229" s="498" t="s">
        <v>2271</v>
      </c>
      <c r="AJ1229" s="498" t="s">
        <v>2271</v>
      </c>
      <c r="AK1229" s="498" t="s">
        <v>2271</v>
      </c>
      <c r="AL1229" s="498" t="s">
        <v>2271</v>
      </c>
      <c r="AM1229" s="498" t="s">
        <v>2271</v>
      </c>
    </row>
    <row r="1230" spans="2:39" ht="12" hidden="1" customHeight="1" outlineLevel="1" x14ac:dyDescent="0.3">
      <c r="B1230"/>
      <c r="C1230" s="714" t="s">
        <v>3433</v>
      </c>
      <c r="D1230" s="712"/>
      <c r="E1230" s="488" t="s">
        <v>3452</v>
      </c>
      <c r="F1230" s="498" t="s">
        <v>2271</v>
      </c>
      <c r="G1230" s="498" t="s">
        <v>2271</v>
      </c>
      <c r="H1230" s="498" t="s">
        <v>2271</v>
      </c>
      <c r="I1230" s="498" t="s">
        <v>2271</v>
      </c>
      <c r="J1230" s="498" t="s">
        <v>2271</v>
      </c>
      <c r="K1230" s="498" t="s">
        <v>2271</v>
      </c>
      <c r="L1230" s="498" t="s">
        <v>2271</v>
      </c>
      <c r="M1230" s="498" t="s">
        <v>2271</v>
      </c>
      <c r="N1230" s="498" t="s">
        <v>2271</v>
      </c>
      <c r="O1230" s="498" t="s">
        <v>2271</v>
      </c>
      <c r="P1230" s="498" t="s">
        <v>2271</v>
      </c>
      <c r="Q1230" s="498" t="s">
        <v>2271</v>
      </c>
      <c r="R1230" s="498" t="s">
        <v>2271</v>
      </c>
      <c r="S1230" s="498" t="s">
        <v>2271</v>
      </c>
      <c r="T1230" s="498" t="s">
        <v>2271</v>
      </c>
      <c r="U1230" s="498" t="s">
        <v>2271</v>
      </c>
      <c r="V1230" s="498" t="s">
        <v>2271</v>
      </c>
      <c r="W1230" s="498" t="s">
        <v>2271</v>
      </c>
      <c r="X1230" s="498" t="s">
        <v>2271</v>
      </c>
      <c r="Y1230" s="498" t="s">
        <v>2271</v>
      </c>
      <c r="Z1230" s="498" t="s">
        <v>2271</v>
      </c>
      <c r="AA1230" s="498" t="s">
        <v>2271</v>
      </c>
      <c r="AB1230" s="498" t="s">
        <v>2271</v>
      </c>
      <c r="AC1230" s="498" t="s">
        <v>2271</v>
      </c>
      <c r="AD1230" s="498" t="s">
        <v>2271</v>
      </c>
      <c r="AE1230" s="498" t="s">
        <v>2271</v>
      </c>
      <c r="AF1230" s="498" t="s">
        <v>2271</v>
      </c>
      <c r="AG1230" s="498" t="s">
        <v>2271</v>
      </c>
      <c r="AH1230" s="498" t="s">
        <v>2271</v>
      </c>
      <c r="AI1230" s="498" t="s">
        <v>2271</v>
      </c>
      <c r="AJ1230" s="498" t="s">
        <v>2271</v>
      </c>
      <c r="AK1230" s="498" t="s">
        <v>2271</v>
      </c>
      <c r="AL1230" s="498" t="s">
        <v>2271</v>
      </c>
      <c r="AM1230" s="498" t="s">
        <v>2271</v>
      </c>
    </row>
    <row r="1231" spans="2:39" ht="12" hidden="1" customHeight="1" outlineLevel="1" x14ac:dyDescent="0.3">
      <c r="B1231"/>
      <c r="C1231" s="714" t="s">
        <v>3435</v>
      </c>
      <c r="D1231" s="712"/>
      <c r="E1231" s="488" t="s">
        <v>3453</v>
      </c>
      <c r="F1231" s="498" t="s">
        <v>2271</v>
      </c>
      <c r="G1231" s="498" t="s">
        <v>2271</v>
      </c>
      <c r="H1231" s="498" t="s">
        <v>2271</v>
      </c>
      <c r="I1231" s="498" t="s">
        <v>2271</v>
      </c>
      <c r="J1231" s="498" t="s">
        <v>2271</v>
      </c>
      <c r="K1231" s="498" t="s">
        <v>2271</v>
      </c>
      <c r="L1231" s="498" t="s">
        <v>2271</v>
      </c>
      <c r="M1231" s="498" t="s">
        <v>2271</v>
      </c>
      <c r="N1231" s="498" t="s">
        <v>2271</v>
      </c>
      <c r="O1231" s="498" t="s">
        <v>2271</v>
      </c>
      <c r="P1231" s="498" t="s">
        <v>2271</v>
      </c>
      <c r="Q1231" s="498" t="s">
        <v>2271</v>
      </c>
      <c r="R1231" s="498" t="s">
        <v>2271</v>
      </c>
      <c r="S1231" s="498" t="s">
        <v>2271</v>
      </c>
      <c r="T1231" s="498" t="s">
        <v>2271</v>
      </c>
      <c r="U1231" s="498" t="s">
        <v>2271</v>
      </c>
      <c r="V1231" s="498" t="s">
        <v>2271</v>
      </c>
      <c r="W1231" s="498" t="s">
        <v>2271</v>
      </c>
      <c r="X1231" s="498" t="s">
        <v>2271</v>
      </c>
      <c r="Y1231" s="498" t="s">
        <v>2271</v>
      </c>
      <c r="Z1231" s="498" t="s">
        <v>2271</v>
      </c>
      <c r="AA1231" s="498" t="s">
        <v>2271</v>
      </c>
      <c r="AB1231" s="498" t="s">
        <v>2271</v>
      </c>
      <c r="AC1231" s="498" t="s">
        <v>2271</v>
      </c>
      <c r="AD1231" s="498" t="s">
        <v>2271</v>
      </c>
      <c r="AE1231" s="498" t="s">
        <v>2271</v>
      </c>
      <c r="AF1231" s="498" t="s">
        <v>2271</v>
      </c>
      <c r="AG1231" s="498" t="s">
        <v>2271</v>
      </c>
      <c r="AH1231" s="498" t="s">
        <v>2271</v>
      </c>
      <c r="AI1231" s="498" t="s">
        <v>2271</v>
      </c>
      <c r="AJ1231" s="498" t="s">
        <v>2271</v>
      </c>
      <c r="AK1231" s="498" t="s">
        <v>2271</v>
      </c>
      <c r="AL1231" s="498" t="s">
        <v>2271</v>
      </c>
      <c r="AM1231" s="498" t="s">
        <v>2271</v>
      </c>
    </row>
    <row r="1232" spans="2:39" ht="12" hidden="1" customHeight="1" outlineLevel="1" x14ac:dyDescent="0.3">
      <c r="B1232"/>
      <c r="C1232" s="714" t="s">
        <v>3407</v>
      </c>
      <c r="D1232" s="712"/>
      <c r="E1232" s="488" t="s">
        <v>3454</v>
      </c>
      <c r="F1232" s="498" t="s">
        <v>2271</v>
      </c>
      <c r="G1232" s="498" t="s">
        <v>2271</v>
      </c>
      <c r="H1232" s="498" t="s">
        <v>2271</v>
      </c>
      <c r="I1232" s="498" t="s">
        <v>2271</v>
      </c>
      <c r="J1232" s="498" t="s">
        <v>2271</v>
      </c>
      <c r="K1232" s="498" t="s">
        <v>2271</v>
      </c>
      <c r="L1232" s="498" t="s">
        <v>2271</v>
      </c>
      <c r="M1232" s="498" t="s">
        <v>2271</v>
      </c>
      <c r="N1232" s="498" t="s">
        <v>2271</v>
      </c>
      <c r="O1232" s="498" t="s">
        <v>2271</v>
      </c>
      <c r="P1232" s="498" t="s">
        <v>2271</v>
      </c>
      <c r="Q1232" s="498" t="s">
        <v>2271</v>
      </c>
      <c r="R1232" s="498" t="s">
        <v>2271</v>
      </c>
      <c r="S1232" s="498" t="s">
        <v>2271</v>
      </c>
      <c r="T1232" s="498" t="s">
        <v>2271</v>
      </c>
      <c r="U1232" s="498" t="s">
        <v>2271</v>
      </c>
      <c r="V1232" s="498" t="s">
        <v>2271</v>
      </c>
      <c r="W1232" s="498" t="s">
        <v>2271</v>
      </c>
      <c r="X1232" s="498" t="s">
        <v>2271</v>
      </c>
      <c r="Y1232" s="498" t="s">
        <v>2271</v>
      </c>
      <c r="Z1232" s="498" t="s">
        <v>2271</v>
      </c>
      <c r="AA1232" s="498" t="s">
        <v>2271</v>
      </c>
      <c r="AB1232" s="498" t="s">
        <v>2271</v>
      </c>
      <c r="AC1232" s="498" t="s">
        <v>2271</v>
      </c>
      <c r="AD1232" s="498" t="s">
        <v>2271</v>
      </c>
      <c r="AE1232" s="498" t="s">
        <v>2271</v>
      </c>
      <c r="AF1232" s="498" t="s">
        <v>2271</v>
      </c>
      <c r="AG1232" s="498" t="s">
        <v>2271</v>
      </c>
      <c r="AH1232" s="498" t="s">
        <v>2271</v>
      </c>
      <c r="AI1232" s="498" t="s">
        <v>2271</v>
      </c>
      <c r="AJ1232" s="498" t="s">
        <v>2271</v>
      </c>
      <c r="AK1232" s="498" t="s">
        <v>2271</v>
      </c>
      <c r="AL1232" s="498" t="s">
        <v>2271</v>
      </c>
      <c r="AM1232" s="498" t="s">
        <v>2271</v>
      </c>
    </row>
    <row r="1233" spans="2:51" ht="12" hidden="1" customHeight="1" outlineLevel="1" x14ac:dyDescent="0.3">
      <c r="B1233"/>
      <c r="C1233" s="714" t="s">
        <v>3409</v>
      </c>
      <c r="D1233" s="712"/>
      <c r="E1233" s="488" t="s">
        <v>3455</v>
      </c>
      <c r="F1233" s="498" t="s">
        <v>2271</v>
      </c>
      <c r="G1233" s="498" t="s">
        <v>2271</v>
      </c>
      <c r="H1233" s="498" t="s">
        <v>2271</v>
      </c>
      <c r="I1233" s="498" t="s">
        <v>2271</v>
      </c>
      <c r="J1233" s="498" t="s">
        <v>2271</v>
      </c>
      <c r="K1233" s="498" t="s">
        <v>2271</v>
      </c>
      <c r="L1233" s="498" t="s">
        <v>2271</v>
      </c>
      <c r="M1233" s="498" t="s">
        <v>2271</v>
      </c>
      <c r="N1233" s="498" t="s">
        <v>2271</v>
      </c>
      <c r="O1233" s="498" t="s">
        <v>2271</v>
      </c>
      <c r="P1233" s="498" t="s">
        <v>2271</v>
      </c>
      <c r="Q1233" s="498" t="s">
        <v>2271</v>
      </c>
      <c r="R1233" s="498" t="s">
        <v>2271</v>
      </c>
      <c r="S1233" s="498" t="s">
        <v>2271</v>
      </c>
      <c r="T1233" s="498" t="s">
        <v>2271</v>
      </c>
      <c r="U1233" s="498" t="s">
        <v>2271</v>
      </c>
      <c r="V1233" s="498" t="s">
        <v>2271</v>
      </c>
      <c r="W1233" s="498" t="s">
        <v>2271</v>
      </c>
      <c r="X1233" s="498" t="s">
        <v>2271</v>
      </c>
      <c r="Y1233" s="498" t="s">
        <v>2271</v>
      </c>
      <c r="Z1233" s="498" t="s">
        <v>2271</v>
      </c>
      <c r="AA1233" s="498" t="s">
        <v>2271</v>
      </c>
      <c r="AB1233" s="498" t="s">
        <v>2271</v>
      </c>
      <c r="AC1233" s="498" t="s">
        <v>2271</v>
      </c>
      <c r="AD1233" s="498" t="s">
        <v>2271</v>
      </c>
      <c r="AE1233" s="498" t="s">
        <v>2271</v>
      </c>
      <c r="AF1233" s="498" t="s">
        <v>2271</v>
      </c>
      <c r="AG1233" s="498" t="s">
        <v>2271</v>
      </c>
      <c r="AH1233" s="498" t="s">
        <v>2271</v>
      </c>
      <c r="AI1233" s="498" t="s">
        <v>2271</v>
      </c>
      <c r="AJ1233" s="498" t="s">
        <v>2271</v>
      </c>
      <c r="AK1233" s="498" t="s">
        <v>2271</v>
      </c>
      <c r="AL1233" s="498" t="s">
        <v>2271</v>
      </c>
      <c r="AM1233" s="498" t="s">
        <v>2271</v>
      </c>
    </row>
    <row r="1234" spans="2:51" ht="12" hidden="1" customHeight="1" outlineLevel="1" x14ac:dyDescent="0.3">
      <c r="B1234"/>
      <c r="C1234" s="714" t="s">
        <v>3411</v>
      </c>
      <c r="D1234" s="712"/>
      <c r="E1234" s="488" t="s">
        <v>3456</v>
      </c>
      <c r="F1234" s="498" t="s">
        <v>2271</v>
      </c>
      <c r="G1234" s="498" t="s">
        <v>2271</v>
      </c>
      <c r="H1234" s="498" t="s">
        <v>2271</v>
      </c>
      <c r="I1234" s="498" t="s">
        <v>2271</v>
      </c>
      <c r="J1234" s="498" t="s">
        <v>2271</v>
      </c>
      <c r="K1234" s="498" t="s">
        <v>2271</v>
      </c>
      <c r="L1234" s="498" t="s">
        <v>2271</v>
      </c>
      <c r="M1234" s="498" t="s">
        <v>2271</v>
      </c>
      <c r="N1234" s="498" t="s">
        <v>2271</v>
      </c>
      <c r="O1234" s="498" t="s">
        <v>2271</v>
      </c>
      <c r="P1234" s="498" t="s">
        <v>2271</v>
      </c>
      <c r="Q1234" s="498" t="s">
        <v>2271</v>
      </c>
      <c r="R1234" s="498" t="s">
        <v>2271</v>
      </c>
      <c r="S1234" s="498" t="s">
        <v>2271</v>
      </c>
      <c r="T1234" s="498" t="s">
        <v>2271</v>
      </c>
      <c r="U1234" s="498" t="s">
        <v>2271</v>
      </c>
      <c r="V1234" s="498" t="s">
        <v>2271</v>
      </c>
      <c r="W1234" s="498" t="s">
        <v>2271</v>
      </c>
      <c r="X1234" s="498" t="s">
        <v>2271</v>
      </c>
      <c r="Y1234" s="498" t="s">
        <v>2271</v>
      </c>
      <c r="Z1234" s="498" t="s">
        <v>2271</v>
      </c>
      <c r="AA1234" s="498" t="s">
        <v>2271</v>
      </c>
      <c r="AB1234" s="498" t="s">
        <v>2271</v>
      </c>
      <c r="AC1234" s="498" t="s">
        <v>2271</v>
      </c>
      <c r="AD1234" s="498" t="s">
        <v>2271</v>
      </c>
      <c r="AE1234" s="498" t="s">
        <v>2271</v>
      </c>
      <c r="AF1234" s="498" t="s">
        <v>2271</v>
      </c>
      <c r="AG1234" s="498" t="s">
        <v>2271</v>
      </c>
      <c r="AH1234" s="498" t="s">
        <v>2271</v>
      </c>
      <c r="AI1234" s="498" t="s">
        <v>2271</v>
      </c>
      <c r="AJ1234" s="498" t="s">
        <v>2271</v>
      </c>
      <c r="AK1234" s="498" t="s">
        <v>2271</v>
      </c>
      <c r="AL1234" s="498" t="s">
        <v>2271</v>
      </c>
      <c r="AM1234" s="498" t="s">
        <v>2271</v>
      </c>
    </row>
    <row r="1235" spans="2:51" ht="12" hidden="1" customHeight="1" outlineLevel="1" x14ac:dyDescent="0.3">
      <c r="B1235"/>
      <c r="C1235" s="714" t="s">
        <v>3413</v>
      </c>
      <c r="D1235" s="712"/>
      <c r="E1235" s="488" t="s">
        <v>3457</v>
      </c>
      <c r="F1235" s="498" t="s">
        <v>2271</v>
      </c>
      <c r="G1235" s="498" t="s">
        <v>2271</v>
      </c>
      <c r="H1235" s="498" t="s">
        <v>2271</v>
      </c>
      <c r="I1235" s="498" t="s">
        <v>2271</v>
      </c>
      <c r="J1235" s="498" t="s">
        <v>2271</v>
      </c>
      <c r="K1235" s="498" t="s">
        <v>2271</v>
      </c>
      <c r="L1235" s="498" t="s">
        <v>2271</v>
      </c>
      <c r="M1235" s="498" t="s">
        <v>2271</v>
      </c>
      <c r="N1235" s="498" t="s">
        <v>2271</v>
      </c>
      <c r="O1235" s="498" t="s">
        <v>2271</v>
      </c>
      <c r="P1235" s="498" t="s">
        <v>2271</v>
      </c>
      <c r="Q1235" s="498" t="s">
        <v>2271</v>
      </c>
      <c r="R1235" s="498" t="s">
        <v>2271</v>
      </c>
      <c r="S1235" s="498" t="s">
        <v>2271</v>
      </c>
      <c r="T1235" s="498" t="s">
        <v>2271</v>
      </c>
      <c r="U1235" s="498" t="s">
        <v>2271</v>
      </c>
      <c r="V1235" s="498" t="s">
        <v>2271</v>
      </c>
      <c r="W1235" s="498" t="s">
        <v>2271</v>
      </c>
      <c r="X1235" s="498" t="s">
        <v>2271</v>
      </c>
      <c r="Y1235" s="498" t="s">
        <v>2271</v>
      </c>
      <c r="Z1235" s="498" t="s">
        <v>2271</v>
      </c>
      <c r="AA1235" s="498" t="s">
        <v>2271</v>
      </c>
      <c r="AB1235" s="498" t="s">
        <v>2271</v>
      </c>
      <c r="AC1235" s="498" t="s">
        <v>2271</v>
      </c>
      <c r="AD1235" s="498" t="s">
        <v>2271</v>
      </c>
      <c r="AE1235" s="498" t="s">
        <v>2271</v>
      </c>
      <c r="AF1235" s="498" t="s">
        <v>2271</v>
      </c>
      <c r="AG1235" s="498" t="s">
        <v>2271</v>
      </c>
      <c r="AH1235" s="498" t="s">
        <v>2271</v>
      </c>
      <c r="AI1235" s="498" t="s">
        <v>2271</v>
      </c>
      <c r="AJ1235" s="498" t="s">
        <v>2271</v>
      </c>
      <c r="AK1235" s="498" t="s">
        <v>2271</v>
      </c>
      <c r="AL1235" s="498" t="s">
        <v>2271</v>
      </c>
      <c r="AM1235" s="498" t="s">
        <v>2271</v>
      </c>
    </row>
    <row r="1236" spans="2:51" ht="12" hidden="1" customHeight="1" outlineLevel="1" x14ac:dyDescent="0.3">
      <c r="B1236"/>
      <c r="C1236" s="714" t="s">
        <v>3415</v>
      </c>
      <c r="D1236" s="712"/>
      <c r="E1236" s="488" t="s">
        <v>3458</v>
      </c>
      <c r="F1236" s="498" t="s">
        <v>2271</v>
      </c>
      <c r="G1236" s="498" t="s">
        <v>2271</v>
      </c>
      <c r="H1236" s="498" t="s">
        <v>2271</v>
      </c>
      <c r="I1236" s="498" t="s">
        <v>2271</v>
      </c>
      <c r="J1236" s="498" t="s">
        <v>2271</v>
      </c>
      <c r="K1236" s="498" t="s">
        <v>2271</v>
      </c>
      <c r="L1236" s="498" t="s">
        <v>2271</v>
      </c>
      <c r="M1236" s="498" t="s">
        <v>2271</v>
      </c>
      <c r="N1236" s="498" t="s">
        <v>2271</v>
      </c>
      <c r="O1236" s="498" t="s">
        <v>2271</v>
      </c>
      <c r="P1236" s="498" t="s">
        <v>2271</v>
      </c>
      <c r="Q1236" s="498" t="s">
        <v>2271</v>
      </c>
      <c r="R1236" s="498" t="s">
        <v>2271</v>
      </c>
      <c r="S1236" s="498" t="s">
        <v>2271</v>
      </c>
      <c r="T1236" s="498" t="s">
        <v>2271</v>
      </c>
      <c r="U1236" s="498" t="s">
        <v>2271</v>
      </c>
      <c r="V1236" s="498" t="s">
        <v>2271</v>
      </c>
      <c r="W1236" s="498" t="s">
        <v>2271</v>
      </c>
      <c r="X1236" s="498" t="s">
        <v>2271</v>
      </c>
      <c r="Y1236" s="498" t="s">
        <v>2271</v>
      </c>
      <c r="Z1236" s="498" t="s">
        <v>2271</v>
      </c>
      <c r="AA1236" s="498" t="s">
        <v>2271</v>
      </c>
      <c r="AB1236" s="498" t="s">
        <v>2271</v>
      </c>
      <c r="AC1236" s="498" t="s">
        <v>2271</v>
      </c>
      <c r="AD1236" s="498" t="s">
        <v>2271</v>
      </c>
      <c r="AE1236" s="498" t="s">
        <v>2271</v>
      </c>
      <c r="AF1236" s="498" t="s">
        <v>2271</v>
      </c>
      <c r="AG1236" s="498" t="s">
        <v>2271</v>
      </c>
      <c r="AH1236" s="498" t="s">
        <v>2271</v>
      </c>
      <c r="AI1236" s="498" t="s">
        <v>2271</v>
      </c>
      <c r="AJ1236" s="498" t="s">
        <v>2271</v>
      </c>
      <c r="AK1236" s="498" t="s">
        <v>2271</v>
      </c>
      <c r="AL1236" s="498" t="s">
        <v>2271</v>
      </c>
      <c r="AM1236" s="498" t="s">
        <v>2271</v>
      </c>
    </row>
    <row r="1237" spans="2:51" ht="12" hidden="1" customHeight="1" outlineLevel="1" x14ac:dyDescent="0.3">
      <c r="B1237" s="297"/>
      <c r="C1237" s="714" t="s">
        <v>3459</v>
      </c>
      <c r="D1237" s="712"/>
      <c r="E1237" s="488" t="s">
        <v>3460</v>
      </c>
      <c r="F1237" s="498" t="s">
        <v>2271</v>
      </c>
      <c r="G1237" s="498" t="s">
        <v>2271</v>
      </c>
      <c r="H1237" s="498" t="s">
        <v>2271</v>
      </c>
      <c r="I1237" s="498" t="s">
        <v>2271</v>
      </c>
      <c r="J1237" s="498" t="s">
        <v>2271</v>
      </c>
      <c r="K1237" s="498" t="s">
        <v>2271</v>
      </c>
      <c r="L1237" s="498" t="s">
        <v>2271</v>
      </c>
      <c r="M1237" s="498" t="s">
        <v>2271</v>
      </c>
      <c r="N1237" s="498" t="s">
        <v>2271</v>
      </c>
      <c r="O1237" s="498" t="s">
        <v>2271</v>
      </c>
      <c r="P1237" s="498" t="s">
        <v>2271</v>
      </c>
      <c r="Q1237" s="498" t="s">
        <v>2271</v>
      </c>
      <c r="R1237" s="498" t="s">
        <v>2271</v>
      </c>
      <c r="S1237" s="498" t="s">
        <v>2271</v>
      </c>
      <c r="T1237" s="498" t="s">
        <v>2271</v>
      </c>
      <c r="U1237" s="498" t="s">
        <v>2271</v>
      </c>
      <c r="V1237" s="498" t="s">
        <v>2271</v>
      </c>
      <c r="W1237" s="498" t="s">
        <v>2271</v>
      </c>
      <c r="X1237" s="498" t="s">
        <v>2271</v>
      </c>
      <c r="Y1237" s="498" t="s">
        <v>2271</v>
      </c>
      <c r="Z1237" s="498" t="s">
        <v>2271</v>
      </c>
      <c r="AA1237" s="498" t="s">
        <v>2271</v>
      </c>
      <c r="AB1237" s="498" t="s">
        <v>2271</v>
      </c>
      <c r="AC1237" s="498" t="s">
        <v>2271</v>
      </c>
      <c r="AD1237" s="498" t="s">
        <v>2271</v>
      </c>
      <c r="AE1237" s="498" t="s">
        <v>2271</v>
      </c>
      <c r="AF1237" s="498" t="s">
        <v>2271</v>
      </c>
      <c r="AG1237" s="498" t="s">
        <v>2271</v>
      </c>
      <c r="AH1237" s="498" t="s">
        <v>2271</v>
      </c>
      <c r="AI1237" s="498" t="s">
        <v>2271</v>
      </c>
      <c r="AJ1237" s="498" t="s">
        <v>2271</v>
      </c>
      <c r="AK1237" s="498" t="s">
        <v>2271</v>
      </c>
      <c r="AL1237" s="498" t="s">
        <v>2271</v>
      </c>
      <c r="AM1237" s="498" t="s">
        <v>2271</v>
      </c>
    </row>
    <row r="1238" spans="2:51" ht="12" hidden="1" customHeight="1" outlineLevel="1" x14ac:dyDescent="0.3">
      <c r="B1238" s="297"/>
      <c r="C1238" s="714"/>
      <c r="D1238" s="712"/>
      <c r="E1238" s="712"/>
      <c r="F1238" s="712"/>
      <c r="G1238" s="712"/>
      <c r="H1238" s="712"/>
      <c r="I1238" s="712"/>
      <c r="J1238" s="712"/>
      <c r="K1238" s="712"/>
      <c r="L1238" s="712"/>
      <c r="M1238" s="712"/>
      <c r="N1238" s="712"/>
      <c r="O1238" s="712"/>
      <c r="P1238" s="712"/>
      <c r="Q1238" s="712"/>
      <c r="R1238" s="712"/>
      <c r="S1238" s="712"/>
      <c r="T1238" s="712"/>
      <c r="U1238" s="712"/>
      <c r="V1238" s="712"/>
      <c r="W1238" s="712"/>
      <c r="X1238" s="712"/>
      <c r="Y1238" s="712"/>
      <c r="Z1238" s="712"/>
      <c r="AA1238" s="712"/>
      <c r="AB1238" s="712"/>
      <c r="AC1238" s="712"/>
      <c r="AD1238" s="712"/>
      <c r="AE1238" s="712"/>
      <c r="AF1238" s="712"/>
      <c r="AG1238" s="712"/>
      <c r="AH1238" s="712"/>
      <c r="AI1238" s="712"/>
      <c r="AJ1238" s="712"/>
      <c r="AK1238" s="712"/>
      <c r="AL1238" s="712"/>
      <c r="AM1238" s="712"/>
    </row>
    <row r="1239" spans="2:51" ht="13.5" customHeight="1" collapsed="1" x14ac:dyDescent="0.3">
      <c r="B1239" s="297" t="s">
        <v>2333</v>
      </c>
      <c r="C1239" s="714" t="s">
        <v>3461</v>
      </c>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row>
    <row r="1240" spans="2:51" ht="13.5" customHeight="1" x14ac:dyDescent="0.3">
      <c r="B1240" s="297"/>
      <c r="C1240" s="714"/>
      <c r="D1240" s="715"/>
      <c r="E1240" s="488"/>
      <c r="F1240" s="497" t="s">
        <v>232</v>
      </c>
      <c r="G1240" s="497" t="s">
        <v>233</v>
      </c>
      <c r="H1240" s="497" t="s">
        <v>234</v>
      </c>
      <c r="I1240" s="497" t="s">
        <v>235</v>
      </c>
      <c r="J1240" s="497" t="s">
        <v>236</v>
      </c>
      <c r="K1240" s="497" t="s">
        <v>237</v>
      </c>
      <c r="L1240" s="497" t="s">
        <v>238</v>
      </c>
      <c r="M1240" s="497" t="s">
        <v>239</v>
      </c>
      <c r="N1240" s="497" t="s">
        <v>240</v>
      </c>
      <c r="O1240" s="497" t="s">
        <v>241</v>
      </c>
      <c r="P1240" s="497" t="s">
        <v>242</v>
      </c>
      <c r="Q1240" s="497" t="s">
        <v>243</v>
      </c>
      <c r="R1240" s="497" t="s">
        <v>244</v>
      </c>
      <c r="S1240" s="497" t="s">
        <v>245</v>
      </c>
      <c r="T1240" s="497" t="s">
        <v>246</v>
      </c>
      <c r="U1240" s="497" t="s">
        <v>247</v>
      </c>
      <c r="V1240" s="497" t="s">
        <v>248</v>
      </c>
      <c r="W1240" s="497" t="s">
        <v>249</v>
      </c>
      <c r="X1240" s="497" t="s">
        <v>250</v>
      </c>
      <c r="Y1240" s="497" t="s">
        <v>251</v>
      </c>
      <c r="Z1240" s="497" t="s">
        <v>252</v>
      </c>
      <c r="AA1240" s="497" t="s">
        <v>253</v>
      </c>
      <c r="AB1240" s="497" t="s">
        <v>254</v>
      </c>
      <c r="AC1240" s="497" t="s">
        <v>255</v>
      </c>
      <c r="AD1240" s="497" t="s">
        <v>256</v>
      </c>
      <c r="AE1240" s="497" t="s">
        <v>257</v>
      </c>
      <c r="AF1240" s="497" t="s">
        <v>258</v>
      </c>
      <c r="AG1240" s="497" t="s">
        <v>259</v>
      </c>
      <c r="AH1240" s="497" t="s">
        <v>260</v>
      </c>
      <c r="AI1240" s="497" t="s">
        <v>261</v>
      </c>
      <c r="AJ1240" s="497" t="s">
        <v>262</v>
      </c>
      <c r="AK1240" s="497" t="s">
        <v>263</v>
      </c>
      <c r="AL1240" s="497" t="s">
        <v>264</v>
      </c>
      <c r="AM1240" s="497" t="s">
        <v>265</v>
      </c>
      <c r="AN1240" s="713"/>
      <c r="AO1240"/>
      <c r="AP1240"/>
      <c r="AQ1240"/>
      <c r="AR1240"/>
      <c r="AS1240"/>
      <c r="AT1240"/>
      <c r="AU1240"/>
      <c r="AV1240"/>
      <c r="AW1240"/>
      <c r="AX1240"/>
      <c r="AY1240"/>
    </row>
    <row r="1241" spans="2:51" ht="13.5" hidden="1" customHeight="1" outlineLevel="1" x14ac:dyDescent="0.3">
      <c r="B1241" s="297"/>
      <c r="C1241" s="714"/>
      <c r="D1241" s="715"/>
      <c r="E1241" s="488" t="s">
        <v>3462</v>
      </c>
      <c r="F1241" s="498" t="s">
        <v>2271</v>
      </c>
      <c r="G1241" s="498" t="s">
        <v>2271</v>
      </c>
      <c r="H1241" s="498" t="s">
        <v>2271</v>
      </c>
      <c r="I1241" s="498" t="s">
        <v>2271</v>
      </c>
      <c r="J1241" s="498" t="s">
        <v>2271</v>
      </c>
      <c r="K1241" s="498" t="s">
        <v>2271</v>
      </c>
      <c r="L1241" s="498" t="s">
        <v>2271</v>
      </c>
      <c r="M1241" s="498" t="s">
        <v>2271</v>
      </c>
      <c r="N1241" s="498" t="s">
        <v>2271</v>
      </c>
      <c r="O1241" s="498" t="s">
        <v>2271</v>
      </c>
      <c r="P1241" s="498" t="s">
        <v>2271</v>
      </c>
      <c r="Q1241" s="498" t="s">
        <v>2271</v>
      </c>
      <c r="R1241" s="498" t="s">
        <v>2271</v>
      </c>
      <c r="S1241" s="498" t="s">
        <v>2271</v>
      </c>
      <c r="T1241" s="498" t="s">
        <v>2271</v>
      </c>
      <c r="U1241" s="498" t="s">
        <v>2271</v>
      </c>
      <c r="V1241" s="498" t="s">
        <v>2271</v>
      </c>
      <c r="W1241" s="498" t="s">
        <v>2271</v>
      </c>
      <c r="X1241" s="498" t="s">
        <v>2271</v>
      </c>
      <c r="Y1241" s="498" t="s">
        <v>2271</v>
      </c>
      <c r="Z1241" s="498" t="s">
        <v>2271</v>
      </c>
      <c r="AA1241" s="498" t="s">
        <v>2271</v>
      </c>
      <c r="AB1241" s="498" t="s">
        <v>2271</v>
      </c>
      <c r="AC1241" s="498" t="s">
        <v>2271</v>
      </c>
      <c r="AD1241" s="498" t="s">
        <v>2271</v>
      </c>
      <c r="AE1241" s="498" t="s">
        <v>2271</v>
      </c>
      <c r="AF1241" s="498" t="s">
        <v>2271</v>
      </c>
      <c r="AG1241" s="498" t="s">
        <v>2271</v>
      </c>
      <c r="AH1241" s="498" t="s">
        <v>2271</v>
      </c>
      <c r="AI1241" s="498" t="s">
        <v>2271</v>
      </c>
      <c r="AJ1241" s="498" t="s">
        <v>2271</v>
      </c>
      <c r="AK1241" s="498" t="s">
        <v>2271</v>
      </c>
      <c r="AL1241" s="498" t="s">
        <v>2271</v>
      </c>
      <c r="AM1241" s="498" t="s">
        <v>2271</v>
      </c>
      <c r="AN1241" s="713"/>
      <c r="AO1241"/>
      <c r="AP1241"/>
      <c r="AQ1241"/>
      <c r="AR1241"/>
      <c r="AS1241"/>
      <c r="AT1241"/>
      <c r="AU1241"/>
      <c r="AV1241"/>
      <c r="AW1241"/>
      <c r="AX1241"/>
      <c r="AY1241"/>
    </row>
    <row r="1242" spans="2:51" ht="13.5" hidden="1" customHeight="1" outlineLevel="1" x14ac:dyDescent="0.3">
      <c r="B1242" s="297"/>
      <c r="C1242" s="714"/>
      <c r="D1242" s="715"/>
      <c r="E1242" s="488" t="s">
        <v>3463</v>
      </c>
      <c r="F1242" s="498" t="s">
        <v>2271</v>
      </c>
      <c r="G1242" s="498" t="s">
        <v>2271</v>
      </c>
      <c r="H1242" s="498" t="s">
        <v>2271</v>
      </c>
      <c r="I1242" s="498" t="s">
        <v>2271</v>
      </c>
      <c r="J1242" s="498" t="s">
        <v>2271</v>
      </c>
      <c r="K1242" s="498" t="s">
        <v>2271</v>
      </c>
      <c r="L1242" s="498" t="s">
        <v>2271</v>
      </c>
      <c r="M1242" s="498" t="s">
        <v>2271</v>
      </c>
      <c r="N1242" s="498" t="s">
        <v>2271</v>
      </c>
      <c r="O1242" s="498" t="s">
        <v>2271</v>
      </c>
      <c r="P1242" s="498" t="s">
        <v>2271</v>
      </c>
      <c r="Q1242" s="498" t="s">
        <v>2271</v>
      </c>
      <c r="R1242" s="498" t="s">
        <v>2271</v>
      </c>
      <c r="S1242" s="498" t="s">
        <v>2271</v>
      </c>
      <c r="T1242" s="498" t="s">
        <v>2271</v>
      </c>
      <c r="U1242" s="498" t="s">
        <v>2271</v>
      </c>
      <c r="V1242" s="498" t="s">
        <v>2271</v>
      </c>
      <c r="W1242" s="498" t="s">
        <v>2271</v>
      </c>
      <c r="X1242" s="498" t="s">
        <v>2271</v>
      </c>
      <c r="Y1242" s="498" t="s">
        <v>2271</v>
      </c>
      <c r="Z1242" s="498" t="s">
        <v>2271</v>
      </c>
      <c r="AA1242" s="498" t="s">
        <v>2271</v>
      </c>
      <c r="AB1242" s="498" t="s">
        <v>2271</v>
      </c>
      <c r="AC1242" s="498" t="s">
        <v>2271</v>
      </c>
      <c r="AD1242" s="498" t="s">
        <v>2271</v>
      </c>
      <c r="AE1242" s="498" t="s">
        <v>2271</v>
      </c>
      <c r="AF1242" s="498" t="s">
        <v>2271</v>
      </c>
      <c r="AG1242" s="498" t="s">
        <v>2271</v>
      </c>
      <c r="AH1242" s="498" t="s">
        <v>2271</v>
      </c>
      <c r="AI1242" s="498" t="s">
        <v>2271</v>
      </c>
      <c r="AJ1242" s="498" t="s">
        <v>2271</v>
      </c>
      <c r="AK1242" s="498" t="s">
        <v>2271</v>
      </c>
      <c r="AL1242" s="498" t="s">
        <v>2271</v>
      </c>
      <c r="AM1242" s="498" t="s">
        <v>2271</v>
      </c>
      <c r="AN1242" s="713"/>
      <c r="AO1242"/>
      <c r="AP1242"/>
      <c r="AQ1242"/>
      <c r="AR1242"/>
      <c r="AS1242"/>
      <c r="AT1242"/>
      <c r="AU1242"/>
      <c r="AV1242"/>
      <c r="AW1242"/>
      <c r="AX1242"/>
      <c r="AY1242"/>
    </row>
    <row r="1243" spans="2:51" ht="13.5" hidden="1" customHeight="1" outlineLevel="1" x14ac:dyDescent="0.3">
      <c r="B1243" s="297"/>
      <c r="C1243" s="714"/>
      <c r="D1243" s="715"/>
      <c r="E1243" s="488" t="s">
        <v>3464</v>
      </c>
      <c r="F1243" s="498" t="s">
        <v>2271</v>
      </c>
      <c r="G1243" s="498" t="s">
        <v>2271</v>
      </c>
      <c r="H1243" s="498" t="s">
        <v>2271</v>
      </c>
      <c r="I1243" s="498" t="s">
        <v>2271</v>
      </c>
      <c r="J1243" s="498" t="s">
        <v>2271</v>
      </c>
      <c r="K1243" s="498" t="s">
        <v>2271</v>
      </c>
      <c r="L1243" s="498" t="s">
        <v>2271</v>
      </c>
      <c r="M1243" s="498" t="s">
        <v>2271</v>
      </c>
      <c r="N1243" s="498" t="s">
        <v>2271</v>
      </c>
      <c r="O1243" s="498" t="s">
        <v>2271</v>
      </c>
      <c r="P1243" s="498" t="s">
        <v>2271</v>
      </c>
      <c r="Q1243" s="498" t="s">
        <v>2271</v>
      </c>
      <c r="R1243" s="498" t="s">
        <v>2271</v>
      </c>
      <c r="S1243" s="498" t="s">
        <v>2271</v>
      </c>
      <c r="T1243" s="498" t="s">
        <v>2271</v>
      </c>
      <c r="U1243" s="498" t="s">
        <v>2271</v>
      </c>
      <c r="V1243" s="498" t="s">
        <v>2271</v>
      </c>
      <c r="W1243" s="498" t="s">
        <v>2271</v>
      </c>
      <c r="X1243" s="498" t="s">
        <v>2271</v>
      </c>
      <c r="Y1243" s="498" t="s">
        <v>2271</v>
      </c>
      <c r="Z1243" s="498" t="s">
        <v>2271</v>
      </c>
      <c r="AA1243" s="498" t="s">
        <v>2271</v>
      </c>
      <c r="AB1243" s="498" t="s">
        <v>2271</v>
      </c>
      <c r="AC1243" s="498" t="s">
        <v>2271</v>
      </c>
      <c r="AD1243" s="498" t="s">
        <v>2271</v>
      </c>
      <c r="AE1243" s="498" t="s">
        <v>2271</v>
      </c>
      <c r="AF1243" s="498" t="s">
        <v>2271</v>
      </c>
      <c r="AG1243" s="498" t="s">
        <v>2271</v>
      </c>
      <c r="AH1243" s="498" t="s">
        <v>2271</v>
      </c>
      <c r="AI1243" s="498" t="s">
        <v>2271</v>
      </c>
      <c r="AJ1243" s="498" t="s">
        <v>2271</v>
      </c>
      <c r="AK1243" s="498" t="s">
        <v>2271</v>
      </c>
      <c r="AL1243" s="498" t="s">
        <v>2271</v>
      </c>
      <c r="AM1243" s="498" t="s">
        <v>2271</v>
      </c>
      <c r="AN1243" s="713"/>
      <c r="AO1243"/>
      <c r="AP1243"/>
      <c r="AQ1243"/>
      <c r="AR1243"/>
      <c r="AS1243"/>
      <c r="AT1243"/>
      <c r="AU1243"/>
      <c r="AV1243"/>
      <c r="AW1243"/>
      <c r="AX1243"/>
      <c r="AY1243"/>
    </row>
    <row r="1244" spans="2:51" ht="13.5" hidden="1" customHeight="1" outlineLevel="1" x14ac:dyDescent="0.3">
      <c r="B1244" s="297"/>
      <c r="C1244" s="714"/>
      <c r="D1244" s="715"/>
      <c r="E1244" s="488" t="s">
        <v>3465</v>
      </c>
      <c r="F1244" s="498" t="s">
        <v>2271</v>
      </c>
      <c r="G1244" s="498" t="s">
        <v>2271</v>
      </c>
      <c r="H1244" s="498" t="s">
        <v>2271</v>
      </c>
      <c r="I1244" s="498" t="s">
        <v>2271</v>
      </c>
      <c r="J1244" s="498" t="s">
        <v>2271</v>
      </c>
      <c r="K1244" s="498" t="s">
        <v>2271</v>
      </c>
      <c r="L1244" s="498" t="s">
        <v>2271</v>
      </c>
      <c r="M1244" s="498" t="s">
        <v>2271</v>
      </c>
      <c r="N1244" s="498" t="s">
        <v>2271</v>
      </c>
      <c r="O1244" s="498" t="s">
        <v>2271</v>
      </c>
      <c r="P1244" s="498" t="s">
        <v>2271</v>
      </c>
      <c r="Q1244" s="498" t="s">
        <v>2271</v>
      </c>
      <c r="R1244" s="498" t="s">
        <v>2271</v>
      </c>
      <c r="S1244" s="498" t="s">
        <v>2271</v>
      </c>
      <c r="T1244" s="498" t="s">
        <v>2271</v>
      </c>
      <c r="U1244" s="498" t="s">
        <v>2271</v>
      </c>
      <c r="V1244" s="498" t="s">
        <v>2271</v>
      </c>
      <c r="W1244" s="498" t="s">
        <v>2271</v>
      </c>
      <c r="X1244" s="498" t="s">
        <v>2271</v>
      </c>
      <c r="Y1244" s="498" t="s">
        <v>2271</v>
      </c>
      <c r="Z1244" s="498" t="s">
        <v>2271</v>
      </c>
      <c r="AA1244" s="498" t="s">
        <v>2271</v>
      </c>
      <c r="AB1244" s="498" t="s">
        <v>2271</v>
      </c>
      <c r="AC1244" s="498" t="s">
        <v>2271</v>
      </c>
      <c r="AD1244" s="498" t="s">
        <v>2271</v>
      </c>
      <c r="AE1244" s="498" t="s">
        <v>2271</v>
      </c>
      <c r="AF1244" s="498" t="s">
        <v>2271</v>
      </c>
      <c r="AG1244" s="498" t="s">
        <v>2271</v>
      </c>
      <c r="AH1244" s="498" t="s">
        <v>2271</v>
      </c>
      <c r="AI1244" s="498" t="s">
        <v>2271</v>
      </c>
      <c r="AJ1244" s="498" t="s">
        <v>2271</v>
      </c>
      <c r="AK1244" s="498" t="s">
        <v>2271</v>
      </c>
      <c r="AL1244" s="498" t="s">
        <v>2271</v>
      </c>
      <c r="AM1244" s="498" t="s">
        <v>2271</v>
      </c>
      <c r="AN1244" s="713"/>
      <c r="AO1244"/>
      <c r="AP1244"/>
      <c r="AQ1244"/>
      <c r="AR1244"/>
      <c r="AS1244"/>
      <c r="AT1244"/>
      <c r="AU1244"/>
      <c r="AV1244"/>
      <c r="AW1244"/>
      <c r="AX1244"/>
      <c r="AY1244"/>
    </row>
    <row r="1245" spans="2:51" ht="13.5" hidden="1" customHeight="1" outlineLevel="1" x14ac:dyDescent="0.3">
      <c r="B1245" s="297"/>
      <c r="C1245" s="714"/>
      <c r="D1245" s="715"/>
      <c r="E1245" s="488" t="s">
        <v>3466</v>
      </c>
      <c r="F1245" s="498" t="s">
        <v>2271</v>
      </c>
      <c r="G1245" s="498" t="s">
        <v>2271</v>
      </c>
      <c r="H1245" s="498" t="s">
        <v>2271</v>
      </c>
      <c r="I1245" s="498" t="s">
        <v>2271</v>
      </c>
      <c r="J1245" s="498" t="s">
        <v>2271</v>
      </c>
      <c r="K1245" s="498" t="s">
        <v>2271</v>
      </c>
      <c r="L1245" s="498" t="s">
        <v>2271</v>
      </c>
      <c r="M1245" s="498" t="s">
        <v>2271</v>
      </c>
      <c r="N1245" s="498" t="s">
        <v>2271</v>
      </c>
      <c r="O1245" s="498" t="s">
        <v>2271</v>
      </c>
      <c r="P1245" s="498" t="s">
        <v>2271</v>
      </c>
      <c r="Q1245" s="498" t="s">
        <v>2271</v>
      </c>
      <c r="R1245" s="498" t="s">
        <v>2271</v>
      </c>
      <c r="S1245" s="498" t="s">
        <v>2271</v>
      </c>
      <c r="T1245" s="498" t="s">
        <v>2271</v>
      </c>
      <c r="U1245" s="498" t="s">
        <v>2271</v>
      </c>
      <c r="V1245" s="498" t="s">
        <v>2271</v>
      </c>
      <c r="W1245" s="498" t="s">
        <v>2271</v>
      </c>
      <c r="X1245" s="498" t="s">
        <v>2271</v>
      </c>
      <c r="Y1245" s="498" t="s">
        <v>2271</v>
      </c>
      <c r="Z1245" s="498" t="s">
        <v>2271</v>
      </c>
      <c r="AA1245" s="498" t="s">
        <v>2271</v>
      </c>
      <c r="AB1245" s="498" t="s">
        <v>2271</v>
      </c>
      <c r="AC1245" s="498" t="s">
        <v>2271</v>
      </c>
      <c r="AD1245" s="498" t="s">
        <v>2271</v>
      </c>
      <c r="AE1245" s="498" t="s">
        <v>2271</v>
      </c>
      <c r="AF1245" s="498" t="s">
        <v>2271</v>
      </c>
      <c r="AG1245" s="498" t="s">
        <v>2271</v>
      </c>
      <c r="AH1245" s="498" t="s">
        <v>2271</v>
      </c>
      <c r="AI1245" s="498" t="s">
        <v>2271</v>
      </c>
      <c r="AJ1245" s="498" t="s">
        <v>2271</v>
      </c>
      <c r="AK1245" s="498" t="s">
        <v>2271</v>
      </c>
      <c r="AL1245" s="498" t="s">
        <v>2271</v>
      </c>
      <c r="AM1245" s="498" t="s">
        <v>2271</v>
      </c>
      <c r="AN1245" s="713"/>
      <c r="AO1245"/>
      <c r="AP1245"/>
      <c r="AQ1245"/>
      <c r="AR1245"/>
      <c r="AS1245"/>
      <c r="AT1245"/>
      <c r="AU1245"/>
      <c r="AV1245"/>
      <c r="AW1245"/>
      <c r="AX1245"/>
      <c r="AY1245"/>
    </row>
    <row r="1246" spans="2:51" ht="13.5" hidden="1" customHeight="1" outlineLevel="1" x14ac:dyDescent="0.3">
      <c r="B1246" s="297"/>
      <c r="C1246" s="714"/>
      <c r="D1246" s="715"/>
      <c r="E1246" s="488" t="s">
        <v>3467</v>
      </c>
      <c r="F1246" s="498" t="s">
        <v>2271</v>
      </c>
      <c r="G1246" s="498" t="s">
        <v>2271</v>
      </c>
      <c r="H1246" s="498" t="s">
        <v>2271</v>
      </c>
      <c r="I1246" s="498" t="s">
        <v>2271</v>
      </c>
      <c r="J1246" s="498" t="s">
        <v>2271</v>
      </c>
      <c r="K1246" s="498" t="s">
        <v>2271</v>
      </c>
      <c r="L1246" s="498" t="s">
        <v>2271</v>
      </c>
      <c r="M1246" s="498" t="s">
        <v>2271</v>
      </c>
      <c r="N1246" s="498" t="s">
        <v>2271</v>
      </c>
      <c r="O1246" s="498" t="s">
        <v>2271</v>
      </c>
      <c r="P1246" s="498" t="s">
        <v>2271</v>
      </c>
      <c r="Q1246" s="498" t="s">
        <v>2271</v>
      </c>
      <c r="R1246" s="498" t="s">
        <v>2271</v>
      </c>
      <c r="S1246" s="498" t="s">
        <v>2271</v>
      </c>
      <c r="T1246" s="498" t="s">
        <v>2271</v>
      </c>
      <c r="U1246" s="498" t="s">
        <v>2271</v>
      </c>
      <c r="V1246" s="498" t="s">
        <v>2271</v>
      </c>
      <c r="W1246" s="498" t="s">
        <v>2271</v>
      </c>
      <c r="X1246" s="498" t="s">
        <v>2271</v>
      </c>
      <c r="Y1246" s="498" t="s">
        <v>2271</v>
      </c>
      <c r="Z1246" s="498" t="s">
        <v>2271</v>
      </c>
      <c r="AA1246" s="498" t="s">
        <v>2271</v>
      </c>
      <c r="AB1246" s="498" t="s">
        <v>2271</v>
      </c>
      <c r="AC1246" s="498" t="s">
        <v>2271</v>
      </c>
      <c r="AD1246" s="498" t="s">
        <v>2271</v>
      </c>
      <c r="AE1246" s="498" t="s">
        <v>2271</v>
      </c>
      <c r="AF1246" s="498" t="s">
        <v>2271</v>
      </c>
      <c r="AG1246" s="498" t="s">
        <v>2271</v>
      </c>
      <c r="AH1246" s="498" t="s">
        <v>2271</v>
      </c>
      <c r="AI1246" s="498" t="s">
        <v>2271</v>
      </c>
      <c r="AJ1246" s="498" t="s">
        <v>2271</v>
      </c>
      <c r="AK1246" s="498" t="s">
        <v>2271</v>
      </c>
      <c r="AL1246" s="498" t="s">
        <v>2271</v>
      </c>
      <c r="AM1246" s="498" t="s">
        <v>2271</v>
      </c>
      <c r="AN1246" s="713"/>
      <c r="AO1246"/>
      <c r="AP1246"/>
      <c r="AQ1246"/>
      <c r="AR1246"/>
      <c r="AS1246"/>
      <c r="AT1246"/>
      <c r="AU1246"/>
      <c r="AV1246"/>
      <c r="AW1246"/>
      <c r="AX1246"/>
      <c r="AY1246"/>
    </row>
    <row r="1247" spans="2:51" ht="13.5" hidden="1" customHeight="1" outlineLevel="1" x14ac:dyDescent="0.3">
      <c r="B1247" s="297"/>
      <c r="C1247" s="714"/>
      <c r="D1247" s="715"/>
      <c r="E1247" s="488" t="s">
        <v>3468</v>
      </c>
      <c r="F1247" s="498" t="s">
        <v>2271</v>
      </c>
      <c r="G1247" s="498" t="s">
        <v>2271</v>
      </c>
      <c r="H1247" s="498" t="s">
        <v>2271</v>
      </c>
      <c r="I1247" s="498" t="s">
        <v>2271</v>
      </c>
      <c r="J1247" s="498" t="s">
        <v>2271</v>
      </c>
      <c r="K1247" s="498" t="s">
        <v>2271</v>
      </c>
      <c r="L1247" s="498" t="s">
        <v>2271</v>
      </c>
      <c r="M1247" s="498" t="s">
        <v>2271</v>
      </c>
      <c r="N1247" s="498" t="s">
        <v>2271</v>
      </c>
      <c r="O1247" s="498" t="s">
        <v>2271</v>
      </c>
      <c r="P1247" s="498" t="s">
        <v>2271</v>
      </c>
      <c r="Q1247" s="498" t="s">
        <v>2271</v>
      </c>
      <c r="R1247" s="498" t="s">
        <v>2271</v>
      </c>
      <c r="S1247" s="498" t="s">
        <v>2271</v>
      </c>
      <c r="T1247" s="498" t="s">
        <v>2271</v>
      </c>
      <c r="U1247" s="498" t="s">
        <v>2271</v>
      </c>
      <c r="V1247" s="498" t="s">
        <v>2271</v>
      </c>
      <c r="W1247" s="498" t="s">
        <v>2271</v>
      </c>
      <c r="X1247" s="498" t="s">
        <v>2271</v>
      </c>
      <c r="Y1247" s="498" t="s">
        <v>2271</v>
      </c>
      <c r="Z1247" s="498" t="s">
        <v>2271</v>
      </c>
      <c r="AA1247" s="498" t="s">
        <v>2271</v>
      </c>
      <c r="AB1247" s="498" t="s">
        <v>2271</v>
      </c>
      <c r="AC1247" s="498" t="s">
        <v>2271</v>
      </c>
      <c r="AD1247" s="498" t="s">
        <v>2271</v>
      </c>
      <c r="AE1247" s="498" t="s">
        <v>2271</v>
      </c>
      <c r="AF1247" s="498" t="s">
        <v>2271</v>
      </c>
      <c r="AG1247" s="498" t="s">
        <v>2271</v>
      </c>
      <c r="AH1247" s="498" t="s">
        <v>2271</v>
      </c>
      <c r="AI1247" s="498" t="s">
        <v>2271</v>
      </c>
      <c r="AJ1247" s="498" t="s">
        <v>2271</v>
      </c>
      <c r="AK1247" s="498" t="s">
        <v>2271</v>
      </c>
      <c r="AL1247" s="498" t="s">
        <v>2271</v>
      </c>
      <c r="AM1247" s="498" t="s">
        <v>2271</v>
      </c>
      <c r="AN1247" s="713"/>
      <c r="AO1247"/>
      <c r="AP1247"/>
      <c r="AQ1247"/>
      <c r="AR1247"/>
      <c r="AS1247"/>
      <c r="AT1247"/>
      <c r="AU1247"/>
      <c r="AV1247"/>
      <c r="AW1247"/>
      <c r="AX1247"/>
      <c r="AY1247"/>
    </row>
    <row r="1248" spans="2:51" ht="13.5" hidden="1" customHeight="1" outlineLevel="1" x14ac:dyDescent="0.3">
      <c r="B1248" s="297"/>
      <c r="C1248" s="714"/>
      <c r="D1248" s="715"/>
      <c r="E1248" s="488" t="s">
        <v>3469</v>
      </c>
      <c r="F1248" s="498" t="s">
        <v>2271</v>
      </c>
      <c r="G1248" s="498" t="s">
        <v>2271</v>
      </c>
      <c r="H1248" s="498" t="s">
        <v>2271</v>
      </c>
      <c r="I1248" s="498" t="s">
        <v>2271</v>
      </c>
      <c r="J1248" s="498" t="s">
        <v>2271</v>
      </c>
      <c r="K1248" s="498" t="s">
        <v>2271</v>
      </c>
      <c r="L1248" s="498" t="s">
        <v>2271</v>
      </c>
      <c r="M1248" s="498" t="s">
        <v>2271</v>
      </c>
      <c r="N1248" s="498" t="s">
        <v>2271</v>
      </c>
      <c r="O1248" s="498" t="s">
        <v>2271</v>
      </c>
      <c r="P1248" s="498" t="s">
        <v>2271</v>
      </c>
      <c r="Q1248" s="498" t="s">
        <v>2271</v>
      </c>
      <c r="R1248" s="498" t="s">
        <v>2271</v>
      </c>
      <c r="S1248" s="498" t="s">
        <v>2271</v>
      </c>
      <c r="T1248" s="498" t="s">
        <v>2271</v>
      </c>
      <c r="U1248" s="498" t="s">
        <v>2271</v>
      </c>
      <c r="V1248" s="498" t="s">
        <v>2271</v>
      </c>
      <c r="W1248" s="498" t="s">
        <v>2271</v>
      </c>
      <c r="X1248" s="498" t="s">
        <v>2271</v>
      </c>
      <c r="Y1248" s="498" t="s">
        <v>2271</v>
      </c>
      <c r="Z1248" s="498" t="s">
        <v>2271</v>
      </c>
      <c r="AA1248" s="498" t="s">
        <v>2271</v>
      </c>
      <c r="AB1248" s="498" t="s">
        <v>2271</v>
      </c>
      <c r="AC1248" s="498" t="s">
        <v>2271</v>
      </c>
      <c r="AD1248" s="498" t="s">
        <v>2271</v>
      </c>
      <c r="AE1248" s="498" t="s">
        <v>2271</v>
      </c>
      <c r="AF1248" s="498" t="s">
        <v>2271</v>
      </c>
      <c r="AG1248" s="498" t="s">
        <v>2271</v>
      </c>
      <c r="AH1248" s="498" t="s">
        <v>2271</v>
      </c>
      <c r="AI1248" s="498" t="s">
        <v>2271</v>
      </c>
      <c r="AJ1248" s="498" t="s">
        <v>2271</v>
      </c>
      <c r="AK1248" s="498" t="s">
        <v>2271</v>
      </c>
      <c r="AL1248" s="498" t="s">
        <v>2271</v>
      </c>
      <c r="AM1248" s="498" t="s">
        <v>2271</v>
      </c>
      <c r="AN1248" s="713"/>
      <c r="AO1248"/>
      <c r="AP1248"/>
      <c r="AQ1248"/>
      <c r="AR1248"/>
      <c r="AS1248"/>
      <c r="AT1248"/>
      <c r="AU1248"/>
      <c r="AV1248"/>
      <c r="AW1248"/>
      <c r="AX1248"/>
      <c r="AY1248"/>
    </row>
    <row r="1249" spans="2:51" ht="13.5" hidden="1" customHeight="1" outlineLevel="1" x14ac:dyDescent="0.3">
      <c r="B1249" s="297"/>
      <c r="C1249" s="714"/>
      <c r="D1249" s="715"/>
      <c r="E1249" s="488" t="s">
        <v>3470</v>
      </c>
      <c r="F1249" s="498" t="s">
        <v>2271</v>
      </c>
      <c r="G1249" s="498" t="s">
        <v>2271</v>
      </c>
      <c r="H1249" s="498" t="s">
        <v>2271</v>
      </c>
      <c r="I1249" s="498" t="s">
        <v>2271</v>
      </c>
      <c r="J1249" s="498" t="s">
        <v>2271</v>
      </c>
      <c r="K1249" s="498" t="s">
        <v>2271</v>
      </c>
      <c r="L1249" s="498" t="s">
        <v>2271</v>
      </c>
      <c r="M1249" s="498" t="s">
        <v>2271</v>
      </c>
      <c r="N1249" s="498" t="s">
        <v>2271</v>
      </c>
      <c r="O1249" s="498" t="s">
        <v>2271</v>
      </c>
      <c r="P1249" s="498" t="s">
        <v>2271</v>
      </c>
      <c r="Q1249" s="498" t="s">
        <v>2271</v>
      </c>
      <c r="R1249" s="498" t="s">
        <v>2271</v>
      </c>
      <c r="S1249" s="498" t="s">
        <v>2271</v>
      </c>
      <c r="T1249" s="498" t="s">
        <v>2271</v>
      </c>
      <c r="U1249" s="498" t="s">
        <v>2271</v>
      </c>
      <c r="V1249" s="498" t="s">
        <v>2271</v>
      </c>
      <c r="W1249" s="498" t="s">
        <v>2271</v>
      </c>
      <c r="X1249" s="498" t="s">
        <v>2271</v>
      </c>
      <c r="Y1249" s="498" t="s">
        <v>2271</v>
      </c>
      <c r="Z1249" s="498" t="s">
        <v>2271</v>
      </c>
      <c r="AA1249" s="498" t="s">
        <v>2271</v>
      </c>
      <c r="AB1249" s="498" t="s">
        <v>2271</v>
      </c>
      <c r="AC1249" s="498" t="s">
        <v>2271</v>
      </c>
      <c r="AD1249" s="498" t="s">
        <v>2271</v>
      </c>
      <c r="AE1249" s="498" t="s">
        <v>2271</v>
      </c>
      <c r="AF1249" s="498" t="s">
        <v>2271</v>
      </c>
      <c r="AG1249" s="498" t="s">
        <v>2271</v>
      </c>
      <c r="AH1249" s="498" t="s">
        <v>2271</v>
      </c>
      <c r="AI1249" s="498" t="s">
        <v>2271</v>
      </c>
      <c r="AJ1249" s="498" t="s">
        <v>2271</v>
      </c>
      <c r="AK1249" s="498" t="s">
        <v>2271</v>
      </c>
      <c r="AL1249" s="498" t="s">
        <v>2271</v>
      </c>
      <c r="AM1249" s="498" t="s">
        <v>2271</v>
      </c>
      <c r="AN1249" s="713"/>
      <c r="AO1249"/>
      <c r="AP1249"/>
      <c r="AQ1249"/>
      <c r="AR1249"/>
      <c r="AS1249"/>
      <c r="AT1249"/>
      <c r="AU1249"/>
      <c r="AV1249"/>
      <c r="AW1249"/>
      <c r="AX1249"/>
      <c r="AY1249"/>
    </row>
    <row r="1250" spans="2:51" ht="13.5" hidden="1" customHeight="1" outlineLevel="1" x14ac:dyDescent="0.3">
      <c r="B1250" s="297"/>
      <c r="C1250" s="714"/>
      <c r="D1250" s="715"/>
      <c r="E1250" s="488" t="s">
        <v>3471</v>
      </c>
      <c r="F1250" s="498" t="s">
        <v>2271</v>
      </c>
      <c r="G1250" s="498" t="s">
        <v>2271</v>
      </c>
      <c r="H1250" s="498" t="s">
        <v>2271</v>
      </c>
      <c r="I1250" s="498" t="s">
        <v>2271</v>
      </c>
      <c r="J1250" s="498" t="s">
        <v>2271</v>
      </c>
      <c r="K1250" s="498" t="s">
        <v>2271</v>
      </c>
      <c r="L1250" s="498" t="s">
        <v>2271</v>
      </c>
      <c r="M1250" s="498" t="s">
        <v>2271</v>
      </c>
      <c r="N1250" s="498" t="s">
        <v>2271</v>
      </c>
      <c r="O1250" s="498" t="s">
        <v>2271</v>
      </c>
      <c r="P1250" s="498" t="s">
        <v>2271</v>
      </c>
      <c r="Q1250" s="498" t="s">
        <v>2271</v>
      </c>
      <c r="R1250" s="498" t="s">
        <v>2271</v>
      </c>
      <c r="S1250" s="498" t="s">
        <v>2271</v>
      </c>
      <c r="T1250" s="498" t="s">
        <v>2271</v>
      </c>
      <c r="U1250" s="498" t="s">
        <v>2271</v>
      </c>
      <c r="V1250" s="498" t="s">
        <v>2271</v>
      </c>
      <c r="W1250" s="498" t="s">
        <v>2271</v>
      </c>
      <c r="X1250" s="498" t="s">
        <v>2271</v>
      </c>
      <c r="Y1250" s="498" t="s">
        <v>2271</v>
      </c>
      <c r="Z1250" s="498" t="s">
        <v>2271</v>
      </c>
      <c r="AA1250" s="498" t="s">
        <v>2271</v>
      </c>
      <c r="AB1250" s="498" t="s">
        <v>2271</v>
      </c>
      <c r="AC1250" s="498" t="s">
        <v>2271</v>
      </c>
      <c r="AD1250" s="498" t="s">
        <v>2271</v>
      </c>
      <c r="AE1250" s="498" t="s">
        <v>2271</v>
      </c>
      <c r="AF1250" s="498" t="s">
        <v>2271</v>
      </c>
      <c r="AG1250" s="498" t="s">
        <v>2271</v>
      </c>
      <c r="AH1250" s="498" t="s">
        <v>2271</v>
      </c>
      <c r="AI1250" s="498" t="s">
        <v>2271</v>
      </c>
      <c r="AJ1250" s="498" t="s">
        <v>2271</v>
      </c>
      <c r="AK1250" s="498" t="s">
        <v>2271</v>
      </c>
      <c r="AL1250" s="498" t="s">
        <v>2271</v>
      </c>
      <c r="AM1250" s="498" t="s">
        <v>2271</v>
      </c>
      <c r="AN1250" s="713"/>
      <c r="AO1250"/>
      <c r="AP1250"/>
      <c r="AQ1250"/>
      <c r="AR1250"/>
      <c r="AS1250"/>
      <c r="AT1250"/>
      <c r="AU1250"/>
      <c r="AV1250"/>
      <c r="AW1250"/>
      <c r="AX1250"/>
      <c r="AY1250"/>
    </row>
    <row r="1251" spans="2:51" ht="13.5" hidden="1" customHeight="1" outlineLevel="1" x14ac:dyDescent="0.3">
      <c r="B1251" s="297"/>
      <c r="C1251" s="714"/>
      <c r="D1251" s="715"/>
      <c r="E1251" s="488" t="s">
        <v>3472</v>
      </c>
      <c r="F1251" s="498" t="s">
        <v>2271</v>
      </c>
      <c r="G1251" s="498" t="s">
        <v>2271</v>
      </c>
      <c r="H1251" s="498" t="s">
        <v>2271</v>
      </c>
      <c r="I1251" s="498" t="s">
        <v>2271</v>
      </c>
      <c r="J1251" s="498" t="s">
        <v>2271</v>
      </c>
      <c r="K1251" s="498" t="s">
        <v>2271</v>
      </c>
      <c r="L1251" s="498" t="s">
        <v>2271</v>
      </c>
      <c r="M1251" s="498" t="s">
        <v>2271</v>
      </c>
      <c r="N1251" s="498" t="s">
        <v>2271</v>
      </c>
      <c r="O1251" s="498" t="s">
        <v>2271</v>
      </c>
      <c r="P1251" s="498" t="s">
        <v>2271</v>
      </c>
      <c r="Q1251" s="498" t="s">
        <v>2271</v>
      </c>
      <c r="R1251" s="498" t="s">
        <v>2271</v>
      </c>
      <c r="S1251" s="498" t="s">
        <v>2271</v>
      </c>
      <c r="T1251" s="498" t="s">
        <v>2271</v>
      </c>
      <c r="U1251" s="498" t="s">
        <v>2271</v>
      </c>
      <c r="V1251" s="498" t="s">
        <v>2271</v>
      </c>
      <c r="W1251" s="498" t="s">
        <v>2271</v>
      </c>
      <c r="X1251" s="498" t="s">
        <v>2271</v>
      </c>
      <c r="Y1251" s="498" t="s">
        <v>2271</v>
      </c>
      <c r="Z1251" s="498" t="s">
        <v>2271</v>
      </c>
      <c r="AA1251" s="498" t="s">
        <v>2271</v>
      </c>
      <c r="AB1251" s="498" t="s">
        <v>2271</v>
      </c>
      <c r="AC1251" s="498" t="s">
        <v>2271</v>
      </c>
      <c r="AD1251" s="498" t="s">
        <v>2271</v>
      </c>
      <c r="AE1251" s="498" t="s">
        <v>2271</v>
      </c>
      <c r="AF1251" s="498" t="s">
        <v>2271</v>
      </c>
      <c r="AG1251" s="498" t="s">
        <v>2271</v>
      </c>
      <c r="AH1251" s="498" t="s">
        <v>2271</v>
      </c>
      <c r="AI1251" s="498" t="s">
        <v>2271</v>
      </c>
      <c r="AJ1251" s="498" t="s">
        <v>2271</v>
      </c>
      <c r="AK1251" s="498" t="s">
        <v>2271</v>
      </c>
      <c r="AL1251" s="498" t="s">
        <v>2271</v>
      </c>
      <c r="AM1251" s="498" t="s">
        <v>2271</v>
      </c>
      <c r="AN1251" s="713"/>
      <c r="AO1251"/>
      <c r="AP1251"/>
      <c r="AQ1251"/>
      <c r="AR1251"/>
      <c r="AS1251"/>
      <c r="AT1251"/>
      <c r="AU1251"/>
      <c r="AV1251"/>
      <c r="AW1251"/>
      <c r="AX1251"/>
      <c r="AY1251"/>
    </row>
    <row r="1252" spans="2:51" ht="13.5" hidden="1" customHeight="1" outlineLevel="1" x14ac:dyDescent="0.3">
      <c r="B1252" s="297"/>
      <c r="C1252" s="714"/>
      <c r="D1252" s="715"/>
      <c r="E1252" s="488" t="s">
        <v>3473</v>
      </c>
      <c r="F1252" s="498" t="s">
        <v>2271</v>
      </c>
      <c r="G1252" s="498" t="s">
        <v>2271</v>
      </c>
      <c r="H1252" s="498" t="s">
        <v>2271</v>
      </c>
      <c r="I1252" s="498" t="s">
        <v>2271</v>
      </c>
      <c r="J1252" s="498" t="s">
        <v>2271</v>
      </c>
      <c r="K1252" s="498" t="s">
        <v>2271</v>
      </c>
      <c r="L1252" s="498" t="s">
        <v>2271</v>
      </c>
      <c r="M1252" s="498" t="s">
        <v>2271</v>
      </c>
      <c r="N1252" s="498" t="s">
        <v>2271</v>
      </c>
      <c r="O1252" s="498" t="s">
        <v>2271</v>
      </c>
      <c r="P1252" s="498" t="s">
        <v>2271</v>
      </c>
      <c r="Q1252" s="498" t="s">
        <v>2271</v>
      </c>
      <c r="R1252" s="498" t="s">
        <v>2271</v>
      </c>
      <c r="S1252" s="498" t="s">
        <v>2271</v>
      </c>
      <c r="T1252" s="498" t="s">
        <v>2271</v>
      </c>
      <c r="U1252" s="498" t="s">
        <v>2271</v>
      </c>
      <c r="V1252" s="498" t="s">
        <v>2271</v>
      </c>
      <c r="W1252" s="498" t="s">
        <v>2271</v>
      </c>
      <c r="X1252" s="498" t="s">
        <v>2271</v>
      </c>
      <c r="Y1252" s="498" t="s">
        <v>2271</v>
      </c>
      <c r="Z1252" s="498" t="s">
        <v>2271</v>
      </c>
      <c r="AA1252" s="498" t="s">
        <v>2271</v>
      </c>
      <c r="AB1252" s="498" t="s">
        <v>2271</v>
      </c>
      <c r="AC1252" s="498" t="s">
        <v>2271</v>
      </c>
      <c r="AD1252" s="498" t="s">
        <v>2271</v>
      </c>
      <c r="AE1252" s="498" t="s">
        <v>2271</v>
      </c>
      <c r="AF1252" s="498" t="s">
        <v>2271</v>
      </c>
      <c r="AG1252" s="498" t="s">
        <v>2271</v>
      </c>
      <c r="AH1252" s="498" t="s">
        <v>2271</v>
      </c>
      <c r="AI1252" s="498" t="s">
        <v>2271</v>
      </c>
      <c r="AJ1252" s="498" t="s">
        <v>2271</v>
      </c>
      <c r="AK1252" s="498" t="s">
        <v>2271</v>
      </c>
      <c r="AL1252" s="498" t="s">
        <v>2271</v>
      </c>
      <c r="AM1252" s="498" t="s">
        <v>2271</v>
      </c>
      <c r="AN1252" s="713"/>
      <c r="AO1252"/>
      <c r="AP1252"/>
      <c r="AQ1252"/>
      <c r="AR1252"/>
      <c r="AS1252"/>
      <c r="AT1252"/>
      <c r="AU1252"/>
      <c r="AV1252"/>
      <c r="AW1252"/>
      <c r="AX1252"/>
      <c r="AY1252"/>
    </row>
    <row r="1253" spans="2:51" ht="13.5" hidden="1" customHeight="1" outlineLevel="1" x14ac:dyDescent="0.3">
      <c r="B1253" s="297"/>
      <c r="C1253" s="714"/>
      <c r="D1253" s="715"/>
      <c r="E1253" s="488" t="s">
        <v>3474</v>
      </c>
      <c r="F1253" s="498" t="s">
        <v>2271</v>
      </c>
      <c r="G1253" s="498" t="s">
        <v>2271</v>
      </c>
      <c r="H1253" s="498" t="s">
        <v>2271</v>
      </c>
      <c r="I1253" s="498" t="s">
        <v>2271</v>
      </c>
      <c r="J1253" s="498" t="s">
        <v>2271</v>
      </c>
      <c r="K1253" s="498" t="s">
        <v>2271</v>
      </c>
      <c r="L1253" s="498" t="s">
        <v>2271</v>
      </c>
      <c r="M1253" s="498" t="s">
        <v>2271</v>
      </c>
      <c r="N1253" s="498" t="s">
        <v>2271</v>
      </c>
      <c r="O1253" s="498" t="s">
        <v>2271</v>
      </c>
      <c r="P1253" s="498" t="s">
        <v>2271</v>
      </c>
      <c r="Q1253" s="498" t="s">
        <v>2271</v>
      </c>
      <c r="R1253" s="498" t="s">
        <v>2271</v>
      </c>
      <c r="S1253" s="498" t="s">
        <v>2271</v>
      </c>
      <c r="T1253" s="498" t="s">
        <v>2271</v>
      </c>
      <c r="U1253" s="498" t="s">
        <v>2271</v>
      </c>
      <c r="V1253" s="498" t="s">
        <v>2271</v>
      </c>
      <c r="W1253" s="498" t="s">
        <v>2271</v>
      </c>
      <c r="X1253" s="498" t="s">
        <v>2271</v>
      </c>
      <c r="Y1253" s="498" t="s">
        <v>2271</v>
      </c>
      <c r="Z1253" s="498" t="s">
        <v>2271</v>
      </c>
      <c r="AA1253" s="498" t="s">
        <v>2271</v>
      </c>
      <c r="AB1253" s="498" t="s">
        <v>2271</v>
      </c>
      <c r="AC1253" s="498" t="s">
        <v>2271</v>
      </c>
      <c r="AD1253" s="498" t="s">
        <v>2271</v>
      </c>
      <c r="AE1253" s="498" t="s">
        <v>2271</v>
      </c>
      <c r="AF1253" s="498" t="s">
        <v>2271</v>
      </c>
      <c r="AG1253" s="498" t="s">
        <v>2271</v>
      </c>
      <c r="AH1253" s="498" t="s">
        <v>2271</v>
      </c>
      <c r="AI1253" s="498" t="s">
        <v>2271</v>
      </c>
      <c r="AJ1253" s="498" t="s">
        <v>2271</v>
      </c>
      <c r="AK1253" s="498" t="s">
        <v>2271</v>
      </c>
      <c r="AL1253" s="498" t="s">
        <v>2271</v>
      </c>
      <c r="AM1253" s="498" t="s">
        <v>2271</v>
      </c>
      <c r="AN1253" s="713"/>
      <c r="AO1253"/>
      <c r="AP1253"/>
      <c r="AQ1253"/>
      <c r="AR1253"/>
      <c r="AS1253"/>
      <c r="AT1253"/>
      <c r="AU1253"/>
      <c r="AV1253"/>
      <c r="AW1253"/>
      <c r="AX1253"/>
      <c r="AY1253"/>
    </row>
    <row r="1254" spans="2:51" ht="13.5" hidden="1" customHeight="1" outlineLevel="1" x14ac:dyDescent="0.3">
      <c r="B1254" s="297"/>
      <c r="C1254" s="714"/>
      <c r="D1254" s="715"/>
      <c r="E1254" s="488" t="s">
        <v>3475</v>
      </c>
      <c r="F1254" s="498" t="s">
        <v>2271</v>
      </c>
      <c r="G1254" s="498" t="s">
        <v>2271</v>
      </c>
      <c r="H1254" s="498" t="s">
        <v>2271</v>
      </c>
      <c r="I1254" s="498" t="s">
        <v>2271</v>
      </c>
      <c r="J1254" s="498" t="s">
        <v>2271</v>
      </c>
      <c r="K1254" s="498" t="s">
        <v>2271</v>
      </c>
      <c r="L1254" s="498" t="s">
        <v>2271</v>
      </c>
      <c r="M1254" s="498" t="s">
        <v>2271</v>
      </c>
      <c r="N1254" s="498" t="s">
        <v>2271</v>
      </c>
      <c r="O1254" s="498" t="s">
        <v>2271</v>
      </c>
      <c r="P1254" s="498" t="s">
        <v>2271</v>
      </c>
      <c r="Q1254" s="498" t="s">
        <v>2271</v>
      </c>
      <c r="R1254" s="498" t="s">
        <v>2271</v>
      </c>
      <c r="S1254" s="498" t="s">
        <v>2271</v>
      </c>
      <c r="T1254" s="498" t="s">
        <v>2271</v>
      </c>
      <c r="U1254" s="498" t="s">
        <v>2271</v>
      </c>
      <c r="V1254" s="498" t="s">
        <v>2271</v>
      </c>
      <c r="W1254" s="498" t="s">
        <v>2271</v>
      </c>
      <c r="X1254" s="498" t="s">
        <v>2271</v>
      </c>
      <c r="Y1254" s="498" t="s">
        <v>2271</v>
      </c>
      <c r="Z1254" s="498" t="s">
        <v>2271</v>
      </c>
      <c r="AA1254" s="498" t="s">
        <v>2271</v>
      </c>
      <c r="AB1254" s="498" t="s">
        <v>2271</v>
      </c>
      <c r="AC1254" s="498" t="s">
        <v>2271</v>
      </c>
      <c r="AD1254" s="498" t="s">
        <v>2271</v>
      </c>
      <c r="AE1254" s="498" t="s">
        <v>2271</v>
      </c>
      <c r="AF1254" s="498" t="s">
        <v>2271</v>
      </c>
      <c r="AG1254" s="498" t="s">
        <v>2271</v>
      </c>
      <c r="AH1254" s="498" t="s">
        <v>2271</v>
      </c>
      <c r="AI1254" s="498" t="s">
        <v>2271</v>
      </c>
      <c r="AJ1254" s="498" t="s">
        <v>2271</v>
      </c>
      <c r="AK1254" s="498" t="s">
        <v>2271</v>
      </c>
      <c r="AL1254" s="498" t="s">
        <v>2271</v>
      </c>
      <c r="AM1254" s="498" t="s">
        <v>2271</v>
      </c>
      <c r="AN1254" s="713"/>
      <c r="AO1254"/>
      <c r="AP1254"/>
      <c r="AQ1254"/>
      <c r="AR1254"/>
      <c r="AS1254"/>
      <c r="AT1254"/>
      <c r="AU1254"/>
      <c r="AV1254"/>
      <c r="AW1254"/>
      <c r="AX1254"/>
      <c r="AY1254"/>
    </row>
    <row r="1255" spans="2:51" ht="13.5" hidden="1" customHeight="1" outlineLevel="1" x14ac:dyDescent="0.3">
      <c r="B1255" s="297"/>
      <c r="C1255" s="714"/>
      <c r="D1255" s="715"/>
      <c r="E1255" s="693"/>
      <c r="F1255" s="713"/>
      <c r="G1255" s="713"/>
      <c r="H1255" s="713"/>
      <c r="I1255" s="713"/>
      <c r="J1255" s="713"/>
      <c r="K1255" s="713"/>
      <c r="L1255" s="713"/>
      <c r="M1255" s="713"/>
      <c r="N1255" s="713"/>
      <c r="O1255" s="713"/>
      <c r="P1255" s="713"/>
      <c r="Q1255" s="713"/>
      <c r="R1255" s="713"/>
      <c r="S1255" s="713"/>
      <c r="T1255" s="713"/>
      <c r="U1255" s="713"/>
      <c r="V1255" s="713"/>
      <c r="W1255" s="713"/>
      <c r="X1255" s="713"/>
      <c r="Y1255" s="713"/>
      <c r="Z1255" s="713"/>
      <c r="AA1255" s="713"/>
      <c r="AB1255" s="713"/>
      <c r="AC1255" s="713"/>
      <c r="AD1255" s="713"/>
      <c r="AE1255" s="713"/>
      <c r="AF1255" s="713"/>
      <c r="AG1255" s="713"/>
      <c r="AH1255" s="713"/>
      <c r="AI1255" s="713"/>
      <c r="AJ1255" s="713"/>
      <c r="AK1255" s="713"/>
      <c r="AL1255" s="713"/>
      <c r="AM1255" s="713"/>
      <c r="AN1255" s="713"/>
      <c r="AO1255"/>
      <c r="AP1255"/>
      <c r="AQ1255"/>
      <c r="AR1255"/>
      <c r="AS1255"/>
      <c r="AT1255"/>
      <c r="AU1255"/>
      <c r="AV1255"/>
      <c r="AW1255"/>
      <c r="AX1255"/>
      <c r="AY1255"/>
    </row>
    <row r="1256" spans="2:51" ht="13.5" customHeight="1" collapsed="1" x14ac:dyDescent="0.3">
      <c r="B1256" s="297" t="s">
        <v>2336</v>
      </c>
      <c r="C1256" s="714" t="s">
        <v>3476</v>
      </c>
      <c r="D1256" s="715"/>
      <c r="E1256" s="693"/>
      <c r="F1256" s="713"/>
      <c r="G1256" s="713"/>
      <c r="H1256" s="713"/>
      <c r="I1256" s="713"/>
      <c r="J1256" s="713"/>
      <c r="K1256" s="713"/>
      <c r="L1256" s="713"/>
      <c r="M1256" s="713"/>
      <c r="N1256" s="713"/>
      <c r="O1256" s="713"/>
      <c r="P1256" s="713"/>
      <c r="Q1256" s="713"/>
      <c r="R1256" s="713"/>
      <c r="S1256" s="713"/>
      <c r="T1256" s="713"/>
      <c r="U1256" s="713"/>
      <c r="V1256" s="713"/>
      <c r="W1256" s="713"/>
      <c r="X1256" s="713"/>
      <c r="Y1256" s="713"/>
      <c r="Z1256" s="713"/>
      <c r="AA1256" s="713"/>
      <c r="AB1256" s="713"/>
      <c r="AC1256" s="713"/>
      <c r="AD1256" s="713"/>
      <c r="AE1256" s="713"/>
      <c r="AF1256" s="713"/>
      <c r="AG1256" s="713"/>
      <c r="AH1256" s="713"/>
      <c r="AI1256" s="713"/>
      <c r="AJ1256" s="713"/>
      <c r="AK1256" s="713"/>
      <c r="AL1256" s="713"/>
      <c r="AM1256" s="713"/>
      <c r="AN1256" s="713"/>
      <c r="AO1256"/>
      <c r="AP1256"/>
      <c r="AQ1256"/>
      <c r="AR1256"/>
      <c r="AS1256"/>
      <c r="AT1256"/>
      <c r="AU1256"/>
      <c r="AV1256"/>
      <c r="AW1256"/>
      <c r="AX1256"/>
      <c r="AY1256"/>
    </row>
    <row r="1257" spans="2:51" ht="13.5" customHeight="1" x14ac:dyDescent="0.3">
      <c r="B1257" s="297"/>
      <c r="C1257" s="714"/>
      <c r="D1257" s="715"/>
      <c r="E1257" s="488"/>
      <c r="F1257" s="497" t="s">
        <v>232</v>
      </c>
      <c r="G1257" s="497" t="s">
        <v>233</v>
      </c>
      <c r="H1257" s="497" t="s">
        <v>234</v>
      </c>
      <c r="I1257" s="497" t="s">
        <v>235</v>
      </c>
      <c r="J1257" s="497" t="s">
        <v>236</v>
      </c>
      <c r="K1257" s="497" t="s">
        <v>237</v>
      </c>
      <c r="L1257" s="497" t="s">
        <v>238</v>
      </c>
      <c r="M1257" s="497" t="s">
        <v>239</v>
      </c>
      <c r="N1257" s="497" t="s">
        <v>240</v>
      </c>
      <c r="O1257" s="497" t="s">
        <v>241</v>
      </c>
      <c r="P1257" s="497" t="s">
        <v>242</v>
      </c>
      <c r="Q1257" s="497" t="s">
        <v>243</v>
      </c>
      <c r="R1257" s="497" t="s">
        <v>244</v>
      </c>
      <c r="S1257" s="497" t="s">
        <v>245</v>
      </c>
      <c r="T1257" s="497" t="s">
        <v>246</v>
      </c>
      <c r="U1257" s="497" t="s">
        <v>247</v>
      </c>
      <c r="V1257" s="497" t="s">
        <v>248</v>
      </c>
      <c r="W1257" s="497" t="s">
        <v>249</v>
      </c>
      <c r="X1257" s="497" t="s">
        <v>250</v>
      </c>
      <c r="Y1257" s="497" t="s">
        <v>251</v>
      </c>
      <c r="Z1257" s="497" t="s">
        <v>252</v>
      </c>
      <c r="AA1257" s="497" t="s">
        <v>253</v>
      </c>
      <c r="AB1257" s="497" t="s">
        <v>254</v>
      </c>
      <c r="AC1257" s="497" t="s">
        <v>255</v>
      </c>
      <c r="AD1257" s="497" t="s">
        <v>256</v>
      </c>
      <c r="AE1257" s="497" t="s">
        <v>257</v>
      </c>
      <c r="AF1257" s="497" t="s">
        <v>258</v>
      </c>
      <c r="AG1257" s="497" t="s">
        <v>259</v>
      </c>
      <c r="AH1257" s="497" t="s">
        <v>260</v>
      </c>
      <c r="AI1257" s="497" t="s">
        <v>261</v>
      </c>
      <c r="AJ1257" s="497" t="s">
        <v>262</v>
      </c>
      <c r="AK1257" s="497" t="s">
        <v>263</v>
      </c>
      <c r="AL1257" s="497" t="s">
        <v>264</v>
      </c>
      <c r="AM1257" s="497" t="s">
        <v>265</v>
      </c>
      <c r="AN1257" s="713"/>
      <c r="AO1257"/>
      <c r="AP1257"/>
      <c r="AQ1257"/>
      <c r="AR1257"/>
      <c r="AS1257"/>
      <c r="AT1257"/>
      <c r="AU1257"/>
      <c r="AV1257"/>
      <c r="AW1257"/>
      <c r="AX1257"/>
      <c r="AY1257"/>
    </row>
    <row r="1258" spans="2:51" ht="13.5" hidden="1" customHeight="1" outlineLevel="1" x14ac:dyDescent="0.3">
      <c r="B1258"/>
      <c r="C1258" s="716"/>
      <c r="D1258" s="33"/>
      <c r="E1258" s="488" t="s">
        <v>3477</v>
      </c>
      <c r="F1258" s="498" t="s">
        <v>2271</v>
      </c>
      <c r="G1258" s="498" t="s">
        <v>2271</v>
      </c>
      <c r="H1258" s="498" t="s">
        <v>2271</v>
      </c>
      <c r="I1258" s="498" t="s">
        <v>2271</v>
      </c>
      <c r="J1258" s="498" t="s">
        <v>2271</v>
      </c>
      <c r="K1258" s="498" t="s">
        <v>2271</v>
      </c>
      <c r="L1258" s="498" t="s">
        <v>2271</v>
      </c>
      <c r="M1258" s="498" t="s">
        <v>2271</v>
      </c>
      <c r="N1258" s="498" t="s">
        <v>2271</v>
      </c>
      <c r="O1258" s="498" t="s">
        <v>2271</v>
      </c>
      <c r="P1258" s="498" t="s">
        <v>2271</v>
      </c>
      <c r="Q1258" s="498" t="s">
        <v>2271</v>
      </c>
      <c r="R1258" s="498" t="s">
        <v>2271</v>
      </c>
      <c r="S1258" s="498" t="s">
        <v>2271</v>
      </c>
      <c r="T1258" s="498" t="s">
        <v>2271</v>
      </c>
      <c r="U1258" s="498" t="s">
        <v>2271</v>
      </c>
      <c r="V1258" s="498" t="s">
        <v>2271</v>
      </c>
      <c r="W1258" s="498" t="s">
        <v>2271</v>
      </c>
      <c r="X1258" s="498" t="s">
        <v>2271</v>
      </c>
      <c r="Y1258" s="498" t="s">
        <v>2271</v>
      </c>
      <c r="Z1258" s="498" t="s">
        <v>2271</v>
      </c>
      <c r="AA1258" s="498" t="s">
        <v>2271</v>
      </c>
      <c r="AB1258" s="498" t="s">
        <v>2271</v>
      </c>
      <c r="AC1258" s="498" t="s">
        <v>2271</v>
      </c>
      <c r="AD1258" s="498" t="s">
        <v>2271</v>
      </c>
      <c r="AE1258" s="498" t="s">
        <v>2271</v>
      </c>
      <c r="AF1258" s="498" t="s">
        <v>2271</v>
      </c>
      <c r="AG1258" s="498" t="s">
        <v>2271</v>
      </c>
      <c r="AH1258" s="498" t="s">
        <v>2271</v>
      </c>
      <c r="AI1258" s="498" t="s">
        <v>2271</v>
      </c>
      <c r="AJ1258" s="498" t="s">
        <v>2271</v>
      </c>
      <c r="AK1258" s="498" t="s">
        <v>2271</v>
      </c>
      <c r="AL1258" s="498" t="s">
        <v>2271</v>
      </c>
      <c r="AM1258" s="498" t="s">
        <v>2271</v>
      </c>
      <c r="AN1258" s="713"/>
      <c r="AO1258"/>
      <c r="AP1258"/>
      <c r="AQ1258"/>
      <c r="AR1258"/>
      <c r="AS1258"/>
      <c r="AT1258"/>
      <c r="AU1258"/>
      <c r="AV1258"/>
      <c r="AW1258"/>
      <c r="AX1258"/>
      <c r="AY1258"/>
    </row>
    <row r="1259" spans="2:51" ht="13.5" hidden="1" customHeight="1" outlineLevel="1" x14ac:dyDescent="0.3">
      <c r="B1259"/>
      <c r="C1259" s="716"/>
      <c r="D1259" s="70"/>
      <c r="E1259" s="488" t="s">
        <v>3478</v>
      </c>
      <c r="F1259" s="498" t="s">
        <v>2271</v>
      </c>
      <c r="G1259" s="498" t="s">
        <v>2271</v>
      </c>
      <c r="H1259" s="498" t="s">
        <v>2271</v>
      </c>
      <c r="I1259" s="498" t="s">
        <v>2271</v>
      </c>
      <c r="J1259" s="498" t="s">
        <v>2271</v>
      </c>
      <c r="K1259" s="498" t="s">
        <v>2271</v>
      </c>
      <c r="L1259" s="498" t="s">
        <v>2271</v>
      </c>
      <c r="M1259" s="498" t="s">
        <v>2271</v>
      </c>
      <c r="N1259" s="498" t="s">
        <v>2271</v>
      </c>
      <c r="O1259" s="498" t="s">
        <v>2271</v>
      </c>
      <c r="P1259" s="498" t="s">
        <v>2271</v>
      </c>
      <c r="Q1259" s="498" t="s">
        <v>2271</v>
      </c>
      <c r="R1259" s="498" t="s">
        <v>2271</v>
      </c>
      <c r="S1259" s="498" t="s">
        <v>2271</v>
      </c>
      <c r="T1259" s="498" t="s">
        <v>2271</v>
      </c>
      <c r="U1259" s="498" t="s">
        <v>2271</v>
      </c>
      <c r="V1259" s="498" t="s">
        <v>2271</v>
      </c>
      <c r="W1259" s="498" t="s">
        <v>2271</v>
      </c>
      <c r="X1259" s="498" t="s">
        <v>2271</v>
      </c>
      <c r="Y1259" s="498" t="s">
        <v>2271</v>
      </c>
      <c r="Z1259" s="498" t="s">
        <v>2271</v>
      </c>
      <c r="AA1259" s="498" t="s">
        <v>2271</v>
      </c>
      <c r="AB1259" s="498" t="s">
        <v>2271</v>
      </c>
      <c r="AC1259" s="498" t="s">
        <v>2271</v>
      </c>
      <c r="AD1259" s="498" t="s">
        <v>2271</v>
      </c>
      <c r="AE1259" s="498" t="s">
        <v>2271</v>
      </c>
      <c r="AF1259" s="498" t="s">
        <v>2271</v>
      </c>
      <c r="AG1259" s="498" t="s">
        <v>2271</v>
      </c>
      <c r="AH1259" s="498" t="s">
        <v>2271</v>
      </c>
      <c r="AI1259" s="498" t="s">
        <v>2271</v>
      </c>
      <c r="AJ1259" s="498" t="s">
        <v>2271</v>
      </c>
      <c r="AK1259" s="498" t="s">
        <v>2271</v>
      </c>
      <c r="AL1259" s="498" t="s">
        <v>2271</v>
      </c>
      <c r="AM1259" s="498" t="s">
        <v>2271</v>
      </c>
      <c r="AN1259" s="713"/>
      <c r="AO1259"/>
      <c r="AP1259"/>
      <c r="AQ1259"/>
      <c r="AR1259"/>
      <c r="AS1259"/>
      <c r="AT1259"/>
      <c r="AU1259"/>
      <c r="AV1259"/>
      <c r="AW1259"/>
      <c r="AX1259"/>
      <c r="AY1259"/>
    </row>
    <row r="1260" spans="2:51" ht="13.5" hidden="1" customHeight="1" outlineLevel="1" x14ac:dyDescent="0.3">
      <c r="B1260"/>
      <c r="C1260" s="716"/>
      <c r="D1260" s="70"/>
      <c r="E1260" s="488" t="s">
        <v>3479</v>
      </c>
      <c r="F1260" s="498" t="s">
        <v>2271</v>
      </c>
      <c r="G1260" s="498" t="s">
        <v>2271</v>
      </c>
      <c r="H1260" s="498" t="s">
        <v>2271</v>
      </c>
      <c r="I1260" s="498" t="s">
        <v>2271</v>
      </c>
      <c r="J1260" s="498" t="s">
        <v>2271</v>
      </c>
      <c r="K1260" s="498" t="s">
        <v>2271</v>
      </c>
      <c r="L1260" s="498" t="s">
        <v>2271</v>
      </c>
      <c r="M1260" s="498" t="s">
        <v>2271</v>
      </c>
      <c r="N1260" s="498" t="s">
        <v>2271</v>
      </c>
      <c r="O1260" s="498" t="s">
        <v>2271</v>
      </c>
      <c r="P1260" s="498" t="s">
        <v>2271</v>
      </c>
      <c r="Q1260" s="498" t="s">
        <v>2271</v>
      </c>
      <c r="R1260" s="498" t="s">
        <v>2271</v>
      </c>
      <c r="S1260" s="498" t="s">
        <v>2271</v>
      </c>
      <c r="T1260" s="498" t="s">
        <v>2271</v>
      </c>
      <c r="U1260" s="498" t="s">
        <v>2271</v>
      </c>
      <c r="V1260" s="498" t="s">
        <v>2271</v>
      </c>
      <c r="W1260" s="498" t="s">
        <v>2271</v>
      </c>
      <c r="X1260" s="498" t="s">
        <v>2271</v>
      </c>
      <c r="Y1260" s="498" t="s">
        <v>2271</v>
      </c>
      <c r="Z1260" s="498" t="s">
        <v>2271</v>
      </c>
      <c r="AA1260" s="498" t="s">
        <v>2271</v>
      </c>
      <c r="AB1260" s="498" t="s">
        <v>2271</v>
      </c>
      <c r="AC1260" s="498" t="s">
        <v>2271</v>
      </c>
      <c r="AD1260" s="498" t="s">
        <v>2271</v>
      </c>
      <c r="AE1260" s="498" t="s">
        <v>2271</v>
      </c>
      <c r="AF1260" s="498" t="s">
        <v>2271</v>
      </c>
      <c r="AG1260" s="498" t="s">
        <v>2271</v>
      </c>
      <c r="AH1260" s="498" t="s">
        <v>2271</v>
      </c>
      <c r="AI1260" s="498" t="s">
        <v>2271</v>
      </c>
      <c r="AJ1260" s="498" t="s">
        <v>2271</v>
      </c>
      <c r="AK1260" s="498" t="s">
        <v>2271</v>
      </c>
      <c r="AL1260" s="498" t="s">
        <v>2271</v>
      </c>
      <c r="AM1260" s="498" t="s">
        <v>2271</v>
      </c>
      <c r="AN1260" s="713"/>
      <c r="AO1260"/>
      <c r="AP1260"/>
      <c r="AQ1260"/>
      <c r="AR1260"/>
      <c r="AS1260"/>
      <c r="AT1260"/>
      <c r="AU1260"/>
      <c r="AV1260"/>
      <c r="AW1260"/>
      <c r="AX1260"/>
      <c r="AY1260"/>
    </row>
    <row r="1261" spans="2:51" ht="13.5" hidden="1" customHeight="1" outlineLevel="1" x14ac:dyDescent="0.3">
      <c r="B1261"/>
      <c r="C1261" s="716"/>
      <c r="D1261" s="70"/>
      <c r="E1261" s="488" t="s">
        <v>3480</v>
      </c>
      <c r="F1261" s="498" t="s">
        <v>2271</v>
      </c>
      <c r="G1261" s="498" t="s">
        <v>2271</v>
      </c>
      <c r="H1261" s="498" t="s">
        <v>2271</v>
      </c>
      <c r="I1261" s="498" t="s">
        <v>2271</v>
      </c>
      <c r="J1261" s="498" t="s">
        <v>2271</v>
      </c>
      <c r="K1261" s="498" t="s">
        <v>2271</v>
      </c>
      <c r="L1261" s="498" t="s">
        <v>2271</v>
      </c>
      <c r="M1261" s="498" t="s">
        <v>2271</v>
      </c>
      <c r="N1261" s="498" t="s">
        <v>2271</v>
      </c>
      <c r="O1261" s="498" t="s">
        <v>2271</v>
      </c>
      <c r="P1261" s="498" t="s">
        <v>2271</v>
      </c>
      <c r="Q1261" s="498" t="s">
        <v>2271</v>
      </c>
      <c r="R1261" s="498" t="s">
        <v>2271</v>
      </c>
      <c r="S1261" s="498" t="s">
        <v>2271</v>
      </c>
      <c r="T1261" s="498" t="s">
        <v>2271</v>
      </c>
      <c r="U1261" s="498" t="s">
        <v>2271</v>
      </c>
      <c r="V1261" s="498" t="s">
        <v>2271</v>
      </c>
      <c r="W1261" s="498" t="s">
        <v>2271</v>
      </c>
      <c r="X1261" s="498" t="s">
        <v>2271</v>
      </c>
      <c r="Y1261" s="498" t="s">
        <v>2271</v>
      </c>
      <c r="Z1261" s="498" t="s">
        <v>2271</v>
      </c>
      <c r="AA1261" s="498" t="s">
        <v>2271</v>
      </c>
      <c r="AB1261" s="498" t="s">
        <v>2271</v>
      </c>
      <c r="AC1261" s="498" t="s">
        <v>2271</v>
      </c>
      <c r="AD1261" s="498" t="s">
        <v>2271</v>
      </c>
      <c r="AE1261" s="498" t="s">
        <v>2271</v>
      </c>
      <c r="AF1261" s="498" t="s">
        <v>2271</v>
      </c>
      <c r="AG1261" s="498" t="s">
        <v>2271</v>
      </c>
      <c r="AH1261" s="498" t="s">
        <v>2271</v>
      </c>
      <c r="AI1261" s="498" t="s">
        <v>2271</v>
      </c>
      <c r="AJ1261" s="498" t="s">
        <v>2271</v>
      </c>
      <c r="AK1261" s="498" t="s">
        <v>2271</v>
      </c>
      <c r="AL1261" s="498" t="s">
        <v>2271</v>
      </c>
      <c r="AM1261" s="498" t="s">
        <v>2271</v>
      </c>
      <c r="AN1261" s="713"/>
      <c r="AO1261"/>
      <c r="AP1261"/>
      <c r="AQ1261"/>
      <c r="AR1261"/>
      <c r="AS1261"/>
      <c r="AT1261"/>
      <c r="AU1261"/>
      <c r="AV1261"/>
      <c r="AW1261"/>
      <c r="AX1261"/>
      <c r="AY1261"/>
    </row>
    <row r="1262" spans="2:51" ht="13.5" hidden="1" customHeight="1" outlineLevel="1" x14ac:dyDescent="0.3">
      <c r="B1262"/>
      <c r="C1262" s="716"/>
      <c r="D1262" s="33"/>
      <c r="E1262" s="488" t="s">
        <v>3481</v>
      </c>
      <c r="F1262" s="498" t="s">
        <v>2271</v>
      </c>
      <c r="G1262" s="498" t="s">
        <v>2271</v>
      </c>
      <c r="H1262" s="498" t="s">
        <v>2271</v>
      </c>
      <c r="I1262" s="498" t="s">
        <v>2271</v>
      </c>
      <c r="J1262" s="498" t="s">
        <v>2271</v>
      </c>
      <c r="K1262" s="498" t="s">
        <v>2271</v>
      </c>
      <c r="L1262" s="498" t="s">
        <v>2271</v>
      </c>
      <c r="M1262" s="498" t="s">
        <v>2271</v>
      </c>
      <c r="N1262" s="498" t="s">
        <v>2271</v>
      </c>
      <c r="O1262" s="498" t="s">
        <v>2271</v>
      </c>
      <c r="P1262" s="498" t="s">
        <v>2271</v>
      </c>
      <c r="Q1262" s="498" t="s">
        <v>2271</v>
      </c>
      <c r="R1262" s="498" t="s">
        <v>2271</v>
      </c>
      <c r="S1262" s="498" t="s">
        <v>2271</v>
      </c>
      <c r="T1262" s="498" t="s">
        <v>2271</v>
      </c>
      <c r="U1262" s="498" t="s">
        <v>2271</v>
      </c>
      <c r="V1262" s="498" t="s">
        <v>2271</v>
      </c>
      <c r="W1262" s="498" t="s">
        <v>2271</v>
      </c>
      <c r="X1262" s="498" t="s">
        <v>2271</v>
      </c>
      <c r="Y1262" s="498" t="s">
        <v>2271</v>
      </c>
      <c r="Z1262" s="498" t="s">
        <v>2271</v>
      </c>
      <c r="AA1262" s="498" t="s">
        <v>2271</v>
      </c>
      <c r="AB1262" s="498" t="s">
        <v>2271</v>
      </c>
      <c r="AC1262" s="498" t="s">
        <v>2271</v>
      </c>
      <c r="AD1262" s="498" t="s">
        <v>2271</v>
      </c>
      <c r="AE1262" s="498" t="s">
        <v>2271</v>
      </c>
      <c r="AF1262" s="498" t="s">
        <v>2271</v>
      </c>
      <c r="AG1262" s="498" t="s">
        <v>2271</v>
      </c>
      <c r="AH1262" s="498" t="s">
        <v>2271</v>
      </c>
      <c r="AI1262" s="498" t="s">
        <v>2271</v>
      </c>
      <c r="AJ1262" s="498" t="s">
        <v>2271</v>
      </c>
      <c r="AK1262" s="498" t="s">
        <v>2271</v>
      </c>
      <c r="AL1262" s="498" t="s">
        <v>2271</v>
      </c>
      <c r="AM1262" s="498" t="s">
        <v>2271</v>
      </c>
      <c r="AN1262" s="713"/>
      <c r="AO1262"/>
      <c r="AP1262"/>
      <c r="AQ1262"/>
      <c r="AR1262"/>
      <c r="AS1262"/>
      <c r="AT1262"/>
      <c r="AU1262"/>
      <c r="AV1262"/>
      <c r="AW1262"/>
      <c r="AX1262"/>
      <c r="AY1262"/>
    </row>
    <row r="1263" spans="2:51" ht="13.5" hidden="1" customHeight="1" outlineLevel="1" x14ac:dyDescent="0.3">
      <c r="B1263"/>
      <c r="C1263" s="716"/>
      <c r="D1263" s="70"/>
      <c r="E1263" s="488" t="s">
        <v>3482</v>
      </c>
      <c r="F1263" s="498" t="s">
        <v>2271</v>
      </c>
      <c r="G1263" s="498" t="s">
        <v>2271</v>
      </c>
      <c r="H1263" s="498" t="s">
        <v>2271</v>
      </c>
      <c r="I1263" s="498" t="s">
        <v>2271</v>
      </c>
      <c r="J1263" s="498" t="s">
        <v>2271</v>
      </c>
      <c r="K1263" s="498" t="s">
        <v>2271</v>
      </c>
      <c r="L1263" s="498" t="s">
        <v>2271</v>
      </c>
      <c r="M1263" s="498" t="s">
        <v>2271</v>
      </c>
      <c r="N1263" s="498" t="s">
        <v>2271</v>
      </c>
      <c r="O1263" s="498" t="s">
        <v>2271</v>
      </c>
      <c r="P1263" s="498" t="s">
        <v>2271</v>
      </c>
      <c r="Q1263" s="498" t="s">
        <v>2271</v>
      </c>
      <c r="R1263" s="498" t="s">
        <v>2271</v>
      </c>
      <c r="S1263" s="498" t="s">
        <v>2271</v>
      </c>
      <c r="T1263" s="498" t="s">
        <v>2271</v>
      </c>
      <c r="U1263" s="498" t="s">
        <v>2271</v>
      </c>
      <c r="V1263" s="498" t="s">
        <v>2271</v>
      </c>
      <c r="W1263" s="498" t="s">
        <v>2271</v>
      </c>
      <c r="X1263" s="498" t="s">
        <v>2271</v>
      </c>
      <c r="Y1263" s="498" t="s">
        <v>2271</v>
      </c>
      <c r="Z1263" s="498" t="s">
        <v>2271</v>
      </c>
      <c r="AA1263" s="498" t="s">
        <v>2271</v>
      </c>
      <c r="AB1263" s="498" t="s">
        <v>2271</v>
      </c>
      <c r="AC1263" s="498" t="s">
        <v>2271</v>
      </c>
      <c r="AD1263" s="498" t="s">
        <v>2271</v>
      </c>
      <c r="AE1263" s="498" t="s">
        <v>2271</v>
      </c>
      <c r="AF1263" s="498" t="s">
        <v>2271</v>
      </c>
      <c r="AG1263" s="498" t="s">
        <v>2271</v>
      </c>
      <c r="AH1263" s="498" t="s">
        <v>2271</v>
      </c>
      <c r="AI1263" s="498" t="s">
        <v>2271</v>
      </c>
      <c r="AJ1263" s="498" t="s">
        <v>2271</v>
      </c>
      <c r="AK1263" s="498" t="s">
        <v>2271</v>
      </c>
      <c r="AL1263" s="498" t="s">
        <v>2271</v>
      </c>
      <c r="AM1263" s="498" t="s">
        <v>2271</v>
      </c>
      <c r="AN1263" s="713"/>
      <c r="AO1263"/>
      <c r="AP1263"/>
      <c r="AQ1263"/>
      <c r="AR1263"/>
      <c r="AS1263"/>
      <c r="AT1263"/>
      <c r="AU1263"/>
      <c r="AV1263"/>
      <c r="AW1263"/>
      <c r="AX1263"/>
      <c r="AY1263"/>
    </row>
    <row r="1264" spans="2:51" ht="13.5" hidden="1" customHeight="1" outlineLevel="1" x14ac:dyDescent="0.3">
      <c r="B1264"/>
      <c r="C1264" s="716"/>
      <c r="D1264" s="70"/>
      <c r="E1264" s="488" t="s">
        <v>3483</v>
      </c>
      <c r="F1264" s="498" t="s">
        <v>2271</v>
      </c>
      <c r="G1264" s="498" t="s">
        <v>2271</v>
      </c>
      <c r="H1264" s="498" t="s">
        <v>2271</v>
      </c>
      <c r="I1264" s="498" t="s">
        <v>2271</v>
      </c>
      <c r="J1264" s="498" t="s">
        <v>2271</v>
      </c>
      <c r="K1264" s="498" t="s">
        <v>2271</v>
      </c>
      <c r="L1264" s="498" t="s">
        <v>2271</v>
      </c>
      <c r="M1264" s="498" t="s">
        <v>2271</v>
      </c>
      <c r="N1264" s="498" t="s">
        <v>2271</v>
      </c>
      <c r="O1264" s="498" t="s">
        <v>2271</v>
      </c>
      <c r="P1264" s="498" t="s">
        <v>2271</v>
      </c>
      <c r="Q1264" s="498" t="s">
        <v>2271</v>
      </c>
      <c r="R1264" s="498" t="s">
        <v>2271</v>
      </c>
      <c r="S1264" s="498" t="s">
        <v>2271</v>
      </c>
      <c r="T1264" s="498" t="s">
        <v>2271</v>
      </c>
      <c r="U1264" s="498" t="s">
        <v>2271</v>
      </c>
      <c r="V1264" s="498" t="s">
        <v>2271</v>
      </c>
      <c r="W1264" s="498" t="s">
        <v>2271</v>
      </c>
      <c r="X1264" s="498" t="s">
        <v>2271</v>
      </c>
      <c r="Y1264" s="498" t="s">
        <v>2271</v>
      </c>
      <c r="Z1264" s="498" t="s">
        <v>2271</v>
      </c>
      <c r="AA1264" s="498" t="s">
        <v>2271</v>
      </c>
      <c r="AB1264" s="498" t="s">
        <v>2271</v>
      </c>
      <c r="AC1264" s="498" t="s">
        <v>2271</v>
      </c>
      <c r="AD1264" s="498" t="s">
        <v>2271</v>
      </c>
      <c r="AE1264" s="498" t="s">
        <v>2271</v>
      </c>
      <c r="AF1264" s="498" t="s">
        <v>2271</v>
      </c>
      <c r="AG1264" s="498" t="s">
        <v>2271</v>
      </c>
      <c r="AH1264" s="498" t="s">
        <v>2271</v>
      </c>
      <c r="AI1264" s="498" t="s">
        <v>2271</v>
      </c>
      <c r="AJ1264" s="498" t="s">
        <v>2271</v>
      </c>
      <c r="AK1264" s="498" t="s">
        <v>2271</v>
      </c>
      <c r="AL1264" s="498" t="s">
        <v>2271</v>
      </c>
      <c r="AM1264" s="498" t="s">
        <v>2271</v>
      </c>
      <c r="AN1264" s="713"/>
      <c r="AO1264"/>
      <c r="AP1264"/>
      <c r="AQ1264"/>
      <c r="AR1264"/>
      <c r="AS1264"/>
      <c r="AT1264"/>
      <c r="AU1264"/>
      <c r="AV1264"/>
      <c r="AW1264"/>
      <c r="AX1264"/>
      <c r="AY1264"/>
    </row>
    <row r="1265" spans="2:51" ht="13.5" hidden="1" customHeight="1" outlineLevel="1" x14ac:dyDescent="0.3">
      <c r="B1265"/>
      <c r="C1265" s="716"/>
      <c r="D1265" s="33"/>
      <c r="E1265" s="488" t="s">
        <v>3484</v>
      </c>
      <c r="F1265" s="498" t="s">
        <v>2271</v>
      </c>
      <c r="G1265" s="498" t="s">
        <v>2271</v>
      </c>
      <c r="H1265" s="498" t="s">
        <v>2271</v>
      </c>
      <c r="I1265" s="498" t="s">
        <v>2271</v>
      </c>
      <c r="J1265" s="498" t="s">
        <v>2271</v>
      </c>
      <c r="K1265" s="498" t="s">
        <v>2271</v>
      </c>
      <c r="L1265" s="498" t="s">
        <v>2271</v>
      </c>
      <c r="M1265" s="498" t="s">
        <v>2271</v>
      </c>
      <c r="N1265" s="498" t="s">
        <v>2271</v>
      </c>
      <c r="O1265" s="498" t="s">
        <v>2271</v>
      </c>
      <c r="P1265" s="498" t="s">
        <v>2271</v>
      </c>
      <c r="Q1265" s="498" t="s">
        <v>2271</v>
      </c>
      <c r="R1265" s="498" t="s">
        <v>2271</v>
      </c>
      <c r="S1265" s="498" t="s">
        <v>2271</v>
      </c>
      <c r="T1265" s="498" t="s">
        <v>2271</v>
      </c>
      <c r="U1265" s="498" t="s">
        <v>2271</v>
      </c>
      <c r="V1265" s="498" t="s">
        <v>2271</v>
      </c>
      <c r="W1265" s="498" t="s">
        <v>2271</v>
      </c>
      <c r="X1265" s="498" t="s">
        <v>2271</v>
      </c>
      <c r="Y1265" s="498" t="s">
        <v>2271</v>
      </c>
      <c r="Z1265" s="498" t="s">
        <v>2271</v>
      </c>
      <c r="AA1265" s="498" t="s">
        <v>2271</v>
      </c>
      <c r="AB1265" s="498" t="s">
        <v>2271</v>
      </c>
      <c r="AC1265" s="498" t="s">
        <v>2271</v>
      </c>
      <c r="AD1265" s="498" t="s">
        <v>2271</v>
      </c>
      <c r="AE1265" s="498" t="s">
        <v>2271</v>
      </c>
      <c r="AF1265" s="498" t="s">
        <v>2271</v>
      </c>
      <c r="AG1265" s="498" t="s">
        <v>2271</v>
      </c>
      <c r="AH1265" s="498" t="s">
        <v>2271</v>
      </c>
      <c r="AI1265" s="498" t="s">
        <v>2271</v>
      </c>
      <c r="AJ1265" s="498" t="s">
        <v>2271</v>
      </c>
      <c r="AK1265" s="498" t="s">
        <v>2271</v>
      </c>
      <c r="AL1265" s="498" t="s">
        <v>2271</v>
      </c>
      <c r="AM1265" s="498" t="s">
        <v>2271</v>
      </c>
      <c r="AN1265" s="713"/>
      <c r="AO1265"/>
      <c r="AP1265"/>
      <c r="AQ1265"/>
      <c r="AR1265"/>
      <c r="AS1265"/>
      <c r="AT1265"/>
      <c r="AU1265"/>
      <c r="AV1265"/>
      <c r="AW1265"/>
      <c r="AX1265"/>
      <c r="AY1265"/>
    </row>
    <row r="1266" spans="2:51" ht="13.5" hidden="1" customHeight="1" outlineLevel="1" x14ac:dyDescent="0.3">
      <c r="B1266"/>
      <c r="C1266" s="716"/>
      <c r="D1266" s="70"/>
      <c r="E1266" s="488" t="s">
        <v>3485</v>
      </c>
      <c r="F1266" s="498" t="s">
        <v>2271</v>
      </c>
      <c r="G1266" s="498" t="s">
        <v>2271</v>
      </c>
      <c r="H1266" s="498" t="s">
        <v>2271</v>
      </c>
      <c r="I1266" s="498" t="s">
        <v>2271</v>
      </c>
      <c r="J1266" s="498" t="s">
        <v>2271</v>
      </c>
      <c r="K1266" s="498" t="s">
        <v>2271</v>
      </c>
      <c r="L1266" s="498" t="s">
        <v>2271</v>
      </c>
      <c r="M1266" s="498" t="s">
        <v>2271</v>
      </c>
      <c r="N1266" s="498" t="s">
        <v>2271</v>
      </c>
      <c r="O1266" s="498" t="s">
        <v>2271</v>
      </c>
      <c r="P1266" s="498" t="s">
        <v>2271</v>
      </c>
      <c r="Q1266" s="498" t="s">
        <v>2271</v>
      </c>
      <c r="R1266" s="498" t="s">
        <v>2271</v>
      </c>
      <c r="S1266" s="498" t="s">
        <v>2271</v>
      </c>
      <c r="T1266" s="498" t="s">
        <v>2271</v>
      </c>
      <c r="U1266" s="498" t="s">
        <v>2271</v>
      </c>
      <c r="V1266" s="498" t="s">
        <v>2271</v>
      </c>
      <c r="W1266" s="498" t="s">
        <v>2271</v>
      </c>
      <c r="X1266" s="498" t="s">
        <v>2271</v>
      </c>
      <c r="Y1266" s="498" t="s">
        <v>2271</v>
      </c>
      <c r="Z1266" s="498" t="s">
        <v>2271</v>
      </c>
      <c r="AA1266" s="498" t="s">
        <v>2271</v>
      </c>
      <c r="AB1266" s="498" t="s">
        <v>2271</v>
      </c>
      <c r="AC1266" s="498" t="s">
        <v>2271</v>
      </c>
      <c r="AD1266" s="498" t="s">
        <v>2271</v>
      </c>
      <c r="AE1266" s="498" t="s">
        <v>2271</v>
      </c>
      <c r="AF1266" s="498" t="s">
        <v>2271</v>
      </c>
      <c r="AG1266" s="498" t="s">
        <v>2271</v>
      </c>
      <c r="AH1266" s="498" t="s">
        <v>2271</v>
      </c>
      <c r="AI1266" s="498" t="s">
        <v>2271</v>
      </c>
      <c r="AJ1266" s="498" t="s">
        <v>2271</v>
      </c>
      <c r="AK1266" s="498" t="s">
        <v>2271</v>
      </c>
      <c r="AL1266" s="498" t="s">
        <v>2271</v>
      </c>
      <c r="AM1266" s="498" t="s">
        <v>2271</v>
      </c>
      <c r="AN1266" s="713"/>
      <c r="AO1266"/>
      <c r="AP1266"/>
      <c r="AQ1266"/>
      <c r="AR1266"/>
      <c r="AS1266"/>
      <c r="AT1266"/>
      <c r="AU1266"/>
      <c r="AV1266"/>
      <c r="AW1266"/>
      <c r="AX1266"/>
      <c r="AY1266"/>
    </row>
    <row r="1267" spans="2:51" ht="13.5" hidden="1" customHeight="1" outlineLevel="1" x14ac:dyDescent="0.3">
      <c r="B1267"/>
      <c r="C1267" s="716"/>
      <c r="D1267" s="70"/>
      <c r="E1267" s="488" t="s">
        <v>3486</v>
      </c>
      <c r="F1267" s="498" t="s">
        <v>2271</v>
      </c>
      <c r="G1267" s="498" t="s">
        <v>2271</v>
      </c>
      <c r="H1267" s="498" t="s">
        <v>2271</v>
      </c>
      <c r="I1267" s="498" t="s">
        <v>2271</v>
      </c>
      <c r="J1267" s="498" t="s">
        <v>2271</v>
      </c>
      <c r="K1267" s="498" t="s">
        <v>2271</v>
      </c>
      <c r="L1267" s="498" t="s">
        <v>2271</v>
      </c>
      <c r="M1267" s="498" t="s">
        <v>2271</v>
      </c>
      <c r="N1267" s="498" t="s">
        <v>2271</v>
      </c>
      <c r="O1267" s="498" t="s">
        <v>2271</v>
      </c>
      <c r="P1267" s="498" t="s">
        <v>2271</v>
      </c>
      <c r="Q1267" s="498" t="s">
        <v>2271</v>
      </c>
      <c r="R1267" s="498" t="s">
        <v>2271</v>
      </c>
      <c r="S1267" s="498" t="s">
        <v>2271</v>
      </c>
      <c r="T1267" s="498" t="s">
        <v>2271</v>
      </c>
      <c r="U1267" s="498" t="s">
        <v>2271</v>
      </c>
      <c r="V1267" s="498" t="s">
        <v>2271</v>
      </c>
      <c r="W1267" s="498" t="s">
        <v>2271</v>
      </c>
      <c r="X1267" s="498" t="s">
        <v>2271</v>
      </c>
      <c r="Y1267" s="498" t="s">
        <v>2271</v>
      </c>
      <c r="Z1267" s="498" t="s">
        <v>2271</v>
      </c>
      <c r="AA1267" s="498" t="s">
        <v>2271</v>
      </c>
      <c r="AB1267" s="498" t="s">
        <v>2271</v>
      </c>
      <c r="AC1267" s="498" t="s">
        <v>2271</v>
      </c>
      <c r="AD1267" s="498" t="s">
        <v>2271</v>
      </c>
      <c r="AE1267" s="498" t="s">
        <v>2271</v>
      </c>
      <c r="AF1267" s="498" t="s">
        <v>2271</v>
      </c>
      <c r="AG1267" s="498" t="s">
        <v>2271</v>
      </c>
      <c r="AH1267" s="498" t="s">
        <v>2271</v>
      </c>
      <c r="AI1267" s="498" t="s">
        <v>2271</v>
      </c>
      <c r="AJ1267" s="498" t="s">
        <v>2271</v>
      </c>
      <c r="AK1267" s="498" t="s">
        <v>2271</v>
      </c>
      <c r="AL1267" s="498" t="s">
        <v>2271</v>
      </c>
      <c r="AM1267" s="498" t="s">
        <v>2271</v>
      </c>
      <c r="AN1267" s="713"/>
      <c r="AO1267"/>
      <c r="AP1267"/>
      <c r="AQ1267"/>
      <c r="AR1267"/>
      <c r="AS1267"/>
      <c r="AT1267"/>
      <c r="AU1267"/>
      <c r="AV1267"/>
      <c r="AW1267"/>
      <c r="AX1267"/>
      <c r="AY1267"/>
    </row>
    <row r="1268" spans="2:51" ht="13.5" hidden="1" customHeight="1" outlineLevel="1" x14ac:dyDescent="0.3">
      <c r="B1268"/>
      <c r="C1268" s="716"/>
      <c r="D1268" s="70"/>
      <c r="E1268" s="488" t="s">
        <v>3487</v>
      </c>
      <c r="F1268" s="498" t="s">
        <v>2271</v>
      </c>
      <c r="G1268" s="498" t="s">
        <v>2271</v>
      </c>
      <c r="H1268" s="498" t="s">
        <v>2271</v>
      </c>
      <c r="I1268" s="498" t="s">
        <v>2271</v>
      </c>
      <c r="J1268" s="498" t="s">
        <v>2271</v>
      </c>
      <c r="K1268" s="498" t="s">
        <v>2271</v>
      </c>
      <c r="L1268" s="498" t="s">
        <v>2271</v>
      </c>
      <c r="M1268" s="498" t="s">
        <v>2271</v>
      </c>
      <c r="N1268" s="498" t="s">
        <v>2271</v>
      </c>
      <c r="O1268" s="498" t="s">
        <v>2271</v>
      </c>
      <c r="P1268" s="498" t="s">
        <v>2271</v>
      </c>
      <c r="Q1268" s="498" t="s">
        <v>2271</v>
      </c>
      <c r="R1268" s="498" t="s">
        <v>2271</v>
      </c>
      <c r="S1268" s="498" t="s">
        <v>2271</v>
      </c>
      <c r="T1268" s="498" t="s">
        <v>2271</v>
      </c>
      <c r="U1268" s="498" t="s">
        <v>2271</v>
      </c>
      <c r="V1268" s="498" t="s">
        <v>2271</v>
      </c>
      <c r="W1268" s="498" t="s">
        <v>2271</v>
      </c>
      <c r="X1268" s="498" t="s">
        <v>2271</v>
      </c>
      <c r="Y1268" s="498" t="s">
        <v>2271</v>
      </c>
      <c r="Z1268" s="498" t="s">
        <v>2271</v>
      </c>
      <c r="AA1268" s="498" t="s">
        <v>2271</v>
      </c>
      <c r="AB1268" s="498" t="s">
        <v>2271</v>
      </c>
      <c r="AC1268" s="498" t="s">
        <v>2271</v>
      </c>
      <c r="AD1268" s="498" t="s">
        <v>2271</v>
      </c>
      <c r="AE1268" s="498" t="s">
        <v>2271</v>
      </c>
      <c r="AF1268" s="498" t="s">
        <v>2271</v>
      </c>
      <c r="AG1268" s="498" t="s">
        <v>2271</v>
      </c>
      <c r="AH1268" s="498" t="s">
        <v>2271</v>
      </c>
      <c r="AI1268" s="498" t="s">
        <v>2271</v>
      </c>
      <c r="AJ1268" s="498" t="s">
        <v>2271</v>
      </c>
      <c r="AK1268" s="498" t="s">
        <v>2271</v>
      </c>
      <c r="AL1268" s="498" t="s">
        <v>2271</v>
      </c>
      <c r="AM1268" s="498" t="s">
        <v>2271</v>
      </c>
      <c r="AN1268" s="713"/>
      <c r="AO1268"/>
      <c r="AP1268"/>
      <c r="AQ1268"/>
      <c r="AR1268"/>
      <c r="AS1268"/>
      <c r="AT1268"/>
      <c r="AU1268"/>
      <c r="AV1268"/>
      <c r="AW1268"/>
      <c r="AX1268"/>
      <c r="AY1268"/>
    </row>
    <row r="1269" spans="2:51" ht="13.5" hidden="1" customHeight="1" outlineLevel="1" x14ac:dyDescent="0.3">
      <c r="B1269"/>
      <c r="C1269" s="716"/>
      <c r="D1269" s="33"/>
      <c r="E1269" s="488" t="s">
        <v>3488</v>
      </c>
      <c r="F1269" s="498" t="s">
        <v>2271</v>
      </c>
      <c r="G1269" s="498" t="s">
        <v>2271</v>
      </c>
      <c r="H1269" s="498" t="s">
        <v>2271</v>
      </c>
      <c r="I1269" s="498" t="s">
        <v>2271</v>
      </c>
      <c r="J1269" s="498" t="s">
        <v>2271</v>
      </c>
      <c r="K1269" s="498" t="s">
        <v>2271</v>
      </c>
      <c r="L1269" s="498" t="s">
        <v>2271</v>
      </c>
      <c r="M1269" s="498" t="s">
        <v>2271</v>
      </c>
      <c r="N1269" s="498" t="s">
        <v>2271</v>
      </c>
      <c r="O1269" s="498" t="s">
        <v>2271</v>
      </c>
      <c r="P1269" s="498" t="s">
        <v>2271</v>
      </c>
      <c r="Q1269" s="498" t="s">
        <v>2271</v>
      </c>
      <c r="R1269" s="498" t="s">
        <v>2271</v>
      </c>
      <c r="S1269" s="498" t="s">
        <v>2271</v>
      </c>
      <c r="T1269" s="498" t="s">
        <v>2271</v>
      </c>
      <c r="U1269" s="498" t="s">
        <v>2271</v>
      </c>
      <c r="V1269" s="498" t="s">
        <v>2271</v>
      </c>
      <c r="W1269" s="498" t="s">
        <v>2271</v>
      </c>
      <c r="X1269" s="498" t="s">
        <v>2271</v>
      </c>
      <c r="Y1269" s="498" t="s">
        <v>2271</v>
      </c>
      <c r="Z1269" s="498" t="s">
        <v>2271</v>
      </c>
      <c r="AA1269" s="498" t="s">
        <v>2271</v>
      </c>
      <c r="AB1269" s="498" t="s">
        <v>2271</v>
      </c>
      <c r="AC1269" s="498" t="s">
        <v>2271</v>
      </c>
      <c r="AD1269" s="498" t="s">
        <v>2271</v>
      </c>
      <c r="AE1269" s="498" t="s">
        <v>2271</v>
      </c>
      <c r="AF1269" s="498" t="s">
        <v>2271</v>
      </c>
      <c r="AG1269" s="498" t="s">
        <v>2271</v>
      </c>
      <c r="AH1269" s="498" t="s">
        <v>2271</v>
      </c>
      <c r="AI1269" s="498" t="s">
        <v>2271</v>
      </c>
      <c r="AJ1269" s="498" t="s">
        <v>2271</v>
      </c>
      <c r="AK1269" s="498" t="s">
        <v>2271</v>
      </c>
      <c r="AL1269" s="498" t="s">
        <v>2271</v>
      </c>
      <c r="AM1269" s="498" t="s">
        <v>2271</v>
      </c>
      <c r="AN1269" s="713"/>
      <c r="AO1269"/>
      <c r="AP1269"/>
      <c r="AQ1269"/>
      <c r="AR1269"/>
      <c r="AS1269"/>
      <c r="AT1269"/>
      <c r="AU1269"/>
      <c r="AV1269"/>
      <c r="AW1269"/>
      <c r="AX1269"/>
      <c r="AY1269"/>
    </row>
    <row r="1270" spans="2:51" ht="13.5" hidden="1" customHeight="1" outlineLevel="1" x14ac:dyDescent="0.3">
      <c r="B1270"/>
      <c r="C1270" s="716"/>
      <c r="D1270" s="70"/>
      <c r="E1270" s="488" t="s">
        <v>3489</v>
      </c>
      <c r="F1270" s="498" t="s">
        <v>2271</v>
      </c>
      <c r="G1270" s="498" t="s">
        <v>2271</v>
      </c>
      <c r="H1270" s="498" t="s">
        <v>2271</v>
      </c>
      <c r="I1270" s="498" t="s">
        <v>2271</v>
      </c>
      <c r="J1270" s="498" t="s">
        <v>2271</v>
      </c>
      <c r="K1270" s="498" t="s">
        <v>2271</v>
      </c>
      <c r="L1270" s="498" t="s">
        <v>2271</v>
      </c>
      <c r="M1270" s="498" t="s">
        <v>2271</v>
      </c>
      <c r="N1270" s="498" t="s">
        <v>2271</v>
      </c>
      <c r="O1270" s="498" t="s">
        <v>2271</v>
      </c>
      <c r="P1270" s="498" t="s">
        <v>2271</v>
      </c>
      <c r="Q1270" s="498" t="s">
        <v>2271</v>
      </c>
      <c r="R1270" s="498" t="s">
        <v>2271</v>
      </c>
      <c r="S1270" s="498" t="s">
        <v>2271</v>
      </c>
      <c r="T1270" s="498" t="s">
        <v>2271</v>
      </c>
      <c r="U1270" s="498" t="s">
        <v>2271</v>
      </c>
      <c r="V1270" s="498" t="s">
        <v>2271</v>
      </c>
      <c r="W1270" s="498" t="s">
        <v>2271</v>
      </c>
      <c r="X1270" s="498" t="s">
        <v>2271</v>
      </c>
      <c r="Y1270" s="498" t="s">
        <v>2271</v>
      </c>
      <c r="Z1270" s="498" t="s">
        <v>2271</v>
      </c>
      <c r="AA1270" s="498" t="s">
        <v>2271</v>
      </c>
      <c r="AB1270" s="498" t="s">
        <v>2271</v>
      </c>
      <c r="AC1270" s="498" t="s">
        <v>2271</v>
      </c>
      <c r="AD1270" s="498" t="s">
        <v>2271</v>
      </c>
      <c r="AE1270" s="498" t="s">
        <v>2271</v>
      </c>
      <c r="AF1270" s="498" t="s">
        <v>2271</v>
      </c>
      <c r="AG1270" s="498" t="s">
        <v>2271</v>
      </c>
      <c r="AH1270" s="498" t="s">
        <v>2271</v>
      </c>
      <c r="AI1270" s="498" t="s">
        <v>2271</v>
      </c>
      <c r="AJ1270" s="498" t="s">
        <v>2271</v>
      </c>
      <c r="AK1270" s="498" t="s">
        <v>2271</v>
      </c>
      <c r="AL1270" s="498" t="s">
        <v>2271</v>
      </c>
      <c r="AM1270" s="498" t="s">
        <v>2271</v>
      </c>
      <c r="AN1270" s="713"/>
      <c r="AO1270"/>
      <c r="AP1270"/>
      <c r="AQ1270"/>
      <c r="AR1270"/>
      <c r="AS1270"/>
      <c r="AT1270"/>
      <c r="AU1270"/>
      <c r="AV1270"/>
      <c r="AW1270"/>
      <c r="AX1270"/>
      <c r="AY1270"/>
    </row>
    <row r="1271" spans="2:51" ht="13.5" hidden="1" customHeight="1" outlineLevel="1" x14ac:dyDescent="0.3">
      <c r="B1271"/>
      <c r="C1271" s="716"/>
      <c r="D1271" s="70"/>
      <c r="E1271" s="488" t="s">
        <v>3490</v>
      </c>
      <c r="F1271" s="498" t="s">
        <v>2271</v>
      </c>
      <c r="G1271" s="498" t="s">
        <v>2271</v>
      </c>
      <c r="H1271" s="498" t="s">
        <v>2271</v>
      </c>
      <c r="I1271" s="498" t="s">
        <v>2271</v>
      </c>
      <c r="J1271" s="498" t="s">
        <v>2271</v>
      </c>
      <c r="K1271" s="498" t="s">
        <v>2271</v>
      </c>
      <c r="L1271" s="498" t="s">
        <v>2271</v>
      </c>
      <c r="M1271" s="498" t="s">
        <v>2271</v>
      </c>
      <c r="N1271" s="498" t="s">
        <v>2271</v>
      </c>
      <c r="O1271" s="498" t="s">
        <v>2271</v>
      </c>
      <c r="P1271" s="498" t="s">
        <v>2271</v>
      </c>
      <c r="Q1271" s="498" t="s">
        <v>2271</v>
      </c>
      <c r="R1271" s="498" t="s">
        <v>2271</v>
      </c>
      <c r="S1271" s="498" t="s">
        <v>2271</v>
      </c>
      <c r="T1271" s="498" t="s">
        <v>2271</v>
      </c>
      <c r="U1271" s="498" t="s">
        <v>2271</v>
      </c>
      <c r="V1271" s="498" t="s">
        <v>2271</v>
      </c>
      <c r="W1271" s="498" t="s">
        <v>2271</v>
      </c>
      <c r="X1271" s="498" t="s">
        <v>2271</v>
      </c>
      <c r="Y1271" s="498" t="s">
        <v>2271</v>
      </c>
      <c r="Z1271" s="498" t="s">
        <v>2271</v>
      </c>
      <c r="AA1271" s="498" t="s">
        <v>2271</v>
      </c>
      <c r="AB1271" s="498" t="s">
        <v>2271</v>
      </c>
      <c r="AC1271" s="498" t="s">
        <v>2271</v>
      </c>
      <c r="AD1271" s="498" t="s">
        <v>2271</v>
      </c>
      <c r="AE1271" s="498" t="s">
        <v>2271</v>
      </c>
      <c r="AF1271" s="498" t="s">
        <v>2271</v>
      </c>
      <c r="AG1271" s="498" t="s">
        <v>2271</v>
      </c>
      <c r="AH1271" s="498" t="s">
        <v>2271</v>
      </c>
      <c r="AI1271" s="498" t="s">
        <v>2271</v>
      </c>
      <c r="AJ1271" s="498" t="s">
        <v>2271</v>
      </c>
      <c r="AK1271" s="498" t="s">
        <v>2271</v>
      </c>
      <c r="AL1271" s="498" t="s">
        <v>2271</v>
      </c>
      <c r="AM1271" s="498" t="s">
        <v>2271</v>
      </c>
      <c r="AN1271" s="713"/>
      <c r="AO1271"/>
      <c r="AP1271"/>
      <c r="AQ1271"/>
      <c r="AR1271"/>
      <c r="AS1271"/>
      <c r="AT1271"/>
      <c r="AU1271"/>
      <c r="AV1271"/>
      <c r="AW1271"/>
      <c r="AX1271"/>
      <c r="AY1271"/>
    </row>
    <row r="1272" spans="2:51" ht="13.5" hidden="1" customHeight="1" outlineLevel="1" x14ac:dyDescent="0.3">
      <c r="B1272"/>
      <c r="C1272" s="716"/>
      <c r="D1272" s="70"/>
      <c r="E1272" s="488" t="s">
        <v>3491</v>
      </c>
      <c r="F1272" s="498" t="s">
        <v>2271</v>
      </c>
      <c r="G1272" s="498" t="s">
        <v>2271</v>
      </c>
      <c r="H1272" s="498" t="s">
        <v>2271</v>
      </c>
      <c r="I1272" s="498" t="s">
        <v>2271</v>
      </c>
      <c r="J1272" s="498" t="s">
        <v>2271</v>
      </c>
      <c r="K1272" s="498" t="s">
        <v>2271</v>
      </c>
      <c r="L1272" s="498" t="s">
        <v>2271</v>
      </c>
      <c r="M1272" s="498" t="s">
        <v>2271</v>
      </c>
      <c r="N1272" s="498" t="s">
        <v>2271</v>
      </c>
      <c r="O1272" s="498" t="s">
        <v>2271</v>
      </c>
      <c r="P1272" s="498" t="s">
        <v>2271</v>
      </c>
      <c r="Q1272" s="498" t="s">
        <v>2271</v>
      </c>
      <c r="R1272" s="498" t="s">
        <v>2271</v>
      </c>
      <c r="S1272" s="498" t="s">
        <v>2271</v>
      </c>
      <c r="T1272" s="498" t="s">
        <v>2271</v>
      </c>
      <c r="U1272" s="498" t="s">
        <v>2271</v>
      </c>
      <c r="V1272" s="498" t="s">
        <v>2271</v>
      </c>
      <c r="W1272" s="498" t="s">
        <v>2271</v>
      </c>
      <c r="X1272" s="498" t="s">
        <v>2271</v>
      </c>
      <c r="Y1272" s="498" t="s">
        <v>2271</v>
      </c>
      <c r="Z1272" s="498" t="s">
        <v>2271</v>
      </c>
      <c r="AA1272" s="498" t="s">
        <v>2271</v>
      </c>
      <c r="AB1272" s="498" t="s">
        <v>2271</v>
      </c>
      <c r="AC1272" s="498" t="s">
        <v>2271</v>
      </c>
      <c r="AD1272" s="498" t="s">
        <v>2271</v>
      </c>
      <c r="AE1272" s="498" t="s">
        <v>2271</v>
      </c>
      <c r="AF1272" s="498" t="s">
        <v>2271</v>
      </c>
      <c r="AG1272" s="498" t="s">
        <v>2271</v>
      </c>
      <c r="AH1272" s="498" t="s">
        <v>2271</v>
      </c>
      <c r="AI1272" s="498" t="s">
        <v>2271</v>
      </c>
      <c r="AJ1272" s="498" t="s">
        <v>2271</v>
      </c>
      <c r="AK1272" s="498" t="s">
        <v>2271</v>
      </c>
      <c r="AL1272" s="498" t="s">
        <v>2271</v>
      </c>
      <c r="AM1272" s="498" t="s">
        <v>2271</v>
      </c>
      <c r="AN1272" s="713"/>
      <c r="AO1272"/>
      <c r="AP1272"/>
      <c r="AQ1272"/>
      <c r="AR1272"/>
      <c r="AS1272"/>
      <c r="AT1272"/>
      <c r="AU1272"/>
      <c r="AV1272"/>
      <c r="AW1272"/>
      <c r="AX1272"/>
      <c r="AY1272"/>
    </row>
    <row r="1273" spans="2:51" ht="13.5" hidden="1" customHeight="1" outlineLevel="1" x14ac:dyDescent="0.3">
      <c r="B1273"/>
      <c r="C1273" s="716"/>
      <c r="D1273" s="70"/>
      <c r="E1273" s="488" t="s">
        <v>3492</v>
      </c>
      <c r="F1273" s="498" t="s">
        <v>2271</v>
      </c>
      <c r="G1273" s="498" t="s">
        <v>2271</v>
      </c>
      <c r="H1273" s="498" t="s">
        <v>2271</v>
      </c>
      <c r="I1273" s="498" t="s">
        <v>2271</v>
      </c>
      <c r="J1273" s="498" t="s">
        <v>2271</v>
      </c>
      <c r="K1273" s="498" t="s">
        <v>2271</v>
      </c>
      <c r="L1273" s="498" t="s">
        <v>2271</v>
      </c>
      <c r="M1273" s="498" t="s">
        <v>2271</v>
      </c>
      <c r="N1273" s="498" t="s">
        <v>2271</v>
      </c>
      <c r="O1273" s="498" t="s">
        <v>2271</v>
      </c>
      <c r="P1273" s="498" t="s">
        <v>2271</v>
      </c>
      <c r="Q1273" s="498" t="s">
        <v>2271</v>
      </c>
      <c r="R1273" s="498" t="s">
        <v>2271</v>
      </c>
      <c r="S1273" s="498" t="s">
        <v>2271</v>
      </c>
      <c r="T1273" s="498" t="s">
        <v>2271</v>
      </c>
      <c r="U1273" s="498" t="s">
        <v>2271</v>
      </c>
      <c r="V1273" s="498" t="s">
        <v>2271</v>
      </c>
      <c r="W1273" s="498" t="s">
        <v>2271</v>
      </c>
      <c r="X1273" s="498" t="s">
        <v>2271</v>
      </c>
      <c r="Y1273" s="498" t="s">
        <v>2271</v>
      </c>
      <c r="Z1273" s="498" t="s">
        <v>2271</v>
      </c>
      <c r="AA1273" s="498" t="s">
        <v>2271</v>
      </c>
      <c r="AB1273" s="498" t="s">
        <v>2271</v>
      </c>
      <c r="AC1273" s="498" t="s">
        <v>2271</v>
      </c>
      <c r="AD1273" s="498" t="s">
        <v>2271</v>
      </c>
      <c r="AE1273" s="498" t="s">
        <v>2271</v>
      </c>
      <c r="AF1273" s="498" t="s">
        <v>2271</v>
      </c>
      <c r="AG1273" s="498" t="s">
        <v>2271</v>
      </c>
      <c r="AH1273" s="498" t="s">
        <v>2271</v>
      </c>
      <c r="AI1273" s="498" t="s">
        <v>2271</v>
      </c>
      <c r="AJ1273" s="498" t="s">
        <v>2271</v>
      </c>
      <c r="AK1273" s="498" t="s">
        <v>2271</v>
      </c>
      <c r="AL1273" s="498" t="s">
        <v>2271</v>
      </c>
      <c r="AM1273" s="498" t="s">
        <v>2271</v>
      </c>
      <c r="AN1273" s="713"/>
      <c r="AO1273"/>
      <c r="AP1273"/>
      <c r="AQ1273"/>
      <c r="AR1273"/>
      <c r="AS1273"/>
      <c r="AT1273"/>
      <c r="AU1273"/>
      <c r="AV1273"/>
      <c r="AW1273"/>
      <c r="AX1273"/>
      <c r="AY1273"/>
    </row>
    <row r="1274" spans="2:51" ht="13.5" hidden="1" customHeight="1" outlineLevel="1" x14ac:dyDescent="0.3">
      <c r="B1274"/>
      <c r="C1274" s="716"/>
      <c r="D1274" s="60"/>
      <c r="E1274" s="488" t="s">
        <v>3493</v>
      </c>
      <c r="F1274" s="498" t="s">
        <v>2271</v>
      </c>
      <c r="G1274" s="498" t="s">
        <v>2271</v>
      </c>
      <c r="H1274" s="498" t="s">
        <v>2271</v>
      </c>
      <c r="I1274" s="498" t="s">
        <v>2271</v>
      </c>
      <c r="J1274" s="498" t="s">
        <v>2271</v>
      </c>
      <c r="K1274" s="498" t="s">
        <v>2271</v>
      </c>
      <c r="L1274" s="498" t="s">
        <v>2271</v>
      </c>
      <c r="M1274" s="498" t="s">
        <v>2271</v>
      </c>
      <c r="N1274" s="498" t="s">
        <v>2271</v>
      </c>
      <c r="O1274" s="498" t="s">
        <v>2271</v>
      </c>
      <c r="P1274" s="498" t="s">
        <v>2271</v>
      </c>
      <c r="Q1274" s="498" t="s">
        <v>2271</v>
      </c>
      <c r="R1274" s="498" t="s">
        <v>2271</v>
      </c>
      <c r="S1274" s="498" t="s">
        <v>2271</v>
      </c>
      <c r="T1274" s="498" t="s">
        <v>2271</v>
      </c>
      <c r="U1274" s="498" t="s">
        <v>2271</v>
      </c>
      <c r="V1274" s="498" t="s">
        <v>2271</v>
      </c>
      <c r="W1274" s="498" t="s">
        <v>2271</v>
      </c>
      <c r="X1274" s="498" t="s">
        <v>2271</v>
      </c>
      <c r="Y1274" s="498" t="s">
        <v>2271</v>
      </c>
      <c r="Z1274" s="498" t="s">
        <v>2271</v>
      </c>
      <c r="AA1274" s="498" t="s">
        <v>2271</v>
      </c>
      <c r="AB1274" s="498" t="s">
        <v>2271</v>
      </c>
      <c r="AC1274" s="498" t="s">
        <v>2271</v>
      </c>
      <c r="AD1274" s="498" t="s">
        <v>2271</v>
      </c>
      <c r="AE1274" s="498" t="s">
        <v>2271</v>
      </c>
      <c r="AF1274" s="498" t="s">
        <v>2271</v>
      </c>
      <c r="AG1274" s="498" t="s">
        <v>2271</v>
      </c>
      <c r="AH1274" s="498" t="s">
        <v>2271</v>
      </c>
      <c r="AI1274" s="498" t="s">
        <v>2271</v>
      </c>
      <c r="AJ1274" s="498" t="s">
        <v>2271</v>
      </c>
      <c r="AK1274" s="498" t="s">
        <v>2271</v>
      </c>
      <c r="AL1274" s="498" t="s">
        <v>2271</v>
      </c>
      <c r="AM1274" s="498" t="s">
        <v>2271</v>
      </c>
      <c r="AN1274" s="713"/>
      <c r="AO1274"/>
      <c r="AP1274"/>
      <c r="AQ1274"/>
      <c r="AR1274"/>
      <c r="AS1274"/>
      <c r="AT1274"/>
      <c r="AU1274"/>
      <c r="AV1274"/>
      <c r="AW1274"/>
      <c r="AX1274"/>
      <c r="AY1274"/>
    </row>
    <row r="1275" spans="2:51" ht="13.5" hidden="1" customHeight="1" outlineLevel="1" x14ac:dyDescent="0.3">
      <c r="B1275"/>
      <c r="C1275" s="716"/>
      <c r="D1275" s="60"/>
      <c r="E1275" s="488" t="s">
        <v>3494</v>
      </c>
      <c r="F1275" s="498" t="s">
        <v>2271</v>
      </c>
      <c r="G1275" s="498" t="s">
        <v>2271</v>
      </c>
      <c r="H1275" s="498" t="s">
        <v>2271</v>
      </c>
      <c r="I1275" s="498" t="s">
        <v>2271</v>
      </c>
      <c r="J1275" s="498" t="s">
        <v>2271</v>
      </c>
      <c r="K1275" s="498" t="s">
        <v>2271</v>
      </c>
      <c r="L1275" s="498" t="s">
        <v>2271</v>
      </c>
      <c r="M1275" s="498" t="s">
        <v>2271</v>
      </c>
      <c r="N1275" s="498" t="s">
        <v>2271</v>
      </c>
      <c r="O1275" s="498" t="s">
        <v>2271</v>
      </c>
      <c r="P1275" s="498" t="s">
        <v>2271</v>
      </c>
      <c r="Q1275" s="498" t="s">
        <v>2271</v>
      </c>
      <c r="R1275" s="498" t="s">
        <v>2271</v>
      </c>
      <c r="S1275" s="498" t="s">
        <v>2271</v>
      </c>
      <c r="T1275" s="498" t="s">
        <v>2271</v>
      </c>
      <c r="U1275" s="498" t="s">
        <v>2271</v>
      </c>
      <c r="V1275" s="498" t="s">
        <v>2271</v>
      </c>
      <c r="W1275" s="498" t="s">
        <v>2271</v>
      </c>
      <c r="X1275" s="498" t="s">
        <v>2271</v>
      </c>
      <c r="Y1275" s="498" t="s">
        <v>2271</v>
      </c>
      <c r="Z1275" s="498" t="s">
        <v>2271</v>
      </c>
      <c r="AA1275" s="498" t="s">
        <v>2271</v>
      </c>
      <c r="AB1275" s="498" t="s">
        <v>2271</v>
      </c>
      <c r="AC1275" s="498" t="s">
        <v>2271</v>
      </c>
      <c r="AD1275" s="498" t="s">
        <v>2271</v>
      </c>
      <c r="AE1275" s="498" t="s">
        <v>2271</v>
      </c>
      <c r="AF1275" s="498" t="s">
        <v>2271</v>
      </c>
      <c r="AG1275" s="498" t="s">
        <v>2271</v>
      </c>
      <c r="AH1275" s="498" t="s">
        <v>2271</v>
      </c>
      <c r="AI1275" s="498" t="s">
        <v>2271</v>
      </c>
      <c r="AJ1275" s="498" t="s">
        <v>2271</v>
      </c>
      <c r="AK1275" s="498" t="s">
        <v>2271</v>
      </c>
      <c r="AL1275" s="498" t="s">
        <v>2271</v>
      </c>
      <c r="AM1275" s="498" t="s">
        <v>2271</v>
      </c>
      <c r="AN1275" s="713"/>
      <c r="AO1275"/>
      <c r="AP1275"/>
      <c r="AQ1275"/>
      <c r="AR1275"/>
      <c r="AS1275"/>
      <c r="AT1275"/>
      <c r="AU1275"/>
      <c r="AV1275"/>
      <c r="AW1275"/>
      <c r="AX1275"/>
      <c r="AY1275"/>
    </row>
    <row r="1276" spans="2:51" ht="13.5" hidden="1" customHeight="1" outlineLevel="1" x14ac:dyDescent="0.3">
      <c r="B1276"/>
      <c r="C1276" s="716"/>
      <c r="D1276" s="70"/>
      <c r="E1276" s="488" t="s">
        <v>3495</v>
      </c>
      <c r="F1276" s="498" t="s">
        <v>2271</v>
      </c>
      <c r="G1276" s="498" t="s">
        <v>2271</v>
      </c>
      <c r="H1276" s="498" t="s">
        <v>2271</v>
      </c>
      <c r="I1276" s="498" t="s">
        <v>2271</v>
      </c>
      <c r="J1276" s="498" t="s">
        <v>2271</v>
      </c>
      <c r="K1276" s="498" t="s">
        <v>2271</v>
      </c>
      <c r="L1276" s="498" t="s">
        <v>2271</v>
      </c>
      <c r="M1276" s="498" t="s">
        <v>2271</v>
      </c>
      <c r="N1276" s="498" t="s">
        <v>2271</v>
      </c>
      <c r="O1276" s="498" t="s">
        <v>2271</v>
      </c>
      <c r="P1276" s="498" t="s">
        <v>2271</v>
      </c>
      <c r="Q1276" s="498" t="s">
        <v>2271</v>
      </c>
      <c r="R1276" s="498" t="s">
        <v>2271</v>
      </c>
      <c r="S1276" s="498" t="s">
        <v>2271</v>
      </c>
      <c r="T1276" s="498" t="s">
        <v>2271</v>
      </c>
      <c r="U1276" s="498" t="s">
        <v>2271</v>
      </c>
      <c r="V1276" s="498" t="s">
        <v>2271</v>
      </c>
      <c r="W1276" s="498" t="s">
        <v>2271</v>
      </c>
      <c r="X1276" s="498" t="s">
        <v>2271</v>
      </c>
      <c r="Y1276" s="498" t="s">
        <v>2271</v>
      </c>
      <c r="Z1276" s="498" t="s">
        <v>2271</v>
      </c>
      <c r="AA1276" s="498" t="s">
        <v>2271</v>
      </c>
      <c r="AB1276" s="498" t="s">
        <v>2271</v>
      </c>
      <c r="AC1276" s="498" t="s">
        <v>2271</v>
      </c>
      <c r="AD1276" s="498" t="s">
        <v>2271</v>
      </c>
      <c r="AE1276" s="498" t="s">
        <v>2271</v>
      </c>
      <c r="AF1276" s="498" t="s">
        <v>2271</v>
      </c>
      <c r="AG1276" s="498" t="s">
        <v>2271</v>
      </c>
      <c r="AH1276" s="498" t="s">
        <v>2271</v>
      </c>
      <c r="AI1276" s="498" t="s">
        <v>2271</v>
      </c>
      <c r="AJ1276" s="498" t="s">
        <v>2271</v>
      </c>
      <c r="AK1276" s="498" t="s">
        <v>2271</v>
      </c>
      <c r="AL1276" s="498" t="s">
        <v>2271</v>
      </c>
      <c r="AM1276" s="498" t="s">
        <v>2271</v>
      </c>
      <c r="AN1276" s="713"/>
      <c r="AO1276"/>
      <c r="AP1276"/>
      <c r="AQ1276"/>
      <c r="AR1276"/>
      <c r="AS1276"/>
      <c r="AT1276"/>
      <c r="AU1276"/>
      <c r="AV1276"/>
      <c r="AW1276"/>
      <c r="AX1276"/>
      <c r="AY1276"/>
    </row>
    <row r="1277" spans="2:51" ht="13.5" hidden="1" customHeight="1" outlineLevel="1" x14ac:dyDescent="0.3">
      <c r="B1277"/>
      <c r="C1277" s="716"/>
      <c r="D1277" s="70"/>
      <c r="E1277" s="488" t="s">
        <v>3496</v>
      </c>
      <c r="F1277" s="498" t="s">
        <v>2271</v>
      </c>
      <c r="G1277" s="498" t="s">
        <v>2271</v>
      </c>
      <c r="H1277" s="498" t="s">
        <v>2271</v>
      </c>
      <c r="I1277" s="498" t="s">
        <v>2271</v>
      </c>
      <c r="J1277" s="498" t="s">
        <v>2271</v>
      </c>
      <c r="K1277" s="498" t="s">
        <v>2271</v>
      </c>
      <c r="L1277" s="498" t="s">
        <v>2271</v>
      </c>
      <c r="M1277" s="498" t="s">
        <v>2271</v>
      </c>
      <c r="N1277" s="498" t="s">
        <v>2271</v>
      </c>
      <c r="O1277" s="498" t="s">
        <v>2271</v>
      </c>
      <c r="P1277" s="498" t="s">
        <v>2271</v>
      </c>
      <c r="Q1277" s="498" t="s">
        <v>2271</v>
      </c>
      <c r="R1277" s="498" t="s">
        <v>2271</v>
      </c>
      <c r="S1277" s="498" t="s">
        <v>2271</v>
      </c>
      <c r="T1277" s="498" t="s">
        <v>2271</v>
      </c>
      <c r="U1277" s="498" t="s">
        <v>2271</v>
      </c>
      <c r="V1277" s="498" t="s">
        <v>2271</v>
      </c>
      <c r="W1277" s="498" t="s">
        <v>2271</v>
      </c>
      <c r="X1277" s="498" t="s">
        <v>2271</v>
      </c>
      <c r="Y1277" s="498" t="s">
        <v>2271</v>
      </c>
      <c r="Z1277" s="498" t="s">
        <v>2271</v>
      </c>
      <c r="AA1277" s="498" t="s">
        <v>2271</v>
      </c>
      <c r="AB1277" s="498" t="s">
        <v>2271</v>
      </c>
      <c r="AC1277" s="498" t="s">
        <v>2271</v>
      </c>
      <c r="AD1277" s="498" t="s">
        <v>2271</v>
      </c>
      <c r="AE1277" s="498" t="s">
        <v>2271</v>
      </c>
      <c r="AF1277" s="498" t="s">
        <v>2271</v>
      </c>
      <c r="AG1277" s="498" t="s">
        <v>2271</v>
      </c>
      <c r="AH1277" s="498" t="s">
        <v>2271</v>
      </c>
      <c r="AI1277" s="498" t="s">
        <v>2271</v>
      </c>
      <c r="AJ1277" s="498" t="s">
        <v>2271</v>
      </c>
      <c r="AK1277" s="498" t="s">
        <v>2271</v>
      </c>
      <c r="AL1277" s="498" t="s">
        <v>2271</v>
      </c>
      <c r="AM1277" s="498" t="s">
        <v>2271</v>
      </c>
      <c r="AN1277" s="713"/>
      <c r="AO1277"/>
      <c r="AP1277"/>
      <c r="AQ1277"/>
      <c r="AR1277"/>
      <c r="AS1277"/>
      <c r="AT1277"/>
      <c r="AU1277"/>
      <c r="AV1277"/>
      <c r="AW1277"/>
      <c r="AX1277"/>
      <c r="AY1277"/>
    </row>
    <row r="1278" spans="2:51" ht="13.5" hidden="1" customHeight="1" outlineLevel="1" x14ac:dyDescent="0.3">
      <c r="B1278"/>
      <c r="C1278" s="716"/>
      <c r="D1278" s="70"/>
      <c r="E1278" s="488" t="s">
        <v>3497</v>
      </c>
      <c r="F1278" s="498" t="s">
        <v>2271</v>
      </c>
      <c r="G1278" s="498" t="s">
        <v>2271</v>
      </c>
      <c r="H1278" s="498" t="s">
        <v>2271</v>
      </c>
      <c r="I1278" s="498" t="s">
        <v>2271</v>
      </c>
      <c r="J1278" s="498" t="s">
        <v>2271</v>
      </c>
      <c r="K1278" s="498" t="s">
        <v>2271</v>
      </c>
      <c r="L1278" s="498" t="s">
        <v>2271</v>
      </c>
      <c r="M1278" s="498" t="s">
        <v>2271</v>
      </c>
      <c r="N1278" s="498" t="s">
        <v>2271</v>
      </c>
      <c r="O1278" s="498" t="s">
        <v>2271</v>
      </c>
      <c r="P1278" s="498" t="s">
        <v>2271</v>
      </c>
      <c r="Q1278" s="498" t="s">
        <v>2271</v>
      </c>
      <c r="R1278" s="498" t="s">
        <v>2271</v>
      </c>
      <c r="S1278" s="498" t="s">
        <v>2271</v>
      </c>
      <c r="T1278" s="498" t="s">
        <v>2271</v>
      </c>
      <c r="U1278" s="498" t="s">
        <v>2271</v>
      </c>
      <c r="V1278" s="498" t="s">
        <v>2271</v>
      </c>
      <c r="W1278" s="498" t="s">
        <v>2271</v>
      </c>
      <c r="X1278" s="498" t="s">
        <v>2271</v>
      </c>
      <c r="Y1278" s="498" t="s">
        <v>2271</v>
      </c>
      <c r="Z1278" s="498" t="s">
        <v>2271</v>
      </c>
      <c r="AA1278" s="498" t="s">
        <v>2271</v>
      </c>
      <c r="AB1278" s="498" t="s">
        <v>2271</v>
      </c>
      <c r="AC1278" s="498" t="s">
        <v>2271</v>
      </c>
      <c r="AD1278" s="498" t="s">
        <v>2271</v>
      </c>
      <c r="AE1278" s="498" t="s">
        <v>2271</v>
      </c>
      <c r="AF1278" s="498" t="s">
        <v>2271</v>
      </c>
      <c r="AG1278" s="498" t="s">
        <v>2271</v>
      </c>
      <c r="AH1278" s="498" t="s">
        <v>2271</v>
      </c>
      <c r="AI1278" s="498" t="s">
        <v>2271</v>
      </c>
      <c r="AJ1278" s="498" t="s">
        <v>2271</v>
      </c>
      <c r="AK1278" s="498" t="s">
        <v>2271</v>
      </c>
      <c r="AL1278" s="498" t="s">
        <v>2271</v>
      </c>
      <c r="AM1278" s="498" t="s">
        <v>2271</v>
      </c>
      <c r="AN1278" s="713"/>
      <c r="AO1278"/>
      <c r="AP1278"/>
      <c r="AQ1278"/>
      <c r="AR1278"/>
      <c r="AS1278"/>
      <c r="AT1278"/>
      <c r="AU1278"/>
      <c r="AV1278"/>
      <c r="AW1278"/>
      <c r="AX1278"/>
      <c r="AY1278"/>
    </row>
    <row r="1279" spans="2:51" ht="13.5" hidden="1" customHeight="1" outlineLevel="1" x14ac:dyDescent="0.3">
      <c r="B1279"/>
      <c r="C1279" s="716"/>
      <c r="D1279" s="226"/>
      <c r="E1279" s="488" t="s">
        <v>3498</v>
      </c>
      <c r="F1279" s="498" t="s">
        <v>2271</v>
      </c>
      <c r="G1279" s="498" t="s">
        <v>2271</v>
      </c>
      <c r="H1279" s="498" t="s">
        <v>2271</v>
      </c>
      <c r="I1279" s="498" t="s">
        <v>2271</v>
      </c>
      <c r="J1279" s="498" t="s">
        <v>2271</v>
      </c>
      <c r="K1279" s="498" t="s">
        <v>2271</v>
      </c>
      <c r="L1279" s="498" t="s">
        <v>2271</v>
      </c>
      <c r="M1279" s="498" t="s">
        <v>2271</v>
      </c>
      <c r="N1279" s="498" t="s">
        <v>2271</v>
      </c>
      <c r="O1279" s="498" t="s">
        <v>2271</v>
      </c>
      <c r="P1279" s="498" t="s">
        <v>2271</v>
      </c>
      <c r="Q1279" s="498" t="s">
        <v>2271</v>
      </c>
      <c r="R1279" s="498" t="s">
        <v>2271</v>
      </c>
      <c r="S1279" s="498" t="s">
        <v>2271</v>
      </c>
      <c r="T1279" s="498" t="s">
        <v>2271</v>
      </c>
      <c r="U1279" s="498" t="s">
        <v>2271</v>
      </c>
      <c r="V1279" s="498" t="s">
        <v>2271</v>
      </c>
      <c r="W1279" s="498" t="s">
        <v>2271</v>
      </c>
      <c r="X1279" s="498" t="s">
        <v>2271</v>
      </c>
      <c r="Y1279" s="498" t="s">
        <v>2271</v>
      </c>
      <c r="Z1279" s="498" t="s">
        <v>2271</v>
      </c>
      <c r="AA1279" s="498" t="s">
        <v>2271</v>
      </c>
      <c r="AB1279" s="498" t="s">
        <v>2271</v>
      </c>
      <c r="AC1279" s="498" t="s">
        <v>2271</v>
      </c>
      <c r="AD1279" s="498" t="s">
        <v>2271</v>
      </c>
      <c r="AE1279" s="498" t="s">
        <v>2271</v>
      </c>
      <c r="AF1279" s="498" t="s">
        <v>2271</v>
      </c>
      <c r="AG1279" s="498" t="s">
        <v>2271</v>
      </c>
      <c r="AH1279" s="498" t="s">
        <v>2271</v>
      </c>
      <c r="AI1279" s="498" t="s">
        <v>2271</v>
      </c>
      <c r="AJ1279" s="498" t="s">
        <v>2271</v>
      </c>
      <c r="AK1279" s="498" t="s">
        <v>2271</v>
      </c>
      <c r="AL1279" s="498" t="s">
        <v>2271</v>
      </c>
      <c r="AM1279" s="498" t="s">
        <v>2271</v>
      </c>
      <c r="AN1279" s="713"/>
      <c r="AO1279"/>
      <c r="AP1279"/>
      <c r="AQ1279"/>
      <c r="AR1279"/>
      <c r="AS1279"/>
      <c r="AT1279"/>
      <c r="AU1279"/>
      <c r="AV1279"/>
      <c r="AW1279"/>
      <c r="AX1279"/>
      <c r="AY1279"/>
    </row>
    <row r="1280" spans="2:51" ht="13.5" hidden="1" customHeight="1" outlineLevel="1" x14ac:dyDescent="0.3">
      <c r="B1280"/>
      <c r="C1280" s="716"/>
      <c r="D1280" s="33"/>
      <c r="E1280" s="488" t="s">
        <v>3499</v>
      </c>
      <c r="F1280" s="498" t="s">
        <v>2271</v>
      </c>
      <c r="G1280" s="498" t="s">
        <v>2271</v>
      </c>
      <c r="H1280" s="498" t="s">
        <v>2271</v>
      </c>
      <c r="I1280" s="498" t="s">
        <v>2271</v>
      </c>
      <c r="J1280" s="498" t="s">
        <v>2271</v>
      </c>
      <c r="K1280" s="498" t="s">
        <v>2271</v>
      </c>
      <c r="L1280" s="498" t="s">
        <v>2271</v>
      </c>
      <c r="M1280" s="498" t="s">
        <v>2271</v>
      </c>
      <c r="N1280" s="498" t="s">
        <v>2271</v>
      </c>
      <c r="O1280" s="498" t="s">
        <v>2271</v>
      </c>
      <c r="P1280" s="498" t="s">
        <v>2271</v>
      </c>
      <c r="Q1280" s="498" t="s">
        <v>2271</v>
      </c>
      <c r="R1280" s="498" t="s">
        <v>2271</v>
      </c>
      <c r="S1280" s="498" t="s">
        <v>2271</v>
      </c>
      <c r="T1280" s="498" t="s">
        <v>2271</v>
      </c>
      <c r="U1280" s="498" t="s">
        <v>2271</v>
      </c>
      <c r="V1280" s="498" t="s">
        <v>2271</v>
      </c>
      <c r="W1280" s="498" t="s">
        <v>2271</v>
      </c>
      <c r="X1280" s="498" t="s">
        <v>2271</v>
      </c>
      <c r="Y1280" s="498" t="s">
        <v>2271</v>
      </c>
      <c r="Z1280" s="498" t="s">
        <v>2271</v>
      </c>
      <c r="AA1280" s="498" t="s">
        <v>2271</v>
      </c>
      <c r="AB1280" s="498" t="s">
        <v>2271</v>
      </c>
      <c r="AC1280" s="498" t="s">
        <v>2271</v>
      </c>
      <c r="AD1280" s="498" t="s">
        <v>2271</v>
      </c>
      <c r="AE1280" s="498" t="s">
        <v>2271</v>
      </c>
      <c r="AF1280" s="498" t="s">
        <v>2271</v>
      </c>
      <c r="AG1280" s="498" t="s">
        <v>2271</v>
      </c>
      <c r="AH1280" s="498" t="s">
        <v>2271</v>
      </c>
      <c r="AI1280" s="498" t="s">
        <v>2271</v>
      </c>
      <c r="AJ1280" s="498" t="s">
        <v>2271</v>
      </c>
      <c r="AK1280" s="498" t="s">
        <v>2271</v>
      </c>
      <c r="AL1280" s="498" t="s">
        <v>2271</v>
      </c>
      <c r="AM1280" s="498" t="s">
        <v>2271</v>
      </c>
      <c r="AN1280" s="713"/>
      <c r="AO1280"/>
      <c r="AP1280"/>
      <c r="AQ1280"/>
      <c r="AR1280"/>
      <c r="AS1280"/>
      <c r="AT1280"/>
      <c r="AU1280"/>
      <c r="AV1280"/>
      <c r="AW1280"/>
      <c r="AX1280"/>
      <c r="AY1280"/>
    </row>
    <row r="1281" spans="2:51" ht="13.5" hidden="1" customHeight="1" outlineLevel="1" x14ac:dyDescent="0.3">
      <c r="B1281"/>
      <c r="C1281" s="716"/>
      <c r="D1281" s="294"/>
      <c r="E1281" s="488" t="s">
        <v>3500</v>
      </c>
      <c r="F1281" s="498" t="s">
        <v>2271</v>
      </c>
      <c r="G1281" s="498" t="s">
        <v>2271</v>
      </c>
      <c r="H1281" s="498" t="s">
        <v>2271</v>
      </c>
      <c r="I1281" s="498" t="s">
        <v>2271</v>
      </c>
      <c r="J1281" s="498" t="s">
        <v>2271</v>
      </c>
      <c r="K1281" s="498" t="s">
        <v>2271</v>
      </c>
      <c r="L1281" s="498" t="s">
        <v>2271</v>
      </c>
      <c r="M1281" s="498" t="s">
        <v>2271</v>
      </c>
      <c r="N1281" s="498" t="s">
        <v>2271</v>
      </c>
      <c r="O1281" s="498" t="s">
        <v>2271</v>
      </c>
      <c r="P1281" s="498" t="s">
        <v>2271</v>
      </c>
      <c r="Q1281" s="498" t="s">
        <v>2271</v>
      </c>
      <c r="R1281" s="498" t="s">
        <v>2271</v>
      </c>
      <c r="S1281" s="498" t="s">
        <v>2271</v>
      </c>
      <c r="T1281" s="498" t="s">
        <v>2271</v>
      </c>
      <c r="U1281" s="498" t="s">
        <v>2271</v>
      </c>
      <c r="V1281" s="498" t="s">
        <v>2271</v>
      </c>
      <c r="W1281" s="498" t="s">
        <v>2271</v>
      </c>
      <c r="X1281" s="498" t="s">
        <v>2271</v>
      </c>
      <c r="Y1281" s="498" t="s">
        <v>2271</v>
      </c>
      <c r="Z1281" s="498" t="s">
        <v>2271</v>
      </c>
      <c r="AA1281" s="498" t="s">
        <v>2271</v>
      </c>
      <c r="AB1281" s="498" t="s">
        <v>2271</v>
      </c>
      <c r="AC1281" s="498" t="s">
        <v>2271</v>
      </c>
      <c r="AD1281" s="498" t="s">
        <v>2271</v>
      </c>
      <c r="AE1281" s="498" t="s">
        <v>2271</v>
      </c>
      <c r="AF1281" s="498" t="s">
        <v>2271</v>
      </c>
      <c r="AG1281" s="498" t="s">
        <v>2271</v>
      </c>
      <c r="AH1281" s="498" t="s">
        <v>2271</v>
      </c>
      <c r="AI1281" s="498" t="s">
        <v>2271</v>
      </c>
      <c r="AJ1281" s="498" t="s">
        <v>2271</v>
      </c>
      <c r="AK1281" s="498" t="s">
        <v>2271</v>
      </c>
      <c r="AL1281" s="498" t="s">
        <v>2271</v>
      </c>
      <c r="AM1281" s="498" t="s">
        <v>2271</v>
      </c>
      <c r="AN1281" s="713"/>
      <c r="AO1281"/>
      <c r="AP1281"/>
      <c r="AQ1281"/>
      <c r="AR1281"/>
      <c r="AS1281"/>
      <c r="AT1281"/>
      <c r="AU1281"/>
      <c r="AV1281"/>
      <c r="AW1281"/>
      <c r="AX1281"/>
      <c r="AY1281"/>
    </row>
    <row r="1282" spans="2:51" ht="13.5" hidden="1" customHeight="1" outlineLevel="1" x14ac:dyDescent="0.3">
      <c r="B1282"/>
      <c r="C1282" s="716"/>
      <c r="D1282" s="70"/>
      <c r="E1282" s="488" t="s">
        <v>3501</v>
      </c>
      <c r="F1282" s="498" t="s">
        <v>2271</v>
      </c>
      <c r="G1282" s="498" t="s">
        <v>2271</v>
      </c>
      <c r="H1282" s="498" t="s">
        <v>2271</v>
      </c>
      <c r="I1282" s="498" t="s">
        <v>2271</v>
      </c>
      <c r="J1282" s="498" t="s">
        <v>2271</v>
      </c>
      <c r="K1282" s="498" t="s">
        <v>2271</v>
      </c>
      <c r="L1282" s="498" t="s">
        <v>2271</v>
      </c>
      <c r="M1282" s="498" t="s">
        <v>2271</v>
      </c>
      <c r="N1282" s="498" t="s">
        <v>2271</v>
      </c>
      <c r="O1282" s="498" t="s">
        <v>2271</v>
      </c>
      <c r="P1282" s="498" t="s">
        <v>2271</v>
      </c>
      <c r="Q1282" s="498" t="s">
        <v>2271</v>
      </c>
      <c r="R1282" s="498" t="s">
        <v>2271</v>
      </c>
      <c r="S1282" s="498" t="s">
        <v>2271</v>
      </c>
      <c r="T1282" s="498" t="s">
        <v>2271</v>
      </c>
      <c r="U1282" s="498" t="s">
        <v>2271</v>
      </c>
      <c r="V1282" s="498" t="s">
        <v>2271</v>
      </c>
      <c r="W1282" s="498" t="s">
        <v>2271</v>
      </c>
      <c r="X1282" s="498" t="s">
        <v>2271</v>
      </c>
      <c r="Y1282" s="498" t="s">
        <v>2271</v>
      </c>
      <c r="Z1282" s="498" t="s">
        <v>2271</v>
      </c>
      <c r="AA1282" s="498" t="s">
        <v>2271</v>
      </c>
      <c r="AB1282" s="498" t="s">
        <v>2271</v>
      </c>
      <c r="AC1282" s="498" t="s">
        <v>2271</v>
      </c>
      <c r="AD1282" s="498" t="s">
        <v>2271</v>
      </c>
      <c r="AE1282" s="498" t="s">
        <v>2271</v>
      </c>
      <c r="AF1282" s="498" t="s">
        <v>2271</v>
      </c>
      <c r="AG1282" s="498" t="s">
        <v>2271</v>
      </c>
      <c r="AH1282" s="498" t="s">
        <v>2271</v>
      </c>
      <c r="AI1282" s="498" t="s">
        <v>2271</v>
      </c>
      <c r="AJ1282" s="498" t="s">
        <v>2271</v>
      </c>
      <c r="AK1282" s="498" t="s">
        <v>2271</v>
      </c>
      <c r="AL1282" s="498" t="s">
        <v>2271</v>
      </c>
      <c r="AM1282" s="498" t="s">
        <v>2271</v>
      </c>
      <c r="AN1282" s="713"/>
      <c r="AO1282"/>
      <c r="AP1282"/>
      <c r="AQ1282"/>
      <c r="AR1282"/>
      <c r="AS1282"/>
      <c r="AT1282"/>
      <c r="AU1282"/>
      <c r="AV1282"/>
      <c r="AW1282"/>
      <c r="AX1282"/>
      <c r="AY1282"/>
    </row>
    <row r="1283" spans="2:51" ht="13.5" hidden="1" customHeight="1" outlineLevel="1" x14ac:dyDescent="0.3">
      <c r="B1283"/>
      <c r="C1283" s="716"/>
      <c r="D1283" s="70"/>
      <c r="E1283" s="488" t="s">
        <v>3502</v>
      </c>
      <c r="F1283" s="498" t="s">
        <v>2271</v>
      </c>
      <c r="G1283" s="498" t="s">
        <v>2271</v>
      </c>
      <c r="H1283" s="498" t="s">
        <v>2271</v>
      </c>
      <c r="I1283" s="498" t="s">
        <v>2271</v>
      </c>
      <c r="J1283" s="498" t="s">
        <v>2271</v>
      </c>
      <c r="K1283" s="498" t="s">
        <v>2271</v>
      </c>
      <c r="L1283" s="498" t="s">
        <v>2271</v>
      </c>
      <c r="M1283" s="498" t="s">
        <v>2271</v>
      </c>
      <c r="N1283" s="498" t="s">
        <v>2271</v>
      </c>
      <c r="O1283" s="498" t="s">
        <v>2271</v>
      </c>
      <c r="P1283" s="498" t="s">
        <v>2271</v>
      </c>
      <c r="Q1283" s="498" t="s">
        <v>2271</v>
      </c>
      <c r="R1283" s="498" t="s">
        <v>2271</v>
      </c>
      <c r="S1283" s="498" t="s">
        <v>2271</v>
      </c>
      <c r="T1283" s="498" t="s">
        <v>2271</v>
      </c>
      <c r="U1283" s="498" t="s">
        <v>2271</v>
      </c>
      <c r="V1283" s="498" t="s">
        <v>2271</v>
      </c>
      <c r="W1283" s="498" t="s">
        <v>2271</v>
      </c>
      <c r="X1283" s="498" t="s">
        <v>2271</v>
      </c>
      <c r="Y1283" s="498" t="s">
        <v>2271</v>
      </c>
      <c r="Z1283" s="498" t="s">
        <v>2271</v>
      </c>
      <c r="AA1283" s="498" t="s">
        <v>2271</v>
      </c>
      <c r="AB1283" s="498" t="s">
        <v>2271</v>
      </c>
      <c r="AC1283" s="498" t="s">
        <v>2271</v>
      </c>
      <c r="AD1283" s="498" t="s">
        <v>2271</v>
      </c>
      <c r="AE1283" s="498" t="s">
        <v>2271</v>
      </c>
      <c r="AF1283" s="498" t="s">
        <v>2271</v>
      </c>
      <c r="AG1283" s="498" t="s">
        <v>2271</v>
      </c>
      <c r="AH1283" s="498" t="s">
        <v>2271</v>
      </c>
      <c r="AI1283" s="498" t="s">
        <v>2271</v>
      </c>
      <c r="AJ1283" s="498" t="s">
        <v>2271</v>
      </c>
      <c r="AK1283" s="498" t="s">
        <v>2271</v>
      </c>
      <c r="AL1283" s="498" t="s">
        <v>2271</v>
      </c>
      <c r="AM1283" s="498" t="s">
        <v>2271</v>
      </c>
      <c r="AN1283" s="713"/>
      <c r="AO1283"/>
      <c r="AP1283"/>
      <c r="AQ1283"/>
      <c r="AR1283"/>
      <c r="AS1283"/>
      <c r="AT1283"/>
      <c r="AU1283"/>
      <c r="AV1283"/>
      <c r="AW1283"/>
      <c r="AX1283"/>
      <c r="AY1283"/>
    </row>
    <row r="1284" spans="2:51" ht="13.5" hidden="1" customHeight="1" outlineLevel="1" x14ac:dyDescent="0.3">
      <c r="B1284"/>
      <c r="C1284" s="716"/>
      <c r="D1284" s="226"/>
      <c r="E1284" s="488" t="s">
        <v>3503</v>
      </c>
      <c r="F1284" s="498" t="s">
        <v>2271</v>
      </c>
      <c r="G1284" s="498" t="s">
        <v>2271</v>
      </c>
      <c r="H1284" s="498" t="s">
        <v>2271</v>
      </c>
      <c r="I1284" s="498" t="s">
        <v>2271</v>
      </c>
      <c r="J1284" s="498" t="s">
        <v>2271</v>
      </c>
      <c r="K1284" s="498" t="s">
        <v>2271</v>
      </c>
      <c r="L1284" s="498" t="s">
        <v>2271</v>
      </c>
      <c r="M1284" s="498" t="s">
        <v>2271</v>
      </c>
      <c r="N1284" s="498" t="s">
        <v>2271</v>
      </c>
      <c r="O1284" s="498" t="s">
        <v>2271</v>
      </c>
      <c r="P1284" s="498" t="s">
        <v>2271</v>
      </c>
      <c r="Q1284" s="498" t="s">
        <v>2271</v>
      </c>
      <c r="R1284" s="498" t="s">
        <v>2271</v>
      </c>
      <c r="S1284" s="498" t="s">
        <v>2271</v>
      </c>
      <c r="T1284" s="498" t="s">
        <v>2271</v>
      </c>
      <c r="U1284" s="498" t="s">
        <v>2271</v>
      </c>
      <c r="V1284" s="498" t="s">
        <v>2271</v>
      </c>
      <c r="W1284" s="498" t="s">
        <v>2271</v>
      </c>
      <c r="X1284" s="498" t="s">
        <v>2271</v>
      </c>
      <c r="Y1284" s="498" t="s">
        <v>2271</v>
      </c>
      <c r="Z1284" s="498" t="s">
        <v>2271</v>
      </c>
      <c r="AA1284" s="498" t="s">
        <v>2271</v>
      </c>
      <c r="AB1284" s="498" t="s">
        <v>2271</v>
      </c>
      <c r="AC1284" s="498" t="s">
        <v>2271</v>
      </c>
      <c r="AD1284" s="498" t="s">
        <v>2271</v>
      </c>
      <c r="AE1284" s="498" t="s">
        <v>2271</v>
      </c>
      <c r="AF1284" s="498" t="s">
        <v>2271</v>
      </c>
      <c r="AG1284" s="498" t="s">
        <v>2271</v>
      </c>
      <c r="AH1284" s="498" t="s">
        <v>2271</v>
      </c>
      <c r="AI1284" s="498" t="s">
        <v>2271</v>
      </c>
      <c r="AJ1284" s="498" t="s">
        <v>2271</v>
      </c>
      <c r="AK1284" s="498" t="s">
        <v>2271</v>
      </c>
      <c r="AL1284" s="498" t="s">
        <v>2271</v>
      </c>
      <c r="AM1284" s="498" t="s">
        <v>2271</v>
      </c>
      <c r="AN1284" s="713"/>
      <c r="AO1284"/>
      <c r="AP1284"/>
      <c r="AQ1284"/>
      <c r="AR1284"/>
      <c r="AS1284"/>
      <c r="AT1284"/>
      <c r="AU1284"/>
      <c r="AV1284"/>
      <c r="AW1284"/>
      <c r="AX1284"/>
      <c r="AY1284"/>
    </row>
    <row r="1285" spans="2:51" ht="13.5" hidden="1" customHeight="1" outlineLevel="1" x14ac:dyDescent="0.3">
      <c r="B1285"/>
      <c r="C1285" s="716"/>
      <c r="D1285" s="226"/>
      <c r="E1285" s="488" t="s">
        <v>3504</v>
      </c>
      <c r="F1285" s="498" t="s">
        <v>2271</v>
      </c>
      <c r="G1285" s="498" t="s">
        <v>2271</v>
      </c>
      <c r="H1285" s="498" t="s">
        <v>2271</v>
      </c>
      <c r="I1285" s="498" t="s">
        <v>2271</v>
      </c>
      <c r="J1285" s="498" t="s">
        <v>2271</v>
      </c>
      <c r="K1285" s="498" t="s">
        <v>2271</v>
      </c>
      <c r="L1285" s="498" t="s">
        <v>2271</v>
      </c>
      <c r="M1285" s="498" t="s">
        <v>2271</v>
      </c>
      <c r="N1285" s="498" t="s">
        <v>2271</v>
      </c>
      <c r="O1285" s="498" t="s">
        <v>2271</v>
      </c>
      <c r="P1285" s="498" t="s">
        <v>2271</v>
      </c>
      <c r="Q1285" s="498" t="s">
        <v>2271</v>
      </c>
      <c r="R1285" s="498" t="s">
        <v>2271</v>
      </c>
      <c r="S1285" s="498" t="s">
        <v>2271</v>
      </c>
      <c r="T1285" s="498" t="s">
        <v>2271</v>
      </c>
      <c r="U1285" s="498" t="s">
        <v>2271</v>
      </c>
      <c r="V1285" s="498" t="s">
        <v>2271</v>
      </c>
      <c r="W1285" s="498" t="s">
        <v>2271</v>
      </c>
      <c r="X1285" s="498" t="s">
        <v>2271</v>
      </c>
      <c r="Y1285" s="498" t="s">
        <v>2271</v>
      </c>
      <c r="Z1285" s="498" t="s">
        <v>2271</v>
      </c>
      <c r="AA1285" s="498" t="s">
        <v>2271</v>
      </c>
      <c r="AB1285" s="498" t="s">
        <v>2271</v>
      </c>
      <c r="AC1285" s="498" t="s">
        <v>2271</v>
      </c>
      <c r="AD1285" s="498" t="s">
        <v>2271</v>
      </c>
      <c r="AE1285" s="498" t="s">
        <v>2271</v>
      </c>
      <c r="AF1285" s="498" t="s">
        <v>2271</v>
      </c>
      <c r="AG1285" s="498" t="s">
        <v>2271</v>
      </c>
      <c r="AH1285" s="498" t="s">
        <v>2271</v>
      </c>
      <c r="AI1285" s="498" t="s">
        <v>2271</v>
      </c>
      <c r="AJ1285" s="498" t="s">
        <v>2271</v>
      </c>
      <c r="AK1285" s="498" t="s">
        <v>2271</v>
      </c>
      <c r="AL1285" s="498" t="s">
        <v>2271</v>
      </c>
      <c r="AM1285" s="498" t="s">
        <v>2271</v>
      </c>
      <c r="AN1285" s="713"/>
      <c r="AO1285"/>
      <c r="AP1285"/>
      <c r="AQ1285"/>
      <c r="AR1285"/>
      <c r="AS1285"/>
      <c r="AT1285"/>
      <c r="AU1285"/>
      <c r="AV1285"/>
      <c r="AW1285"/>
      <c r="AX1285"/>
      <c r="AY1285"/>
    </row>
    <row r="1286" spans="2:51" ht="13.5" hidden="1" customHeight="1" outlineLevel="1" x14ac:dyDescent="0.3">
      <c r="B1286"/>
      <c r="C1286" s="716"/>
      <c r="D1286" s="226"/>
      <c r="E1286" s="488" t="s">
        <v>3505</v>
      </c>
      <c r="F1286" s="498" t="s">
        <v>2271</v>
      </c>
      <c r="G1286" s="498" t="s">
        <v>2271</v>
      </c>
      <c r="H1286" s="498" t="s">
        <v>2271</v>
      </c>
      <c r="I1286" s="498" t="s">
        <v>2271</v>
      </c>
      <c r="J1286" s="498" t="s">
        <v>2271</v>
      </c>
      <c r="K1286" s="498" t="s">
        <v>2271</v>
      </c>
      <c r="L1286" s="498" t="s">
        <v>2271</v>
      </c>
      <c r="M1286" s="498" t="s">
        <v>2271</v>
      </c>
      <c r="N1286" s="498" t="s">
        <v>2271</v>
      </c>
      <c r="O1286" s="498" t="s">
        <v>2271</v>
      </c>
      <c r="P1286" s="498" t="s">
        <v>2271</v>
      </c>
      <c r="Q1286" s="498" t="s">
        <v>2271</v>
      </c>
      <c r="R1286" s="498" t="s">
        <v>2271</v>
      </c>
      <c r="S1286" s="498" t="s">
        <v>2271</v>
      </c>
      <c r="T1286" s="498" t="s">
        <v>2271</v>
      </c>
      <c r="U1286" s="498" t="s">
        <v>2271</v>
      </c>
      <c r="V1286" s="498" t="s">
        <v>2271</v>
      </c>
      <c r="W1286" s="498" t="s">
        <v>2271</v>
      </c>
      <c r="X1286" s="498" t="s">
        <v>2271</v>
      </c>
      <c r="Y1286" s="498" t="s">
        <v>2271</v>
      </c>
      <c r="Z1286" s="498" t="s">
        <v>2271</v>
      </c>
      <c r="AA1286" s="498" t="s">
        <v>2271</v>
      </c>
      <c r="AB1286" s="498" t="s">
        <v>2271</v>
      </c>
      <c r="AC1286" s="498" t="s">
        <v>2271</v>
      </c>
      <c r="AD1286" s="498" t="s">
        <v>2271</v>
      </c>
      <c r="AE1286" s="498" t="s">
        <v>2271</v>
      </c>
      <c r="AF1286" s="498" t="s">
        <v>2271</v>
      </c>
      <c r="AG1286" s="498" t="s">
        <v>2271</v>
      </c>
      <c r="AH1286" s="498" t="s">
        <v>2271</v>
      </c>
      <c r="AI1286" s="498" t="s">
        <v>2271</v>
      </c>
      <c r="AJ1286" s="498" t="s">
        <v>2271</v>
      </c>
      <c r="AK1286" s="498" t="s">
        <v>2271</v>
      </c>
      <c r="AL1286" s="498" t="s">
        <v>2271</v>
      </c>
      <c r="AM1286" s="498" t="s">
        <v>2271</v>
      </c>
      <c r="AN1286" s="713"/>
      <c r="AO1286"/>
      <c r="AP1286"/>
      <c r="AQ1286"/>
      <c r="AR1286"/>
      <c r="AS1286"/>
      <c r="AT1286"/>
      <c r="AU1286"/>
      <c r="AV1286"/>
      <c r="AW1286"/>
      <c r="AX1286"/>
      <c r="AY1286"/>
    </row>
    <row r="1287" spans="2:51" ht="13.5" hidden="1" customHeight="1" outlineLevel="1" x14ac:dyDescent="0.3">
      <c r="B1287"/>
      <c r="C1287" s="716"/>
      <c r="D1287" s="226"/>
      <c r="E1287" s="488" t="s">
        <v>4212</v>
      </c>
      <c r="F1287" s="498" t="s">
        <v>2271</v>
      </c>
      <c r="G1287" s="498" t="s">
        <v>2271</v>
      </c>
      <c r="H1287" s="498" t="s">
        <v>2271</v>
      </c>
      <c r="I1287" s="498" t="s">
        <v>2271</v>
      </c>
      <c r="J1287" s="498" t="s">
        <v>2271</v>
      </c>
      <c r="K1287" s="498" t="s">
        <v>2271</v>
      </c>
      <c r="L1287" s="498" t="s">
        <v>2271</v>
      </c>
      <c r="M1287" s="498" t="s">
        <v>2271</v>
      </c>
      <c r="N1287" s="498" t="s">
        <v>2271</v>
      </c>
      <c r="O1287" s="498" t="s">
        <v>2271</v>
      </c>
      <c r="P1287" s="498" t="s">
        <v>2271</v>
      </c>
      <c r="Q1287" s="498" t="s">
        <v>2271</v>
      </c>
      <c r="R1287" s="498" t="s">
        <v>2271</v>
      </c>
      <c r="S1287" s="498" t="s">
        <v>2271</v>
      </c>
      <c r="T1287" s="498" t="s">
        <v>2271</v>
      </c>
      <c r="U1287" s="498" t="s">
        <v>2271</v>
      </c>
      <c r="V1287" s="498" t="s">
        <v>2271</v>
      </c>
      <c r="W1287" s="498" t="s">
        <v>2271</v>
      </c>
      <c r="X1287" s="498" t="s">
        <v>2271</v>
      </c>
      <c r="Y1287" s="498" t="s">
        <v>2271</v>
      </c>
      <c r="Z1287" s="498" t="s">
        <v>2271</v>
      </c>
      <c r="AA1287" s="498" t="s">
        <v>2271</v>
      </c>
      <c r="AB1287" s="498" t="s">
        <v>2271</v>
      </c>
      <c r="AC1287" s="498" t="s">
        <v>2271</v>
      </c>
      <c r="AD1287" s="498" t="s">
        <v>2271</v>
      </c>
      <c r="AE1287" s="498" t="s">
        <v>2271</v>
      </c>
      <c r="AF1287" s="498" t="s">
        <v>2271</v>
      </c>
      <c r="AG1287" s="498" t="s">
        <v>2271</v>
      </c>
      <c r="AH1287" s="498" t="s">
        <v>2271</v>
      </c>
      <c r="AI1287" s="498" t="s">
        <v>2271</v>
      </c>
      <c r="AJ1287" s="498" t="s">
        <v>2271</v>
      </c>
      <c r="AK1287" s="498" t="s">
        <v>2271</v>
      </c>
      <c r="AL1287" s="498" t="s">
        <v>2271</v>
      </c>
      <c r="AM1287" s="498" t="s">
        <v>2271</v>
      </c>
      <c r="AN1287" s="713"/>
      <c r="AO1287"/>
      <c r="AP1287"/>
      <c r="AQ1287"/>
      <c r="AR1287"/>
      <c r="AS1287"/>
      <c r="AT1287"/>
      <c r="AU1287"/>
      <c r="AV1287"/>
      <c r="AW1287"/>
      <c r="AX1287"/>
      <c r="AY1287"/>
    </row>
    <row r="1288" spans="2:51" ht="13.5" customHeight="1" collapsed="1" x14ac:dyDescent="0.3">
      <c r="B1288" s="297" t="s">
        <v>2339</v>
      </c>
      <c r="C1288" s="716"/>
      <c r="D1288" s="226"/>
      <c r="E1288" s="672"/>
      <c r="F1288" s="672"/>
      <c r="G1288" s="672"/>
      <c r="H1288" s="672"/>
      <c r="I1288" s="672"/>
      <c r="J1288" s="672"/>
      <c r="K1288" s="672"/>
      <c r="L1288" s="672"/>
      <c r="M1288" s="672"/>
      <c r="N1288" s="672"/>
      <c r="O1288" s="672"/>
      <c r="P1288" s="672"/>
      <c r="Q1288" s="672"/>
      <c r="R1288" s="672"/>
      <c r="S1288" s="672"/>
      <c r="T1288" s="672"/>
      <c r="U1288" s="672"/>
      <c r="V1288" s="672"/>
      <c r="W1288" s="672"/>
      <c r="X1288" s="672"/>
      <c r="Y1288" s="672"/>
      <c r="Z1288" s="672"/>
      <c r="AA1288" s="672"/>
      <c r="AB1288" s="672"/>
      <c r="AC1288" s="672"/>
      <c r="AD1288" s="672"/>
      <c r="AE1288" s="672"/>
      <c r="AF1288" s="672"/>
      <c r="AG1288" s="672"/>
      <c r="AH1288" s="672"/>
      <c r="AI1288" s="672"/>
      <c r="AJ1288" s="672"/>
      <c r="AK1288" s="672"/>
      <c r="AL1288" s="672"/>
      <c r="AM1288" s="672"/>
      <c r="AN1288" s="672"/>
    </row>
    <row r="1289" spans="2:51" ht="13.5" customHeight="1" x14ac:dyDescent="0.3">
      <c r="B1289" s="297"/>
      <c r="C1289" s="714"/>
      <c r="D1289" s="715"/>
      <c r="E1289" s="488"/>
      <c r="F1289" s="497" t="s">
        <v>232</v>
      </c>
      <c r="G1289" s="497" t="s">
        <v>233</v>
      </c>
      <c r="H1289" s="497" t="s">
        <v>234</v>
      </c>
      <c r="I1289" s="497" t="s">
        <v>235</v>
      </c>
      <c r="J1289" s="497" t="s">
        <v>236</v>
      </c>
      <c r="K1289" s="497" t="s">
        <v>237</v>
      </c>
      <c r="L1289" s="497" t="s">
        <v>238</v>
      </c>
      <c r="M1289" s="497" t="s">
        <v>239</v>
      </c>
      <c r="N1289" s="497" t="s">
        <v>240</v>
      </c>
      <c r="O1289" s="497" t="s">
        <v>241</v>
      </c>
      <c r="P1289" s="497" t="s">
        <v>242</v>
      </c>
      <c r="Q1289" s="497" t="s">
        <v>243</v>
      </c>
      <c r="R1289" s="497" t="s">
        <v>244</v>
      </c>
      <c r="S1289" s="497" t="s">
        <v>245</v>
      </c>
      <c r="T1289" s="497" t="s">
        <v>246</v>
      </c>
      <c r="U1289" s="497" t="s">
        <v>247</v>
      </c>
      <c r="V1289" s="497" t="s">
        <v>248</v>
      </c>
      <c r="W1289" s="497" t="s">
        <v>249</v>
      </c>
      <c r="X1289" s="497" t="s">
        <v>250</v>
      </c>
      <c r="Y1289" s="497" t="s">
        <v>251</v>
      </c>
      <c r="Z1289" s="497" t="s">
        <v>252</v>
      </c>
      <c r="AA1289" s="497" t="s">
        <v>253</v>
      </c>
      <c r="AB1289" s="497" t="s">
        <v>254</v>
      </c>
      <c r="AC1289" s="497" t="s">
        <v>255</v>
      </c>
      <c r="AD1289" s="497" t="s">
        <v>256</v>
      </c>
      <c r="AE1289" s="497" t="s">
        <v>257</v>
      </c>
      <c r="AF1289" s="497" t="s">
        <v>258</v>
      </c>
      <c r="AG1289" s="497" t="s">
        <v>259</v>
      </c>
      <c r="AH1289" s="497" t="s">
        <v>260</v>
      </c>
      <c r="AI1289" s="497" t="s">
        <v>261</v>
      </c>
      <c r="AJ1289" s="497" t="s">
        <v>262</v>
      </c>
      <c r="AK1289" s="497" t="s">
        <v>263</v>
      </c>
      <c r="AL1289" s="497" t="s">
        <v>264</v>
      </c>
      <c r="AM1289" s="497" t="s">
        <v>265</v>
      </c>
      <c r="AN1289" s="713"/>
      <c r="AO1289"/>
      <c r="AP1289"/>
      <c r="AQ1289"/>
      <c r="AR1289"/>
      <c r="AS1289"/>
      <c r="AT1289"/>
      <c r="AU1289"/>
      <c r="AV1289"/>
      <c r="AW1289"/>
      <c r="AX1289"/>
      <c r="AY1289"/>
    </row>
    <row r="1290" spans="2:51" ht="13.5" hidden="1" customHeight="1" outlineLevel="1" x14ac:dyDescent="0.35">
      <c r="C1290" s="717" t="s">
        <v>3506</v>
      </c>
      <c r="D1290" s="718"/>
      <c r="E1290" s="488" t="s">
        <v>3507</v>
      </c>
      <c r="F1290" s="498" t="s">
        <v>2271</v>
      </c>
      <c r="G1290" s="498" t="s">
        <v>2271</v>
      </c>
      <c r="H1290" s="498" t="s">
        <v>2271</v>
      </c>
      <c r="I1290" s="498" t="s">
        <v>2271</v>
      </c>
      <c r="J1290" s="498" t="s">
        <v>2271</v>
      </c>
      <c r="K1290" s="498" t="s">
        <v>2271</v>
      </c>
      <c r="L1290" s="498" t="s">
        <v>2271</v>
      </c>
      <c r="M1290" s="498" t="s">
        <v>2271</v>
      </c>
      <c r="N1290" s="498" t="s">
        <v>2271</v>
      </c>
      <c r="O1290" s="498" t="s">
        <v>2271</v>
      </c>
      <c r="P1290" s="498" t="s">
        <v>2271</v>
      </c>
      <c r="Q1290" s="498" t="s">
        <v>2271</v>
      </c>
      <c r="R1290" s="498" t="s">
        <v>2271</v>
      </c>
      <c r="S1290" s="498" t="s">
        <v>2271</v>
      </c>
      <c r="T1290" s="498" t="s">
        <v>2271</v>
      </c>
      <c r="U1290" s="498" t="s">
        <v>2271</v>
      </c>
      <c r="V1290" s="498" t="s">
        <v>2271</v>
      </c>
      <c r="W1290" s="498" t="s">
        <v>2271</v>
      </c>
      <c r="X1290" s="498" t="s">
        <v>2271</v>
      </c>
      <c r="Y1290" s="498" t="s">
        <v>2271</v>
      </c>
      <c r="Z1290" s="498" t="s">
        <v>2271</v>
      </c>
      <c r="AA1290" s="498" t="s">
        <v>2271</v>
      </c>
      <c r="AB1290" s="498" t="s">
        <v>2271</v>
      </c>
      <c r="AC1290" s="498" t="s">
        <v>2271</v>
      </c>
      <c r="AD1290" s="498" t="s">
        <v>2271</v>
      </c>
      <c r="AE1290" s="498" t="s">
        <v>2271</v>
      </c>
      <c r="AF1290" s="498" t="s">
        <v>2271</v>
      </c>
      <c r="AG1290" s="498" t="s">
        <v>2271</v>
      </c>
      <c r="AH1290" s="498" t="s">
        <v>2271</v>
      </c>
      <c r="AI1290" s="498" t="s">
        <v>2271</v>
      </c>
      <c r="AJ1290" s="498" t="s">
        <v>2271</v>
      </c>
      <c r="AK1290" s="498" t="s">
        <v>2271</v>
      </c>
      <c r="AL1290" s="498" t="s">
        <v>2271</v>
      </c>
      <c r="AM1290" s="498" t="s">
        <v>2271</v>
      </c>
      <c r="AN1290" s="923"/>
    </row>
    <row r="1291" spans="2:51" ht="13.5" hidden="1" customHeight="1" outlineLevel="1" x14ac:dyDescent="0.3">
      <c r="C1291" s="717" t="s">
        <v>3508</v>
      </c>
      <c r="D1291" s="718"/>
      <c r="E1291" s="488" t="s">
        <v>3509</v>
      </c>
      <c r="F1291" s="498" t="s">
        <v>2271</v>
      </c>
      <c r="G1291" s="498" t="s">
        <v>2271</v>
      </c>
      <c r="H1291" s="498" t="s">
        <v>2271</v>
      </c>
      <c r="I1291" s="498" t="s">
        <v>2271</v>
      </c>
      <c r="J1291" s="498" t="s">
        <v>2271</v>
      </c>
      <c r="K1291" s="498" t="s">
        <v>2271</v>
      </c>
      <c r="L1291" s="498" t="s">
        <v>2271</v>
      </c>
      <c r="M1291" s="498" t="s">
        <v>2271</v>
      </c>
      <c r="N1291" s="498" t="s">
        <v>2271</v>
      </c>
      <c r="O1291" s="498" t="s">
        <v>2271</v>
      </c>
      <c r="P1291" s="498" t="s">
        <v>2271</v>
      </c>
      <c r="Q1291" s="498" t="s">
        <v>2271</v>
      </c>
      <c r="R1291" s="498" t="s">
        <v>2271</v>
      </c>
      <c r="S1291" s="498" t="s">
        <v>2271</v>
      </c>
      <c r="T1291" s="498" t="s">
        <v>2271</v>
      </c>
      <c r="U1291" s="498" t="s">
        <v>2271</v>
      </c>
      <c r="V1291" s="498" t="s">
        <v>2271</v>
      </c>
      <c r="W1291" s="498" t="s">
        <v>2271</v>
      </c>
      <c r="X1291" s="498" t="s">
        <v>2271</v>
      </c>
      <c r="Y1291" s="498" t="s">
        <v>2271</v>
      </c>
      <c r="Z1291" s="498" t="s">
        <v>2271</v>
      </c>
      <c r="AA1291" s="498" t="s">
        <v>2271</v>
      </c>
      <c r="AB1291" s="498" t="s">
        <v>2271</v>
      </c>
      <c r="AC1291" s="498" t="s">
        <v>2271</v>
      </c>
      <c r="AD1291" s="498" t="s">
        <v>2271</v>
      </c>
      <c r="AE1291" s="498" t="s">
        <v>2271</v>
      </c>
      <c r="AF1291" s="498" t="s">
        <v>2271</v>
      </c>
      <c r="AG1291" s="498" t="s">
        <v>2271</v>
      </c>
      <c r="AH1291" s="498" t="s">
        <v>2271</v>
      </c>
      <c r="AI1291" s="498" t="s">
        <v>2271</v>
      </c>
      <c r="AJ1291" s="498" t="s">
        <v>2271</v>
      </c>
      <c r="AK1291" s="498" t="s">
        <v>2271</v>
      </c>
      <c r="AL1291" s="498" t="s">
        <v>2271</v>
      </c>
      <c r="AM1291" s="498" t="s">
        <v>2271</v>
      </c>
      <c r="AN1291"/>
    </row>
    <row r="1292" spans="2:51" ht="13.5" hidden="1" customHeight="1" outlineLevel="1" x14ac:dyDescent="0.3">
      <c r="C1292" s="717" t="s">
        <v>3510</v>
      </c>
      <c r="D1292" s="718"/>
      <c r="E1292" s="488" t="s">
        <v>3511</v>
      </c>
      <c r="F1292" s="498" t="s">
        <v>2271</v>
      </c>
      <c r="G1292" s="498" t="s">
        <v>2271</v>
      </c>
      <c r="H1292" s="498" t="s">
        <v>2271</v>
      </c>
      <c r="I1292" s="498" t="s">
        <v>2271</v>
      </c>
      <c r="J1292" s="498" t="s">
        <v>2271</v>
      </c>
      <c r="K1292" s="498" t="s">
        <v>2271</v>
      </c>
      <c r="L1292" s="498" t="s">
        <v>2271</v>
      </c>
      <c r="M1292" s="498" t="s">
        <v>2271</v>
      </c>
      <c r="N1292" s="498" t="s">
        <v>2271</v>
      </c>
      <c r="O1292" s="498" t="s">
        <v>2271</v>
      </c>
      <c r="P1292" s="498" t="s">
        <v>2271</v>
      </c>
      <c r="Q1292" s="498" t="s">
        <v>2271</v>
      </c>
      <c r="R1292" s="498" t="s">
        <v>2271</v>
      </c>
      <c r="S1292" s="498" t="s">
        <v>2271</v>
      </c>
      <c r="T1292" s="498" t="s">
        <v>2271</v>
      </c>
      <c r="U1292" s="498" t="s">
        <v>2271</v>
      </c>
      <c r="V1292" s="498" t="s">
        <v>2271</v>
      </c>
      <c r="W1292" s="498" t="s">
        <v>2271</v>
      </c>
      <c r="X1292" s="498" t="s">
        <v>2271</v>
      </c>
      <c r="Y1292" s="498" t="s">
        <v>2271</v>
      </c>
      <c r="Z1292" s="498" t="s">
        <v>2271</v>
      </c>
      <c r="AA1292" s="498" t="s">
        <v>2271</v>
      </c>
      <c r="AB1292" s="498" t="s">
        <v>2271</v>
      </c>
      <c r="AC1292" s="498" t="s">
        <v>2271</v>
      </c>
      <c r="AD1292" s="498" t="s">
        <v>2271</v>
      </c>
      <c r="AE1292" s="498" t="s">
        <v>2271</v>
      </c>
      <c r="AF1292" s="498" t="s">
        <v>2271</v>
      </c>
      <c r="AG1292" s="498" t="s">
        <v>2271</v>
      </c>
      <c r="AH1292" s="498" t="s">
        <v>2271</v>
      </c>
      <c r="AI1292" s="498" t="s">
        <v>2271</v>
      </c>
      <c r="AJ1292" s="498" t="s">
        <v>2271</v>
      </c>
      <c r="AK1292" s="498" t="s">
        <v>2271</v>
      </c>
      <c r="AL1292" s="498" t="s">
        <v>2271</v>
      </c>
      <c r="AM1292" s="498" t="s">
        <v>2271</v>
      </c>
      <c r="AN1292"/>
    </row>
    <row r="1293" spans="2:51" ht="13.5" hidden="1" customHeight="1" outlineLevel="1" x14ac:dyDescent="0.3">
      <c r="C1293" s="717"/>
      <c r="D1293" s="718"/>
      <c r="E1293" s="488" t="s">
        <v>177</v>
      </c>
      <c r="F1293" s="498" t="s">
        <v>177</v>
      </c>
      <c r="G1293" s="498" t="s">
        <v>177</v>
      </c>
      <c r="H1293" s="498" t="s">
        <v>177</v>
      </c>
      <c r="I1293" s="498" t="s">
        <v>177</v>
      </c>
      <c r="J1293" s="498" t="s">
        <v>177</v>
      </c>
      <c r="K1293" s="498" t="s">
        <v>177</v>
      </c>
      <c r="L1293" s="498" t="s">
        <v>177</v>
      </c>
      <c r="M1293" s="498" t="s">
        <v>177</v>
      </c>
      <c r="N1293" s="498" t="s">
        <v>177</v>
      </c>
      <c r="O1293" s="498" t="s">
        <v>177</v>
      </c>
      <c r="P1293" s="498" t="s">
        <v>177</v>
      </c>
      <c r="Q1293" s="498" t="s">
        <v>177</v>
      </c>
      <c r="R1293" s="498" t="s">
        <v>177</v>
      </c>
      <c r="S1293" s="498" t="s">
        <v>177</v>
      </c>
      <c r="T1293" s="498" t="s">
        <v>177</v>
      </c>
      <c r="U1293" s="498" t="s">
        <v>177</v>
      </c>
      <c r="V1293" s="498" t="s">
        <v>177</v>
      </c>
      <c r="W1293" s="498" t="s">
        <v>177</v>
      </c>
      <c r="X1293" s="498" t="s">
        <v>177</v>
      </c>
      <c r="Y1293" s="498" t="s">
        <v>177</v>
      </c>
      <c r="Z1293" s="498" t="s">
        <v>177</v>
      </c>
      <c r="AA1293" s="498" t="s">
        <v>177</v>
      </c>
      <c r="AB1293" s="498" t="s">
        <v>177</v>
      </c>
      <c r="AC1293" s="498" t="s">
        <v>177</v>
      </c>
      <c r="AD1293" s="498" t="s">
        <v>177</v>
      </c>
      <c r="AE1293" s="498" t="s">
        <v>177</v>
      </c>
      <c r="AF1293" s="498" t="s">
        <v>177</v>
      </c>
      <c r="AG1293" s="498" t="s">
        <v>177</v>
      </c>
      <c r="AH1293" s="498" t="s">
        <v>177</v>
      </c>
      <c r="AI1293" s="498" t="s">
        <v>177</v>
      </c>
      <c r="AJ1293" s="498" t="s">
        <v>177</v>
      </c>
      <c r="AK1293" s="498" t="s">
        <v>177</v>
      </c>
      <c r="AL1293" s="498" t="s">
        <v>177</v>
      </c>
      <c r="AM1293" s="498" t="s">
        <v>177</v>
      </c>
      <c r="AN1293"/>
    </row>
    <row r="1294" spans="2:51" ht="13.5" hidden="1" customHeight="1" outlineLevel="1" x14ac:dyDescent="0.3">
      <c r="C1294" s="717" t="s">
        <v>3512</v>
      </c>
      <c r="D1294" s="718"/>
      <c r="E1294" s="488" t="s">
        <v>3513</v>
      </c>
      <c r="F1294" s="498" t="s">
        <v>2271</v>
      </c>
      <c r="G1294" s="498" t="s">
        <v>2271</v>
      </c>
      <c r="H1294" s="498" t="s">
        <v>2271</v>
      </c>
      <c r="I1294" s="498" t="s">
        <v>2271</v>
      </c>
      <c r="J1294" s="498" t="s">
        <v>2271</v>
      </c>
      <c r="K1294" s="498" t="s">
        <v>2271</v>
      </c>
      <c r="L1294" s="498" t="s">
        <v>2271</v>
      </c>
      <c r="M1294" s="498" t="s">
        <v>2271</v>
      </c>
      <c r="N1294" s="498" t="s">
        <v>2271</v>
      </c>
      <c r="O1294" s="498" t="s">
        <v>2271</v>
      </c>
      <c r="P1294" s="498" t="s">
        <v>2271</v>
      </c>
      <c r="Q1294" s="498" t="s">
        <v>2271</v>
      </c>
      <c r="R1294" s="498" t="s">
        <v>2271</v>
      </c>
      <c r="S1294" s="498" t="s">
        <v>2271</v>
      </c>
      <c r="T1294" s="498" t="s">
        <v>2271</v>
      </c>
      <c r="U1294" s="498" t="s">
        <v>2271</v>
      </c>
      <c r="V1294" s="498" t="s">
        <v>2271</v>
      </c>
      <c r="W1294" s="498" t="s">
        <v>2271</v>
      </c>
      <c r="X1294" s="498" t="s">
        <v>2271</v>
      </c>
      <c r="Y1294" s="498" t="s">
        <v>2271</v>
      </c>
      <c r="Z1294" s="498" t="s">
        <v>2271</v>
      </c>
      <c r="AA1294" s="498" t="s">
        <v>2271</v>
      </c>
      <c r="AB1294" s="498" t="s">
        <v>2271</v>
      </c>
      <c r="AC1294" s="498" t="s">
        <v>2271</v>
      </c>
      <c r="AD1294" s="498" t="s">
        <v>2271</v>
      </c>
      <c r="AE1294" s="498" t="s">
        <v>2271</v>
      </c>
      <c r="AF1294" s="498" t="s">
        <v>2271</v>
      </c>
      <c r="AG1294" s="498" t="s">
        <v>2271</v>
      </c>
      <c r="AH1294" s="498" t="s">
        <v>2271</v>
      </c>
      <c r="AI1294" s="498" t="s">
        <v>2271</v>
      </c>
      <c r="AJ1294" s="498" t="s">
        <v>2271</v>
      </c>
      <c r="AK1294" s="498" t="s">
        <v>2271</v>
      </c>
      <c r="AL1294" s="498" t="s">
        <v>2271</v>
      </c>
      <c r="AM1294" s="498" t="s">
        <v>2271</v>
      </c>
      <c r="AN1294"/>
    </row>
    <row r="1295" spans="2:51" ht="13.5" hidden="1" customHeight="1" outlineLevel="1" x14ac:dyDescent="0.3">
      <c r="C1295" s="717" t="s">
        <v>3514</v>
      </c>
      <c r="D1295" s="718"/>
      <c r="E1295" s="488" t="s">
        <v>3515</v>
      </c>
      <c r="F1295" s="498" t="s">
        <v>2271</v>
      </c>
      <c r="G1295" s="498" t="s">
        <v>2271</v>
      </c>
      <c r="H1295" s="498" t="s">
        <v>2271</v>
      </c>
      <c r="I1295" s="498" t="s">
        <v>2271</v>
      </c>
      <c r="J1295" s="498" t="s">
        <v>2271</v>
      </c>
      <c r="K1295" s="498" t="s">
        <v>2271</v>
      </c>
      <c r="L1295" s="498" t="s">
        <v>2271</v>
      </c>
      <c r="M1295" s="498" t="s">
        <v>2271</v>
      </c>
      <c r="N1295" s="498" t="s">
        <v>2271</v>
      </c>
      <c r="O1295" s="498" t="s">
        <v>2271</v>
      </c>
      <c r="P1295" s="498" t="s">
        <v>2271</v>
      </c>
      <c r="Q1295" s="498" t="s">
        <v>2271</v>
      </c>
      <c r="R1295" s="498" t="s">
        <v>2271</v>
      </c>
      <c r="S1295" s="498" t="s">
        <v>2271</v>
      </c>
      <c r="T1295" s="498" t="s">
        <v>2271</v>
      </c>
      <c r="U1295" s="498" t="s">
        <v>2271</v>
      </c>
      <c r="V1295" s="498" t="s">
        <v>2271</v>
      </c>
      <c r="W1295" s="498" t="s">
        <v>2271</v>
      </c>
      <c r="X1295" s="498" t="s">
        <v>2271</v>
      </c>
      <c r="Y1295" s="498" t="s">
        <v>2271</v>
      </c>
      <c r="Z1295" s="498" t="s">
        <v>2271</v>
      </c>
      <c r="AA1295" s="498" t="s">
        <v>2271</v>
      </c>
      <c r="AB1295" s="498" t="s">
        <v>2271</v>
      </c>
      <c r="AC1295" s="498" t="s">
        <v>2271</v>
      </c>
      <c r="AD1295" s="498" t="s">
        <v>2271</v>
      </c>
      <c r="AE1295" s="498" t="s">
        <v>2271</v>
      </c>
      <c r="AF1295" s="498" t="s">
        <v>2271</v>
      </c>
      <c r="AG1295" s="498" t="s">
        <v>2271</v>
      </c>
      <c r="AH1295" s="498" t="s">
        <v>2271</v>
      </c>
      <c r="AI1295" s="498" t="s">
        <v>2271</v>
      </c>
      <c r="AJ1295" s="498" t="s">
        <v>2271</v>
      </c>
      <c r="AK1295" s="498" t="s">
        <v>2271</v>
      </c>
      <c r="AL1295" s="498" t="s">
        <v>2271</v>
      </c>
      <c r="AM1295" s="498" t="s">
        <v>2271</v>
      </c>
      <c r="AN1295"/>
    </row>
    <row r="1296" spans="2:51" ht="13.5" hidden="1" customHeight="1" outlineLevel="1" x14ac:dyDescent="0.3">
      <c r="C1296" s="717" t="s">
        <v>3516</v>
      </c>
      <c r="D1296" s="718"/>
      <c r="E1296" s="488" t="s">
        <v>3517</v>
      </c>
      <c r="F1296" s="498" t="s">
        <v>2271</v>
      </c>
      <c r="G1296" s="498" t="s">
        <v>2271</v>
      </c>
      <c r="H1296" s="498" t="s">
        <v>2271</v>
      </c>
      <c r="I1296" s="498" t="s">
        <v>2271</v>
      </c>
      <c r="J1296" s="498" t="s">
        <v>2271</v>
      </c>
      <c r="K1296" s="498" t="s">
        <v>2271</v>
      </c>
      <c r="L1296" s="498" t="s">
        <v>2271</v>
      </c>
      <c r="M1296" s="498" t="s">
        <v>2271</v>
      </c>
      <c r="N1296" s="498" t="s">
        <v>2271</v>
      </c>
      <c r="O1296" s="498" t="s">
        <v>2271</v>
      </c>
      <c r="P1296" s="498" t="s">
        <v>2271</v>
      </c>
      <c r="Q1296" s="498" t="s">
        <v>2271</v>
      </c>
      <c r="R1296" s="498" t="s">
        <v>2271</v>
      </c>
      <c r="S1296" s="498" t="s">
        <v>2271</v>
      </c>
      <c r="T1296" s="498" t="s">
        <v>2271</v>
      </c>
      <c r="U1296" s="498" t="s">
        <v>2271</v>
      </c>
      <c r="V1296" s="498" t="s">
        <v>2271</v>
      </c>
      <c r="W1296" s="498" t="s">
        <v>2271</v>
      </c>
      <c r="X1296" s="498" t="s">
        <v>2271</v>
      </c>
      <c r="Y1296" s="498" t="s">
        <v>2271</v>
      </c>
      <c r="Z1296" s="498" t="s">
        <v>2271</v>
      </c>
      <c r="AA1296" s="498" t="s">
        <v>2271</v>
      </c>
      <c r="AB1296" s="498" t="s">
        <v>2271</v>
      </c>
      <c r="AC1296" s="498" t="s">
        <v>2271</v>
      </c>
      <c r="AD1296" s="498" t="s">
        <v>2271</v>
      </c>
      <c r="AE1296" s="498" t="s">
        <v>2271</v>
      </c>
      <c r="AF1296" s="498" t="s">
        <v>2271</v>
      </c>
      <c r="AG1296" s="498" t="s">
        <v>2271</v>
      </c>
      <c r="AH1296" s="498" t="s">
        <v>2271</v>
      </c>
      <c r="AI1296" s="498" t="s">
        <v>2271</v>
      </c>
      <c r="AJ1296" s="498" t="s">
        <v>2271</v>
      </c>
      <c r="AK1296" s="498" t="s">
        <v>2271</v>
      </c>
      <c r="AL1296" s="498" t="s">
        <v>2271</v>
      </c>
      <c r="AM1296" s="498" t="s">
        <v>2271</v>
      </c>
      <c r="AN1296"/>
    </row>
    <row r="1297" spans="3:40" ht="13.5" hidden="1" customHeight="1" outlineLevel="1" x14ac:dyDescent="0.3">
      <c r="C1297" s="717" t="s">
        <v>3518</v>
      </c>
      <c r="D1297" s="718"/>
      <c r="E1297" s="488" t="s">
        <v>3519</v>
      </c>
      <c r="F1297" s="498" t="s">
        <v>2271</v>
      </c>
      <c r="G1297" s="498" t="s">
        <v>2271</v>
      </c>
      <c r="H1297" s="498" t="s">
        <v>2271</v>
      </c>
      <c r="I1297" s="498" t="s">
        <v>2271</v>
      </c>
      <c r="J1297" s="498" t="s">
        <v>2271</v>
      </c>
      <c r="K1297" s="498" t="s">
        <v>2271</v>
      </c>
      <c r="L1297" s="498" t="s">
        <v>2271</v>
      </c>
      <c r="M1297" s="498" t="s">
        <v>2271</v>
      </c>
      <c r="N1297" s="498" t="s">
        <v>2271</v>
      </c>
      <c r="O1297" s="498" t="s">
        <v>2271</v>
      </c>
      <c r="P1297" s="498" t="s">
        <v>2271</v>
      </c>
      <c r="Q1297" s="498" t="s">
        <v>2271</v>
      </c>
      <c r="R1297" s="498" t="s">
        <v>2271</v>
      </c>
      <c r="S1297" s="498" t="s">
        <v>2271</v>
      </c>
      <c r="T1297" s="498" t="s">
        <v>2271</v>
      </c>
      <c r="U1297" s="498" t="s">
        <v>2271</v>
      </c>
      <c r="V1297" s="498" t="s">
        <v>2271</v>
      </c>
      <c r="W1297" s="498" t="s">
        <v>2271</v>
      </c>
      <c r="X1297" s="498" t="s">
        <v>2271</v>
      </c>
      <c r="Y1297" s="498" t="s">
        <v>2271</v>
      </c>
      <c r="Z1297" s="498" t="s">
        <v>2271</v>
      </c>
      <c r="AA1297" s="498" t="s">
        <v>2271</v>
      </c>
      <c r="AB1297" s="498" t="s">
        <v>2271</v>
      </c>
      <c r="AC1297" s="498" t="s">
        <v>2271</v>
      </c>
      <c r="AD1297" s="498" t="s">
        <v>2271</v>
      </c>
      <c r="AE1297" s="498" t="s">
        <v>2271</v>
      </c>
      <c r="AF1297" s="498" t="s">
        <v>2271</v>
      </c>
      <c r="AG1297" s="498" t="s">
        <v>2271</v>
      </c>
      <c r="AH1297" s="498" t="s">
        <v>2271</v>
      </c>
      <c r="AI1297" s="498" t="s">
        <v>2271</v>
      </c>
      <c r="AJ1297" s="498" t="s">
        <v>2271</v>
      </c>
      <c r="AK1297" s="498" t="s">
        <v>2271</v>
      </c>
      <c r="AL1297" s="498" t="s">
        <v>2271</v>
      </c>
      <c r="AM1297" s="498" t="s">
        <v>2271</v>
      </c>
      <c r="AN1297"/>
    </row>
    <row r="1298" spans="3:40" ht="13.5" hidden="1" customHeight="1" outlineLevel="1" x14ac:dyDescent="0.3">
      <c r="C1298" s="717"/>
      <c r="D1298" s="718"/>
      <c r="E1298" s="488" t="s">
        <v>177</v>
      </c>
      <c r="F1298" s="498" t="s">
        <v>177</v>
      </c>
      <c r="G1298" s="498" t="s">
        <v>177</v>
      </c>
      <c r="H1298" s="498" t="s">
        <v>177</v>
      </c>
      <c r="I1298" s="498" t="s">
        <v>177</v>
      </c>
      <c r="J1298" s="498" t="s">
        <v>177</v>
      </c>
      <c r="K1298" s="498" t="s">
        <v>177</v>
      </c>
      <c r="L1298" s="498" t="s">
        <v>177</v>
      </c>
      <c r="M1298" s="498" t="s">
        <v>177</v>
      </c>
      <c r="N1298" s="498" t="s">
        <v>177</v>
      </c>
      <c r="O1298" s="498" t="s">
        <v>177</v>
      </c>
      <c r="P1298" s="498" t="s">
        <v>177</v>
      </c>
      <c r="Q1298" s="498" t="s">
        <v>177</v>
      </c>
      <c r="R1298" s="498" t="s">
        <v>177</v>
      </c>
      <c r="S1298" s="498" t="s">
        <v>177</v>
      </c>
      <c r="T1298" s="498" t="s">
        <v>177</v>
      </c>
      <c r="U1298" s="498" t="s">
        <v>177</v>
      </c>
      <c r="V1298" s="498" t="s">
        <v>177</v>
      </c>
      <c r="W1298" s="498" t="s">
        <v>177</v>
      </c>
      <c r="X1298" s="498" t="s">
        <v>177</v>
      </c>
      <c r="Y1298" s="498" t="s">
        <v>177</v>
      </c>
      <c r="Z1298" s="498" t="s">
        <v>177</v>
      </c>
      <c r="AA1298" s="498" t="s">
        <v>177</v>
      </c>
      <c r="AB1298" s="498" t="s">
        <v>177</v>
      </c>
      <c r="AC1298" s="498" t="s">
        <v>177</v>
      </c>
      <c r="AD1298" s="498" t="s">
        <v>177</v>
      </c>
      <c r="AE1298" s="498" t="s">
        <v>177</v>
      </c>
      <c r="AF1298" s="498" t="s">
        <v>177</v>
      </c>
      <c r="AG1298" s="498" t="s">
        <v>177</v>
      </c>
      <c r="AH1298" s="498" t="s">
        <v>177</v>
      </c>
      <c r="AI1298" s="498" t="s">
        <v>177</v>
      </c>
      <c r="AJ1298" s="498" t="s">
        <v>177</v>
      </c>
      <c r="AK1298" s="498" t="s">
        <v>177</v>
      </c>
      <c r="AL1298" s="498" t="s">
        <v>177</v>
      </c>
      <c r="AM1298" s="498" t="s">
        <v>177</v>
      </c>
      <c r="AN1298"/>
    </row>
    <row r="1299" spans="3:40" ht="13.5" hidden="1" customHeight="1" outlineLevel="1" x14ac:dyDescent="0.3">
      <c r="C1299" s="717" t="s">
        <v>3520</v>
      </c>
      <c r="D1299" s="718"/>
      <c r="E1299" s="488" t="s">
        <v>3521</v>
      </c>
      <c r="F1299" s="498" t="s">
        <v>2271</v>
      </c>
      <c r="G1299" s="498" t="s">
        <v>2271</v>
      </c>
      <c r="H1299" s="498" t="s">
        <v>2271</v>
      </c>
      <c r="I1299" s="498" t="s">
        <v>2271</v>
      </c>
      <c r="J1299" s="498" t="s">
        <v>2271</v>
      </c>
      <c r="K1299" s="498" t="s">
        <v>2271</v>
      </c>
      <c r="L1299" s="498" t="s">
        <v>2271</v>
      </c>
      <c r="M1299" s="498" t="s">
        <v>2271</v>
      </c>
      <c r="N1299" s="498" t="s">
        <v>2271</v>
      </c>
      <c r="O1299" s="498" t="s">
        <v>2271</v>
      </c>
      <c r="P1299" s="498" t="s">
        <v>2271</v>
      </c>
      <c r="Q1299" s="498" t="s">
        <v>2271</v>
      </c>
      <c r="R1299" s="498" t="s">
        <v>2271</v>
      </c>
      <c r="S1299" s="498" t="s">
        <v>2271</v>
      </c>
      <c r="T1299" s="498" t="s">
        <v>2271</v>
      </c>
      <c r="U1299" s="498" t="s">
        <v>2271</v>
      </c>
      <c r="V1299" s="498" t="s">
        <v>2271</v>
      </c>
      <c r="W1299" s="498" t="s">
        <v>2271</v>
      </c>
      <c r="X1299" s="498" t="s">
        <v>2271</v>
      </c>
      <c r="Y1299" s="498" t="s">
        <v>2271</v>
      </c>
      <c r="Z1299" s="498" t="s">
        <v>2271</v>
      </c>
      <c r="AA1299" s="498" t="s">
        <v>2271</v>
      </c>
      <c r="AB1299" s="498" t="s">
        <v>2271</v>
      </c>
      <c r="AC1299" s="498" t="s">
        <v>2271</v>
      </c>
      <c r="AD1299" s="498" t="s">
        <v>2271</v>
      </c>
      <c r="AE1299" s="498" t="s">
        <v>2271</v>
      </c>
      <c r="AF1299" s="498" t="s">
        <v>2271</v>
      </c>
      <c r="AG1299" s="498" t="s">
        <v>2271</v>
      </c>
      <c r="AH1299" s="498" t="s">
        <v>2271</v>
      </c>
      <c r="AI1299" s="498" t="s">
        <v>2271</v>
      </c>
      <c r="AJ1299" s="498" t="s">
        <v>2271</v>
      </c>
      <c r="AK1299" s="498" t="s">
        <v>2271</v>
      </c>
      <c r="AL1299" s="498" t="s">
        <v>2271</v>
      </c>
      <c r="AM1299" s="498" t="s">
        <v>2271</v>
      </c>
      <c r="AN1299"/>
    </row>
    <row r="1300" spans="3:40" ht="13.5" hidden="1" customHeight="1" outlineLevel="1" x14ac:dyDescent="0.3">
      <c r="C1300" s="717" t="s">
        <v>3522</v>
      </c>
      <c r="D1300" s="718"/>
      <c r="E1300" s="488" t="s">
        <v>3523</v>
      </c>
      <c r="F1300" s="498" t="s">
        <v>2271</v>
      </c>
      <c r="G1300" s="498" t="s">
        <v>2271</v>
      </c>
      <c r="H1300" s="498" t="s">
        <v>2271</v>
      </c>
      <c r="I1300" s="498" t="s">
        <v>2271</v>
      </c>
      <c r="J1300" s="498" t="s">
        <v>2271</v>
      </c>
      <c r="K1300" s="498" t="s">
        <v>2271</v>
      </c>
      <c r="L1300" s="498" t="s">
        <v>2271</v>
      </c>
      <c r="M1300" s="498" t="s">
        <v>2271</v>
      </c>
      <c r="N1300" s="498" t="s">
        <v>2271</v>
      </c>
      <c r="O1300" s="498" t="s">
        <v>2271</v>
      </c>
      <c r="P1300" s="498" t="s">
        <v>2271</v>
      </c>
      <c r="Q1300" s="498" t="s">
        <v>2271</v>
      </c>
      <c r="R1300" s="498" t="s">
        <v>2271</v>
      </c>
      <c r="S1300" s="498" t="s">
        <v>2271</v>
      </c>
      <c r="T1300" s="498" t="s">
        <v>2271</v>
      </c>
      <c r="U1300" s="498" t="s">
        <v>2271</v>
      </c>
      <c r="V1300" s="498" t="s">
        <v>2271</v>
      </c>
      <c r="W1300" s="498" t="s">
        <v>2271</v>
      </c>
      <c r="X1300" s="498" t="s">
        <v>2271</v>
      </c>
      <c r="Y1300" s="498" t="s">
        <v>2271</v>
      </c>
      <c r="Z1300" s="498" t="s">
        <v>2271</v>
      </c>
      <c r="AA1300" s="498" t="s">
        <v>2271</v>
      </c>
      <c r="AB1300" s="498" t="s">
        <v>2271</v>
      </c>
      <c r="AC1300" s="498" t="s">
        <v>2271</v>
      </c>
      <c r="AD1300" s="498" t="s">
        <v>2271</v>
      </c>
      <c r="AE1300" s="498" t="s">
        <v>2271</v>
      </c>
      <c r="AF1300" s="498" t="s">
        <v>2271</v>
      </c>
      <c r="AG1300" s="498" t="s">
        <v>2271</v>
      </c>
      <c r="AH1300" s="498" t="s">
        <v>2271</v>
      </c>
      <c r="AI1300" s="498" t="s">
        <v>2271</v>
      </c>
      <c r="AJ1300" s="498" t="s">
        <v>2271</v>
      </c>
      <c r="AK1300" s="498" t="s">
        <v>2271</v>
      </c>
      <c r="AL1300" s="498" t="s">
        <v>2271</v>
      </c>
      <c r="AM1300" s="498" t="s">
        <v>2271</v>
      </c>
      <c r="AN1300"/>
    </row>
    <row r="1301" spans="3:40" ht="13.5" hidden="1" customHeight="1" outlineLevel="1" x14ac:dyDescent="0.3">
      <c r="C1301" s="717" t="s">
        <v>3524</v>
      </c>
      <c r="D1301" s="718"/>
      <c r="E1301" s="488" t="s">
        <v>3525</v>
      </c>
      <c r="F1301" s="498" t="s">
        <v>2271</v>
      </c>
      <c r="G1301" s="498" t="s">
        <v>2271</v>
      </c>
      <c r="H1301" s="498" t="s">
        <v>2271</v>
      </c>
      <c r="I1301" s="498" t="s">
        <v>2271</v>
      </c>
      <c r="J1301" s="498" t="s">
        <v>2271</v>
      </c>
      <c r="K1301" s="498" t="s">
        <v>2271</v>
      </c>
      <c r="L1301" s="498" t="s">
        <v>2271</v>
      </c>
      <c r="M1301" s="498" t="s">
        <v>2271</v>
      </c>
      <c r="N1301" s="498" t="s">
        <v>2271</v>
      </c>
      <c r="O1301" s="498" t="s">
        <v>2271</v>
      </c>
      <c r="P1301" s="498" t="s">
        <v>2271</v>
      </c>
      <c r="Q1301" s="498" t="s">
        <v>2271</v>
      </c>
      <c r="R1301" s="498" t="s">
        <v>2271</v>
      </c>
      <c r="S1301" s="498" t="s">
        <v>2271</v>
      </c>
      <c r="T1301" s="498" t="s">
        <v>2271</v>
      </c>
      <c r="U1301" s="498" t="s">
        <v>2271</v>
      </c>
      <c r="V1301" s="498" t="s">
        <v>2271</v>
      </c>
      <c r="W1301" s="498" t="s">
        <v>2271</v>
      </c>
      <c r="X1301" s="498" t="s">
        <v>2271</v>
      </c>
      <c r="Y1301" s="498" t="s">
        <v>2271</v>
      </c>
      <c r="Z1301" s="498" t="s">
        <v>2271</v>
      </c>
      <c r="AA1301" s="498" t="s">
        <v>2271</v>
      </c>
      <c r="AB1301" s="498" t="s">
        <v>2271</v>
      </c>
      <c r="AC1301" s="498" t="s">
        <v>2271</v>
      </c>
      <c r="AD1301" s="498" t="s">
        <v>2271</v>
      </c>
      <c r="AE1301" s="498" t="s">
        <v>2271</v>
      </c>
      <c r="AF1301" s="498" t="s">
        <v>2271</v>
      </c>
      <c r="AG1301" s="498" t="s">
        <v>2271</v>
      </c>
      <c r="AH1301" s="498" t="s">
        <v>2271</v>
      </c>
      <c r="AI1301" s="498" t="s">
        <v>2271</v>
      </c>
      <c r="AJ1301" s="498" t="s">
        <v>2271</v>
      </c>
      <c r="AK1301" s="498" t="s">
        <v>2271</v>
      </c>
      <c r="AL1301" s="498" t="s">
        <v>2271</v>
      </c>
      <c r="AM1301" s="498" t="s">
        <v>2271</v>
      </c>
      <c r="AN1301"/>
    </row>
    <row r="1302" spans="3:40" ht="13.5" hidden="1" customHeight="1" outlineLevel="1" x14ac:dyDescent="0.3">
      <c r="C1302" s="717" t="s">
        <v>3526</v>
      </c>
      <c r="D1302" s="718"/>
      <c r="E1302" s="488" t="s">
        <v>3527</v>
      </c>
      <c r="F1302" s="498" t="s">
        <v>2271</v>
      </c>
      <c r="G1302" s="498" t="s">
        <v>2271</v>
      </c>
      <c r="H1302" s="498" t="s">
        <v>2271</v>
      </c>
      <c r="I1302" s="498" t="s">
        <v>2271</v>
      </c>
      <c r="J1302" s="498" t="s">
        <v>2271</v>
      </c>
      <c r="K1302" s="498" t="s">
        <v>2271</v>
      </c>
      <c r="L1302" s="498" t="s">
        <v>2271</v>
      </c>
      <c r="M1302" s="498" t="s">
        <v>2271</v>
      </c>
      <c r="N1302" s="498" t="s">
        <v>2271</v>
      </c>
      <c r="O1302" s="498" t="s">
        <v>2271</v>
      </c>
      <c r="P1302" s="498" t="s">
        <v>2271</v>
      </c>
      <c r="Q1302" s="498" t="s">
        <v>2271</v>
      </c>
      <c r="R1302" s="498" t="s">
        <v>2271</v>
      </c>
      <c r="S1302" s="498" t="s">
        <v>2271</v>
      </c>
      <c r="T1302" s="498" t="s">
        <v>2271</v>
      </c>
      <c r="U1302" s="498" t="s">
        <v>2271</v>
      </c>
      <c r="V1302" s="498" t="s">
        <v>2271</v>
      </c>
      <c r="W1302" s="498" t="s">
        <v>2271</v>
      </c>
      <c r="X1302" s="498" t="s">
        <v>2271</v>
      </c>
      <c r="Y1302" s="498" t="s">
        <v>2271</v>
      </c>
      <c r="Z1302" s="498" t="s">
        <v>2271</v>
      </c>
      <c r="AA1302" s="498" t="s">
        <v>2271</v>
      </c>
      <c r="AB1302" s="498" t="s">
        <v>2271</v>
      </c>
      <c r="AC1302" s="498" t="s">
        <v>2271</v>
      </c>
      <c r="AD1302" s="498" t="s">
        <v>2271</v>
      </c>
      <c r="AE1302" s="498" t="s">
        <v>2271</v>
      </c>
      <c r="AF1302" s="498" t="s">
        <v>2271</v>
      </c>
      <c r="AG1302" s="498" t="s">
        <v>2271</v>
      </c>
      <c r="AH1302" s="498" t="s">
        <v>2271</v>
      </c>
      <c r="AI1302" s="498" t="s">
        <v>2271</v>
      </c>
      <c r="AJ1302" s="498" t="s">
        <v>2271</v>
      </c>
      <c r="AK1302" s="498" t="s">
        <v>2271</v>
      </c>
      <c r="AL1302" s="498" t="s">
        <v>2271</v>
      </c>
      <c r="AM1302" s="498" t="s">
        <v>2271</v>
      </c>
      <c r="AN1302"/>
    </row>
    <row r="1303" spans="3:40" ht="13.5" hidden="1" customHeight="1" outlineLevel="1" x14ac:dyDescent="0.3">
      <c r="C1303" s="717"/>
      <c r="D1303" s="718"/>
      <c r="E1303" s="488" t="s">
        <v>177</v>
      </c>
      <c r="F1303" s="498" t="s">
        <v>177</v>
      </c>
      <c r="G1303" s="498" t="s">
        <v>177</v>
      </c>
      <c r="H1303" s="498" t="s">
        <v>177</v>
      </c>
      <c r="I1303" s="498" t="s">
        <v>177</v>
      </c>
      <c r="J1303" s="498" t="s">
        <v>177</v>
      </c>
      <c r="K1303" s="498" t="s">
        <v>177</v>
      </c>
      <c r="L1303" s="498" t="s">
        <v>177</v>
      </c>
      <c r="M1303" s="498" t="s">
        <v>177</v>
      </c>
      <c r="N1303" s="498" t="s">
        <v>177</v>
      </c>
      <c r="O1303" s="498" t="s">
        <v>177</v>
      </c>
      <c r="P1303" s="498" t="s">
        <v>177</v>
      </c>
      <c r="Q1303" s="498" t="s">
        <v>177</v>
      </c>
      <c r="R1303" s="498" t="s">
        <v>177</v>
      </c>
      <c r="S1303" s="498" t="s">
        <v>177</v>
      </c>
      <c r="T1303" s="498" t="s">
        <v>177</v>
      </c>
      <c r="U1303" s="498" t="s">
        <v>177</v>
      </c>
      <c r="V1303" s="498" t="s">
        <v>177</v>
      </c>
      <c r="W1303" s="498" t="s">
        <v>177</v>
      </c>
      <c r="X1303" s="498" t="s">
        <v>177</v>
      </c>
      <c r="Y1303" s="498" t="s">
        <v>177</v>
      </c>
      <c r="Z1303" s="498" t="s">
        <v>177</v>
      </c>
      <c r="AA1303" s="498" t="s">
        <v>177</v>
      </c>
      <c r="AB1303" s="498" t="s">
        <v>177</v>
      </c>
      <c r="AC1303" s="498" t="s">
        <v>177</v>
      </c>
      <c r="AD1303" s="498" t="s">
        <v>177</v>
      </c>
      <c r="AE1303" s="498" t="s">
        <v>177</v>
      </c>
      <c r="AF1303" s="498" t="s">
        <v>177</v>
      </c>
      <c r="AG1303" s="498" t="s">
        <v>177</v>
      </c>
      <c r="AH1303" s="498" t="s">
        <v>177</v>
      </c>
      <c r="AI1303" s="498" t="s">
        <v>177</v>
      </c>
      <c r="AJ1303" s="498" t="s">
        <v>177</v>
      </c>
      <c r="AK1303" s="498" t="s">
        <v>177</v>
      </c>
      <c r="AL1303" s="498" t="s">
        <v>177</v>
      </c>
      <c r="AM1303" s="498" t="s">
        <v>177</v>
      </c>
      <c r="AN1303"/>
    </row>
    <row r="1304" spans="3:40" ht="13.5" hidden="1" customHeight="1" outlineLevel="1" x14ac:dyDescent="0.3">
      <c r="C1304" s="717" t="s">
        <v>3528</v>
      </c>
      <c r="D1304" s="718"/>
      <c r="E1304" s="488" t="s">
        <v>3529</v>
      </c>
      <c r="F1304" s="498" t="s">
        <v>2271</v>
      </c>
      <c r="G1304" s="498" t="s">
        <v>2271</v>
      </c>
      <c r="H1304" s="498" t="s">
        <v>2271</v>
      </c>
      <c r="I1304" s="498" t="s">
        <v>2271</v>
      </c>
      <c r="J1304" s="498" t="s">
        <v>2271</v>
      </c>
      <c r="K1304" s="498" t="s">
        <v>2271</v>
      </c>
      <c r="L1304" s="498" t="s">
        <v>2271</v>
      </c>
      <c r="M1304" s="498" t="s">
        <v>2271</v>
      </c>
      <c r="N1304" s="498" t="s">
        <v>2271</v>
      </c>
      <c r="O1304" s="498" t="s">
        <v>2271</v>
      </c>
      <c r="P1304" s="498" t="s">
        <v>2271</v>
      </c>
      <c r="Q1304" s="498" t="s">
        <v>2271</v>
      </c>
      <c r="R1304" s="498" t="s">
        <v>2271</v>
      </c>
      <c r="S1304" s="498" t="s">
        <v>2271</v>
      </c>
      <c r="T1304" s="498" t="s">
        <v>2271</v>
      </c>
      <c r="U1304" s="498" t="s">
        <v>2271</v>
      </c>
      <c r="V1304" s="498" t="s">
        <v>2271</v>
      </c>
      <c r="W1304" s="498" t="s">
        <v>2271</v>
      </c>
      <c r="X1304" s="498" t="s">
        <v>2271</v>
      </c>
      <c r="Y1304" s="498" t="s">
        <v>2271</v>
      </c>
      <c r="Z1304" s="498" t="s">
        <v>2271</v>
      </c>
      <c r="AA1304" s="498" t="s">
        <v>2271</v>
      </c>
      <c r="AB1304" s="498" t="s">
        <v>2271</v>
      </c>
      <c r="AC1304" s="498" t="s">
        <v>2271</v>
      </c>
      <c r="AD1304" s="498" t="s">
        <v>2271</v>
      </c>
      <c r="AE1304" s="498" t="s">
        <v>2271</v>
      </c>
      <c r="AF1304" s="498" t="s">
        <v>2271</v>
      </c>
      <c r="AG1304" s="498" t="s">
        <v>2271</v>
      </c>
      <c r="AH1304" s="498" t="s">
        <v>2271</v>
      </c>
      <c r="AI1304" s="498" t="s">
        <v>2271</v>
      </c>
      <c r="AJ1304" s="498" t="s">
        <v>2271</v>
      </c>
      <c r="AK1304" s="498" t="s">
        <v>2271</v>
      </c>
      <c r="AL1304" s="498" t="s">
        <v>2271</v>
      </c>
      <c r="AM1304" s="498" t="s">
        <v>2271</v>
      </c>
      <c r="AN1304"/>
    </row>
    <row r="1305" spans="3:40" ht="13.5" hidden="1" customHeight="1" outlineLevel="1" x14ac:dyDescent="0.3">
      <c r="C1305" s="717" t="s">
        <v>3530</v>
      </c>
      <c r="D1305" s="718"/>
      <c r="E1305" s="488" t="s">
        <v>3531</v>
      </c>
      <c r="F1305" s="498" t="s">
        <v>2271</v>
      </c>
      <c r="G1305" s="498" t="s">
        <v>2271</v>
      </c>
      <c r="H1305" s="498" t="s">
        <v>2271</v>
      </c>
      <c r="I1305" s="498" t="s">
        <v>2271</v>
      </c>
      <c r="J1305" s="498" t="s">
        <v>2271</v>
      </c>
      <c r="K1305" s="498" t="s">
        <v>2271</v>
      </c>
      <c r="L1305" s="498" t="s">
        <v>2271</v>
      </c>
      <c r="M1305" s="498" t="s">
        <v>2271</v>
      </c>
      <c r="N1305" s="498" t="s">
        <v>2271</v>
      </c>
      <c r="O1305" s="498" t="s">
        <v>2271</v>
      </c>
      <c r="P1305" s="498" t="s">
        <v>2271</v>
      </c>
      <c r="Q1305" s="498" t="s">
        <v>2271</v>
      </c>
      <c r="R1305" s="498" t="s">
        <v>2271</v>
      </c>
      <c r="S1305" s="498" t="s">
        <v>2271</v>
      </c>
      <c r="T1305" s="498" t="s">
        <v>2271</v>
      </c>
      <c r="U1305" s="498" t="s">
        <v>2271</v>
      </c>
      <c r="V1305" s="498" t="s">
        <v>2271</v>
      </c>
      <c r="W1305" s="498" t="s">
        <v>2271</v>
      </c>
      <c r="X1305" s="498" t="s">
        <v>2271</v>
      </c>
      <c r="Y1305" s="498" t="s">
        <v>2271</v>
      </c>
      <c r="Z1305" s="498" t="s">
        <v>2271</v>
      </c>
      <c r="AA1305" s="498" t="s">
        <v>2271</v>
      </c>
      <c r="AB1305" s="498" t="s">
        <v>2271</v>
      </c>
      <c r="AC1305" s="498" t="s">
        <v>2271</v>
      </c>
      <c r="AD1305" s="498" t="s">
        <v>2271</v>
      </c>
      <c r="AE1305" s="498" t="s">
        <v>2271</v>
      </c>
      <c r="AF1305" s="498" t="s">
        <v>2271</v>
      </c>
      <c r="AG1305" s="498" t="s">
        <v>2271</v>
      </c>
      <c r="AH1305" s="498" t="s">
        <v>2271</v>
      </c>
      <c r="AI1305" s="498" t="s">
        <v>2271</v>
      </c>
      <c r="AJ1305" s="498" t="s">
        <v>2271</v>
      </c>
      <c r="AK1305" s="498" t="s">
        <v>2271</v>
      </c>
      <c r="AL1305" s="498" t="s">
        <v>2271</v>
      </c>
      <c r="AM1305" s="498" t="s">
        <v>2271</v>
      </c>
      <c r="AN1305"/>
    </row>
    <row r="1306" spans="3:40" ht="13.5" hidden="1" customHeight="1" outlineLevel="1" x14ac:dyDescent="0.3">
      <c r="C1306" s="717" t="s">
        <v>3532</v>
      </c>
      <c r="D1306" s="718"/>
      <c r="E1306" s="488" t="s">
        <v>3533</v>
      </c>
      <c r="F1306" s="498" t="s">
        <v>2271</v>
      </c>
      <c r="G1306" s="498" t="s">
        <v>2271</v>
      </c>
      <c r="H1306" s="498" t="s">
        <v>2271</v>
      </c>
      <c r="I1306" s="498" t="s">
        <v>2271</v>
      </c>
      <c r="J1306" s="498" t="s">
        <v>2271</v>
      </c>
      <c r="K1306" s="498" t="s">
        <v>2271</v>
      </c>
      <c r="L1306" s="498" t="s">
        <v>2271</v>
      </c>
      <c r="M1306" s="498" t="s">
        <v>2271</v>
      </c>
      <c r="N1306" s="498" t="s">
        <v>2271</v>
      </c>
      <c r="O1306" s="498" t="s">
        <v>2271</v>
      </c>
      <c r="P1306" s="498" t="s">
        <v>2271</v>
      </c>
      <c r="Q1306" s="498" t="s">
        <v>2271</v>
      </c>
      <c r="R1306" s="498" t="s">
        <v>2271</v>
      </c>
      <c r="S1306" s="498" t="s">
        <v>2271</v>
      </c>
      <c r="T1306" s="498" t="s">
        <v>2271</v>
      </c>
      <c r="U1306" s="498" t="s">
        <v>2271</v>
      </c>
      <c r="V1306" s="498" t="s">
        <v>2271</v>
      </c>
      <c r="W1306" s="498" t="s">
        <v>2271</v>
      </c>
      <c r="X1306" s="498" t="s">
        <v>2271</v>
      </c>
      <c r="Y1306" s="498" t="s">
        <v>2271</v>
      </c>
      <c r="Z1306" s="498" t="s">
        <v>2271</v>
      </c>
      <c r="AA1306" s="498" t="s">
        <v>2271</v>
      </c>
      <c r="AB1306" s="498" t="s">
        <v>2271</v>
      </c>
      <c r="AC1306" s="498" t="s">
        <v>2271</v>
      </c>
      <c r="AD1306" s="498" t="s">
        <v>2271</v>
      </c>
      <c r="AE1306" s="498" t="s">
        <v>2271</v>
      </c>
      <c r="AF1306" s="498" t="s">
        <v>2271</v>
      </c>
      <c r="AG1306" s="498" t="s">
        <v>2271</v>
      </c>
      <c r="AH1306" s="498" t="s">
        <v>2271</v>
      </c>
      <c r="AI1306" s="498" t="s">
        <v>2271</v>
      </c>
      <c r="AJ1306" s="498" t="s">
        <v>2271</v>
      </c>
      <c r="AK1306" s="498" t="s">
        <v>2271</v>
      </c>
      <c r="AL1306" s="498" t="s">
        <v>2271</v>
      </c>
      <c r="AM1306" s="498" t="s">
        <v>2271</v>
      </c>
      <c r="AN1306"/>
    </row>
    <row r="1307" spans="3:40" ht="13.5" hidden="1" customHeight="1" outlineLevel="1" x14ac:dyDescent="0.3">
      <c r="C1307" s="717" t="s">
        <v>3534</v>
      </c>
      <c r="D1307" s="718"/>
      <c r="E1307" s="488" t="s">
        <v>3535</v>
      </c>
      <c r="F1307" s="498" t="s">
        <v>2271</v>
      </c>
      <c r="G1307" s="498" t="s">
        <v>2271</v>
      </c>
      <c r="H1307" s="498" t="s">
        <v>2271</v>
      </c>
      <c r="I1307" s="498" t="s">
        <v>2271</v>
      </c>
      <c r="J1307" s="498" t="s">
        <v>2271</v>
      </c>
      <c r="K1307" s="498" t="s">
        <v>2271</v>
      </c>
      <c r="L1307" s="498" t="s">
        <v>2271</v>
      </c>
      <c r="M1307" s="498" t="s">
        <v>2271</v>
      </c>
      <c r="N1307" s="498" t="s">
        <v>2271</v>
      </c>
      <c r="O1307" s="498" t="s">
        <v>2271</v>
      </c>
      <c r="P1307" s="498" t="s">
        <v>2271</v>
      </c>
      <c r="Q1307" s="498" t="s">
        <v>2271</v>
      </c>
      <c r="R1307" s="498" t="s">
        <v>2271</v>
      </c>
      <c r="S1307" s="498" t="s">
        <v>2271</v>
      </c>
      <c r="T1307" s="498" t="s">
        <v>2271</v>
      </c>
      <c r="U1307" s="498" t="s">
        <v>2271</v>
      </c>
      <c r="V1307" s="498" t="s">
        <v>2271</v>
      </c>
      <c r="W1307" s="498" t="s">
        <v>2271</v>
      </c>
      <c r="X1307" s="498" t="s">
        <v>2271</v>
      </c>
      <c r="Y1307" s="498" t="s">
        <v>2271</v>
      </c>
      <c r="Z1307" s="498" t="s">
        <v>2271</v>
      </c>
      <c r="AA1307" s="498" t="s">
        <v>2271</v>
      </c>
      <c r="AB1307" s="498" t="s">
        <v>2271</v>
      </c>
      <c r="AC1307" s="498" t="s">
        <v>2271</v>
      </c>
      <c r="AD1307" s="498" t="s">
        <v>2271</v>
      </c>
      <c r="AE1307" s="498" t="s">
        <v>2271</v>
      </c>
      <c r="AF1307" s="498" t="s">
        <v>2271</v>
      </c>
      <c r="AG1307" s="498" t="s">
        <v>2271</v>
      </c>
      <c r="AH1307" s="498" t="s">
        <v>2271</v>
      </c>
      <c r="AI1307" s="498" t="s">
        <v>2271</v>
      </c>
      <c r="AJ1307" s="498" t="s">
        <v>2271</v>
      </c>
      <c r="AK1307" s="498" t="s">
        <v>2271</v>
      </c>
      <c r="AL1307" s="498" t="s">
        <v>2271</v>
      </c>
      <c r="AM1307" s="498" t="s">
        <v>2271</v>
      </c>
      <c r="AN1307"/>
    </row>
    <row r="1308" spans="3:40" ht="13.5" hidden="1" customHeight="1" outlineLevel="1" x14ac:dyDescent="0.3">
      <c r="C1308" s="717" t="s">
        <v>3536</v>
      </c>
      <c r="D1308" s="718"/>
      <c r="E1308" s="488" t="s">
        <v>3537</v>
      </c>
      <c r="F1308" s="498" t="s">
        <v>2271</v>
      </c>
      <c r="G1308" s="498" t="s">
        <v>2271</v>
      </c>
      <c r="H1308" s="498" t="s">
        <v>2271</v>
      </c>
      <c r="I1308" s="498" t="s">
        <v>2271</v>
      </c>
      <c r="J1308" s="498" t="s">
        <v>2271</v>
      </c>
      <c r="K1308" s="498" t="s">
        <v>2271</v>
      </c>
      <c r="L1308" s="498" t="s">
        <v>2271</v>
      </c>
      <c r="M1308" s="498" t="s">
        <v>2271</v>
      </c>
      <c r="N1308" s="498" t="s">
        <v>2271</v>
      </c>
      <c r="O1308" s="498" t="s">
        <v>2271</v>
      </c>
      <c r="P1308" s="498" t="s">
        <v>2271</v>
      </c>
      <c r="Q1308" s="498" t="s">
        <v>2271</v>
      </c>
      <c r="R1308" s="498" t="s">
        <v>2271</v>
      </c>
      <c r="S1308" s="498" t="s">
        <v>2271</v>
      </c>
      <c r="T1308" s="498" t="s">
        <v>2271</v>
      </c>
      <c r="U1308" s="498" t="s">
        <v>2271</v>
      </c>
      <c r="V1308" s="498" t="s">
        <v>2271</v>
      </c>
      <c r="W1308" s="498" t="s">
        <v>2271</v>
      </c>
      <c r="X1308" s="498" t="s">
        <v>2271</v>
      </c>
      <c r="Y1308" s="498" t="s">
        <v>2271</v>
      </c>
      <c r="Z1308" s="498" t="s">
        <v>2271</v>
      </c>
      <c r="AA1308" s="498" t="s">
        <v>2271</v>
      </c>
      <c r="AB1308" s="498" t="s">
        <v>2271</v>
      </c>
      <c r="AC1308" s="498" t="s">
        <v>2271</v>
      </c>
      <c r="AD1308" s="498" t="s">
        <v>2271</v>
      </c>
      <c r="AE1308" s="498" t="s">
        <v>2271</v>
      </c>
      <c r="AF1308" s="498" t="s">
        <v>2271</v>
      </c>
      <c r="AG1308" s="498" t="s">
        <v>2271</v>
      </c>
      <c r="AH1308" s="498" t="s">
        <v>2271</v>
      </c>
      <c r="AI1308" s="498" t="s">
        <v>2271</v>
      </c>
      <c r="AJ1308" s="498" t="s">
        <v>2271</v>
      </c>
      <c r="AK1308" s="498" t="s">
        <v>2271</v>
      </c>
      <c r="AL1308" s="498" t="s">
        <v>2271</v>
      </c>
      <c r="AM1308" s="498" t="s">
        <v>2271</v>
      </c>
      <c r="AN1308"/>
    </row>
    <row r="1309" spans="3:40" ht="13.5" hidden="1" customHeight="1" outlineLevel="1" x14ac:dyDescent="0.3">
      <c r="C1309" s="717"/>
      <c r="D1309" s="718"/>
      <c r="E1309" s="488"/>
      <c r="F1309" s="498" t="s">
        <v>177</v>
      </c>
      <c r="G1309" s="498" t="s">
        <v>177</v>
      </c>
      <c r="H1309" s="498" t="s">
        <v>177</v>
      </c>
      <c r="I1309" s="498" t="s">
        <v>177</v>
      </c>
      <c r="J1309" s="498" t="s">
        <v>177</v>
      </c>
      <c r="K1309" s="498" t="s">
        <v>177</v>
      </c>
      <c r="L1309" s="498" t="s">
        <v>177</v>
      </c>
      <c r="M1309" s="498" t="s">
        <v>177</v>
      </c>
      <c r="N1309" s="498" t="s">
        <v>177</v>
      </c>
      <c r="O1309" s="498" t="s">
        <v>177</v>
      </c>
      <c r="P1309" s="498" t="s">
        <v>177</v>
      </c>
      <c r="Q1309" s="498" t="s">
        <v>177</v>
      </c>
      <c r="R1309" s="498" t="s">
        <v>177</v>
      </c>
      <c r="S1309" s="498" t="s">
        <v>177</v>
      </c>
      <c r="T1309" s="498" t="s">
        <v>177</v>
      </c>
      <c r="U1309" s="498" t="s">
        <v>177</v>
      </c>
      <c r="V1309" s="498" t="s">
        <v>177</v>
      </c>
      <c r="W1309" s="498" t="s">
        <v>177</v>
      </c>
      <c r="X1309" s="498" t="s">
        <v>177</v>
      </c>
      <c r="Y1309" s="498" t="s">
        <v>177</v>
      </c>
      <c r="Z1309" s="498" t="s">
        <v>177</v>
      </c>
      <c r="AA1309" s="498" t="s">
        <v>177</v>
      </c>
      <c r="AB1309" s="498" t="s">
        <v>177</v>
      </c>
      <c r="AC1309" s="498" t="s">
        <v>177</v>
      </c>
      <c r="AD1309" s="498" t="s">
        <v>177</v>
      </c>
      <c r="AE1309" s="498" t="s">
        <v>177</v>
      </c>
      <c r="AF1309" s="498" t="s">
        <v>177</v>
      </c>
      <c r="AG1309" s="498" t="s">
        <v>177</v>
      </c>
      <c r="AH1309" s="498" t="s">
        <v>177</v>
      </c>
      <c r="AI1309" s="498" t="s">
        <v>177</v>
      </c>
      <c r="AJ1309" s="498" t="s">
        <v>177</v>
      </c>
      <c r="AK1309" s="498" t="s">
        <v>177</v>
      </c>
      <c r="AL1309" s="498" t="s">
        <v>177</v>
      </c>
      <c r="AM1309" s="498" t="s">
        <v>177</v>
      </c>
      <c r="AN1309"/>
    </row>
    <row r="1310" spans="3:40" ht="13.5" hidden="1" customHeight="1" outlineLevel="1" x14ac:dyDescent="0.3">
      <c r="C1310" s="717" t="s">
        <v>3538</v>
      </c>
      <c r="D1310" s="718"/>
      <c r="E1310" s="488" t="s">
        <v>3539</v>
      </c>
      <c r="F1310" s="498" t="s">
        <v>2271</v>
      </c>
      <c r="G1310" s="498" t="s">
        <v>2271</v>
      </c>
      <c r="H1310" s="498" t="s">
        <v>2271</v>
      </c>
      <c r="I1310" s="498" t="s">
        <v>2271</v>
      </c>
      <c r="J1310" s="498" t="s">
        <v>2271</v>
      </c>
      <c r="K1310" s="498" t="s">
        <v>2271</v>
      </c>
      <c r="L1310" s="498" t="s">
        <v>2271</v>
      </c>
      <c r="M1310" s="498" t="s">
        <v>2271</v>
      </c>
      <c r="N1310" s="498" t="s">
        <v>2271</v>
      </c>
      <c r="O1310" s="498" t="s">
        <v>2271</v>
      </c>
      <c r="P1310" s="498" t="s">
        <v>2271</v>
      </c>
      <c r="Q1310" s="498" t="s">
        <v>2271</v>
      </c>
      <c r="R1310" s="498" t="s">
        <v>2271</v>
      </c>
      <c r="S1310" s="498" t="s">
        <v>2271</v>
      </c>
      <c r="T1310" s="498" t="s">
        <v>2271</v>
      </c>
      <c r="U1310" s="498" t="s">
        <v>2271</v>
      </c>
      <c r="V1310" s="498" t="s">
        <v>2271</v>
      </c>
      <c r="W1310" s="498" t="s">
        <v>2271</v>
      </c>
      <c r="X1310" s="498" t="s">
        <v>2271</v>
      </c>
      <c r="Y1310" s="498" t="s">
        <v>2271</v>
      </c>
      <c r="Z1310" s="498" t="s">
        <v>2271</v>
      </c>
      <c r="AA1310" s="498" t="s">
        <v>2271</v>
      </c>
      <c r="AB1310" s="498" t="s">
        <v>2271</v>
      </c>
      <c r="AC1310" s="498" t="s">
        <v>2271</v>
      </c>
      <c r="AD1310" s="498" t="s">
        <v>2271</v>
      </c>
      <c r="AE1310" s="498" t="s">
        <v>2271</v>
      </c>
      <c r="AF1310" s="498" t="s">
        <v>2271</v>
      </c>
      <c r="AG1310" s="498" t="s">
        <v>2271</v>
      </c>
      <c r="AH1310" s="498" t="s">
        <v>2271</v>
      </c>
      <c r="AI1310" s="498" t="s">
        <v>2271</v>
      </c>
      <c r="AJ1310" s="498" t="s">
        <v>2271</v>
      </c>
      <c r="AK1310" s="498" t="s">
        <v>2271</v>
      </c>
      <c r="AL1310" s="498" t="s">
        <v>2271</v>
      </c>
      <c r="AM1310" s="498" t="s">
        <v>2271</v>
      </c>
      <c r="AN1310"/>
    </row>
    <row r="1311" spans="3:40" ht="13.5" hidden="1" customHeight="1" outlineLevel="1" x14ac:dyDescent="0.3">
      <c r="C1311" s="717" t="s">
        <v>3540</v>
      </c>
      <c r="D1311" s="718"/>
      <c r="E1311" s="488" t="s">
        <v>3541</v>
      </c>
      <c r="F1311" s="498" t="s">
        <v>2271</v>
      </c>
      <c r="G1311" s="498" t="s">
        <v>2271</v>
      </c>
      <c r="H1311" s="498" t="s">
        <v>2271</v>
      </c>
      <c r="I1311" s="498" t="s">
        <v>2271</v>
      </c>
      <c r="J1311" s="498" t="s">
        <v>2271</v>
      </c>
      <c r="K1311" s="498" t="s">
        <v>2271</v>
      </c>
      <c r="L1311" s="498" t="s">
        <v>2271</v>
      </c>
      <c r="M1311" s="498" t="s">
        <v>2271</v>
      </c>
      <c r="N1311" s="498" t="s">
        <v>2271</v>
      </c>
      <c r="O1311" s="498" t="s">
        <v>2271</v>
      </c>
      <c r="P1311" s="498" t="s">
        <v>2271</v>
      </c>
      <c r="Q1311" s="498" t="s">
        <v>2271</v>
      </c>
      <c r="R1311" s="498" t="s">
        <v>2271</v>
      </c>
      <c r="S1311" s="498" t="s">
        <v>2271</v>
      </c>
      <c r="T1311" s="498" t="s">
        <v>2271</v>
      </c>
      <c r="U1311" s="498" t="s">
        <v>2271</v>
      </c>
      <c r="V1311" s="498" t="s">
        <v>2271</v>
      </c>
      <c r="W1311" s="498" t="s">
        <v>2271</v>
      </c>
      <c r="X1311" s="498" t="s">
        <v>2271</v>
      </c>
      <c r="Y1311" s="498" t="s">
        <v>2271</v>
      </c>
      <c r="Z1311" s="498" t="s">
        <v>2271</v>
      </c>
      <c r="AA1311" s="498" t="s">
        <v>2271</v>
      </c>
      <c r="AB1311" s="498" t="s">
        <v>2271</v>
      </c>
      <c r="AC1311" s="498" t="s">
        <v>2271</v>
      </c>
      <c r="AD1311" s="498" t="s">
        <v>2271</v>
      </c>
      <c r="AE1311" s="498" t="s">
        <v>2271</v>
      </c>
      <c r="AF1311" s="498" t="s">
        <v>2271</v>
      </c>
      <c r="AG1311" s="498" t="s">
        <v>2271</v>
      </c>
      <c r="AH1311" s="498" t="s">
        <v>2271</v>
      </c>
      <c r="AI1311" s="498" t="s">
        <v>2271</v>
      </c>
      <c r="AJ1311" s="498" t="s">
        <v>2271</v>
      </c>
      <c r="AK1311" s="498" t="s">
        <v>2271</v>
      </c>
      <c r="AL1311" s="498" t="s">
        <v>2271</v>
      </c>
      <c r="AM1311" s="498" t="s">
        <v>2271</v>
      </c>
      <c r="AN1311"/>
    </row>
    <row r="1312" spans="3:40" ht="13.5" hidden="1" customHeight="1" outlineLevel="1" x14ac:dyDescent="0.3">
      <c r="C1312" s="717" t="s">
        <v>3542</v>
      </c>
      <c r="D1312" s="718"/>
      <c r="E1312" s="488" t="s">
        <v>3543</v>
      </c>
      <c r="F1312" s="498" t="s">
        <v>2271</v>
      </c>
      <c r="G1312" s="498" t="s">
        <v>2271</v>
      </c>
      <c r="H1312" s="498" t="s">
        <v>2271</v>
      </c>
      <c r="I1312" s="498" t="s">
        <v>2271</v>
      </c>
      <c r="J1312" s="498" t="s">
        <v>2271</v>
      </c>
      <c r="K1312" s="498" t="s">
        <v>2271</v>
      </c>
      <c r="L1312" s="498" t="s">
        <v>2271</v>
      </c>
      <c r="M1312" s="498" t="s">
        <v>2271</v>
      </c>
      <c r="N1312" s="498" t="s">
        <v>2271</v>
      </c>
      <c r="O1312" s="498" t="s">
        <v>2271</v>
      </c>
      <c r="P1312" s="498" t="s">
        <v>2271</v>
      </c>
      <c r="Q1312" s="498" t="s">
        <v>2271</v>
      </c>
      <c r="R1312" s="498" t="s">
        <v>2271</v>
      </c>
      <c r="S1312" s="498" t="s">
        <v>2271</v>
      </c>
      <c r="T1312" s="498" t="s">
        <v>2271</v>
      </c>
      <c r="U1312" s="498" t="s">
        <v>2271</v>
      </c>
      <c r="V1312" s="498" t="s">
        <v>2271</v>
      </c>
      <c r="W1312" s="498" t="s">
        <v>2271</v>
      </c>
      <c r="X1312" s="498" t="s">
        <v>2271</v>
      </c>
      <c r="Y1312" s="498" t="s">
        <v>2271</v>
      </c>
      <c r="Z1312" s="498" t="s">
        <v>2271</v>
      </c>
      <c r="AA1312" s="498" t="s">
        <v>2271</v>
      </c>
      <c r="AB1312" s="498" t="s">
        <v>2271</v>
      </c>
      <c r="AC1312" s="498" t="s">
        <v>2271</v>
      </c>
      <c r="AD1312" s="498" t="s">
        <v>2271</v>
      </c>
      <c r="AE1312" s="498" t="s">
        <v>2271</v>
      </c>
      <c r="AF1312" s="498" t="s">
        <v>2271</v>
      </c>
      <c r="AG1312" s="498" t="s">
        <v>2271</v>
      </c>
      <c r="AH1312" s="498" t="s">
        <v>2271</v>
      </c>
      <c r="AI1312" s="498" t="s">
        <v>2271</v>
      </c>
      <c r="AJ1312" s="498" t="s">
        <v>2271</v>
      </c>
      <c r="AK1312" s="498" t="s">
        <v>2271</v>
      </c>
      <c r="AL1312" s="498" t="s">
        <v>2271</v>
      </c>
      <c r="AM1312" s="498" t="s">
        <v>2271</v>
      </c>
      <c r="AN1312"/>
    </row>
    <row r="1313" spans="3:40" ht="13.5" hidden="1" customHeight="1" outlineLevel="1" x14ac:dyDescent="0.3">
      <c r="C1313" s="717" t="s">
        <v>3544</v>
      </c>
      <c r="D1313" s="718"/>
      <c r="E1313" s="488" t="s">
        <v>3545</v>
      </c>
      <c r="F1313" s="498" t="s">
        <v>2271</v>
      </c>
      <c r="G1313" s="498" t="s">
        <v>2271</v>
      </c>
      <c r="H1313" s="498" t="s">
        <v>2271</v>
      </c>
      <c r="I1313" s="498" t="s">
        <v>2271</v>
      </c>
      <c r="J1313" s="498" t="s">
        <v>2271</v>
      </c>
      <c r="K1313" s="498" t="s">
        <v>2271</v>
      </c>
      <c r="L1313" s="498" t="s">
        <v>2271</v>
      </c>
      <c r="M1313" s="498" t="s">
        <v>2271</v>
      </c>
      <c r="N1313" s="498" t="s">
        <v>2271</v>
      </c>
      <c r="O1313" s="498" t="s">
        <v>2271</v>
      </c>
      <c r="P1313" s="498" t="s">
        <v>2271</v>
      </c>
      <c r="Q1313" s="498" t="s">
        <v>2271</v>
      </c>
      <c r="R1313" s="498" t="s">
        <v>2271</v>
      </c>
      <c r="S1313" s="498" t="s">
        <v>2271</v>
      </c>
      <c r="T1313" s="498" t="s">
        <v>2271</v>
      </c>
      <c r="U1313" s="498" t="s">
        <v>2271</v>
      </c>
      <c r="V1313" s="498" t="s">
        <v>2271</v>
      </c>
      <c r="W1313" s="498" t="s">
        <v>2271</v>
      </c>
      <c r="X1313" s="498" t="s">
        <v>2271</v>
      </c>
      <c r="Y1313" s="498" t="s">
        <v>2271</v>
      </c>
      <c r="Z1313" s="498" t="s">
        <v>2271</v>
      </c>
      <c r="AA1313" s="498" t="s">
        <v>2271</v>
      </c>
      <c r="AB1313" s="498" t="s">
        <v>2271</v>
      </c>
      <c r="AC1313" s="498" t="s">
        <v>2271</v>
      </c>
      <c r="AD1313" s="498" t="s">
        <v>2271</v>
      </c>
      <c r="AE1313" s="498" t="s">
        <v>2271</v>
      </c>
      <c r="AF1313" s="498" t="s">
        <v>2271</v>
      </c>
      <c r="AG1313" s="498" t="s">
        <v>2271</v>
      </c>
      <c r="AH1313" s="498" t="s">
        <v>2271</v>
      </c>
      <c r="AI1313" s="498" t="s">
        <v>2271</v>
      </c>
      <c r="AJ1313" s="498" t="s">
        <v>2271</v>
      </c>
      <c r="AK1313" s="498" t="s">
        <v>2271</v>
      </c>
      <c r="AL1313" s="498" t="s">
        <v>2271</v>
      </c>
      <c r="AM1313" s="498" t="s">
        <v>2271</v>
      </c>
      <c r="AN1313"/>
    </row>
    <row r="1314" spans="3:40" ht="13.5" hidden="1" customHeight="1" outlineLevel="1" x14ac:dyDescent="0.3">
      <c r="C1314" s="717"/>
      <c r="D1314" s="718"/>
      <c r="E1314" s="488"/>
      <c r="F1314" s="498" t="s">
        <v>177</v>
      </c>
      <c r="G1314" s="498" t="s">
        <v>177</v>
      </c>
      <c r="H1314" s="498" t="s">
        <v>177</v>
      </c>
      <c r="I1314" s="498" t="s">
        <v>177</v>
      </c>
      <c r="J1314" s="498" t="s">
        <v>177</v>
      </c>
      <c r="K1314" s="498" t="s">
        <v>177</v>
      </c>
      <c r="L1314" s="498" t="s">
        <v>177</v>
      </c>
      <c r="M1314" s="498" t="s">
        <v>177</v>
      </c>
      <c r="N1314" s="498" t="s">
        <v>177</v>
      </c>
      <c r="O1314" s="498" t="s">
        <v>177</v>
      </c>
      <c r="P1314" s="498" t="s">
        <v>177</v>
      </c>
      <c r="Q1314" s="498" t="s">
        <v>177</v>
      </c>
      <c r="R1314" s="498" t="s">
        <v>177</v>
      </c>
      <c r="S1314" s="498" t="s">
        <v>177</v>
      </c>
      <c r="T1314" s="498" t="s">
        <v>177</v>
      </c>
      <c r="U1314" s="498" t="s">
        <v>177</v>
      </c>
      <c r="V1314" s="498" t="s">
        <v>177</v>
      </c>
      <c r="W1314" s="498" t="s">
        <v>177</v>
      </c>
      <c r="X1314" s="498" t="s">
        <v>177</v>
      </c>
      <c r="Y1314" s="498" t="s">
        <v>177</v>
      </c>
      <c r="Z1314" s="498" t="s">
        <v>177</v>
      </c>
      <c r="AA1314" s="498" t="s">
        <v>177</v>
      </c>
      <c r="AB1314" s="498" t="s">
        <v>177</v>
      </c>
      <c r="AC1314" s="498" t="s">
        <v>177</v>
      </c>
      <c r="AD1314" s="498" t="s">
        <v>177</v>
      </c>
      <c r="AE1314" s="498" t="s">
        <v>177</v>
      </c>
      <c r="AF1314" s="498" t="s">
        <v>177</v>
      </c>
      <c r="AG1314" s="498" t="s">
        <v>177</v>
      </c>
      <c r="AH1314" s="498" t="s">
        <v>177</v>
      </c>
      <c r="AI1314" s="498" t="s">
        <v>177</v>
      </c>
      <c r="AJ1314" s="498" t="s">
        <v>177</v>
      </c>
      <c r="AK1314" s="498" t="s">
        <v>177</v>
      </c>
      <c r="AL1314" s="498" t="s">
        <v>177</v>
      </c>
      <c r="AM1314" s="498" t="s">
        <v>177</v>
      </c>
      <c r="AN1314"/>
    </row>
    <row r="1315" spans="3:40" ht="13.5" hidden="1" customHeight="1" outlineLevel="1" x14ac:dyDescent="0.3">
      <c r="C1315" s="717" t="s">
        <v>3546</v>
      </c>
      <c r="D1315" s="718"/>
      <c r="E1315" s="488" t="s">
        <v>3547</v>
      </c>
      <c r="F1315" s="498" t="s">
        <v>2271</v>
      </c>
      <c r="G1315" s="498" t="s">
        <v>2271</v>
      </c>
      <c r="H1315" s="498" t="s">
        <v>2271</v>
      </c>
      <c r="I1315" s="498" t="s">
        <v>2271</v>
      </c>
      <c r="J1315" s="498" t="s">
        <v>2271</v>
      </c>
      <c r="K1315" s="498" t="s">
        <v>2271</v>
      </c>
      <c r="L1315" s="498" t="s">
        <v>2271</v>
      </c>
      <c r="M1315" s="498" t="s">
        <v>2271</v>
      </c>
      <c r="N1315" s="498" t="s">
        <v>2271</v>
      </c>
      <c r="O1315" s="498" t="s">
        <v>2271</v>
      </c>
      <c r="P1315" s="498" t="s">
        <v>2271</v>
      </c>
      <c r="Q1315" s="498" t="s">
        <v>2271</v>
      </c>
      <c r="R1315" s="498" t="s">
        <v>2271</v>
      </c>
      <c r="S1315" s="498" t="s">
        <v>2271</v>
      </c>
      <c r="T1315" s="498" t="s">
        <v>2271</v>
      </c>
      <c r="U1315" s="498" t="s">
        <v>2271</v>
      </c>
      <c r="V1315" s="498" t="s">
        <v>2271</v>
      </c>
      <c r="W1315" s="498" t="s">
        <v>2271</v>
      </c>
      <c r="X1315" s="498" t="s">
        <v>2271</v>
      </c>
      <c r="Y1315" s="498" t="s">
        <v>2271</v>
      </c>
      <c r="Z1315" s="498" t="s">
        <v>2271</v>
      </c>
      <c r="AA1315" s="498" t="s">
        <v>2271</v>
      </c>
      <c r="AB1315" s="498" t="s">
        <v>2271</v>
      </c>
      <c r="AC1315" s="498" t="s">
        <v>2271</v>
      </c>
      <c r="AD1315" s="498" t="s">
        <v>2271</v>
      </c>
      <c r="AE1315" s="498" t="s">
        <v>2271</v>
      </c>
      <c r="AF1315" s="498" t="s">
        <v>2271</v>
      </c>
      <c r="AG1315" s="498" t="s">
        <v>2271</v>
      </c>
      <c r="AH1315" s="498" t="s">
        <v>2271</v>
      </c>
      <c r="AI1315" s="498" t="s">
        <v>2271</v>
      </c>
      <c r="AJ1315" s="498" t="s">
        <v>2271</v>
      </c>
      <c r="AK1315" s="498" t="s">
        <v>2271</v>
      </c>
      <c r="AL1315" s="498" t="s">
        <v>2271</v>
      </c>
      <c r="AM1315" s="498" t="s">
        <v>2271</v>
      </c>
      <c r="AN1315"/>
    </row>
    <row r="1316" spans="3:40" ht="13.5" hidden="1" customHeight="1" outlineLevel="1" x14ac:dyDescent="0.3">
      <c r="C1316" s="717" t="s">
        <v>3548</v>
      </c>
      <c r="D1316" s="718"/>
      <c r="E1316" s="488" t="s">
        <v>3549</v>
      </c>
      <c r="F1316" s="498" t="s">
        <v>2271</v>
      </c>
      <c r="G1316" s="498" t="s">
        <v>2271</v>
      </c>
      <c r="H1316" s="498" t="s">
        <v>2271</v>
      </c>
      <c r="I1316" s="498" t="s">
        <v>2271</v>
      </c>
      <c r="J1316" s="498" t="s">
        <v>2271</v>
      </c>
      <c r="K1316" s="498" t="s">
        <v>2271</v>
      </c>
      <c r="L1316" s="498" t="s">
        <v>2271</v>
      </c>
      <c r="M1316" s="498" t="s">
        <v>2271</v>
      </c>
      <c r="N1316" s="498" t="s">
        <v>2271</v>
      </c>
      <c r="O1316" s="498" t="s">
        <v>2271</v>
      </c>
      <c r="P1316" s="498" t="s">
        <v>2271</v>
      </c>
      <c r="Q1316" s="498" t="s">
        <v>2271</v>
      </c>
      <c r="R1316" s="498" t="s">
        <v>2271</v>
      </c>
      <c r="S1316" s="498" t="s">
        <v>2271</v>
      </c>
      <c r="T1316" s="498" t="s">
        <v>2271</v>
      </c>
      <c r="U1316" s="498" t="s">
        <v>2271</v>
      </c>
      <c r="V1316" s="498" t="s">
        <v>2271</v>
      </c>
      <c r="W1316" s="498" t="s">
        <v>2271</v>
      </c>
      <c r="X1316" s="498" t="s">
        <v>2271</v>
      </c>
      <c r="Y1316" s="498" t="s">
        <v>2271</v>
      </c>
      <c r="Z1316" s="498" t="s">
        <v>2271</v>
      </c>
      <c r="AA1316" s="498" t="s">
        <v>2271</v>
      </c>
      <c r="AB1316" s="498" t="s">
        <v>2271</v>
      </c>
      <c r="AC1316" s="498" t="s">
        <v>2271</v>
      </c>
      <c r="AD1316" s="498" t="s">
        <v>2271</v>
      </c>
      <c r="AE1316" s="498" t="s">
        <v>2271</v>
      </c>
      <c r="AF1316" s="498" t="s">
        <v>2271</v>
      </c>
      <c r="AG1316" s="498" t="s">
        <v>2271</v>
      </c>
      <c r="AH1316" s="498" t="s">
        <v>2271</v>
      </c>
      <c r="AI1316" s="498" t="s">
        <v>2271</v>
      </c>
      <c r="AJ1316" s="498" t="s">
        <v>2271</v>
      </c>
      <c r="AK1316" s="498" t="s">
        <v>2271</v>
      </c>
      <c r="AL1316" s="498" t="s">
        <v>2271</v>
      </c>
      <c r="AM1316" s="498" t="s">
        <v>2271</v>
      </c>
      <c r="AN1316"/>
    </row>
    <row r="1317" spans="3:40" ht="13.5" hidden="1" customHeight="1" outlineLevel="1" x14ac:dyDescent="0.3">
      <c r="C1317" s="717" t="s">
        <v>3550</v>
      </c>
      <c r="D1317" s="718"/>
      <c r="E1317" s="488" t="s">
        <v>3551</v>
      </c>
      <c r="F1317" s="498" t="s">
        <v>2271</v>
      </c>
      <c r="G1317" s="498" t="s">
        <v>2271</v>
      </c>
      <c r="H1317" s="498" t="s">
        <v>2271</v>
      </c>
      <c r="I1317" s="498" t="s">
        <v>2271</v>
      </c>
      <c r="J1317" s="498" t="s">
        <v>2271</v>
      </c>
      <c r="K1317" s="498" t="s">
        <v>2271</v>
      </c>
      <c r="L1317" s="498" t="s">
        <v>2271</v>
      </c>
      <c r="M1317" s="498" t="s">
        <v>2271</v>
      </c>
      <c r="N1317" s="498" t="s">
        <v>2271</v>
      </c>
      <c r="O1317" s="498" t="s">
        <v>2271</v>
      </c>
      <c r="P1317" s="498" t="s">
        <v>2271</v>
      </c>
      <c r="Q1317" s="498" t="s">
        <v>2271</v>
      </c>
      <c r="R1317" s="498" t="s">
        <v>2271</v>
      </c>
      <c r="S1317" s="498" t="s">
        <v>2271</v>
      </c>
      <c r="T1317" s="498" t="s">
        <v>2271</v>
      </c>
      <c r="U1317" s="498" t="s">
        <v>2271</v>
      </c>
      <c r="V1317" s="498" t="s">
        <v>2271</v>
      </c>
      <c r="W1317" s="498" t="s">
        <v>2271</v>
      </c>
      <c r="X1317" s="498" t="s">
        <v>2271</v>
      </c>
      <c r="Y1317" s="498" t="s">
        <v>2271</v>
      </c>
      <c r="Z1317" s="498" t="s">
        <v>2271</v>
      </c>
      <c r="AA1317" s="498" t="s">
        <v>2271</v>
      </c>
      <c r="AB1317" s="498" t="s">
        <v>2271</v>
      </c>
      <c r="AC1317" s="498" t="s">
        <v>2271</v>
      </c>
      <c r="AD1317" s="498" t="s">
        <v>2271</v>
      </c>
      <c r="AE1317" s="498" t="s">
        <v>2271</v>
      </c>
      <c r="AF1317" s="498" t="s">
        <v>2271</v>
      </c>
      <c r="AG1317" s="498" t="s">
        <v>2271</v>
      </c>
      <c r="AH1317" s="498" t="s">
        <v>2271</v>
      </c>
      <c r="AI1317" s="498" t="s">
        <v>2271</v>
      </c>
      <c r="AJ1317" s="498" t="s">
        <v>2271</v>
      </c>
      <c r="AK1317" s="498" t="s">
        <v>2271</v>
      </c>
      <c r="AL1317" s="498" t="s">
        <v>2271</v>
      </c>
      <c r="AM1317" s="498" t="s">
        <v>2271</v>
      </c>
      <c r="AN1317"/>
    </row>
    <row r="1318" spans="3:40" ht="13.5" hidden="1" customHeight="1" outlineLevel="1" x14ac:dyDescent="0.3">
      <c r="C1318" s="717" t="s">
        <v>3552</v>
      </c>
      <c r="D1318" s="718"/>
      <c r="E1318" s="488" t="s">
        <v>3553</v>
      </c>
      <c r="F1318" s="498" t="s">
        <v>2271</v>
      </c>
      <c r="G1318" s="498" t="s">
        <v>2271</v>
      </c>
      <c r="H1318" s="498" t="s">
        <v>2271</v>
      </c>
      <c r="I1318" s="498" t="s">
        <v>2271</v>
      </c>
      <c r="J1318" s="498" t="s">
        <v>2271</v>
      </c>
      <c r="K1318" s="498" t="s">
        <v>2271</v>
      </c>
      <c r="L1318" s="498" t="s">
        <v>2271</v>
      </c>
      <c r="M1318" s="498" t="s">
        <v>2271</v>
      </c>
      <c r="N1318" s="498" t="s">
        <v>2271</v>
      </c>
      <c r="O1318" s="498" t="s">
        <v>2271</v>
      </c>
      <c r="P1318" s="498" t="s">
        <v>2271</v>
      </c>
      <c r="Q1318" s="498" t="s">
        <v>2271</v>
      </c>
      <c r="R1318" s="498" t="s">
        <v>2271</v>
      </c>
      <c r="S1318" s="498" t="s">
        <v>2271</v>
      </c>
      <c r="T1318" s="498" t="s">
        <v>2271</v>
      </c>
      <c r="U1318" s="498" t="s">
        <v>2271</v>
      </c>
      <c r="V1318" s="498" t="s">
        <v>2271</v>
      </c>
      <c r="W1318" s="498" t="s">
        <v>2271</v>
      </c>
      <c r="X1318" s="498" t="s">
        <v>2271</v>
      </c>
      <c r="Y1318" s="498" t="s">
        <v>2271</v>
      </c>
      <c r="Z1318" s="498" t="s">
        <v>2271</v>
      </c>
      <c r="AA1318" s="498" t="s">
        <v>2271</v>
      </c>
      <c r="AB1318" s="498" t="s">
        <v>2271</v>
      </c>
      <c r="AC1318" s="498" t="s">
        <v>2271</v>
      </c>
      <c r="AD1318" s="498" t="s">
        <v>2271</v>
      </c>
      <c r="AE1318" s="498" t="s">
        <v>2271</v>
      </c>
      <c r="AF1318" s="498" t="s">
        <v>2271</v>
      </c>
      <c r="AG1318" s="498" t="s">
        <v>2271</v>
      </c>
      <c r="AH1318" s="498" t="s">
        <v>2271</v>
      </c>
      <c r="AI1318" s="498" t="s">
        <v>2271</v>
      </c>
      <c r="AJ1318" s="498" t="s">
        <v>2271</v>
      </c>
      <c r="AK1318" s="498" t="s">
        <v>2271</v>
      </c>
      <c r="AL1318" s="498" t="s">
        <v>2271</v>
      </c>
      <c r="AM1318" s="498" t="s">
        <v>2271</v>
      </c>
      <c r="AN1318"/>
    </row>
    <row r="1319" spans="3:40" ht="13.5" hidden="1" customHeight="1" outlineLevel="1" x14ac:dyDescent="0.3">
      <c r="C1319" s="717"/>
      <c r="D1319" s="718"/>
      <c r="E1319" s="488" t="s">
        <v>177</v>
      </c>
      <c r="F1319" s="498" t="s">
        <v>177</v>
      </c>
      <c r="G1319" s="498" t="s">
        <v>177</v>
      </c>
      <c r="H1319" s="498" t="s">
        <v>177</v>
      </c>
      <c r="I1319" s="498" t="s">
        <v>177</v>
      </c>
      <c r="J1319" s="498" t="s">
        <v>177</v>
      </c>
      <c r="K1319" s="498" t="s">
        <v>177</v>
      </c>
      <c r="L1319" s="498" t="s">
        <v>177</v>
      </c>
      <c r="M1319" s="498" t="s">
        <v>177</v>
      </c>
      <c r="N1319" s="498" t="s">
        <v>177</v>
      </c>
      <c r="O1319" s="498" t="s">
        <v>177</v>
      </c>
      <c r="P1319" s="498" t="s">
        <v>177</v>
      </c>
      <c r="Q1319" s="498" t="s">
        <v>177</v>
      </c>
      <c r="R1319" s="498" t="s">
        <v>177</v>
      </c>
      <c r="S1319" s="498" t="s">
        <v>177</v>
      </c>
      <c r="T1319" s="498" t="s">
        <v>177</v>
      </c>
      <c r="U1319" s="498" t="s">
        <v>177</v>
      </c>
      <c r="V1319" s="498" t="s">
        <v>177</v>
      </c>
      <c r="W1319" s="498" t="s">
        <v>177</v>
      </c>
      <c r="X1319" s="498" t="s">
        <v>177</v>
      </c>
      <c r="Y1319" s="498" t="s">
        <v>177</v>
      </c>
      <c r="Z1319" s="498" t="s">
        <v>177</v>
      </c>
      <c r="AA1319" s="498" t="s">
        <v>177</v>
      </c>
      <c r="AB1319" s="498" t="s">
        <v>177</v>
      </c>
      <c r="AC1319" s="498" t="s">
        <v>177</v>
      </c>
      <c r="AD1319" s="498" t="s">
        <v>177</v>
      </c>
      <c r="AE1319" s="498" t="s">
        <v>177</v>
      </c>
      <c r="AF1319" s="498" t="s">
        <v>177</v>
      </c>
      <c r="AG1319" s="498" t="s">
        <v>177</v>
      </c>
      <c r="AH1319" s="498" t="s">
        <v>177</v>
      </c>
      <c r="AI1319" s="498" t="s">
        <v>177</v>
      </c>
      <c r="AJ1319" s="498" t="s">
        <v>177</v>
      </c>
      <c r="AK1319" s="498" t="s">
        <v>177</v>
      </c>
      <c r="AL1319" s="498" t="s">
        <v>177</v>
      </c>
      <c r="AM1319" s="498" t="s">
        <v>177</v>
      </c>
      <c r="AN1319"/>
    </row>
    <row r="1320" spans="3:40" ht="13.5" hidden="1" customHeight="1" outlineLevel="1" x14ac:dyDescent="0.3">
      <c r="C1320" s="717" t="s">
        <v>3554</v>
      </c>
      <c r="D1320" s="718"/>
      <c r="E1320" s="488" t="s">
        <v>3555</v>
      </c>
      <c r="F1320" s="498" t="s">
        <v>2271</v>
      </c>
      <c r="G1320" s="498" t="s">
        <v>2271</v>
      </c>
      <c r="H1320" s="498" t="s">
        <v>2271</v>
      </c>
      <c r="I1320" s="498" t="s">
        <v>2271</v>
      </c>
      <c r="J1320" s="498" t="s">
        <v>2271</v>
      </c>
      <c r="K1320" s="498" t="s">
        <v>2271</v>
      </c>
      <c r="L1320" s="498" t="s">
        <v>2271</v>
      </c>
      <c r="M1320" s="498" t="s">
        <v>2271</v>
      </c>
      <c r="N1320" s="498" t="s">
        <v>2271</v>
      </c>
      <c r="O1320" s="498" t="s">
        <v>2271</v>
      </c>
      <c r="P1320" s="498" t="s">
        <v>2271</v>
      </c>
      <c r="Q1320" s="498" t="s">
        <v>2271</v>
      </c>
      <c r="R1320" s="498" t="s">
        <v>2271</v>
      </c>
      <c r="S1320" s="498" t="s">
        <v>2271</v>
      </c>
      <c r="T1320" s="498" t="s">
        <v>2271</v>
      </c>
      <c r="U1320" s="498" t="s">
        <v>2271</v>
      </c>
      <c r="V1320" s="498" t="s">
        <v>2271</v>
      </c>
      <c r="W1320" s="498" t="s">
        <v>2271</v>
      </c>
      <c r="X1320" s="498" t="s">
        <v>2271</v>
      </c>
      <c r="Y1320" s="498" t="s">
        <v>2271</v>
      </c>
      <c r="Z1320" s="498" t="s">
        <v>2271</v>
      </c>
      <c r="AA1320" s="498" t="s">
        <v>2271</v>
      </c>
      <c r="AB1320" s="498" t="s">
        <v>2271</v>
      </c>
      <c r="AC1320" s="498" t="s">
        <v>2271</v>
      </c>
      <c r="AD1320" s="498" t="s">
        <v>2271</v>
      </c>
      <c r="AE1320" s="498" t="s">
        <v>2271</v>
      </c>
      <c r="AF1320" s="498" t="s">
        <v>2271</v>
      </c>
      <c r="AG1320" s="498" t="s">
        <v>2271</v>
      </c>
      <c r="AH1320" s="498" t="s">
        <v>2271</v>
      </c>
      <c r="AI1320" s="498" t="s">
        <v>2271</v>
      </c>
      <c r="AJ1320" s="498" t="s">
        <v>2271</v>
      </c>
      <c r="AK1320" s="498" t="s">
        <v>2271</v>
      </c>
      <c r="AL1320" s="498" t="s">
        <v>2271</v>
      </c>
      <c r="AM1320" s="498" t="s">
        <v>2271</v>
      </c>
      <c r="AN1320"/>
    </row>
    <row r="1321" spans="3:40" ht="13.5" hidden="1" customHeight="1" outlineLevel="1" x14ac:dyDescent="0.3">
      <c r="C1321" s="717" t="s">
        <v>3556</v>
      </c>
      <c r="D1321" s="718"/>
      <c r="E1321" s="488" t="s">
        <v>3557</v>
      </c>
      <c r="F1321" s="498" t="s">
        <v>2271</v>
      </c>
      <c r="G1321" s="498" t="s">
        <v>2271</v>
      </c>
      <c r="H1321" s="498" t="s">
        <v>2271</v>
      </c>
      <c r="I1321" s="498" t="s">
        <v>2271</v>
      </c>
      <c r="J1321" s="498" t="s">
        <v>2271</v>
      </c>
      <c r="K1321" s="498" t="s">
        <v>2271</v>
      </c>
      <c r="L1321" s="498" t="s">
        <v>2271</v>
      </c>
      <c r="M1321" s="498" t="s">
        <v>2271</v>
      </c>
      <c r="N1321" s="498" t="s">
        <v>2271</v>
      </c>
      <c r="O1321" s="498" t="s">
        <v>2271</v>
      </c>
      <c r="P1321" s="498" t="s">
        <v>2271</v>
      </c>
      <c r="Q1321" s="498" t="s">
        <v>2271</v>
      </c>
      <c r="R1321" s="498" t="s">
        <v>2271</v>
      </c>
      <c r="S1321" s="498" t="s">
        <v>2271</v>
      </c>
      <c r="T1321" s="498" t="s">
        <v>2271</v>
      </c>
      <c r="U1321" s="498" t="s">
        <v>2271</v>
      </c>
      <c r="V1321" s="498" t="s">
        <v>2271</v>
      </c>
      <c r="W1321" s="498" t="s">
        <v>2271</v>
      </c>
      <c r="X1321" s="498" t="s">
        <v>2271</v>
      </c>
      <c r="Y1321" s="498" t="s">
        <v>2271</v>
      </c>
      <c r="Z1321" s="498" t="s">
        <v>2271</v>
      </c>
      <c r="AA1321" s="498" t="s">
        <v>2271</v>
      </c>
      <c r="AB1321" s="498" t="s">
        <v>2271</v>
      </c>
      <c r="AC1321" s="498" t="s">
        <v>2271</v>
      </c>
      <c r="AD1321" s="498" t="s">
        <v>2271</v>
      </c>
      <c r="AE1321" s="498" t="s">
        <v>2271</v>
      </c>
      <c r="AF1321" s="498" t="s">
        <v>2271</v>
      </c>
      <c r="AG1321" s="498" t="s">
        <v>2271</v>
      </c>
      <c r="AH1321" s="498" t="s">
        <v>2271</v>
      </c>
      <c r="AI1321" s="498" t="s">
        <v>2271</v>
      </c>
      <c r="AJ1321" s="498" t="s">
        <v>2271</v>
      </c>
      <c r="AK1321" s="498" t="s">
        <v>2271</v>
      </c>
      <c r="AL1321" s="498" t="s">
        <v>2271</v>
      </c>
      <c r="AM1321" s="498" t="s">
        <v>2271</v>
      </c>
      <c r="AN1321"/>
    </row>
    <row r="1322" spans="3:40" ht="13.5" hidden="1" customHeight="1" outlineLevel="1" x14ac:dyDescent="0.3">
      <c r="C1322" s="717" t="s">
        <v>3558</v>
      </c>
      <c r="D1322" s="718"/>
      <c r="E1322" s="488" t="s">
        <v>3559</v>
      </c>
      <c r="F1322" s="498" t="s">
        <v>2271</v>
      </c>
      <c r="G1322" s="498" t="s">
        <v>2271</v>
      </c>
      <c r="H1322" s="498" t="s">
        <v>2271</v>
      </c>
      <c r="I1322" s="498" t="s">
        <v>2271</v>
      </c>
      <c r="J1322" s="498" t="s">
        <v>2271</v>
      </c>
      <c r="K1322" s="498" t="s">
        <v>2271</v>
      </c>
      <c r="L1322" s="498" t="s">
        <v>2271</v>
      </c>
      <c r="M1322" s="498" t="s">
        <v>2271</v>
      </c>
      <c r="N1322" s="498" t="s">
        <v>2271</v>
      </c>
      <c r="O1322" s="498" t="s">
        <v>2271</v>
      </c>
      <c r="P1322" s="498" t="s">
        <v>2271</v>
      </c>
      <c r="Q1322" s="498" t="s">
        <v>2271</v>
      </c>
      <c r="R1322" s="498" t="s">
        <v>2271</v>
      </c>
      <c r="S1322" s="498" t="s">
        <v>2271</v>
      </c>
      <c r="T1322" s="498" t="s">
        <v>2271</v>
      </c>
      <c r="U1322" s="498" t="s">
        <v>2271</v>
      </c>
      <c r="V1322" s="498" t="s">
        <v>2271</v>
      </c>
      <c r="W1322" s="498" t="s">
        <v>2271</v>
      </c>
      <c r="X1322" s="498" t="s">
        <v>2271</v>
      </c>
      <c r="Y1322" s="498" t="s">
        <v>2271</v>
      </c>
      <c r="Z1322" s="498" t="s">
        <v>2271</v>
      </c>
      <c r="AA1322" s="498" t="s">
        <v>2271</v>
      </c>
      <c r="AB1322" s="498" t="s">
        <v>2271</v>
      </c>
      <c r="AC1322" s="498" t="s">
        <v>2271</v>
      </c>
      <c r="AD1322" s="498" t="s">
        <v>2271</v>
      </c>
      <c r="AE1322" s="498" t="s">
        <v>2271</v>
      </c>
      <c r="AF1322" s="498" t="s">
        <v>2271</v>
      </c>
      <c r="AG1322" s="498" t="s">
        <v>2271</v>
      </c>
      <c r="AH1322" s="498" t="s">
        <v>2271</v>
      </c>
      <c r="AI1322" s="498" t="s">
        <v>2271</v>
      </c>
      <c r="AJ1322" s="498" t="s">
        <v>2271</v>
      </c>
      <c r="AK1322" s="498" t="s">
        <v>2271</v>
      </c>
      <c r="AL1322" s="498" t="s">
        <v>2271</v>
      </c>
      <c r="AM1322" s="498" t="s">
        <v>2271</v>
      </c>
      <c r="AN1322"/>
    </row>
    <row r="1323" spans="3:40" ht="13.5" hidden="1" customHeight="1" outlineLevel="1" x14ac:dyDescent="0.3">
      <c r="C1323" s="717" t="s">
        <v>3560</v>
      </c>
      <c r="D1323" s="718"/>
      <c r="E1323" s="488" t="s">
        <v>3561</v>
      </c>
      <c r="F1323" s="498" t="s">
        <v>2271</v>
      </c>
      <c r="G1323" s="498" t="s">
        <v>2271</v>
      </c>
      <c r="H1323" s="498" t="s">
        <v>2271</v>
      </c>
      <c r="I1323" s="498" t="s">
        <v>2271</v>
      </c>
      <c r="J1323" s="498" t="s">
        <v>2271</v>
      </c>
      <c r="K1323" s="498" t="s">
        <v>2271</v>
      </c>
      <c r="L1323" s="498" t="s">
        <v>2271</v>
      </c>
      <c r="M1323" s="498" t="s">
        <v>2271</v>
      </c>
      <c r="N1323" s="498" t="s">
        <v>2271</v>
      </c>
      <c r="O1323" s="498" t="s">
        <v>2271</v>
      </c>
      <c r="P1323" s="498" t="s">
        <v>2271</v>
      </c>
      <c r="Q1323" s="498" t="s">
        <v>2271</v>
      </c>
      <c r="R1323" s="498" t="s">
        <v>2271</v>
      </c>
      <c r="S1323" s="498" t="s">
        <v>2271</v>
      </c>
      <c r="T1323" s="498" t="s">
        <v>2271</v>
      </c>
      <c r="U1323" s="498" t="s">
        <v>2271</v>
      </c>
      <c r="V1323" s="498" t="s">
        <v>2271</v>
      </c>
      <c r="W1323" s="498" t="s">
        <v>2271</v>
      </c>
      <c r="X1323" s="498" t="s">
        <v>2271</v>
      </c>
      <c r="Y1323" s="498" t="s">
        <v>2271</v>
      </c>
      <c r="Z1323" s="498" t="s">
        <v>2271</v>
      </c>
      <c r="AA1323" s="498" t="s">
        <v>2271</v>
      </c>
      <c r="AB1323" s="498" t="s">
        <v>2271</v>
      </c>
      <c r="AC1323" s="498" t="s">
        <v>2271</v>
      </c>
      <c r="AD1323" s="498" t="s">
        <v>2271</v>
      </c>
      <c r="AE1323" s="498" t="s">
        <v>2271</v>
      </c>
      <c r="AF1323" s="498" t="s">
        <v>2271</v>
      </c>
      <c r="AG1323" s="498" t="s">
        <v>2271</v>
      </c>
      <c r="AH1323" s="498" t="s">
        <v>2271</v>
      </c>
      <c r="AI1323" s="498" t="s">
        <v>2271</v>
      </c>
      <c r="AJ1323" s="498" t="s">
        <v>2271</v>
      </c>
      <c r="AK1323" s="498" t="s">
        <v>2271</v>
      </c>
      <c r="AL1323" s="498" t="s">
        <v>2271</v>
      </c>
      <c r="AM1323" s="498" t="s">
        <v>2271</v>
      </c>
      <c r="AN1323"/>
    </row>
    <row r="1324" spans="3:40" ht="13.5" hidden="1" customHeight="1" outlineLevel="1" x14ac:dyDescent="0.3">
      <c r="C1324" s="717"/>
      <c r="D1324" s="718"/>
      <c r="E1324" s="488" t="s">
        <v>177</v>
      </c>
      <c r="F1324" s="498" t="s">
        <v>177</v>
      </c>
      <c r="G1324" s="498" t="s">
        <v>177</v>
      </c>
      <c r="H1324" s="498" t="s">
        <v>177</v>
      </c>
      <c r="I1324" s="498" t="s">
        <v>177</v>
      </c>
      <c r="J1324" s="498" t="s">
        <v>177</v>
      </c>
      <c r="K1324" s="498" t="s">
        <v>177</v>
      </c>
      <c r="L1324" s="498" t="s">
        <v>177</v>
      </c>
      <c r="M1324" s="498" t="s">
        <v>177</v>
      </c>
      <c r="N1324" s="498" t="s">
        <v>177</v>
      </c>
      <c r="O1324" s="498" t="s">
        <v>177</v>
      </c>
      <c r="P1324" s="498" t="s">
        <v>177</v>
      </c>
      <c r="Q1324" s="498" t="s">
        <v>177</v>
      </c>
      <c r="R1324" s="498" t="s">
        <v>177</v>
      </c>
      <c r="S1324" s="498" t="s">
        <v>177</v>
      </c>
      <c r="T1324" s="498" t="s">
        <v>177</v>
      </c>
      <c r="U1324" s="498" t="s">
        <v>177</v>
      </c>
      <c r="V1324" s="498" t="s">
        <v>177</v>
      </c>
      <c r="W1324" s="498" t="s">
        <v>177</v>
      </c>
      <c r="X1324" s="498" t="s">
        <v>177</v>
      </c>
      <c r="Y1324" s="498" t="s">
        <v>177</v>
      </c>
      <c r="Z1324" s="498" t="s">
        <v>177</v>
      </c>
      <c r="AA1324" s="498" t="s">
        <v>177</v>
      </c>
      <c r="AB1324" s="498" t="s">
        <v>177</v>
      </c>
      <c r="AC1324" s="498" t="s">
        <v>177</v>
      </c>
      <c r="AD1324" s="498" t="s">
        <v>177</v>
      </c>
      <c r="AE1324" s="498" t="s">
        <v>177</v>
      </c>
      <c r="AF1324" s="498" t="s">
        <v>177</v>
      </c>
      <c r="AG1324" s="498" t="s">
        <v>177</v>
      </c>
      <c r="AH1324" s="498" t="s">
        <v>177</v>
      </c>
      <c r="AI1324" s="498" t="s">
        <v>177</v>
      </c>
      <c r="AJ1324" s="498" t="s">
        <v>177</v>
      </c>
      <c r="AK1324" s="498" t="s">
        <v>177</v>
      </c>
      <c r="AL1324" s="498" t="s">
        <v>177</v>
      </c>
      <c r="AM1324" s="498" t="s">
        <v>177</v>
      </c>
      <c r="AN1324"/>
    </row>
    <row r="1325" spans="3:40" ht="13.5" hidden="1" customHeight="1" outlineLevel="1" x14ac:dyDescent="0.3">
      <c r="C1325" s="717" t="s">
        <v>51</v>
      </c>
      <c r="D1325" s="718"/>
      <c r="E1325" s="488" t="s">
        <v>3562</v>
      </c>
      <c r="F1325" s="498" t="s">
        <v>2271</v>
      </c>
      <c r="G1325" s="498" t="s">
        <v>2271</v>
      </c>
      <c r="H1325" s="498" t="s">
        <v>2271</v>
      </c>
      <c r="I1325" s="498" t="s">
        <v>2271</v>
      </c>
      <c r="J1325" s="498" t="s">
        <v>2271</v>
      </c>
      <c r="K1325" s="498" t="s">
        <v>2271</v>
      </c>
      <c r="L1325" s="498" t="s">
        <v>2271</v>
      </c>
      <c r="M1325" s="498" t="s">
        <v>2271</v>
      </c>
      <c r="N1325" s="498" t="s">
        <v>2271</v>
      </c>
      <c r="O1325" s="498" t="s">
        <v>2271</v>
      </c>
      <c r="P1325" s="498" t="s">
        <v>2271</v>
      </c>
      <c r="Q1325" s="498" t="s">
        <v>2271</v>
      </c>
      <c r="R1325" s="498" t="s">
        <v>2271</v>
      </c>
      <c r="S1325" s="498" t="s">
        <v>2271</v>
      </c>
      <c r="T1325" s="498" t="s">
        <v>2271</v>
      </c>
      <c r="U1325" s="498" t="s">
        <v>2271</v>
      </c>
      <c r="V1325" s="498" t="s">
        <v>2271</v>
      </c>
      <c r="W1325" s="498" t="s">
        <v>2271</v>
      </c>
      <c r="X1325" s="498" t="s">
        <v>2271</v>
      </c>
      <c r="Y1325" s="498" t="s">
        <v>2271</v>
      </c>
      <c r="Z1325" s="498" t="s">
        <v>2271</v>
      </c>
      <c r="AA1325" s="498" t="s">
        <v>2271</v>
      </c>
      <c r="AB1325" s="498" t="s">
        <v>2271</v>
      </c>
      <c r="AC1325" s="498" t="s">
        <v>2271</v>
      </c>
      <c r="AD1325" s="498" t="s">
        <v>2271</v>
      </c>
      <c r="AE1325" s="498" t="s">
        <v>2271</v>
      </c>
      <c r="AF1325" s="498" t="s">
        <v>2271</v>
      </c>
      <c r="AG1325" s="498" t="s">
        <v>2271</v>
      </c>
      <c r="AH1325" s="498" t="s">
        <v>2271</v>
      </c>
      <c r="AI1325" s="498" t="s">
        <v>2271</v>
      </c>
      <c r="AJ1325" s="498" t="s">
        <v>2271</v>
      </c>
      <c r="AK1325" s="498" t="s">
        <v>2271</v>
      </c>
      <c r="AL1325" s="498" t="s">
        <v>2271</v>
      </c>
      <c r="AM1325" s="498" t="s">
        <v>2271</v>
      </c>
      <c r="AN1325"/>
    </row>
    <row r="1326" spans="3:40" ht="13.5" hidden="1" customHeight="1" outlineLevel="1" x14ac:dyDescent="0.3">
      <c r="C1326" s="717" t="s">
        <v>297</v>
      </c>
      <c r="D1326" s="718"/>
      <c r="E1326" s="488" t="s">
        <v>3563</v>
      </c>
      <c r="F1326" s="498" t="s">
        <v>2271</v>
      </c>
      <c r="G1326" s="498" t="s">
        <v>2271</v>
      </c>
      <c r="H1326" s="498" t="s">
        <v>2271</v>
      </c>
      <c r="I1326" s="498" t="s">
        <v>2271</v>
      </c>
      <c r="J1326" s="498" t="s">
        <v>2271</v>
      </c>
      <c r="K1326" s="498" t="s">
        <v>2271</v>
      </c>
      <c r="L1326" s="498" t="s">
        <v>2271</v>
      </c>
      <c r="M1326" s="498" t="s">
        <v>2271</v>
      </c>
      <c r="N1326" s="498" t="s">
        <v>2271</v>
      </c>
      <c r="O1326" s="498" t="s">
        <v>2271</v>
      </c>
      <c r="P1326" s="498" t="s">
        <v>2271</v>
      </c>
      <c r="Q1326" s="498" t="s">
        <v>2271</v>
      </c>
      <c r="R1326" s="498" t="s">
        <v>2271</v>
      </c>
      <c r="S1326" s="498" t="s">
        <v>2271</v>
      </c>
      <c r="T1326" s="498" t="s">
        <v>2271</v>
      </c>
      <c r="U1326" s="498" t="s">
        <v>2271</v>
      </c>
      <c r="V1326" s="498" t="s">
        <v>2271</v>
      </c>
      <c r="W1326" s="498" t="s">
        <v>2271</v>
      </c>
      <c r="X1326" s="498" t="s">
        <v>2271</v>
      </c>
      <c r="Y1326" s="498" t="s">
        <v>2271</v>
      </c>
      <c r="Z1326" s="498" t="s">
        <v>2271</v>
      </c>
      <c r="AA1326" s="498" t="s">
        <v>2271</v>
      </c>
      <c r="AB1326" s="498" t="s">
        <v>2271</v>
      </c>
      <c r="AC1326" s="498" t="s">
        <v>2271</v>
      </c>
      <c r="AD1326" s="498" t="s">
        <v>2271</v>
      </c>
      <c r="AE1326" s="498" t="s">
        <v>2271</v>
      </c>
      <c r="AF1326" s="498" t="s">
        <v>2271</v>
      </c>
      <c r="AG1326" s="498" t="s">
        <v>2271</v>
      </c>
      <c r="AH1326" s="498" t="s">
        <v>2271</v>
      </c>
      <c r="AI1326" s="498" t="s">
        <v>2271</v>
      </c>
      <c r="AJ1326" s="498" t="s">
        <v>2271</v>
      </c>
      <c r="AK1326" s="498" t="s">
        <v>2271</v>
      </c>
      <c r="AL1326" s="498" t="s">
        <v>2271</v>
      </c>
      <c r="AM1326" s="498" t="s">
        <v>2271</v>
      </c>
      <c r="AN1326"/>
    </row>
    <row r="1327" spans="3:40" ht="13.5" hidden="1" customHeight="1" outlineLevel="1" x14ac:dyDescent="0.3">
      <c r="C1327" s="717" t="s">
        <v>298</v>
      </c>
      <c r="D1327" s="718"/>
      <c r="E1327" s="488" t="s">
        <v>3564</v>
      </c>
      <c r="F1327" s="498" t="s">
        <v>2271</v>
      </c>
      <c r="G1327" s="498" t="s">
        <v>2271</v>
      </c>
      <c r="H1327" s="498" t="s">
        <v>2271</v>
      </c>
      <c r="I1327" s="498" t="s">
        <v>2271</v>
      </c>
      <c r="J1327" s="498" t="s">
        <v>2271</v>
      </c>
      <c r="K1327" s="498" t="s">
        <v>2271</v>
      </c>
      <c r="L1327" s="498" t="s">
        <v>2271</v>
      </c>
      <c r="M1327" s="498" t="s">
        <v>2271</v>
      </c>
      <c r="N1327" s="498" t="s">
        <v>2271</v>
      </c>
      <c r="O1327" s="498" t="s">
        <v>2271</v>
      </c>
      <c r="P1327" s="498" t="s">
        <v>2271</v>
      </c>
      <c r="Q1327" s="498" t="s">
        <v>2271</v>
      </c>
      <c r="R1327" s="498" t="s">
        <v>2271</v>
      </c>
      <c r="S1327" s="498" t="s">
        <v>2271</v>
      </c>
      <c r="T1327" s="498" t="s">
        <v>2271</v>
      </c>
      <c r="U1327" s="498" t="s">
        <v>2271</v>
      </c>
      <c r="V1327" s="498" t="s">
        <v>2271</v>
      </c>
      <c r="W1327" s="498" t="s">
        <v>2271</v>
      </c>
      <c r="X1327" s="498" t="s">
        <v>2271</v>
      </c>
      <c r="Y1327" s="498" t="s">
        <v>2271</v>
      </c>
      <c r="Z1327" s="498" t="s">
        <v>2271</v>
      </c>
      <c r="AA1327" s="498" t="s">
        <v>2271</v>
      </c>
      <c r="AB1327" s="498" t="s">
        <v>2271</v>
      </c>
      <c r="AC1327" s="498" t="s">
        <v>2271</v>
      </c>
      <c r="AD1327" s="498" t="s">
        <v>2271</v>
      </c>
      <c r="AE1327" s="498" t="s">
        <v>2271</v>
      </c>
      <c r="AF1327" s="498" t="s">
        <v>2271</v>
      </c>
      <c r="AG1327" s="498" t="s">
        <v>2271</v>
      </c>
      <c r="AH1327" s="498" t="s">
        <v>2271</v>
      </c>
      <c r="AI1327" s="498" t="s">
        <v>2271</v>
      </c>
      <c r="AJ1327" s="498" t="s">
        <v>2271</v>
      </c>
      <c r="AK1327" s="498" t="s">
        <v>2271</v>
      </c>
      <c r="AL1327" s="498" t="s">
        <v>2271</v>
      </c>
      <c r="AM1327" s="498" t="s">
        <v>2271</v>
      </c>
      <c r="AN1327"/>
    </row>
    <row r="1328" spans="3:40" ht="13.5" hidden="1" customHeight="1" outlineLevel="1" x14ac:dyDescent="0.3">
      <c r="C1328" s="717" t="s">
        <v>299</v>
      </c>
      <c r="D1328" s="718"/>
      <c r="E1328" s="488" t="s">
        <v>3565</v>
      </c>
      <c r="F1328" s="498" t="s">
        <v>2271</v>
      </c>
      <c r="G1328" s="498" t="s">
        <v>2271</v>
      </c>
      <c r="H1328" s="498" t="s">
        <v>2271</v>
      </c>
      <c r="I1328" s="498" t="s">
        <v>2271</v>
      </c>
      <c r="J1328" s="498" t="s">
        <v>2271</v>
      </c>
      <c r="K1328" s="498" t="s">
        <v>2271</v>
      </c>
      <c r="L1328" s="498" t="s">
        <v>2271</v>
      </c>
      <c r="M1328" s="498" t="s">
        <v>2271</v>
      </c>
      <c r="N1328" s="498" t="s">
        <v>2271</v>
      </c>
      <c r="O1328" s="498" t="s">
        <v>2271</v>
      </c>
      <c r="P1328" s="498" t="s">
        <v>2271</v>
      </c>
      <c r="Q1328" s="498" t="s">
        <v>2271</v>
      </c>
      <c r="R1328" s="498" t="s">
        <v>2271</v>
      </c>
      <c r="S1328" s="498" t="s">
        <v>2271</v>
      </c>
      <c r="T1328" s="498" t="s">
        <v>2271</v>
      </c>
      <c r="U1328" s="498" t="s">
        <v>2271</v>
      </c>
      <c r="V1328" s="498" t="s">
        <v>2271</v>
      </c>
      <c r="W1328" s="498" t="s">
        <v>2271</v>
      </c>
      <c r="X1328" s="498" t="s">
        <v>2271</v>
      </c>
      <c r="Y1328" s="498" t="s">
        <v>2271</v>
      </c>
      <c r="Z1328" s="498" t="s">
        <v>2271</v>
      </c>
      <c r="AA1328" s="498" t="s">
        <v>2271</v>
      </c>
      <c r="AB1328" s="498" t="s">
        <v>2271</v>
      </c>
      <c r="AC1328" s="498" t="s">
        <v>2271</v>
      </c>
      <c r="AD1328" s="498" t="s">
        <v>2271</v>
      </c>
      <c r="AE1328" s="498" t="s">
        <v>2271</v>
      </c>
      <c r="AF1328" s="498" t="s">
        <v>2271</v>
      </c>
      <c r="AG1328" s="498" t="s">
        <v>2271</v>
      </c>
      <c r="AH1328" s="498" t="s">
        <v>2271</v>
      </c>
      <c r="AI1328" s="498" t="s">
        <v>2271</v>
      </c>
      <c r="AJ1328" s="498" t="s">
        <v>2271</v>
      </c>
      <c r="AK1328" s="498" t="s">
        <v>2271</v>
      </c>
      <c r="AL1328" s="498" t="s">
        <v>2271</v>
      </c>
      <c r="AM1328" s="498" t="s">
        <v>2271</v>
      </c>
      <c r="AN1328"/>
    </row>
    <row r="1329" spans="3:40" ht="13.5" hidden="1" customHeight="1" outlineLevel="1" x14ac:dyDescent="0.3">
      <c r="C1329" s="717" t="s">
        <v>300</v>
      </c>
      <c r="D1329" s="718"/>
      <c r="E1329" s="488" t="s">
        <v>3566</v>
      </c>
      <c r="F1329" s="498" t="s">
        <v>2271</v>
      </c>
      <c r="G1329" s="498" t="s">
        <v>2271</v>
      </c>
      <c r="H1329" s="498" t="s">
        <v>2271</v>
      </c>
      <c r="I1329" s="498" t="s">
        <v>2271</v>
      </c>
      <c r="J1329" s="498" t="s">
        <v>2271</v>
      </c>
      <c r="K1329" s="498" t="s">
        <v>2271</v>
      </c>
      <c r="L1329" s="498" t="s">
        <v>2271</v>
      </c>
      <c r="M1329" s="498" t="s">
        <v>2271</v>
      </c>
      <c r="N1329" s="498" t="s">
        <v>2271</v>
      </c>
      <c r="O1329" s="498" t="s">
        <v>2271</v>
      </c>
      <c r="P1329" s="498" t="s">
        <v>2271</v>
      </c>
      <c r="Q1329" s="498" t="s">
        <v>2271</v>
      </c>
      <c r="R1329" s="498" t="s">
        <v>2271</v>
      </c>
      <c r="S1329" s="498" t="s">
        <v>2271</v>
      </c>
      <c r="T1329" s="498" t="s">
        <v>2271</v>
      </c>
      <c r="U1329" s="498" t="s">
        <v>2271</v>
      </c>
      <c r="V1329" s="498" t="s">
        <v>2271</v>
      </c>
      <c r="W1329" s="498" t="s">
        <v>2271</v>
      </c>
      <c r="X1329" s="498" t="s">
        <v>2271</v>
      </c>
      <c r="Y1329" s="498" t="s">
        <v>2271</v>
      </c>
      <c r="Z1329" s="498" t="s">
        <v>2271</v>
      </c>
      <c r="AA1329" s="498" t="s">
        <v>2271</v>
      </c>
      <c r="AB1329" s="498" t="s">
        <v>2271</v>
      </c>
      <c r="AC1329" s="498" t="s">
        <v>2271</v>
      </c>
      <c r="AD1329" s="498" t="s">
        <v>2271</v>
      </c>
      <c r="AE1329" s="498" t="s">
        <v>2271</v>
      </c>
      <c r="AF1329" s="498" t="s">
        <v>2271</v>
      </c>
      <c r="AG1329" s="498" t="s">
        <v>2271</v>
      </c>
      <c r="AH1329" s="498" t="s">
        <v>2271</v>
      </c>
      <c r="AI1329" s="498" t="s">
        <v>2271</v>
      </c>
      <c r="AJ1329" s="498" t="s">
        <v>2271</v>
      </c>
      <c r="AK1329" s="498" t="s">
        <v>2271</v>
      </c>
      <c r="AL1329" s="498" t="s">
        <v>2271</v>
      </c>
      <c r="AM1329" s="498" t="s">
        <v>2271</v>
      </c>
      <c r="AN1329"/>
    </row>
    <row r="1330" spans="3:40" ht="13.5" hidden="1" customHeight="1" outlineLevel="1" x14ac:dyDescent="0.3">
      <c r="C1330" s="717" t="s">
        <v>301</v>
      </c>
      <c r="D1330" s="718"/>
      <c r="E1330" s="488" t="s">
        <v>3567</v>
      </c>
      <c r="F1330" s="498" t="s">
        <v>2271</v>
      </c>
      <c r="G1330" s="498" t="s">
        <v>2271</v>
      </c>
      <c r="H1330" s="498" t="s">
        <v>2271</v>
      </c>
      <c r="I1330" s="498" t="s">
        <v>2271</v>
      </c>
      <c r="J1330" s="498" t="s">
        <v>2271</v>
      </c>
      <c r="K1330" s="498" t="s">
        <v>2271</v>
      </c>
      <c r="L1330" s="498" t="s">
        <v>2271</v>
      </c>
      <c r="M1330" s="498" t="s">
        <v>2271</v>
      </c>
      <c r="N1330" s="498" t="s">
        <v>2271</v>
      </c>
      <c r="O1330" s="498" t="s">
        <v>2271</v>
      </c>
      <c r="P1330" s="498" t="s">
        <v>2271</v>
      </c>
      <c r="Q1330" s="498" t="s">
        <v>2271</v>
      </c>
      <c r="R1330" s="498" t="s">
        <v>2271</v>
      </c>
      <c r="S1330" s="498" t="s">
        <v>2271</v>
      </c>
      <c r="T1330" s="498" t="s">
        <v>2271</v>
      </c>
      <c r="U1330" s="498" t="s">
        <v>2271</v>
      </c>
      <c r="V1330" s="498" t="s">
        <v>2271</v>
      </c>
      <c r="W1330" s="498" t="s">
        <v>2271</v>
      </c>
      <c r="X1330" s="498" t="s">
        <v>2271</v>
      </c>
      <c r="Y1330" s="498" t="s">
        <v>2271</v>
      </c>
      <c r="Z1330" s="498" t="s">
        <v>2271</v>
      </c>
      <c r="AA1330" s="498" t="s">
        <v>2271</v>
      </c>
      <c r="AB1330" s="498" t="s">
        <v>2271</v>
      </c>
      <c r="AC1330" s="498" t="s">
        <v>2271</v>
      </c>
      <c r="AD1330" s="498" t="s">
        <v>2271</v>
      </c>
      <c r="AE1330" s="498" t="s">
        <v>2271</v>
      </c>
      <c r="AF1330" s="498" t="s">
        <v>2271</v>
      </c>
      <c r="AG1330" s="498" t="s">
        <v>2271</v>
      </c>
      <c r="AH1330" s="498" t="s">
        <v>2271</v>
      </c>
      <c r="AI1330" s="498" t="s">
        <v>2271</v>
      </c>
      <c r="AJ1330" s="498" t="s">
        <v>2271</v>
      </c>
      <c r="AK1330" s="498" t="s">
        <v>2271</v>
      </c>
      <c r="AL1330" s="498" t="s">
        <v>2271</v>
      </c>
      <c r="AM1330" s="498" t="s">
        <v>2271</v>
      </c>
      <c r="AN1330"/>
    </row>
    <row r="1331" spans="3:40" ht="13.5" hidden="1" customHeight="1" outlineLevel="1" x14ac:dyDescent="0.3">
      <c r="C1331" s="717" t="s">
        <v>302</v>
      </c>
      <c r="D1331" s="718"/>
      <c r="E1331" s="488" t="s">
        <v>3568</v>
      </c>
      <c r="F1331" s="498" t="s">
        <v>2271</v>
      </c>
      <c r="G1331" s="498" t="s">
        <v>2271</v>
      </c>
      <c r="H1331" s="498" t="s">
        <v>2271</v>
      </c>
      <c r="I1331" s="498" t="s">
        <v>2271</v>
      </c>
      <c r="J1331" s="498" t="s">
        <v>2271</v>
      </c>
      <c r="K1331" s="498" t="s">
        <v>2271</v>
      </c>
      <c r="L1331" s="498" t="s">
        <v>2271</v>
      </c>
      <c r="M1331" s="498" t="s">
        <v>2271</v>
      </c>
      <c r="N1331" s="498" t="s">
        <v>2271</v>
      </c>
      <c r="O1331" s="498" t="s">
        <v>2271</v>
      </c>
      <c r="P1331" s="498" t="s">
        <v>2271</v>
      </c>
      <c r="Q1331" s="498" t="s">
        <v>2271</v>
      </c>
      <c r="R1331" s="498" t="s">
        <v>2271</v>
      </c>
      <c r="S1331" s="498" t="s">
        <v>2271</v>
      </c>
      <c r="T1331" s="498" t="s">
        <v>2271</v>
      </c>
      <c r="U1331" s="498" t="s">
        <v>2271</v>
      </c>
      <c r="V1331" s="498" t="s">
        <v>2271</v>
      </c>
      <c r="W1331" s="498" t="s">
        <v>2271</v>
      </c>
      <c r="X1331" s="498" t="s">
        <v>2271</v>
      </c>
      <c r="Y1331" s="498" t="s">
        <v>2271</v>
      </c>
      <c r="Z1331" s="498" t="s">
        <v>2271</v>
      </c>
      <c r="AA1331" s="498" t="s">
        <v>2271</v>
      </c>
      <c r="AB1331" s="498" t="s">
        <v>2271</v>
      </c>
      <c r="AC1331" s="498" t="s">
        <v>2271</v>
      </c>
      <c r="AD1331" s="498" t="s">
        <v>2271</v>
      </c>
      <c r="AE1331" s="498" t="s">
        <v>2271</v>
      </c>
      <c r="AF1331" s="498" t="s">
        <v>2271</v>
      </c>
      <c r="AG1331" s="498" t="s">
        <v>2271</v>
      </c>
      <c r="AH1331" s="498" t="s">
        <v>2271</v>
      </c>
      <c r="AI1331" s="498" t="s">
        <v>2271</v>
      </c>
      <c r="AJ1331" s="498" t="s">
        <v>2271</v>
      </c>
      <c r="AK1331" s="498" t="s">
        <v>2271</v>
      </c>
      <c r="AL1331" s="498" t="s">
        <v>2271</v>
      </c>
      <c r="AM1331" s="498" t="s">
        <v>2271</v>
      </c>
      <c r="AN1331"/>
    </row>
    <row r="1332" spans="3:40" ht="13.5" hidden="1" customHeight="1" outlineLevel="1" x14ac:dyDescent="0.3">
      <c r="C1332" s="717" t="s">
        <v>303</v>
      </c>
      <c r="D1332" s="718"/>
      <c r="E1332" s="488" t="s">
        <v>3569</v>
      </c>
      <c r="F1332" s="498" t="s">
        <v>2271</v>
      </c>
      <c r="G1332" s="498" t="s">
        <v>2271</v>
      </c>
      <c r="H1332" s="498" t="s">
        <v>2271</v>
      </c>
      <c r="I1332" s="498" t="s">
        <v>2271</v>
      </c>
      <c r="J1332" s="498" t="s">
        <v>2271</v>
      </c>
      <c r="K1332" s="498" t="s">
        <v>2271</v>
      </c>
      <c r="L1332" s="498" t="s">
        <v>2271</v>
      </c>
      <c r="M1332" s="498" t="s">
        <v>2271</v>
      </c>
      <c r="N1332" s="498" t="s">
        <v>2271</v>
      </c>
      <c r="O1332" s="498" t="s">
        <v>2271</v>
      </c>
      <c r="P1332" s="498" t="s">
        <v>2271</v>
      </c>
      <c r="Q1332" s="498" t="s">
        <v>2271</v>
      </c>
      <c r="R1332" s="498" t="s">
        <v>2271</v>
      </c>
      <c r="S1332" s="498" t="s">
        <v>2271</v>
      </c>
      <c r="T1332" s="498" t="s">
        <v>2271</v>
      </c>
      <c r="U1332" s="498" t="s">
        <v>2271</v>
      </c>
      <c r="V1332" s="498" t="s">
        <v>2271</v>
      </c>
      <c r="W1332" s="498" t="s">
        <v>2271</v>
      </c>
      <c r="X1332" s="498" t="s">
        <v>2271</v>
      </c>
      <c r="Y1332" s="498" t="s">
        <v>2271</v>
      </c>
      <c r="Z1332" s="498" t="s">
        <v>2271</v>
      </c>
      <c r="AA1332" s="498" t="s">
        <v>2271</v>
      </c>
      <c r="AB1332" s="498" t="s">
        <v>2271</v>
      </c>
      <c r="AC1332" s="498" t="s">
        <v>2271</v>
      </c>
      <c r="AD1332" s="498" t="s">
        <v>2271</v>
      </c>
      <c r="AE1332" s="498" t="s">
        <v>2271</v>
      </c>
      <c r="AF1332" s="498" t="s">
        <v>2271</v>
      </c>
      <c r="AG1332" s="498" t="s">
        <v>2271</v>
      </c>
      <c r="AH1332" s="498" t="s">
        <v>2271</v>
      </c>
      <c r="AI1332" s="498" t="s">
        <v>2271</v>
      </c>
      <c r="AJ1332" s="498" t="s">
        <v>2271</v>
      </c>
      <c r="AK1332" s="498" t="s">
        <v>2271</v>
      </c>
      <c r="AL1332" s="498" t="s">
        <v>2271</v>
      </c>
      <c r="AM1332" s="498" t="s">
        <v>2271</v>
      </c>
      <c r="AN1332"/>
    </row>
    <row r="1333" spans="3:40" ht="13.5" hidden="1" customHeight="1" outlineLevel="1" x14ac:dyDescent="0.3">
      <c r="C1333" s="717"/>
      <c r="D1333" s="718"/>
      <c r="E1333" s="488" t="s">
        <v>177</v>
      </c>
      <c r="F1333" s="498" t="s">
        <v>177</v>
      </c>
      <c r="G1333" s="498" t="s">
        <v>177</v>
      </c>
      <c r="H1333" s="498" t="s">
        <v>177</v>
      </c>
      <c r="I1333" s="498" t="s">
        <v>177</v>
      </c>
      <c r="J1333" s="498" t="s">
        <v>177</v>
      </c>
      <c r="K1333" s="498" t="s">
        <v>177</v>
      </c>
      <c r="L1333" s="498" t="s">
        <v>177</v>
      </c>
      <c r="M1333" s="498" t="s">
        <v>177</v>
      </c>
      <c r="N1333" s="498" t="s">
        <v>177</v>
      </c>
      <c r="O1333" s="498" t="s">
        <v>177</v>
      </c>
      <c r="P1333" s="498" t="s">
        <v>177</v>
      </c>
      <c r="Q1333" s="498" t="s">
        <v>177</v>
      </c>
      <c r="R1333" s="498" t="s">
        <v>177</v>
      </c>
      <c r="S1333" s="498" t="s">
        <v>177</v>
      </c>
      <c r="T1333" s="498" t="s">
        <v>177</v>
      </c>
      <c r="U1333" s="498" t="s">
        <v>177</v>
      </c>
      <c r="V1333" s="498" t="s">
        <v>177</v>
      </c>
      <c r="W1333" s="498" t="s">
        <v>177</v>
      </c>
      <c r="X1333" s="498" t="s">
        <v>177</v>
      </c>
      <c r="Y1333" s="498" t="s">
        <v>177</v>
      </c>
      <c r="Z1333" s="498" t="s">
        <v>177</v>
      </c>
      <c r="AA1333" s="498" t="s">
        <v>177</v>
      </c>
      <c r="AB1333" s="498" t="s">
        <v>177</v>
      </c>
      <c r="AC1333" s="498" t="s">
        <v>177</v>
      </c>
      <c r="AD1333" s="498" t="s">
        <v>177</v>
      </c>
      <c r="AE1333" s="498" t="s">
        <v>177</v>
      </c>
      <c r="AF1333" s="498" t="s">
        <v>177</v>
      </c>
      <c r="AG1333" s="498" t="s">
        <v>177</v>
      </c>
      <c r="AH1333" s="498" t="s">
        <v>177</v>
      </c>
      <c r="AI1333" s="498" t="s">
        <v>177</v>
      </c>
      <c r="AJ1333" s="498" t="s">
        <v>177</v>
      </c>
      <c r="AK1333" s="498" t="s">
        <v>177</v>
      </c>
      <c r="AL1333" s="498" t="s">
        <v>177</v>
      </c>
      <c r="AM1333" s="498" t="s">
        <v>177</v>
      </c>
      <c r="AN1333"/>
    </row>
    <row r="1334" spans="3:40" ht="13.5" hidden="1" customHeight="1" outlineLevel="1" x14ac:dyDescent="0.3">
      <c r="C1334" s="717" t="s">
        <v>3570</v>
      </c>
      <c r="D1334" s="718"/>
      <c r="E1334" s="488" t="s">
        <v>3571</v>
      </c>
      <c r="F1334" s="498" t="s">
        <v>2271</v>
      </c>
      <c r="G1334" s="498" t="s">
        <v>2271</v>
      </c>
      <c r="H1334" s="498" t="s">
        <v>2271</v>
      </c>
      <c r="I1334" s="498" t="s">
        <v>2271</v>
      </c>
      <c r="J1334" s="498" t="s">
        <v>2271</v>
      </c>
      <c r="K1334" s="498" t="s">
        <v>2271</v>
      </c>
      <c r="L1334" s="498" t="s">
        <v>2271</v>
      </c>
      <c r="M1334" s="498" t="s">
        <v>2271</v>
      </c>
      <c r="N1334" s="498" t="s">
        <v>2271</v>
      </c>
      <c r="O1334" s="498" t="s">
        <v>2271</v>
      </c>
      <c r="P1334" s="498" t="s">
        <v>2271</v>
      </c>
      <c r="Q1334" s="498" t="s">
        <v>2271</v>
      </c>
      <c r="R1334" s="498" t="s">
        <v>2271</v>
      </c>
      <c r="S1334" s="498" t="s">
        <v>2271</v>
      </c>
      <c r="T1334" s="498" t="s">
        <v>2271</v>
      </c>
      <c r="U1334" s="498" t="s">
        <v>2271</v>
      </c>
      <c r="V1334" s="498" t="s">
        <v>2271</v>
      </c>
      <c r="W1334" s="498" t="s">
        <v>2271</v>
      </c>
      <c r="X1334" s="498" t="s">
        <v>2271</v>
      </c>
      <c r="Y1334" s="498" t="s">
        <v>2271</v>
      </c>
      <c r="Z1334" s="498" t="s">
        <v>2271</v>
      </c>
      <c r="AA1334" s="498" t="s">
        <v>2271</v>
      </c>
      <c r="AB1334" s="498" t="s">
        <v>2271</v>
      </c>
      <c r="AC1334" s="498" t="s">
        <v>2271</v>
      </c>
      <c r="AD1334" s="498" t="s">
        <v>2271</v>
      </c>
      <c r="AE1334" s="498" t="s">
        <v>2271</v>
      </c>
      <c r="AF1334" s="498" t="s">
        <v>2271</v>
      </c>
      <c r="AG1334" s="498" t="s">
        <v>2271</v>
      </c>
      <c r="AH1334" s="498" t="s">
        <v>2271</v>
      </c>
      <c r="AI1334" s="498" t="s">
        <v>2271</v>
      </c>
      <c r="AJ1334" s="498" t="s">
        <v>2271</v>
      </c>
      <c r="AK1334" s="498" t="s">
        <v>2271</v>
      </c>
      <c r="AL1334" s="498" t="s">
        <v>2271</v>
      </c>
      <c r="AM1334" s="498" t="s">
        <v>2271</v>
      </c>
      <c r="AN1334"/>
    </row>
    <row r="1335" spans="3:40" ht="13.5" hidden="1" customHeight="1" outlineLevel="1" x14ac:dyDescent="0.3">
      <c r="C1335" s="717" t="s">
        <v>3572</v>
      </c>
      <c r="D1335" s="718"/>
      <c r="E1335" s="488" t="s">
        <v>3573</v>
      </c>
      <c r="F1335" s="498" t="s">
        <v>2271</v>
      </c>
      <c r="G1335" s="498" t="s">
        <v>2271</v>
      </c>
      <c r="H1335" s="498" t="s">
        <v>2271</v>
      </c>
      <c r="I1335" s="498" t="s">
        <v>2271</v>
      </c>
      <c r="J1335" s="498" t="s">
        <v>2271</v>
      </c>
      <c r="K1335" s="498" t="s">
        <v>2271</v>
      </c>
      <c r="L1335" s="498" t="s">
        <v>2271</v>
      </c>
      <c r="M1335" s="498" t="s">
        <v>2271</v>
      </c>
      <c r="N1335" s="498" t="s">
        <v>2271</v>
      </c>
      <c r="O1335" s="498" t="s">
        <v>2271</v>
      </c>
      <c r="P1335" s="498" t="s">
        <v>2271</v>
      </c>
      <c r="Q1335" s="498" t="s">
        <v>2271</v>
      </c>
      <c r="R1335" s="498" t="s">
        <v>2271</v>
      </c>
      <c r="S1335" s="498" t="s">
        <v>2271</v>
      </c>
      <c r="T1335" s="498" t="s">
        <v>2271</v>
      </c>
      <c r="U1335" s="498" t="s">
        <v>2271</v>
      </c>
      <c r="V1335" s="498" t="s">
        <v>2271</v>
      </c>
      <c r="W1335" s="498" t="s">
        <v>2271</v>
      </c>
      <c r="X1335" s="498" t="s">
        <v>2271</v>
      </c>
      <c r="Y1335" s="498" t="s">
        <v>2271</v>
      </c>
      <c r="Z1335" s="498" t="s">
        <v>2271</v>
      </c>
      <c r="AA1335" s="498" t="s">
        <v>2271</v>
      </c>
      <c r="AB1335" s="498" t="s">
        <v>2271</v>
      </c>
      <c r="AC1335" s="498" t="s">
        <v>2271</v>
      </c>
      <c r="AD1335" s="498" t="s">
        <v>2271</v>
      </c>
      <c r="AE1335" s="498" t="s">
        <v>2271</v>
      </c>
      <c r="AF1335" s="498" t="s">
        <v>2271</v>
      </c>
      <c r="AG1335" s="498" t="s">
        <v>2271</v>
      </c>
      <c r="AH1335" s="498" t="s">
        <v>2271</v>
      </c>
      <c r="AI1335" s="498" t="s">
        <v>2271</v>
      </c>
      <c r="AJ1335" s="498" t="s">
        <v>2271</v>
      </c>
      <c r="AK1335" s="498" t="s">
        <v>2271</v>
      </c>
      <c r="AL1335" s="498" t="s">
        <v>2271</v>
      </c>
      <c r="AM1335" s="498" t="s">
        <v>2271</v>
      </c>
      <c r="AN1335"/>
    </row>
    <row r="1336" spans="3:40" ht="13.5" hidden="1" customHeight="1" outlineLevel="1" x14ac:dyDescent="0.3">
      <c r="C1336" s="717" t="s">
        <v>3574</v>
      </c>
      <c r="D1336" s="718"/>
      <c r="E1336" s="488" t="s">
        <v>3575</v>
      </c>
      <c r="F1336" s="498" t="s">
        <v>2271</v>
      </c>
      <c r="G1336" s="498" t="s">
        <v>2271</v>
      </c>
      <c r="H1336" s="498" t="s">
        <v>2271</v>
      </c>
      <c r="I1336" s="498" t="s">
        <v>2271</v>
      </c>
      <c r="J1336" s="498" t="s">
        <v>2271</v>
      </c>
      <c r="K1336" s="498" t="s">
        <v>2271</v>
      </c>
      <c r="L1336" s="498" t="s">
        <v>2271</v>
      </c>
      <c r="M1336" s="498" t="s">
        <v>2271</v>
      </c>
      <c r="N1336" s="498" t="s">
        <v>2271</v>
      </c>
      <c r="O1336" s="498" t="s">
        <v>2271</v>
      </c>
      <c r="P1336" s="498" t="s">
        <v>2271</v>
      </c>
      <c r="Q1336" s="498" t="s">
        <v>2271</v>
      </c>
      <c r="R1336" s="498" t="s">
        <v>2271</v>
      </c>
      <c r="S1336" s="498" t="s">
        <v>2271</v>
      </c>
      <c r="T1336" s="498" t="s">
        <v>2271</v>
      </c>
      <c r="U1336" s="498" t="s">
        <v>2271</v>
      </c>
      <c r="V1336" s="498" t="s">
        <v>2271</v>
      </c>
      <c r="W1336" s="498" t="s">
        <v>2271</v>
      </c>
      <c r="X1336" s="498" t="s">
        <v>2271</v>
      </c>
      <c r="Y1336" s="498" t="s">
        <v>2271</v>
      </c>
      <c r="Z1336" s="498" t="s">
        <v>2271</v>
      </c>
      <c r="AA1336" s="498" t="s">
        <v>2271</v>
      </c>
      <c r="AB1336" s="498" t="s">
        <v>2271</v>
      </c>
      <c r="AC1336" s="498" t="s">
        <v>2271</v>
      </c>
      <c r="AD1336" s="498" t="s">
        <v>2271</v>
      </c>
      <c r="AE1336" s="498" t="s">
        <v>2271</v>
      </c>
      <c r="AF1336" s="498" t="s">
        <v>2271</v>
      </c>
      <c r="AG1336" s="498" t="s">
        <v>2271</v>
      </c>
      <c r="AH1336" s="498" t="s">
        <v>2271</v>
      </c>
      <c r="AI1336" s="498" t="s">
        <v>2271</v>
      </c>
      <c r="AJ1336" s="498" t="s">
        <v>2271</v>
      </c>
      <c r="AK1336" s="498" t="s">
        <v>2271</v>
      </c>
      <c r="AL1336" s="498" t="s">
        <v>2271</v>
      </c>
      <c r="AM1336" s="498" t="s">
        <v>2271</v>
      </c>
      <c r="AN1336"/>
    </row>
    <row r="1337" spans="3:40" ht="13.5" hidden="1" customHeight="1" outlineLevel="1" x14ac:dyDescent="0.3">
      <c r="C1337" s="717" t="s">
        <v>3576</v>
      </c>
      <c r="D1337" s="718"/>
      <c r="E1337" s="488" t="s">
        <v>3577</v>
      </c>
      <c r="F1337" s="498" t="s">
        <v>2271</v>
      </c>
      <c r="G1337" s="498" t="s">
        <v>2271</v>
      </c>
      <c r="H1337" s="498" t="s">
        <v>2271</v>
      </c>
      <c r="I1337" s="498" t="s">
        <v>2271</v>
      </c>
      <c r="J1337" s="498" t="s">
        <v>2271</v>
      </c>
      <c r="K1337" s="498" t="s">
        <v>2271</v>
      </c>
      <c r="L1337" s="498" t="s">
        <v>2271</v>
      </c>
      <c r="M1337" s="498" t="s">
        <v>2271</v>
      </c>
      <c r="N1337" s="498" t="s">
        <v>2271</v>
      </c>
      <c r="O1337" s="498" t="s">
        <v>2271</v>
      </c>
      <c r="P1337" s="498" t="s">
        <v>2271</v>
      </c>
      <c r="Q1337" s="498" t="s">
        <v>2271</v>
      </c>
      <c r="R1337" s="498" t="s">
        <v>2271</v>
      </c>
      <c r="S1337" s="498" t="s">
        <v>2271</v>
      </c>
      <c r="T1337" s="498" t="s">
        <v>2271</v>
      </c>
      <c r="U1337" s="498" t="s">
        <v>2271</v>
      </c>
      <c r="V1337" s="498" t="s">
        <v>2271</v>
      </c>
      <c r="W1337" s="498" t="s">
        <v>2271</v>
      </c>
      <c r="X1337" s="498" t="s">
        <v>2271</v>
      </c>
      <c r="Y1337" s="498" t="s">
        <v>2271</v>
      </c>
      <c r="Z1337" s="498" t="s">
        <v>2271</v>
      </c>
      <c r="AA1337" s="498" t="s">
        <v>2271</v>
      </c>
      <c r="AB1337" s="498" t="s">
        <v>2271</v>
      </c>
      <c r="AC1337" s="498" t="s">
        <v>2271</v>
      </c>
      <c r="AD1337" s="498" t="s">
        <v>2271</v>
      </c>
      <c r="AE1337" s="498" t="s">
        <v>2271</v>
      </c>
      <c r="AF1337" s="498" t="s">
        <v>2271</v>
      </c>
      <c r="AG1337" s="498" t="s">
        <v>2271</v>
      </c>
      <c r="AH1337" s="498" t="s">
        <v>2271</v>
      </c>
      <c r="AI1337" s="498" t="s">
        <v>2271</v>
      </c>
      <c r="AJ1337" s="498" t="s">
        <v>2271</v>
      </c>
      <c r="AK1337" s="498" t="s">
        <v>2271</v>
      </c>
      <c r="AL1337" s="498" t="s">
        <v>2271</v>
      </c>
      <c r="AM1337" s="498" t="s">
        <v>2271</v>
      </c>
      <c r="AN1337"/>
    </row>
    <row r="1338" spans="3:40" ht="13.5" hidden="1" customHeight="1" outlineLevel="1" x14ac:dyDescent="0.3">
      <c r="C1338" s="717"/>
      <c r="D1338" s="718"/>
      <c r="E1338" s="488" t="s">
        <v>177</v>
      </c>
      <c r="F1338" s="498" t="s">
        <v>177</v>
      </c>
      <c r="G1338" s="498" t="s">
        <v>177</v>
      </c>
      <c r="H1338" s="498" t="s">
        <v>177</v>
      </c>
      <c r="I1338" s="498" t="s">
        <v>177</v>
      </c>
      <c r="J1338" s="498" t="s">
        <v>177</v>
      </c>
      <c r="K1338" s="498" t="s">
        <v>177</v>
      </c>
      <c r="L1338" s="498" t="s">
        <v>177</v>
      </c>
      <c r="M1338" s="498" t="s">
        <v>177</v>
      </c>
      <c r="N1338" s="498" t="s">
        <v>177</v>
      </c>
      <c r="O1338" s="498" t="s">
        <v>177</v>
      </c>
      <c r="P1338" s="498" t="s">
        <v>177</v>
      </c>
      <c r="Q1338" s="498" t="s">
        <v>177</v>
      </c>
      <c r="R1338" s="498" t="s">
        <v>177</v>
      </c>
      <c r="S1338" s="498" t="s">
        <v>177</v>
      </c>
      <c r="T1338" s="498" t="s">
        <v>177</v>
      </c>
      <c r="U1338" s="498" t="s">
        <v>177</v>
      </c>
      <c r="V1338" s="498" t="s">
        <v>177</v>
      </c>
      <c r="W1338" s="498" t="s">
        <v>177</v>
      </c>
      <c r="X1338" s="498" t="s">
        <v>177</v>
      </c>
      <c r="Y1338" s="498" t="s">
        <v>177</v>
      </c>
      <c r="Z1338" s="498" t="s">
        <v>177</v>
      </c>
      <c r="AA1338" s="498" t="s">
        <v>177</v>
      </c>
      <c r="AB1338" s="498" t="s">
        <v>177</v>
      </c>
      <c r="AC1338" s="498" t="s">
        <v>177</v>
      </c>
      <c r="AD1338" s="498" t="s">
        <v>177</v>
      </c>
      <c r="AE1338" s="498" t="s">
        <v>177</v>
      </c>
      <c r="AF1338" s="498" t="s">
        <v>177</v>
      </c>
      <c r="AG1338" s="498" t="s">
        <v>177</v>
      </c>
      <c r="AH1338" s="498" t="s">
        <v>177</v>
      </c>
      <c r="AI1338" s="498" t="s">
        <v>177</v>
      </c>
      <c r="AJ1338" s="498" t="s">
        <v>177</v>
      </c>
      <c r="AK1338" s="498" t="s">
        <v>177</v>
      </c>
      <c r="AL1338" s="498" t="s">
        <v>177</v>
      </c>
      <c r="AM1338" s="498" t="s">
        <v>177</v>
      </c>
      <c r="AN1338"/>
    </row>
    <row r="1339" spans="3:40" ht="13.5" hidden="1" customHeight="1" outlineLevel="1" x14ac:dyDescent="0.3">
      <c r="C1339" s="717" t="s">
        <v>308</v>
      </c>
      <c r="D1339" s="718"/>
      <c r="E1339" s="488" t="s">
        <v>3578</v>
      </c>
      <c r="F1339" s="498" t="s">
        <v>2271</v>
      </c>
      <c r="G1339" s="498" t="s">
        <v>2271</v>
      </c>
      <c r="H1339" s="498" t="s">
        <v>2271</v>
      </c>
      <c r="I1339" s="498" t="s">
        <v>2271</v>
      </c>
      <c r="J1339" s="498" t="s">
        <v>2271</v>
      </c>
      <c r="K1339" s="498" t="s">
        <v>2271</v>
      </c>
      <c r="L1339" s="498" t="s">
        <v>2271</v>
      </c>
      <c r="M1339" s="498" t="s">
        <v>2271</v>
      </c>
      <c r="N1339" s="498" t="s">
        <v>2271</v>
      </c>
      <c r="O1339" s="498" t="s">
        <v>2271</v>
      </c>
      <c r="P1339" s="498" t="s">
        <v>2271</v>
      </c>
      <c r="Q1339" s="498" t="s">
        <v>2271</v>
      </c>
      <c r="R1339" s="498" t="s">
        <v>2271</v>
      </c>
      <c r="S1339" s="498" t="s">
        <v>2271</v>
      </c>
      <c r="T1339" s="498" t="s">
        <v>2271</v>
      </c>
      <c r="U1339" s="498" t="s">
        <v>2271</v>
      </c>
      <c r="V1339" s="498" t="s">
        <v>2271</v>
      </c>
      <c r="W1339" s="498" t="s">
        <v>2271</v>
      </c>
      <c r="X1339" s="498" t="s">
        <v>2271</v>
      </c>
      <c r="Y1339" s="498" t="s">
        <v>2271</v>
      </c>
      <c r="Z1339" s="498" t="s">
        <v>2271</v>
      </c>
      <c r="AA1339" s="498" t="s">
        <v>2271</v>
      </c>
      <c r="AB1339" s="498" t="s">
        <v>2271</v>
      </c>
      <c r="AC1339" s="498" t="s">
        <v>2271</v>
      </c>
      <c r="AD1339" s="498" t="s">
        <v>2271</v>
      </c>
      <c r="AE1339" s="498" t="s">
        <v>2271</v>
      </c>
      <c r="AF1339" s="498" t="s">
        <v>2271</v>
      </c>
      <c r="AG1339" s="498" t="s">
        <v>2271</v>
      </c>
      <c r="AH1339" s="498" t="s">
        <v>2271</v>
      </c>
      <c r="AI1339" s="498" t="s">
        <v>2271</v>
      </c>
      <c r="AJ1339" s="498" t="s">
        <v>2271</v>
      </c>
      <c r="AK1339" s="498" t="s">
        <v>2271</v>
      </c>
      <c r="AL1339" s="498" t="s">
        <v>2271</v>
      </c>
      <c r="AM1339" s="498" t="s">
        <v>2271</v>
      </c>
      <c r="AN1339"/>
    </row>
    <row r="1340" spans="3:40" ht="13.5" hidden="1" customHeight="1" outlineLevel="1" x14ac:dyDescent="0.3">
      <c r="C1340" s="717" t="s">
        <v>86</v>
      </c>
      <c r="D1340" s="718"/>
      <c r="E1340" s="488" t="s">
        <v>3579</v>
      </c>
      <c r="F1340" s="498" t="s">
        <v>2271</v>
      </c>
      <c r="G1340" s="498" t="s">
        <v>2271</v>
      </c>
      <c r="H1340" s="498" t="s">
        <v>2271</v>
      </c>
      <c r="I1340" s="498" t="s">
        <v>2271</v>
      </c>
      <c r="J1340" s="498" t="s">
        <v>2271</v>
      </c>
      <c r="K1340" s="498" t="s">
        <v>2271</v>
      </c>
      <c r="L1340" s="498" t="s">
        <v>2271</v>
      </c>
      <c r="M1340" s="498" t="s">
        <v>2271</v>
      </c>
      <c r="N1340" s="498" t="s">
        <v>2271</v>
      </c>
      <c r="O1340" s="498" t="s">
        <v>2271</v>
      </c>
      <c r="P1340" s="498" t="s">
        <v>2271</v>
      </c>
      <c r="Q1340" s="498" t="s">
        <v>2271</v>
      </c>
      <c r="R1340" s="498" t="s">
        <v>2271</v>
      </c>
      <c r="S1340" s="498" t="s">
        <v>2271</v>
      </c>
      <c r="T1340" s="498" t="s">
        <v>2271</v>
      </c>
      <c r="U1340" s="498" t="s">
        <v>2271</v>
      </c>
      <c r="V1340" s="498" t="s">
        <v>2271</v>
      </c>
      <c r="W1340" s="498" t="s">
        <v>2271</v>
      </c>
      <c r="X1340" s="498" t="s">
        <v>2271</v>
      </c>
      <c r="Y1340" s="498" t="s">
        <v>2271</v>
      </c>
      <c r="Z1340" s="498" t="s">
        <v>2271</v>
      </c>
      <c r="AA1340" s="498" t="s">
        <v>2271</v>
      </c>
      <c r="AB1340" s="498" t="s">
        <v>2271</v>
      </c>
      <c r="AC1340" s="498" t="s">
        <v>2271</v>
      </c>
      <c r="AD1340" s="498" t="s">
        <v>2271</v>
      </c>
      <c r="AE1340" s="498" t="s">
        <v>2271</v>
      </c>
      <c r="AF1340" s="498" t="s">
        <v>2271</v>
      </c>
      <c r="AG1340" s="498" t="s">
        <v>2271</v>
      </c>
      <c r="AH1340" s="498" t="s">
        <v>2271</v>
      </c>
      <c r="AI1340" s="498" t="s">
        <v>2271</v>
      </c>
      <c r="AJ1340" s="498" t="s">
        <v>2271</v>
      </c>
      <c r="AK1340" s="498" t="s">
        <v>2271</v>
      </c>
      <c r="AL1340" s="498" t="s">
        <v>2271</v>
      </c>
      <c r="AM1340" s="498" t="s">
        <v>2271</v>
      </c>
      <c r="AN1340"/>
    </row>
    <row r="1341" spans="3:40" ht="13.5" hidden="1" customHeight="1" outlineLevel="1" x14ac:dyDescent="0.3">
      <c r="C1341" s="717" t="s">
        <v>87</v>
      </c>
      <c r="D1341" s="718"/>
      <c r="E1341" s="488" t="s">
        <v>3580</v>
      </c>
      <c r="F1341" s="498" t="s">
        <v>2271</v>
      </c>
      <c r="G1341" s="498" t="s">
        <v>2271</v>
      </c>
      <c r="H1341" s="498" t="s">
        <v>2271</v>
      </c>
      <c r="I1341" s="498" t="s">
        <v>2271</v>
      </c>
      <c r="J1341" s="498" t="s">
        <v>2271</v>
      </c>
      <c r="K1341" s="498" t="s">
        <v>2271</v>
      </c>
      <c r="L1341" s="498" t="s">
        <v>2271</v>
      </c>
      <c r="M1341" s="498" t="s">
        <v>2271</v>
      </c>
      <c r="N1341" s="498" t="s">
        <v>2271</v>
      </c>
      <c r="O1341" s="498" t="s">
        <v>2271</v>
      </c>
      <c r="P1341" s="498" t="s">
        <v>2271</v>
      </c>
      <c r="Q1341" s="498" t="s">
        <v>2271</v>
      </c>
      <c r="R1341" s="498" t="s">
        <v>2271</v>
      </c>
      <c r="S1341" s="498" t="s">
        <v>2271</v>
      </c>
      <c r="T1341" s="498" t="s">
        <v>2271</v>
      </c>
      <c r="U1341" s="498" t="s">
        <v>2271</v>
      </c>
      <c r="V1341" s="498" t="s">
        <v>2271</v>
      </c>
      <c r="W1341" s="498" t="s">
        <v>2271</v>
      </c>
      <c r="X1341" s="498" t="s">
        <v>2271</v>
      </c>
      <c r="Y1341" s="498" t="s">
        <v>2271</v>
      </c>
      <c r="Z1341" s="498" t="s">
        <v>2271</v>
      </c>
      <c r="AA1341" s="498" t="s">
        <v>2271</v>
      </c>
      <c r="AB1341" s="498" t="s">
        <v>2271</v>
      </c>
      <c r="AC1341" s="498" t="s">
        <v>2271</v>
      </c>
      <c r="AD1341" s="498" t="s">
        <v>2271</v>
      </c>
      <c r="AE1341" s="498" t="s">
        <v>2271</v>
      </c>
      <c r="AF1341" s="498" t="s">
        <v>2271</v>
      </c>
      <c r="AG1341" s="498" t="s">
        <v>2271</v>
      </c>
      <c r="AH1341" s="498" t="s">
        <v>2271</v>
      </c>
      <c r="AI1341" s="498" t="s">
        <v>2271</v>
      </c>
      <c r="AJ1341" s="498" t="s">
        <v>2271</v>
      </c>
      <c r="AK1341" s="498" t="s">
        <v>2271</v>
      </c>
      <c r="AL1341" s="498" t="s">
        <v>2271</v>
      </c>
      <c r="AM1341" s="498" t="s">
        <v>2271</v>
      </c>
      <c r="AN1341"/>
    </row>
    <row r="1342" spans="3:40" ht="13.5" hidden="1" customHeight="1" outlineLevel="1" x14ac:dyDescent="0.3">
      <c r="C1342" s="717"/>
      <c r="D1342" s="718"/>
      <c r="E1342" s="488" t="s">
        <v>177</v>
      </c>
      <c r="F1342" s="498" t="s">
        <v>177</v>
      </c>
      <c r="G1342" s="498" t="s">
        <v>177</v>
      </c>
      <c r="H1342" s="498" t="s">
        <v>177</v>
      </c>
      <c r="I1342" s="498" t="s">
        <v>177</v>
      </c>
      <c r="J1342" s="498" t="s">
        <v>177</v>
      </c>
      <c r="K1342" s="498" t="s">
        <v>177</v>
      </c>
      <c r="L1342" s="498" t="s">
        <v>177</v>
      </c>
      <c r="M1342" s="498" t="s">
        <v>177</v>
      </c>
      <c r="N1342" s="498" t="s">
        <v>177</v>
      </c>
      <c r="O1342" s="498" t="s">
        <v>177</v>
      </c>
      <c r="P1342" s="498" t="s">
        <v>177</v>
      </c>
      <c r="Q1342" s="498" t="s">
        <v>177</v>
      </c>
      <c r="R1342" s="498" t="s">
        <v>177</v>
      </c>
      <c r="S1342" s="498" t="s">
        <v>177</v>
      </c>
      <c r="T1342" s="498" t="s">
        <v>177</v>
      </c>
      <c r="U1342" s="498" t="s">
        <v>177</v>
      </c>
      <c r="V1342" s="498" t="s">
        <v>177</v>
      </c>
      <c r="W1342" s="498" t="s">
        <v>177</v>
      </c>
      <c r="X1342" s="498" t="s">
        <v>177</v>
      </c>
      <c r="Y1342" s="498" t="s">
        <v>177</v>
      </c>
      <c r="Z1342" s="498" t="s">
        <v>177</v>
      </c>
      <c r="AA1342" s="498" t="s">
        <v>177</v>
      </c>
      <c r="AB1342" s="498" t="s">
        <v>177</v>
      </c>
      <c r="AC1342" s="498" t="s">
        <v>177</v>
      </c>
      <c r="AD1342" s="498" t="s">
        <v>177</v>
      </c>
      <c r="AE1342" s="498" t="s">
        <v>177</v>
      </c>
      <c r="AF1342" s="498" t="s">
        <v>177</v>
      </c>
      <c r="AG1342" s="498" t="s">
        <v>177</v>
      </c>
      <c r="AH1342" s="498" t="s">
        <v>177</v>
      </c>
      <c r="AI1342" s="498" t="s">
        <v>177</v>
      </c>
      <c r="AJ1342" s="498" t="s">
        <v>177</v>
      </c>
      <c r="AK1342" s="498" t="s">
        <v>177</v>
      </c>
      <c r="AL1342" s="498" t="s">
        <v>177</v>
      </c>
      <c r="AM1342" s="498" t="s">
        <v>177</v>
      </c>
      <c r="AN1342"/>
    </row>
    <row r="1343" spans="3:40" ht="13.5" hidden="1" customHeight="1" outlineLevel="1" x14ac:dyDescent="0.3">
      <c r="C1343" s="717" t="s">
        <v>310</v>
      </c>
      <c r="D1343" s="718"/>
      <c r="E1343" s="488" t="s">
        <v>3581</v>
      </c>
      <c r="F1343" s="498" t="s">
        <v>2271</v>
      </c>
      <c r="G1343" s="498" t="s">
        <v>2271</v>
      </c>
      <c r="H1343" s="498" t="s">
        <v>2271</v>
      </c>
      <c r="I1343" s="498" t="s">
        <v>2271</v>
      </c>
      <c r="J1343" s="498" t="s">
        <v>2271</v>
      </c>
      <c r="K1343" s="498" t="s">
        <v>2271</v>
      </c>
      <c r="L1343" s="498" t="s">
        <v>2271</v>
      </c>
      <c r="M1343" s="498" t="s">
        <v>2271</v>
      </c>
      <c r="N1343" s="498" t="s">
        <v>2271</v>
      </c>
      <c r="O1343" s="498" t="s">
        <v>2271</v>
      </c>
      <c r="P1343" s="498" t="s">
        <v>2271</v>
      </c>
      <c r="Q1343" s="498" t="s">
        <v>2271</v>
      </c>
      <c r="R1343" s="498" t="s">
        <v>2271</v>
      </c>
      <c r="S1343" s="498" t="s">
        <v>2271</v>
      </c>
      <c r="T1343" s="498" t="s">
        <v>2271</v>
      </c>
      <c r="U1343" s="498" t="s">
        <v>2271</v>
      </c>
      <c r="V1343" s="498" t="s">
        <v>2271</v>
      </c>
      <c r="W1343" s="498" t="s">
        <v>2271</v>
      </c>
      <c r="X1343" s="498" t="s">
        <v>2271</v>
      </c>
      <c r="Y1343" s="498" t="s">
        <v>2271</v>
      </c>
      <c r="Z1343" s="498" t="s">
        <v>2271</v>
      </c>
      <c r="AA1343" s="498" t="s">
        <v>2271</v>
      </c>
      <c r="AB1343" s="498" t="s">
        <v>2271</v>
      </c>
      <c r="AC1343" s="498" t="s">
        <v>2271</v>
      </c>
      <c r="AD1343" s="498" t="s">
        <v>2271</v>
      </c>
      <c r="AE1343" s="498" t="s">
        <v>2271</v>
      </c>
      <c r="AF1343" s="498" t="s">
        <v>2271</v>
      </c>
      <c r="AG1343" s="498" t="s">
        <v>2271</v>
      </c>
      <c r="AH1343" s="498" t="s">
        <v>2271</v>
      </c>
      <c r="AI1343" s="498" t="s">
        <v>2271</v>
      </c>
      <c r="AJ1343" s="498" t="s">
        <v>2271</v>
      </c>
      <c r="AK1343" s="498" t="s">
        <v>2271</v>
      </c>
      <c r="AL1343" s="498" t="s">
        <v>2271</v>
      </c>
      <c r="AM1343" s="498" t="s">
        <v>2271</v>
      </c>
      <c r="AN1343"/>
    </row>
    <row r="1344" spans="3:40" ht="13.5" hidden="1" customHeight="1" outlineLevel="1" x14ac:dyDescent="0.3">
      <c r="C1344" s="717" t="s">
        <v>311</v>
      </c>
      <c r="D1344" s="718"/>
      <c r="E1344" s="488" t="s">
        <v>3582</v>
      </c>
      <c r="F1344" s="498" t="s">
        <v>2271</v>
      </c>
      <c r="G1344" s="498" t="s">
        <v>2271</v>
      </c>
      <c r="H1344" s="498" t="s">
        <v>2271</v>
      </c>
      <c r="I1344" s="498" t="s">
        <v>2271</v>
      </c>
      <c r="J1344" s="498" t="s">
        <v>2271</v>
      </c>
      <c r="K1344" s="498" t="s">
        <v>2271</v>
      </c>
      <c r="L1344" s="498" t="s">
        <v>2271</v>
      </c>
      <c r="M1344" s="498" t="s">
        <v>2271</v>
      </c>
      <c r="N1344" s="498" t="s">
        <v>2271</v>
      </c>
      <c r="O1344" s="498" t="s">
        <v>2271</v>
      </c>
      <c r="P1344" s="498" t="s">
        <v>2271</v>
      </c>
      <c r="Q1344" s="498" t="s">
        <v>2271</v>
      </c>
      <c r="R1344" s="498" t="s">
        <v>2271</v>
      </c>
      <c r="S1344" s="498" t="s">
        <v>2271</v>
      </c>
      <c r="T1344" s="498" t="s">
        <v>2271</v>
      </c>
      <c r="U1344" s="498" t="s">
        <v>2271</v>
      </c>
      <c r="V1344" s="498" t="s">
        <v>2271</v>
      </c>
      <c r="W1344" s="498" t="s">
        <v>2271</v>
      </c>
      <c r="X1344" s="498" t="s">
        <v>2271</v>
      </c>
      <c r="Y1344" s="498" t="s">
        <v>2271</v>
      </c>
      <c r="Z1344" s="498" t="s">
        <v>2271</v>
      </c>
      <c r="AA1344" s="498" t="s">
        <v>2271</v>
      </c>
      <c r="AB1344" s="498" t="s">
        <v>2271</v>
      </c>
      <c r="AC1344" s="498" t="s">
        <v>2271</v>
      </c>
      <c r="AD1344" s="498" t="s">
        <v>2271</v>
      </c>
      <c r="AE1344" s="498" t="s">
        <v>2271</v>
      </c>
      <c r="AF1344" s="498" t="s">
        <v>2271</v>
      </c>
      <c r="AG1344" s="498" t="s">
        <v>2271</v>
      </c>
      <c r="AH1344" s="498" t="s">
        <v>2271</v>
      </c>
      <c r="AI1344" s="498" t="s">
        <v>2271</v>
      </c>
      <c r="AJ1344" s="498" t="s">
        <v>2271</v>
      </c>
      <c r="AK1344" s="498" t="s">
        <v>2271</v>
      </c>
      <c r="AL1344" s="498" t="s">
        <v>2271</v>
      </c>
      <c r="AM1344" s="498" t="s">
        <v>2271</v>
      </c>
      <c r="AN1344"/>
    </row>
    <row r="1345" spans="2:40" ht="13.5" hidden="1" customHeight="1" outlineLevel="1" x14ac:dyDescent="0.3">
      <c r="C1345" s="717" t="s">
        <v>312</v>
      </c>
      <c r="D1345" s="718"/>
      <c r="E1345" s="488" t="s">
        <v>3583</v>
      </c>
      <c r="F1345" s="498" t="s">
        <v>2271</v>
      </c>
      <c r="G1345" s="498" t="s">
        <v>2271</v>
      </c>
      <c r="H1345" s="498" t="s">
        <v>2271</v>
      </c>
      <c r="I1345" s="498" t="s">
        <v>2271</v>
      </c>
      <c r="J1345" s="498" t="s">
        <v>2271</v>
      </c>
      <c r="K1345" s="498" t="s">
        <v>2271</v>
      </c>
      <c r="L1345" s="498" t="s">
        <v>2271</v>
      </c>
      <c r="M1345" s="498" t="s">
        <v>2271</v>
      </c>
      <c r="N1345" s="498" t="s">
        <v>2271</v>
      </c>
      <c r="O1345" s="498" t="s">
        <v>2271</v>
      </c>
      <c r="P1345" s="498" t="s">
        <v>2271</v>
      </c>
      <c r="Q1345" s="498" t="s">
        <v>2271</v>
      </c>
      <c r="R1345" s="498" t="s">
        <v>2271</v>
      </c>
      <c r="S1345" s="498" t="s">
        <v>2271</v>
      </c>
      <c r="T1345" s="498" t="s">
        <v>2271</v>
      </c>
      <c r="U1345" s="498" t="s">
        <v>2271</v>
      </c>
      <c r="V1345" s="498" t="s">
        <v>2271</v>
      </c>
      <c r="W1345" s="498" t="s">
        <v>2271</v>
      </c>
      <c r="X1345" s="498" t="s">
        <v>2271</v>
      </c>
      <c r="Y1345" s="498" t="s">
        <v>2271</v>
      </c>
      <c r="Z1345" s="498" t="s">
        <v>2271</v>
      </c>
      <c r="AA1345" s="498" t="s">
        <v>2271</v>
      </c>
      <c r="AB1345" s="498" t="s">
        <v>2271</v>
      </c>
      <c r="AC1345" s="498" t="s">
        <v>2271</v>
      </c>
      <c r="AD1345" s="498" t="s">
        <v>2271</v>
      </c>
      <c r="AE1345" s="498" t="s">
        <v>2271</v>
      </c>
      <c r="AF1345" s="498" t="s">
        <v>2271</v>
      </c>
      <c r="AG1345" s="498" t="s">
        <v>2271</v>
      </c>
      <c r="AH1345" s="498" t="s">
        <v>2271</v>
      </c>
      <c r="AI1345" s="498" t="s">
        <v>2271</v>
      </c>
      <c r="AJ1345" s="498" t="s">
        <v>2271</v>
      </c>
      <c r="AK1345" s="498" t="s">
        <v>2271</v>
      </c>
      <c r="AL1345" s="498" t="s">
        <v>2271</v>
      </c>
      <c r="AM1345" s="498" t="s">
        <v>2271</v>
      </c>
      <c r="AN1345"/>
    </row>
    <row r="1346" spans="2:40" ht="13.5" hidden="1" customHeight="1" outlineLevel="1" x14ac:dyDescent="0.3">
      <c r="C1346" s="717"/>
      <c r="D1346" s="718"/>
      <c r="E1346" s="693"/>
      <c r="F1346" s="713"/>
      <c r="G1346" s="713"/>
      <c r="H1346" s="713"/>
      <c r="I1346" s="713"/>
      <c r="J1346" s="713"/>
      <c r="K1346" s="713"/>
      <c r="L1346" s="713"/>
      <c r="M1346" s="713"/>
      <c r="N1346" s="713"/>
      <c r="O1346" s="713"/>
      <c r="P1346" s="713"/>
      <c r="Q1346" s="713"/>
      <c r="R1346" s="713"/>
      <c r="S1346" s="713"/>
      <c r="T1346" s="713"/>
      <c r="U1346" s="713"/>
      <c r="V1346" s="713"/>
      <c r="W1346" s="713"/>
      <c r="X1346" s="713"/>
      <c r="Y1346" s="713"/>
      <c r="Z1346" s="713"/>
      <c r="AA1346" s="713"/>
      <c r="AB1346" s="713"/>
      <c r="AC1346" s="713"/>
      <c r="AD1346" s="713"/>
      <c r="AE1346" s="713"/>
      <c r="AF1346" s="713"/>
      <c r="AG1346" s="713"/>
      <c r="AH1346" s="713"/>
      <c r="AI1346" s="713"/>
      <c r="AJ1346" s="713"/>
      <c r="AK1346" s="713"/>
      <c r="AL1346" s="713"/>
      <c r="AM1346" s="713"/>
      <c r="AN1346"/>
    </row>
    <row r="1347" spans="2:40" ht="13.5" customHeight="1" collapsed="1" x14ac:dyDescent="0.35">
      <c r="B1347" s="297" t="s">
        <v>2342</v>
      </c>
      <c r="C1347" s="719" t="s">
        <v>3584</v>
      </c>
      <c r="D1347" s="720"/>
      <c r="E1347" s="712"/>
      <c r="F1347" s="721"/>
      <c r="G1347" s="753"/>
      <c r="H1347" s="753"/>
      <c r="I1347" s="753"/>
      <c r="J1347" s="753"/>
      <c r="K1347" s="753"/>
      <c r="L1347" s="753"/>
      <c r="M1347" s="753"/>
      <c r="N1347" s="753"/>
      <c r="O1347" s="753"/>
      <c r="P1347" s="753"/>
      <c r="Q1347" s="753"/>
      <c r="R1347" s="753"/>
      <c r="S1347" s="753"/>
      <c r="T1347" s="753"/>
      <c r="U1347" s="753"/>
      <c r="V1347" s="753"/>
      <c r="W1347" s="753"/>
      <c r="X1347" s="753"/>
      <c r="Y1347" s="753"/>
      <c r="Z1347" s="753"/>
      <c r="AA1347" s="753"/>
      <c r="AB1347" s="753"/>
      <c r="AC1347" s="753"/>
      <c r="AD1347" s="753"/>
      <c r="AE1347" s="753"/>
      <c r="AF1347" s="753"/>
      <c r="AG1347" s="753"/>
      <c r="AH1347" s="753"/>
      <c r="AI1347" s="753"/>
      <c r="AJ1347" s="713"/>
      <c r="AK1347" s="713"/>
      <c r="AL1347" s="713"/>
      <c r="AM1347" s="713"/>
      <c r="AN1347"/>
    </row>
    <row r="1348" spans="2:40" ht="13.5" customHeight="1" x14ac:dyDescent="0.35">
      <c r="B1348" s="722"/>
      <c r="C1348" s="723"/>
      <c r="D1348" s="720"/>
      <c r="E1348" s="503"/>
      <c r="F1348" s="504" t="s">
        <v>237</v>
      </c>
      <c r="G1348" s="504" t="s">
        <v>238</v>
      </c>
      <c r="H1348" s="504" t="s">
        <v>239</v>
      </c>
      <c r="I1348" s="504" t="s">
        <v>240</v>
      </c>
      <c r="J1348" s="504" t="s">
        <v>241</v>
      </c>
      <c r="K1348" s="504" t="s">
        <v>242</v>
      </c>
      <c r="L1348" s="504" t="s">
        <v>243</v>
      </c>
      <c r="M1348" s="504" t="s">
        <v>244</v>
      </c>
      <c r="N1348" s="504" t="s">
        <v>245</v>
      </c>
      <c r="O1348" s="504" t="s">
        <v>246</v>
      </c>
      <c r="P1348" s="504" t="s">
        <v>247</v>
      </c>
      <c r="Q1348" s="504" t="s">
        <v>248</v>
      </c>
      <c r="R1348" s="504" t="s">
        <v>249</v>
      </c>
      <c r="S1348" s="504" t="s">
        <v>250</v>
      </c>
      <c r="T1348" s="504" t="s">
        <v>251</v>
      </c>
      <c r="U1348" s="504" t="s">
        <v>252</v>
      </c>
      <c r="V1348" s="504" t="s">
        <v>253</v>
      </c>
      <c r="W1348" s="504" t="s">
        <v>254</v>
      </c>
      <c r="X1348" s="504" t="s">
        <v>255</v>
      </c>
      <c r="Y1348" s="504" t="s">
        <v>256</v>
      </c>
      <c r="Z1348" s="504" t="s">
        <v>257</v>
      </c>
      <c r="AA1348" s="504" t="s">
        <v>258</v>
      </c>
      <c r="AB1348" s="504" t="s">
        <v>259</v>
      </c>
      <c r="AC1348" s="504" t="s">
        <v>260</v>
      </c>
      <c r="AD1348" s="504" t="s">
        <v>261</v>
      </c>
      <c r="AE1348" s="504" t="s">
        <v>262</v>
      </c>
      <c r="AF1348" s="504" t="s">
        <v>263</v>
      </c>
      <c r="AG1348" s="504" t="s">
        <v>264</v>
      </c>
      <c r="AH1348" s="504" t="s">
        <v>265</v>
      </c>
      <c r="AI1348" s="713"/>
      <c r="AJ1348" s="713"/>
      <c r="AK1348" s="713"/>
      <c r="AL1348" s="713"/>
      <c r="AM1348"/>
    </row>
    <row r="1349" spans="2:40" ht="13.5" hidden="1" customHeight="1" outlineLevel="1" x14ac:dyDescent="0.3">
      <c r="B1349" s="724"/>
      <c r="C1349" s="725" t="s">
        <v>66</v>
      </c>
      <c r="D1349" s="720"/>
      <c r="E1349" s="505" t="s">
        <v>3585</v>
      </c>
      <c r="F1349" s="498" t="s">
        <v>2271</v>
      </c>
      <c r="G1349" s="498" t="s">
        <v>2271</v>
      </c>
      <c r="H1349" s="498" t="s">
        <v>2271</v>
      </c>
      <c r="I1349" s="498" t="s">
        <v>2271</v>
      </c>
      <c r="J1349" s="498" t="s">
        <v>2271</v>
      </c>
      <c r="K1349" s="498" t="s">
        <v>2271</v>
      </c>
      <c r="L1349" s="498" t="s">
        <v>2271</v>
      </c>
      <c r="M1349" s="498" t="s">
        <v>2271</v>
      </c>
      <c r="N1349" s="498" t="s">
        <v>2271</v>
      </c>
      <c r="O1349" s="498" t="s">
        <v>2271</v>
      </c>
      <c r="P1349" s="498" t="s">
        <v>2271</v>
      </c>
      <c r="Q1349" s="498" t="s">
        <v>2271</v>
      </c>
      <c r="R1349" s="498" t="s">
        <v>2271</v>
      </c>
      <c r="S1349" s="498" t="s">
        <v>2271</v>
      </c>
      <c r="T1349" s="498" t="s">
        <v>2271</v>
      </c>
      <c r="U1349" s="498" t="s">
        <v>2271</v>
      </c>
      <c r="V1349" s="498" t="s">
        <v>2271</v>
      </c>
      <c r="W1349" s="498" t="s">
        <v>2271</v>
      </c>
      <c r="X1349" s="498" t="s">
        <v>2271</v>
      </c>
      <c r="Y1349" s="498" t="s">
        <v>2271</v>
      </c>
      <c r="Z1349" s="498" t="s">
        <v>2271</v>
      </c>
      <c r="AA1349" s="498" t="s">
        <v>2271</v>
      </c>
      <c r="AB1349" s="498" t="s">
        <v>2271</v>
      </c>
      <c r="AC1349" s="498" t="s">
        <v>2271</v>
      </c>
      <c r="AD1349" s="498" t="s">
        <v>2271</v>
      </c>
      <c r="AE1349" s="498" t="s">
        <v>2271</v>
      </c>
      <c r="AF1349" s="498" t="s">
        <v>2271</v>
      </c>
      <c r="AG1349" s="498" t="s">
        <v>2271</v>
      </c>
      <c r="AH1349" s="498" t="s">
        <v>2271</v>
      </c>
      <c r="AI1349" s="713"/>
      <c r="AJ1349" s="713"/>
      <c r="AK1349" s="713"/>
      <c r="AL1349" s="713"/>
      <c r="AM1349"/>
    </row>
    <row r="1350" spans="2:40" ht="13.5" hidden="1" customHeight="1" outlineLevel="1" x14ac:dyDescent="0.3">
      <c r="B1350" s="726"/>
      <c r="C1350" s="727" t="s">
        <v>418</v>
      </c>
      <c r="D1350" s="720"/>
      <c r="E1350" s="505" t="s">
        <v>3586</v>
      </c>
      <c r="F1350" s="498" t="s">
        <v>2271</v>
      </c>
      <c r="G1350" s="498" t="s">
        <v>2271</v>
      </c>
      <c r="H1350" s="498" t="s">
        <v>2271</v>
      </c>
      <c r="I1350" s="498" t="s">
        <v>2271</v>
      </c>
      <c r="J1350" s="498" t="s">
        <v>2271</v>
      </c>
      <c r="K1350" s="498" t="s">
        <v>2271</v>
      </c>
      <c r="L1350" s="498" t="s">
        <v>2271</v>
      </c>
      <c r="M1350" s="498" t="s">
        <v>2271</v>
      </c>
      <c r="N1350" s="498" t="s">
        <v>2271</v>
      </c>
      <c r="O1350" s="498" t="s">
        <v>2271</v>
      </c>
      <c r="P1350" s="498" t="s">
        <v>2271</v>
      </c>
      <c r="Q1350" s="498" t="s">
        <v>2271</v>
      </c>
      <c r="R1350" s="498" t="s">
        <v>2271</v>
      </c>
      <c r="S1350" s="498" t="s">
        <v>2271</v>
      </c>
      <c r="T1350" s="498" t="s">
        <v>2271</v>
      </c>
      <c r="U1350" s="498" t="s">
        <v>2271</v>
      </c>
      <c r="V1350" s="498" t="s">
        <v>2271</v>
      </c>
      <c r="W1350" s="498" t="s">
        <v>2271</v>
      </c>
      <c r="X1350" s="498" t="s">
        <v>2271</v>
      </c>
      <c r="Y1350" s="498" t="s">
        <v>2271</v>
      </c>
      <c r="Z1350" s="498" t="s">
        <v>2271</v>
      </c>
      <c r="AA1350" s="498" t="s">
        <v>2271</v>
      </c>
      <c r="AB1350" s="498" t="s">
        <v>2271</v>
      </c>
      <c r="AC1350" s="498" t="s">
        <v>2271</v>
      </c>
      <c r="AD1350" s="498" t="s">
        <v>2271</v>
      </c>
      <c r="AE1350" s="498" t="s">
        <v>2271</v>
      </c>
      <c r="AF1350" s="498" t="s">
        <v>2271</v>
      </c>
      <c r="AG1350" s="498" t="s">
        <v>2271</v>
      </c>
      <c r="AH1350" s="498" t="s">
        <v>2271</v>
      </c>
      <c r="AI1350" s="713"/>
      <c r="AJ1350" s="713"/>
      <c r="AK1350" s="713"/>
      <c r="AL1350" s="713"/>
      <c r="AM1350"/>
    </row>
    <row r="1351" spans="2:40" ht="13.5" hidden="1" customHeight="1" outlineLevel="1" x14ac:dyDescent="0.3">
      <c r="B1351" s="726"/>
      <c r="C1351" s="727" t="s">
        <v>419</v>
      </c>
      <c r="D1351" s="720"/>
      <c r="E1351" s="505" t="s">
        <v>3587</v>
      </c>
      <c r="F1351" s="498" t="s">
        <v>2271</v>
      </c>
      <c r="G1351" s="498" t="s">
        <v>2271</v>
      </c>
      <c r="H1351" s="498" t="s">
        <v>2271</v>
      </c>
      <c r="I1351" s="498" t="s">
        <v>2271</v>
      </c>
      <c r="J1351" s="498" t="s">
        <v>2271</v>
      </c>
      <c r="K1351" s="498" t="s">
        <v>2271</v>
      </c>
      <c r="L1351" s="498" t="s">
        <v>2271</v>
      </c>
      <c r="M1351" s="498" t="s">
        <v>2271</v>
      </c>
      <c r="N1351" s="498" t="s">
        <v>2271</v>
      </c>
      <c r="O1351" s="498" t="s">
        <v>2271</v>
      </c>
      <c r="P1351" s="498" t="s">
        <v>2271</v>
      </c>
      <c r="Q1351" s="498" t="s">
        <v>2271</v>
      </c>
      <c r="R1351" s="498" t="s">
        <v>2271</v>
      </c>
      <c r="S1351" s="498" t="s">
        <v>2271</v>
      </c>
      <c r="T1351" s="498" t="s">
        <v>2271</v>
      </c>
      <c r="U1351" s="498" t="s">
        <v>2271</v>
      </c>
      <c r="V1351" s="498" t="s">
        <v>2271</v>
      </c>
      <c r="W1351" s="498" t="s">
        <v>2271</v>
      </c>
      <c r="X1351" s="498" t="s">
        <v>2271</v>
      </c>
      <c r="Y1351" s="498" t="s">
        <v>2271</v>
      </c>
      <c r="Z1351" s="498" t="s">
        <v>2271</v>
      </c>
      <c r="AA1351" s="498" t="s">
        <v>2271</v>
      </c>
      <c r="AB1351" s="498" t="s">
        <v>2271</v>
      </c>
      <c r="AC1351" s="498" t="s">
        <v>2271</v>
      </c>
      <c r="AD1351" s="498" t="s">
        <v>2271</v>
      </c>
      <c r="AE1351" s="498" t="s">
        <v>2271</v>
      </c>
      <c r="AF1351" s="498" t="s">
        <v>2271</v>
      </c>
      <c r="AG1351" s="498" t="s">
        <v>2271</v>
      </c>
      <c r="AH1351" s="498" t="s">
        <v>2271</v>
      </c>
      <c r="AI1351" s="713"/>
      <c r="AJ1351" s="713"/>
      <c r="AK1351" s="713"/>
      <c r="AL1351" s="713"/>
      <c r="AM1351"/>
    </row>
    <row r="1352" spans="2:40" ht="13.5" hidden="1" customHeight="1" outlineLevel="1" x14ac:dyDescent="0.3">
      <c r="B1352" s="728"/>
      <c r="C1352" s="729" t="s">
        <v>420</v>
      </c>
      <c r="D1352" s="720"/>
      <c r="E1352" s="505" t="s">
        <v>3588</v>
      </c>
      <c r="F1352" s="498" t="s">
        <v>2271</v>
      </c>
      <c r="G1352" s="498" t="s">
        <v>2271</v>
      </c>
      <c r="H1352" s="498" t="s">
        <v>2271</v>
      </c>
      <c r="I1352" s="498" t="s">
        <v>2271</v>
      </c>
      <c r="J1352" s="498" t="s">
        <v>2271</v>
      </c>
      <c r="K1352" s="498" t="s">
        <v>2271</v>
      </c>
      <c r="L1352" s="498" t="s">
        <v>2271</v>
      </c>
      <c r="M1352" s="498" t="s">
        <v>2271</v>
      </c>
      <c r="N1352" s="498" t="s">
        <v>2271</v>
      </c>
      <c r="O1352" s="498" t="s">
        <v>2271</v>
      </c>
      <c r="P1352" s="498" t="s">
        <v>2271</v>
      </c>
      <c r="Q1352" s="498" t="s">
        <v>2271</v>
      </c>
      <c r="R1352" s="498" t="s">
        <v>2271</v>
      </c>
      <c r="S1352" s="498" t="s">
        <v>2271</v>
      </c>
      <c r="T1352" s="498" t="s">
        <v>2271</v>
      </c>
      <c r="U1352" s="498" t="s">
        <v>2271</v>
      </c>
      <c r="V1352" s="498" t="s">
        <v>2271</v>
      </c>
      <c r="W1352" s="498" t="s">
        <v>2271</v>
      </c>
      <c r="X1352" s="498" t="s">
        <v>2271</v>
      </c>
      <c r="Y1352" s="498" t="s">
        <v>2271</v>
      </c>
      <c r="Z1352" s="498" t="s">
        <v>2271</v>
      </c>
      <c r="AA1352" s="498" t="s">
        <v>2271</v>
      </c>
      <c r="AB1352" s="498" t="s">
        <v>2271</v>
      </c>
      <c r="AC1352" s="498" t="s">
        <v>2271</v>
      </c>
      <c r="AD1352" s="498" t="s">
        <v>2271</v>
      </c>
      <c r="AE1352" s="498" t="s">
        <v>2271</v>
      </c>
      <c r="AF1352" s="498" t="s">
        <v>2271</v>
      </c>
      <c r="AG1352" s="498" t="s">
        <v>2271</v>
      </c>
      <c r="AH1352" s="498" t="s">
        <v>2271</v>
      </c>
      <c r="AI1352" s="713"/>
      <c r="AJ1352" s="713"/>
      <c r="AK1352" s="713"/>
      <c r="AL1352" s="713"/>
      <c r="AM1352"/>
    </row>
    <row r="1353" spans="2:40" ht="13.5" hidden="1" customHeight="1" outlineLevel="1" x14ac:dyDescent="0.3">
      <c r="B1353" s="724"/>
      <c r="C1353" s="725" t="s">
        <v>421</v>
      </c>
      <c r="D1353" s="720"/>
      <c r="E1353" s="505" t="s">
        <v>3589</v>
      </c>
      <c r="F1353" s="498" t="s">
        <v>2271</v>
      </c>
      <c r="G1353" s="498" t="s">
        <v>2271</v>
      </c>
      <c r="H1353" s="498" t="s">
        <v>2271</v>
      </c>
      <c r="I1353" s="498" t="s">
        <v>2271</v>
      </c>
      <c r="J1353" s="498" t="s">
        <v>2271</v>
      </c>
      <c r="K1353" s="498" t="s">
        <v>2271</v>
      </c>
      <c r="L1353" s="498" t="s">
        <v>2271</v>
      </c>
      <c r="M1353" s="498" t="s">
        <v>2271</v>
      </c>
      <c r="N1353" s="498" t="s">
        <v>2271</v>
      </c>
      <c r="O1353" s="498" t="s">
        <v>2271</v>
      </c>
      <c r="P1353" s="498" t="s">
        <v>2271</v>
      </c>
      <c r="Q1353" s="498" t="s">
        <v>2271</v>
      </c>
      <c r="R1353" s="498" t="s">
        <v>2271</v>
      </c>
      <c r="S1353" s="498" t="s">
        <v>2271</v>
      </c>
      <c r="T1353" s="498" t="s">
        <v>2271</v>
      </c>
      <c r="U1353" s="498" t="s">
        <v>2271</v>
      </c>
      <c r="V1353" s="498" t="s">
        <v>2271</v>
      </c>
      <c r="W1353" s="498" t="s">
        <v>2271</v>
      </c>
      <c r="X1353" s="498" t="s">
        <v>2271</v>
      </c>
      <c r="Y1353" s="498" t="s">
        <v>2271</v>
      </c>
      <c r="Z1353" s="498" t="s">
        <v>2271</v>
      </c>
      <c r="AA1353" s="498" t="s">
        <v>2271</v>
      </c>
      <c r="AB1353" s="498" t="s">
        <v>2271</v>
      </c>
      <c r="AC1353" s="498" t="s">
        <v>2271</v>
      </c>
      <c r="AD1353" s="498" t="s">
        <v>2271</v>
      </c>
      <c r="AE1353" s="498" t="s">
        <v>2271</v>
      </c>
      <c r="AF1353" s="498" t="s">
        <v>2271</v>
      </c>
      <c r="AG1353" s="498" t="s">
        <v>2271</v>
      </c>
      <c r="AH1353" s="498" t="s">
        <v>2271</v>
      </c>
      <c r="AI1353" s="713"/>
      <c r="AJ1353" s="713"/>
      <c r="AK1353" s="713"/>
      <c r="AL1353" s="713"/>
      <c r="AM1353"/>
    </row>
    <row r="1354" spans="2:40" ht="13.5" hidden="1" customHeight="1" outlineLevel="1" x14ac:dyDescent="0.3">
      <c r="B1354" s="726"/>
      <c r="C1354" s="727" t="s">
        <v>422</v>
      </c>
      <c r="D1354" s="720"/>
      <c r="E1354" s="505" t="s">
        <v>3590</v>
      </c>
      <c r="F1354" s="498" t="s">
        <v>2271</v>
      </c>
      <c r="G1354" s="498" t="s">
        <v>2271</v>
      </c>
      <c r="H1354" s="498" t="s">
        <v>2271</v>
      </c>
      <c r="I1354" s="498" t="s">
        <v>2271</v>
      </c>
      <c r="J1354" s="498" t="s">
        <v>2271</v>
      </c>
      <c r="K1354" s="498" t="s">
        <v>2271</v>
      </c>
      <c r="L1354" s="498" t="s">
        <v>2271</v>
      </c>
      <c r="M1354" s="498" t="s">
        <v>2271</v>
      </c>
      <c r="N1354" s="498" t="s">
        <v>2271</v>
      </c>
      <c r="O1354" s="498" t="s">
        <v>2271</v>
      </c>
      <c r="P1354" s="498" t="s">
        <v>2271</v>
      </c>
      <c r="Q1354" s="498" t="s">
        <v>2271</v>
      </c>
      <c r="R1354" s="498" t="s">
        <v>2271</v>
      </c>
      <c r="S1354" s="498" t="s">
        <v>2271</v>
      </c>
      <c r="T1354" s="498" t="s">
        <v>2271</v>
      </c>
      <c r="U1354" s="498" t="s">
        <v>2271</v>
      </c>
      <c r="V1354" s="498" t="s">
        <v>2271</v>
      </c>
      <c r="W1354" s="498" t="s">
        <v>2271</v>
      </c>
      <c r="X1354" s="498" t="s">
        <v>2271</v>
      </c>
      <c r="Y1354" s="498" t="s">
        <v>2271</v>
      </c>
      <c r="Z1354" s="498" t="s">
        <v>2271</v>
      </c>
      <c r="AA1354" s="498" t="s">
        <v>2271</v>
      </c>
      <c r="AB1354" s="498" t="s">
        <v>2271</v>
      </c>
      <c r="AC1354" s="498" t="s">
        <v>2271</v>
      </c>
      <c r="AD1354" s="498" t="s">
        <v>2271</v>
      </c>
      <c r="AE1354" s="498" t="s">
        <v>2271</v>
      </c>
      <c r="AF1354" s="498" t="s">
        <v>2271</v>
      </c>
      <c r="AG1354" s="498" t="s">
        <v>2271</v>
      </c>
      <c r="AH1354" s="498" t="s">
        <v>2271</v>
      </c>
      <c r="AI1354" s="713"/>
      <c r="AJ1354" s="713"/>
      <c r="AK1354" s="713"/>
      <c r="AL1354" s="713"/>
      <c r="AM1354"/>
    </row>
    <row r="1355" spans="2:40" ht="13.5" hidden="1" customHeight="1" outlineLevel="1" x14ac:dyDescent="0.3">
      <c r="B1355" s="726"/>
      <c r="C1355" s="727" t="s">
        <v>423</v>
      </c>
      <c r="D1355" s="720"/>
      <c r="E1355" s="505" t="s">
        <v>3591</v>
      </c>
      <c r="F1355" s="498" t="s">
        <v>2271</v>
      </c>
      <c r="G1355" s="498" t="s">
        <v>2271</v>
      </c>
      <c r="H1355" s="498" t="s">
        <v>2271</v>
      </c>
      <c r="I1355" s="498" t="s">
        <v>2271</v>
      </c>
      <c r="J1355" s="498" t="s">
        <v>2271</v>
      </c>
      <c r="K1355" s="498" t="s">
        <v>2271</v>
      </c>
      <c r="L1355" s="498" t="s">
        <v>2271</v>
      </c>
      <c r="M1355" s="498" t="s">
        <v>2271</v>
      </c>
      <c r="N1355" s="498" t="s">
        <v>2271</v>
      </c>
      <c r="O1355" s="498" t="s">
        <v>2271</v>
      </c>
      <c r="P1355" s="498" t="s">
        <v>2271</v>
      </c>
      <c r="Q1355" s="498" t="s">
        <v>2271</v>
      </c>
      <c r="R1355" s="498" t="s">
        <v>2271</v>
      </c>
      <c r="S1355" s="498" t="s">
        <v>2271</v>
      </c>
      <c r="T1355" s="498" t="s">
        <v>2271</v>
      </c>
      <c r="U1355" s="498" t="s">
        <v>2271</v>
      </c>
      <c r="V1355" s="498" t="s">
        <v>2271</v>
      </c>
      <c r="W1355" s="498" t="s">
        <v>2271</v>
      </c>
      <c r="X1355" s="498" t="s">
        <v>2271</v>
      </c>
      <c r="Y1355" s="498" t="s">
        <v>2271</v>
      </c>
      <c r="Z1355" s="498" t="s">
        <v>2271</v>
      </c>
      <c r="AA1355" s="498" t="s">
        <v>2271</v>
      </c>
      <c r="AB1355" s="498" t="s">
        <v>2271</v>
      </c>
      <c r="AC1355" s="498" t="s">
        <v>2271</v>
      </c>
      <c r="AD1355" s="498" t="s">
        <v>2271</v>
      </c>
      <c r="AE1355" s="498" t="s">
        <v>2271</v>
      </c>
      <c r="AF1355" s="498" t="s">
        <v>2271</v>
      </c>
      <c r="AG1355" s="498" t="s">
        <v>2271</v>
      </c>
      <c r="AH1355" s="498" t="s">
        <v>2271</v>
      </c>
      <c r="AI1355" s="713"/>
      <c r="AJ1355" s="713"/>
      <c r="AK1355" s="713"/>
      <c r="AL1355" s="713"/>
      <c r="AM1355"/>
    </row>
    <row r="1356" spans="2:40" ht="13.5" hidden="1" customHeight="1" outlineLevel="1" x14ac:dyDescent="0.3">
      <c r="B1356" s="728"/>
      <c r="C1356" s="729" t="s">
        <v>424</v>
      </c>
      <c r="D1356" s="720"/>
      <c r="E1356" s="505" t="s">
        <v>3592</v>
      </c>
      <c r="F1356" s="498" t="s">
        <v>2271</v>
      </c>
      <c r="G1356" s="498" t="s">
        <v>2271</v>
      </c>
      <c r="H1356" s="498" t="s">
        <v>2271</v>
      </c>
      <c r="I1356" s="498" t="s">
        <v>2271</v>
      </c>
      <c r="J1356" s="498" t="s">
        <v>2271</v>
      </c>
      <c r="K1356" s="498" t="s">
        <v>2271</v>
      </c>
      <c r="L1356" s="498" t="s">
        <v>2271</v>
      </c>
      <c r="M1356" s="498" t="s">
        <v>2271</v>
      </c>
      <c r="N1356" s="498" t="s">
        <v>2271</v>
      </c>
      <c r="O1356" s="498" t="s">
        <v>2271</v>
      </c>
      <c r="P1356" s="498" t="s">
        <v>2271</v>
      </c>
      <c r="Q1356" s="498" t="s">
        <v>2271</v>
      </c>
      <c r="R1356" s="498" t="s">
        <v>2271</v>
      </c>
      <c r="S1356" s="498" t="s">
        <v>2271</v>
      </c>
      <c r="T1356" s="498" t="s">
        <v>2271</v>
      </c>
      <c r="U1356" s="498" t="s">
        <v>2271</v>
      </c>
      <c r="V1356" s="498" t="s">
        <v>2271</v>
      </c>
      <c r="W1356" s="498" t="s">
        <v>2271</v>
      </c>
      <c r="X1356" s="498" t="s">
        <v>2271</v>
      </c>
      <c r="Y1356" s="498" t="s">
        <v>2271</v>
      </c>
      <c r="Z1356" s="498" t="s">
        <v>2271</v>
      </c>
      <c r="AA1356" s="498" t="s">
        <v>2271</v>
      </c>
      <c r="AB1356" s="498" t="s">
        <v>2271</v>
      </c>
      <c r="AC1356" s="498" t="s">
        <v>2271</v>
      </c>
      <c r="AD1356" s="498" t="s">
        <v>2271</v>
      </c>
      <c r="AE1356" s="498" t="s">
        <v>2271</v>
      </c>
      <c r="AF1356" s="498" t="s">
        <v>2271</v>
      </c>
      <c r="AG1356" s="498" t="s">
        <v>2271</v>
      </c>
      <c r="AH1356" s="498" t="s">
        <v>2271</v>
      </c>
      <c r="AI1356" s="713"/>
      <c r="AJ1356" s="713"/>
      <c r="AK1356" s="713"/>
      <c r="AL1356" s="713"/>
      <c r="AM1356"/>
    </row>
    <row r="1357" spans="2:40" ht="13.5" hidden="1" customHeight="1" outlineLevel="1" x14ac:dyDescent="0.3">
      <c r="B1357" s="728"/>
      <c r="C1357" s="729" t="s">
        <v>93</v>
      </c>
      <c r="D1357" s="720"/>
      <c r="E1357" s="505" t="s">
        <v>3593</v>
      </c>
      <c r="F1357" s="498" t="s">
        <v>2271</v>
      </c>
      <c r="G1357" s="498" t="s">
        <v>2271</v>
      </c>
      <c r="H1357" s="498" t="s">
        <v>2271</v>
      </c>
      <c r="I1357" s="498" t="s">
        <v>2271</v>
      </c>
      <c r="J1357" s="498" t="s">
        <v>2271</v>
      </c>
      <c r="K1357" s="498" t="s">
        <v>2271</v>
      </c>
      <c r="L1357" s="498" t="s">
        <v>2271</v>
      </c>
      <c r="M1357" s="498" t="s">
        <v>2271</v>
      </c>
      <c r="N1357" s="498" t="s">
        <v>2271</v>
      </c>
      <c r="O1357" s="498" t="s">
        <v>2271</v>
      </c>
      <c r="P1357" s="498" t="s">
        <v>2271</v>
      </c>
      <c r="Q1357" s="498" t="s">
        <v>2271</v>
      </c>
      <c r="R1357" s="498" t="s">
        <v>2271</v>
      </c>
      <c r="S1357" s="498" t="s">
        <v>2271</v>
      </c>
      <c r="T1357" s="498" t="s">
        <v>2271</v>
      </c>
      <c r="U1357" s="498" t="s">
        <v>2271</v>
      </c>
      <c r="V1357" s="498" t="s">
        <v>2271</v>
      </c>
      <c r="W1357" s="498" t="s">
        <v>2271</v>
      </c>
      <c r="X1357" s="498" t="s">
        <v>2271</v>
      </c>
      <c r="Y1357" s="498" t="s">
        <v>2271</v>
      </c>
      <c r="Z1357" s="498" t="s">
        <v>2271</v>
      </c>
      <c r="AA1357" s="498" t="s">
        <v>2271</v>
      </c>
      <c r="AB1357" s="498" t="s">
        <v>2271</v>
      </c>
      <c r="AC1357" s="498" t="s">
        <v>2271</v>
      </c>
      <c r="AD1357" s="498" t="s">
        <v>2271</v>
      </c>
      <c r="AE1357" s="498" t="s">
        <v>2271</v>
      </c>
      <c r="AF1357" s="498" t="s">
        <v>2271</v>
      </c>
      <c r="AG1357" s="498" t="s">
        <v>2271</v>
      </c>
      <c r="AH1357" s="498" t="s">
        <v>2271</v>
      </c>
      <c r="AI1357" s="713"/>
      <c r="AJ1357" s="713"/>
      <c r="AK1357" s="713"/>
      <c r="AL1357" s="713"/>
      <c r="AM1357"/>
    </row>
    <row r="1358" spans="2:40" ht="13.5" hidden="1" customHeight="1" outlineLevel="1" x14ac:dyDescent="0.3">
      <c r="B1358" s="726"/>
      <c r="C1358" s="727" t="s">
        <v>425</v>
      </c>
      <c r="D1358" s="720"/>
      <c r="E1358" s="505" t="s">
        <v>3594</v>
      </c>
      <c r="F1358" s="498" t="s">
        <v>2271</v>
      </c>
      <c r="G1358" s="498" t="s">
        <v>2271</v>
      </c>
      <c r="H1358" s="498" t="s">
        <v>2271</v>
      </c>
      <c r="I1358" s="498" t="s">
        <v>2271</v>
      </c>
      <c r="J1358" s="498" t="s">
        <v>2271</v>
      </c>
      <c r="K1358" s="498" t="s">
        <v>2271</v>
      </c>
      <c r="L1358" s="498" t="s">
        <v>2271</v>
      </c>
      <c r="M1358" s="498" t="s">
        <v>2271</v>
      </c>
      <c r="N1358" s="498" t="s">
        <v>2271</v>
      </c>
      <c r="O1358" s="498" t="s">
        <v>2271</v>
      </c>
      <c r="P1358" s="498" t="s">
        <v>2271</v>
      </c>
      <c r="Q1358" s="498" t="s">
        <v>2271</v>
      </c>
      <c r="R1358" s="498" t="s">
        <v>2271</v>
      </c>
      <c r="S1358" s="498" t="s">
        <v>2271</v>
      </c>
      <c r="T1358" s="498" t="s">
        <v>2271</v>
      </c>
      <c r="U1358" s="498" t="s">
        <v>2271</v>
      </c>
      <c r="V1358" s="498" t="s">
        <v>2271</v>
      </c>
      <c r="W1358" s="498" t="s">
        <v>2271</v>
      </c>
      <c r="X1358" s="498" t="s">
        <v>2271</v>
      </c>
      <c r="Y1358" s="498" t="s">
        <v>2271</v>
      </c>
      <c r="Z1358" s="498" t="s">
        <v>2271</v>
      </c>
      <c r="AA1358" s="498" t="s">
        <v>2271</v>
      </c>
      <c r="AB1358" s="498" t="s">
        <v>2271</v>
      </c>
      <c r="AC1358" s="498" t="s">
        <v>2271</v>
      </c>
      <c r="AD1358" s="498" t="s">
        <v>2271</v>
      </c>
      <c r="AE1358" s="498" t="s">
        <v>2271</v>
      </c>
      <c r="AF1358" s="498" t="s">
        <v>2271</v>
      </c>
      <c r="AG1358" s="498" t="s">
        <v>2271</v>
      </c>
      <c r="AH1358" s="498" t="s">
        <v>2271</v>
      </c>
      <c r="AI1358" s="713"/>
      <c r="AJ1358" s="713"/>
      <c r="AK1358" s="713"/>
      <c r="AL1358" s="713"/>
      <c r="AM1358"/>
    </row>
    <row r="1359" spans="2:40" ht="13.5" hidden="1" customHeight="1" outlineLevel="1" x14ac:dyDescent="0.3">
      <c r="B1359" s="724"/>
      <c r="C1359" s="725" t="s">
        <v>68</v>
      </c>
      <c r="D1359" s="720"/>
      <c r="E1359" s="505" t="s">
        <v>3595</v>
      </c>
      <c r="F1359" s="498" t="s">
        <v>2271</v>
      </c>
      <c r="G1359" s="498" t="s">
        <v>2271</v>
      </c>
      <c r="H1359" s="498" t="s">
        <v>2271</v>
      </c>
      <c r="I1359" s="498" t="s">
        <v>2271</v>
      </c>
      <c r="J1359" s="498" t="s">
        <v>2271</v>
      </c>
      <c r="K1359" s="498" t="s">
        <v>2271</v>
      </c>
      <c r="L1359" s="498" t="s">
        <v>2271</v>
      </c>
      <c r="M1359" s="498" t="s">
        <v>2271</v>
      </c>
      <c r="N1359" s="498" t="s">
        <v>2271</v>
      </c>
      <c r="O1359" s="498" t="s">
        <v>2271</v>
      </c>
      <c r="P1359" s="498" t="s">
        <v>2271</v>
      </c>
      <c r="Q1359" s="498" t="s">
        <v>2271</v>
      </c>
      <c r="R1359" s="498" t="s">
        <v>2271</v>
      </c>
      <c r="S1359" s="498" t="s">
        <v>2271</v>
      </c>
      <c r="T1359" s="498" t="s">
        <v>2271</v>
      </c>
      <c r="U1359" s="498" t="s">
        <v>2271</v>
      </c>
      <c r="V1359" s="498" t="s">
        <v>2271</v>
      </c>
      <c r="W1359" s="498" t="s">
        <v>2271</v>
      </c>
      <c r="X1359" s="498" t="s">
        <v>2271</v>
      </c>
      <c r="Y1359" s="498" t="s">
        <v>2271</v>
      </c>
      <c r="Z1359" s="498" t="s">
        <v>2271</v>
      </c>
      <c r="AA1359" s="498" t="s">
        <v>2271</v>
      </c>
      <c r="AB1359" s="498" t="s">
        <v>2271</v>
      </c>
      <c r="AC1359" s="498" t="s">
        <v>2271</v>
      </c>
      <c r="AD1359" s="498" t="s">
        <v>2271</v>
      </c>
      <c r="AE1359" s="498" t="s">
        <v>2271</v>
      </c>
      <c r="AF1359" s="498" t="s">
        <v>2271</v>
      </c>
      <c r="AG1359" s="498" t="s">
        <v>2271</v>
      </c>
      <c r="AH1359" s="498" t="s">
        <v>2271</v>
      </c>
      <c r="AI1359" s="713"/>
      <c r="AJ1359" s="713"/>
      <c r="AK1359" s="713"/>
      <c r="AL1359" s="713"/>
      <c r="AM1359"/>
    </row>
    <row r="1360" spans="2:40" ht="13.5" hidden="1" customHeight="1" outlineLevel="1" x14ac:dyDescent="0.3">
      <c r="B1360" s="726"/>
      <c r="C1360" s="727" t="s">
        <v>333</v>
      </c>
      <c r="D1360" s="720"/>
      <c r="E1360" s="505" t="s">
        <v>3596</v>
      </c>
      <c r="F1360" s="498" t="s">
        <v>2271</v>
      </c>
      <c r="G1360" s="498" t="s">
        <v>2271</v>
      </c>
      <c r="H1360" s="498" t="s">
        <v>2271</v>
      </c>
      <c r="I1360" s="498" t="s">
        <v>2271</v>
      </c>
      <c r="J1360" s="498" t="s">
        <v>2271</v>
      </c>
      <c r="K1360" s="498" t="s">
        <v>2271</v>
      </c>
      <c r="L1360" s="498" t="s">
        <v>2271</v>
      </c>
      <c r="M1360" s="498" t="s">
        <v>2271</v>
      </c>
      <c r="N1360" s="498" t="s">
        <v>2271</v>
      </c>
      <c r="O1360" s="498" t="s">
        <v>2271</v>
      </c>
      <c r="P1360" s="498" t="s">
        <v>2271</v>
      </c>
      <c r="Q1360" s="498" t="s">
        <v>2271</v>
      </c>
      <c r="R1360" s="498" t="s">
        <v>2271</v>
      </c>
      <c r="S1360" s="498" t="s">
        <v>2271</v>
      </c>
      <c r="T1360" s="498" t="s">
        <v>2271</v>
      </c>
      <c r="U1360" s="498" t="s">
        <v>2271</v>
      </c>
      <c r="V1360" s="498" t="s">
        <v>2271</v>
      </c>
      <c r="W1360" s="498" t="s">
        <v>2271</v>
      </c>
      <c r="X1360" s="498" t="s">
        <v>2271</v>
      </c>
      <c r="Y1360" s="498" t="s">
        <v>2271</v>
      </c>
      <c r="Z1360" s="498" t="s">
        <v>2271</v>
      </c>
      <c r="AA1360" s="498" t="s">
        <v>2271</v>
      </c>
      <c r="AB1360" s="498" t="s">
        <v>2271</v>
      </c>
      <c r="AC1360" s="498" t="s">
        <v>2271</v>
      </c>
      <c r="AD1360" s="498" t="s">
        <v>2271</v>
      </c>
      <c r="AE1360" s="498" t="s">
        <v>2271</v>
      </c>
      <c r="AF1360" s="498" t="s">
        <v>2271</v>
      </c>
      <c r="AG1360" s="498" t="s">
        <v>2271</v>
      </c>
      <c r="AH1360" s="498" t="s">
        <v>2271</v>
      </c>
      <c r="AI1360" s="713"/>
      <c r="AJ1360" s="713"/>
      <c r="AK1360" s="713"/>
      <c r="AL1360" s="713"/>
      <c r="AM1360"/>
    </row>
    <row r="1361" spans="2:39" ht="13.5" hidden="1" customHeight="1" outlineLevel="1" x14ac:dyDescent="0.3">
      <c r="B1361" s="726"/>
      <c r="C1361" s="727" t="s">
        <v>93</v>
      </c>
      <c r="D1361" s="720"/>
      <c r="E1361" s="505" t="s">
        <v>3597</v>
      </c>
      <c r="F1361" s="498" t="s">
        <v>2271</v>
      </c>
      <c r="G1361" s="498" t="s">
        <v>2271</v>
      </c>
      <c r="H1361" s="498" t="s">
        <v>2271</v>
      </c>
      <c r="I1361" s="498" t="s">
        <v>2271</v>
      </c>
      <c r="J1361" s="498" t="s">
        <v>2271</v>
      </c>
      <c r="K1361" s="498" t="s">
        <v>2271</v>
      </c>
      <c r="L1361" s="498" t="s">
        <v>2271</v>
      </c>
      <c r="M1361" s="498" t="s">
        <v>2271</v>
      </c>
      <c r="N1361" s="498" t="s">
        <v>2271</v>
      </c>
      <c r="O1361" s="498" t="s">
        <v>2271</v>
      </c>
      <c r="P1361" s="498" t="s">
        <v>2271</v>
      </c>
      <c r="Q1361" s="498" t="s">
        <v>2271</v>
      </c>
      <c r="R1361" s="498" t="s">
        <v>2271</v>
      </c>
      <c r="S1361" s="498" t="s">
        <v>2271</v>
      </c>
      <c r="T1361" s="498" t="s">
        <v>2271</v>
      </c>
      <c r="U1361" s="498" t="s">
        <v>2271</v>
      </c>
      <c r="V1361" s="498" t="s">
        <v>2271</v>
      </c>
      <c r="W1361" s="498" t="s">
        <v>2271</v>
      </c>
      <c r="X1361" s="498" t="s">
        <v>2271</v>
      </c>
      <c r="Y1361" s="498" t="s">
        <v>2271</v>
      </c>
      <c r="Z1361" s="498" t="s">
        <v>2271</v>
      </c>
      <c r="AA1361" s="498" t="s">
        <v>2271</v>
      </c>
      <c r="AB1361" s="498" t="s">
        <v>2271</v>
      </c>
      <c r="AC1361" s="498" t="s">
        <v>2271</v>
      </c>
      <c r="AD1361" s="498" t="s">
        <v>2271</v>
      </c>
      <c r="AE1361" s="498" t="s">
        <v>2271</v>
      </c>
      <c r="AF1361" s="498" t="s">
        <v>2271</v>
      </c>
      <c r="AG1361" s="498" t="s">
        <v>2271</v>
      </c>
      <c r="AH1361" s="498" t="s">
        <v>2271</v>
      </c>
      <c r="AI1361" s="713"/>
      <c r="AJ1361" s="713"/>
      <c r="AK1361" s="713"/>
      <c r="AL1361" s="713"/>
      <c r="AM1361"/>
    </row>
    <row r="1362" spans="2:39" ht="13.5" hidden="1" customHeight="1" outlineLevel="1" x14ac:dyDescent="0.3">
      <c r="B1362" s="724"/>
      <c r="C1362" s="725" t="s">
        <v>426</v>
      </c>
      <c r="D1362" s="720"/>
      <c r="E1362" s="505" t="s">
        <v>3598</v>
      </c>
      <c r="F1362" s="498" t="s">
        <v>2271</v>
      </c>
      <c r="G1362" s="498" t="s">
        <v>2271</v>
      </c>
      <c r="H1362" s="498" t="s">
        <v>2271</v>
      </c>
      <c r="I1362" s="498" t="s">
        <v>2271</v>
      </c>
      <c r="J1362" s="498" t="s">
        <v>2271</v>
      </c>
      <c r="K1362" s="498" t="s">
        <v>2271</v>
      </c>
      <c r="L1362" s="498" t="s">
        <v>2271</v>
      </c>
      <c r="M1362" s="498" t="s">
        <v>2271</v>
      </c>
      <c r="N1362" s="498" t="s">
        <v>2271</v>
      </c>
      <c r="O1362" s="498" t="s">
        <v>2271</v>
      </c>
      <c r="P1362" s="498" t="s">
        <v>2271</v>
      </c>
      <c r="Q1362" s="498" t="s">
        <v>2271</v>
      </c>
      <c r="R1362" s="498" t="s">
        <v>2271</v>
      </c>
      <c r="S1362" s="498" t="s">
        <v>2271</v>
      </c>
      <c r="T1362" s="498" t="s">
        <v>2271</v>
      </c>
      <c r="U1362" s="498" t="s">
        <v>2271</v>
      </c>
      <c r="V1362" s="498" t="s">
        <v>2271</v>
      </c>
      <c r="W1362" s="498" t="s">
        <v>2271</v>
      </c>
      <c r="X1362" s="498" t="s">
        <v>2271</v>
      </c>
      <c r="Y1362" s="498" t="s">
        <v>2271</v>
      </c>
      <c r="Z1362" s="498" t="s">
        <v>2271</v>
      </c>
      <c r="AA1362" s="498" t="s">
        <v>2271</v>
      </c>
      <c r="AB1362" s="498" t="s">
        <v>2271</v>
      </c>
      <c r="AC1362" s="498" t="s">
        <v>2271</v>
      </c>
      <c r="AD1362" s="498" t="s">
        <v>2271</v>
      </c>
      <c r="AE1362" s="498" t="s">
        <v>2271</v>
      </c>
      <c r="AF1362" s="498" t="s">
        <v>2271</v>
      </c>
      <c r="AG1362" s="498" t="s">
        <v>2271</v>
      </c>
      <c r="AH1362" s="498" t="s">
        <v>2271</v>
      </c>
      <c r="AI1362" s="713"/>
      <c r="AJ1362" s="713"/>
      <c r="AK1362" s="713"/>
      <c r="AL1362" s="713"/>
      <c r="AM1362"/>
    </row>
    <row r="1363" spans="2:39" ht="13.5" hidden="1" customHeight="1" outlineLevel="1" x14ac:dyDescent="0.3">
      <c r="B1363" s="730"/>
      <c r="C1363" s="719" t="s">
        <v>69</v>
      </c>
      <c r="D1363" s="720"/>
      <c r="E1363" s="505" t="s">
        <v>3599</v>
      </c>
      <c r="F1363" s="498" t="s">
        <v>2271</v>
      </c>
      <c r="G1363" s="498" t="s">
        <v>2271</v>
      </c>
      <c r="H1363" s="498" t="s">
        <v>2271</v>
      </c>
      <c r="I1363" s="498" t="s">
        <v>2271</v>
      </c>
      <c r="J1363" s="498" t="s">
        <v>2271</v>
      </c>
      <c r="K1363" s="498" t="s">
        <v>2271</v>
      </c>
      <c r="L1363" s="498" t="s">
        <v>2271</v>
      </c>
      <c r="M1363" s="498" t="s">
        <v>2271</v>
      </c>
      <c r="N1363" s="498" t="s">
        <v>2271</v>
      </c>
      <c r="O1363" s="498" t="s">
        <v>2271</v>
      </c>
      <c r="P1363" s="498" t="s">
        <v>2271</v>
      </c>
      <c r="Q1363" s="498" t="s">
        <v>2271</v>
      </c>
      <c r="R1363" s="498" t="s">
        <v>2271</v>
      </c>
      <c r="S1363" s="498" t="s">
        <v>2271</v>
      </c>
      <c r="T1363" s="498" t="s">
        <v>2271</v>
      </c>
      <c r="U1363" s="498" t="s">
        <v>2271</v>
      </c>
      <c r="V1363" s="498" t="s">
        <v>2271</v>
      </c>
      <c r="W1363" s="498" t="s">
        <v>2271</v>
      </c>
      <c r="X1363" s="498" t="s">
        <v>2271</v>
      </c>
      <c r="Y1363" s="498" t="s">
        <v>2271</v>
      </c>
      <c r="Z1363" s="498" t="s">
        <v>2271</v>
      </c>
      <c r="AA1363" s="498" t="s">
        <v>2271</v>
      </c>
      <c r="AB1363" s="498" t="s">
        <v>2271</v>
      </c>
      <c r="AC1363" s="498" t="s">
        <v>2271</v>
      </c>
      <c r="AD1363" s="498" t="s">
        <v>2271</v>
      </c>
      <c r="AE1363" s="498" t="s">
        <v>2271</v>
      </c>
      <c r="AF1363" s="498" t="s">
        <v>2271</v>
      </c>
      <c r="AG1363" s="498" t="s">
        <v>2271</v>
      </c>
      <c r="AH1363" s="498" t="s">
        <v>2271</v>
      </c>
      <c r="AI1363" s="713"/>
      <c r="AJ1363" s="713"/>
      <c r="AK1363" s="713"/>
      <c r="AL1363" s="713"/>
      <c r="AM1363"/>
    </row>
    <row r="1364" spans="2:39" ht="13.5" hidden="1" customHeight="1" outlineLevel="1" x14ac:dyDescent="0.3">
      <c r="B1364" s="724"/>
      <c r="C1364" s="725" t="s">
        <v>70</v>
      </c>
      <c r="D1364" s="720"/>
      <c r="E1364" s="505" t="s">
        <v>3600</v>
      </c>
      <c r="F1364" s="498" t="s">
        <v>2271</v>
      </c>
      <c r="G1364" s="498" t="s">
        <v>2271</v>
      </c>
      <c r="H1364" s="498" t="s">
        <v>2271</v>
      </c>
      <c r="I1364" s="498" t="s">
        <v>2271</v>
      </c>
      <c r="J1364" s="498" t="s">
        <v>2271</v>
      </c>
      <c r="K1364" s="498" t="s">
        <v>2271</v>
      </c>
      <c r="L1364" s="498" t="s">
        <v>2271</v>
      </c>
      <c r="M1364" s="498" t="s">
        <v>2271</v>
      </c>
      <c r="N1364" s="498" t="s">
        <v>2271</v>
      </c>
      <c r="O1364" s="498" t="s">
        <v>2271</v>
      </c>
      <c r="P1364" s="498" t="s">
        <v>2271</v>
      </c>
      <c r="Q1364" s="498" t="s">
        <v>2271</v>
      </c>
      <c r="R1364" s="498" t="s">
        <v>2271</v>
      </c>
      <c r="S1364" s="498" t="s">
        <v>2271</v>
      </c>
      <c r="T1364" s="498" t="s">
        <v>2271</v>
      </c>
      <c r="U1364" s="498" t="s">
        <v>2271</v>
      </c>
      <c r="V1364" s="498" t="s">
        <v>2271</v>
      </c>
      <c r="W1364" s="498" t="s">
        <v>2271</v>
      </c>
      <c r="X1364" s="498" t="s">
        <v>2271</v>
      </c>
      <c r="Y1364" s="498" t="s">
        <v>2271</v>
      </c>
      <c r="Z1364" s="498" t="s">
        <v>2271</v>
      </c>
      <c r="AA1364" s="498" t="s">
        <v>2271</v>
      </c>
      <c r="AB1364" s="498" t="s">
        <v>2271</v>
      </c>
      <c r="AC1364" s="498" t="s">
        <v>2271</v>
      </c>
      <c r="AD1364" s="498" t="s">
        <v>2271</v>
      </c>
      <c r="AE1364" s="498" t="s">
        <v>2271</v>
      </c>
      <c r="AF1364" s="498" t="s">
        <v>2271</v>
      </c>
      <c r="AG1364" s="498" t="s">
        <v>2271</v>
      </c>
      <c r="AH1364" s="498" t="s">
        <v>2271</v>
      </c>
      <c r="AI1364" s="713"/>
      <c r="AJ1364" s="713"/>
      <c r="AK1364" s="713"/>
      <c r="AL1364" s="713"/>
      <c r="AM1364"/>
    </row>
    <row r="1365" spans="2:39" ht="13.5" hidden="1" customHeight="1" outlineLevel="1" x14ac:dyDescent="0.3">
      <c r="B1365" s="726"/>
      <c r="C1365" s="727" t="s">
        <v>3601</v>
      </c>
      <c r="D1365" s="720"/>
      <c r="E1365" s="505" t="s">
        <v>3602</v>
      </c>
      <c r="F1365" s="498" t="s">
        <v>2271</v>
      </c>
      <c r="G1365" s="498" t="s">
        <v>2271</v>
      </c>
      <c r="H1365" s="498" t="s">
        <v>2271</v>
      </c>
      <c r="I1365" s="498" t="s">
        <v>2271</v>
      </c>
      <c r="J1365" s="498" t="s">
        <v>2271</v>
      </c>
      <c r="K1365" s="498" t="s">
        <v>2271</v>
      </c>
      <c r="L1365" s="498" t="s">
        <v>2271</v>
      </c>
      <c r="M1365" s="498" t="s">
        <v>2271</v>
      </c>
      <c r="N1365" s="498" t="s">
        <v>2271</v>
      </c>
      <c r="O1365" s="498" t="s">
        <v>2271</v>
      </c>
      <c r="P1365" s="498" t="s">
        <v>2271</v>
      </c>
      <c r="Q1365" s="498" t="s">
        <v>2271</v>
      </c>
      <c r="R1365" s="498" t="s">
        <v>2271</v>
      </c>
      <c r="S1365" s="498" t="s">
        <v>2271</v>
      </c>
      <c r="T1365" s="498" t="s">
        <v>2271</v>
      </c>
      <c r="U1365" s="498" t="s">
        <v>2271</v>
      </c>
      <c r="V1365" s="498" t="s">
        <v>2271</v>
      </c>
      <c r="W1365" s="498" t="s">
        <v>2271</v>
      </c>
      <c r="X1365" s="498" t="s">
        <v>2271</v>
      </c>
      <c r="Y1365" s="498" t="s">
        <v>2271</v>
      </c>
      <c r="Z1365" s="498" t="s">
        <v>2271</v>
      </c>
      <c r="AA1365" s="498" t="s">
        <v>2271</v>
      </c>
      <c r="AB1365" s="498" t="s">
        <v>2271</v>
      </c>
      <c r="AC1365" s="498" t="s">
        <v>2271</v>
      </c>
      <c r="AD1365" s="498" t="s">
        <v>2271</v>
      </c>
      <c r="AE1365" s="498" t="s">
        <v>2271</v>
      </c>
      <c r="AF1365" s="498" t="s">
        <v>2271</v>
      </c>
      <c r="AG1365" s="498" t="s">
        <v>2271</v>
      </c>
      <c r="AH1365" s="498" t="s">
        <v>2271</v>
      </c>
      <c r="AI1365" s="713"/>
      <c r="AJ1365" s="713"/>
      <c r="AK1365" s="713"/>
      <c r="AL1365" s="713"/>
      <c r="AM1365"/>
    </row>
    <row r="1366" spans="2:39" ht="13.5" hidden="1" customHeight="1" outlineLevel="1" x14ac:dyDescent="0.3">
      <c r="B1366" s="726"/>
      <c r="C1366" s="727" t="s">
        <v>3603</v>
      </c>
      <c r="D1366" s="720"/>
      <c r="E1366" s="505" t="s">
        <v>3604</v>
      </c>
      <c r="F1366" s="498" t="s">
        <v>2271</v>
      </c>
      <c r="G1366" s="498" t="s">
        <v>2271</v>
      </c>
      <c r="H1366" s="498" t="s">
        <v>2271</v>
      </c>
      <c r="I1366" s="498" t="s">
        <v>2271</v>
      </c>
      <c r="J1366" s="498" t="s">
        <v>2271</v>
      </c>
      <c r="K1366" s="498" t="s">
        <v>2271</v>
      </c>
      <c r="L1366" s="498" t="s">
        <v>2271</v>
      </c>
      <c r="M1366" s="498" t="s">
        <v>2271</v>
      </c>
      <c r="N1366" s="498" t="s">
        <v>2271</v>
      </c>
      <c r="O1366" s="498" t="s">
        <v>2271</v>
      </c>
      <c r="P1366" s="498" t="s">
        <v>2271</v>
      </c>
      <c r="Q1366" s="498" t="s">
        <v>2271</v>
      </c>
      <c r="R1366" s="498" t="s">
        <v>2271</v>
      </c>
      <c r="S1366" s="498" t="s">
        <v>2271</v>
      </c>
      <c r="T1366" s="498" t="s">
        <v>2271</v>
      </c>
      <c r="U1366" s="498" t="s">
        <v>2271</v>
      </c>
      <c r="V1366" s="498" t="s">
        <v>2271</v>
      </c>
      <c r="W1366" s="498" t="s">
        <v>2271</v>
      </c>
      <c r="X1366" s="498" t="s">
        <v>2271</v>
      </c>
      <c r="Y1366" s="498" t="s">
        <v>2271</v>
      </c>
      <c r="Z1366" s="498" t="s">
        <v>2271</v>
      </c>
      <c r="AA1366" s="498" t="s">
        <v>2271</v>
      </c>
      <c r="AB1366" s="498" t="s">
        <v>2271</v>
      </c>
      <c r="AC1366" s="498" t="s">
        <v>2271</v>
      </c>
      <c r="AD1366" s="498" t="s">
        <v>2271</v>
      </c>
      <c r="AE1366" s="498" t="s">
        <v>2271</v>
      </c>
      <c r="AF1366" s="498" t="s">
        <v>2271</v>
      </c>
      <c r="AG1366" s="498" t="s">
        <v>2271</v>
      </c>
      <c r="AH1366" s="498" t="s">
        <v>2271</v>
      </c>
      <c r="AI1366" s="713"/>
      <c r="AJ1366" s="713"/>
      <c r="AK1366" s="713"/>
      <c r="AL1366" s="713"/>
      <c r="AM1366"/>
    </row>
    <row r="1367" spans="2:39" ht="13.5" hidden="1" customHeight="1" outlineLevel="1" x14ac:dyDescent="0.3">
      <c r="B1367" s="726"/>
      <c r="C1367" s="727" t="s">
        <v>3605</v>
      </c>
      <c r="D1367" s="720"/>
      <c r="E1367" s="505" t="s">
        <v>3606</v>
      </c>
      <c r="F1367" s="498" t="s">
        <v>2271</v>
      </c>
      <c r="G1367" s="498" t="s">
        <v>2271</v>
      </c>
      <c r="H1367" s="498" t="s">
        <v>2271</v>
      </c>
      <c r="I1367" s="498" t="s">
        <v>2271</v>
      </c>
      <c r="J1367" s="498" t="s">
        <v>2271</v>
      </c>
      <c r="K1367" s="498" t="s">
        <v>2271</v>
      </c>
      <c r="L1367" s="498" t="s">
        <v>2271</v>
      </c>
      <c r="M1367" s="498" t="s">
        <v>2271</v>
      </c>
      <c r="N1367" s="498" t="s">
        <v>2271</v>
      </c>
      <c r="O1367" s="498" t="s">
        <v>2271</v>
      </c>
      <c r="P1367" s="498" t="s">
        <v>2271</v>
      </c>
      <c r="Q1367" s="498" t="s">
        <v>2271</v>
      </c>
      <c r="R1367" s="498" t="s">
        <v>2271</v>
      </c>
      <c r="S1367" s="498" t="s">
        <v>2271</v>
      </c>
      <c r="T1367" s="498" t="s">
        <v>2271</v>
      </c>
      <c r="U1367" s="498" t="s">
        <v>2271</v>
      </c>
      <c r="V1367" s="498" t="s">
        <v>2271</v>
      </c>
      <c r="W1367" s="498" t="s">
        <v>2271</v>
      </c>
      <c r="X1367" s="498" t="s">
        <v>2271</v>
      </c>
      <c r="Y1367" s="498" t="s">
        <v>2271</v>
      </c>
      <c r="Z1367" s="498" t="s">
        <v>2271</v>
      </c>
      <c r="AA1367" s="498" t="s">
        <v>2271</v>
      </c>
      <c r="AB1367" s="498" t="s">
        <v>2271</v>
      </c>
      <c r="AC1367" s="498" t="s">
        <v>2271</v>
      </c>
      <c r="AD1367" s="498" t="s">
        <v>2271</v>
      </c>
      <c r="AE1367" s="498" t="s">
        <v>2271</v>
      </c>
      <c r="AF1367" s="498" t="s">
        <v>2271</v>
      </c>
      <c r="AG1367" s="498" t="s">
        <v>2271</v>
      </c>
      <c r="AH1367" s="498" t="s">
        <v>2271</v>
      </c>
      <c r="AI1367" s="713"/>
      <c r="AJ1367" s="713"/>
      <c r="AK1367" s="713"/>
      <c r="AL1367" s="713"/>
      <c r="AM1367"/>
    </row>
    <row r="1368" spans="2:39" ht="13.5" hidden="1" customHeight="1" outlineLevel="1" x14ac:dyDescent="0.3">
      <c r="B1368" s="726"/>
      <c r="C1368" s="727" t="s">
        <v>3607</v>
      </c>
      <c r="D1368" s="720"/>
      <c r="E1368" s="505" t="s">
        <v>3608</v>
      </c>
      <c r="F1368" s="498" t="s">
        <v>2271</v>
      </c>
      <c r="G1368" s="498" t="s">
        <v>2271</v>
      </c>
      <c r="H1368" s="498" t="s">
        <v>2271</v>
      </c>
      <c r="I1368" s="498" t="s">
        <v>2271</v>
      </c>
      <c r="J1368" s="498" t="s">
        <v>2271</v>
      </c>
      <c r="K1368" s="498" t="s">
        <v>2271</v>
      </c>
      <c r="L1368" s="498" t="s">
        <v>2271</v>
      </c>
      <c r="M1368" s="498" t="s">
        <v>2271</v>
      </c>
      <c r="N1368" s="498" t="s">
        <v>2271</v>
      </c>
      <c r="O1368" s="498" t="s">
        <v>2271</v>
      </c>
      <c r="P1368" s="498" t="s">
        <v>2271</v>
      </c>
      <c r="Q1368" s="498" t="s">
        <v>2271</v>
      </c>
      <c r="R1368" s="498" t="s">
        <v>2271</v>
      </c>
      <c r="S1368" s="498" t="s">
        <v>2271</v>
      </c>
      <c r="T1368" s="498" t="s">
        <v>2271</v>
      </c>
      <c r="U1368" s="498" t="s">
        <v>2271</v>
      </c>
      <c r="V1368" s="498" t="s">
        <v>2271</v>
      </c>
      <c r="W1368" s="498" t="s">
        <v>2271</v>
      </c>
      <c r="X1368" s="498" t="s">
        <v>2271</v>
      </c>
      <c r="Y1368" s="498" t="s">
        <v>2271</v>
      </c>
      <c r="Z1368" s="498" t="s">
        <v>2271</v>
      </c>
      <c r="AA1368" s="498" t="s">
        <v>2271</v>
      </c>
      <c r="AB1368" s="498" t="s">
        <v>2271</v>
      </c>
      <c r="AC1368" s="498" t="s">
        <v>2271</v>
      </c>
      <c r="AD1368" s="498" t="s">
        <v>2271</v>
      </c>
      <c r="AE1368" s="498" t="s">
        <v>2271</v>
      </c>
      <c r="AF1368" s="498" t="s">
        <v>2271</v>
      </c>
      <c r="AG1368" s="498" t="s">
        <v>2271</v>
      </c>
      <c r="AH1368" s="498" t="s">
        <v>2271</v>
      </c>
      <c r="AI1368" s="713"/>
      <c r="AJ1368" s="713"/>
      <c r="AK1368" s="713"/>
      <c r="AL1368" s="713"/>
      <c r="AM1368"/>
    </row>
    <row r="1369" spans="2:39" ht="13.5" hidden="1" customHeight="1" outlineLevel="1" x14ac:dyDescent="0.3">
      <c r="B1369" s="726"/>
      <c r="C1369" s="727" t="s">
        <v>3609</v>
      </c>
      <c r="D1369" s="720"/>
      <c r="E1369" s="505" t="s">
        <v>3610</v>
      </c>
      <c r="F1369" s="498" t="s">
        <v>2271</v>
      </c>
      <c r="G1369" s="498" t="s">
        <v>2271</v>
      </c>
      <c r="H1369" s="498" t="s">
        <v>2271</v>
      </c>
      <c r="I1369" s="498" t="s">
        <v>2271</v>
      </c>
      <c r="J1369" s="498" t="s">
        <v>2271</v>
      </c>
      <c r="K1369" s="498" t="s">
        <v>2271</v>
      </c>
      <c r="L1369" s="498" t="s">
        <v>2271</v>
      </c>
      <c r="M1369" s="498" t="s">
        <v>2271</v>
      </c>
      <c r="N1369" s="498" t="s">
        <v>2271</v>
      </c>
      <c r="O1369" s="498" t="s">
        <v>2271</v>
      </c>
      <c r="P1369" s="498" t="s">
        <v>2271</v>
      </c>
      <c r="Q1369" s="498" t="s">
        <v>2271</v>
      </c>
      <c r="R1369" s="498" t="s">
        <v>2271</v>
      </c>
      <c r="S1369" s="498" t="s">
        <v>2271</v>
      </c>
      <c r="T1369" s="498" t="s">
        <v>2271</v>
      </c>
      <c r="U1369" s="498" t="s">
        <v>2271</v>
      </c>
      <c r="V1369" s="498" t="s">
        <v>2271</v>
      </c>
      <c r="W1369" s="498" t="s">
        <v>2271</v>
      </c>
      <c r="X1369" s="498" t="s">
        <v>2271</v>
      </c>
      <c r="Y1369" s="498" t="s">
        <v>2271</v>
      </c>
      <c r="Z1369" s="498" t="s">
        <v>2271</v>
      </c>
      <c r="AA1369" s="498" t="s">
        <v>2271</v>
      </c>
      <c r="AB1369" s="498" t="s">
        <v>2271</v>
      </c>
      <c r="AC1369" s="498" t="s">
        <v>2271</v>
      </c>
      <c r="AD1369" s="498" t="s">
        <v>2271</v>
      </c>
      <c r="AE1369" s="498" t="s">
        <v>2271</v>
      </c>
      <c r="AF1369" s="498" t="s">
        <v>2271</v>
      </c>
      <c r="AG1369" s="498" t="s">
        <v>2271</v>
      </c>
      <c r="AH1369" s="498" t="s">
        <v>2271</v>
      </c>
      <c r="AI1369" s="713"/>
      <c r="AJ1369" s="713"/>
      <c r="AK1369" s="713"/>
      <c r="AL1369" s="713"/>
      <c r="AM1369"/>
    </row>
    <row r="1370" spans="2:39" ht="13.5" hidden="1" customHeight="1" outlineLevel="1" x14ac:dyDescent="0.3">
      <c r="B1370" s="724"/>
      <c r="C1370" s="725" t="s">
        <v>71</v>
      </c>
      <c r="D1370" s="720"/>
      <c r="E1370" s="505" t="s">
        <v>3611</v>
      </c>
      <c r="F1370" s="498" t="s">
        <v>2271</v>
      </c>
      <c r="G1370" s="498" t="s">
        <v>2271</v>
      </c>
      <c r="H1370" s="498" t="s">
        <v>2271</v>
      </c>
      <c r="I1370" s="498" t="s">
        <v>2271</v>
      </c>
      <c r="J1370" s="498" t="s">
        <v>2271</v>
      </c>
      <c r="K1370" s="498" t="s">
        <v>2271</v>
      </c>
      <c r="L1370" s="498" t="s">
        <v>2271</v>
      </c>
      <c r="M1370" s="498" t="s">
        <v>2271</v>
      </c>
      <c r="N1370" s="498" t="s">
        <v>2271</v>
      </c>
      <c r="O1370" s="498" t="s">
        <v>2271</v>
      </c>
      <c r="P1370" s="498" t="s">
        <v>2271</v>
      </c>
      <c r="Q1370" s="498" t="s">
        <v>2271</v>
      </c>
      <c r="R1370" s="498" t="s">
        <v>2271</v>
      </c>
      <c r="S1370" s="498" t="s">
        <v>2271</v>
      </c>
      <c r="T1370" s="498" t="s">
        <v>2271</v>
      </c>
      <c r="U1370" s="498" t="s">
        <v>2271</v>
      </c>
      <c r="V1370" s="498" t="s">
        <v>2271</v>
      </c>
      <c r="W1370" s="498" t="s">
        <v>2271</v>
      </c>
      <c r="X1370" s="498" t="s">
        <v>2271</v>
      </c>
      <c r="Y1370" s="498" t="s">
        <v>2271</v>
      </c>
      <c r="Z1370" s="498" t="s">
        <v>2271</v>
      </c>
      <c r="AA1370" s="498" t="s">
        <v>2271</v>
      </c>
      <c r="AB1370" s="498" t="s">
        <v>2271</v>
      </c>
      <c r="AC1370" s="498" t="s">
        <v>2271</v>
      </c>
      <c r="AD1370" s="498" t="s">
        <v>2271</v>
      </c>
      <c r="AE1370" s="498" t="s">
        <v>2271</v>
      </c>
      <c r="AF1370" s="498" t="s">
        <v>2271</v>
      </c>
      <c r="AG1370" s="498" t="s">
        <v>2271</v>
      </c>
      <c r="AH1370" s="498" t="s">
        <v>2271</v>
      </c>
      <c r="AI1370" s="713"/>
      <c r="AJ1370" s="713"/>
      <c r="AK1370" s="713"/>
      <c r="AL1370" s="713"/>
      <c r="AM1370"/>
    </row>
    <row r="1371" spans="2:39" ht="13.5" hidden="1" customHeight="1" outlineLevel="1" x14ac:dyDescent="0.3">
      <c r="B1371" s="726"/>
      <c r="C1371" s="727" t="s">
        <v>3612</v>
      </c>
      <c r="D1371" s="720"/>
      <c r="E1371" s="505" t="s">
        <v>3613</v>
      </c>
      <c r="F1371" s="498" t="s">
        <v>2271</v>
      </c>
      <c r="G1371" s="498" t="s">
        <v>2271</v>
      </c>
      <c r="H1371" s="498" t="s">
        <v>2271</v>
      </c>
      <c r="I1371" s="498" t="s">
        <v>2271</v>
      </c>
      <c r="J1371" s="498" t="s">
        <v>2271</v>
      </c>
      <c r="K1371" s="498" t="s">
        <v>2271</v>
      </c>
      <c r="L1371" s="498" t="s">
        <v>2271</v>
      </c>
      <c r="M1371" s="498" t="s">
        <v>2271</v>
      </c>
      <c r="N1371" s="498" t="s">
        <v>2271</v>
      </c>
      <c r="O1371" s="498" t="s">
        <v>2271</v>
      </c>
      <c r="P1371" s="498" t="s">
        <v>2271</v>
      </c>
      <c r="Q1371" s="498" t="s">
        <v>2271</v>
      </c>
      <c r="R1371" s="498" t="s">
        <v>2271</v>
      </c>
      <c r="S1371" s="498" t="s">
        <v>2271</v>
      </c>
      <c r="T1371" s="498" t="s">
        <v>2271</v>
      </c>
      <c r="U1371" s="498" t="s">
        <v>2271</v>
      </c>
      <c r="V1371" s="498" t="s">
        <v>2271</v>
      </c>
      <c r="W1371" s="498" t="s">
        <v>2271</v>
      </c>
      <c r="X1371" s="498" t="s">
        <v>2271</v>
      </c>
      <c r="Y1371" s="498" t="s">
        <v>2271</v>
      </c>
      <c r="Z1371" s="498" t="s">
        <v>2271</v>
      </c>
      <c r="AA1371" s="498" t="s">
        <v>2271</v>
      </c>
      <c r="AB1371" s="498" t="s">
        <v>2271</v>
      </c>
      <c r="AC1371" s="498" t="s">
        <v>2271</v>
      </c>
      <c r="AD1371" s="498" t="s">
        <v>2271</v>
      </c>
      <c r="AE1371" s="498" t="s">
        <v>2271</v>
      </c>
      <c r="AF1371" s="498" t="s">
        <v>2271</v>
      </c>
      <c r="AG1371" s="498" t="s">
        <v>2271</v>
      </c>
      <c r="AH1371" s="498" t="s">
        <v>2271</v>
      </c>
      <c r="AI1371" s="713"/>
      <c r="AJ1371" s="713"/>
      <c r="AK1371" s="713"/>
      <c r="AL1371" s="713"/>
      <c r="AM1371"/>
    </row>
    <row r="1372" spans="2:39" ht="13.5" hidden="1" customHeight="1" outlineLevel="1" x14ac:dyDescent="0.3">
      <c r="B1372" s="726"/>
      <c r="C1372" s="727" t="s">
        <v>3614</v>
      </c>
      <c r="D1372" s="720"/>
      <c r="E1372" s="505" t="s">
        <v>3615</v>
      </c>
      <c r="F1372" s="498" t="s">
        <v>2271</v>
      </c>
      <c r="G1372" s="498" t="s">
        <v>2271</v>
      </c>
      <c r="H1372" s="498" t="s">
        <v>2271</v>
      </c>
      <c r="I1372" s="498" t="s">
        <v>2271</v>
      </c>
      <c r="J1372" s="498" t="s">
        <v>2271</v>
      </c>
      <c r="K1372" s="498" t="s">
        <v>2271</v>
      </c>
      <c r="L1372" s="498" t="s">
        <v>2271</v>
      </c>
      <c r="M1372" s="498" t="s">
        <v>2271</v>
      </c>
      <c r="N1372" s="498" t="s">
        <v>2271</v>
      </c>
      <c r="O1372" s="498" t="s">
        <v>2271</v>
      </c>
      <c r="P1372" s="498" t="s">
        <v>2271</v>
      </c>
      <c r="Q1372" s="498" t="s">
        <v>2271</v>
      </c>
      <c r="R1372" s="498" t="s">
        <v>2271</v>
      </c>
      <c r="S1372" s="498" t="s">
        <v>2271</v>
      </c>
      <c r="T1372" s="498" t="s">
        <v>2271</v>
      </c>
      <c r="U1372" s="498" t="s">
        <v>2271</v>
      </c>
      <c r="V1372" s="498" t="s">
        <v>2271</v>
      </c>
      <c r="W1372" s="498" t="s">
        <v>2271</v>
      </c>
      <c r="X1372" s="498" t="s">
        <v>2271</v>
      </c>
      <c r="Y1372" s="498" t="s">
        <v>2271</v>
      </c>
      <c r="Z1372" s="498" t="s">
        <v>2271</v>
      </c>
      <c r="AA1372" s="498" t="s">
        <v>2271</v>
      </c>
      <c r="AB1372" s="498" t="s">
        <v>2271</v>
      </c>
      <c r="AC1372" s="498" t="s">
        <v>2271</v>
      </c>
      <c r="AD1372" s="498" t="s">
        <v>2271</v>
      </c>
      <c r="AE1372" s="498" t="s">
        <v>2271</v>
      </c>
      <c r="AF1372" s="498" t="s">
        <v>2271</v>
      </c>
      <c r="AG1372" s="498" t="s">
        <v>2271</v>
      </c>
      <c r="AH1372" s="498" t="s">
        <v>2271</v>
      </c>
      <c r="AI1372" s="713"/>
      <c r="AJ1372" s="713"/>
      <c r="AK1372" s="713"/>
      <c r="AL1372" s="713"/>
      <c r="AM1372"/>
    </row>
    <row r="1373" spans="2:39" ht="13.5" hidden="1" customHeight="1" outlineLevel="1" x14ac:dyDescent="0.3">
      <c r="B1373" s="726"/>
      <c r="C1373" s="727" t="s">
        <v>3616</v>
      </c>
      <c r="D1373" s="720"/>
      <c r="E1373" s="505" t="s">
        <v>3617</v>
      </c>
      <c r="F1373" s="498" t="s">
        <v>2271</v>
      </c>
      <c r="G1373" s="498" t="s">
        <v>2271</v>
      </c>
      <c r="H1373" s="498" t="s">
        <v>2271</v>
      </c>
      <c r="I1373" s="498" t="s">
        <v>2271</v>
      </c>
      <c r="J1373" s="498" t="s">
        <v>2271</v>
      </c>
      <c r="K1373" s="498" t="s">
        <v>2271</v>
      </c>
      <c r="L1373" s="498" t="s">
        <v>2271</v>
      </c>
      <c r="M1373" s="498" t="s">
        <v>2271</v>
      </c>
      <c r="N1373" s="498" t="s">
        <v>2271</v>
      </c>
      <c r="O1373" s="498" t="s">
        <v>2271</v>
      </c>
      <c r="P1373" s="498" t="s">
        <v>2271</v>
      </c>
      <c r="Q1373" s="498" t="s">
        <v>2271</v>
      </c>
      <c r="R1373" s="498" t="s">
        <v>2271</v>
      </c>
      <c r="S1373" s="498" t="s">
        <v>2271</v>
      </c>
      <c r="T1373" s="498" t="s">
        <v>2271</v>
      </c>
      <c r="U1373" s="498" t="s">
        <v>2271</v>
      </c>
      <c r="V1373" s="498" t="s">
        <v>2271</v>
      </c>
      <c r="W1373" s="498" t="s">
        <v>2271</v>
      </c>
      <c r="X1373" s="498" t="s">
        <v>2271</v>
      </c>
      <c r="Y1373" s="498" t="s">
        <v>2271</v>
      </c>
      <c r="Z1373" s="498" t="s">
        <v>2271</v>
      </c>
      <c r="AA1373" s="498" t="s">
        <v>2271</v>
      </c>
      <c r="AB1373" s="498" t="s">
        <v>2271</v>
      </c>
      <c r="AC1373" s="498" t="s">
        <v>2271</v>
      </c>
      <c r="AD1373" s="498" t="s">
        <v>2271</v>
      </c>
      <c r="AE1373" s="498" t="s">
        <v>2271</v>
      </c>
      <c r="AF1373" s="498" t="s">
        <v>2271</v>
      </c>
      <c r="AG1373" s="498" t="s">
        <v>2271</v>
      </c>
      <c r="AH1373" s="498" t="s">
        <v>2271</v>
      </c>
      <c r="AI1373" s="713"/>
      <c r="AJ1373" s="713"/>
      <c r="AK1373" s="713"/>
      <c r="AL1373" s="713"/>
      <c r="AM1373"/>
    </row>
    <row r="1374" spans="2:39" ht="13.5" hidden="1" customHeight="1" outlineLevel="1" x14ac:dyDescent="0.3">
      <c r="B1374" s="726"/>
      <c r="C1374" s="727" t="s">
        <v>3618</v>
      </c>
      <c r="D1374" s="720"/>
      <c r="E1374" s="505" t="s">
        <v>3619</v>
      </c>
      <c r="F1374" s="498" t="s">
        <v>2271</v>
      </c>
      <c r="G1374" s="498" t="s">
        <v>2271</v>
      </c>
      <c r="H1374" s="498" t="s">
        <v>2271</v>
      </c>
      <c r="I1374" s="498" t="s">
        <v>2271</v>
      </c>
      <c r="J1374" s="498" t="s">
        <v>2271</v>
      </c>
      <c r="K1374" s="498" t="s">
        <v>2271</v>
      </c>
      <c r="L1374" s="498" t="s">
        <v>2271</v>
      </c>
      <c r="M1374" s="498" t="s">
        <v>2271</v>
      </c>
      <c r="N1374" s="498" t="s">
        <v>2271</v>
      </c>
      <c r="O1374" s="498" t="s">
        <v>2271</v>
      </c>
      <c r="P1374" s="498" t="s">
        <v>2271</v>
      </c>
      <c r="Q1374" s="498" t="s">
        <v>2271</v>
      </c>
      <c r="R1374" s="498" t="s">
        <v>2271</v>
      </c>
      <c r="S1374" s="498" t="s">
        <v>2271</v>
      </c>
      <c r="T1374" s="498" t="s">
        <v>2271</v>
      </c>
      <c r="U1374" s="498" t="s">
        <v>2271</v>
      </c>
      <c r="V1374" s="498" t="s">
        <v>2271</v>
      </c>
      <c r="W1374" s="498" t="s">
        <v>2271</v>
      </c>
      <c r="X1374" s="498" t="s">
        <v>2271</v>
      </c>
      <c r="Y1374" s="498" t="s">
        <v>2271</v>
      </c>
      <c r="Z1374" s="498" t="s">
        <v>2271</v>
      </c>
      <c r="AA1374" s="498" t="s">
        <v>2271</v>
      </c>
      <c r="AB1374" s="498" t="s">
        <v>2271</v>
      </c>
      <c r="AC1374" s="498" t="s">
        <v>2271</v>
      </c>
      <c r="AD1374" s="498" t="s">
        <v>2271</v>
      </c>
      <c r="AE1374" s="498" t="s">
        <v>2271</v>
      </c>
      <c r="AF1374" s="498" t="s">
        <v>2271</v>
      </c>
      <c r="AG1374" s="498" t="s">
        <v>2271</v>
      </c>
      <c r="AH1374" s="498" t="s">
        <v>2271</v>
      </c>
      <c r="AI1374" s="713"/>
      <c r="AJ1374" s="713"/>
      <c r="AK1374" s="713"/>
      <c r="AL1374" s="713"/>
      <c r="AM1374"/>
    </row>
    <row r="1375" spans="2:39" ht="13.5" hidden="1" customHeight="1" outlineLevel="1" x14ac:dyDescent="0.3">
      <c r="B1375" s="730"/>
      <c r="C1375" s="719" t="s">
        <v>434</v>
      </c>
      <c r="D1375" s="720"/>
      <c r="E1375" s="505" t="s">
        <v>3620</v>
      </c>
      <c r="F1375" s="498" t="s">
        <v>2271</v>
      </c>
      <c r="G1375" s="498" t="s">
        <v>2271</v>
      </c>
      <c r="H1375" s="498" t="s">
        <v>2271</v>
      </c>
      <c r="I1375" s="498" t="s">
        <v>2271</v>
      </c>
      <c r="J1375" s="498" t="s">
        <v>2271</v>
      </c>
      <c r="K1375" s="498" t="s">
        <v>2271</v>
      </c>
      <c r="L1375" s="498" t="s">
        <v>2271</v>
      </c>
      <c r="M1375" s="498" t="s">
        <v>2271</v>
      </c>
      <c r="N1375" s="498" t="s">
        <v>2271</v>
      </c>
      <c r="O1375" s="498" t="s">
        <v>2271</v>
      </c>
      <c r="P1375" s="498" t="s">
        <v>2271</v>
      </c>
      <c r="Q1375" s="498" t="s">
        <v>2271</v>
      </c>
      <c r="R1375" s="498" t="s">
        <v>2271</v>
      </c>
      <c r="S1375" s="498" t="s">
        <v>2271</v>
      </c>
      <c r="T1375" s="498" t="s">
        <v>2271</v>
      </c>
      <c r="U1375" s="498" t="s">
        <v>2271</v>
      </c>
      <c r="V1375" s="498" t="s">
        <v>2271</v>
      </c>
      <c r="W1375" s="498" t="s">
        <v>2271</v>
      </c>
      <c r="X1375" s="498" t="s">
        <v>2271</v>
      </c>
      <c r="Y1375" s="498" t="s">
        <v>2271</v>
      </c>
      <c r="Z1375" s="498" t="s">
        <v>2271</v>
      </c>
      <c r="AA1375" s="498" t="s">
        <v>2271</v>
      </c>
      <c r="AB1375" s="498" t="s">
        <v>2271</v>
      </c>
      <c r="AC1375" s="498" t="s">
        <v>2271</v>
      </c>
      <c r="AD1375" s="498" t="s">
        <v>2271</v>
      </c>
      <c r="AE1375" s="498" t="s">
        <v>2271</v>
      </c>
      <c r="AF1375" s="498" t="s">
        <v>2271</v>
      </c>
      <c r="AG1375" s="498" t="s">
        <v>2271</v>
      </c>
      <c r="AH1375" s="498" t="s">
        <v>2271</v>
      </c>
      <c r="AI1375" s="713"/>
      <c r="AJ1375" s="713"/>
      <c r="AK1375" s="713"/>
      <c r="AL1375" s="713"/>
      <c r="AM1375"/>
    </row>
    <row r="1376" spans="2:39" ht="13.5" hidden="1" customHeight="1" outlineLevel="1" x14ac:dyDescent="0.3">
      <c r="B1376" s="724"/>
      <c r="C1376" s="725" t="s">
        <v>2193</v>
      </c>
      <c r="D1376" s="720"/>
      <c r="E1376" s="505" t="s">
        <v>3621</v>
      </c>
      <c r="F1376" s="498" t="s">
        <v>2271</v>
      </c>
      <c r="G1376" s="498" t="s">
        <v>2271</v>
      </c>
      <c r="H1376" s="498" t="s">
        <v>2271</v>
      </c>
      <c r="I1376" s="498" t="s">
        <v>2271</v>
      </c>
      <c r="J1376" s="498" t="s">
        <v>2271</v>
      </c>
      <c r="K1376" s="498" t="s">
        <v>2271</v>
      </c>
      <c r="L1376" s="498" t="s">
        <v>2271</v>
      </c>
      <c r="M1376" s="498" t="s">
        <v>2271</v>
      </c>
      <c r="N1376" s="498" t="s">
        <v>2271</v>
      </c>
      <c r="O1376" s="498" t="s">
        <v>2271</v>
      </c>
      <c r="P1376" s="498" t="s">
        <v>2271</v>
      </c>
      <c r="Q1376" s="498" t="s">
        <v>2271</v>
      </c>
      <c r="R1376" s="498" t="s">
        <v>2271</v>
      </c>
      <c r="S1376" s="498" t="s">
        <v>2271</v>
      </c>
      <c r="T1376" s="498" t="s">
        <v>2271</v>
      </c>
      <c r="U1376" s="498" t="s">
        <v>2271</v>
      </c>
      <c r="V1376" s="498" t="s">
        <v>2271</v>
      </c>
      <c r="W1376" s="498" t="s">
        <v>2271</v>
      </c>
      <c r="X1376" s="498" t="s">
        <v>2271</v>
      </c>
      <c r="Y1376" s="498" t="s">
        <v>2271</v>
      </c>
      <c r="Z1376" s="498" t="s">
        <v>2271</v>
      </c>
      <c r="AA1376" s="498" t="s">
        <v>2271</v>
      </c>
      <c r="AB1376" s="498" t="s">
        <v>2271</v>
      </c>
      <c r="AC1376" s="498" t="s">
        <v>2271</v>
      </c>
      <c r="AD1376" s="498" t="s">
        <v>2271</v>
      </c>
      <c r="AE1376" s="498" t="s">
        <v>2271</v>
      </c>
      <c r="AF1376" s="498" t="s">
        <v>2271</v>
      </c>
      <c r="AG1376" s="498" t="s">
        <v>2271</v>
      </c>
      <c r="AH1376" s="498" t="s">
        <v>2271</v>
      </c>
      <c r="AI1376" s="713"/>
      <c r="AJ1376" s="713"/>
      <c r="AK1376" s="713"/>
      <c r="AL1376" s="713"/>
      <c r="AM1376"/>
    </row>
    <row r="1377" spans="2:39" ht="13.5" hidden="1" customHeight="1" outlineLevel="1" x14ac:dyDescent="0.3">
      <c r="B1377" s="730"/>
      <c r="C1377" s="719" t="s">
        <v>3622</v>
      </c>
      <c r="D1377" s="720"/>
      <c r="E1377" s="505" t="s">
        <v>3623</v>
      </c>
      <c r="F1377" s="498" t="s">
        <v>2271</v>
      </c>
      <c r="G1377" s="498" t="s">
        <v>2271</v>
      </c>
      <c r="H1377" s="498" t="s">
        <v>2271</v>
      </c>
      <c r="I1377" s="498" t="s">
        <v>2271</v>
      </c>
      <c r="J1377" s="498" t="s">
        <v>2271</v>
      </c>
      <c r="K1377" s="498" t="s">
        <v>2271</v>
      </c>
      <c r="L1377" s="498" t="s">
        <v>2271</v>
      </c>
      <c r="M1377" s="498" t="s">
        <v>2271</v>
      </c>
      <c r="N1377" s="498" t="s">
        <v>2271</v>
      </c>
      <c r="O1377" s="498" t="s">
        <v>2271</v>
      </c>
      <c r="P1377" s="498" t="s">
        <v>2271</v>
      </c>
      <c r="Q1377" s="498" t="s">
        <v>2271</v>
      </c>
      <c r="R1377" s="498" t="s">
        <v>2271</v>
      </c>
      <c r="S1377" s="498" t="s">
        <v>2271</v>
      </c>
      <c r="T1377" s="498" t="s">
        <v>2271</v>
      </c>
      <c r="U1377" s="498" t="s">
        <v>2271</v>
      </c>
      <c r="V1377" s="498" t="s">
        <v>2271</v>
      </c>
      <c r="W1377" s="498" t="s">
        <v>2271</v>
      </c>
      <c r="X1377" s="498" t="s">
        <v>2271</v>
      </c>
      <c r="Y1377" s="498" t="s">
        <v>2271</v>
      </c>
      <c r="Z1377" s="498" t="s">
        <v>2271</v>
      </c>
      <c r="AA1377" s="498" t="s">
        <v>2271</v>
      </c>
      <c r="AB1377" s="498" t="s">
        <v>2271</v>
      </c>
      <c r="AC1377" s="498" t="s">
        <v>2271</v>
      </c>
      <c r="AD1377" s="498" t="s">
        <v>2271</v>
      </c>
      <c r="AE1377" s="498" t="s">
        <v>2271</v>
      </c>
      <c r="AF1377" s="498" t="s">
        <v>2271</v>
      </c>
      <c r="AG1377" s="498" t="s">
        <v>2271</v>
      </c>
      <c r="AH1377" s="498" t="s">
        <v>2271</v>
      </c>
      <c r="AI1377" s="713"/>
      <c r="AJ1377" s="713"/>
      <c r="AK1377" s="713"/>
      <c r="AL1377" s="713"/>
      <c r="AM1377"/>
    </row>
    <row r="1378" spans="2:39" ht="13.5" hidden="1" customHeight="1" outlineLevel="1" x14ac:dyDescent="0.35">
      <c r="B1378" s="730"/>
      <c r="C1378" s="723"/>
      <c r="D1378" s="720"/>
      <c r="E1378" s="704"/>
      <c r="F1378" s="517"/>
      <c r="G1378" s="517"/>
      <c r="H1378" s="517"/>
      <c r="I1378" s="517"/>
      <c r="J1378" s="517"/>
      <c r="K1378" s="517"/>
      <c r="L1378" s="517"/>
      <c r="M1378" s="517"/>
      <c r="N1378" s="517"/>
      <c r="O1378" s="517"/>
      <c r="P1378" s="517"/>
      <c r="Q1378" s="517"/>
      <c r="R1378" s="517"/>
      <c r="S1378" s="517"/>
      <c r="T1378" s="517"/>
      <c r="U1378" s="517"/>
      <c r="V1378" s="517"/>
      <c r="W1378" s="517"/>
      <c r="X1378" s="517"/>
      <c r="Y1378" s="517"/>
      <c r="Z1378" s="517"/>
      <c r="AA1378" s="517"/>
      <c r="AB1378" s="517"/>
      <c r="AC1378" s="517"/>
      <c r="AD1378" s="517"/>
      <c r="AE1378" s="517"/>
      <c r="AF1378" s="517"/>
      <c r="AG1378" s="517"/>
      <c r="AH1378" s="517"/>
      <c r="AI1378" s="713"/>
      <c r="AJ1378" s="713"/>
      <c r="AK1378" s="713"/>
      <c r="AL1378" s="713"/>
      <c r="AM1378"/>
    </row>
    <row r="1379" spans="2:39" ht="13.5" customHeight="1" collapsed="1" x14ac:dyDescent="0.35">
      <c r="B1379" s="297" t="s">
        <v>2345</v>
      </c>
      <c r="C1379" s="719" t="s">
        <v>3624</v>
      </c>
      <c r="D1379" s="720"/>
      <c r="E1379" s="721"/>
      <c r="F1379" s="753"/>
      <c r="G1379" s="753"/>
      <c r="H1379" s="753"/>
      <c r="I1379" s="753"/>
      <c r="J1379" s="753"/>
      <c r="K1379" s="753"/>
      <c r="L1379" s="753"/>
      <c r="M1379" s="753"/>
      <c r="N1379" s="753"/>
      <c r="O1379" s="753"/>
      <c r="P1379" s="753"/>
      <c r="Q1379" s="753"/>
      <c r="R1379" s="753"/>
      <c r="S1379" s="753"/>
      <c r="T1379" s="753"/>
      <c r="U1379" s="753"/>
      <c r="V1379" s="753"/>
      <c r="W1379" s="753"/>
      <c r="X1379" s="753"/>
      <c r="Y1379" s="753"/>
      <c r="Z1379" s="753"/>
      <c r="AA1379" s="753"/>
      <c r="AB1379" s="753"/>
      <c r="AC1379" s="753"/>
      <c r="AD1379" s="753"/>
      <c r="AE1379" s="753"/>
      <c r="AF1379" s="753"/>
      <c r="AG1379" s="753"/>
      <c r="AH1379" s="753"/>
      <c r="AI1379" s="713"/>
      <c r="AJ1379" s="713"/>
      <c r="AK1379" s="713"/>
      <c r="AL1379" s="713"/>
      <c r="AM1379"/>
    </row>
    <row r="1380" spans="2:39" ht="13.5" customHeight="1" x14ac:dyDescent="0.35">
      <c r="B1380" s="722"/>
      <c r="C1380" s="723"/>
      <c r="D1380" s="720"/>
      <c r="E1380" s="503"/>
      <c r="F1380" s="504" t="s">
        <v>237</v>
      </c>
      <c r="G1380" s="504" t="s">
        <v>238</v>
      </c>
      <c r="H1380" s="504" t="s">
        <v>239</v>
      </c>
      <c r="I1380" s="504" t="s">
        <v>240</v>
      </c>
      <c r="J1380" s="504" t="s">
        <v>241</v>
      </c>
      <c r="K1380" s="504" t="s">
        <v>242</v>
      </c>
      <c r="L1380" s="504" t="s">
        <v>243</v>
      </c>
      <c r="M1380" s="504" t="s">
        <v>244</v>
      </c>
      <c r="N1380" s="504" t="s">
        <v>245</v>
      </c>
      <c r="O1380" s="504" t="s">
        <v>246</v>
      </c>
      <c r="P1380" s="504" t="s">
        <v>247</v>
      </c>
      <c r="Q1380" s="504" t="s">
        <v>248</v>
      </c>
      <c r="R1380" s="504" t="s">
        <v>249</v>
      </c>
      <c r="S1380" s="504" t="s">
        <v>250</v>
      </c>
      <c r="T1380" s="504" t="s">
        <v>251</v>
      </c>
      <c r="U1380" s="504" t="s">
        <v>252</v>
      </c>
      <c r="V1380" s="504" t="s">
        <v>253</v>
      </c>
      <c r="W1380" s="504" t="s">
        <v>254</v>
      </c>
      <c r="X1380" s="504" t="s">
        <v>255</v>
      </c>
      <c r="Y1380" s="504" t="s">
        <v>256</v>
      </c>
      <c r="Z1380" s="504" t="s">
        <v>257</v>
      </c>
      <c r="AA1380" s="504" t="s">
        <v>258</v>
      </c>
      <c r="AB1380" s="504" t="s">
        <v>259</v>
      </c>
      <c r="AC1380" s="504" t="s">
        <v>260</v>
      </c>
      <c r="AD1380" s="504" t="s">
        <v>261</v>
      </c>
      <c r="AE1380" s="504" t="s">
        <v>262</v>
      </c>
      <c r="AF1380" s="504" t="s">
        <v>263</v>
      </c>
      <c r="AG1380" s="504" t="s">
        <v>264</v>
      </c>
      <c r="AH1380" s="504" t="s">
        <v>265</v>
      </c>
      <c r="AI1380" s="713"/>
      <c r="AJ1380" s="713"/>
      <c r="AK1380" s="713"/>
      <c r="AL1380" s="713"/>
      <c r="AM1380"/>
    </row>
    <row r="1381" spans="2:39" ht="13.5" hidden="1" customHeight="1" outlineLevel="1" x14ac:dyDescent="0.3">
      <c r="B1381" s="724"/>
      <c r="C1381" s="725" t="s">
        <v>66</v>
      </c>
      <c r="D1381" s="720"/>
      <c r="E1381" s="505" t="s">
        <v>3625</v>
      </c>
      <c r="F1381" s="498" t="s">
        <v>2271</v>
      </c>
      <c r="G1381" s="498" t="s">
        <v>2271</v>
      </c>
      <c r="H1381" s="498" t="s">
        <v>2271</v>
      </c>
      <c r="I1381" s="498" t="s">
        <v>2271</v>
      </c>
      <c r="J1381" s="498" t="s">
        <v>2271</v>
      </c>
      <c r="K1381" s="498" t="s">
        <v>2271</v>
      </c>
      <c r="L1381" s="498" t="s">
        <v>2271</v>
      </c>
      <c r="M1381" s="498" t="s">
        <v>2271</v>
      </c>
      <c r="N1381" s="498" t="s">
        <v>2271</v>
      </c>
      <c r="O1381" s="498" t="s">
        <v>2271</v>
      </c>
      <c r="P1381" s="498" t="s">
        <v>2271</v>
      </c>
      <c r="Q1381" s="498" t="s">
        <v>2271</v>
      </c>
      <c r="R1381" s="498" t="s">
        <v>2271</v>
      </c>
      <c r="S1381" s="498" t="s">
        <v>2271</v>
      </c>
      <c r="T1381" s="498" t="s">
        <v>2271</v>
      </c>
      <c r="U1381" s="498" t="s">
        <v>2271</v>
      </c>
      <c r="V1381" s="498" t="s">
        <v>2271</v>
      </c>
      <c r="W1381" s="498" t="s">
        <v>2271</v>
      </c>
      <c r="X1381" s="498" t="s">
        <v>2271</v>
      </c>
      <c r="Y1381" s="498" t="s">
        <v>2271</v>
      </c>
      <c r="Z1381" s="498" t="s">
        <v>2271</v>
      </c>
      <c r="AA1381" s="498" t="s">
        <v>2271</v>
      </c>
      <c r="AB1381" s="498" t="s">
        <v>2271</v>
      </c>
      <c r="AC1381" s="498" t="s">
        <v>2271</v>
      </c>
      <c r="AD1381" s="498" t="s">
        <v>2271</v>
      </c>
      <c r="AE1381" s="498" t="s">
        <v>2271</v>
      </c>
      <c r="AF1381" s="498" t="s">
        <v>2271</v>
      </c>
      <c r="AG1381" s="498" t="s">
        <v>2271</v>
      </c>
      <c r="AH1381" s="498" t="s">
        <v>2271</v>
      </c>
      <c r="AI1381" s="713"/>
      <c r="AJ1381" s="713"/>
      <c r="AK1381" s="713"/>
      <c r="AL1381" s="713"/>
      <c r="AM1381"/>
    </row>
    <row r="1382" spans="2:39" ht="13.5" hidden="1" customHeight="1" outlineLevel="1" x14ac:dyDescent="0.3">
      <c r="B1382" s="726"/>
      <c r="C1382" s="727" t="s">
        <v>418</v>
      </c>
      <c r="D1382" s="720"/>
      <c r="E1382" s="505" t="s">
        <v>3626</v>
      </c>
      <c r="F1382" s="498" t="s">
        <v>2271</v>
      </c>
      <c r="G1382" s="498" t="s">
        <v>2271</v>
      </c>
      <c r="H1382" s="498" t="s">
        <v>2271</v>
      </c>
      <c r="I1382" s="498" t="s">
        <v>2271</v>
      </c>
      <c r="J1382" s="498" t="s">
        <v>2271</v>
      </c>
      <c r="K1382" s="498" t="s">
        <v>2271</v>
      </c>
      <c r="L1382" s="498" t="s">
        <v>2271</v>
      </c>
      <c r="M1382" s="498" t="s">
        <v>2271</v>
      </c>
      <c r="N1382" s="498" t="s">
        <v>2271</v>
      </c>
      <c r="O1382" s="498" t="s">
        <v>2271</v>
      </c>
      <c r="P1382" s="498" t="s">
        <v>2271</v>
      </c>
      <c r="Q1382" s="498" t="s">
        <v>2271</v>
      </c>
      <c r="R1382" s="498" t="s">
        <v>2271</v>
      </c>
      <c r="S1382" s="498" t="s">
        <v>2271</v>
      </c>
      <c r="T1382" s="498" t="s">
        <v>2271</v>
      </c>
      <c r="U1382" s="498" t="s">
        <v>2271</v>
      </c>
      <c r="V1382" s="498" t="s">
        <v>2271</v>
      </c>
      <c r="W1382" s="498" t="s">
        <v>2271</v>
      </c>
      <c r="X1382" s="498" t="s">
        <v>2271</v>
      </c>
      <c r="Y1382" s="498" t="s">
        <v>2271</v>
      </c>
      <c r="Z1382" s="498" t="s">
        <v>2271</v>
      </c>
      <c r="AA1382" s="498" t="s">
        <v>2271</v>
      </c>
      <c r="AB1382" s="498" t="s">
        <v>2271</v>
      </c>
      <c r="AC1382" s="498" t="s">
        <v>2271</v>
      </c>
      <c r="AD1382" s="498" t="s">
        <v>2271</v>
      </c>
      <c r="AE1382" s="498" t="s">
        <v>2271</v>
      </c>
      <c r="AF1382" s="498" t="s">
        <v>2271</v>
      </c>
      <c r="AG1382" s="498" t="s">
        <v>2271</v>
      </c>
      <c r="AH1382" s="498" t="s">
        <v>2271</v>
      </c>
      <c r="AI1382" s="713"/>
      <c r="AJ1382" s="713"/>
      <c r="AK1382" s="713"/>
      <c r="AL1382" s="713"/>
      <c r="AM1382"/>
    </row>
    <row r="1383" spans="2:39" ht="13.5" hidden="1" customHeight="1" outlineLevel="1" x14ac:dyDescent="0.3">
      <c r="B1383" s="726"/>
      <c r="C1383" s="727" t="s">
        <v>419</v>
      </c>
      <c r="D1383" s="720"/>
      <c r="E1383" s="505" t="s">
        <v>3627</v>
      </c>
      <c r="F1383" s="498" t="s">
        <v>2271</v>
      </c>
      <c r="G1383" s="498" t="s">
        <v>2271</v>
      </c>
      <c r="H1383" s="498" t="s">
        <v>2271</v>
      </c>
      <c r="I1383" s="498" t="s">
        <v>2271</v>
      </c>
      <c r="J1383" s="498" t="s">
        <v>2271</v>
      </c>
      <c r="K1383" s="498" t="s">
        <v>2271</v>
      </c>
      <c r="L1383" s="498" t="s">
        <v>2271</v>
      </c>
      <c r="M1383" s="498" t="s">
        <v>2271</v>
      </c>
      <c r="N1383" s="498" t="s">
        <v>2271</v>
      </c>
      <c r="O1383" s="498" t="s">
        <v>2271</v>
      </c>
      <c r="P1383" s="498" t="s">
        <v>2271</v>
      </c>
      <c r="Q1383" s="498" t="s">
        <v>2271</v>
      </c>
      <c r="R1383" s="498" t="s">
        <v>2271</v>
      </c>
      <c r="S1383" s="498" t="s">
        <v>2271</v>
      </c>
      <c r="T1383" s="498" t="s">
        <v>2271</v>
      </c>
      <c r="U1383" s="498" t="s">
        <v>2271</v>
      </c>
      <c r="V1383" s="498" t="s">
        <v>2271</v>
      </c>
      <c r="W1383" s="498" t="s">
        <v>2271</v>
      </c>
      <c r="X1383" s="498" t="s">
        <v>2271</v>
      </c>
      <c r="Y1383" s="498" t="s">
        <v>2271</v>
      </c>
      <c r="Z1383" s="498" t="s">
        <v>2271</v>
      </c>
      <c r="AA1383" s="498" t="s">
        <v>2271</v>
      </c>
      <c r="AB1383" s="498" t="s">
        <v>2271</v>
      </c>
      <c r="AC1383" s="498" t="s">
        <v>2271</v>
      </c>
      <c r="AD1383" s="498" t="s">
        <v>2271</v>
      </c>
      <c r="AE1383" s="498" t="s">
        <v>2271</v>
      </c>
      <c r="AF1383" s="498" t="s">
        <v>2271</v>
      </c>
      <c r="AG1383" s="498" t="s">
        <v>2271</v>
      </c>
      <c r="AH1383" s="498" t="s">
        <v>2271</v>
      </c>
      <c r="AI1383" s="713"/>
      <c r="AJ1383" s="713"/>
      <c r="AK1383" s="713"/>
      <c r="AL1383" s="713"/>
      <c r="AM1383"/>
    </row>
    <row r="1384" spans="2:39" ht="13.5" hidden="1" customHeight="1" outlineLevel="1" x14ac:dyDescent="0.3">
      <c r="B1384" s="728"/>
      <c r="C1384" s="729" t="s">
        <v>420</v>
      </c>
      <c r="D1384" s="720"/>
      <c r="E1384" s="505" t="s">
        <v>3628</v>
      </c>
      <c r="F1384" s="498" t="s">
        <v>2271</v>
      </c>
      <c r="G1384" s="498" t="s">
        <v>2271</v>
      </c>
      <c r="H1384" s="498" t="s">
        <v>2271</v>
      </c>
      <c r="I1384" s="498" t="s">
        <v>2271</v>
      </c>
      <c r="J1384" s="498" t="s">
        <v>2271</v>
      </c>
      <c r="K1384" s="498" t="s">
        <v>2271</v>
      </c>
      <c r="L1384" s="498" t="s">
        <v>2271</v>
      </c>
      <c r="M1384" s="498" t="s">
        <v>2271</v>
      </c>
      <c r="N1384" s="498" t="s">
        <v>2271</v>
      </c>
      <c r="O1384" s="498" t="s">
        <v>2271</v>
      </c>
      <c r="P1384" s="498" t="s">
        <v>2271</v>
      </c>
      <c r="Q1384" s="498" t="s">
        <v>2271</v>
      </c>
      <c r="R1384" s="498" t="s">
        <v>2271</v>
      </c>
      <c r="S1384" s="498" t="s">
        <v>2271</v>
      </c>
      <c r="T1384" s="498" t="s">
        <v>2271</v>
      </c>
      <c r="U1384" s="498" t="s">
        <v>2271</v>
      </c>
      <c r="V1384" s="498" t="s">
        <v>2271</v>
      </c>
      <c r="W1384" s="498" t="s">
        <v>2271</v>
      </c>
      <c r="X1384" s="498" t="s">
        <v>2271</v>
      </c>
      <c r="Y1384" s="498" t="s">
        <v>2271</v>
      </c>
      <c r="Z1384" s="498" t="s">
        <v>2271</v>
      </c>
      <c r="AA1384" s="498" t="s">
        <v>2271</v>
      </c>
      <c r="AB1384" s="498" t="s">
        <v>2271</v>
      </c>
      <c r="AC1384" s="498" t="s">
        <v>2271</v>
      </c>
      <c r="AD1384" s="498" t="s">
        <v>2271</v>
      </c>
      <c r="AE1384" s="498" t="s">
        <v>2271</v>
      </c>
      <c r="AF1384" s="498" t="s">
        <v>2271</v>
      </c>
      <c r="AG1384" s="498" t="s">
        <v>2271</v>
      </c>
      <c r="AH1384" s="498" t="s">
        <v>2271</v>
      </c>
      <c r="AI1384" s="713"/>
      <c r="AJ1384" s="713"/>
      <c r="AK1384" s="713"/>
      <c r="AL1384" s="713"/>
      <c r="AM1384"/>
    </row>
    <row r="1385" spans="2:39" ht="13.5" hidden="1" customHeight="1" outlineLevel="1" x14ac:dyDescent="0.3">
      <c r="B1385" s="724"/>
      <c r="C1385" s="725" t="s">
        <v>421</v>
      </c>
      <c r="D1385" s="720"/>
      <c r="E1385" s="505" t="s">
        <v>3629</v>
      </c>
      <c r="F1385" s="498" t="s">
        <v>2271</v>
      </c>
      <c r="G1385" s="498" t="s">
        <v>2271</v>
      </c>
      <c r="H1385" s="498" t="s">
        <v>2271</v>
      </c>
      <c r="I1385" s="498" t="s">
        <v>2271</v>
      </c>
      <c r="J1385" s="498" t="s">
        <v>2271</v>
      </c>
      <c r="K1385" s="498" t="s">
        <v>2271</v>
      </c>
      <c r="L1385" s="498" t="s">
        <v>2271</v>
      </c>
      <c r="M1385" s="498" t="s">
        <v>2271</v>
      </c>
      <c r="N1385" s="498" t="s">
        <v>2271</v>
      </c>
      <c r="O1385" s="498" t="s">
        <v>2271</v>
      </c>
      <c r="P1385" s="498" t="s">
        <v>2271</v>
      </c>
      <c r="Q1385" s="498" t="s">
        <v>2271</v>
      </c>
      <c r="R1385" s="498" t="s">
        <v>2271</v>
      </c>
      <c r="S1385" s="498" t="s">
        <v>2271</v>
      </c>
      <c r="T1385" s="498" t="s">
        <v>2271</v>
      </c>
      <c r="U1385" s="498" t="s">
        <v>2271</v>
      </c>
      <c r="V1385" s="498" t="s">
        <v>2271</v>
      </c>
      <c r="W1385" s="498" t="s">
        <v>2271</v>
      </c>
      <c r="X1385" s="498" t="s">
        <v>2271</v>
      </c>
      <c r="Y1385" s="498" t="s">
        <v>2271</v>
      </c>
      <c r="Z1385" s="498" t="s">
        <v>2271</v>
      </c>
      <c r="AA1385" s="498" t="s">
        <v>2271</v>
      </c>
      <c r="AB1385" s="498" t="s">
        <v>2271</v>
      </c>
      <c r="AC1385" s="498" t="s">
        <v>2271</v>
      </c>
      <c r="AD1385" s="498" t="s">
        <v>2271</v>
      </c>
      <c r="AE1385" s="498" t="s">
        <v>2271</v>
      </c>
      <c r="AF1385" s="498" t="s">
        <v>2271</v>
      </c>
      <c r="AG1385" s="498" t="s">
        <v>2271</v>
      </c>
      <c r="AH1385" s="498" t="s">
        <v>2271</v>
      </c>
      <c r="AI1385" s="713"/>
      <c r="AJ1385" s="713"/>
      <c r="AK1385" s="713"/>
      <c r="AL1385" s="713"/>
      <c r="AM1385"/>
    </row>
    <row r="1386" spans="2:39" ht="13.5" hidden="1" customHeight="1" outlineLevel="1" x14ac:dyDescent="0.3">
      <c r="B1386" s="726"/>
      <c r="C1386" s="727" t="s">
        <v>422</v>
      </c>
      <c r="D1386" s="720"/>
      <c r="E1386" s="505" t="s">
        <v>3630</v>
      </c>
      <c r="F1386" s="498" t="s">
        <v>2271</v>
      </c>
      <c r="G1386" s="498" t="s">
        <v>2271</v>
      </c>
      <c r="H1386" s="498" t="s">
        <v>2271</v>
      </c>
      <c r="I1386" s="498" t="s">
        <v>2271</v>
      </c>
      <c r="J1386" s="498" t="s">
        <v>2271</v>
      </c>
      <c r="K1386" s="498" t="s">
        <v>2271</v>
      </c>
      <c r="L1386" s="498" t="s">
        <v>2271</v>
      </c>
      <c r="M1386" s="498" t="s">
        <v>2271</v>
      </c>
      <c r="N1386" s="498" t="s">
        <v>2271</v>
      </c>
      <c r="O1386" s="498" t="s">
        <v>2271</v>
      </c>
      <c r="P1386" s="498" t="s">
        <v>2271</v>
      </c>
      <c r="Q1386" s="498" t="s">
        <v>2271</v>
      </c>
      <c r="R1386" s="498" t="s">
        <v>2271</v>
      </c>
      <c r="S1386" s="498" t="s">
        <v>2271</v>
      </c>
      <c r="T1386" s="498" t="s">
        <v>2271</v>
      </c>
      <c r="U1386" s="498" t="s">
        <v>2271</v>
      </c>
      <c r="V1386" s="498" t="s">
        <v>2271</v>
      </c>
      <c r="W1386" s="498" t="s">
        <v>2271</v>
      </c>
      <c r="X1386" s="498" t="s">
        <v>2271</v>
      </c>
      <c r="Y1386" s="498" t="s">
        <v>2271</v>
      </c>
      <c r="Z1386" s="498" t="s">
        <v>2271</v>
      </c>
      <c r="AA1386" s="498" t="s">
        <v>2271</v>
      </c>
      <c r="AB1386" s="498" t="s">
        <v>2271</v>
      </c>
      <c r="AC1386" s="498" t="s">
        <v>2271</v>
      </c>
      <c r="AD1386" s="498" t="s">
        <v>2271</v>
      </c>
      <c r="AE1386" s="498" t="s">
        <v>2271</v>
      </c>
      <c r="AF1386" s="498" t="s">
        <v>2271</v>
      </c>
      <c r="AG1386" s="498" t="s">
        <v>2271</v>
      </c>
      <c r="AH1386" s="498" t="s">
        <v>2271</v>
      </c>
      <c r="AI1386" s="713"/>
      <c r="AJ1386" s="713"/>
      <c r="AK1386" s="713"/>
      <c r="AL1386" s="713"/>
      <c r="AM1386"/>
    </row>
    <row r="1387" spans="2:39" ht="13.5" hidden="1" customHeight="1" outlineLevel="1" x14ac:dyDescent="0.3">
      <c r="B1387" s="726"/>
      <c r="C1387" s="727" t="s">
        <v>423</v>
      </c>
      <c r="D1387" s="720"/>
      <c r="E1387" s="505" t="s">
        <v>3631</v>
      </c>
      <c r="F1387" s="498" t="s">
        <v>2271</v>
      </c>
      <c r="G1387" s="498" t="s">
        <v>2271</v>
      </c>
      <c r="H1387" s="498" t="s">
        <v>2271</v>
      </c>
      <c r="I1387" s="498" t="s">
        <v>2271</v>
      </c>
      <c r="J1387" s="498" t="s">
        <v>2271</v>
      </c>
      <c r="K1387" s="498" t="s">
        <v>2271</v>
      </c>
      <c r="L1387" s="498" t="s">
        <v>2271</v>
      </c>
      <c r="M1387" s="498" t="s">
        <v>2271</v>
      </c>
      <c r="N1387" s="498" t="s">
        <v>2271</v>
      </c>
      <c r="O1387" s="498" t="s">
        <v>2271</v>
      </c>
      <c r="P1387" s="498" t="s">
        <v>2271</v>
      </c>
      <c r="Q1387" s="498" t="s">
        <v>2271</v>
      </c>
      <c r="R1387" s="498" t="s">
        <v>2271</v>
      </c>
      <c r="S1387" s="498" t="s">
        <v>2271</v>
      </c>
      <c r="T1387" s="498" t="s">
        <v>2271</v>
      </c>
      <c r="U1387" s="498" t="s">
        <v>2271</v>
      </c>
      <c r="V1387" s="498" t="s">
        <v>2271</v>
      </c>
      <c r="W1387" s="498" t="s">
        <v>2271</v>
      </c>
      <c r="X1387" s="498" t="s">
        <v>2271</v>
      </c>
      <c r="Y1387" s="498" t="s">
        <v>2271</v>
      </c>
      <c r="Z1387" s="498" t="s">
        <v>2271</v>
      </c>
      <c r="AA1387" s="498" t="s">
        <v>2271</v>
      </c>
      <c r="AB1387" s="498" t="s">
        <v>2271</v>
      </c>
      <c r="AC1387" s="498" t="s">
        <v>2271</v>
      </c>
      <c r="AD1387" s="498" t="s">
        <v>2271</v>
      </c>
      <c r="AE1387" s="498" t="s">
        <v>2271</v>
      </c>
      <c r="AF1387" s="498" t="s">
        <v>2271</v>
      </c>
      <c r="AG1387" s="498" t="s">
        <v>2271</v>
      </c>
      <c r="AH1387" s="498" t="s">
        <v>2271</v>
      </c>
      <c r="AI1387" s="713"/>
      <c r="AJ1387" s="713"/>
      <c r="AK1387" s="713"/>
      <c r="AL1387" s="713"/>
      <c r="AM1387"/>
    </row>
    <row r="1388" spans="2:39" ht="13.5" hidden="1" customHeight="1" outlineLevel="1" x14ac:dyDescent="0.3">
      <c r="B1388" s="728"/>
      <c r="C1388" s="729" t="s">
        <v>424</v>
      </c>
      <c r="D1388" s="720"/>
      <c r="E1388" s="505" t="s">
        <v>3632</v>
      </c>
      <c r="F1388" s="498" t="s">
        <v>2271</v>
      </c>
      <c r="G1388" s="498" t="s">
        <v>2271</v>
      </c>
      <c r="H1388" s="498" t="s">
        <v>2271</v>
      </c>
      <c r="I1388" s="498" t="s">
        <v>2271</v>
      </c>
      <c r="J1388" s="498" t="s">
        <v>2271</v>
      </c>
      <c r="K1388" s="498" t="s">
        <v>2271</v>
      </c>
      <c r="L1388" s="498" t="s">
        <v>2271</v>
      </c>
      <c r="M1388" s="498" t="s">
        <v>2271</v>
      </c>
      <c r="N1388" s="498" t="s">
        <v>2271</v>
      </c>
      <c r="O1388" s="498" t="s">
        <v>2271</v>
      </c>
      <c r="P1388" s="498" t="s">
        <v>2271</v>
      </c>
      <c r="Q1388" s="498" t="s">
        <v>2271</v>
      </c>
      <c r="R1388" s="498" t="s">
        <v>2271</v>
      </c>
      <c r="S1388" s="498" t="s">
        <v>2271</v>
      </c>
      <c r="T1388" s="498" t="s">
        <v>2271</v>
      </c>
      <c r="U1388" s="498" t="s">
        <v>2271</v>
      </c>
      <c r="V1388" s="498" t="s">
        <v>2271</v>
      </c>
      <c r="W1388" s="498" t="s">
        <v>2271</v>
      </c>
      <c r="X1388" s="498" t="s">
        <v>2271</v>
      </c>
      <c r="Y1388" s="498" t="s">
        <v>2271</v>
      </c>
      <c r="Z1388" s="498" t="s">
        <v>2271</v>
      </c>
      <c r="AA1388" s="498" t="s">
        <v>2271</v>
      </c>
      <c r="AB1388" s="498" t="s">
        <v>2271</v>
      </c>
      <c r="AC1388" s="498" t="s">
        <v>2271</v>
      </c>
      <c r="AD1388" s="498" t="s">
        <v>2271</v>
      </c>
      <c r="AE1388" s="498" t="s">
        <v>2271</v>
      </c>
      <c r="AF1388" s="498" t="s">
        <v>2271</v>
      </c>
      <c r="AG1388" s="498" t="s">
        <v>2271</v>
      </c>
      <c r="AH1388" s="498" t="s">
        <v>2271</v>
      </c>
      <c r="AI1388" s="713"/>
      <c r="AJ1388" s="713"/>
      <c r="AK1388" s="713"/>
      <c r="AL1388" s="713"/>
      <c r="AM1388"/>
    </row>
    <row r="1389" spans="2:39" ht="13.5" hidden="1" customHeight="1" outlineLevel="1" x14ac:dyDescent="0.3">
      <c r="B1389" s="728"/>
      <c r="C1389" s="729" t="s">
        <v>93</v>
      </c>
      <c r="D1389" s="720"/>
      <c r="E1389" s="505" t="s">
        <v>3633</v>
      </c>
      <c r="F1389" s="498" t="s">
        <v>2271</v>
      </c>
      <c r="G1389" s="498" t="s">
        <v>2271</v>
      </c>
      <c r="H1389" s="498" t="s">
        <v>2271</v>
      </c>
      <c r="I1389" s="498" t="s">
        <v>2271</v>
      </c>
      <c r="J1389" s="498" t="s">
        <v>2271</v>
      </c>
      <c r="K1389" s="498" t="s">
        <v>2271</v>
      </c>
      <c r="L1389" s="498" t="s">
        <v>2271</v>
      </c>
      <c r="M1389" s="498" t="s">
        <v>2271</v>
      </c>
      <c r="N1389" s="498" t="s">
        <v>2271</v>
      </c>
      <c r="O1389" s="498" t="s">
        <v>2271</v>
      </c>
      <c r="P1389" s="498" t="s">
        <v>2271</v>
      </c>
      <c r="Q1389" s="498" t="s">
        <v>2271</v>
      </c>
      <c r="R1389" s="498" t="s">
        <v>2271</v>
      </c>
      <c r="S1389" s="498" t="s">
        <v>2271</v>
      </c>
      <c r="T1389" s="498" t="s">
        <v>2271</v>
      </c>
      <c r="U1389" s="498" t="s">
        <v>2271</v>
      </c>
      <c r="V1389" s="498" t="s">
        <v>2271</v>
      </c>
      <c r="W1389" s="498" t="s">
        <v>2271</v>
      </c>
      <c r="X1389" s="498" t="s">
        <v>2271</v>
      </c>
      <c r="Y1389" s="498" t="s">
        <v>2271</v>
      </c>
      <c r="Z1389" s="498" t="s">
        <v>2271</v>
      </c>
      <c r="AA1389" s="498" t="s">
        <v>2271</v>
      </c>
      <c r="AB1389" s="498" t="s">
        <v>2271</v>
      </c>
      <c r="AC1389" s="498" t="s">
        <v>2271</v>
      </c>
      <c r="AD1389" s="498" t="s">
        <v>2271</v>
      </c>
      <c r="AE1389" s="498" t="s">
        <v>2271</v>
      </c>
      <c r="AF1389" s="498" t="s">
        <v>2271</v>
      </c>
      <c r="AG1389" s="498" t="s">
        <v>2271</v>
      </c>
      <c r="AH1389" s="498" t="s">
        <v>2271</v>
      </c>
      <c r="AI1389" s="713"/>
      <c r="AJ1389" s="713"/>
      <c r="AK1389" s="713"/>
      <c r="AL1389" s="713"/>
      <c r="AM1389"/>
    </row>
    <row r="1390" spans="2:39" ht="13.5" hidden="1" customHeight="1" outlineLevel="1" x14ac:dyDescent="0.3">
      <c r="B1390" s="726"/>
      <c r="C1390" s="727" t="s">
        <v>425</v>
      </c>
      <c r="D1390" s="720"/>
      <c r="E1390" s="505" t="s">
        <v>3634</v>
      </c>
      <c r="F1390" s="498" t="s">
        <v>2271</v>
      </c>
      <c r="G1390" s="498" t="s">
        <v>2271</v>
      </c>
      <c r="H1390" s="498" t="s">
        <v>2271</v>
      </c>
      <c r="I1390" s="498" t="s">
        <v>2271</v>
      </c>
      <c r="J1390" s="498" t="s">
        <v>2271</v>
      </c>
      <c r="K1390" s="498" t="s">
        <v>2271</v>
      </c>
      <c r="L1390" s="498" t="s">
        <v>2271</v>
      </c>
      <c r="M1390" s="498" t="s">
        <v>2271</v>
      </c>
      <c r="N1390" s="498" t="s">
        <v>2271</v>
      </c>
      <c r="O1390" s="498" t="s">
        <v>2271</v>
      </c>
      <c r="P1390" s="498" t="s">
        <v>2271</v>
      </c>
      <c r="Q1390" s="498" t="s">
        <v>2271</v>
      </c>
      <c r="R1390" s="498" t="s">
        <v>2271</v>
      </c>
      <c r="S1390" s="498" t="s">
        <v>2271</v>
      </c>
      <c r="T1390" s="498" t="s">
        <v>2271</v>
      </c>
      <c r="U1390" s="498" t="s">
        <v>2271</v>
      </c>
      <c r="V1390" s="498" t="s">
        <v>2271</v>
      </c>
      <c r="W1390" s="498" t="s">
        <v>2271</v>
      </c>
      <c r="X1390" s="498" t="s">
        <v>2271</v>
      </c>
      <c r="Y1390" s="498" t="s">
        <v>2271</v>
      </c>
      <c r="Z1390" s="498" t="s">
        <v>2271</v>
      </c>
      <c r="AA1390" s="498" t="s">
        <v>2271</v>
      </c>
      <c r="AB1390" s="498" t="s">
        <v>2271</v>
      </c>
      <c r="AC1390" s="498" t="s">
        <v>2271</v>
      </c>
      <c r="AD1390" s="498" t="s">
        <v>2271</v>
      </c>
      <c r="AE1390" s="498" t="s">
        <v>2271</v>
      </c>
      <c r="AF1390" s="498" t="s">
        <v>2271</v>
      </c>
      <c r="AG1390" s="498" t="s">
        <v>2271</v>
      </c>
      <c r="AH1390" s="498" t="s">
        <v>2271</v>
      </c>
      <c r="AI1390" s="713"/>
      <c r="AJ1390" s="713"/>
      <c r="AK1390" s="713"/>
      <c r="AL1390" s="713"/>
      <c r="AM1390"/>
    </row>
    <row r="1391" spans="2:39" ht="13.5" hidden="1" customHeight="1" outlineLevel="1" x14ac:dyDescent="0.3">
      <c r="B1391" s="724"/>
      <c r="C1391" s="725" t="s">
        <v>68</v>
      </c>
      <c r="D1391" s="720"/>
      <c r="E1391" s="505" t="s">
        <v>3635</v>
      </c>
      <c r="F1391" s="498" t="s">
        <v>2271</v>
      </c>
      <c r="G1391" s="498" t="s">
        <v>2271</v>
      </c>
      <c r="H1391" s="498" t="s">
        <v>2271</v>
      </c>
      <c r="I1391" s="498" t="s">
        <v>2271</v>
      </c>
      <c r="J1391" s="498" t="s">
        <v>2271</v>
      </c>
      <c r="K1391" s="498" t="s">
        <v>2271</v>
      </c>
      <c r="L1391" s="498" t="s">
        <v>2271</v>
      </c>
      <c r="M1391" s="498" t="s">
        <v>2271</v>
      </c>
      <c r="N1391" s="498" t="s">
        <v>2271</v>
      </c>
      <c r="O1391" s="498" t="s">
        <v>2271</v>
      </c>
      <c r="P1391" s="498" t="s">
        <v>2271</v>
      </c>
      <c r="Q1391" s="498" t="s">
        <v>2271</v>
      </c>
      <c r="R1391" s="498" t="s">
        <v>2271</v>
      </c>
      <c r="S1391" s="498" t="s">
        <v>2271</v>
      </c>
      <c r="T1391" s="498" t="s">
        <v>2271</v>
      </c>
      <c r="U1391" s="498" t="s">
        <v>2271</v>
      </c>
      <c r="V1391" s="498" t="s">
        <v>2271</v>
      </c>
      <c r="W1391" s="498" t="s">
        <v>2271</v>
      </c>
      <c r="X1391" s="498" t="s">
        <v>2271</v>
      </c>
      <c r="Y1391" s="498" t="s">
        <v>2271</v>
      </c>
      <c r="Z1391" s="498" t="s">
        <v>2271</v>
      </c>
      <c r="AA1391" s="498" t="s">
        <v>2271</v>
      </c>
      <c r="AB1391" s="498" t="s">
        <v>2271</v>
      </c>
      <c r="AC1391" s="498" t="s">
        <v>2271</v>
      </c>
      <c r="AD1391" s="498" t="s">
        <v>2271</v>
      </c>
      <c r="AE1391" s="498" t="s">
        <v>2271</v>
      </c>
      <c r="AF1391" s="498" t="s">
        <v>2271</v>
      </c>
      <c r="AG1391" s="498" t="s">
        <v>2271</v>
      </c>
      <c r="AH1391" s="498" t="s">
        <v>2271</v>
      </c>
      <c r="AI1391" s="713"/>
      <c r="AJ1391" s="713"/>
      <c r="AK1391" s="713"/>
      <c r="AL1391" s="713"/>
      <c r="AM1391"/>
    </row>
    <row r="1392" spans="2:39" ht="13.5" hidden="1" customHeight="1" outlineLevel="1" x14ac:dyDescent="0.3">
      <c r="B1392" s="726"/>
      <c r="C1392" s="727" t="s">
        <v>333</v>
      </c>
      <c r="D1392" s="720"/>
      <c r="E1392" s="505" t="s">
        <v>3636</v>
      </c>
      <c r="F1392" s="498" t="s">
        <v>2271</v>
      </c>
      <c r="G1392" s="498" t="s">
        <v>2271</v>
      </c>
      <c r="H1392" s="498" t="s">
        <v>2271</v>
      </c>
      <c r="I1392" s="498" t="s">
        <v>2271</v>
      </c>
      <c r="J1392" s="498" t="s">
        <v>2271</v>
      </c>
      <c r="K1392" s="498" t="s">
        <v>2271</v>
      </c>
      <c r="L1392" s="498" t="s">
        <v>2271</v>
      </c>
      <c r="M1392" s="498" t="s">
        <v>2271</v>
      </c>
      <c r="N1392" s="498" t="s">
        <v>2271</v>
      </c>
      <c r="O1392" s="498" t="s">
        <v>2271</v>
      </c>
      <c r="P1392" s="498" t="s">
        <v>2271</v>
      </c>
      <c r="Q1392" s="498" t="s">
        <v>2271</v>
      </c>
      <c r="R1392" s="498" t="s">
        <v>2271</v>
      </c>
      <c r="S1392" s="498" t="s">
        <v>2271</v>
      </c>
      <c r="T1392" s="498" t="s">
        <v>2271</v>
      </c>
      <c r="U1392" s="498" t="s">
        <v>2271</v>
      </c>
      <c r="V1392" s="498" t="s">
        <v>2271</v>
      </c>
      <c r="W1392" s="498" t="s">
        <v>2271</v>
      </c>
      <c r="X1392" s="498" t="s">
        <v>2271</v>
      </c>
      <c r="Y1392" s="498" t="s">
        <v>2271</v>
      </c>
      <c r="Z1392" s="498" t="s">
        <v>2271</v>
      </c>
      <c r="AA1392" s="498" t="s">
        <v>2271</v>
      </c>
      <c r="AB1392" s="498" t="s">
        <v>2271</v>
      </c>
      <c r="AC1392" s="498" t="s">
        <v>2271</v>
      </c>
      <c r="AD1392" s="498" t="s">
        <v>2271</v>
      </c>
      <c r="AE1392" s="498" t="s">
        <v>2271</v>
      </c>
      <c r="AF1392" s="498" t="s">
        <v>2271</v>
      </c>
      <c r="AG1392" s="498" t="s">
        <v>2271</v>
      </c>
      <c r="AH1392" s="498" t="s">
        <v>2271</v>
      </c>
      <c r="AI1392" s="713"/>
      <c r="AJ1392" s="713"/>
      <c r="AK1392" s="713"/>
      <c r="AL1392" s="713"/>
      <c r="AM1392"/>
    </row>
    <row r="1393" spans="2:39" ht="13.5" hidden="1" customHeight="1" outlineLevel="1" x14ac:dyDescent="0.3">
      <c r="B1393" s="726"/>
      <c r="C1393" s="727" t="s">
        <v>93</v>
      </c>
      <c r="D1393" s="720"/>
      <c r="E1393" s="505" t="s">
        <v>3637</v>
      </c>
      <c r="F1393" s="498" t="s">
        <v>2271</v>
      </c>
      <c r="G1393" s="498" t="s">
        <v>2271</v>
      </c>
      <c r="H1393" s="498" t="s">
        <v>2271</v>
      </c>
      <c r="I1393" s="498" t="s">
        <v>2271</v>
      </c>
      <c r="J1393" s="498" t="s">
        <v>2271</v>
      </c>
      <c r="K1393" s="498" t="s">
        <v>2271</v>
      </c>
      <c r="L1393" s="498" t="s">
        <v>2271</v>
      </c>
      <c r="M1393" s="498" t="s">
        <v>2271</v>
      </c>
      <c r="N1393" s="498" t="s">
        <v>2271</v>
      </c>
      <c r="O1393" s="498" t="s">
        <v>2271</v>
      </c>
      <c r="P1393" s="498" t="s">
        <v>2271</v>
      </c>
      <c r="Q1393" s="498" t="s">
        <v>2271</v>
      </c>
      <c r="R1393" s="498" t="s">
        <v>2271</v>
      </c>
      <c r="S1393" s="498" t="s">
        <v>2271</v>
      </c>
      <c r="T1393" s="498" t="s">
        <v>2271</v>
      </c>
      <c r="U1393" s="498" t="s">
        <v>2271</v>
      </c>
      <c r="V1393" s="498" t="s">
        <v>2271</v>
      </c>
      <c r="W1393" s="498" t="s">
        <v>2271</v>
      </c>
      <c r="X1393" s="498" t="s">
        <v>2271</v>
      </c>
      <c r="Y1393" s="498" t="s">
        <v>2271</v>
      </c>
      <c r="Z1393" s="498" t="s">
        <v>2271</v>
      </c>
      <c r="AA1393" s="498" t="s">
        <v>2271</v>
      </c>
      <c r="AB1393" s="498" t="s">
        <v>2271</v>
      </c>
      <c r="AC1393" s="498" t="s">
        <v>2271</v>
      </c>
      <c r="AD1393" s="498" t="s">
        <v>2271</v>
      </c>
      <c r="AE1393" s="498" t="s">
        <v>2271</v>
      </c>
      <c r="AF1393" s="498" t="s">
        <v>2271</v>
      </c>
      <c r="AG1393" s="498" t="s">
        <v>2271</v>
      </c>
      <c r="AH1393" s="498" t="s">
        <v>2271</v>
      </c>
      <c r="AI1393" s="713"/>
      <c r="AJ1393" s="713"/>
      <c r="AK1393" s="713"/>
      <c r="AL1393" s="713"/>
      <c r="AM1393"/>
    </row>
    <row r="1394" spans="2:39" ht="13.5" hidden="1" customHeight="1" outlineLevel="1" x14ac:dyDescent="0.3">
      <c r="B1394" s="724"/>
      <c r="C1394" s="725" t="s">
        <v>426</v>
      </c>
      <c r="D1394" s="720"/>
      <c r="E1394" s="505" t="s">
        <v>3638</v>
      </c>
      <c r="F1394" s="498" t="s">
        <v>2271</v>
      </c>
      <c r="G1394" s="498" t="s">
        <v>2271</v>
      </c>
      <c r="H1394" s="498" t="s">
        <v>2271</v>
      </c>
      <c r="I1394" s="498" t="s">
        <v>2271</v>
      </c>
      <c r="J1394" s="498" t="s">
        <v>2271</v>
      </c>
      <c r="K1394" s="498" t="s">
        <v>2271</v>
      </c>
      <c r="L1394" s="498" t="s">
        <v>2271</v>
      </c>
      <c r="M1394" s="498" t="s">
        <v>2271</v>
      </c>
      <c r="N1394" s="498" t="s">
        <v>2271</v>
      </c>
      <c r="O1394" s="498" t="s">
        <v>2271</v>
      </c>
      <c r="P1394" s="498" t="s">
        <v>2271</v>
      </c>
      <c r="Q1394" s="498" t="s">
        <v>2271</v>
      </c>
      <c r="R1394" s="498" t="s">
        <v>2271</v>
      </c>
      <c r="S1394" s="498" t="s">
        <v>2271</v>
      </c>
      <c r="T1394" s="498" t="s">
        <v>2271</v>
      </c>
      <c r="U1394" s="498" t="s">
        <v>2271</v>
      </c>
      <c r="V1394" s="498" t="s">
        <v>2271</v>
      </c>
      <c r="W1394" s="498" t="s">
        <v>2271</v>
      </c>
      <c r="X1394" s="498" t="s">
        <v>2271</v>
      </c>
      <c r="Y1394" s="498" t="s">
        <v>2271</v>
      </c>
      <c r="Z1394" s="498" t="s">
        <v>2271</v>
      </c>
      <c r="AA1394" s="498" t="s">
        <v>2271</v>
      </c>
      <c r="AB1394" s="498" t="s">
        <v>2271</v>
      </c>
      <c r="AC1394" s="498" t="s">
        <v>2271</v>
      </c>
      <c r="AD1394" s="498" t="s">
        <v>2271</v>
      </c>
      <c r="AE1394" s="498" t="s">
        <v>2271</v>
      </c>
      <c r="AF1394" s="498" t="s">
        <v>2271</v>
      </c>
      <c r="AG1394" s="498" t="s">
        <v>2271</v>
      </c>
      <c r="AH1394" s="498" t="s">
        <v>2271</v>
      </c>
      <c r="AI1394" s="713"/>
      <c r="AJ1394" s="713"/>
      <c r="AK1394" s="713"/>
      <c r="AL1394" s="713"/>
      <c r="AM1394"/>
    </row>
    <row r="1395" spans="2:39" ht="13.5" hidden="1" customHeight="1" outlineLevel="1" x14ac:dyDescent="0.3">
      <c r="B1395" s="730"/>
      <c r="C1395" s="719" t="s">
        <v>69</v>
      </c>
      <c r="D1395" s="720"/>
      <c r="E1395" s="505" t="s">
        <v>3639</v>
      </c>
      <c r="F1395" s="498" t="s">
        <v>2271</v>
      </c>
      <c r="G1395" s="498" t="s">
        <v>2271</v>
      </c>
      <c r="H1395" s="498" t="s">
        <v>2271</v>
      </c>
      <c r="I1395" s="498" t="s">
        <v>2271</v>
      </c>
      <c r="J1395" s="498" t="s">
        <v>2271</v>
      </c>
      <c r="K1395" s="498" t="s">
        <v>2271</v>
      </c>
      <c r="L1395" s="498" t="s">
        <v>2271</v>
      </c>
      <c r="M1395" s="498" t="s">
        <v>2271</v>
      </c>
      <c r="N1395" s="498" t="s">
        <v>2271</v>
      </c>
      <c r="O1395" s="498" t="s">
        <v>2271</v>
      </c>
      <c r="P1395" s="498" t="s">
        <v>2271</v>
      </c>
      <c r="Q1395" s="498" t="s">
        <v>2271</v>
      </c>
      <c r="R1395" s="498" t="s">
        <v>2271</v>
      </c>
      <c r="S1395" s="498" t="s">
        <v>2271</v>
      </c>
      <c r="T1395" s="498" t="s">
        <v>2271</v>
      </c>
      <c r="U1395" s="498" t="s">
        <v>2271</v>
      </c>
      <c r="V1395" s="498" t="s">
        <v>2271</v>
      </c>
      <c r="W1395" s="498" t="s">
        <v>2271</v>
      </c>
      <c r="X1395" s="498" t="s">
        <v>2271</v>
      </c>
      <c r="Y1395" s="498" t="s">
        <v>2271</v>
      </c>
      <c r="Z1395" s="498" t="s">
        <v>2271</v>
      </c>
      <c r="AA1395" s="498" t="s">
        <v>2271</v>
      </c>
      <c r="AB1395" s="498" t="s">
        <v>2271</v>
      </c>
      <c r="AC1395" s="498" t="s">
        <v>2271</v>
      </c>
      <c r="AD1395" s="498" t="s">
        <v>2271</v>
      </c>
      <c r="AE1395" s="498" t="s">
        <v>2271</v>
      </c>
      <c r="AF1395" s="498" t="s">
        <v>2271</v>
      </c>
      <c r="AG1395" s="498" t="s">
        <v>2271</v>
      </c>
      <c r="AH1395" s="498" t="s">
        <v>2271</v>
      </c>
      <c r="AI1395" s="713"/>
      <c r="AJ1395" s="713"/>
      <c r="AK1395" s="713"/>
      <c r="AL1395" s="713"/>
      <c r="AM1395"/>
    </row>
    <row r="1396" spans="2:39" ht="13.5" hidden="1" customHeight="1" outlineLevel="1" x14ac:dyDescent="0.3">
      <c r="B1396" s="724"/>
      <c r="C1396" s="725" t="s">
        <v>70</v>
      </c>
      <c r="D1396" s="720"/>
      <c r="E1396" s="505" t="s">
        <v>3640</v>
      </c>
      <c r="F1396" s="498" t="s">
        <v>2271</v>
      </c>
      <c r="G1396" s="498" t="s">
        <v>2271</v>
      </c>
      <c r="H1396" s="498" t="s">
        <v>2271</v>
      </c>
      <c r="I1396" s="498" t="s">
        <v>2271</v>
      </c>
      <c r="J1396" s="498" t="s">
        <v>2271</v>
      </c>
      <c r="K1396" s="498" t="s">
        <v>2271</v>
      </c>
      <c r="L1396" s="498" t="s">
        <v>2271</v>
      </c>
      <c r="M1396" s="498" t="s">
        <v>2271</v>
      </c>
      <c r="N1396" s="498" t="s">
        <v>2271</v>
      </c>
      <c r="O1396" s="498" t="s">
        <v>2271</v>
      </c>
      <c r="P1396" s="498" t="s">
        <v>2271</v>
      </c>
      <c r="Q1396" s="498" t="s">
        <v>2271</v>
      </c>
      <c r="R1396" s="498" t="s">
        <v>2271</v>
      </c>
      <c r="S1396" s="498" t="s">
        <v>2271</v>
      </c>
      <c r="T1396" s="498" t="s">
        <v>2271</v>
      </c>
      <c r="U1396" s="498" t="s">
        <v>2271</v>
      </c>
      <c r="V1396" s="498" t="s">
        <v>2271</v>
      </c>
      <c r="W1396" s="498" t="s">
        <v>2271</v>
      </c>
      <c r="X1396" s="498" t="s">
        <v>2271</v>
      </c>
      <c r="Y1396" s="498" t="s">
        <v>2271</v>
      </c>
      <c r="Z1396" s="498" t="s">
        <v>2271</v>
      </c>
      <c r="AA1396" s="498" t="s">
        <v>2271</v>
      </c>
      <c r="AB1396" s="498" t="s">
        <v>2271</v>
      </c>
      <c r="AC1396" s="498" t="s">
        <v>2271</v>
      </c>
      <c r="AD1396" s="498" t="s">
        <v>2271</v>
      </c>
      <c r="AE1396" s="498" t="s">
        <v>2271</v>
      </c>
      <c r="AF1396" s="498" t="s">
        <v>2271</v>
      </c>
      <c r="AG1396" s="498" t="s">
        <v>2271</v>
      </c>
      <c r="AH1396" s="498" t="s">
        <v>2271</v>
      </c>
      <c r="AI1396" s="713"/>
      <c r="AJ1396" s="713"/>
      <c r="AK1396" s="713"/>
      <c r="AL1396" s="713"/>
      <c r="AM1396"/>
    </row>
    <row r="1397" spans="2:39" ht="13.5" hidden="1" customHeight="1" outlineLevel="1" x14ac:dyDescent="0.3">
      <c r="B1397" s="726"/>
      <c r="C1397" s="727" t="s">
        <v>3601</v>
      </c>
      <c r="D1397" s="720"/>
      <c r="E1397" s="505" t="s">
        <v>3641</v>
      </c>
      <c r="F1397" s="498" t="s">
        <v>2271</v>
      </c>
      <c r="G1397" s="498" t="s">
        <v>2271</v>
      </c>
      <c r="H1397" s="498" t="s">
        <v>2271</v>
      </c>
      <c r="I1397" s="498" t="s">
        <v>2271</v>
      </c>
      <c r="J1397" s="498" t="s">
        <v>2271</v>
      </c>
      <c r="K1397" s="498" t="s">
        <v>2271</v>
      </c>
      <c r="L1397" s="498" t="s">
        <v>2271</v>
      </c>
      <c r="M1397" s="498" t="s">
        <v>2271</v>
      </c>
      <c r="N1397" s="498" t="s">
        <v>2271</v>
      </c>
      <c r="O1397" s="498" t="s">
        <v>2271</v>
      </c>
      <c r="P1397" s="498" t="s">
        <v>2271</v>
      </c>
      <c r="Q1397" s="498" t="s">
        <v>2271</v>
      </c>
      <c r="R1397" s="498" t="s">
        <v>2271</v>
      </c>
      <c r="S1397" s="498" t="s">
        <v>2271</v>
      </c>
      <c r="T1397" s="498" t="s">
        <v>2271</v>
      </c>
      <c r="U1397" s="498" t="s">
        <v>2271</v>
      </c>
      <c r="V1397" s="498" t="s">
        <v>2271</v>
      </c>
      <c r="W1397" s="498" t="s">
        <v>2271</v>
      </c>
      <c r="X1397" s="498" t="s">
        <v>2271</v>
      </c>
      <c r="Y1397" s="498" t="s">
        <v>2271</v>
      </c>
      <c r="Z1397" s="498" t="s">
        <v>2271</v>
      </c>
      <c r="AA1397" s="498" t="s">
        <v>2271</v>
      </c>
      <c r="AB1397" s="498" t="s">
        <v>2271</v>
      </c>
      <c r="AC1397" s="498" t="s">
        <v>2271</v>
      </c>
      <c r="AD1397" s="498" t="s">
        <v>2271</v>
      </c>
      <c r="AE1397" s="498" t="s">
        <v>2271</v>
      </c>
      <c r="AF1397" s="498" t="s">
        <v>2271</v>
      </c>
      <c r="AG1397" s="498" t="s">
        <v>2271</v>
      </c>
      <c r="AH1397" s="498" t="s">
        <v>2271</v>
      </c>
      <c r="AI1397" s="713"/>
      <c r="AJ1397" s="713"/>
      <c r="AK1397" s="713"/>
      <c r="AL1397" s="713"/>
      <c r="AM1397"/>
    </row>
    <row r="1398" spans="2:39" ht="13.5" hidden="1" customHeight="1" outlineLevel="1" x14ac:dyDescent="0.3">
      <c r="B1398" s="726"/>
      <c r="C1398" s="727" t="s">
        <v>3603</v>
      </c>
      <c r="D1398" s="720"/>
      <c r="E1398" s="505" t="s">
        <v>3642</v>
      </c>
      <c r="F1398" s="498" t="s">
        <v>2271</v>
      </c>
      <c r="G1398" s="498" t="s">
        <v>2271</v>
      </c>
      <c r="H1398" s="498" t="s">
        <v>2271</v>
      </c>
      <c r="I1398" s="498" t="s">
        <v>2271</v>
      </c>
      <c r="J1398" s="498" t="s">
        <v>2271</v>
      </c>
      <c r="K1398" s="498" t="s">
        <v>2271</v>
      </c>
      <c r="L1398" s="498" t="s">
        <v>2271</v>
      </c>
      <c r="M1398" s="498" t="s">
        <v>2271</v>
      </c>
      <c r="N1398" s="498" t="s">
        <v>2271</v>
      </c>
      <c r="O1398" s="498" t="s">
        <v>2271</v>
      </c>
      <c r="P1398" s="498" t="s">
        <v>2271</v>
      </c>
      <c r="Q1398" s="498" t="s">
        <v>2271</v>
      </c>
      <c r="R1398" s="498" t="s">
        <v>2271</v>
      </c>
      <c r="S1398" s="498" t="s">
        <v>2271</v>
      </c>
      <c r="T1398" s="498" t="s">
        <v>2271</v>
      </c>
      <c r="U1398" s="498" t="s">
        <v>2271</v>
      </c>
      <c r="V1398" s="498" t="s">
        <v>2271</v>
      </c>
      <c r="W1398" s="498" t="s">
        <v>2271</v>
      </c>
      <c r="X1398" s="498" t="s">
        <v>2271</v>
      </c>
      <c r="Y1398" s="498" t="s">
        <v>2271</v>
      </c>
      <c r="Z1398" s="498" t="s">
        <v>2271</v>
      </c>
      <c r="AA1398" s="498" t="s">
        <v>2271</v>
      </c>
      <c r="AB1398" s="498" t="s">
        <v>2271</v>
      </c>
      <c r="AC1398" s="498" t="s">
        <v>2271</v>
      </c>
      <c r="AD1398" s="498" t="s">
        <v>2271</v>
      </c>
      <c r="AE1398" s="498" t="s">
        <v>2271</v>
      </c>
      <c r="AF1398" s="498" t="s">
        <v>2271</v>
      </c>
      <c r="AG1398" s="498" t="s">
        <v>2271</v>
      </c>
      <c r="AH1398" s="498" t="s">
        <v>2271</v>
      </c>
      <c r="AI1398" s="713"/>
      <c r="AJ1398" s="713"/>
      <c r="AK1398" s="713"/>
      <c r="AL1398" s="713"/>
      <c r="AM1398"/>
    </row>
    <row r="1399" spans="2:39" ht="13.5" hidden="1" customHeight="1" outlineLevel="1" x14ac:dyDescent="0.3">
      <c r="B1399" s="726"/>
      <c r="C1399" s="727" t="s">
        <v>3605</v>
      </c>
      <c r="D1399" s="720"/>
      <c r="E1399" s="505" t="s">
        <v>3643</v>
      </c>
      <c r="F1399" s="498" t="s">
        <v>2271</v>
      </c>
      <c r="G1399" s="498" t="s">
        <v>2271</v>
      </c>
      <c r="H1399" s="498" t="s">
        <v>2271</v>
      </c>
      <c r="I1399" s="498" t="s">
        <v>2271</v>
      </c>
      <c r="J1399" s="498" t="s">
        <v>2271</v>
      </c>
      <c r="K1399" s="498" t="s">
        <v>2271</v>
      </c>
      <c r="L1399" s="498" t="s">
        <v>2271</v>
      </c>
      <c r="M1399" s="498" t="s">
        <v>2271</v>
      </c>
      <c r="N1399" s="498" t="s">
        <v>2271</v>
      </c>
      <c r="O1399" s="498" t="s">
        <v>2271</v>
      </c>
      <c r="P1399" s="498" t="s">
        <v>2271</v>
      </c>
      <c r="Q1399" s="498" t="s">
        <v>2271</v>
      </c>
      <c r="R1399" s="498" t="s">
        <v>2271</v>
      </c>
      <c r="S1399" s="498" t="s">
        <v>2271</v>
      </c>
      <c r="T1399" s="498" t="s">
        <v>2271</v>
      </c>
      <c r="U1399" s="498" t="s">
        <v>2271</v>
      </c>
      <c r="V1399" s="498" t="s">
        <v>2271</v>
      </c>
      <c r="W1399" s="498" t="s">
        <v>2271</v>
      </c>
      <c r="X1399" s="498" t="s">
        <v>2271</v>
      </c>
      <c r="Y1399" s="498" t="s">
        <v>2271</v>
      </c>
      <c r="Z1399" s="498" t="s">
        <v>2271</v>
      </c>
      <c r="AA1399" s="498" t="s">
        <v>2271</v>
      </c>
      <c r="AB1399" s="498" t="s">
        <v>2271</v>
      </c>
      <c r="AC1399" s="498" t="s">
        <v>2271</v>
      </c>
      <c r="AD1399" s="498" t="s">
        <v>2271</v>
      </c>
      <c r="AE1399" s="498" t="s">
        <v>2271</v>
      </c>
      <c r="AF1399" s="498" t="s">
        <v>2271</v>
      </c>
      <c r="AG1399" s="498" t="s">
        <v>2271</v>
      </c>
      <c r="AH1399" s="498" t="s">
        <v>2271</v>
      </c>
      <c r="AI1399" s="713"/>
      <c r="AJ1399" s="713"/>
      <c r="AK1399" s="713"/>
      <c r="AL1399" s="713"/>
      <c r="AM1399"/>
    </row>
    <row r="1400" spans="2:39" ht="13.5" hidden="1" customHeight="1" outlineLevel="1" x14ac:dyDescent="0.3">
      <c r="B1400" s="726"/>
      <c r="C1400" s="727" t="s">
        <v>3607</v>
      </c>
      <c r="D1400" s="720"/>
      <c r="E1400" s="505" t="s">
        <v>3644</v>
      </c>
      <c r="F1400" s="498" t="s">
        <v>2271</v>
      </c>
      <c r="G1400" s="498" t="s">
        <v>2271</v>
      </c>
      <c r="H1400" s="498" t="s">
        <v>2271</v>
      </c>
      <c r="I1400" s="498" t="s">
        <v>2271</v>
      </c>
      <c r="J1400" s="498" t="s">
        <v>2271</v>
      </c>
      <c r="K1400" s="498" t="s">
        <v>2271</v>
      </c>
      <c r="L1400" s="498" t="s">
        <v>2271</v>
      </c>
      <c r="M1400" s="498" t="s">
        <v>2271</v>
      </c>
      <c r="N1400" s="498" t="s">
        <v>2271</v>
      </c>
      <c r="O1400" s="498" t="s">
        <v>2271</v>
      </c>
      <c r="P1400" s="498" t="s">
        <v>2271</v>
      </c>
      <c r="Q1400" s="498" t="s">
        <v>2271</v>
      </c>
      <c r="R1400" s="498" t="s">
        <v>2271</v>
      </c>
      <c r="S1400" s="498" t="s">
        <v>2271</v>
      </c>
      <c r="T1400" s="498" t="s">
        <v>2271</v>
      </c>
      <c r="U1400" s="498" t="s">
        <v>2271</v>
      </c>
      <c r="V1400" s="498" t="s">
        <v>2271</v>
      </c>
      <c r="W1400" s="498" t="s">
        <v>2271</v>
      </c>
      <c r="X1400" s="498" t="s">
        <v>2271</v>
      </c>
      <c r="Y1400" s="498" t="s">
        <v>2271</v>
      </c>
      <c r="Z1400" s="498" t="s">
        <v>2271</v>
      </c>
      <c r="AA1400" s="498" t="s">
        <v>2271</v>
      </c>
      <c r="AB1400" s="498" t="s">
        <v>2271</v>
      </c>
      <c r="AC1400" s="498" t="s">
        <v>2271</v>
      </c>
      <c r="AD1400" s="498" t="s">
        <v>2271</v>
      </c>
      <c r="AE1400" s="498" t="s">
        <v>2271</v>
      </c>
      <c r="AF1400" s="498" t="s">
        <v>2271</v>
      </c>
      <c r="AG1400" s="498" t="s">
        <v>2271</v>
      </c>
      <c r="AH1400" s="498" t="s">
        <v>2271</v>
      </c>
      <c r="AI1400" s="713"/>
      <c r="AJ1400" s="713"/>
      <c r="AK1400" s="713"/>
      <c r="AL1400" s="713"/>
      <c r="AM1400"/>
    </row>
    <row r="1401" spans="2:39" ht="13.5" hidden="1" customHeight="1" outlineLevel="1" x14ac:dyDescent="0.3">
      <c r="B1401" s="726"/>
      <c r="C1401" s="727" t="s">
        <v>3609</v>
      </c>
      <c r="D1401" s="720"/>
      <c r="E1401" s="505" t="s">
        <v>3645</v>
      </c>
      <c r="F1401" s="498" t="s">
        <v>2271</v>
      </c>
      <c r="G1401" s="498" t="s">
        <v>2271</v>
      </c>
      <c r="H1401" s="498" t="s">
        <v>2271</v>
      </c>
      <c r="I1401" s="498" t="s">
        <v>2271</v>
      </c>
      <c r="J1401" s="498" t="s">
        <v>2271</v>
      </c>
      <c r="K1401" s="498" t="s">
        <v>2271</v>
      </c>
      <c r="L1401" s="498" t="s">
        <v>2271</v>
      </c>
      <c r="M1401" s="498" t="s">
        <v>2271</v>
      </c>
      <c r="N1401" s="498" t="s">
        <v>2271</v>
      </c>
      <c r="O1401" s="498" t="s">
        <v>2271</v>
      </c>
      <c r="P1401" s="498" t="s">
        <v>2271</v>
      </c>
      <c r="Q1401" s="498" t="s">
        <v>2271</v>
      </c>
      <c r="R1401" s="498" t="s">
        <v>2271</v>
      </c>
      <c r="S1401" s="498" t="s">
        <v>2271</v>
      </c>
      <c r="T1401" s="498" t="s">
        <v>2271</v>
      </c>
      <c r="U1401" s="498" t="s">
        <v>2271</v>
      </c>
      <c r="V1401" s="498" t="s">
        <v>2271</v>
      </c>
      <c r="W1401" s="498" t="s">
        <v>2271</v>
      </c>
      <c r="X1401" s="498" t="s">
        <v>2271</v>
      </c>
      <c r="Y1401" s="498" t="s">
        <v>2271</v>
      </c>
      <c r="Z1401" s="498" t="s">
        <v>2271</v>
      </c>
      <c r="AA1401" s="498" t="s">
        <v>2271</v>
      </c>
      <c r="AB1401" s="498" t="s">
        <v>2271</v>
      </c>
      <c r="AC1401" s="498" t="s">
        <v>2271</v>
      </c>
      <c r="AD1401" s="498" t="s">
        <v>2271</v>
      </c>
      <c r="AE1401" s="498" t="s">
        <v>2271</v>
      </c>
      <c r="AF1401" s="498" t="s">
        <v>2271</v>
      </c>
      <c r="AG1401" s="498" t="s">
        <v>2271</v>
      </c>
      <c r="AH1401" s="498" t="s">
        <v>2271</v>
      </c>
      <c r="AI1401" s="713"/>
      <c r="AJ1401" s="713"/>
      <c r="AK1401" s="713"/>
      <c r="AL1401" s="713"/>
      <c r="AM1401"/>
    </row>
    <row r="1402" spans="2:39" ht="13.5" hidden="1" customHeight="1" outlineLevel="1" x14ac:dyDescent="0.3">
      <c r="B1402" s="724"/>
      <c r="C1402" s="725" t="s">
        <v>71</v>
      </c>
      <c r="D1402" s="720"/>
      <c r="E1402" s="505" t="s">
        <v>3646</v>
      </c>
      <c r="F1402" s="498" t="s">
        <v>2271</v>
      </c>
      <c r="G1402" s="498" t="s">
        <v>2271</v>
      </c>
      <c r="H1402" s="498" t="s">
        <v>2271</v>
      </c>
      <c r="I1402" s="498" t="s">
        <v>2271</v>
      </c>
      <c r="J1402" s="498" t="s">
        <v>2271</v>
      </c>
      <c r="K1402" s="498" t="s">
        <v>2271</v>
      </c>
      <c r="L1402" s="498" t="s">
        <v>2271</v>
      </c>
      <c r="M1402" s="498" t="s">
        <v>2271</v>
      </c>
      <c r="N1402" s="498" t="s">
        <v>2271</v>
      </c>
      <c r="O1402" s="498" t="s">
        <v>2271</v>
      </c>
      <c r="P1402" s="498" t="s">
        <v>2271</v>
      </c>
      <c r="Q1402" s="498" t="s">
        <v>2271</v>
      </c>
      <c r="R1402" s="498" t="s">
        <v>2271</v>
      </c>
      <c r="S1402" s="498" t="s">
        <v>2271</v>
      </c>
      <c r="T1402" s="498" t="s">
        <v>2271</v>
      </c>
      <c r="U1402" s="498" t="s">
        <v>2271</v>
      </c>
      <c r="V1402" s="498" t="s">
        <v>2271</v>
      </c>
      <c r="W1402" s="498" t="s">
        <v>2271</v>
      </c>
      <c r="X1402" s="498" t="s">
        <v>2271</v>
      </c>
      <c r="Y1402" s="498" t="s">
        <v>2271</v>
      </c>
      <c r="Z1402" s="498" t="s">
        <v>2271</v>
      </c>
      <c r="AA1402" s="498" t="s">
        <v>2271</v>
      </c>
      <c r="AB1402" s="498" t="s">
        <v>2271</v>
      </c>
      <c r="AC1402" s="498" t="s">
        <v>2271</v>
      </c>
      <c r="AD1402" s="498" t="s">
        <v>2271</v>
      </c>
      <c r="AE1402" s="498" t="s">
        <v>2271</v>
      </c>
      <c r="AF1402" s="498" t="s">
        <v>2271</v>
      </c>
      <c r="AG1402" s="498" t="s">
        <v>2271</v>
      </c>
      <c r="AH1402" s="498" t="s">
        <v>2271</v>
      </c>
      <c r="AI1402" s="713"/>
      <c r="AJ1402" s="713"/>
      <c r="AK1402" s="713"/>
      <c r="AL1402" s="713"/>
      <c r="AM1402"/>
    </row>
    <row r="1403" spans="2:39" ht="13.5" hidden="1" customHeight="1" outlineLevel="1" x14ac:dyDescent="0.3">
      <c r="B1403" s="726"/>
      <c r="C1403" s="727" t="s">
        <v>3612</v>
      </c>
      <c r="D1403" s="720"/>
      <c r="E1403" s="505" t="s">
        <v>3647</v>
      </c>
      <c r="F1403" s="498" t="s">
        <v>2271</v>
      </c>
      <c r="G1403" s="498" t="s">
        <v>2271</v>
      </c>
      <c r="H1403" s="498" t="s">
        <v>2271</v>
      </c>
      <c r="I1403" s="498" t="s">
        <v>2271</v>
      </c>
      <c r="J1403" s="498" t="s">
        <v>2271</v>
      </c>
      <c r="K1403" s="498" t="s">
        <v>2271</v>
      </c>
      <c r="L1403" s="498" t="s">
        <v>2271</v>
      </c>
      <c r="M1403" s="498" t="s">
        <v>2271</v>
      </c>
      <c r="N1403" s="498" t="s">
        <v>2271</v>
      </c>
      <c r="O1403" s="498" t="s">
        <v>2271</v>
      </c>
      <c r="P1403" s="498" t="s">
        <v>2271</v>
      </c>
      <c r="Q1403" s="498" t="s">
        <v>2271</v>
      </c>
      <c r="R1403" s="498" t="s">
        <v>2271</v>
      </c>
      <c r="S1403" s="498" t="s">
        <v>2271</v>
      </c>
      <c r="T1403" s="498" t="s">
        <v>2271</v>
      </c>
      <c r="U1403" s="498" t="s">
        <v>2271</v>
      </c>
      <c r="V1403" s="498" t="s">
        <v>2271</v>
      </c>
      <c r="W1403" s="498" t="s">
        <v>2271</v>
      </c>
      <c r="X1403" s="498" t="s">
        <v>2271</v>
      </c>
      <c r="Y1403" s="498" t="s">
        <v>2271</v>
      </c>
      <c r="Z1403" s="498" t="s">
        <v>2271</v>
      </c>
      <c r="AA1403" s="498" t="s">
        <v>2271</v>
      </c>
      <c r="AB1403" s="498" t="s">
        <v>2271</v>
      </c>
      <c r="AC1403" s="498" t="s">
        <v>2271</v>
      </c>
      <c r="AD1403" s="498" t="s">
        <v>2271</v>
      </c>
      <c r="AE1403" s="498" t="s">
        <v>2271</v>
      </c>
      <c r="AF1403" s="498" t="s">
        <v>2271</v>
      </c>
      <c r="AG1403" s="498" t="s">
        <v>2271</v>
      </c>
      <c r="AH1403" s="498" t="s">
        <v>2271</v>
      </c>
      <c r="AI1403" s="713"/>
      <c r="AJ1403" s="713"/>
      <c r="AK1403" s="713"/>
      <c r="AL1403" s="713"/>
      <c r="AM1403"/>
    </row>
    <row r="1404" spans="2:39" ht="13.5" hidden="1" customHeight="1" outlineLevel="1" x14ac:dyDescent="0.3">
      <c r="B1404" s="726"/>
      <c r="C1404" s="727" t="s">
        <v>3614</v>
      </c>
      <c r="D1404" s="720"/>
      <c r="E1404" s="505" t="s">
        <v>3648</v>
      </c>
      <c r="F1404" s="498" t="s">
        <v>2271</v>
      </c>
      <c r="G1404" s="498" t="s">
        <v>2271</v>
      </c>
      <c r="H1404" s="498" t="s">
        <v>2271</v>
      </c>
      <c r="I1404" s="498" t="s">
        <v>2271</v>
      </c>
      <c r="J1404" s="498" t="s">
        <v>2271</v>
      </c>
      <c r="K1404" s="498" t="s">
        <v>2271</v>
      </c>
      <c r="L1404" s="498" t="s">
        <v>2271</v>
      </c>
      <c r="M1404" s="498" t="s">
        <v>2271</v>
      </c>
      <c r="N1404" s="498" t="s">
        <v>2271</v>
      </c>
      <c r="O1404" s="498" t="s">
        <v>2271</v>
      </c>
      <c r="P1404" s="498" t="s">
        <v>2271</v>
      </c>
      <c r="Q1404" s="498" t="s">
        <v>2271</v>
      </c>
      <c r="R1404" s="498" t="s">
        <v>2271</v>
      </c>
      <c r="S1404" s="498" t="s">
        <v>2271</v>
      </c>
      <c r="T1404" s="498" t="s">
        <v>2271</v>
      </c>
      <c r="U1404" s="498" t="s">
        <v>2271</v>
      </c>
      <c r="V1404" s="498" t="s">
        <v>2271</v>
      </c>
      <c r="W1404" s="498" t="s">
        <v>2271</v>
      </c>
      <c r="X1404" s="498" t="s">
        <v>2271</v>
      </c>
      <c r="Y1404" s="498" t="s">
        <v>2271</v>
      </c>
      <c r="Z1404" s="498" t="s">
        <v>2271</v>
      </c>
      <c r="AA1404" s="498" t="s">
        <v>2271</v>
      </c>
      <c r="AB1404" s="498" t="s">
        <v>2271</v>
      </c>
      <c r="AC1404" s="498" t="s">
        <v>2271</v>
      </c>
      <c r="AD1404" s="498" t="s">
        <v>2271</v>
      </c>
      <c r="AE1404" s="498" t="s">
        <v>2271</v>
      </c>
      <c r="AF1404" s="498" t="s">
        <v>2271</v>
      </c>
      <c r="AG1404" s="498" t="s">
        <v>2271</v>
      </c>
      <c r="AH1404" s="498" t="s">
        <v>2271</v>
      </c>
      <c r="AI1404" s="713"/>
      <c r="AJ1404" s="713"/>
      <c r="AK1404" s="713"/>
      <c r="AL1404" s="713"/>
      <c r="AM1404"/>
    </row>
    <row r="1405" spans="2:39" ht="13.5" hidden="1" customHeight="1" outlineLevel="1" x14ac:dyDescent="0.3">
      <c r="B1405" s="726"/>
      <c r="C1405" s="727" t="s">
        <v>3616</v>
      </c>
      <c r="D1405" s="720"/>
      <c r="E1405" s="505" t="s">
        <v>3649</v>
      </c>
      <c r="F1405" s="498" t="s">
        <v>2271</v>
      </c>
      <c r="G1405" s="498" t="s">
        <v>2271</v>
      </c>
      <c r="H1405" s="498" t="s">
        <v>2271</v>
      </c>
      <c r="I1405" s="498" t="s">
        <v>2271</v>
      </c>
      <c r="J1405" s="498" t="s">
        <v>2271</v>
      </c>
      <c r="K1405" s="498" t="s">
        <v>2271</v>
      </c>
      <c r="L1405" s="498" t="s">
        <v>2271</v>
      </c>
      <c r="M1405" s="498" t="s">
        <v>2271</v>
      </c>
      <c r="N1405" s="498" t="s">
        <v>2271</v>
      </c>
      <c r="O1405" s="498" t="s">
        <v>2271</v>
      </c>
      <c r="P1405" s="498" t="s">
        <v>2271</v>
      </c>
      <c r="Q1405" s="498" t="s">
        <v>2271</v>
      </c>
      <c r="R1405" s="498" t="s">
        <v>2271</v>
      </c>
      <c r="S1405" s="498" t="s">
        <v>2271</v>
      </c>
      <c r="T1405" s="498" t="s">
        <v>2271</v>
      </c>
      <c r="U1405" s="498" t="s">
        <v>2271</v>
      </c>
      <c r="V1405" s="498" t="s">
        <v>2271</v>
      </c>
      <c r="W1405" s="498" t="s">
        <v>2271</v>
      </c>
      <c r="X1405" s="498" t="s">
        <v>2271</v>
      </c>
      <c r="Y1405" s="498" t="s">
        <v>2271</v>
      </c>
      <c r="Z1405" s="498" t="s">
        <v>2271</v>
      </c>
      <c r="AA1405" s="498" t="s">
        <v>2271</v>
      </c>
      <c r="AB1405" s="498" t="s">
        <v>2271</v>
      </c>
      <c r="AC1405" s="498" t="s">
        <v>2271</v>
      </c>
      <c r="AD1405" s="498" t="s">
        <v>2271</v>
      </c>
      <c r="AE1405" s="498" t="s">
        <v>2271</v>
      </c>
      <c r="AF1405" s="498" t="s">
        <v>2271</v>
      </c>
      <c r="AG1405" s="498" t="s">
        <v>2271</v>
      </c>
      <c r="AH1405" s="498" t="s">
        <v>2271</v>
      </c>
      <c r="AI1405" s="713"/>
      <c r="AJ1405" s="713"/>
      <c r="AK1405" s="713"/>
      <c r="AL1405" s="713"/>
      <c r="AM1405"/>
    </row>
    <row r="1406" spans="2:39" ht="13.5" hidden="1" customHeight="1" outlineLevel="1" x14ac:dyDescent="0.3">
      <c r="B1406" s="726"/>
      <c r="C1406" s="727" t="s">
        <v>3618</v>
      </c>
      <c r="D1406" s="720"/>
      <c r="E1406" s="505" t="s">
        <v>3650</v>
      </c>
      <c r="F1406" s="498" t="s">
        <v>2271</v>
      </c>
      <c r="G1406" s="498" t="s">
        <v>2271</v>
      </c>
      <c r="H1406" s="498" t="s">
        <v>2271</v>
      </c>
      <c r="I1406" s="498" t="s">
        <v>2271</v>
      </c>
      <c r="J1406" s="498" t="s">
        <v>2271</v>
      </c>
      <c r="K1406" s="498" t="s">
        <v>2271</v>
      </c>
      <c r="L1406" s="498" t="s">
        <v>2271</v>
      </c>
      <c r="M1406" s="498" t="s">
        <v>2271</v>
      </c>
      <c r="N1406" s="498" t="s">
        <v>2271</v>
      </c>
      <c r="O1406" s="498" t="s">
        <v>2271</v>
      </c>
      <c r="P1406" s="498" t="s">
        <v>2271</v>
      </c>
      <c r="Q1406" s="498" t="s">
        <v>2271</v>
      </c>
      <c r="R1406" s="498" t="s">
        <v>2271</v>
      </c>
      <c r="S1406" s="498" t="s">
        <v>2271</v>
      </c>
      <c r="T1406" s="498" t="s">
        <v>2271</v>
      </c>
      <c r="U1406" s="498" t="s">
        <v>2271</v>
      </c>
      <c r="V1406" s="498" t="s">
        <v>2271</v>
      </c>
      <c r="W1406" s="498" t="s">
        <v>2271</v>
      </c>
      <c r="X1406" s="498" t="s">
        <v>2271</v>
      </c>
      <c r="Y1406" s="498" t="s">
        <v>2271</v>
      </c>
      <c r="Z1406" s="498" t="s">
        <v>2271</v>
      </c>
      <c r="AA1406" s="498" t="s">
        <v>2271</v>
      </c>
      <c r="AB1406" s="498" t="s">
        <v>2271</v>
      </c>
      <c r="AC1406" s="498" t="s">
        <v>2271</v>
      </c>
      <c r="AD1406" s="498" t="s">
        <v>2271</v>
      </c>
      <c r="AE1406" s="498" t="s">
        <v>2271</v>
      </c>
      <c r="AF1406" s="498" t="s">
        <v>2271</v>
      </c>
      <c r="AG1406" s="498" t="s">
        <v>2271</v>
      </c>
      <c r="AH1406" s="498" t="s">
        <v>2271</v>
      </c>
      <c r="AI1406" s="713"/>
      <c r="AJ1406" s="713"/>
      <c r="AK1406" s="713"/>
      <c r="AL1406" s="713"/>
      <c r="AM1406"/>
    </row>
    <row r="1407" spans="2:39" ht="13.5" hidden="1" customHeight="1" outlineLevel="1" x14ac:dyDescent="0.3">
      <c r="B1407" s="730"/>
      <c r="C1407" s="719" t="s">
        <v>434</v>
      </c>
      <c r="D1407" s="720"/>
      <c r="E1407" s="505" t="s">
        <v>3651</v>
      </c>
      <c r="F1407" s="498" t="s">
        <v>2271</v>
      </c>
      <c r="G1407" s="498" t="s">
        <v>2271</v>
      </c>
      <c r="H1407" s="498" t="s">
        <v>2271</v>
      </c>
      <c r="I1407" s="498" t="s">
        <v>2271</v>
      </c>
      <c r="J1407" s="498" t="s">
        <v>2271</v>
      </c>
      <c r="K1407" s="498" t="s">
        <v>2271</v>
      </c>
      <c r="L1407" s="498" t="s">
        <v>2271</v>
      </c>
      <c r="M1407" s="498" t="s">
        <v>2271</v>
      </c>
      <c r="N1407" s="498" t="s">
        <v>2271</v>
      </c>
      <c r="O1407" s="498" t="s">
        <v>2271</v>
      </c>
      <c r="P1407" s="498" t="s">
        <v>2271</v>
      </c>
      <c r="Q1407" s="498" t="s">
        <v>2271</v>
      </c>
      <c r="R1407" s="498" t="s">
        <v>2271</v>
      </c>
      <c r="S1407" s="498" t="s">
        <v>2271</v>
      </c>
      <c r="T1407" s="498" t="s">
        <v>2271</v>
      </c>
      <c r="U1407" s="498" t="s">
        <v>2271</v>
      </c>
      <c r="V1407" s="498" t="s">
        <v>2271</v>
      </c>
      <c r="W1407" s="498" t="s">
        <v>2271</v>
      </c>
      <c r="X1407" s="498" t="s">
        <v>2271</v>
      </c>
      <c r="Y1407" s="498" t="s">
        <v>2271</v>
      </c>
      <c r="Z1407" s="498" t="s">
        <v>2271</v>
      </c>
      <c r="AA1407" s="498" t="s">
        <v>2271</v>
      </c>
      <c r="AB1407" s="498" t="s">
        <v>2271</v>
      </c>
      <c r="AC1407" s="498" t="s">
        <v>2271</v>
      </c>
      <c r="AD1407" s="498" t="s">
        <v>2271</v>
      </c>
      <c r="AE1407" s="498" t="s">
        <v>2271</v>
      </c>
      <c r="AF1407" s="498" t="s">
        <v>2271</v>
      </c>
      <c r="AG1407" s="498" t="s">
        <v>2271</v>
      </c>
      <c r="AH1407" s="498" t="s">
        <v>2271</v>
      </c>
      <c r="AI1407" s="713"/>
      <c r="AJ1407" s="713"/>
      <c r="AK1407" s="713"/>
      <c r="AL1407" s="713"/>
      <c r="AM1407"/>
    </row>
    <row r="1408" spans="2:39" ht="13.5" hidden="1" customHeight="1" outlineLevel="1" x14ac:dyDescent="0.3">
      <c r="B1408" s="724"/>
      <c r="C1408" s="725" t="s">
        <v>2193</v>
      </c>
      <c r="D1408" s="720"/>
      <c r="E1408" s="505" t="s">
        <v>3652</v>
      </c>
      <c r="F1408" s="498" t="s">
        <v>2271</v>
      </c>
      <c r="G1408" s="498" t="s">
        <v>2271</v>
      </c>
      <c r="H1408" s="498" t="s">
        <v>2271</v>
      </c>
      <c r="I1408" s="498" t="s">
        <v>2271</v>
      </c>
      <c r="J1408" s="498" t="s">
        <v>2271</v>
      </c>
      <c r="K1408" s="498" t="s">
        <v>2271</v>
      </c>
      <c r="L1408" s="498" t="s">
        <v>2271</v>
      </c>
      <c r="M1408" s="498" t="s">
        <v>2271</v>
      </c>
      <c r="N1408" s="498" t="s">
        <v>2271</v>
      </c>
      <c r="O1408" s="498" t="s">
        <v>2271</v>
      </c>
      <c r="P1408" s="498" t="s">
        <v>2271</v>
      </c>
      <c r="Q1408" s="498" t="s">
        <v>2271</v>
      </c>
      <c r="R1408" s="498" t="s">
        <v>2271</v>
      </c>
      <c r="S1408" s="498" t="s">
        <v>2271</v>
      </c>
      <c r="T1408" s="498" t="s">
        <v>2271</v>
      </c>
      <c r="U1408" s="498" t="s">
        <v>2271</v>
      </c>
      <c r="V1408" s="498" t="s">
        <v>2271</v>
      </c>
      <c r="W1408" s="498" t="s">
        <v>2271</v>
      </c>
      <c r="X1408" s="498" t="s">
        <v>2271</v>
      </c>
      <c r="Y1408" s="498" t="s">
        <v>2271</v>
      </c>
      <c r="Z1408" s="498" t="s">
        <v>2271</v>
      </c>
      <c r="AA1408" s="498" t="s">
        <v>2271</v>
      </c>
      <c r="AB1408" s="498" t="s">
        <v>2271</v>
      </c>
      <c r="AC1408" s="498" t="s">
        <v>2271</v>
      </c>
      <c r="AD1408" s="498" t="s">
        <v>2271</v>
      </c>
      <c r="AE1408" s="498" t="s">
        <v>2271</v>
      </c>
      <c r="AF1408" s="498" t="s">
        <v>2271</v>
      </c>
      <c r="AG1408" s="498" t="s">
        <v>2271</v>
      </c>
      <c r="AH1408" s="498" t="s">
        <v>2271</v>
      </c>
      <c r="AI1408" s="713"/>
      <c r="AJ1408" s="713"/>
      <c r="AK1408" s="713"/>
      <c r="AL1408" s="713"/>
      <c r="AM1408"/>
    </row>
    <row r="1409" spans="2:51" ht="13.5" hidden="1" customHeight="1" outlineLevel="1" x14ac:dyDescent="0.3">
      <c r="B1409" s="730"/>
      <c r="C1409" s="719" t="s">
        <v>3622</v>
      </c>
      <c r="D1409" s="720"/>
      <c r="E1409" s="505" t="s">
        <v>3653</v>
      </c>
      <c r="F1409" s="498" t="s">
        <v>2271</v>
      </c>
      <c r="G1409" s="498" t="s">
        <v>2271</v>
      </c>
      <c r="H1409" s="498" t="s">
        <v>2271</v>
      </c>
      <c r="I1409" s="498" t="s">
        <v>2271</v>
      </c>
      <c r="J1409" s="498" t="s">
        <v>2271</v>
      </c>
      <c r="K1409" s="498" t="s">
        <v>2271</v>
      </c>
      <c r="L1409" s="498" t="s">
        <v>2271</v>
      </c>
      <c r="M1409" s="498" t="s">
        <v>2271</v>
      </c>
      <c r="N1409" s="498" t="s">
        <v>2271</v>
      </c>
      <c r="O1409" s="498" t="s">
        <v>2271</v>
      </c>
      <c r="P1409" s="498" t="s">
        <v>2271</v>
      </c>
      <c r="Q1409" s="498" t="s">
        <v>2271</v>
      </c>
      <c r="R1409" s="498" t="s">
        <v>2271</v>
      </c>
      <c r="S1409" s="498" t="s">
        <v>2271</v>
      </c>
      <c r="T1409" s="498" t="s">
        <v>2271</v>
      </c>
      <c r="U1409" s="498" t="s">
        <v>2271</v>
      </c>
      <c r="V1409" s="498" t="s">
        <v>2271</v>
      </c>
      <c r="W1409" s="498" t="s">
        <v>2271</v>
      </c>
      <c r="X1409" s="498" t="s">
        <v>2271</v>
      </c>
      <c r="Y1409" s="498" t="s">
        <v>2271</v>
      </c>
      <c r="Z1409" s="498" t="s">
        <v>2271</v>
      </c>
      <c r="AA1409" s="498" t="s">
        <v>2271</v>
      </c>
      <c r="AB1409" s="498" t="s">
        <v>2271</v>
      </c>
      <c r="AC1409" s="498" t="s">
        <v>2271</v>
      </c>
      <c r="AD1409" s="498" t="s">
        <v>2271</v>
      </c>
      <c r="AE1409" s="498" t="s">
        <v>2271</v>
      </c>
      <c r="AF1409" s="498" t="s">
        <v>2271</v>
      </c>
      <c r="AG1409" s="498" t="s">
        <v>2271</v>
      </c>
      <c r="AH1409" s="498" t="s">
        <v>2271</v>
      </c>
      <c r="AI1409" s="713"/>
      <c r="AJ1409" s="713"/>
      <c r="AK1409" s="713"/>
      <c r="AL1409" s="713"/>
      <c r="AM1409"/>
    </row>
    <row r="1410" spans="2:51" ht="13.5" hidden="1" customHeight="1" outlineLevel="1" x14ac:dyDescent="0.35">
      <c r="B1410" s="731"/>
      <c r="C1410" s="732"/>
      <c r="D1410" s="720"/>
      <c r="E1410" s="721"/>
      <c r="F1410" s="753"/>
      <c r="G1410" s="753"/>
      <c r="H1410" s="753"/>
      <c r="I1410" s="753"/>
      <c r="J1410" s="753"/>
      <c r="K1410" s="753"/>
      <c r="L1410" s="753"/>
      <c r="M1410" s="753"/>
      <c r="N1410" s="753"/>
      <c r="O1410" s="753"/>
      <c r="P1410" s="753"/>
      <c r="Q1410" s="753"/>
      <c r="R1410" s="753"/>
      <c r="S1410" s="753"/>
      <c r="T1410" s="753"/>
      <c r="U1410" s="753"/>
      <c r="V1410" s="753"/>
      <c r="W1410" s="753"/>
      <c r="X1410" s="753"/>
      <c r="Y1410" s="753"/>
      <c r="Z1410" s="753"/>
      <c r="AA1410" s="753"/>
      <c r="AB1410" s="753"/>
      <c r="AC1410" s="753"/>
      <c r="AD1410" s="753"/>
      <c r="AE1410" s="753"/>
      <c r="AF1410" s="753"/>
      <c r="AG1410" s="753"/>
      <c r="AH1410" s="753"/>
      <c r="AI1410" s="713"/>
      <c r="AJ1410" s="713"/>
      <c r="AK1410" s="713"/>
      <c r="AL1410" s="713"/>
      <c r="AM1410"/>
    </row>
    <row r="1411" spans="2:51" ht="13.5" customHeight="1" collapsed="1" x14ac:dyDescent="0.35">
      <c r="B1411" s="297" t="s">
        <v>2348</v>
      </c>
      <c r="C1411" s="719" t="s">
        <v>3654</v>
      </c>
      <c r="D1411" s="720"/>
      <c r="E1411" s="721"/>
      <c r="F1411" s="753"/>
      <c r="G1411" s="753"/>
      <c r="H1411" s="753"/>
      <c r="I1411" s="753"/>
      <c r="J1411" s="753"/>
      <c r="K1411" s="753"/>
      <c r="L1411" s="753"/>
      <c r="M1411" s="753"/>
      <c r="N1411" s="753"/>
      <c r="O1411" s="753"/>
      <c r="P1411" s="753"/>
      <c r="Q1411" s="753"/>
      <c r="R1411" s="753"/>
      <c r="S1411" s="753"/>
      <c r="T1411" s="753"/>
      <c r="U1411" s="753"/>
      <c r="V1411" s="753"/>
      <c r="W1411" s="753"/>
      <c r="X1411" s="753"/>
      <c r="Y1411" s="753"/>
      <c r="Z1411" s="753"/>
      <c r="AA1411" s="753"/>
      <c r="AB1411" s="753"/>
      <c r="AC1411" s="753"/>
      <c r="AD1411" s="753"/>
      <c r="AE1411" s="753"/>
      <c r="AF1411" s="753"/>
      <c r="AG1411" s="753"/>
      <c r="AH1411" s="753"/>
      <c r="AI1411" s="713"/>
      <c r="AJ1411" s="713"/>
      <c r="AK1411" s="713"/>
      <c r="AL1411" s="713"/>
      <c r="AM1411"/>
    </row>
    <row r="1412" spans="2:51" ht="13.5" customHeight="1" x14ac:dyDescent="0.35">
      <c r="B1412" s="722"/>
      <c r="C1412" s="723"/>
      <c r="D1412" s="720"/>
      <c r="E1412" s="503"/>
      <c r="F1412" s="504" t="s">
        <v>237</v>
      </c>
      <c r="G1412" s="504" t="s">
        <v>238</v>
      </c>
      <c r="H1412" s="504" t="s">
        <v>239</v>
      </c>
      <c r="I1412" s="504" t="s">
        <v>240</v>
      </c>
      <c r="J1412" s="504" t="s">
        <v>241</v>
      </c>
      <c r="K1412" s="504" t="s">
        <v>242</v>
      </c>
      <c r="L1412" s="504" t="s">
        <v>243</v>
      </c>
      <c r="M1412" s="504" t="s">
        <v>244</v>
      </c>
      <c r="N1412" s="504" t="s">
        <v>245</v>
      </c>
      <c r="O1412" s="504" t="s">
        <v>246</v>
      </c>
      <c r="P1412" s="504" t="s">
        <v>247</v>
      </c>
      <c r="Q1412" s="504" t="s">
        <v>248</v>
      </c>
      <c r="R1412" s="504" t="s">
        <v>249</v>
      </c>
      <c r="S1412" s="504" t="s">
        <v>250</v>
      </c>
      <c r="T1412" s="504" t="s">
        <v>251</v>
      </c>
      <c r="U1412" s="504" t="s">
        <v>252</v>
      </c>
      <c r="V1412" s="504" t="s">
        <v>253</v>
      </c>
      <c r="W1412" s="504" t="s">
        <v>254</v>
      </c>
      <c r="X1412" s="504" t="s">
        <v>255</v>
      </c>
      <c r="Y1412" s="504" t="s">
        <v>256</v>
      </c>
      <c r="Z1412" s="504" t="s">
        <v>257</v>
      </c>
      <c r="AA1412" s="504" t="s">
        <v>258</v>
      </c>
      <c r="AB1412" s="504" t="s">
        <v>259</v>
      </c>
      <c r="AC1412" s="504" t="s">
        <v>260</v>
      </c>
      <c r="AD1412" s="504" t="s">
        <v>261</v>
      </c>
      <c r="AE1412" s="504" t="s">
        <v>262</v>
      </c>
      <c r="AF1412" s="504" t="s">
        <v>263</v>
      </c>
      <c r="AG1412" s="504" t="s">
        <v>264</v>
      </c>
      <c r="AH1412" s="504" t="s">
        <v>265</v>
      </c>
      <c r="AI1412" s="713"/>
      <c r="AJ1412" s="713"/>
      <c r="AK1412" s="713"/>
      <c r="AL1412" s="713"/>
      <c r="AM1412"/>
    </row>
    <row r="1413" spans="2:51" ht="13.5" hidden="1" customHeight="1" outlineLevel="1" x14ac:dyDescent="0.3">
      <c r="B1413" s="730"/>
      <c r="C1413" s="719" t="s">
        <v>3622</v>
      </c>
      <c r="D1413" s="720"/>
      <c r="E1413" s="505" t="s">
        <v>3655</v>
      </c>
      <c r="F1413" s="498" t="s">
        <v>2271</v>
      </c>
      <c r="G1413" s="498" t="s">
        <v>2271</v>
      </c>
      <c r="H1413" s="498" t="s">
        <v>2271</v>
      </c>
      <c r="I1413" s="498" t="s">
        <v>2271</v>
      </c>
      <c r="J1413" s="498" t="s">
        <v>2271</v>
      </c>
      <c r="K1413" s="498" t="s">
        <v>2271</v>
      </c>
      <c r="L1413" s="498" t="s">
        <v>2271</v>
      </c>
      <c r="M1413" s="498" t="s">
        <v>2271</v>
      </c>
      <c r="N1413" s="498" t="s">
        <v>2271</v>
      </c>
      <c r="O1413" s="498" t="s">
        <v>2271</v>
      </c>
      <c r="P1413" s="498" t="s">
        <v>2271</v>
      </c>
      <c r="Q1413" s="498" t="s">
        <v>2271</v>
      </c>
      <c r="R1413" s="498" t="s">
        <v>2271</v>
      </c>
      <c r="S1413" s="498" t="s">
        <v>2271</v>
      </c>
      <c r="T1413" s="498" t="s">
        <v>2271</v>
      </c>
      <c r="U1413" s="498" t="s">
        <v>2271</v>
      </c>
      <c r="V1413" s="498" t="s">
        <v>2271</v>
      </c>
      <c r="W1413" s="498" t="s">
        <v>2271</v>
      </c>
      <c r="X1413" s="498" t="s">
        <v>2271</v>
      </c>
      <c r="Y1413" s="498" t="s">
        <v>2271</v>
      </c>
      <c r="Z1413" s="498" t="s">
        <v>2271</v>
      </c>
      <c r="AA1413" s="498" t="s">
        <v>2271</v>
      </c>
      <c r="AB1413" s="498" t="s">
        <v>2271</v>
      </c>
      <c r="AC1413" s="498" t="s">
        <v>2271</v>
      </c>
      <c r="AD1413" s="498" t="s">
        <v>2271</v>
      </c>
      <c r="AE1413" s="498" t="s">
        <v>2271</v>
      </c>
      <c r="AF1413" s="498" t="s">
        <v>2271</v>
      </c>
      <c r="AG1413" s="498" t="s">
        <v>2271</v>
      </c>
      <c r="AH1413" s="498" t="s">
        <v>2271</v>
      </c>
      <c r="AI1413" s="713"/>
      <c r="AJ1413" s="713"/>
      <c r="AK1413" s="713"/>
      <c r="AL1413" s="713"/>
      <c r="AM1413"/>
    </row>
    <row r="1414" spans="2:51" ht="13.5" hidden="1" customHeight="1" outlineLevel="1" x14ac:dyDescent="0.3">
      <c r="C1414" s="717"/>
      <c r="D1414" s="718"/>
      <c r="E1414" s="693"/>
      <c r="F1414" s="713"/>
      <c r="G1414" s="713"/>
      <c r="H1414" s="713"/>
      <c r="I1414" s="713"/>
      <c r="J1414" s="713"/>
      <c r="K1414" s="713"/>
      <c r="L1414" s="713"/>
      <c r="M1414" s="713"/>
      <c r="N1414" s="713"/>
      <c r="O1414" s="713"/>
      <c r="P1414" s="713"/>
      <c r="Q1414" s="713"/>
      <c r="R1414" s="713"/>
      <c r="S1414" s="713"/>
      <c r="T1414" s="713"/>
      <c r="U1414" s="713"/>
      <c r="V1414" s="713"/>
      <c r="W1414" s="713"/>
      <c r="X1414" s="713"/>
      <c r="Y1414" s="713"/>
      <c r="Z1414" s="713"/>
      <c r="AA1414" s="713"/>
      <c r="AB1414" s="713"/>
      <c r="AC1414" s="713"/>
      <c r="AD1414" s="713"/>
      <c r="AE1414" s="713"/>
      <c r="AF1414" s="713"/>
      <c r="AG1414" s="713"/>
      <c r="AH1414" s="713"/>
      <c r="AI1414" s="713"/>
      <c r="AJ1414" s="713"/>
      <c r="AK1414" s="713"/>
      <c r="AL1414" s="713"/>
      <c r="AM1414" s="713"/>
      <c r="AN1414"/>
    </row>
    <row r="1415" spans="2:51" ht="13.5" customHeight="1" collapsed="1" x14ac:dyDescent="0.35">
      <c r="B1415" s="297" t="s">
        <v>2351</v>
      </c>
      <c r="C1415" s="714" t="s">
        <v>3656</v>
      </c>
      <c r="D1415" s="720"/>
      <c r="E1415" s="712"/>
      <c r="F1415" s="712"/>
      <c r="G1415" s="753"/>
      <c r="H1415" s="753"/>
      <c r="I1415" s="753"/>
      <c r="J1415" s="753"/>
      <c r="K1415" s="753"/>
      <c r="L1415" s="753"/>
      <c r="M1415" s="753"/>
      <c r="N1415" s="753"/>
      <c r="O1415" s="753"/>
      <c r="P1415" s="753"/>
      <c r="Q1415" s="753"/>
      <c r="R1415" s="753"/>
      <c r="S1415" s="753"/>
      <c r="T1415" s="753"/>
      <c r="U1415" s="753"/>
      <c r="V1415" s="753"/>
      <c r="W1415" s="753"/>
      <c r="X1415" s="753"/>
      <c r="Y1415" s="753"/>
      <c r="Z1415" s="753"/>
      <c r="AA1415" s="753"/>
      <c r="AB1415" s="753"/>
      <c r="AC1415" s="753"/>
      <c r="AD1415" s="753"/>
      <c r="AE1415" s="753"/>
      <c r="AF1415" s="753"/>
      <c r="AG1415" s="753"/>
      <c r="AH1415" s="753"/>
      <c r="AI1415" s="753"/>
      <c r="AJ1415" s="753"/>
      <c r="AK1415" s="753"/>
      <c r="AL1415" s="753"/>
      <c r="AM1415" s="753"/>
      <c r="AN1415" s="753"/>
      <c r="AO1415" s="753"/>
      <c r="AP1415" s="753"/>
      <c r="AQ1415" s="753"/>
      <c r="AR1415" s="753"/>
      <c r="AS1415" s="753"/>
      <c r="AT1415" s="753"/>
      <c r="AU1415" s="753"/>
      <c r="AV1415" s="753"/>
      <c r="AW1415" s="753"/>
      <c r="AX1415" s="753"/>
      <c r="AY1415" s="753"/>
    </row>
    <row r="1416" spans="2:51" ht="13.5" customHeight="1" x14ac:dyDescent="0.35">
      <c r="B1416" s="722"/>
      <c r="C1416" s="723"/>
      <c r="D1416" s="720"/>
      <c r="E1416" s="712"/>
      <c r="F1416" s="503"/>
      <c r="G1416" s="504" t="s">
        <v>237</v>
      </c>
      <c r="H1416" s="504" t="s">
        <v>238</v>
      </c>
      <c r="I1416" s="504" t="s">
        <v>239</v>
      </c>
      <c r="J1416" s="504" t="s">
        <v>240</v>
      </c>
      <c r="K1416" s="504" t="s">
        <v>241</v>
      </c>
      <c r="L1416" s="504" t="s">
        <v>242</v>
      </c>
      <c r="M1416" s="504" t="s">
        <v>243</v>
      </c>
      <c r="N1416" s="504" t="s">
        <v>244</v>
      </c>
      <c r="O1416" s="504" t="s">
        <v>245</v>
      </c>
      <c r="P1416" s="504" t="s">
        <v>246</v>
      </c>
      <c r="Q1416" s="504" t="s">
        <v>247</v>
      </c>
      <c r="R1416" s="504" t="s">
        <v>248</v>
      </c>
      <c r="S1416" s="504" t="s">
        <v>249</v>
      </c>
      <c r="T1416" s="504" t="s">
        <v>250</v>
      </c>
      <c r="U1416" s="504" t="s">
        <v>251</v>
      </c>
      <c r="V1416" s="504" t="s">
        <v>252</v>
      </c>
      <c r="W1416" s="504" t="s">
        <v>253</v>
      </c>
      <c r="X1416" s="504" t="s">
        <v>254</v>
      </c>
      <c r="Y1416" s="504" t="s">
        <v>255</v>
      </c>
      <c r="Z1416" s="504" t="s">
        <v>256</v>
      </c>
      <c r="AA1416" s="504" t="s">
        <v>257</v>
      </c>
      <c r="AB1416" s="504" t="s">
        <v>258</v>
      </c>
      <c r="AC1416" s="504" t="s">
        <v>259</v>
      </c>
      <c r="AD1416" s="504" t="s">
        <v>260</v>
      </c>
      <c r="AE1416" s="504" t="s">
        <v>261</v>
      </c>
      <c r="AF1416" s="504" t="s">
        <v>262</v>
      </c>
      <c r="AG1416" s="504" t="s">
        <v>263</v>
      </c>
      <c r="AH1416" s="504" t="s">
        <v>264</v>
      </c>
      <c r="AI1416" s="504" t="s">
        <v>265</v>
      </c>
      <c r="AJ1416" s="753"/>
      <c r="AK1416" s="753"/>
      <c r="AL1416" s="753"/>
      <c r="AM1416" s="753"/>
      <c r="AN1416" s="753"/>
      <c r="AO1416" s="753"/>
      <c r="AP1416" s="753"/>
      <c r="AQ1416" s="753"/>
      <c r="AR1416" s="753"/>
      <c r="AS1416" s="753"/>
      <c r="AT1416" s="753"/>
      <c r="AU1416" s="753"/>
      <c r="AV1416" s="753"/>
      <c r="AW1416" s="753"/>
      <c r="AX1416" s="753"/>
      <c r="AY1416" s="753"/>
    </row>
    <row r="1417" spans="2:51" ht="13.5" hidden="1" customHeight="1" outlineLevel="1" x14ac:dyDescent="0.35">
      <c r="B1417" s="722"/>
      <c r="C1417" s="725" t="s">
        <v>3657</v>
      </c>
      <c r="D1417" s="720"/>
      <c r="E1417" s="712"/>
      <c r="F1417" s="505" t="s">
        <v>3658</v>
      </c>
      <c r="G1417" s="502" t="s">
        <v>2271</v>
      </c>
      <c r="H1417" s="502" t="s">
        <v>2271</v>
      </c>
      <c r="I1417" s="502" t="s">
        <v>2271</v>
      </c>
      <c r="J1417" s="502" t="s">
        <v>2271</v>
      </c>
      <c r="K1417" s="502" t="s">
        <v>2271</v>
      </c>
      <c r="L1417" s="502" t="s">
        <v>2271</v>
      </c>
      <c r="M1417" s="502" t="s">
        <v>2271</v>
      </c>
      <c r="N1417" s="502" t="s">
        <v>2271</v>
      </c>
      <c r="O1417" s="502" t="s">
        <v>2271</v>
      </c>
      <c r="P1417" s="502" t="s">
        <v>2271</v>
      </c>
      <c r="Q1417" s="502" t="s">
        <v>2271</v>
      </c>
      <c r="R1417" s="502" t="s">
        <v>2271</v>
      </c>
      <c r="S1417" s="502" t="s">
        <v>2271</v>
      </c>
      <c r="T1417" s="502" t="s">
        <v>2271</v>
      </c>
      <c r="U1417" s="502" t="s">
        <v>2271</v>
      </c>
      <c r="V1417" s="502" t="s">
        <v>2271</v>
      </c>
      <c r="W1417" s="502" t="s">
        <v>2271</v>
      </c>
      <c r="X1417" s="502" t="s">
        <v>2271</v>
      </c>
      <c r="Y1417" s="502" t="s">
        <v>2271</v>
      </c>
      <c r="Z1417" s="502" t="s">
        <v>2271</v>
      </c>
      <c r="AA1417" s="502" t="s">
        <v>2271</v>
      </c>
      <c r="AB1417" s="502" t="s">
        <v>2271</v>
      </c>
      <c r="AC1417" s="502" t="s">
        <v>2271</v>
      </c>
      <c r="AD1417" s="502" t="s">
        <v>2271</v>
      </c>
      <c r="AE1417" s="502" t="s">
        <v>2271</v>
      </c>
      <c r="AF1417" s="502" t="s">
        <v>2271</v>
      </c>
      <c r="AG1417" s="502" t="s">
        <v>2271</v>
      </c>
      <c r="AH1417" s="502" t="s">
        <v>2271</v>
      </c>
      <c r="AI1417" s="502" t="s">
        <v>2271</v>
      </c>
      <c r="AJ1417" s="753"/>
      <c r="AK1417" s="753"/>
      <c r="AL1417" s="753"/>
      <c r="AM1417" s="753"/>
      <c r="AN1417" s="753"/>
      <c r="AO1417" s="753"/>
      <c r="AP1417" s="753"/>
      <c r="AQ1417" s="753"/>
      <c r="AR1417" s="753"/>
      <c r="AS1417" s="753"/>
      <c r="AT1417" s="753"/>
      <c r="AU1417" s="753"/>
      <c r="AV1417" s="753"/>
      <c r="AW1417" s="753"/>
      <c r="AX1417" s="753"/>
      <c r="AY1417" s="753"/>
    </row>
    <row r="1418" spans="2:51" ht="13.5" hidden="1" customHeight="1" outlineLevel="1" x14ac:dyDescent="0.35">
      <c r="B1418" s="722"/>
      <c r="C1418" s="725" t="s">
        <v>3659</v>
      </c>
      <c r="D1418" s="753"/>
      <c r="E1418" s="753"/>
      <c r="F1418" s="505" t="s">
        <v>3660</v>
      </c>
      <c r="G1418" s="502" t="s">
        <v>2271</v>
      </c>
      <c r="H1418" s="502" t="s">
        <v>2271</v>
      </c>
      <c r="I1418" s="502" t="s">
        <v>2271</v>
      </c>
      <c r="J1418" s="502" t="s">
        <v>2271</v>
      </c>
      <c r="K1418" s="502" t="s">
        <v>2271</v>
      </c>
      <c r="L1418" s="502" t="s">
        <v>2271</v>
      </c>
      <c r="M1418" s="502" t="s">
        <v>2271</v>
      </c>
      <c r="N1418" s="502" t="s">
        <v>2271</v>
      </c>
      <c r="O1418" s="502" t="s">
        <v>2271</v>
      </c>
      <c r="P1418" s="502" t="s">
        <v>2271</v>
      </c>
      <c r="Q1418" s="502" t="s">
        <v>2271</v>
      </c>
      <c r="R1418" s="502" t="s">
        <v>2271</v>
      </c>
      <c r="S1418" s="502" t="s">
        <v>2271</v>
      </c>
      <c r="T1418" s="502" t="s">
        <v>2271</v>
      </c>
      <c r="U1418" s="502" t="s">
        <v>2271</v>
      </c>
      <c r="V1418" s="502" t="s">
        <v>2271</v>
      </c>
      <c r="W1418" s="502" t="s">
        <v>2271</v>
      </c>
      <c r="X1418" s="502" t="s">
        <v>2271</v>
      </c>
      <c r="Y1418" s="502" t="s">
        <v>2271</v>
      </c>
      <c r="Z1418" s="502" t="s">
        <v>2271</v>
      </c>
      <c r="AA1418" s="502" t="s">
        <v>2271</v>
      </c>
      <c r="AB1418" s="502" t="s">
        <v>2271</v>
      </c>
      <c r="AC1418" s="502" t="s">
        <v>2271</v>
      </c>
      <c r="AD1418" s="502" t="s">
        <v>2271</v>
      </c>
      <c r="AE1418" s="502" t="s">
        <v>2271</v>
      </c>
      <c r="AF1418" s="502" t="s">
        <v>2271</v>
      </c>
      <c r="AG1418" s="502" t="s">
        <v>2271</v>
      </c>
      <c r="AH1418" s="502" t="s">
        <v>2271</v>
      </c>
      <c r="AI1418" s="502" t="s">
        <v>2271</v>
      </c>
      <c r="AJ1418" s="753"/>
      <c r="AK1418" s="753"/>
      <c r="AL1418" s="753"/>
      <c r="AM1418" s="753"/>
      <c r="AN1418" s="753"/>
      <c r="AO1418" s="753"/>
      <c r="AP1418" s="753"/>
      <c r="AQ1418" s="753"/>
      <c r="AR1418" s="753"/>
      <c r="AS1418" s="753"/>
      <c r="AT1418" s="753"/>
      <c r="AU1418" s="753"/>
      <c r="AV1418" s="753"/>
      <c r="AW1418" s="753"/>
      <c r="AX1418" s="753"/>
      <c r="AY1418" s="753"/>
    </row>
    <row r="1419" spans="2:51" ht="13.5" hidden="1" customHeight="1" outlineLevel="1" x14ac:dyDescent="0.35">
      <c r="B1419" s="722"/>
      <c r="C1419" s="725" t="s">
        <v>3661</v>
      </c>
      <c r="D1419" s="753"/>
      <c r="E1419" s="753"/>
      <c r="F1419" s="505" t="s">
        <v>3662</v>
      </c>
      <c r="G1419" s="502" t="s">
        <v>2271</v>
      </c>
      <c r="H1419" s="502" t="s">
        <v>2271</v>
      </c>
      <c r="I1419" s="502" t="s">
        <v>2271</v>
      </c>
      <c r="J1419" s="502" t="s">
        <v>2271</v>
      </c>
      <c r="K1419" s="502" t="s">
        <v>2271</v>
      </c>
      <c r="L1419" s="502" t="s">
        <v>2271</v>
      </c>
      <c r="M1419" s="502" t="s">
        <v>2271</v>
      </c>
      <c r="N1419" s="502" t="s">
        <v>2271</v>
      </c>
      <c r="O1419" s="502" t="s">
        <v>2271</v>
      </c>
      <c r="P1419" s="502" t="s">
        <v>2271</v>
      </c>
      <c r="Q1419" s="502" t="s">
        <v>2271</v>
      </c>
      <c r="R1419" s="502" t="s">
        <v>2271</v>
      </c>
      <c r="S1419" s="502" t="s">
        <v>2271</v>
      </c>
      <c r="T1419" s="502" t="s">
        <v>2271</v>
      </c>
      <c r="U1419" s="502" t="s">
        <v>2271</v>
      </c>
      <c r="V1419" s="502" t="s">
        <v>2271</v>
      </c>
      <c r="W1419" s="502" t="s">
        <v>2271</v>
      </c>
      <c r="X1419" s="502" t="s">
        <v>2271</v>
      </c>
      <c r="Y1419" s="502" t="s">
        <v>2271</v>
      </c>
      <c r="Z1419" s="502" t="s">
        <v>2271</v>
      </c>
      <c r="AA1419" s="502" t="s">
        <v>2271</v>
      </c>
      <c r="AB1419" s="502" t="s">
        <v>2271</v>
      </c>
      <c r="AC1419" s="502" t="s">
        <v>2271</v>
      </c>
      <c r="AD1419" s="502" t="s">
        <v>2271</v>
      </c>
      <c r="AE1419" s="502" t="s">
        <v>2271</v>
      </c>
      <c r="AF1419" s="502" t="s">
        <v>2271</v>
      </c>
      <c r="AG1419" s="502" t="s">
        <v>2271</v>
      </c>
      <c r="AH1419" s="502" t="s">
        <v>2271</v>
      </c>
      <c r="AI1419" s="502" t="s">
        <v>2271</v>
      </c>
      <c r="AJ1419" s="753"/>
      <c r="AK1419" s="753"/>
      <c r="AL1419" s="753"/>
      <c r="AM1419" s="753"/>
      <c r="AN1419" s="753"/>
      <c r="AO1419" s="753"/>
      <c r="AP1419" s="753"/>
      <c r="AQ1419" s="753"/>
      <c r="AR1419" s="753"/>
      <c r="AS1419" s="753"/>
      <c r="AT1419" s="753"/>
      <c r="AU1419" s="753"/>
      <c r="AV1419" s="753"/>
      <c r="AW1419" s="753"/>
      <c r="AX1419" s="753"/>
      <c r="AY1419" s="753"/>
    </row>
    <row r="1420" spans="2:51" ht="13.5" hidden="1" customHeight="1" outlineLevel="1" x14ac:dyDescent="0.35">
      <c r="B1420" s="722"/>
      <c r="C1420" s="725" t="s">
        <v>3663</v>
      </c>
      <c r="D1420" s="753"/>
      <c r="E1420" s="753"/>
      <c r="F1420" s="505" t="s">
        <v>3664</v>
      </c>
      <c r="G1420" s="502" t="s">
        <v>2271</v>
      </c>
      <c r="H1420" s="502" t="s">
        <v>2271</v>
      </c>
      <c r="I1420" s="502" t="s">
        <v>2271</v>
      </c>
      <c r="J1420" s="502" t="s">
        <v>2271</v>
      </c>
      <c r="K1420" s="502" t="s">
        <v>2271</v>
      </c>
      <c r="L1420" s="502" t="s">
        <v>2271</v>
      </c>
      <c r="M1420" s="502" t="s">
        <v>2271</v>
      </c>
      <c r="N1420" s="502" t="s">
        <v>2271</v>
      </c>
      <c r="O1420" s="502" t="s">
        <v>2271</v>
      </c>
      <c r="P1420" s="502" t="s">
        <v>2271</v>
      </c>
      <c r="Q1420" s="502" t="s">
        <v>2271</v>
      </c>
      <c r="R1420" s="502" t="s">
        <v>2271</v>
      </c>
      <c r="S1420" s="502" t="s">
        <v>2271</v>
      </c>
      <c r="T1420" s="502" t="s">
        <v>2271</v>
      </c>
      <c r="U1420" s="502" t="s">
        <v>2271</v>
      </c>
      <c r="V1420" s="502" t="s">
        <v>2271</v>
      </c>
      <c r="W1420" s="502" t="s">
        <v>2271</v>
      </c>
      <c r="X1420" s="502" t="s">
        <v>2271</v>
      </c>
      <c r="Y1420" s="502" t="s">
        <v>2271</v>
      </c>
      <c r="Z1420" s="502" t="s">
        <v>2271</v>
      </c>
      <c r="AA1420" s="502" t="s">
        <v>2271</v>
      </c>
      <c r="AB1420" s="502" t="s">
        <v>2271</v>
      </c>
      <c r="AC1420" s="502" t="s">
        <v>2271</v>
      </c>
      <c r="AD1420" s="502" t="s">
        <v>2271</v>
      </c>
      <c r="AE1420" s="502" t="s">
        <v>2271</v>
      </c>
      <c r="AF1420" s="502" t="s">
        <v>2271</v>
      </c>
      <c r="AG1420" s="502" t="s">
        <v>2271</v>
      </c>
      <c r="AH1420" s="502" t="s">
        <v>2271</v>
      </c>
      <c r="AI1420" s="502" t="s">
        <v>2271</v>
      </c>
      <c r="AJ1420" s="753"/>
      <c r="AK1420" s="753"/>
      <c r="AL1420" s="753"/>
      <c r="AM1420" s="753"/>
      <c r="AN1420" s="753"/>
      <c r="AO1420" s="753"/>
      <c r="AP1420" s="753"/>
      <c r="AQ1420" s="753"/>
      <c r="AR1420" s="753"/>
      <c r="AS1420" s="753"/>
      <c r="AT1420" s="753"/>
      <c r="AU1420" s="753"/>
      <c r="AV1420" s="753"/>
      <c r="AW1420" s="753"/>
      <c r="AX1420" s="753"/>
      <c r="AY1420" s="753"/>
    </row>
    <row r="1421" spans="2:51" ht="13.5" hidden="1" customHeight="1" outlineLevel="1" x14ac:dyDescent="0.35">
      <c r="B1421" s="722"/>
      <c r="C1421" s="725" t="s">
        <v>3665</v>
      </c>
      <c r="D1421" s="753"/>
      <c r="E1421" s="753"/>
      <c r="F1421" s="505" t="s">
        <v>3666</v>
      </c>
      <c r="G1421" s="502" t="s">
        <v>2271</v>
      </c>
      <c r="H1421" s="502" t="s">
        <v>2271</v>
      </c>
      <c r="I1421" s="502" t="s">
        <v>2271</v>
      </c>
      <c r="J1421" s="502" t="s">
        <v>2271</v>
      </c>
      <c r="K1421" s="502" t="s">
        <v>2271</v>
      </c>
      <c r="L1421" s="502" t="s">
        <v>2271</v>
      </c>
      <c r="M1421" s="502" t="s">
        <v>2271</v>
      </c>
      <c r="N1421" s="502" t="s">
        <v>2271</v>
      </c>
      <c r="O1421" s="502" t="s">
        <v>2271</v>
      </c>
      <c r="P1421" s="502" t="s">
        <v>2271</v>
      </c>
      <c r="Q1421" s="502" t="s">
        <v>2271</v>
      </c>
      <c r="R1421" s="502" t="s">
        <v>2271</v>
      </c>
      <c r="S1421" s="502" t="s">
        <v>2271</v>
      </c>
      <c r="T1421" s="502" t="s">
        <v>2271</v>
      </c>
      <c r="U1421" s="502" t="s">
        <v>2271</v>
      </c>
      <c r="V1421" s="502" t="s">
        <v>2271</v>
      </c>
      <c r="W1421" s="502" t="s">
        <v>2271</v>
      </c>
      <c r="X1421" s="502" t="s">
        <v>2271</v>
      </c>
      <c r="Y1421" s="502" t="s">
        <v>2271</v>
      </c>
      <c r="Z1421" s="502" t="s">
        <v>2271</v>
      </c>
      <c r="AA1421" s="502" t="s">
        <v>2271</v>
      </c>
      <c r="AB1421" s="502" t="s">
        <v>2271</v>
      </c>
      <c r="AC1421" s="502" t="s">
        <v>2271</v>
      </c>
      <c r="AD1421" s="502" t="s">
        <v>2271</v>
      </c>
      <c r="AE1421" s="502" t="s">
        <v>2271</v>
      </c>
      <c r="AF1421" s="502" t="s">
        <v>2271</v>
      </c>
      <c r="AG1421" s="502" t="s">
        <v>2271</v>
      </c>
      <c r="AH1421" s="502" t="s">
        <v>2271</v>
      </c>
      <c r="AI1421" s="502" t="s">
        <v>2271</v>
      </c>
      <c r="AJ1421" s="753"/>
      <c r="AK1421" s="753"/>
      <c r="AL1421" s="753"/>
      <c r="AM1421" s="753"/>
      <c r="AN1421" s="753"/>
      <c r="AO1421" s="753"/>
      <c r="AP1421" s="753"/>
      <c r="AQ1421" s="753"/>
      <c r="AR1421" s="753"/>
      <c r="AS1421" s="753"/>
      <c r="AT1421" s="753"/>
      <c r="AU1421" s="753"/>
      <c r="AV1421" s="753"/>
      <c r="AW1421" s="753"/>
      <c r="AX1421" s="753"/>
      <c r="AY1421" s="753"/>
    </row>
    <row r="1422" spans="2:51" ht="13.5" hidden="1" customHeight="1" outlineLevel="1" x14ac:dyDescent="0.35">
      <c r="B1422" s="722"/>
      <c r="C1422" s="725" t="s">
        <v>3667</v>
      </c>
      <c r="D1422" s="753"/>
      <c r="E1422" s="753"/>
      <c r="F1422" s="505" t="s">
        <v>3668</v>
      </c>
      <c r="G1422" s="502" t="s">
        <v>2271</v>
      </c>
      <c r="H1422" s="502" t="s">
        <v>2271</v>
      </c>
      <c r="I1422" s="502" t="s">
        <v>2271</v>
      </c>
      <c r="J1422" s="502" t="s">
        <v>2271</v>
      </c>
      <c r="K1422" s="502" t="s">
        <v>2271</v>
      </c>
      <c r="L1422" s="502" t="s">
        <v>2271</v>
      </c>
      <c r="M1422" s="502" t="s">
        <v>2271</v>
      </c>
      <c r="N1422" s="502" t="s">
        <v>2271</v>
      </c>
      <c r="O1422" s="502" t="s">
        <v>2271</v>
      </c>
      <c r="P1422" s="502" t="s">
        <v>2271</v>
      </c>
      <c r="Q1422" s="502" t="s">
        <v>2271</v>
      </c>
      <c r="R1422" s="502" t="s">
        <v>2271</v>
      </c>
      <c r="S1422" s="502" t="s">
        <v>2271</v>
      </c>
      <c r="T1422" s="502" t="s">
        <v>2271</v>
      </c>
      <c r="U1422" s="502" t="s">
        <v>2271</v>
      </c>
      <c r="V1422" s="502" t="s">
        <v>2271</v>
      </c>
      <c r="W1422" s="502" t="s">
        <v>2271</v>
      </c>
      <c r="X1422" s="502" t="s">
        <v>2271</v>
      </c>
      <c r="Y1422" s="502" t="s">
        <v>2271</v>
      </c>
      <c r="Z1422" s="502" t="s">
        <v>2271</v>
      </c>
      <c r="AA1422" s="502" t="s">
        <v>2271</v>
      </c>
      <c r="AB1422" s="502" t="s">
        <v>2271</v>
      </c>
      <c r="AC1422" s="502" t="s">
        <v>2271</v>
      </c>
      <c r="AD1422" s="502" t="s">
        <v>2271</v>
      </c>
      <c r="AE1422" s="502" t="s">
        <v>2271</v>
      </c>
      <c r="AF1422" s="502" t="s">
        <v>2271</v>
      </c>
      <c r="AG1422" s="502" t="s">
        <v>2271</v>
      </c>
      <c r="AH1422" s="502" t="s">
        <v>2271</v>
      </c>
      <c r="AI1422" s="502" t="s">
        <v>2271</v>
      </c>
      <c r="AJ1422" s="753"/>
      <c r="AK1422" s="753"/>
      <c r="AL1422" s="753"/>
      <c r="AM1422" s="753"/>
      <c r="AN1422" s="753"/>
      <c r="AO1422" s="753"/>
      <c r="AP1422" s="753"/>
      <c r="AQ1422" s="753"/>
      <c r="AR1422" s="753"/>
      <c r="AS1422" s="753"/>
      <c r="AT1422" s="753"/>
      <c r="AU1422" s="753"/>
      <c r="AV1422" s="753"/>
      <c r="AW1422" s="753"/>
      <c r="AX1422" s="753"/>
      <c r="AY1422" s="753"/>
    </row>
    <row r="1423" spans="2:51" ht="13.5" hidden="1" customHeight="1" outlineLevel="1" x14ac:dyDescent="0.35">
      <c r="B1423" s="722"/>
      <c r="C1423" s="725" t="s">
        <v>3669</v>
      </c>
      <c r="D1423" s="753"/>
      <c r="E1423" s="753"/>
      <c r="F1423" s="505" t="s">
        <v>3670</v>
      </c>
      <c r="G1423" s="502" t="s">
        <v>2271</v>
      </c>
      <c r="H1423" s="502" t="s">
        <v>2271</v>
      </c>
      <c r="I1423" s="502" t="s">
        <v>2271</v>
      </c>
      <c r="J1423" s="502" t="s">
        <v>2271</v>
      </c>
      <c r="K1423" s="502" t="s">
        <v>2271</v>
      </c>
      <c r="L1423" s="502" t="s">
        <v>2271</v>
      </c>
      <c r="M1423" s="502" t="s">
        <v>2271</v>
      </c>
      <c r="N1423" s="502" t="s">
        <v>2271</v>
      </c>
      <c r="O1423" s="502" t="s">
        <v>2271</v>
      </c>
      <c r="P1423" s="502" t="s">
        <v>2271</v>
      </c>
      <c r="Q1423" s="502" t="s">
        <v>2271</v>
      </c>
      <c r="R1423" s="502" t="s">
        <v>2271</v>
      </c>
      <c r="S1423" s="502" t="s">
        <v>2271</v>
      </c>
      <c r="T1423" s="502" t="s">
        <v>2271</v>
      </c>
      <c r="U1423" s="502" t="s">
        <v>2271</v>
      </c>
      <c r="V1423" s="502" t="s">
        <v>2271</v>
      </c>
      <c r="W1423" s="502" t="s">
        <v>2271</v>
      </c>
      <c r="X1423" s="502" t="s">
        <v>2271</v>
      </c>
      <c r="Y1423" s="502" t="s">
        <v>2271</v>
      </c>
      <c r="Z1423" s="502" t="s">
        <v>2271</v>
      </c>
      <c r="AA1423" s="502" t="s">
        <v>2271</v>
      </c>
      <c r="AB1423" s="502" t="s">
        <v>2271</v>
      </c>
      <c r="AC1423" s="502" t="s">
        <v>2271</v>
      </c>
      <c r="AD1423" s="502" t="s">
        <v>2271</v>
      </c>
      <c r="AE1423" s="502" t="s">
        <v>2271</v>
      </c>
      <c r="AF1423" s="502" t="s">
        <v>2271</v>
      </c>
      <c r="AG1423" s="502" t="s">
        <v>2271</v>
      </c>
      <c r="AH1423" s="502" t="s">
        <v>2271</v>
      </c>
      <c r="AI1423" s="502" t="s">
        <v>2271</v>
      </c>
      <c r="AJ1423" s="753"/>
      <c r="AK1423" s="753"/>
      <c r="AL1423" s="753"/>
      <c r="AM1423" s="753"/>
      <c r="AN1423" s="753"/>
      <c r="AO1423" s="753"/>
      <c r="AP1423" s="753"/>
      <c r="AQ1423" s="753"/>
      <c r="AR1423" s="753"/>
      <c r="AS1423" s="753"/>
      <c r="AT1423" s="753"/>
      <c r="AU1423" s="753"/>
      <c r="AV1423" s="753"/>
      <c r="AW1423" s="753"/>
      <c r="AX1423" s="753"/>
      <c r="AY1423" s="753"/>
    </row>
    <row r="1424" spans="2:51" ht="13.5" hidden="1" customHeight="1" outlineLevel="1" x14ac:dyDescent="0.35">
      <c r="B1424" s="722"/>
      <c r="C1424" s="725" t="s">
        <v>3671</v>
      </c>
      <c r="D1424" s="753"/>
      <c r="E1424" s="753"/>
      <c r="F1424" s="505" t="s">
        <v>3672</v>
      </c>
      <c r="G1424" s="502" t="s">
        <v>2271</v>
      </c>
      <c r="H1424" s="502" t="s">
        <v>2271</v>
      </c>
      <c r="I1424" s="502" t="s">
        <v>2271</v>
      </c>
      <c r="J1424" s="502" t="s">
        <v>2271</v>
      </c>
      <c r="K1424" s="502" t="s">
        <v>2271</v>
      </c>
      <c r="L1424" s="502" t="s">
        <v>2271</v>
      </c>
      <c r="M1424" s="502" t="s">
        <v>2271</v>
      </c>
      <c r="N1424" s="502" t="s">
        <v>2271</v>
      </c>
      <c r="O1424" s="502" t="s">
        <v>2271</v>
      </c>
      <c r="P1424" s="502" t="s">
        <v>2271</v>
      </c>
      <c r="Q1424" s="502" t="s">
        <v>2271</v>
      </c>
      <c r="R1424" s="502" t="s">
        <v>2271</v>
      </c>
      <c r="S1424" s="502" t="s">
        <v>2271</v>
      </c>
      <c r="T1424" s="502" t="s">
        <v>2271</v>
      </c>
      <c r="U1424" s="502" t="s">
        <v>2271</v>
      </c>
      <c r="V1424" s="502" t="s">
        <v>2271</v>
      </c>
      <c r="W1424" s="502" t="s">
        <v>2271</v>
      </c>
      <c r="X1424" s="502" t="s">
        <v>2271</v>
      </c>
      <c r="Y1424" s="502" t="s">
        <v>2271</v>
      </c>
      <c r="Z1424" s="502" t="s">
        <v>2271</v>
      </c>
      <c r="AA1424" s="502" t="s">
        <v>2271</v>
      </c>
      <c r="AB1424" s="502" t="s">
        <v>2271</v>
      </c>
      <c r="AC1424" s="502" t="s">
        <v>2271</v>
      </c>
      <c r="AD1424" s="502" t="s">
        <v>2271</v>
      </c>
      <c r="AE1424" s="502" t="s">
        <v>2271</v>
      </c>
      <c r="AF1424" s="502" t="s">
        <v>2271</v>
      </c>
      <c r="AG1424" s="502" t="s">
        <v>2271</v>
      </c>
      <c r="AH1424" s="502" t="s">
        <v>2271</v>
      </c>
      <c r="AI1424" s="502" t="s">
        <v>2271</v>
      </c>
      <c r="AJ1424" s="753"/>
      <c r="AK1424" s="753"/>
      <c r="AL1424" s="753"/>
      <c r="AM1424" s="753"/>
      <c r="AN1424" s="753"/>
      <c r="AO1424" s="753"/>
      <c r="AP1424" s="753"/>
      <c r="AQ1424" s="753"/>
      <c r="AR1424" s="753"/>
      <c r="AS1424" s="753"/>
      <c r="AT1424" s="753"/>
      <c r="AU1424" s="753"/>
      <c r="AV1424" s="753"/>
      <c r="AW1424" s="753"/>
      <c r="AX1424" s="753"/>
      <c r="AY1424" s="753"/>
    </row>
    <row r="1425" spans="2:51" ht="13.5" hidden="1" customHeight="1" outlineLevel="1" x14ac:dyDescent="0.35">
      <c r="B1425" s="722"/>
      <c r="C1425" s="725" t="s">
        <v>3673</v>
      </c>
      <c r="D1425" s="753"/>
      <c r="E1425" s="753"/>
      <c r="F1425" s="505" t="s">
        <v>3674</v>
      </c>
      <c r="G1425" s="502" t="s">
        <v>2271</v>
      </c>
      <c r="H1425" s="502" t="s">
        <v>2271</v>
      </c>
      <c r="I1425" s="502" t="s">
        <v>2271</v>
      </c>
      <c r="J1425" s="502" t="s">
        <v>2271</v>
      </c>
      <c r="K1425" s="502" t="s">
        <v>2271</v>
      </c>
      <c r="L1425" s="502" t="s">
        <v>2271</v>
      </c>
      <c r="M1425" s="502" t="s">
        <v>2271</v>
      </c>
      <c r="N1425" s="502" t="s">
        <v>2271</v>
      </c>
      <c r="O1425" s="502" t="s">
        <v>2271</v>
      </c>
      <c r="P1425" s="502" t="s">
        <v>2271</v>
      </c>
      <c r="Q1425" s="502" t="s">
        <v>2271</v>
      </c>
      <c r="R1425" s="502" t="s">
        <v>2271</v>
      </c>
      <c r="S1425" s="502" t="s">
        <v>2271</v>
      </c>
      <c r="T1425" s="502" t="s">
        <v>2271</v>
      </c>
      <c r="U1425" s="502" t="s">
        <v>2271</v>
      </c>
      <c r="V1425" s="502" t="s">
        <v>2271</v>
      </c>
      <c r="W1425" s="502" t="s">
        <v>2271</v>
      </c>
      <c r="X1425" s="502" t="s">
        <v>2271</v>
      </c>
      <c r="Y1425" s="502" t="s">
        <v>2271</v>
      </c>
      <c r="Z1425" s="502" t="s">
        <v>2271</v>
      </c>
      <c r="AA1425" s="502" t="s">
        <v>2271</v>
      </c>
      <c r="AB1425" s="502" t="s">
        <v>2271</v>
      </c>
      <c r="AC1425" s="502" t="s">
        <v>2271</v>
      </c>
      <c r="AD1425" s="502" t="s">
        <v>2271</v>
      </c>
      <c r="AE1425" s="502" t="s">
        <v>2271</v>
      </c>
      <c r="AF1425" s="502" t="s">
        <v>2271</v>
      </c>
      <c r="AG1425" s="502" t="s">
        <v>2271</v>
      </c>
      <c r="AH1425" s="502" t="s">
        <v>2271</v>
      </c>
      <c r="AI1425" s="502" t="s">
        <v>2271</v>
      </c>
      <c r="AJ1425" s="753"/>
      <c r="AK1425" s="753"/>
      <c r="AL1425" s="753"/>
      <c r="AM1425" s="753"/>
      <c r="AN1425" s="753"/>
      <c r="AO1425" s="753"/>
      <c r="AP1425" s="753"/>
      <c r="AQ1425" s="753"/>
      <c r="AR1425" s="753"/>
      <c r="AS1425" s="753"/>
      <c r="AT1425" s="753"/>
      <c r="AU1425" s="753"/>
      <c r="AV1425" s="753"/>
      <c r="AW1425" s="753"/>
      <c r="AX1425" s="753"/>
      <c r="AY1425" s="753"/>
    </row>
    <row r="1426" spans="2:51" ht="13.5" hidden="1" customHeight="1" outlineLevel="1" x14ac:dyDescent="0.35">
      <c r="B1426" s="722"/>
      <c r="C1426" s="725" t="s">
        <v>3675</v>
      </c>
      <c r="D1426" s="753"/>
      <c r="E1426" s="753"/>
      <c r="F1426" s="505" t="s">
        <v>3676</v>
      </c>
      <c r="G1426" s="502" t="s">
        <v>2271</v>
      </c>
      <c r="H1426" s="502" t="s">
        <v>2271</v>
      </c>
      <c r="I1426" s="502" t="s">
        <v>2271</v>
      </c>
      <c r="J1426" s="502" t="s">
        <v>2271</v>
      </c>
      <c r="K1426" s="502" t="s">
        <v>2271</v>
      </c>
      <c r="L1426" s="502" t="s">
        <v>2271</v>
      </c>
      <c r="M1426" s="502" t="s">
        <v>2271</v>
      </c>
      <c r="N1426" s="502" t="s">
        <v>2271</v>
      </c>
      <c r="O1426" s="502" t="s">
        <v>2271</v>
      </c>
      <c r="P1426" s="502" t="s">
        <v>2271</v>
      </c>
      <c r="Q1426" s="502" t="s">
        <v>2271</v>
      </c>
      <c r="R1426" s="502" t="s">
        <v>2271</v>
      </c>
      <c r="S1426" s="502" t="s">
        <v>2271</v>
      </c>
      <c r="T1426" s="502" t="s">
        <v>2271</v>
      </c>
      <c r="U1426" s="502" t="s">
        <v>2271</v>
      </c>
      <c r="V1426" s="502" t="s">
        <v>2271</v>
      </c>
      <c r="W1426" s="502" t="s">
        <v>2271</v>
      </c>
      <c r="X1426" s="502" t="s">
        <v>2271</v>
      </c>
      <c r="Y1426" s="502" t="s">
        <v>2271</v>
      </c>
      <c r="Z1426" s="502" t="s">
        <v>2271</v>
      </c>
      <c r="AA1426" s="502" t="s">
        <v>2271</v>
      </c>
      <c r="AB1426" s="502" t="s">
        <v>2271</v>
      </c>
      <c r="AC1426" s="502" t="s">
        <v>2271</v>
      </c>
      <c r="AD1426" s="502" t="s">
        <v>2271</v>
      </c>
      <c r="AE1426" s="502" t="s">
        <v>2271</v>
      </c>
      <c r="AF1426" s="502" t="s">
        <v>2271</v>
      </c>
      <c r="AG1426" s="502" t="s">
        <v>2271</v>
      </c>
      <c r="AH1426" s="502" t="s">
        <v>2271</v>
      </c>
      <c r="AI1426" s="502" t="s">
        <v>2271</v>
      </c>
      <c r="AJ1426" s="753"/>
      <c r="AK1426" s="753"/>
      <c r="AL1426" s="753"/>
      <c r="AM1426" s="753"/>
      <c r="AN1426" s="753"/>
      <c r="AO1426" s="753"/>
      <c r="AP1426" s="753"/>
      <c r="AQ1426" s="753"/>
      <c r="AR1426" s="753"/>
      <c r="AS1426" s="753"/>
      <c r="AT1426" s="753"/>
      <c r="AU1426" s="753"/>
      <c r="AV1426" s="753"/>
      <c r="AW1426" s="753"/>
      <c r="AX1426" s="753"/>
      <c r="AY1426" s="753"/>
    </row>
    <row r="1427" spans="2:51" ht="13.5" hidden="1" customHeight="1" outlineLevel="1" x14ac:dyDescent="0.35">
      <c r="B1427" s="722"/>
      <c r="C1427" s="725" t="s">
        <v>3677</v>
      </c>
      <c r="D1427" s="753"/>
      <c r="E1427" s="753"/>
      <c r="F1427" s="505" t="s">
        <v>3678</v>
      </c>
      <c r="G1427" s="502" t="s">
        <v>2271</v>
      </c>
      <c r="H1427" s="502" t="s">
        <v>2271</v>
      </c>
      <c r="I1427" s="502" t="s">
        <v>2271</v>
      </c>
      <c r="J1427" s="502" t="s">
        <v>2271</v>
      </c>
      <c r="K1427" s="502" t="s">
        <v>2271</v>
      </c>
      <c r="L1427" s="502" t="s">
        <v>2271</v>
      </c>
      <c r="M1427" s="502" t="s">
        <v>2271</v>
      </c>
      <c r="N1427" s="502" t="s">
        <v>2271</v>
      </c>
      <c r="O1427" s="502" t="s">
        <v>2271</v>
      </c>
      <c r="P1427" s="502" t="s">
        <v>2271</v>
      </c>
      <c r="Q1427" s="502" t="s">
        <v>2271</v>
      </c>
      <c r="R1427" s="502" t="s">
        <v>2271</v>
      </c>
      <c r="S1427" s="502" t="s">
        <v>2271</v>
      </c>
      <c r="T1427" s="502" t="s">
        <v>2271</v>
      </c>
      <c r="U1427" s="502" t="s">
        <v>2271</v>
      </c>
      <c r="V1427" s="502" t="s">
        <v>2271</v>
      </c>
      <c r="W1427" s="502" t="s">
        <v>2271</v>
      </c>
      <c r="X1427" s="502" t="s">
        <v>2271</v>
      </c>
      <c r="Y1427" s="502" t="s">
        <v>2271</v>
      </c>
      <c r="Z1427" s="502" t="s">
        <v>2271</v>
      </c>
      <c r="AA1427" s="502" t="s">
        <v>2271</v>
      </c>
      <c r="AB1427" s="502" t="s">
        <v>2271</v>
      </c>
      <c r="AC1427" s="502" t="s">
        <v>2271</v>
      </c>
      <c r="AD1427" s="502" t="s">
        <v>2271</v>
      </c>
      <c r="AE1427" s="502" t="s">
        <v>2271</v>
      </c>
      <c r="AF1427" s="502" t="s">
        <v>2271</v>
      </c>
      <c r="AG1427" s="502" t="s">
        <v>2271</v>
      </c>
      <c r="AH1427" s="502" t="s">
        <v>2271</v>
      </c>
      <c r="AI1427" s="502" t="s">
        <v>2271</v>
      </c>
      <c r="AJ1427" s="753"/>
      <c r="AK1427" s="753"/>
      <c r="AL1427" s="753"/>
      <c r="AM1427" s="753"/>
      <c r="AN1427" s="753"/>
      <c r="AO1427" s="753"/>
      <c r="AP1427" s="753"/>
      <c r="AQ1427" s="753"/>
      <c r="AR1427" s="753"/>
      <c r="AS1427" s="753"/>
      <c r="AT1427" s="753"/>
      <c r="AU1427" s="753"/>
      <c r="AV1427" s="753"/>
      <c r="AW1427" s="753"/>
      <c r="AX1427" s="753"/>
      <c r="AY1427" s="753"/>
    </row>
    <row r="1428" spans="2:51" ht="13.5" hidden="1" customHeight="1" outlineLevel="1" x14ac:dyDescent="0.35">
      <c r="B1428" s="722"/>
      <c r="C1428" s="725" t="s">
        <v>3679</v>
      </c>
      <c r="D1428" s="753"/>
      <c r="E1428" s="753"/>
      <c r="F1428" s="505" t="s">
        <v>3680</v>
      </c>
      <c r="G1428" s="502" t="s">
        <v>2271</v>
      </c>
      <c r="H1428" s="502" t="s">
        <v>2271</v>
      </c>
      <c r="I1428" s="502" t="s">
        <v>2271</v>
      </c>
      <c r="J1428" s="502" t="s">
        <v>2271</v>
      </c>
      <c r="K1428" s="502" t="s">
        <v>2271</v>
      </c>
      <c r="L1428" s="502" t="s">
        <v>2271</v>
      </c>
      <c r="M1428" s="502" t="s">
        <v>2271</v>
      </c>
      <c r="N1428" s="502" t="s">
        <v>2271</v>
      </c>
      <c r="O1428" s="502" t="s">
        <v>2271</v>
      </c>
      <c r="P1428" s="502" t="s">
        <v>2271</v>
      </c>
      <c r="Q1428" s="502" t="s">
        <v>2271</v>
      </c>
      <c r="R1428" s="502" t="s">
        <v>2271</v>
      </c>
      <c r="S1428" s="502" t="s">
        <v>2271</v>
      </c>
      <c r="T1428" s="502" t="s">
        <v>2271</v>
      </c>
      <c r="U1428" s="502" t="s">
        <v>2271</v>
      </c>
      <c r="V1428" s="502" t="s">
        <v>2271</v>
      </c>
      <c r="W1428" s="502" t="s">
        <v>2271</v>
      </c>
      <c r="X1428" s="502" t="s">
        <v>2271</v>
      </c>
      <c r="Y1428" s="502" t="s">
        <v>2271</v>
      </c>
      <c r="Z1428" s="502" t="s">
        <v>2271</v>
      </c>
      <c r="AA1428" s="502" t="s">
        <v>2271</v>
      </c>
      <c r="AB1428" s="502" t="s">
        <v>2271</v>
      </c>
      <c r="AC1428" s="502" t="s">
        <v>2271</v>
      </c>
      <c r="AD1428" s="502" t="s">
        <v>2271</v>
      </c>
      <c r="AE1428" s="502" t="s">
        <v>2271</v>
      </c>
      <c r="AF1428" s="502" t="s">
        <v>2271</v>
      </c>
      <c r="AG1428" s="502" t="s">
        <v>2271</v>
      </c>
      <c r="AH1428" s="502" t="s">
        <v>2271</v>
      </c>
      <c r="AI1428" s="502" t="s">
        <v>2271</v>
      </c>
      <c r="AJ1428" s="753"/>
      <c r="AK1428" s="753"/>
      <c r="AL1428" s="753"/>
      <c r="AM1428" s="753"/>
      <c r="AN1428" s="753"/>
      <c r="AO1428" s="753"/>
      <c r="AP1428" s="753"/>
      <c r="AQ1428" s="753"/>
      <c r="AR1428" s="753"/>
      <c r="AS1428" s="753"/>
      <c r="AT1428" s="753"/>
      <c r="AU1428" s="753"/>
      <c r="AV1428" s="753"/>
      <c r="AW1428" s="753"/>
      <c r="AX1428" s="753"/>
      <c r="AY1428" s="753"/>
    </row>
    <row r="1429" spans="2:51" ht="13.5" hidden="1" customHeight="1" outlineLevel="1" x14ac:dyDescent="0.35">
      <c r="B1429" s="722"/>
      <c r="C1429" s="725" t="s">
        <v>3681</v>
      </c>
      <c r="D1429" s="753"/>
      <c r="E1429" s="753"/>
      <c r="F1429" s="505" t="s">
        <v>3682</v>
      </c>
      <c r="G1429" s="502" t="s">
        <v>2271</v>
      </c>
      <c r="H1429" s="502" t="s">
        <v>2271</v>
      </c>
      <c r="I1429" s="502" t="s">
        <v>2271</v>
      </c>
      <c r="J1429" s="502" t="s">
        <v>2271</v>
      </c>
      <c r="K1429" s="502" t="s">
        <v>2271</v>
      </c>
      <c r="L1429" s="502" t="s">
        <v>2271</v>
      </c>
      <c r="M1429" s="502" t="s">
        <v>2271</v>
      </c>
      <c r="N1429" s="502" t="s">
        <v>2271</v>
      </c>
      <c r="O1429" s="502" t="s">
        <v>2271</v>
      </c>
      <c r="P1429" s="502" t="s">
        <v>2271</v>
      </c>
      <c r="Q1429" s="502" t="s">
        <v>2271</v>
      </c>
      <c r="R1429" s="502" t="s">
        <v>2271</v>
      </c>
      <c r="S1429" s="502" t="s">
        <v>2271</v>
      </c>
      <c r="T1429" s="502" t="s">
        <v>2271</v>
      </c>
      <c r="U1429" s="502" t="s">
        <v>2271</v>
      </c>
      <c r="V1429" s="502" t="s">
        <v>2271</v>
      </c>
      <c r="W1429" s="502" t="s">
        <v>2271</v>
      </c>
      <c r="X1429" s="502" t="s">
        <v>2271</v>
      </c>
      <c r="Y1429" s="502" t="s">
        <v>2271</v>
      </c>
      <c r="Z1429" s="502" t="s">
        <v>2271</v>
      </c>
      <c r="AA1429" s="502" t="s">
        <v>2271</v>
      </c>
      <c r="AB1429" s="502" t="s">
        <v>2271</v>
      </c>
      <c r="AC1429" s="502" t="s">
        <v>2271</v>
      </c>
      <c r="AD1429" s="502" t="s">
        <v>2271</v>
      </c>
      <c r="AE1429" s="502" t="s">
        <v>2271</v>
      </c>
      <c r="AF1429" s="502" t="s">
        <v>2271</v>
      </c>
      <c r="AG1429" s="502" t="s">
        <v>2271</v>
      </c>
      <c r="AH1429" s="502" t="s">
        <v>2271</v>
      </c>
      <c r="AI1429" s="502" t="s">
        <v>2271</v>
      </c>
      <c r="AJ1429" s="753"/>
      <c r="AK1429" s="753"/>
      <c r="AL1429" s="753"/>
      <c r="AM1429" s="753"/>
      <c r="AN1429" s="753"/>
      <c r="AO1429" s="753"/>
      <c r="AP1429" s="753"/>
      <c r="AQ1429" s="753"/>
      <c r="AR1429" s="753"/>
      <c r="AS1429" s="753"/>
      <c r="AT1429" s="753"/>
      <c r="AU1429" s="753"/>
      <c r="AV1429" s="753"/>
      <c r="AW1429" s="753"/>
      <c r="AX1429" s="753"/>
      <c r="AY1429" s="753"/>
    </row>
    <row r="1430" spans="2:51" ht="13.5" hidden="1" customHeight="1" outlineLevel="1" x14ac:dyDescent="0.35">
      <c r="B1430" s="722"/>
      <c r="C1430" s="725" t="s">
        <v>3683</v>
      </c>
      <c r="D1430" s="753"/>
      <c r="E1430" s="753"/>
      <c r="F1430" s="505" t="s">
        <v>3684</v>
      </c>
      <c r="G1430" s="502" t="s">
        <v>2271</v>
      </c>
      <c r="H1430" s="502" t="s">
        <v>2271</v>
      </c>
      <c r="I1430" s="502" t="s">
        <v>2271</v>
      </c>
      <c r="J1430" s="502" t="s">
        <v>2271</v>
      </c>
      <c r="K1430" s="502" t="s">
        <v>2271</v>
      </c>
      <c r="L1430" s="502" t="s">
        <v>2271</v>
      </c>
      <c r="M1430" s="502" t="s">
        <v>2271</v>
      </c>
      <c r="N1430" s="502" t="s">
        <v>2271</v>
      </c>
      <c r="O1430" s="502" t="s">
        <v>2271</v>
      </c>
      <c r="P1430" s="502" t="s">
        <v>2271</v>
      </c>
      <c r="Q1430" s="502" t="s">
        <v>2271</v>
      </c>
      <c r="R1430" s="502" t="s">
        <v>2271</v>
      </c>
      <c r="S1430" s="502" t="s">
        <v>2271</v>
      </c>
      <c r="T1430" s="502" t="s">
        <v>2271</v>
      </c>
      <c r="U1430" s="502" t="s">
        <v>2271</v>
      </c>
      <c r="V1430" s="502" t="s">
        <v>2271</v>
      </c>
      <c r="W1430" s="502" t="s">
        <v>2271</v>
      </c>
      <c r="X1430" s="502" t="s">
        <v>2271</v>
      </c>
      <c r="Y1430" s="502" t="s">
        <v>2271</v>
      </c>
      <c r="Z1430" s="502" t="s">
        <v>2271</v>
      </c>
      <c r="AA1430" s="502" t="s">
        <v>2271</v>
      </c>
      <c r="AB1430" s="502" t="s">
        <v>2271</v>
      </c>
      <c r="AC1430" s="502" t="s">
        <v>2271</v>
      </c>
      <c r="AD1430" s="502" t="s">
        <v>2271</v>
      </c>
      <c r="AE1430" s="502" t="s">
        <v>2271</v>
      </c>
      <c r="AF1430" s="502" t="s">
        <v>2271</v>
      </c>
      <c r="AG1430" s="502" t="s">
        <v>2271</v>
      </c>
      <c r="AH1430" s="502" t="s">
        <v>2271</v>
      </c>
      <c r="AI1430" s="502" t="s">
        <v>2271</v>
      </c>
      <c r="AJ1430" s="753"/>
      <c r="AK1430" s="753"/>
      <c r="AL1430" s="753"/>
      <c r="AM1430" s="753"/>
      <c r="AN1430" s="753"/>
      <c r="AO1430" s="753"/>
      <c r="AP1430" s="753"/>
      <c r="AQ1430" s="753"/>
      <c r="AR1430" s="753"/>
      <c r="AS1430" s="753"/>
      <c r="AT1430" s="753"/>
      <c r="AU1430" s="753"/>
      <c r="AV1430" s="753"/>
      <c r="AW1430" s="753"/>
      <c r="AX1430" s="753"/>
      <c r="AY1430" s="753"/>
    </row>
    <row r="1431" spans="2:51" ht="13.5" hidden="1" customHeight="1" outlineLevel="1" x14ac:dyDescent="0.35">
      <c r="B1431" s="722"/>
      <c r="C1431" s="725" t="s">
        <v>3685</v>
      </c>
      <c r="D1431" s="753"/>
      <c r="E1431" s="753"/>
      <c r="F1431" s="505" t="s">
        <v>3686</v>
      </c>
      <c r="G1431" s="502" t="s">
        <v>2271</v>
      </c>
      <c r="H1431" s="502" t="s">
        <v>2271</v>
      </c>
      <c r="I1431" s="502" t="s">
        <v>2271</v>
      </c>
      <c r="J1431" s="502" t="s">
        <v>2271</v>
      </c>
      <c r="K1431" s="502" t="s">
        <v>2271</v>
      </c>
      <c r="L1431" s="502" t="s">
        <v>2271</v>
      </c>
      <c r="M1431" s="502" t="s">
        <v>2271</v>
      </c>
      <c r="N1431" s="502" t="s">
        <v>2271</v>
      </c>
      <c r="O1431" s="502" t="s">
        <v>2271</v>
      </c>
      <c r="P1431" s="502" t="s">
        <v>2271</v>
      </c>
      <c r="Q1431" s="502" t="s">
        <v>2271</v>
      </c>
      <c r="R1431" s="502" t="s">
        <v>2271</v>
      </c>
      <c r="S1431" s="502" t="s">
        <v>2271</v>
      </c>
      <c r="T1431" s="502" t="s">
        <v>2271</v>
      </c>
      <c r="U1431" s="502" t="s">
        <v>2271</v>
      </c>
      <c r="V1431" s="502" t="s">
        <v>2271</v>
      </c>
      <c r="W1431" s="502" t="s">
        <v>2271</v>
      </c>
      <c r="X1431" s="502" t="s">
        <v>2271</v>
      </c>
      <c r="Y1431" s="502" t="s">
        <v>2271</v>
      </c>
      <c r="Z1431" s="502" t="s">
        <v>2271</v>
      </c>
      <c r="AA1431" s="502" t="s">
        <v>2271</v>
      </c>
      <c r="AB1431" s="502" t="s">
        <v>2271</v>
      </c>
      <c r="AC1431" s="502" t="s">
        <v>2271</v>
      </c>
      <c r="AD1431" s="502" t="s">
        <v>2271</v>
      </c>
      <c r="AE1431" s="502" t="s">
        <v>2271</v>
      </c>
      <c r="AF1431" s="502" t="s">
        <v>2271</v>
      </c>
      <c r="AG1431" s="502" t="s">
        <v>2271</v>
      </c>
      <c r="AH1431" s="502" t="s">
        <v>2271</v>
      </c>
      <c r="AI1431" s="502" t="s">
        <v>2271</v>
      </c>
      <c r="AJ1431" s="753"/>
      <c r="AK1431" s="753"/>
      <c r="AL1431" s="753"/>
      <c r="AM1431" s="753"/>
      <c r="AN1431" s="753"/>
      <c r="AO1431" s="753"/>
      <c r="AP1431" s="753"/>
      <c r="AQ1431" s="753"/>
      <c r="AR1431" s="753"/>
      <c r="AS1431" s="753"/>
      <c r="AT1431" s="753"/>
      <c r="AU1431" s="753"/>
      <c r="AV1431" s="753"/>
      <c r="AW1431" s="753"/>
      <c r="AX1431" s="753"/>
      <c r="AY1431" s="753"/>
    </row>
    <row r="1432" spans="2:51" ht="13.5" hidden="1" customHeight="1" outlineLevel="1" x14ac:dyDescent="0.35">
      <c r="B1432" s="722"/>
      <c r="C1432" s="725" t="s">
        <v>3687</v>
      </c>
      <c r="D1432" s="753"/>
      <c r="E1432" s="753"/>
      <c r="F1432" s="505" t="s">
        <v>3688</v>
      </c>
      <c r="G1432" s="502" t="s">
        <v>2271</v>
      </c>
      <c r="H1432" s="502" t="s">
        <v>2271</v>
      </c>
      <c r="I1432" s="502" t="s">
        <v>2271</v>
      </c>
      <c r="J1432" s="502" t="s">
        <v>2271</v>
      </c>
      <c r="K1432" s="502" t="s">
        <v>2271</v>
      </c>
      <c r="L1432" s="502" t="s">
        <v>2271</v>
      </c>
      <c r="M1432" s="502" t="s">
        <v>2271</v>
      </c>
      <c r="N1432" s="502" t="s">
        <v>2271</v>
      </c>
      <c r="O1432" s="502" t="s">
        <v>2271</v>
      </c>
      <c r="P1432" s="502" t="s">
        <v>2271</v>
      </c>
      <c r="Q1432" s="502" t="s">
        <v>2271</v>
      </c>
      <c r="R1432" s="502" t="s">
        <v>2271</v>
      </c>
      <c r="S1432" s="502" t="s">
        <v>2271</v>
      </c>
      <c r="T1432" s="502" t="s">
        <v>2271</v>
      </c>
      <c r="U1432" s="502" t="s">
        <v>2271</v>
      </c>
      <c r="V1432" s="502" t="s">
        <v>2271</v>
      </c>
      <c r="W1432" s="502" t="s">
        <v>2271</v>
      </c>
      <c r="X1432" s="502" t="s">
        <v>2271</v>
      </c>
      <c r="Y1432" s="502" t="s">
        <v>2271</v>
      </c>
      <c r="Z1432" s="502" t="s">
        <v>2271</v>
      </c>
      <c r="AA1432" s="502" t="s">
        <v>2271</v>
      </c>
      <c r="AB1432" s="502" t="s">
        <v>2271</v>
      </c>
      <c r="AC1432" s="502" t="s">
        <v>2271</v>
      </c>
      <c r="AD1432" s="502" t="s">
        <v>2271</v>
      </c>
      <c r="AE1432" s="502" t="s">
        <v>2271</v>
      </c>
      <c r="AF1432" s="502" t="s">
        <v>2271</v>
      </c>
      <c r="AG1432" s="502" t="s">
        <v>2271</v>
      </c>
      <c r="AH1432" s="502" t="s">
        <v>2271</v>
      </c>
      <c r="AI1432" s="502" t="s">
        <v>2271</v>
      </c>
      <c r="AJ1432" s="753"/>
      <c r="AK1432" s="753"/>
      <c r="AL1432" s="753"/>
      <c r="AM1432" s="753"/>
      <c r="AN1432" s="753"/>
      <c r="AO1432" s="753"/>
      <c r="AP1432" s="753"/>
      <c r="AQ1432" s="753"/>
      <c r="AR1432" s="753"/>
      <c r="AS1432" s="753"/>
      <c r="AT1432" s="753"/>
      <c r="AU1432" s="753"/>
      <c r="AV1432" s="753"/>
      <c r="AW1432" s="753"/>
      <c r="AX1432" s="753"/>
      <c r="AY1432" s="753"/>
    </row>
    <row r="1433" spans="2:51" ht="13.5" hidden="1" customHeight="1" outlineLevel="1" x14ac:dyDescent="0.35">
      <c r="B1433" s="722"/>
      <c r="C1433" s="725" t="s">
        <v>3689</v>
      </c>
      <c r="D1433" s="753"/>
      <c r="E1433" s="753"/>
      <c r="F1433" s="505" t="s">
        <v>3690</v>
      </c>
      <c r="G1433" s="502" t="s">
        <v>2271</v>
      </c>
      <c r="H1433" s="502" t="s">
        <v>2271</v>
      </c>
      <c r="I1433" s="502" t="s">
        <v>2271</v>
      </c>
      <c r="J1433" s="502" t="s">
        <v>2271</v>
      </c>
      <c r="K1433" s="502" t="s">
        <v>2271</v>
      </c>
      <c r="L1433" s="502" t="s">
        <v>2271</v>
      </c>
      <c r="M1433" s="502" t="s">
        <v>2271</v>
      </c>
      <c r="N1433" s="502" t="s">
        <v>2271</v>
      </c>
      <c r="O1433" s="502" t="s">
        <v>2271</v>
      </c>
      <c r="P1433" s="502" t="s">
        <v>2271</v>
      </c>
      <c r="Q1433" s="502" t="s">
        <v>2271</v>
      </c>
      <c r="R1433" s="502" t="s">
        <v>2271</v>
      </c>
      <c r="S1433" s="502" t="s">
        <v>2271</v>
      </c>
      <c r="T1433" s="502" t="s">
        <v>2271</v>
      </c>
      <c r="U1433" s="502" t="s">
        <v>2271</v>
      </c>
      <c r="V1433" s="502" t="s">
        <v>2271</v>
      </c>
      <c r="W1433" s="502" t="s">
        <v>2271</v>
      </c>
      <c r="X1433" s="502" t="s">
        <v>2271</v>
      </c>
      <c r="Y1433" s="502" t="s">
        <v>2271</v>
      </c>
      <c r="Z1433" s="502" t="s">
        <v>2271</v>
      </c>
      <c r="AA1433" s="502" t="s">
        <v>2271</v>
      </c>
      <c r="AB1433" s="502" t="s">
        <v>2271</v>
      </c>
      <c r="AC1433" s="502" t="s">
        <v>2271</v>
      </c>
      <c r="AD1433" s="502" t="s">
        <v>2271</v>
      </c>
      <c r="AE1433" s="502" t="s">
        <v>2271</v>
      </c>
      <c r="AF1433" s="502" t="s">
        <v>2271</v>
      </c>
      <c r="AG1433" s="502" t="s">
        <v>2271</v>
      </c>
      <c r="AH1433" s="502" t="s">
        <v>2271</v>
      </c>
      <c r="AI1433" s="502" t="s">
        <v>2271</v>
      </c>
      <c r="AJ1433" s="753"/>
      <c r="AK1433" s="753"/>
      <c r="AL1433" s="753"/>
      <c r="AM1433" s="753"/>
      <c r="AN1433" s="753"/>
      <c r="AO1433" s="753"/>
      <c r="AP1433" s="753"/>
      <c r="AQ1433" s="753"/>
      <c r="AR1433" s="753"/>
      <c r="AS1433" s="753"/>
      <c r="AT1433" s="753"/>
      <c r="AU1433" s="753"/>
      <c r="AV1433" s="753"/>
      <c r="AW1433" s="753"/>
      <c r="AX1433" s="753"/>
      <c r="AY1433" s="753"/>
    </row>
    <row r="1434" spans="2:51" ht="13.5" hidden="1" customHeight="1" outlineLevel="1" x14ac:dyDescent="0.35">
      <c r="B1434" s="722"/>
      <c r="C1434" s="725" t="s">
        <v>3691</v>
      </c>
      <c r="D1434" s="753"/>
      <c r="E1434" s="753"/>
      <c r="F1434" s="505" t="s">
        <v>3692</v>
      </c>
      <c r="G1434" s="502" t="s">
        <v>2271</v>
      </c>
      <c r="H1434" s="502" t="s">
        <v>2271</v>
      </c>
      <c r="I1434" s="502" t="s">
        <v>2271</v>
      </c>
      <c r="J1434" s="502" t="s">
        <v>2271</v>
      </c>
      <c r="K1434" s="502" t="s">
        <v>2271</v>
      </c>
      <c r="L1434" s="502" t="s">
        <v>2271</v>
      </c>
      <c r="M1434" s="502" t="s">
        <v>2271</v>
      </c>
      <c r="N1434" s="502" t="s">
        <v>2271</v>
      </c>
      <c r="O1434" s="502" t="s">
        <v>2271</v>
      </c>
      <c r="P1434" s="502" t="s">
        <v>2271</v>
      </c>
      <c r="Q1434" s="502" t="s">
        <v>2271</v>
      </c>
      <c r="R1434" s="502" t="s">
        <v>2271</v>
      </c>
      <c r="S1434" s="502" t="s">
        <v>2271</v>
      </c>
      <c r="T1434" s="502" t="s">
        <v>2271</v>
      </c>
      <c r="U1434" s="502" t="s">
        <v>2271</v>
      </c>
      <c r="V1434" s="502" t="s">
        <v>2271</v>
      </c>
      <c r="W1434" s="502" t="s">
        <v>2271</v>
      </c>
      <c r="X1434" s="502" t="s">
        <v>2271</v>
      </c>
      <c r="Y1434" s="502" t="s">
        <v>2271</v>
      </c>
      <c r="Z1434" s="502" t="s">
        <v>2271</v>
      </c>
      <c r="AA1434" s="502" t="s">
        <v>2271</v>
      </c>
      <c r="AB1434" s="502" t="s">
        <v>2271</v>
      </c>
      <c r="AC1434" s="502" t="s">
        <v>2271</v>
      </c>
      <c r="AD1434" s="502" t="s">
        <v>2271</v>
      </c>
      <c r="AE1434" s="502" t="s">
        <v>2271</v>
      </c>
      <c r="AF1434" s="502" t="s">
        <v>2271</v>
      </c>
      <c r="AG1434" s="502" t="s">
        <v>2271</v>
      </c>
      <c r="AH1434" s="502" t="s">
        <v>2271</v>
      </c>
      <c r="AI1434" s="502" t="s">
        <v>2271</v>
      </c>
      <c r="AJ1434" s="753"/>
      <c r="AK1434" s="753"/>
      <c r="AL1434" s="753"/>
      <c r="AM1434" s="753"/>
      <c r="AN1434" s="753"/>
      <c r="AO1434" s="753"/>
      <c r="AP1434" s="753"/>
      <c r="AQ1434" s="753"/>
      <c r="AR1434" s="753"/>
      <c r="AS1434" s="753"/>
      <c r="AT1434" s="753"/>
      <c r="AU1434" s="753"/>
      <c r="AV1434" s="753"/>
      <c r="AW1434" s="753"/>
      <c r="AX1434" s="753"/>
      <c r="AY1434" s="753"/>
    </row>
    <row r="1435" spans="2:51" ht="13.5" hidden="1" customHeight="1" outlineLevel="1" x14ac:dyDescent="0.35">
      <c r="B1435" s="722"/>
      <c r="C1435" s="725" t="s">
        <v>3693</v>
      </c>
      <c r="D1435" s="753"/>
      <c r="E1435" s="753"/>
      <c r="F1435" s="505" t="s">
        <v>3694</v>
      </c>
      <c r="G1435" s="502" t="s">
        <v>2271</v>
      </c>
      <c r="H1435" s="502" t="s">
        <v>2271</v>
      </c>
      <c r="I1435" s="502" t="s">
        <v>2271</v>
      </c>
      <c r="J1435" s="502" t="s">
        <v>2271</v>
      </c>
      <c r="K1435" s="502" t="s">
        <v>2271</v>
      </c>
      <c r="L1435" s="502" t="s">
        <v>2271</v>
      </c>
      <c r="M1435" s="502" t="s">
        <v>2271</v>
      </c>
      <c r="N1435" s="502" t="s">
        <v>2271</v>
      </c>
      <c r="O1435" s="502" t="s">
        <v>2271</v>
      </c>
      <c r="P1435" s="502" t="s">
        <v>2271</v>
      </c>
      <c r="Q1435" s="502" t="s">
        <v>2271</v>
      </c>
      <c r="R1435" s="502" t="s">
        <v>2271</v>
      </c>
      <c r="S1435" s="502" t="s">
        <v>2271</v>
      </c>
      <c r="T1435" s="502" t="s">
        <v>2271</v>
      </c>
      <c r="U1435" s="502" t="s">
        <v>2271</v>
      </c>
      <c r="V1435" s="502" t="s">
        <v>2271</v>
      </c>
      <c r="W1435" s="502" t="s">
        <v>2271</v>
      </c>
      <c r="X1435" s="502" t="s">
        <v>2271</v>
      </c>
      <c r="Y1435" s="502" t="s">
        <v>2271</v>
      </c>
      <c r="Z1435" s="502" t="s">
        <v>2271</v>
      </c>
      <c r="AA1435" s="502" t="s">
        <v>2271</v>
      </c>
      <c r="AB1435" s="502" t="s">
        <v>2271</v>
      </c>
      <c r="AC1435" s="502" t="s">
        <v>2271</v>
      </c>
      <c r="AD1435" s="502" t="s">
        <v>2271</v>
      </c>
      <c r="AE1435" s="502" t="s">
        <v>2271</v>
      </c>
      <c r="AF1435" s="502" t="s">
        <v>2271</v>
      </c>
      <c r="AG1435" s="502" t="s">
        <v>2271</v>
      </c>
      <c r="AH1435" s="502" t="s">
        <v>2271</v>
      </c>
      <c r="AI1435" s="502" t="s">
        <v>2271</v>
      </c>
      <c r="AJ1435" s="753"/>
      <c r="AK1435" s="753"/>
      <c r="AL1435" s="753"/>
      <c r="AM1435" s="753"/>
      <c r="AN1435" s="753"/>
      <c r="AO1435" s="753"/>
      <c r="AP1435" s="753"/>
      <c r="AQ1435" s="753"/>
      <c r="AR1435" s="753"/>
      <c r="AS1435" s="753"/>
      <c r="AT1435" s="753"/>
      <c r="AU1435" s="753"/>
      <c r="AV1435" s="753"/>
      <c r="AW1435" s="753"/>
      <c r="AX1435" s="753"/>
      <c r="AY1435" s="753"/>
    </row>
    <row r="1436" spans="2:51" ht="13.5" hidden="1" customHeight="1" outlineLevel="1" x14ac:dyDescent="0.35">
      <c r="B1436" s="722"/>
      <c r="C1436" s="725" t="s">
        <v>3695</v>
      </c>
      <c r="D1436" s="753"/>
      <c r="E1436" s="753"/>
      <c r="F1436" s="505" t="s">
        <v>3696</v>
      </c>
      <c r="G1436" s="502" t="s">
        <v>2271</v>
      </c>
      <c r="H1436" s="502" t="s">
        <v>2271</v>
      </c>
      <c r="I1436" s="502" t="s">
        <v>2271</v>
      </c>
      <c r="J1436" s="502" t="s">
        <v>2271</v>
      </c>
      <c r="K1436" s="502" t="s">
        <v>2271</v>
      </c>
      <c r="L1436" s="502" t="s">
        <v>2271</v>
      </c>
      <c r="M1436" s="502" t="s">
        <v>2271</v>
      </c>
      <c r="N1436" s="502" t="s">
        <v>2271</v>
      </c>
      <c r="O1436" s="502" t="s">
        <v>2271</v>
      </c>
      <c r="P1436" s="502" t="s">
        <v>2271</v>
      </c>
      <c r="Q1436" s="502" t="s">
        <v>2271</v>
      </c>
      <c r="R1436" s="502" t="s">
        <v>2271</v>
      </c>
      <c r="S1436" s="502" t="s">
        <v>2271</v>
      </c>
      <c r="T1436" s="502" t="s">
        <v>2271</v>
      </c>
      <c r="U1436" s="502" t="s">
        <v>2271</v>
      </c>
      <c r="V1436" s="502" t="s">
        <v>2271</v>
      </c>
      <c r="W1436" s="502" t="s">
        <v>2271</v>
      </c>
      <c r="X1436" s="502" t="s">
        <v>2271</v>
      </c>
      <c r="Y1436" s="502" t="s">
        <v>2271</v>
      </c>
      <c r="Z1436" s="502" t="s">
        <v>2271</v>
      </c>
      <c r="AA1436" s="502" t="s">
        <v>2271</v>
      </c>
      <c r="AB1436" s="502" t="s">
        <v>2271</v>
      </c>
      <c r="AC1436" s="502" t="s">
        <v>2271</v>
      </c>
      <c r="AD1436" s="502" t="s">
        <v>2271</v>
      </c>
      <c r="AE1436" s="502" t="s">
        <v>2271</v>
      </c>
      <c r="AF1436" s="502" t="s">
        <v>2271</v>
      </c>
      <c r="AG1436" s="502" t="s">
        <v>2271</v>
      </c>
      <c r="AH1436" s="502" t="s">
        <v>2271</v>
      </c>
      <c r="AI1436" s="502" t="s">
        <v>2271</v>
      </c>
      <c r="AJ1436" s="753"/>
      <c r="AK1436" s="753"/>
      <c r="AL1436" s="753"/>
      <c r="AM1436" s="753"/>
      <c r="AN1436" s="753"/>
      <c r="AO1436" s="753"/>
      <c r="AP1436" s="753"/>
      <c r="AQ1436" s="753"/>
      <c r="AR1436" s="753"/>
      <c r="AS1436" s="753"/>
      <c r="AT1436" s="753"/>
      <c r="AU1436" s="753"/>
      <c r="AV1436" s="753"/>
      <c r="AW1436" s="753"/>
      <c r="AX1436" s="753"/>
      <c r="AY1436" s="753"/>
    </row>
    <row r="1437" spans="2:51" ht="13.5" hidden="1" customHeight="1" outlineLevel="1" x14ac:dyDescent="0.35">
      <c r="B1437" s="722"/>
      <c r="C1437" s="725" t="s">
        <v>3697</v>
      </c>
      <c r="D1437" s="753"/>
      <c r="E1437" s="753"/>
      <c r="F1437" s="505" t="s">
        <v>3698</v>
      </c>
      <c r="G1437" s="502" t="s">
        <v>2271</v>
      </c>
      <c r="H1437" s="502" t="s">
        <v>2271</v>
      </c>
      <c r="I1437" s="502" t="s">
        <v>2271</v>
      </c>
      <c r="J1437" s="502" t="s">
        <v>2271</v>
      </c>
      <c r="K1437" s="502" t="s">
        <v>2271</v>
      </c>
      <c r="L1437" s="502" t="s">
        <v>2271</v>
      </c>
      <c r="M1437" s="502" t="s">
        <v>2271</v>
      </c>
      <c r="N1437" s="502" t="s">
        <v>2271</v>
      </c>
      <c r="O1437" s="502" t="s">
        <v>2271</v>
      </c>
      <c r="P1437" s="502" t="s">
        <v>2271</v>
      </c>
      <c r="Q1437" s="502" t="s">
        <v>2271</v>
      </c>
      <c r="R1437" s="502" t="s">
        <v>2271</v>
      </c>
      <c r="S1437" s="502" t="s">
        <v>2271</v>
      </c>
      <c r="T1437" s="502" t="s">
        <v>2271</v>
      </c>
      <c r="U1437" s="502" t="s">
        <v>2271</v>
      </c>
      <c r="V1437" s="502" t="s">
        <v>2271</v>
      </c>
      <c r="W1437" s="502" t="s">
        <v>2271</v>
      </c>
      <c r="X1437" s="502" t="s">
        <v>2271</v>
      </c>
      <c r="Y1437" s="502" t="s">
        <v>2271</v>
      </c>
      <c r="Z1437" s="502" t="s">
        <v>2271</v>
      </c>
      <c r="AA1437" s="502" t="s">
        <v>2271</v>
      </c>
      <c r="AB1437" s="502" t="s">
        <v>2271</v>
      </c>
      <c r="AC1437" s="502" t="s">
        <v>2271</v>
      </c>
      <c r="AD1437" s="502" t="s">
        <v>2271</v>
      </c>
      <c r="AE1437" s="502" t="s">
        <v>2271</v>
      </c>
      <c r="AF1437" s="502" t="s">
        <v>2271</v>
      </c>
      <c r="AG1437" s="502" t="s">
        <v>2271</v>
      </c>
      <c r="AH1437" s="502" t="s">
        <v>2271</v>
      </c>
      <c r="AI1437" s="502" t="s">
        <v>2271</v>
      </c>
      <c r="AJ1437" s="753"/>
      <c r="AK1437" s="753"/>
      <c r="AL1437" s="753"/>
      <c r="AM1437" s="753"/>
      <c r="AN1437" s="753"/>
      <c r="AO1437" s="753"/>
      <c r="AP1437" s="753"/>
      <c r="AQ1437" s="753"/>
      <c r="AR1437" s="753"/>
      <c r="AS1437" s="753"/>
      <c r="AT1437" s="753"/>
      <c r="AU1437" s="753"/>
      <c r="AV1437" s="753"/>
      <c r="AW1437" s="753"/>
      <c r="AX1437" s="753"/>
      <c r="AY1437" s="753"/>
    </row>
    <row r="1438" spans="2:51" ht="13.5" hidden="1" customHeight="1" outlineLevel="1" x14ac:dyDescent="0.35">
      <c r="B1438" s="722"/>
      <c r="C1438" s="725"/>
      <c r="D1438" s="753"/>
      <c r="E1438" s="753"/>
      <c r="F1438" s="505"/>
      <c r="G1438" s="502"/>
      <c r="H1438" s="502"/>
      <c r="I1438" s="502"/>
      <c r="J1438" s="502"/>
      <c r="K1438" s="502"/>
      <c r="L1438" s="502"/>
      <c r="M1438" s="502"/>
      <c r="N1438" s="502"/>
      <c r="O1438" s="502"/>
      <c r="P1438" s="502"/>
      <c r="Q1438" s="502"/>
      <c r="R1438" s="502"/>
      <c r="S1438" s="502"/>
      <c r="T1438" s="502"/>
      <c r="U1438" s="502"/>
      <c r="V1438" s="502"/>
      <c r="W1438" s="502"/>
      <c r="X1438" s="502"/>
      <c r="Y1438" s="502"/>
      <c r="Z1438" s="502"/>
      <c r="AA1438" s="502"/>
      <c r="AB1438" s="502"/>
      <c r="AC1438" s="502"/>
      <c r="AD1438" s="502"/>
      <c r="AE1438" s="502"/>
      <c r="AF1438" s="502"/>
      <c r="AG1438" s="502"/>
      <c r="AH1438" s="502"/>
      <c r="AI1438" s="502"/>
      <c r="AJ1438" s="753"/>
      <c r="AK1438" s="753"/>
      <c r="AL1438" s="753"/>
      <c r="AM1438" s="753"/>
      <c r="AN1438" s="753"/>
      <c r="AO1438" s="753"/>
      <c r="AP1438" s="753"/>
      <c r="AQ1438" s="753"/>
      <c r="AR1438" s="753"/>
      <c r="AS1438" s="753"/>
      <c r="AT1438" s="753"/>
      <c r="AU1438" s="753"/>
      <c r="AV1438" s="753"/>
      <c r="AW1438" s="753"/>
      <c r="AX1438" s="753"/>
      <c r="AY1438" s="753"/>
    </row>
    <row r="1439" spans="2:51" ht="13.5" hidden="1" customHeight="1" outlineLevel="1" x14ac:dyDescent="0.35">
      <c r="B1439" s="722"/>
      <c r="C1439" s="725" t="s">
        <v>3699</v>
      </c>
      <c r="D1439" s="753"/>
      <c r="E1439" s="753"/>
      <c r="F1439" s="505" t="s">
        <v>3700</v>
      </c>
      <c r="G1439" s="502" t="s">
        <v>2271</v>
      </c>
      <c r="H1439" s="502" t="s">
        <v>2271</v>
      </c>
      <c r="I1439" s="502" t="s">
        <v>2271</v>
      </c>
      <c r="J1439" s="502" t="s">
        <v>2271</v>
      </c>
      <c r="K1439" s="502" t="s">
        <v>2271</v>
      </c>
      <c r="L1439" s="502" t="s">
        <v>2271</v>
      </c>
      <c r="M1439" s="502" t="s">
        <v>2271</v>
      </c>
      <c r="N1439" s="502" t="s">
        <v>2271</v>
      </c>
      <c r="O1439" s="502" t="s">
        <v>2271</v>
      </c>
      <c r="P1439" s="502" t="s">
        <v>2271</v>
      </c>
      <c r="Q1439" s="502" t="s">
        <v>2271</v>
      </c>
      <c r="R1439" s="502" t="s">
        <v>2271</v>
      </c>
      <c r="S1439" s="502" t="s">
        <v>2271</v>
      </c>
      <c r="T1439" s="502" t="s">
        <v>2271</v>
      </c>
      <c r="U1439" s="502" t="s">
        <v>2271</v>
      </c>
      <c r="V1439" s="502" t="s">
        <v>2271</v>
      </c>
      <c r="W1439" s="502" t="s">
        <v>2271</v>
      </c>
      <c r="X1439" s="502" t="s">
        <v>2271</v>
      </c>
      <c r="Y1439" s="502" t="s">
        <v>2271</v>
      </c>
      <c r="Z1439" s="502" t="s">
        <v>2271</v>
      </c>
      <c r="AA1439" s="502" t="s">
        <v>2271</v>
      </c>
      <c r="AB1439" s="502" t="s">
        <v>2271</v>
      </c>
      <c r="AC1439" s="502" t="s">
        <v>2271</v>
      </c>
      <c r="AD1439" s="502" t="s">
        <v>2271</v>
      </c>
      <c r="AE1439" s="502" t="s">
        <v>2271</v>
      </c>
      <c r="AF1439" s="502" t="s">
        <v>2271</v>
      </c>
      <c r="AG1439" s="502" t="s">
        <v>2271</v>
      </c>
      <c r="AH1439" s="502" t="s">
        <v>2271</v>
      </c>
      <c r="AI1439" s="502" t="s">
        <v>2271</v>
      </c>
      <c r="AJ1439" s="753"/>
      <c r="AK1439" s="753"/>
      <c r="AL1439" s="753"/>
      <c r="AM1439" s="753"/>
      <c r="AN1439" s="753"/>
      <c r="AO1439" s="753"/>
      <c r="AP1439" s="753"/>
      <c r="AQ1439" s="753"/>
      <c r="AR1439" s="753"/>
      <c r="AS1439" s="753"/>
      <c r="AT1439" s="753"/>
      <c r="AU1439" s="753"/>
      <c r="AV1439" s="753"/>
      <c r="AW1439" s="753"/>
      <c r="AX1439" s="753"/>
      <c r="AY1439" s="753"/>
    </row>
    <row r="1440" spans="2:51" ht="13.5" hidden="1" customHeight="1" outlineLevel="1" x14ac:dyDescent="0.35">
      <c r="B1440" s="722"/>
      <c r="C1440" s="725" t="s">
        <v>3701</v>
      </c>
      <c r="D1440" s="753"/>
      <c r="E1440" s="753"/>
      <c r="F1440" s="505" t="s">
        <v>3702</v>
      </c>
      <c r="G1440" s="502" t="s">
        <v>2271</v>
      </c>
      <c r="H1440" s="502" t="s">
        <v>2271</v>
      </c>
      <c r="I1440" s="502" t="s">
        <v>2271</v>
      </c>
      <c r="J1440" s="502" t="s">
        <v>2271</v>
      </c>
      <c r="K1440" s="502" t="s">
        <v>2271</v>
      </c>
      <c r="L1440" s="502" t="s">
        <v>2271</v>
      </c>
      <c r="M1440" s="502" t="s">
        <v>2271</v>
      </c>
      <c r="N1440" s="502" t="s">
        <v>2271</v>
      </c>
      <c r="O1440" s="502" t="s">
        <v>2271</v>
      </c>
      <c r="P1440" s="502" t="s">
        <v>2271</v>
      </c>
      <c r="Q1440" s="502" t="s">
        <v>2271</v>
      </c>
      <c r="R1440" s="502" t="s">
        <v>2271</v>
      </c>
      <c r="S1440" s="502" t="s">
        <v>2271</v>
      </c>
      <c r="T1440" s="502" t="s">
        <v>2271</v>
      </c>
      <c r="U1440" s="502" t="s">
        <v>2271</v>
      </c>
      <c r="V1440" s="502" t="s">
        <v>2271</v>
      </c>
      <c r="W1440" s="502" t="s">
        <v>2271</v>
      </c>
      <c r="X1440" s="502" t="s">
        <v>2271</v>
      </c>
      <c r="Y1440" s="502" t="s">
        <v>2271</v>
      </c>
      <c r="Z1440" s="502" t="s">
        <v>2271</v>
      </c>
      <c r="AA1440" s="502" t="s">
        <v>2271</v>
      </c>
      <c r="AB1440" s="502" t="s">
        <v>2271</v>
      </c>
      <c r="AC1440" s="502" t="s">
        <v>2271</v>
      </c>
      <c r="AD1440" s="502" t="s">
        <v>2271</v>
      </c>
      <c r="AE1440" s="502" t="s">
        <v>2271</v>
      </c>
      <c r="AF1440" s="502" t="s">
        <v>2271</v>
      </c>
      <c r="AG1440" s="502" t="s">
        <v>2271</v>
      </c>
      <c r="AH1440" s="502" t="s">
        <v>2271</v>
      </c>
      <c r="AI1440" s="502" t="s">
        <v>2271</v>
      </c>
      <c r="AJ1440" s="753"/>
      <c r="AK1440" s="753"/>
      <c r="AL1440" s="753"/>
      <c r="AM1440" s="753"/>
      <c r="AN1440" s="753"/>
      <c r="AO1440" s="753"/>
      <c r="AP1440" s="753"/>
      <c r="AQ1440" s="753"/>
      <c r="AR1440" s="753"/>
      <c r="AS1440" s="753"/>
      <c r="AT1440" s="753"/>
      <c r="AU1440" s="753"/>
      <c r="AV1440" s="753"/>
      <c r="AW1440" s="753"/>
      <c r="AX1440" s="753"/>
      <c r="AY1440" s="753"/>
    </row>
    <row r="1441" spans="2:51" ht="13.5" hidden="1" customHeight="1" outlineLevel="1" x14ac:dyDescent="0.35">
      <c r="B1441" s="722"/>
      <c r="C1441" s="725" t="s">
        <v>3703</v>
      </c>
      <c r="D1441" s="753"/>
      <c r="E1441" s="753"/>
      <c r="F1441" s="505" t="s">
        <v>3704</v>
      </c>
      <c r="G1441" s="502" t="s">
        <v>2271</v>
      </c>
      <c r="H1441" s="502" t="s">
        <v>2271</v>
      </c>
      <c r="I1441" s="502" t="s">
        <v>2271</v>
      </c>
      <c r="J1441" s="502" t="s">
        <v>2271</v>
      </c>
      <c r="K1441" s="502" t="s">
        <v>2271</v>
      </c>
      <c r="L1441" s="502" t="s">
        <v>2271</v>
      </c>
      <c r="M1441" s="502" t="s">
        <v>2271</v>
      </c>
      <c r="N1441" s="502" t="s">
        <v>2271</v>
      </c>
      <c r="O1441" s="502" t="s">
        <v>2271</v>
      </c>
      <c r="P1441" s="502" t="s">
        <v>2271</v>
      </c>
      <c r="Q1441" s="502" t="s">
        <v>2271</v>
      </c>
      <c r="R1441" s="502" t="s">
        <v>2271</v>
      </c>
      <c r="S1441" s="502" t="s">
        <v>2271</v>
      </c>
      <c r="T1441" s="502" t="s">
        <v>2271</v>
      </c>
      <c r="U1441" s="502" t="s">
        <v>2271</v>
      </c>
      <c r="V1441" s="502" t="s">
        <v>2271</v>
      </c>
      <c r="W1441" s="502" t="s">
        <v>2271</v>
      </c>
      <c r="X1441" s="502" t="s">
        <v>2271</v>
      </c>
      <c r="Y1441" s="502" t="s">
        <v>2271</v>
      </c>
      <c r="Z1441" s="502" t="s">
        <v>2271</v>
      </c>
      <c r="AA1441" s="502" t="s">
        <v>2271</v>
      </c>
      <c r="AB1441" s="502" t="s">
        <v>2271</v>
      </c>
      <c r="AC1441" s="502" t="s">
        <v>2271</v>
      </c>
      <c r="AD1441" s="502" t="s">
        <v>2271</v>
      </c>
      <c r="AE1441" s="502" t="s">
        <v>2271</v>
      </c>
      <c r="AF1441" s="502" t="s">
        <v>2271</v>
      </c>
      <c r="AG1441" s="502" t="s">
        <v>2271</v>
      </c>
      <c r="AH1441" s="502" t="s">
        <v>2271</v>
      </c>
      <c r="AI1441" s="502" t="s">
        <v>2271</v>
      </c>
      <c r="AJ1441" s="753"/>
      <c r="AK1441" s="753"/>
      <c r="AL1441" s="753"/>
      <c r="AM1441" s="753"/>
      <c r="AN1441" s="753"/>
      <c r="AO1441" s="753"/>
      <c r="AP1441" s="753"/>
      <c r="AQ1441" s="753"/>
      <c r="AR1441" s="753"/>
      <c r="AS1441" s="753"/>
      <c r="AT1441" s="753"/>
      <c r="AU1441" s="753"/>
      <c r="AV1441" s="753"/>
      <c r="AW1441" s="753"/>
      <c r="AX1441" s="753"/>
      <c r="AY1441" s="753"/>
    </row>
    <row r="1442" spans="2:51" ht="13.5" hidden="1" customHeight="1" outlineLevel="1" x14ac:dyDescent="0.35">
      <c r="B1442" s="722"/>
      <c r="C1442" s="725" t="s">
        <v>3705</v>
      </c>
      <c r="D1442" s="753"/>
      <c r="E1442" s="753"/>
      <c r="F1442" s="505" t="s">
        <v>3706</v>
      </c>
      <c r="G1442" s="502" t="s">
        <v>2271</v>
      </c>
      <c r="H1442" s="502" t="s">
        <v>2271</v>
      </c>
      <c r="I1442" s="502" t="s">
        <v>2271</v>
      </c>
      <c r="J1442" s="502" t="s">
        <v>2271</v>
      </c>
      <c r="K1442" s="502" t="s">
        <v>2271</v>
      </c>
      <c r="L1442" s="502" t="s">
        <v>2271</v>
      </c>
      <c r="M1442" s="502" t="s">
        <v>2271</v>
      </c>
      <c r="N1442" s="502" t="s">
        <v>2271</v>
      </c>
      <c r="O1442" s="502" t="s">
        <v>2271</v>
      </c>
      <c r="P1442" s="502" t="s">
        <v>2271</v>
      </c>
      <c r="Q1442" s="502" t="s">
        <v>2271</v>
      </c>
      <c r="R1442" s="502" t="s">
        <v>2271</v>
      </c>
      <c r="S1442" s="502" t="s">
        <v>2271</v>
      </c>
      <c r="T1442" s="502" t="s">
        <v>2271</v>
      </c>
      <c r="U1442" s="502" t="s">
        <v>2271</v>
      </c>
      <c r="V1442" s="502" t="s">
        <v>2271</v>
      </c>
      <c r="W1442" s="502" t="s">
        <v>2271</v>
      </c>
      <c r="X1442" s="502" t="s">
        <v>2271</v>
      </c>
      <c r="Y1442" s="502" t="s">
        <v>2271</v>
      </c>
      <c r="Z1442" s="502" t="s">
        <v>2271</v>
      </c>
      <c r="AA1442" s="502" t="s">
        <v>2271</v>
      </c>
      <c r="AB1442" s="502" t="s">
        <v>2271</v>
      </c>
      <c r="AC1442" s="502" t="s">
        <v>2271</v>
      </c>
      <c r="AD1442" s="502" t="s">
        <v>2271</v>
      </c>
      <c r="AE1442" s="502" t="s">
        <v>2271</v>
      </c>
      <c r="AF1442" s="502" t="s">
        <v>2271</v>
      </c>
      <c r="AG1442" s="502" t="s">
        <v>2271</v>
      </c>
      <c r="AH1442" s="502" t="s">
        <v>2271</v>
      </c>
      <c r="AI1442" s="502" t="s">
        <v>2271</v>
      </c>
      <c r="AJ1442" s="753"/>
      <c r="AK1442" s="753"/>
      <c r="AL1442" s="753"/>
      <c r="AM1442" s="753"/>
      <c r="AN1442" s="753"/>
      <c r="AO1442" s="753"/>
      <c r="AP1442" s="753"/>
      <c r="AQ1442" s="753"/>
      <c r="AR1442" s="753"/>
      <c r="AS1442" s="753"/>
      <c r="AT1442" s="753"/>
      <c r="AU1442" s="753"/>
      <c r="AV1442" s="753"/>
      <c r="AW1442" s="753"/>
      <c r="AX1442" s="753"/>
      <c r="AY1442" s="753"/>
    </row>
    <row r="1443" spans="2:51" ht="13.5" hidden="1" customHeight="1" outlineLevel="1" x14ac:dyDescent="0.35">
      <c r="B1443" s="722"/>
      <c r="C1443" s="725"/>
      <c r="D1443" s="753"/>
      <c r="E1443" s="753"/>
      <c r="F1443" s="704"/>
      <c r="G1443" s="517"/>
      <c r="H1443" s="517"/>
      <c r="I1443" s="517"/>
      <c r="J1443" s="517"/>
      <c r="K1443" s="517"/>
      <c r="L1443" s="517"/>
      <c r="M1443" s="517"/>
      <c r="N1443" s="517"/>
      <c r="O1443" s="517"/>
      <c r="P1443" s="517"/>
      <c r="Q1443" s="517"/>
      <c r="R1443" s="517"/>
      <c r="S1443" s="517"/>
      <c r="T1443" s="517"/>
      <c r="U1443" s="517"/>
      <c r="V1443" s="517"/>
      <c r="W1443" s="517"/>
      <c r="X1443" s="517"/>
      <c r="Y1443" s="517"/>
      <c r="Z1443" s="517"/>
      <c r="AA1443" s="517"/>
      <c r="AB1443" s="517"/>
      <c r="AC1443" s="517"/>
      <c r="AD1443" s="517"/>
      <c r="AE1443" s="517"/>
      <c r="AF1443" s="517"/>
      <c r="AG1443" s="517"/>
      <c r="AH1443" s="517"/>
      <c r="AI1443" s="517"/>
      <c r="AJ1443" s="753"/>
      <c r="AK1443" s="753"/>
      <c r="AL1443" s="753"/>
      <c r="AM1443" s="753"/>
      <c r="AN1443" s="753"/>
      <c r="AO1443" s="753"/>
      <c r="AP1443" s="753"/>
      <c r="AQ1443" s="753"/>
      <c r="AR1443" s="753"/>
      <c r="AS1443" s="753"/>
      <c r="AT1443" s="753"/>
      <c r="AU1443" s="753"/>
      <c r="AV1443" s="753"/>
      <c r="AW1443" s="753"/>
      <c r="AX1443" s="753"/>
      <c r="AY1443" s="753"/>
    </row>
    <row r="1444" spans="2:51" ht="13.5" customHeight="1" collapsed="1" x14ac:dyDescent="0.35">
      <c r="B1444" s="297" t="s">
        <v>2354</v>
      </c>
      <c r="C1444" s="714" t="s">
        <v>3707</v>
      </c>
      <c r="D1444" s="720"/>
      <c r="E1444" s="712"/>
      <c r="F1444" s="712"/>
      <c r="G1444" s="753"/>
      <c r="H1444" s="753"/>
      <c r="I1444" s="753"/>
      <c r="J1444" s="753"/>
      <c r="K1444" s="753"/>
      <c r="L1444" s="753"/>
      <c r="M1444" s="753"/>
      <c r="N1444" s="753"/>
      <c r="O1444" s="753"/>
      <c r="P1444" s="753"/>
      <c r="Q1444" s="753"/>
      <c r="R1444" s="753"/>
      <c r="S1444" s="753"/>
      <c r="T1444" s="753"/>
      <c r="U1444" s="753"/>
      <c r="V1444" s="753"/>
      <c r="W1444" s="753"/>
      <c r="X1444" s="753"/>
      <c r="Y1444" s="753"/>
      <c r="Z1444" s="753"/>
      <c r="AA1444" s="753"/>
      <c r="AB1444" s="753"/>
      <c r="AC1444" s="753"/>
      <c r="AD1444" s="753"/>
      <c r="AE1444" s="753"/>
      <c r="AF1444" s="753"/>
      <c r="AG1444" s="753"/>
      <c r="AH1444" s="753"/>
      <c r="AI1444" s="753"/>
      <c r="AJ1444" s="753"/>
      <c r="AK1444" s="753"/>
      <c r="AL1444" s="753"/>
      <c r="AM1444" s="753"/>
      <c r="AN1444" s="753"/>
      <c r="AO1444" s="753"/>
      <c r="AP1444" s="753"/>
      <c r="AQ1444" s="753"/>
      <c r="AR1444" s="753"/>
      <c r="AS1444" s="753"/>
      <c r="AT1444" s="753"/>
      <c r="AU1444" s="753"/>
      <c r="AV1444" s="753"/>
      <c r="AW1444" s="753"/>
      <c r="AX1444" s="753"/>
      <c r="AY1444" s="753"/>
    </row>
    <row r="1445" spans="2:51" ht="13.5" customHeight="1" x14ac:dyDescent="0.35">
      <c r="B1445" s="722"/>
      <c r="C1445" s="723"/>
      <c r="D1445" s="720"/>
      <c r="E1445" s="712"/>
      <c r="F1445" s="503"/>
      <c r="G1445" s="504" t="s">
        <v>237</v>
      </c>
      <c r="H1445" s="504" t="s">
        <v>238</v>
      </c>
      <c r="I1445" s="504" t="s">
        <v>239</v>
      </c>
      <c r="J1445" s="504" t="s">
        <v>240</v>
      </c>
      <c r="K1445" s="504" t="s">
        <v>241</v>
      </c>
      <c r="L1445" s="504" t="s">
        <v>242</v>
      </c>
      <c r="M1445" s="504" t="s">
        <v>243</v>
      </c>
      <c r="N1445" s="504" t="s">
        <v>244</v>
      </c>
      <c r="O1445" s="504" t="s">
        <v>245</v>
      </c>
      <c r="P1445" s="504" t="s">
        <v>246</v>
      </c>
      <c r="Q1445" s="504" t="s">
        <v>247</v>
      </c>
      <c r="R1445" s="504" t="s">
        <v>248</v>
      </c>
      <c r="S1445" s="504" t="s">
        <v>249</v>
      </c>
      <c r="T1445" s="504" t="s">
        <v>250</v>
      </c>
      <c r="U1445" s="504" t="s">
        <v>251</v>
      </c>
      <c r="V1445" s="504" t="s">
        <v>252</v>
      </c>
      <c r="W1445" s="504" t="s">
        <v>253</v>
      </c>
      <c r="X1445" s="504" t="s">
        <v>254</v>
      </c>
      <c r="Y1445" s="504" t="s">
        <v>255</v>
      </c>
      <c r="Z1445" s="504" t="s">
        <v>256</v>
      </c>
      <c r="AA1445" s="504" t="s">
        <v>257</v>
      </c>
      <c r="AB1445" s="504" t="s">
        <v>258</v>
      </c>
      <c r="AC1445" s="504" t="s">
        <v>259</v>
      </c>
      <c r="AD1445" s="504" t="s">
        <v>260</v>
      </c>
      <c r="AE1445" s="504" t="s">
        <v>261</v>
      </c>
      <c r="AF1445" s="504" t="s">
        <v>262</v>
      </c>
      <c r="AG1445" s="504" t="s">
        <v>263</v>
      </c>
      <c r="AH1445" s="504" t="s">
        <v>264</v>
      </c>
      <c r="AI1445" s="504" t="s">
        <v>265</v>
      </c>
      <c r="AJ1445" s="753"/>
      <c r="AK1445" s="753"/>
      <c r="AL1445" s="753"/>
      <c r="AM1445" s="753"/>
      <c r="AN1445" s="753"/>
      <c r="AO1445" s="753"/>
      <c r="AP1445" s="753"/>
      <c r="AQ1445" s="753"/>
      <c r="AR1445" s="753"/>
      <c r="AS1445" s="753"/>
      <c r="AT1445" s="753"/>
      <c r="AU1445" s="753"/>
      <c r="AV1445" s="753"/>
      <c r="AW1445" s="753"/>
      <c r="AX1445" s="753"/>
      <c r="AY1445" s="753"/>
    </row>
    <row r="1446" spans="2:51" ht="13.5" hidden="1" customHeight="1" outlineLevel="1" x14ac:dyDescent="0.35">
      <c r="B1446" s="168"/>
      <c r="C1446" s="725" t="s">
        <v>3708</v>
      </c>
      <c r="D1446" s="720"/>
      <c r="E1446" s="712"/>
      <c r="F1446" s="505" t="s">
        <v>3709</v>
      </c>
      <c r="G1446" s="502" t="s">
        <v>2271</v>
      </c>
      <c r="H1446" s="502" t="s">
        <v>2271</v>
      </c>
      <c r="I1446" s="502" t="s">
        <v>2271</v>
      </c>
      <c r="J1446" s="502" t="s">
        <v>2271</v>
      </c>
      <c r="K1446" s="502" t="s">
        <v>2271</v>
      </c>
      <c r="L1446" s="502" t="s">
        <v>2271</v>
      </c>
      <c r="M1446" s="502" t="s">
        <v>2271</v>
      </c>
      <c r="N1446" s="502" t="s">
        <v>2271</v>
      </c>
      <c r="O1446" s="502" t="s">
        <v>2271</v>
      </c>
      <c r="P1446" s="502" t="s">
        <v>2271</v>
      </c>
      <c r="Q1446" s="502" t="s">
        <v>2271</v>
      </c>
      <c r="R1446" s="502" t="s">
        <v>2271</v>
      </c>
      <c r="S1446" s="502" t="s">
        <v>2271</v>
      </c>
      <c r="T1446" s="502" t="s">
        <v>2271</v>
      </c>
      <c r="U1446" s="502" t="s">
        <v>2271</v>
      </c>
      <c r="V1446" s="502" t="s">
        <v>2271</v>
      </c>
      <c r="W1446" s="502" t="s">
        <v>2271</v>
      </c>
      <c r="X1446" s="502" t="s">
        <v>2271</v>
      </c>
      <c r="Y1446" s="502" t="s">
        <v>2271</v>
      </c>
      <c r="Z1446" s="502" t="s">
        <v>2271</v>
      </c>
      <c r="AA1446" s="502" t="s">
        <v>2271</v>
      </c>
      <c r="AB1446" s="502" t="s">
        <v>2271</v>
      </c>
      <c r="AC1446" s="502" t="s">
        <v>2271</v>
      </c>
      <c r="AD1446" s="502" t="s">
        <v>2271</v>
      </c>
      <c r="AE1446" s="502" t="s">
        <v>2271</v>
      </c>
      <c r="AF1446" s="502" t="s">
        <v>2271</v>
      </c>
      <c r="AG1446" s="502" t="s">
        <v>2271</v>
      </c>
      <c r="AH1446" s="502" t="s">
        <v>2271</v>
      </c>
      <c r="AI1446" s="502" t="s">
        <v>2271</v>
      </c>
      <c r="AJ1446" s="753"/>
      <c r="AK1446" s="753"/>
      <c r="AL1446" s="753"/>
      <c r="AM1446" s="753"/>
      <c r="AN1446" s="753"/>
      <c r="AO1446" s="753"/>
      <c r="AP1446" s="753"/>
      <c r="AQ1446" s="753"/>
      <c r="AR1446" s="753"/>
      <c r="AS1446" s="753"/>
      <c r="AT1446" s="753"/>
      <c r="AU1446" s="753"/>
      <c r="AV1446" s="753"/>
      <c r="AW1446" s="753"/>
      <c r="AX1446" s="753"/>
      <c r="AY1446" s="753"/>
    </row>
    <row r="1447" spans="2:51" ht="13.5" hidden="1" customHeight="1" outlineLevel="1" x14ac:dyDescent="0.35">
      <c r="B1447" s="168"/>
      <c r="C1447" s="725" t="s">
        <v>3710</v>
      </c>
      <c r="D1447" s="720"/>
      <c r="E1447" s="712"/>
      <c r="F1447" s="505" t="s">
        <v>3711</v>
      </c>
      <c r="G1447" s="502" t="s">
        <v>2271</v>
      </c>
      <c r="H1447" s="502" t="s">
        <v>2271</v>
      </c>
      <c r="I1447" s="502" t="s">
        <v>2271</v>
      </c>
      <c r="J1447" s="502" t="s">
        <v>2271</v>
      </c>
      <c r="K1447" s="502" t="s">
        <v>2271</v>
      </c>
      <c r="L1447" s="502" t="s">
        <v>2271</v>
      </c>
      <c r="M1447" s="502" t="s">
        <v>2271</v>
      </c>
      <c r="N1447" s="502" t="s">
        <v>2271</v>
      </c>
      <c r="O1447" s="502" t="s">
        <v>2271</v>
      </c>
      <c r="P1447" s="502" t="s">
        <v>2271</v>
      </c>
      <c r="Q1447" s="502" t="s">
        <v>2271</v>
      </c>
      <c r="R1447" s="502" t="s">
        <v>2271</v>
      </c>
      <c r="S1447" s="502" t="s">
        <v>2271</v>
      </c>
      <c r="T1447" s="502" t="s">
        <v>2271</v>
      </c>
      <c r="U1447" s="502" t="s">
        <v>2271</v>
      </c>
      <c r="V1447" s="502" t="s">
        <v>2271</v>
      </c>
      <c r="W1447" s="502" t="s">
        <v>2271</v>
      </c>
      <c r="X1447" s="502" t="s">
        <v>2271</v>
      </c>
      <c r="Y1447" s="502" t="s">
        <v>2271</v>
      </c>
      <c r="Z1447" s="502" t="s">
        <v>2271</v>
      </c>
      <c r="AA1447" s="502" t="s">
        <v>2271</v>
      </c>
      <c r="AB1447" s="502" t="s">
        <v>2271</v>
      </c>
      <c r="AC1447" s="502" t="s">
        <v>2271</v>
      </c>
      <c r="AD1447" s="502" t="s">
        <v>2271</v>
      </c>
      <c r="AE1447" s="502" t="s">
        <v>2271</v>
      </c>
      <c r="AF1447" s="502" t="s">
        <v>2271</v>
      </c>
      <c r="AG1447" s="502" t="s">
        <v>2271</v>
      </c>
      <c r="AH1447" s="502" t="s">
        <v>2271</v>
      </c>
      <c r="AI1447" s="502" t="s">
        <v>2271</v>
      </c>
      <c r="AJ1447" s="753"/>
      <c r="AK1447" s="753"/>
      <c r="AL1447" s="753"/>
      <c r="AM1447" s="753"/>
      <c r="AN1447" s="753"/>
      <c r="AO1447" s="753"/>
      <c r="AP1447" s="753"/>
      <c r="AQ1447" s="753"/>
      <c r="AR1447" s="753"/>
      <c r="AS1447" s="753"/>
      <c r="AT1447" s="753"/>
      <c r="AU1447" s="753"/>
      <c r="AV1447" s="753"/>
      <c r="AW1447" s="753"/>
      <c r="AX1447" s="753"/>
      <c r="AY1447" s="753"/>
    </row>
    <row r="1448" spans="2:51" ht="13.5" hidden="1" customHeight="1" outlineLevel="1" x14ac:dyDescent="0.35">
      <c r="B1448" s="168"/>
      <c r="C1448" s="725" t="s">
        <v>3712</v>
      </c>
      <c r="D1448" s="720"/>
      <c r="E1448" s="712"/>
      <c r="F1448" s="505" t="s">
        <v>3713</v>
      </c>
      <c r="G1448" s="502" t="s">
        <v>2271</v>
      </c>
      <c r="H1448" s="502" t="s">
        <v>2271</v>
      </c>
      <c r="I1448" s="502" t="s">
        <v>2271</v>
      </c>
      <c r="J1448" s="502" t="s">
        <v>2271</v>
      </c>
      <c r="K1448" s="502" t="s">
        <v>2271</v>
      </c>
      <c r="L1448" s="502" t="s">
        <v>2271</v>
      </c>
      <c r="M1448" s="502" t="s">
        <v>2271</v>
      </c>
      <c r="N1448" s="502" t="s">
        <v>2271</v>
      </c>
      <c r="O1448" s="502" t="s">
        <v>2271</v>
      </c>
      <c r="P1448" s="502" t="s">
        <v>2271</v>
      </c>
      <c r="Q1448" s="502" t="s">
        <v>2271</v>
      </c>
      <c r="R1448" s="502" t="s">
        <v>2271</v>
      </c>
      <c r="S1448" s="502" t="s">
        <v>2271</v>
      </c>
      <c r="T1448" s="502" t="s">
        <v>2271</v>
      </c>
      <c r="U1448" s="502" t="s">
        <v>2271</v>
      </c>
      <c r="V1448" s="502" t="s">
        <v>2271</v>
      </c>
      <c r="W1448" s="502" t="s">
        <v>2271</v>
      </c>
      <c r="X1448" s="502" t="s">
        <v>2271</v>
      </c>
      <c r="Y1448" s="502" t="s">
        <v>2271</v>
      </c>
      <c r="Z1448" s="502" t="s">
        <v>2271</v>
      </c>
      <c r="AA1448" s="502" t="s">
        <v>2271</v>
      </c>
      <c r="AB1448" s="502" t="s">
        <v>2271</v>
      </c>
      <c r="AC1448" s="502" t="s">
        <v>2271</v>
      </c>
      <c r="AD1448" s="502" t="s">
        <v>2271</v>
      </c>
      <c r="AE1448" s="502" t="s">
        <v>2271</v>
      </c>
      <c r="AF1448" s="502" t="s">
        <v>2271</v>
      </c>
      <c r="AG1448" s="502" t="s">
        <v>2271</v>
      </c>
      <c r="AH1448" s="502" t="s">
        <v>2271</v>
      </c>
      <c r="AI1448" s="502" t="s">
        <v>2271</v>
      </c>
      <c r="AJ1448" s="753"/>
      <c r="AK1448" s="753"/>
      <c r="AL1448" s="753"/>
      <c r="AM1448" s="753"/>
      <c r="AN1448" s="753"/>
      <c r="AO1448" s="753"/>
      <c r="AP1448" s="753"/>
      <c r="AQ1448" s="753"/>
      <c r="AR1448" s="753"/>
      <c r="AS1448" s="753"/>
      <c r="AT1448" s="753"/>
      <c r="AU1448" s="753"/>
      <c r="AV1448" s="753"/>
      <c r="AW1448" s="753"/>
      <c r="AX1448" s="753"/>
      <c r="AY1448" s="753"/>
    </row>
    <row r="1449" spans="2:51" ht="13.5" hidden="1" customHeight="1" outlineLevel="1" x14ac:dyDescent="0.35">
      <c r="B1449" s="168"/>
      <c r="C1449" s="725" t="s">
        <v>3714</v>
      </c>
      <c r="D1449" s="720"/>
      <c r="E1449" s="712"/>
      <c r="F1449" s="505" t="s">
        <v>3715</v>
      </c>
      <c r="G1449" s="502" t="s">
        <v>2271</v>
      </c>
      <c r="H1449" s="502" t="s">
        <v>2271</v>
      </c>
      <c r="I1449" s="502" t="s">
        <v>2271</v>
      </c>
      <c r="J1449" s="502" t="s">
        <v>2271</v>
      </c>
      <c r="K1449" s="502" t="s">
        <v>2271</v>
      </c>
      <c r="L1449" s="502" t="s">
        <v>2271</v>
      </c>
      <c r="M1449" s="502" t="s">
        <v>2271</v>
      </c>
      <c r="N1449" s="502" t="s">
        <v>2271</v>
      </c>
      <c r="O1449" s="502" t="s">
        <v>2271</v>
      </c>
      <c r="P1449" s="502" t="s">
        <v>2271</v>
      </c>
      <c r="Q1449" s="502" t="s">
        <v>2271</v>
      </c>
      <c r="R1449" s="502" t="s">
        <v>2271</v>
      </c>
      <c r="S1449" s="502" t="s">
        <v>2271</v>
      </c>
      <c r="T1449" s="502" t="s">
        <v>2271</v>
      </c>
      <c r="U1449" s="502" t="s">
        <v>2271</v>
      </c>
      <c r="V1449" s="502" t="s">
        <v>2271</v>
      </c>
      <c r="W1449" s="502" t="s">
        <v>2271</v>
      </c>
      <c r="X1449" s="502" t="s">
        <v>2271</v>
      </c>
      <c r="Y1449" s="502" t="s">
        <v>2271</v>
      </c>
      <c r="Z1449" s="502" t="s">
        <v>2271</v>
      </c>
      <c r="AA1449" s="502" t="s">
        <v>2271</v>
      </c>
      <c r="AB1449" s="502" t="s">
        <v>2271</v>
      </c>
      <c r="AC1449" s="502" t="s">
        <v>2271</v>
      </c>
      <c r="AD1449" s="502" t="s">
        <v>2271</v>
      </c>
      <c r="AE1449" s="502" t="s">
        <v>2271</v>
      </c>
      <c r="AF1449" s="502" t="s">
        <v>2271</v>
      </c>
      <c r="AG1449" s="502" t="s">
        <v>2271</v>
      </c>
      <c r="AH1449" s="502" t="s">
        <v>2271</v>
      </c>
      <c r="AI1449" s="502" t="s">
        <v>2271</v>
      </c>
      <c r="AJ1449" s="753"/>
      <c r="AK1449" s="753"/>
      <c r="AL1449" s="753"/>
      <c r="AM1449" s="753"/>
      <c r="AN1449" s="753"/>
      <c r="AO1449" s="753"/>
      <c r="AP1449" s="753"/>
      <c r="AQ1449" s="753"/>
      <c r="AR1449" s="753"/>
      <c r="AS1449" s="753"/>
      <c r="AT1449" s="753"/>
      <c r="AU1449" s="753"/>
      <c r="AV1449" s="753"/>
      <c r="AW1449" s="753"/>
      <c r="AX1449" s="753"/>
      <c r="AY1449" s="753"/>
    </row>
    <row r="1450" spans="2:51" ht="13.5" hidden="1" customHeight="1" outlineLevel="1" x14ac:dyDescent="0.35">
      <c r="B1450" s="168"/>
      <c r="C1450" s="725" t="s">
        <v>3716</v>
      </c>
      <c r="D1450" s="720"/>
      <c r="E1450" s="712"/>
      <c r="F1450" s="505" t="s">
        <v>3717</v>
      </c>
      <c r="G1450" s="502" t="s">
        <v>2271</v>
      </c>
      <c r="H1450" s="502" t="s">
        <v>2271</v>
      </c>
      <c r="I1450" s="502" t="s">
        <v>2271</v>
      </c>
      <c r="J1450" s="502" t="s">
        <v>2271</v>
      </c>
      <c r="K1450" s="502" t="s">
        <v>2271</v>
      </c>
      <c r="L1450" s="502" t="s">
        <v>2271</v>
      </c>
      <c r="M1450" s="502" t="s">
        <v>2271</v>
      </c>
      <c r="N1450" s="502" t="s">
        <v>2271</v>
      </c>
      <c r="O1450" s="502" t="s">
        <v>2271</v>
      </c>
      <c r="P1450" s="502" t="s">
        <v>2271</v>
      </c>
      <c r="Q1450" s="502" t="s">
        <v>2271</v>
      </c>
      <c r="R1450" s="502" t="s">
        <v>2271</v>
      </c>
      <c r="S1450" s="502" t="s">
        <v>2271</v>
      </c>
      <c r="T1450" s="502" t="s">
        <v>2271</v>
      </c>
      <c r="U1450" s="502" t="s">
        <v>2271</v>
      </c>
      <c r="V1450" s="502" t="s">
        <v>2271</v>
      </c>
      <c r="W1450" s="502" t="s">
        <v>2271</v>
      </c>
      <c r="X1450" s="502" t="s">
        <v>2271</v>
      </c>
      <c r="Y1450" s="502" t="s">
        <v>2271</v>
      </c>
      <c r="Z1450" s="502" t="s">
        <v>2271</v>
      </c>
      <c r="AA1450" s="502" t="s">
        <v>2271</v>
      </c>
      <c r="AB1450" s="502" t="s">
        <v>2271</v>
      </c>
      <c r="AC1450" s="502" t="s">
        <v>2271</v>
      </c>
      <c r="AD1450" s="502" t="s">
        <v>2271</v>
      </c>
      <c r="AE1450" s="502" t="s">
        <v>2271</v>
      </c>
      <c r="AF1450" s="502" t="s">
        <v>2271</v>
      </c>
      <c r="AG1450" s="502" t="s">
        <v>2271</v>
      </c>
      <c r="AH1450" s="502" t="s">
        <v>2271</v>
      </c>
      <c r="AI1450" s="502" t="s">
        <v>2271</v>
      </c>
      <c r="AJ1450" s="753"/>
      <c r="AK1450" s="753"/>
      <c r="AL1450" s="753"/>
      <c r="AM1450" s="753"/>
      <c r="AN1450" s="753"/>
      <c r="AO1450" s="753"/>
      <c r="AP1450" s="753"/>
      <c r="AQ1450" s="753"/>
      <c r="AR1450" s="753"/>
      <c r="AS1450" s="753"/>
      <c r="AT1450" s="753"/>
      <c r="AU1450" s="753"/>
      <c r="AV1450" s="753"/>
      <c r="AW1450" s="753"/>
      <c r="AX1450" s="753"/>
      <c r="AY1450" s="753"/>
    </row>
    <row r="1451" spans="2:51" ht="13.5" hidden="1" customHeight="1" outlineLevel="1" x14ac:dyDescent="0.35">
      <c r="B1451" s="168"/>
      <c r="C1451" s="725" t="s">
        <v>3718</v>
      </c>
      <c r="D1451" s="720"/>
      <c r="E1451" s="712"/>
      <c r="F1451" s="505" t="s">
        <v>3719</v>
      </c>
      <c r="G1451" s="502" t="s">
        <v>2271</v>
      </c>
      <c r="H1451" s="502" t="s">
        <v>2271</v>
      </c>
      <c r="I1451" s="502" t="s">
        <v>2271</v>
      </c>
      <c r="J1451" s="502" t="s">
        <v>2271</v>
      </c>
      <c r="K1451" s="502" t="s">
        <v>2271</v>
      </c>
      <c r="L1451" s="502" t="s">
        <v>2271</v>
      </c>
      <c r="M1451" s="502" t="s">
        <v>2271</v>
      </c>
      <c r="N1451" s="502" t="s">
        <v>2271</v>
      </c>
      <c r="O1451" s="502" t="s">
        <v>2271</v>
      </c>
      <c r="P1451" s="502" t="s">
        <v>2271</v>
      </c>
      <c r="Q1451" s="502" t="s">
        <v>2271</v>
      </c>
      <c r="R1451" s="502" t="s">
        <v>2271</v>
      </c>
      <c r="S1451" s="502" t="s">
        <v>2271</v>
      </c>
      <c r="T1451" s="502" t="s">
        <v>2271</v>
      </c>
      <c r="U1451" s="502" t="s">
        <v>2271</v>
      </c>
      <c r="V1451" s="502" t="s">
        <v>2271</v>
      </c>
      <c r="W1451" s="502" t="s">
        <v>2271</v>
      </c>
      <c r="X1451" s="502" t="s">
        <v>2271</v>
      </c>
      <c r="Y1451" s="502" t="s">
        <v>2271</v>
      </c>
      <c r="Z1451" s="502" t="s">
        <v>2271</v>
      </c>
      <c r="AA1451" s="502" t="s">
        <v>2271</v>
      </c>
      <c r="AB1451" s="502" t="s">
        <v>2271</v>
      </c>
      <c r="AC1451" s="502" t="s">
        <v>2271</v>
      </c>
      <c r="AD1451" s="502" t="s">
        <v>2271</v>
      </c>
      <c r="AE1451" s="502" t="s">
        <v>2271</v>
      </c>
      <c r="AF1451" s="502" t="s">
        <v>2271</v>
      </c>
      <c r="AG1451" s="502" t="s">
        <v>2271</v>
      </c>
      <c r="AH1451" s="502" t="s">
        <v>2271</v>
      </c>
      <c r="AI1451" s="502" t="s">
        <v>2271</v>
      </c>
      <c r="AJ1451" s="753"/>
      <c r="AK1451" s="753"/>
      <c r="AL1451" s="753"/>
      <c r="AM1451" s="753"/>
      <c r="AN1451" s="753"/>
      <c r="AO1451" s="753"/>
      <c r="AP1451" s="753"/>
      <c r="AQ1451" s="753"/>
      <c r="AR1451" s="753"/>
      <c r="AS1451" s="753"/>
      <c r="AT1451" s="753"/>
      <c r="AU1451" s="753"/>
      <c r="AV1451" s="753"/>
      <c r="AW1451" s="753"/>
      <c r="AX1451" s="753"/>
      <c r="AY1451" s="753"/>
    </row>
    <row r="1452" spans="2:51" ht="13.5" hidden="1" customHeight="1" outlineLevel="1" x14ac:dyDescent="0.35">
      <c r="B1452" s="168"/>
      <c r="C1452" s="725" t="s">
        <v>3720</v>
      </c>
      <c r="D1452" s="720"/>
      <c r="E1452" s="712"/>
      <c r="F1452" s="505" t="s">
        <v>3721</v>
      </c>
      <c r="G1452" s="502" t="s">
        <v>2271</v>
      </c>
      <c r="H1452" s="502" t="s">
        <v>2271</v>
      </c>
      <c r="I1452" s="502" t="s">
        <v>2271</v>
      </c>
      <c r="J1452" s="502" t="s">
        <v>2271</v>
      </c>
      <c r="K1452" s="502" t="s">
        <v>2271</v>
      </c>
      <c r="L1452" s="502" t="s">
        <v>2271</v>
      </c>
      <c r="M1452" s="502" t="s">
        <v>2271</v>
      </c>
      <c r="N1452" s="502" t="s">
        <v>2271</v>
      </c>
      <c r="O1452" s="502" t="s">
        <v>2271</v>
      </c>
      <c r="P1452" s="502" t="s">
        <v>2271</v>
      </c>
      <c r="Q1452" s="502" t="s">
        <v>2271</v>
      </c>
      <c r="R1452" s="502" t="s">
        <v>2271</v>
      </c>
      <c r="S1452" s="502" t="s">
        <v>2271</v>
      </c>
      <c r="T1452" s="502" t="s">
        <v>2271</v>
      </c>
      <c r="U1452" s="502" t="s">
        <v>2271</v>
      </c>
      <c r="V1452" s="502" t="s">
        <v>2271</v>
      </c>
      <c r="W1452" s="502" t="s">
        <v>2271</v>
      </c>
      <c r="X1452" s="502" t="s">
        <v>2271</v>
      </c>
      <c r="Y1452" s="502" t="s">
        <v>2271</v>
      </c>
      <c r="Z1452" s="502" t="s">
        <v>2271</v>
      </c>
      <c r="AA1452" s="502" t="s">
        <v>2271</v>
      </c>
      <c r="AB1452" s="502" t="s">
        <v>2271</v>
      </c>
      <c r="AC1452" s="502" t="s">
        <v>2271</v>
      </c>
      <c r="AD1452" s="502" t="s">
        <v>2271</v>
      </c>
      <c r="AE1452" s="502" t="s">
        <v>2271</v>
      </c>
      <c r="AF1452" s="502" t="s">
        <v>2271</v>
      </c>
      <c r="AG1452" s="502" t="s">
        <v>2271</v>
      </c>
      <c r="AH1452" s="502" t="s">
        <v>2271</v>
      </c>
      <c r="AI1452" s="502" t="s">
        <v>2271</v>
      </c>
      <c r="AJ1452" s="753"/>
      <c r="AK1452" s="753"/>
      <c r="AL1452" s="753"/>
      <c r="AM1452" s="753"/>
      <c r="AN1452" s="753"/>
      <c r="AO1452" s="753"/>
      <c r="AP1452" s="753"/>
      <c r="AQ1452" s="753"/>
      <c r="AR1452" s="753"/>
      <c r="AS1452" s="753"/>
      <c r="AT1452" s="753"/>
      <c r="AU1452" s="753"/>
      <c r="AV1452" s="753"/>
      <c r="AW1452" s="753"/>
      <c r="AX1452" s="753"/>
      <c r="AY1452" s="753"/>
    </row>
    <row r="1453" spans="2:51" ht="13.5" hidden="1" customHeight="1" outlineLevel="1" x14ac:dyDescent="0.35">
      <c r="B1453" s="168"/>
      <c r="C1453" s="725" t="s">
        <v>3722</v>
      </c>
      <c r="D1453" s="720"/>
      <c r="E1453" s="712"/>
      <c r="F1453" s="505" t="s">
        <v>3723</v>
      </c>
      <c r="G1453" s="502" t="s">
        <v>2271</v>
      </c>
      <c r="H1453" s="502" t="s">
        <v>2271</v>
      </c>
      <c r="I1453" s="502" t="s">
        <v>2271</v>
      </c>
      <c r="J1453" s="502" t="s">
        <v>2271</v>
      </c>
      <c r="K1453" s="502" t="s">
        <v>2271</v>
      </c>
      <c r="L1453" s="502" t="s">
        <v>2271</v>
      </c>
      <c r="M1453" s="502" t="s">
        <v>2271</v>
      </c>
      <c r="N1453" s="502" t="s">
        <v>2271</v>
      </c>
      <c r="O1453" s="502" t="s">
        <v>2271</v>
      </c>
      <c r="P1453" s="502" t="s">
        <v>2271</v>
      </c>
      <c r="Q1453" s="502" t="s">
        <v>2271</v>
      </c>
      <c r="R1453" s="502" t="s">
        <v>2271</v>
      </c>
      <c r="S1453" s="502" t="s">
        <v>2271</v>
      </c>
      <c r="T1453" s="502" t="s">
        <v>2271</v>
      </c>
      <c r="U1453" s="502" t="s">
        <v>2271</v>
      </c>
      <c r="V1453" s="502" t="s">
        <v>2271</v>
      </c>
      <c r="W1453" s="502" t="s">
        <v>2271</v>
      </c>
      <c r="X1453" s="502" t="s">
        <v>2271</v>
      </c>
      <c r="Y1453" s="502" t="s">
        <v>2271</v>
      </c>
      <c r="Z1453" s="502" t="s">
        <v>2271</v>
      </c>
      <c r="AA1453" s="502" t="s">
        <v>2271</v>
      </c>
      <c r="AB1453" s="502" t="s">
        <v>2271</v>
      </c>
      <c r="AC1453" s="502" t="s">
        <v>2271</v>
      </c>
      <c r="AD1453" s="502" t="s">
        <v>2271</v>
      </c>
      <c r="AE1453" s="502" t="s">
        <v>2271</v>
      </c>
      <c r="AF1453" s="502" t="s">
        <v>2271</v>
      </c>
      <c r="AG1453" s="502" t="s">
        <v>2271</v>
      </c>
      <c r="AH1453" s="502" t="s">
        <v>2271</v>
      </c>
      <c r="AI1453" s="502" t="s">
        <v>2271</v>
      </c>
      <c r="AJ1453" s="753"/>
      <c r="AK1453" s="753"/>
      <c r="AL1453" s="753"/>
      <c r="AM1453" s="753"/>
      <c r="AN1453" s="753"/>
      <c r="AO1453" s="753"/>
      <c r="AP1453" s="753"/>
      <c r="AQ1453" s="753"/>
      <c r="AR1453" s="753"/>
      <c r="AS1453" s="753"/>
      <c r="AT1453" s="753"/>
      <c r="AU1453" s="753"/>
      <c r="AV1453" s="753"/>
      <c r="AW1453" s="753"/>
      <c r="AX1453" s="753"/>
      <c r="AY1453" s="753"/>
    </row>
    <row r="1454" spans="2:51" ht="13.5" hidden="1" customHeight="1" outlineLevel="1" x14ac:dyDescent="0.35">
      <c r="B1454" s="168"/>
      <c r="C1454" s="725" t="s">
        <v>3724</v>
      </c>
      <c r="D1454" s="720"/>
      <c r="E1454" s="712"/>
      <c r="F1454" s="505" t="s">
        <v>3725</v>
      </c>
      <c r="G1454" s="502" t="s">
        <v>2271</v>
      </c>
      <c r="H1454" s="502" t="s">
        <v>2271</v>
      </c>
      <c r="I1454" s="502" t="s">
        <v>2271</v>
      </c>
      <c r="J1454" s="502" t="s">
        <v>2271</v>
      </c>
      <c r="K1454" s="502" t="s">
        <v>2271</v>
      </c>
      <c r="L1454" s="502" t="s">
        <v>2271</v>
      </c>
      <c r="M1454" s="502" t="s">
        <v>2271</v>
      </c>
      <c r="N1454" s="502" t="s">
        <v>2271</v>
      </c>
      <c r="O1454" s="502" t="s">
        <v>2271</v>
      </c>
      <c r="P1454" s="502" t="s">
        <v>2271</v>
      </c>
      <c r="Q1454" s="502" t="s">
        <v>2271</v>
      </c>
      <c r="R1454" s="502" t="s">
        <v>2271</v>
      </c>
      <c r="S1454" s="502" t="s">
        <v>2271</v>
      </c>
      <c r="T1454" s="502" t="s">
        <v>2271</v>
      </c>
      <c r="U1454" s="502" t="s">
        <v>2271</v>
      </c>
      <c r="V1454" s="502" t="s">
        <v>2271</v>
      </c>
      <c r="W1454" s="502" t="s">
        <v>2271</v>
      </c>
      <c r="X1454" s="502" t="s">
        <v>2271</v>
      </c>
      <c r="Y1454" s="502" t="s">
        <v>2271</v>
      </c>
      <c r="Z1454" s="502" t="s">
        <v>2271</v>
      </c>
      <c r="AA1454" s="502" t="s">
        <v>2271</v>
      </c>
      <c r="AB1454" s="502" t="s">
        <v>2271</v>
      </c>
      <c r="AC1454" s="502" t="s">
        <v>2271</v>
      </c>
      <c r="AD1454" s="502" t="s">
        <v>2271</v>
      </c>
      <c r="AE1454" s="502" t="s">
        <v>2271</v>
      </c>
      <c r="AF1454" s="502" t="s">
        <v>2271</v>
      </c>
      <c r="AG1454" s="502" t="s">
        <v>2271</v>
      </c>
      <c r="AH1454" s="502" t="s">
        <v>2271</v>
      </c>
      <c r="AI1454" s="502" t="s">
        <v>2271</v>
      </c>
      <c r="AJ1454" s="753"/>
      <c r="AK1454" s="753"/>
      <c r="AL1454" s="753"/>
      <c r="AM1454" s="753"/>
      <c r="AN1454" s="753"/>
      <c r="AO1454" s="753"/>
      <c r="AP1454" s="753"/>
      <c r="AQ1454" s="753"/>
      <c r="AR1454" s="753"/>
      <c r="AS1454" s="753"/>
      <c r="AT1454" s="753"/>
      <c r="AU1454" s="753"/>
      <c r="AV1454" s="753"/>
      <c r="AW1454" s="753"/>
      <c r="AX1454" s="753"/>
      <c r="AY1454" s="753"/>
    </row>
    <row r="1455" spans="2:51" ht="13.5" hidden="1" customHeight="1" outlineLevel="1" x14ac:dyDescent="0.35">
      <c r="B1455" s="168"/>
      <c r="C1455" s="725"/>
      <c r="D1455" s="720"/>
      <c r="E1455" s="712"/>
      <c r="F1455" s="505"/>
      <c r="G1455" s="502"/>
      <c r="H1455" s="502"/>
      <c r="I1455" s="502"/>
      <c r="J1455" s="502"/>
      <c r="K1455" s="502"/>
      <c r="L1455" s="502"/>
      <c r="M1455" s="502"/>
      <c r="N1455" s="502"/>
      <c r="O1455" s="502"/>
      <c r="P1455" s="502"/>
      <c r="Q1455" s="502"/>
      <c r="R1455" s="502"/>
      <c r="S1455" s="502"/>
      <c r="T1455" s="502"/>
      <c r="U1455" s="502"/>
      <c r="V1455" s="502"/>
      <c r="W1455" s="502"/>
      <c r="X1455" s="502"/>
      <c r="Y1455" s="502"/>
      <c r="Z1455" s="502"/>
      <c r="AA1455" s="502"/>
      <c r="AB1455" s="502"/>
      <c r="AC1455" s="502"/>
      <c r="AD1455" s="502"/>
      <c r="AE1455" s="502"/>
      <c r="AF1455" s="502"/>
      <c r="AG1455" s="502"/>
      <c r="AH1455" s="502"/>
      <c r="AI1455" s="502"/>
      <c r="AJ1455" s="753"/>
      <c r="AK1455" s="753"/>
      <c r="AL1455" s="753"/>
      <c r="AM1455" s="753"/>
      <c r="AN1455" s="753"/>
      <c r="AO1455" s="753"/>
      <c r="AP1455" s="753"/>
      <c r="AQ1455" s="753"/>
      <c r="AR1455" s="753"/>
      <c r="AS1455" s="753"/>
      <c r="AT1455" s="753"/>
      <c r="AU1455" s="753"/>
      <c r="AV1455" s="753"/>
      <c r="AW1455" s="753"/>
      <c r="AX1455" s="753"/>
      <c r="AY1455" s="753"/>
    </row>
    <row r="1456" spans="2:51" ht="13.5" hidden="1" customHeight="1" outlineLevel="1" x14ac:dyDescent="0.35">
      <c r="B1456" s="168"/>
      <c r="C1456" s="725"/>
      <c r="D1456" s="720"/>
      <c r="E1456" s="712"/>
      <c r="F1456" s="505"/>
      <c r="G1456" s="502"/>
      <c r="H1456" s="502"/>
      <c r="I1456" s="502"/>
      <c r="J1456" s="502"/>
      <c r="K1456" s="502"/>
      <c r="L1456" s="502"/>
      <c r="M1456" s="502"/>
      <c r="N1456" s="502"/>
      <c r="O1456" s="502"/>
      <c r="P1456" s="502"/>
      <c r="Q1456" s="502"/>
      <c r="R1456" s="502"/>
      <c r="S1456" s="502"/>
      <c r="T1456" s="502"/>
      <c r="U1456" s="502"/>
      <c r="V1456" s="502"/>
      <c r="W1456" s="502"/>
      <c r="X1456" s="502"/>
      <c r="Y1456" s="502"/>
      <c r="Z1456" s="502"/>
      <c r="AA1456" s="502"/>
      <c r="AB1456" s="502"/>
      <c r="AC1456" s="502"/>
      <c r="AD1456" s="502"/>
      <c r="AE1456" s="502"/>
      <c r="AF1456" s="502"/>
      <c r="AG1456" s="502"/>
      <c r="AH1456" s="502"/>
      <c r="AI1456" s="502"/>
      <c r="AJ1456" s="753"/>
      <c r="AK1456" s="753"/>
      <c r="AL1456" s="753"/>
      <c r="AM1456" s="753"/>
      <c r="AN1456" s="753"/>
      <c r="AO1456" s="753"/>
      <c r="AP1456" s="753"/>
      <c r="AQ1456" s="753"/>
      <c r="AR1456" s="753"/>
      <c r="AS1456" s="753"/>
      <c r="AT1456" s="753"/>
      <c r="AU1456" s="753"/>
      <c r="AV1456" s="753"/>
      <c r="AW1456" s="753"/>
      <c r="AX1456" s="753"/>
      <c r="AY1456" s="753"/>
    </row>
    <row r="1457" spans="2:51" ht="13.5" hidden="1" customHeight="1" outlineLevel="1" x14ac:dyDescent="0.35">
      <c r="B1457" s="168"/>
      <c r="C1457" s="725"/>
      <c r="D1457" s="720"/>
      <c r="E1457" s="712"/>
      <c r="F1457" s="505"/>
      <c r="G1457" s="502"/>
      <c r="H1457" s="502"/>
      <c r="I1457" s="502"/>
      <c r="J1457" s="502"/>
      <c r="K1457" s="502"/>
      <c r="L1457" s="502"/>
      <c r="M1457" s="502"/>
      <c r="N1457" s="502"/>
      <c r="O1457" s="502"/>
      <c r="P1457" s="502"/>
      <c r="Q1457" s="502"/>
      <c r="R1457" s="502"/>
      <c r="S1457" s="502"/>
      <c r="T1457" s="502"/>
      <c r="U1457" s="502"/>
      <c r="V1457" s="502"/>
      <c r="W1457" s="502"/>
      <c r="X1457" s="502"/>
      <c r="Y1457" s="502"/>
      <c r="Z1457" s="502"/>
      <c r="AA1457" s="502"/>
      <c r="AB1457" s="502"/>
      <c r="AC1457" s="502"/>
      <c r="AD1457" s="502"/>
      <c r="AE1457" s="502"/>
      <c r="AF1457" s="502"/>
      <c r="AG1457" s="502"/>
      <c r="AH1457" s="502"/>
      <c r="AI1457" s="502"/>
      <c r="AJ1457" s="753"/>
      <c r="AK1457" s="753"/>
      <c r="AL1457" s="753"/>
      <c r="AM1457" s="753"/>
      <c r="AN1457" s="753"/>
      <c r="AO1457" s="753"/>
      <c r="AP1457" s="753"/>
      <c r="AQ1457" s="753"/>
      <c r="AR1457" s="753"/>
      <c r="AS1457" s="753"/>
      <c r="AT1457" s="753"/>
      <c r="AU1457" s="753"/>
      <c r="AV1457" s="753"/>
      <c r="AW1457" s="753"/>
      <c r="AX1457" s="753"/>
      <c r="AY1457" s="753"/>
    </row>
    <row r="1458" spans="2:51" ht="13.5" hidden="1" customHeight="1" outlineLevel="1" x14ac:dyDescent="0.35">
      <c r="B1458" s="168"/>
      <c r="C1458" s="725"/>
      <c r="D1458" s="720"/>
      <c r="E1458" s="712"/>
      <c r="F1458" s="505"/>
      <c r="G1458" s="502"/>
      <c r="H1458" s="502"/>
      <c r="I1458" s="502"/>
      <c r="J1458" s="502"/>
      <c r="K1458" s="502"/>
      <c r="L1458" s="502"/>
      <c r="M1458" s="502"/>
      <c r="N1458" s="502"/>
      <c r="O1458" s="502"/>
      <c r="P1458" s="502"/>
      <c r="Q1458" s="502"/>
      <c r="R1458" s="502"/>
      <c r="S1458" s="502"/>
      <c r="T1458" s="502"/>
      <c r="U1458" s="502"/>
      <c r="V1458" s="502"/>
      <c r="W1458" s="502"/>
      <c r="X1458" s="502"/>
      <c r="Y1458" s="502"/>
      <c r="Z1458" s="502"/>
      <c r="AA1458" s="502"/>
      <c r="AB1458" s="502"/>
      <c r="AC1458" s="502"/>
      <c r="AD1458" s="502"/>
      <c r="AE1458" s="502"/>
      <c r="AF1458" s="502"/>
      <c r="AG1458" s="502"/>
      <c r="AH1458" s="502"/>
      <c r="AI1458" s="502"/>
      <c r="AJ1458" s="753"/>
      <c r="AK1458" s="753"/>
      <c r="AL1458" s="753"/>
      <c r="AM1458" s="753"/>
      <c r="AN1458" s="753"/>
      <c r="AO1458" s="753"/>
      <c r="AP1458" s="753"/>
      <c r="AQ1458" s="753"/>
      <c r="AR1458" s="753"/>
      <c r="AS1458" s="753"/>
      <c r="AT1458" s="753"/>
      <c r="AU1458" s="753"/>
      <c r="AV1458" s="753"/>
      <c r="AW1458" s="753"/>
      <c r="AX1458" s="753"/>
      <c r="AY1458" s="753"/>
    </row>
    <row r="1459" spans="2:51" ht="13.5" hidden="1" customHeight="1" outlineLevel="1" x14ac:dyDescent="0.35">
      <c r="B1459" s="168"/>
      <c r="C1459" s="725"/>
      <c r="D1459" s="720"/>
      <c r="E1459" s="712"/>
      <c r="F1459" s="505"/>
      <c r="G1459" s="502"/>
      <c r="H1459" s="502"/>
      <c r="I1459" s="502"/>
      <c r="J1459" s="502"/>
      <c r="K1459" s="502"/>
      <c r="L1459" s="502"/>
      <c r="M1459" s="502"/>
      <c r="N1459" s="502"/>
      <c r="O1459" s="502"/>
      <c r="P1459" s="502"/>
      <c r="Q1459" s="502"/>
      <c r="R1459" s="502"/>
      <c r="S1459" s="502"/>
      <c r="T1459" s="502"/>
      <c r="U1459" s="502"/>
      <c r="V1459" s="502"/>
      <c r="W1459" s="502"/>
      <c r="X1459" s="502"/>
      <c r="Y1459" s="502"/>
      <c r="Z1459" s="502"/>
      <c r="AA1459" s="502"/>
      <c r="AB1459" s="502"/>
      <c r="AC1459" s="502"/>
      <c r="AD1459" s="502"/>
      <c r="AE1459" s="502"/>
      <c r="AF1459" s="502"/>
      <c r="AG1459" s="502"/>
      <c r="AH1459" s="502"/>
      <c r="AI1459" s="502"/>
      <c r="AJ1459" s="753"/>
      <c r="AK1459" s="753"/>
      <c r="AL1459" s="753"/>
      <c r="AM1459" s="753"/>
      <c r="AN1459" s="753"/>
      <c r="AO1459" s="753"/>
      <c r="AP1459" s="753"/>
      <c r="AQ1459" s="753"/>
      <c r="AR1459" s="753"/>
      <c r="AS1459" s="753"/>
      <c r="AT1459" s="753"/>
      <c r="AU1459" s="753"/>
      <c r="AV1459" s="753"/>
      <c r="AW1459" s="753"/>
      <c r="AX1459" s="753"/>
      <c r="AY1459" s="753"/>
    </row>
    <row r="1460" spans="2:51" ht="13.5" hidden="1" customHeight="1" outlineLevel="1" x14ac:dyDescent="0.35">
      <c r="B1460" s="168"/>
      <c r="C1460" s="725" t="s">
        <v>3726</v>
      </c>
      <c r="D1460" s="720"/>
      <c r="E1460" s="712"/>
      <c r="F1460" s="505" t="s">
        <v>3727</v>
      </c>
      <c r="G1460" s="502" t="s">
        <v>2271</v>
      </c>
      <c r="H1460" s="502" t="s">
        <v>2271</v>
      </c>
      <c r="I1460" s="502" t="s">
        <v>2271</v>
      </c>
      <c r="J1460" s="502" t="s">
        <v>2271</v>
      </c>
      <c r="K1460" s="502" t="s">
        <v>2271</v>
      </c>
      <c r="L1460" s="502" t="s">
        <v>2271</v>
      </c>
      <c r="M1460" s="502" t="s">
        <v>2271</v>
      </c>
      <c r="N1460" s="502" t="s">
        <v>2271</v>
      </c>
      <c r="O1460" s="502" t="s">
        <v>2271</v>
      </c>
      <c r="P1460" s="502" t="s">
        <v>2271</v>
      </c>
      <c r="Q1460" s="502" t="s">
        <v>2271</v>
      </c>
      <c r="R1460" s="502" t="s">
        <v>2271</v>
      </c>
      <c r="S1460" s="502" t="s">
        <v>2271</v>
      </c>
      <c r="T1460" s="502" t="s">
        <v>2271</v>
      </c>
      <c r="U1460" s="502" t="s">
        <v>2271</v>
      </c>
      <c r="V1460" s="502" t="s">
        <v>2271</v>
      </c>
      <c r="W1460" s="502" t="s">
        <v>2271</v>
      </c>
      <c r="X1460" s="502" t="s">
        <v>2271</v>
      </c>
      <c r="Y1460" s="502" t="s">
        <v>2271</v>
      </c>
      <c r="Z1460" s="502" t="s">
        <v>2271</v>
      </c>
      <c r="AA1460" s="502" t="s">
        <v>2271</v>
      </c>
      <c r="AB1460" s="502" t="s">
        <v>2271</v>
      </c>
      <c r="AC1460" s="502" t="s">
        <v>2271</v>
      </c>
      <c r="AD1460" s="502" t="s">
        <v>2271</v>
      </c>
      <c r="AE1460" s="502" t="s">
        <v>2271</v>
      </c>
      <c r="AF1460" s="502" t="s">
        <v>2271</v>
      </c>
      <c r="AG1460" s="502" t="s">
        <v>2271</v>
      </c>
      <c r="AH1460" s="502" t="s">
        <v>2271</v>
      </c>
      <c r="AI1460" s="502" t="s">
        <v>2271</v>
      </c>
      <c r="AJ1460" s="753"/>
      <c r="AK1460" s="753"/>
      <c r="AL1460" s="753"/>
      <c r="AM1460" s="753"/>
      <c r="AN1460" s="753"/>
      <c r="AO1460" s="753"/>
      <c r="AP1460" s="753"/>
      <c r="AQ1460" s="753"/>
      <c r="AR1460" s="753"/>
      <c r="AS1460" s="753"/>
      <c r="AT1460" s="753"/>
      <c r="AU1460" s="753"/>
      <c r="AV1460" s="753"/>
      <c r="AW1460" s="753"/>
      <c r="AX1460" s="753"/>
      <c r="AY1460" s="753"/>
    </row>
    <row r="1461" spans="2:51" ht="13.5" hidden="1" customHeight="1" outlineLevel="1" x14ac:dyDescent="0.35">
      <c r="B1461" s="168"/>
      <c r="C1461" s="725" t="s">
        <v>3728</v>
      </c>
      <c r="D1461" s="720"/>
      <c r="E1461" s="712"/>
      <c r="F1461" s="505" t="s">
        <v>3729</v>
      </c>
      <c r="G1461" s="502" t="s">
        <v>2271</v>
      </c>
      <c r="H1461" s="502" t="s">
        <v>2271</v>
      </c>
      <c r="I1461" s="502" t="s">
        <v>2271</v>
      </c>
      <c r="J1461" s="502" t="s">
        <v>2271</v>
      </c>
      <c r="K1461" s="502" t="s">
        <v>2271</v>
      </c>
      <c r="L1461" s="502" t="s">
        <v>2271</v>
      </c>
      <c r="M1461" s="502" t="s">
        <v>2271</v>
      </c>
      <c r="N1461" s="502" t="s">
        <v>2271</v>
      </c>
      <c r="O1461" s="502" t="s">
        <v>2271</v>
      </c>
      <c r="P1461" s="502" t="s">
        <v>2271</v>
      </c>
      <c r="Q1461" s="502" t="s">
        <v>2271</v>
      </c>
      <c r="R1461" s="502" t="s">
        <v>2271</v>
      </c>
      <c r="S1461" s="502" t="s">
        <v>2271</v>
      </c>
      <c r="T1461" s="502" t="s">
        <v>2271</v>
      </c>
      <c r="U1461" s="502" t="s">
        <v>2271</v>
      </c>
      <c r="V1461" s="502" t="s">
        <v>2271</v>
      </c>
      <c r="W1461" s="502" t="s">
        <v>2271</v>
      </c>
      <c r="X1461" s="502" t="s">
        <v>2271</v>
      </c>
      <c r="Y1461" s="502" t="s">
        <v>2271</v>
      </c>
      <c r="Z1461" s="502" t="s">
        <v>2271</v>
      </c>
      <c r="AA1461" s="502" t="s">
        <v>2271</v>
      </c>
      <c r="AB1461" s="502" t="s">
        <v>2271</v>
      </c>
      <c r="AC1461" s="502" t="s">
        <v>2271</v>
      </c>
      <c r="AD1461" s="502" t="s">
        <v>2271</v>
      </c>
      <c r="AE1461" s="502" t="s">
        <v>2271</v>
      </c>
      <c r="AF1461" s="502" t="s">
        <v>2271</v>
      </c>
      <c r="AG1461" s="502" t="s">
        <v>2271</v>
      </c>
      <c r="AH1461" s="502" t="s">
        <v>2271</v>
      </c>
      <c r="AI1461" s="502" t="s">
        <v>2271</v>
      </c>
      <c r="AJ1461" s="753"/>
      <c r="AK1461" s="753"/>
      <c r="AL1461" s="753"/>
      <c r="AM1461" s="753"/>
      <c r="AN1461" s="753"/>
      <c r="AO1461" s="753"/>
      <c r="AP1461" s="753"/>
      <c r="AQ1461" s="753"/>
      <c r="AR1461" s="753"/>
      <c r="AS1461" s="753"/>
      <c r="AT1461" s="753"/>
      <c r="AU1461" s="753"/>
      <c r="AV1461" s="753"/>
      <c r="AW1461" s="753"/>
      <c r="AX1461" s="753"/>
      <c r="AY1461" s="753"/>
    </row>
    <row r="1462" spans="2:51" ht="13.5" hidden="1" customHeight="1" outlineLevel="1" x14ac:dyDescent="0.35">
      <c r="B1462" s="168"/>
      <c r="C1462" s="725" t="s">
        <v>3730</v>
      </c>
      <c r="D1462" s="720"/>
      <c r="E1462" s="712"/>
      <c r="F1462" s="505" t="s">
        <v>3731</v>
      </c>
      <c r="G1462" s="502" t="s">
        <v>2271</v>
      </c>
      <c r="H1462" s="502" t="s">
        <v>2271</v>
      </c>
      <c r="I1462" s="502" t="s">
        <v>2271</v>
      </c>
      <c r="J1462" s="502" t="s">
        <v>2271</v>
      </c>
      <c r="K1462" s="502" t="s">
        <v>2271</v>
      </c>
      <c r="L1462" s="502" t="s">
        <v>2271</v>
      </c>
      <c r="M1462" s="502" t="s">
        <v>2271</v>
      </c>
      <c r="N1462" s="502" t="s">
        <v>2271</v>
      </c>
      <c r="O1462" s="502" t="s">
        <v>2271</v>
      </c>
      <c r="P1462" s="502" t="s">
        <v>2271</v>
      </c>
      <c r="Q1462" s="502" t="s">
        <v>2271</v>
      </c>
      <c r="R1462" s="502" t="s">
        <v>2271</v>
      </c>
      <c r="S1462" s="502" t="s">
        <v>2271</v>
      </c>
      <c r="T1462" s="502" t="s">
        <v>2271</v>
      </c>
      <c r="U1462" s="502" t="s">
        <v>2271</v>
      </c>
      <c r="V1462" s="502" t="s">
        <v>2271</v>
      </c>
      <c r="W1462" s="502" t="s">
        <v>2271</v>
      </c>
      <c r="X1462" s="502" t="s">
        <v>2271</v>
      </c>
      <c r="Y1462" s="502" t="s">
        <v>2271</v>
      </c>
      <c r="Z1462" s="502" t="s">
        <v>2271</v>
      </c>
      <c r="AA1462" s="502" t="s">
        <v>2271</v>
      </c>
      <c r="AB1462" s="502" t="s">
        <v>2271</v>
      </c>
      <c r="AC1462" s="502" t="s">
        <v>2271</v>
      </c>
      <c r="AD1462" s="502" t="s">
        <v>2271</v>
      </c>
      <c r="AE1462" s="502" t="s">
        <v>2271</v>
      </c>
      <c r="AF1462" s="502" t="s">
        <v>2271</v>
      </c>
      <c r="AG1462" s="502" t="s">
        <v>2271</v>
      </c>
      <c r="AH1462" s="502" t="s">
        <v>2271</v>
      </c>
      <c r="AI1462" s="502" t="s">
        <v>2271</v>
      </c>
      <c r="AJ1462" s="753"/>
      <c r="AK1462" s="753"/>
      <c r="AL1462" s="753"/>
      <c r="AM1462" s="753"/>
      <c r="AN1462" s="753"/>
      <c r="AO1462" s="753"/>
      <c r="AP1462" s="753"/>
      <c r="AQ1462" s="753"/>
      <c r="AR1462" s="753"/>
      <c r="AS1462" s="753"/>
      <c r="AT1462" s="753"/>
      <c r="AU1462" s="753"/>
      <c r="AV1462" s="753"/>
      <c r="AW1462" s="753"/>
      <c r="AX1462" s="753"/>
      <c r="AY1462" s="753"/>
    </row>
    <row r="1463" spans="2:51" ht="13.5" hidden="1" customHeight="1" outlineLevel="1" x14ac:dyDescent="0.35">
      <c r="B1463" s="168"/>
      <c r="C1463" s="725" t="s">
        <v>3732</v>
      </c>
      <c r="D1463" s="720"/>
      <c r="E1463" s="712"/>
      <c r="F1463" s="505" t="s">
        <v>3733</v>
      </c>
      <c r="G1463" s="502" t="s">
        <v>2271</v>
      </c>
      <c r="H1463" s="502" t="s">
        <v>2271</v>
      </c>
      <c r="I1463" s="502" t="s">
        <v>2271</v>
      </c>
      <c r="J1463" s="502" t="s">
        <v>2271</v>
      </c>
      <c r="K1463" s="502" t="s">
        <v>2271</v>
      </c>
      <c r="L1463" s="502" t="s">
        <v>2271</v>
      </c>
      <c r="M1463" s="502" t="s">
        <v>2271</v>
      </c>
      <c r="N1463" s="502" t="s">
        <v>2271</v>
      </c>
      <c r="O1463" s="502" t="s">
        <v>2271</v>
      </c>
      <c r="P1463" s="502" t="s">
        <v>2271</v>
      </c>
      <c r="Q1463" s="502" t="s">
        <v>2271</v>
      </c>
      <c r="R1463" s="502" t="s">
        <v>2271</v>
      </c>
      <c r="S1463" s="502" t="s">
        <v>2271</v>
      </c>
      <c r="T1463" s="502" t="s">
        <v>2271</v>
      </c>
      <c r="U1463" s="502" t="s">
        <v>2271</v>
      </c>
      <c r="V1463" s="502" t="s">
        <v>2271</v>
      </c>
      <c r="W1463" s="502" t="s">
        <v>2271</v>
      </c>
      <c r="X1463" s="502" t="s">
        <v>2271</v>
      </c>
      <c r="Y1463" s="502" t="s">
        <v>2271</v>
      </c>
      <c r="Z1463" s="502" t="s">
        <v>2271</v>
      </c>
      <c r="AA1463" s="502" t="s">
        <v>2271</v>
      </c>
      <c r="AB1463" s="502" t="s">
        <v>2271</v>
      </c>
      <c r="AC1463" s="502" t="s">
        <v>2271</v>
      </c>
      <c r="AD1463" s="502" t="s">
        <v>2271</v>
      </c>
      <c r="AE1463" s="502" t="s">
        <v>2271</v>
      </c>
      <c r="AF1463" s="502" t="s">
        <v>2271</v>
      </c>
      <c r="AG1463" s="502" t="s">
        <v>2271</v>
      </c>
      <c r="AH1463" s="502" t="s">
        <v>2271</v>
      </c>
      <c r="AI1463" s="502" t="s">
        <v>2271</v>
      </c>
      <c r="AJ1463" s="753"/>
      <c r="AK1463" s="753"/>
      <c r="AL1463" s="753"/>
      <c r="AM1463" s="753"/>
      <c r="AN1463" s="753"/>
      <c r="AO1463" s="753"/>
      <c r="AP1463" s="753"/>
      <c r="AQ1463" s="753"/>
      <c r="AR1463" s="753"/>
      <c r="AS1463" s="753"/>
      <c r="AT1463" s="753"/>
      <c r="AU1463" s="753"/>
      <c r="AV1463" s="753"/>
      <c r="AW1463" s="753"/>
      <c r="AX1463" s="753"/>
      <c r="AY1463" s="753"/>
    </row>
    <row r="1464" spans="2:51" ht="13.5" hidden="1" customHeight="1" outlineLevel="1" x14ac:dyDescent="0.35">
      <c r="B1464" s="168"/>
      <c r="C1464" s="725"/>
      <c r="D1464" s="720"/>
      <c r="E1464" s="712"/>
      <c r="F1464" s="505"/>
      <c r="G1464" s="502" t="s">
        <v>177</v>
      </c>
      <c r="H1464" s="502" t="s">
        <v>177</v>
      </c>
      <c r="I1464" s="502" t="s">
        <v>177</v>
      </c>
      <c r="J1464" s="502" t="s">
        <v>177</v>
      </c>
      <c r="K1464" s="502" t="s">
        <v>177</v>
      </c>
      <c r="L1464" s="502" t="s">
        <v>177</v>
      </c>
      <c r="M1464" s="502" t="s">
        <v>177</v>
      </c>
      <c r="N1464" s="502" t="s">
        <v>177</v>
      </c>
      <c r="O1464" s="502" t="s">
        <v>177</v>
      </c>
      <c r="P1464" s="502" t="s">
        <v>177</v>
      </c>
      <c r="Q1464" s="502" t="s">
        <v>177</v>
      </c>
      <c r="R1464" s="502" t="s">
        <v>177</v>
      </c>
      <c r="S1464" s="502" t="s">
        <v>177</v>
      </c>
      <c r="T1464" s="502" t="s">
        <v>177</v>
      </c>
      <c r="U1464" s="502" t="s">
        <v>177</v>
      </c>
      <c r="V1464" s="502" t="s">
        <v>177</v>
      </c>
      <c r="W1464" s="502" t="s">
        <v>177</v>
      </c>
      <c r="X1464" s="502" t="s">
        <v>177</v>
      </c>
      <c r="Y1464" s="502" t="s">
        <v>177</v>
      </c>
      <c r="Z1464" s="502" t="s">
        <v>177</v>
      </c>
      <c r="AA1464" s="502" t="s">
        <v>177</v>
      </c>
      <c r="AB1464" s="502" t="s">
        <v>177</v>
      </c>
      <c r="AC1464" s="502" t="s">
        <v>177</v>
      </c>
      <c r="AD1464" s="502" t="s">
        <v>177</v>
      </c>
      <c r="AE1464" s="502" t="s">
        <v>177</v>
      </c>
      <c r="AF1464" s="502" t="s">
        <v>177</v>
      </c>
      <c r="AG1464" s="502" t="s">
        <v>177</v>
      </c>
      <c r="AH1464" s="502" t="s">
        <v>177</v>
      </c>
      <c r="AI1464" s="502" t="s">
        <v>177</v>
      </c>
      <c r="AJ1464" s="753"/>
      <c r="AK1464" s="753"/>
      <c r="AL1464" s="753"/>
      <c r="AM1464" s="753"/>
      <c r="AN1464" s="753"/>
      <c r="AO1464" s="753"/>
      <c r="AP1464" s="753"/>
      <c r="AQ1464" s="753"/>
      <c r="AR1464" s="753"/>
      <c r="AS1464" s="753"/>
      <c r="AT1464" s="753"/>
      <c r="AU1464" s="753"/>
      <c r="AV1464" s="753"/>
      <c r="AW1464" s="753"/>
      <c r="AX1464" s="753"/>
      <c r="AY1464" s="753"/>
    </row>
    <row r="1465" spans="2:51" ht="13.5" hidden="1" customHeight="1" outlineLevel="1" x14ac:dyDescent="0.35">
      <c r="B1465" s="168"/>
      <c r="C1465" s="725" t="s">
        <v>3734</v>
      </c>
      <c r="D1465" s="720"/>
      <c r="E1465" s="712"/>
      <c r="F1465" s="505" t="s">
        <v>3735</v>
      </c>
      <c r="G1465" s="502" t="s">
        <v>2271</v>
      </c>
      <c r="H1465" s="502" t="s">
        <v>2271</v>
      </c>
      <c r="I1465" s="502" t="s">
        <v>2271</v>
      </c>
      <c r="J1465" s="502" t="s">
        <v>2271</v>
      </c>
      <c r="K1465" s="502" t="s">
        <v>2271</v>
      </c>
      <c r="L1465" s="502" t="s">
        <v>2271</v>
      </c>
      <c r="M1465" s="502" t="s">
        <v>2271</v>
      </c>
      <c r="N1465" s="502" t="s">
        <v>2271</v>
      </c>
      <c r="O1465" s="502" t="s">
        <v>2271</v>
      </c>
      <c r="P1465" s="502" t="s">
        <v>2271</v>
      </c>
      <c r="Q1465" s="502" t="s">
        <v>2271</v>
      </c>
      <c r="R1465" s="502" t="s">
        <v>2271</v>
      </c>
      <c r="S1465" s="502" t="s">
        <v>2271</v>
      </c>
      <c r="T1465" s="502" t="s">
        <v>2271</v>
      </c>
      <c r="U1465" s="502" t="s">
        <v>2271</v>
      </c>
      <c r="V1465" s="502" t="s">
        <v>2271</v>
      </c>
      <c r="W1465" s="502" t="s">
        <v>2271</v>
      </c>
      <c r="X1465" s="502" t="s">
        <v>2271</v>
      </c>
      <c r="Y1465" s="502" t="s">
        <v>2271</v>
      </c>
      <c r="Z1465" s="502" t="s">
        <v>2271</v>
      </c>
      <c r="AA1465" s="502" t="s">
        <v>2271</v>
      </c>
      <c r="AB1465" s="502" t="s">
        <v>2271</v>
      </c>
      <c r="AC1465" s="502" t="s">
        <v>2271</v>
      </c>
      <c r="AD1465" s="502" t="s">
        <v>2271</v>
      </c>
      <c r="AE1465" s="502" t="s">
        <v>2271</v>
      </c>
      <c r="AF1465" s="502" t="s">
        <v>2271</v>
      </c>
      <c r="AG1465" s="502" t="s">
        <v>2271</v>
      </c>
      <c r="AH1465" s="502" t="s">
        <v>2271</v>
      </c>
      <c r="AI1465" s="502" t="s">
        <v>2271</v>
      </c>
      <c r="AJ1465" s="753"/>
      <c r="AK1465" s="753"/>
      <c r="AL1465" s="753"/>
      <c r="AM1465" s="753"/>
      <c r="AN1465" s="753"/>
      <c r="AO1465" s="753"/>
      <c r="AP1465" s="753"/>
      <c r="AQ1465" s="753"/>
      <c r="AR1465" s="753"/>
      <c r="AS1465" s="753"/>
      <c r="AT1465" s="753"/>
      <c r="AU1465" s="753"/>
      <c r="AV1465" s="753"/>
      <c r="AW1465" s="753"/>
      <c r="AX1465" s="753"/>
      <c r="AY1465" s="753"/>
    </row>
    <row r="1466" spans="2:51" ht="13.5" hidden="1" customHeight="1" outlineLevel="1" x14ac:dyDescent="0.35">
      <c r="B1466" s="168"/>
      <c r="C1466" s="725" t="s">
        <v>3736</v>
      </c>
      <c r="D1466" s="720"/>
      <c r="E1466" s="712"/>
      <c r="F1466" s="505" t="s">
        <v>3737</v>
      </c>
      <c r="G1466" s="502" t="s">
        <v>2271</v>
      </c>
      <c r="H1466" s="502" t="s">
        <v>2271</v>
      </c>
      <c r="I1466" s="502" t="s">
        <v>2271</v>
      </c>
      <c r="J1466" s="502" t="s">
        <v>2271</v>
      </c>
      <c r="K1466" s="502" t="s">
        <v>2271</v>
      </c>
      <c r="L1466" s="502" t="s">
        <v>2271</v>
      </c>
      <c r="M1466" s="502" t="s">
        <v>2271</v>
      </c>
      <c r="N1466" s="502" t="s">
        <v>2271</v>
      </c>
      <c r="O1466" s="502" t="s">
        <v>2271</v>
      </c>
      <c r="P1466" s="502" t="s">
        <v>2271</v>
      </c>
      <c r="Q1466" s="502" t="s">
        <v>2271</v>
      </c>
      <c r="R1466" s="502" t="s">
        <v>2271</v>
      </c>
      <c r="S1466" s="502" t="s">
        <v>2271</v>
      </c>
      <c r="T1466" s="502" t="s">
        <v>2271</v>
      </c>
      <c r="U1466" s="502" t="s">
        <v>2271</v>
      </c>
      <c r="V1466" s="502" t="s">
        <v>2271</v>
      </c>
      <c r="W1466" s="502" t="s">
        <v>2271</v>
      </c>
      <c r="X1466" s="502" t="s">
        <v>2271</v>
      </c>
      <c r="Y1466" s="502" t="s">
        <v>2271</v>
      </c>
      <c r="Z1466" s="502" t="s">
        <v>2271</v>
      </c>
      <c r="AA1466" s="502" t="s">
        <v>2271</v>
      </c>
      <c r="AB1466" s="502" t="s">
        <v>2271</v>
      </c>
      <c r="AC1466" s="502" t="s">
        <v>2271</v>
      </c>
      <c r="AD1466" s="502" t="s">
        <v>2271</v>
      </c>
      <c r="AE1466" s="502" t="s">
        <v>2271</v>
      </c>
      <c r="AF1466" s="502" t="s">
        <v>2271</v>
      </c>
      <c r="AG1466" s="502" t="s">
        <v>2271</v>
      </c>
      <c r="AH1466" s="502" t="s">
        <v>2271</v>
      </c>
      <c r="AI1466" s="502" t="s">
        <v>2271</v>
      </c>
      <c r="AJ1466" s="753"/>
      <c r="AK1466" s="753"/>
      <c r="AL1466" s="753"/>
      <c r="AM1466" s="753"/>
      <c r="AN1466" s="753"/>
      <c r="AO1466" s="753"/>
      <c r="AP1466" s="753"/>
      <c r="AQ1466" s="753"/>
      <c r="AR1466" s="753"/>
      <c r="AS1466" s="753"/>
      <c r="AT1466" s="753"/>
      <c r="AU1466" s="753"/>
      <c r="AV1466" s="753"/>
      <c r="AW1466" s="753"/>
      <c r="AX1466" s="753"/>
      <c r="AY1466" s="753"/>
    </row>
    <row r="1467" spans="2:51" ht="13.5" hidden="1" customHeight="1" outlineLevel="1" x14ac:dyDescent="0.35">
      <c r="B1467" s="168"/>
      <c r="C1467" s="725" t="s">
        <v>3738</v>
      </c>
      <c r="D1467" s="720"/>
      <c r="E1467" s="712"/>
      <c r="F1467" s="505" t="s">
        <v>3739</v>
      </c>
      <c r="G1467" s="502" t="s">
        <v>2271</v>
      </c>
      <c r="H1467" s="502" t="s">
        <v>2271</v>
      </c>
      <c r="I1467" s="502" t="s">
        <v>2271</v>
      </c>
      <c r="J1467" s="502" t="s">
        <v>2271</v>
      </c>
      <c r="K1467" s="502" t="s">
        <v>2271</v>
      </c>
      <c r="L1467" s="502" t="s">
        <v>2271</v>
      </c>
      <c r="M1467" s="502" t="s">
        <v>2271</v>
      </c>
      <c r="N1467" s="502" t="s">
        <v>2271</v>
      </c>
      <c r="O1467" s="502" t="s">
        <v>2271</v>
      </c>
      <c r="P1467" s="502" t="s">
        <v>2271</v>
      </c>
      <c r="Q1467" s="502" t="s">
        <v>2271</v>
      </c>
      <c r="R1467" s="502" t="s">
        <v>2271</v>
      </c>
      <c r="S1467" s="502" t="s">
        <v>2271</v>
      </c>
      <c r="T1467" s="502" t="s">
        <v>2271</v>
      </c>
      <c r="U1467" s="502" t="s">
        <v>2271</v>
      </c>
      <c r="V1467" s="502" t="s">
        <v>2271</v>
      </c>
      <c r="W1467" s="502" t="s">
        <v>2271</v>
      </c>
      <c r="X1467" s="502" t="s">
        <v>2271</v>
      </c>
      <c r="Y1467" s="502" t="s">
        <v>2271</v>
      </c>
      <c r="Z1467" s="502" t="s">
        <v>2271</v>
      </c>
      <c r="AA1467" s="502" t="s">
        <v>2271</v>
      </c>
      <c r="AB1467" s="502" t="s">
        <v>2271</v>
      </c>
      <c r="AC1467" s="502" t="s">
        <v>2271</v>
      </c>
      <c r="AD1467" s="502" t="s">
        <v>2271</v>
      </c>
      <c r="AE1467" s="502" t="s">
        <v>2271</v>
      </c>
      <c r="AF1467" s="502" t="s">
        <v>2271</v>
      </c>
      <c r="AG1467" s="502" t="s">
        <v>2271</v>
      </c>
      <c r="AH1467" s="502" t="s">
        <v>2271</v>
      </c>
      <c r="AI1467" s="502" t="s">
        <v>2271</v>
      </c>
      <c r="AJ1467" s="753"/>
      <c r="AK1467" s="753"/>
      <c r="AL1467" s="753"/>
      <c r="AM1467" s="753"/>
      <c r="AN1467" s="753"/>
      <c r="AO1467" s="753"/>
      <c r="AP1467" s="753"/>
      <c r="AQ1467" s="753"/>
      <c r="AR1467" s="753"/>
      <c r="AS1467" s="753"/>
      <c r="AT1467" s="753"/>
      <c r="AU1467" s="753"/>
      <c r="AV1467" s="753"/>
      <c r="AW1467" s="753"/>
      <c r="AX1467" s="753"/>
      <c r="AY1467" s="753"/>
    </row>
    <row r="1468" spans="2:51" ht="13.5" hidden="1" customHeight="1" outlineLevel="1" x14ac:dyDescent="0.35">
      <c r="B1468" s="168"/>
      <c r="C1468" s="725" t="s">
        <v>3740</v>
      </c>
      <c r="D1468" s="720"/>
      <c r="E1468" s="712"/>
      <c r="F1468" s="505" t="s">
        <v>3741</v>
      </c>
      <c r="G1468" s="502" t="s">
        <v>2271</v>
      </c>
      <c r="H1468" s="502" t="s">
        <v>2271</v>
      </c>
      <c r="I1468" s="502" t="s">
        <v>2271</v>
      </c>
      <c r="J1468" s="502" t="s">
        <v>2271</v>
      </c>
      <c r="K1468" s="502" t="s">
        <v>2271</v>
      </c>
      <c r="L1468" s="502" t="s">
        <v>2271</v>
      </c>
      <c r="M1468" s="502" t="s">
        <v>2271</v>
      </c>
      <c r="N1468" s="502" t="s">
        <v>2271</v>
      </c>
      <c r="O1468" s="502" t="s">
        <v>2271</v>
      </c>
      <c r="P1468" s="502" t="s">
        <v>2271</v>
      </c>
      <c r="Q1468" s="502" t="s">
        <v>2271</v>
      </c>
      <c r="R1468" s="502" t="s">
        <v>2271</v>
      </c>
      <c r="S1468" s="502" t="s">
        <v>2271</v>
      </c>
      <c r="T1468" s="502" t="s">
        <v>2271</v>
      </c>
      <c r="U1468" s="502" t="s">
        <v>2271</v>
      </c>
      <c r="V1468" s="502" t="s">
        <v>2271</v>
      </c>
      <c r="W1468" s="502" t="s">
        <v>2271</v>
      </c>
      <c r="X1468" s="502" t="s">
        <v>2271</v>
      </c>
      <c r="Y1468" s="502" t="s">
        <v>2271</v>
      </c>
      <c r="Z1468" s="502" t="s">
        <v>2271</v>
      </c>
      <c r="AA1468" s="502" t="s">
        <v>2271</v>
      </c>
      <c r="AB1468" s="502" t="s">
        <v>2271</v>
      </c>
      <c r="AC1468" s="502" t="s">
        <v>2271</v>
      </c>
      <c r="AD1468" s="502" t="s">
        <v>2271</v>
      </c>
      <c r="AE1468" s="502" t="s">
        <v>2271</v>
      </c>
      <c r="AF1468" s="502" t="s">
        <v>2271</v>
      </c>
      <c r="AG1468" s="502" t="s">
        <v>2271</v>
      </c>
      <c r="AH1468" s="502" t="s">
        <v>2271</v>
      </c>
      <c r="AI1468" s="502" t="s">
        <v>2271</v>
      </c>
      <c r="AJ1468" s="753"/>
      <c r="AK1468" s="753"/>
      <c r="AL1468" s="753"/>
      <c r="AM1468" s="753"/>
      <c r="AN1468" s="753"/>
      <c r="AO1468" s="753"/>
      <c r="AP1468" s="753"/>
      <c r="AQ1468" s="753"/>
      <c r="AR1468" s="753"/>
      <c r="AS1468" s="753"/>
      <c r="AT1468" s="753"/>
      <c r="AU1468" s="753"/>
      <c r="AV1468" s="753"/>
      <c r="AW1468" s="753"/>
      <c r="AX1468" s="753"/>
      <c r="AY1468" s="753"/>
    </row>
    <row r="1469" spans="2:51" ht="13.5" hidden="1" customHeight="1" outlineLevel="1" x14ac:dyDescent="0.35">
      <c r="B1469" s="168"/>
      <c r="C1469" s="725"/>
      <c r="D1469" s="720"/>
      <c r="E1469" s="712"/>
      <c r="F1469" s="505"/>
      <c r="G1469" s="502" t="s">
        <v>177</v>
      </c>
      <c r="H1469" s="502" t="s">
        <v>177</v>
      </c>
      <c r="I1469" s="502" t="s">
        <v>177</v>
      </c>
      <c r="J1469" s="502" t="s">
        <v>177</v>
      </c>
      <c r="K1469" s="502" t="s">
        <v>177</v>
      </c>
      <c r="L1469" s="502" t="s">
        <v>177</v>
      </c>
      <c r="M1469" s="502" t="s">
        <v>177</v>
      </c>
      <c r="N1469" s="502" t="s">
        <v>177</v>
      </c>
      <c r="O1469" s="502" t="s">
        <v>177</v>
      </c>
      <c r="P1469" s="502" t="s">
        <v>177</v>
      </c>
      <c r="Q1469" s="502" t="s">
        <v>177</v>
      </c>
      <c r="R1469" s="502" t="s">
        <v>177</v>
      </c>
      <c r="S1469" s="502" t="s">
        <v>177</v>
      </c>
      <c r="T1469" s="502" t="s">
        <v>177</v>
      </c>
      <c r="U1469" s="502" t="s">
        <v>177</v>
      </c>
      <c r="V1469" s="502" t="s">
        <v>177</v>
      </c>
      <c r="W1469" s="502" t="s">
        <v>177</v>
      </c>
      <c r="X1469" s="502" t="s">
        <v>177</v>
      </c>
      <c r="Y1469" s="502" t="s">
        <v>177</v>
      </c>
      <c r="Z1469" s="502" t="s">
        <v>177</v>
      </c>
      <c r="AA1469" s="502" t="s">
        <v>177</v>
      </c>
      <c r="AB1469" s="502" t="s">
        <v>177</v>
      </c>
      <c r="AC1469" s="502" t="s">
        <v>177</v>
      </c>
      <c r="AD1469" s="502" t="s">
        <v>177</v>
      </c>
      <c r="AE1469" s="502" t="s">
        <v>177</v>
      </c>
      <c r="AF1469" s="502" t="s">
        <v>177</v>
      </c>
      <c r="AG1469" s="502" t="s">
        <v>177</v>
      </c>
      <c r="AH1469" s="502" t="s">
        <v>177</v>
      </c>
      <c r="AI1469" s="502" t="s">
        <v>177</v>
      </c>
      <c r="AJ1469" s="753"/>
      <c r="AK1469" s="753"/>
      <c r="AL1469" s="753"/>
      <c r="AM1469" s="753"/>
      <c r="AN1469" s="753"/>
      <c r="AO1469" s="753"/>
      <c r="AP1469" s="753"/>
      <c r="AQ1469" s="753"/>
      <c r="AR1469" s="753"/>
      <c r="AS1469" s="753"/>
      <c r="AT1469" s="753"/>
      <c r="AU1469" s="753"/>
      <c r="AV1469" s="753"/>
      <c r="AW1469" s="753"/>
      <c r="AX1469" s="753"/>
      <c r="AY1469" s="753"/>
    </row>
    <row r="1470" spans="2:51" ht="13.5" hidden="1" customHeight="1" outlineLevel="1" x14ac:dyDescent="0.35">
      <c r="B1470" s="168"/>
      <c r="C1470" s="725" t="s">
        <v>3742</v>
      </c>
      <c r="D1470" s="720"/>
      <c r="E1470" s="712"/>
      <c r="F1470" s="505" t="s">
        <v>3743</v>
      </c>
      <c r="G1470" s="502" t="s">
        <v>2271</v>
      </c>
      <c r="H1470" s="502" t="s">
        <v>2271</v>
      </c>
      <c r="I1470" s="502" t="s">
        <v>2271</v>
      </c>
      <c r="J1470" s="502" t="s">
        <v>2271</v>
      </c>
      <c r="K1470" s="502" t="s">
        <v>2271</v>
      </c>
      <c r="L1470" s="502" t="s">
        <v>2271</v>
      </c>
      <c r="M1470" s="502" t="s">
        <v>2271</v>
      </c>
      <c r="N1470" s="502" t="s">
        <v>2271</v>
      </c>
      <c r="O1470" s="502" t="s">
        <v>2271</v>
      </c>
      <c r="P1470" s="502" t="s">
        <v>2271</v>
      </c>
      <c r="Q1470" s="502" t="s">
        <v>2271</v>
      </c>
      <c r="R1470" s="502" t="s">
        <v>2271</v>
      </c>
      <c r="S1470" s="502" t="s">
        <v>2271</v>
      </c>
      <c r="T1470" s="502" t="s">
        <v>2271</v>
      </c>
      <c r="U1470" s="502" t="s">
        <v>2271</v>
      </c>
      <c r="V1470" s="502" t="s">
        <v>2271</v>
      </c>
      <c r="W1470" s="502" t="s">
        <v>2271</v>
      </c>
      <c r="X1470" s="502" t="s">
        <v>2271</v>
      </c>
      <c r="Y1470" s="502" t="s">
        <v>2271</v>
      </c>
      <c r="Z1470" s="502" t="s">
        <v>2271</v>
      </c>
      <c r="AA1470" s="502" t="s">
        <v>2271</v>
      </c>
      <c r="AB1470" s="502" t="s">
        <v>2271</v>
      </c>
      <c r="AC1470" s="502" t="s">
        <v>2271</v>
      </c>
      <c r="AD1470" s="502" t="s">
        <v>2271</v>
      </c>
      <c r="AE1470" s="502" t="s">
        <v>2271</v>
      </c>
      <c r="AF1470" s="502" t="s">
        <v>2271</v>
      </c>
      <c r="AG1470" s="502" t="s">
        <v>2271</v>
      </c>
      <c r="AH1470" s="502" t="s">
        <v>2271</v>
      </c>
      <c r="AI1470" s="502" t="s">
        <v>2271</v>
      </c>
      <c r="AJ1470" s="753"/>
      <c r="AK1470" s="753"/>
      <c r="AL1470" s="753"/>
      <c r="AM1470" s="753"/>
      <c r="AN1470" s="753"/>
      <c r="AO1470" s="753"/>
      <c r="AP1470" s="753"/>
      <c r="AQ1470" s="753"/>
      <c r="AR1470" s="753"/>
      <c r="AS1470" s="753"/>
      <c r="AT1470" s="753"/>
      <c r="AU1470" s="753"/>
      <c r="AV1470" s="753"/>
      <c r="AW1470" s="753"/>
      <c r="AX1470" s="753"/>
      <c r="AY1470" s="753"/>
    </row>
    <row r="1471" spans="2:51" ht="13.5" hidden="1" customHeight="1" outlineLevel="1" x14ac:dyDescent="0.35">
      <c r="B1471" s="168"/>
      <c r="C1471" s="725" t="s">
        <v>3744</v>
      </c>
      <c r="D1471" s="720"/>
      <c r="E1471" s="712"/>
      <c r="F1471" s="505" t="s">
        <v>3745</v>
      </c>
      <c r="G1471" s="502" t="s">
        <v>2271</v>
      </c>
      <c r="H1471" s="502" t="s">
        <v>2271</v>
      </c>
      <c r="I1471" s="502" t="s">
        <v>2271</v>
      </c>
      <c r="J1471" s="502" t="s">
        <v>2271</v>
      </c>
      <c r="K1471" s="502" t="s">
        <v>2271</v>
      </c>
      <c r="L1471" s="502" t="s">
        <v>2271</v>
      </c>
      <c r="M1471" s="502" t="s">
        <v>2271</v>
      </c>
      <c r="N1471" s="502" t="s">
        <v>2271</v>
      </c>
      <c r="O1471" s="502" t="s">
        <v>2271</v>
      </c>
      <c r="P1471" s="502" t="s">
        <v>2271</v>
      </c>
      <c r="Q1471" s="502" t="s">
        <v>2271</v>
      </c>
      <c r="R1471" s="502" t="s">
        <v>2271</v>
      </c>
      <c r="S1471" s="502" t="s">
        <v>2271</v>
      </c>
      <c r="T1471" s="502" t="s">
        <v>2271</v>
      </c>
      <c r="U1471" s="502" t="s">
        <v>2271</v>
      </c>
      <c r="V1471" s="502" t="s">
        <v>2271</v>
      </c>
      <c r="W1471" s="502" t="s">
        <v>2271</v>
      </c>
      <c r="X1471" s="502" t="s">
        <v>2271</v>
      </c>
      <c r="Y1471" s="502" t="s">
        <v>2271</v>
      </c>
      <c r="Z1471" s="502" t="s">
        <v>2271</v>
      </c>
      <c r="AA1471" s="502" t="s">
        <v>2271</v>
      </c>
      <c r="AB1471" s="502" t="s">
        <v>2271</v>
      </c>
      <c r="AC1471" s="502" t="s">
        <v>2271</v>
      </c>
      <c r="AD1471" s="502" t="s">
        <v>2271</v>
      </c>
      <c r="AE1471" s="502" t="s">
        <v>2271</v>
      </c>
      <c r="AF1471" s="502" t="s">
        <v>2271</v>
      </c>
      <c r="AG1471" s="502" t="s">
        <v>2271</v>
      </c>
      <c r="AH1471" s="502" t="s">
        <v>2271</v>
      </c>
      <c r="AI1471" s="502" t="s">
        <v>2271</v>
      </c>
      <c r="AJ1471" s="753"/>
      <c r="AK1471" s="753"/>
      <c r="AL1471" s="753"/>
      <c r="AM1471" s="753"/>
      <c r="AN1471" s="753"/>
      <c r="AO1471" s="753"/>
      <c r="AP1471" s="753"/>
      <c r="AQ1471" s="753"/>
      <c r="AR1471" s="753"/>
      <c r="AS1471" s="753"/>
      <c r="AT1471" s="753"/>
      <c r="AU1471" s="753"/>
      <c r="AV1471" s="753"/>
      <c r="AW1471" s="753"/>
      <c r="AX1471" s="753"/>
      <c r="AY1471" s="753"/>
    </row>
    <row r="1472" spans="2:51" ht="13.5" hidden="1" customHeight="1" outlineLevel="1" x14ac:dyDescent="0.35">
      <c r="B1472" s="168"/>
      <c r="C1472" s="725" t="s">
        <v>3746</v>
      </c>
      <c r="D1472" s="720"/>
      <c r="E1472" s="712"/>
      <c r="F1472" s="505" t="s">
        <v>3747</v>
      </c>
      <c r="G1472" s="502" t="s">
        <v>2271</v>
      </c>
      <c r="H1472" s="502" t="s">
        <v>2271</v>
      </c>
      <c r="I1472" s="502" t="s">
        <v>2271</v>
      </c>
      <c r="J1472" s="502" t="s">
        <v>2271</v>
      </c>
      <c r="K1472" s="502" t="s">
        <v>2271</v>
      </c>
      <c r="L1472" s="502" t="s">
        <v>2271</v>
      </c>
      <c r="M1472" s="502" t="s">
        <v>2271</v>
      </c>
      <c r="N1472" s="502" t="s">
        <v>2271</v>
      </c>
      <c r="O1472" s="502" t="s">
        <v>2271</v>
      </c>
      <c r="P1472" s="502" t="s">
        <v>2271</v>
      </c>
      <c r="Q1472" s="502" t="s">
        <v>2271</v>
      </c>
      <c r="R1472" s="502" t="s">
        <v>2271</v>
      </c>
      <c r="S1472" s="502" t="s">
        <v>2271</v>
      </c>
      <c r="T1472" s="502" t="s">
        <v>2271</v>
      </c>
      <c r="U1472" s="502" t="s">
        <v>2271</v>
      </c>
      <c r="V1472" s="502" t="s">
        <v>2271</v>
      </c>
      <c r="W1472" s="502" t="s">
        <v>2271</v>
      </c>
      <c r="X1472" s="502" t="s">
        <v>2271</v>
      </c>
      <c r="Y1472" s="502" t="s">
        <v>2271</v>
      </c>
      <c r="Z1472" s="502" t="s">
        <v>2271</v>
      </c>
      <c r="AA1472" s="502" t="s">
        <v>2271</v>
      </c>
      <c r="AB1472" s="502" t="s">
        <v>2271</v>
      </c>
      <c r="AC1472" s="502" t="s">
        <v>2271</v>
      </c>
      <c r="AD1472" s="502" t="s">
        <v>2271</v>
      </c>
      <c r="AE1472" s="502" t="s">
        <v>2271</v>
      </c>
      <c r="AF1472" s="502" t="s">
        <v>2271</v>
      </c>
      <c r="AG1472" s="502" t="s">
        <v>2271</v>
      </c>
      <c r="AH1472" s="502" t="s">
        <v>2271</v>
      </c>
      <c r="AI1472" s="502" t="s">
        <v>2271</v>
      </c>
      <c r="AJ1472" s="753"/>
      <c r="AK1472" s="753"/>
      <c r="AL1472" s="753"/>
      <c r="AM1472" s="753"/>
      <c r="AN1472" s="753"/>
      <c r="AO1472" s="753"/>
      <c r="AP1472" s="753"/>
      <c r="AQ1472" s="753"/>
      <c r="AR1472" s="753"/>
      <c r="AS1472" s="753"/>
      <c r="AT1472" s="753"/>
      <c r="AU1472" s="753"/>
      <c r="AV1472" s="753"/>
      <c r="AW1472" s="753"/>
      <c r="AX1472" s="753"/>
      <c r="AY1472" s="753"/>
    </row>
    <row r="1473" spans="2:51" ht="13.5" hidden="1" customHeight="1" outlineLevel="1" x14ac:dyDescent="0.35">
      <c r="B1473" s="168"/>
      <c r="C1473" s="725" t="s">
        <v>3748</v>
      </c>
      <c r="D1473" s="720"/>
      <c r="E1473" s="712"/>
      <c r="F1473" s="505" t="s">
        <v>3749</v>
      </c>
      <c r="G1473" s="502" t="s">
        <v>2271</v>
      </c>
      <c r="H1473" s="502" t="s">
        <v>2271</v>
      </c>
      <c r="I1473" s="502" t="s">
        <v>2271</v>
      </c>
      <c r="J1473" s="502" t="s">
        <v>2271</v>
      </c>
      <c r="K1473" s="502" t="s">
        <v>2271</v>
      </c>
      <c r="L1473" s="502" t="s">
        <v>2271</v>
      </c>
      <c r="M1473" s="502" t="s">
        <v>2271</v>
      </c>
      <c r="N1473" s="502" t="s">
        <v>2271</v>
      </c>
      <c r="O1473" s="502" t="s">
        <v>2271</v>
      </c>
      <c r="P1473" s="502" t="s">
        <v>2271</v>
      </c>
      <c r="Q1473" s="502" t="s">
        <v>2271</v>
      </c>
      <c r="R1473" s="502" t="s">
        <v>2271</v>
      </c>
      <c r="S1473" s="502" t="s">
        <v>2271</v>
      </c>
      <c r="T1473" s="502" t="s">
        <v>2271</v>
      </c>
      <c r="U1473" s="502" t="s">
        <v>2271</v>
      </c>
      <c r="V1473" s="502" t="s">
        <v>2271</v>
      </c>
      <c r="W1473" s="502" t="s">
        <v>2271</v>
      </c>
      <c r="X1473" s="502" t="s">
        <v>2271</v>
      </c>
      <c r="Y1473" s="502" t="s">
        <v>2271</v>
      </c>
      <c r="Z1473" s="502" t="s">
        <v>2271</v>
      </c>
      <c r="AA1473" s="502" t="s">
        <v>2271</v>
      </c>
      <c r="AB1473" s="502" t="s">
        <v>2271</v>
      </c>
      <c r="AC1473" s="502" t="s">
        <v>2271</v>
      </c>
      <c r="AD1473" s="502" t="s">
        <v>2271</v>
      </c>
      <c r="AE1473" s="502" t="s">
        <v>2271</v>
      </c>
      <c r="AF1473" s="502" t="s">
        <v>2271</v>
      </c>
      <c r="AG1473" s="502" t="s">
        <v>2271</v>
      </c>
      <c r="AH1473" s="502" t="s">
        <v>2271</v>
      </c>
      <c r="AI1473" s="502" t="s">
        <v>2271</v>
      </c>
      <c r="AJ1473" s="753"/>
      <c r="AK1473" s="753"/>
      <c r="AL1473" s="753"/>
      <c r="AM1473" s="753"/>
      <c r="AN1473" s="753"/>
      <c r="AO1473" s="753"/>
      <c r="AP1473" s="753"/>
      <c r="AQ1473" s="753"/>
      <c r="AR1473" s="753"/>
      <c r="AS1473" s="753"/>
      <c r="AT1473" s="753"/>
      <c r="AU1473" s="753"/>
      <c r="AV1473" s="753"/>
      <c r="AW1473" s="753"/>
      <c r="AX1473" s="753"/>
      <c r="AY1473" s="753"/>
    </row>
    <row r="1474" spans="2:51" ht="13.5" hidden="1" customHeight="1" outlineLevel="1" x14ac:dyDescent="0.35">
      <c r="B1474" s="168"/>
      <c r="C1474" s="725"/>
      <c r="D1474" s="720"/>
      <c r="E1474" s="712"/>
      <c r="F1474" s="505"/>
      <c r="G1474" s="502" t="s">
        <v>177</v>
      </c>
      <c r="H1474" s="502" t="s">
        <v>177</v>
      </c>
      <c r="I1474" s="502" t="s">
        <v>177</v>
      </c>
      <c r="J1474" s="502" t="s">
        <v>177</v>
      </c>
      <c r="K1474" s="502" t="s">
        <v>177</v>
      </c>
      <c r="L1474" s="502" t="s">
        <v>177</v>
      </c>
      <c r="M1474" s="502" t="s">
        <v>177</v>
      </c>
      <c r="N1474" s="502" t="s">
        <v>177</v>
      </c>
      <c r="O1474" s="502" t="s">
        <v>177</v>
      </c>
      <c r="P1474" s="502" t="s">
        <v>177</v>
      </c>
      <c r="Q1474" s="502" t="s">
        <v>177</v>
      </c>
      <c r="R1474" s="502" t="s">
        <v>177</v>
      </c>
      <c r="S1474" s="502" t="s">
        <v>177</v>
      </c>
      <c r="T1474" s="502" t="s">
        <v>177</v>
      </c>
      <c r="U1474" s="502" t="s">
        <v>177</v>
      </c>
      <c r="V1474" s="502" t="s">
        <v>177</v>
      </c>
      <c r="W1474" s="502" t="s">
        <v>177</v>
      </c>
      <c r="X1474" s="502" t="s">
        <v>177</v>
      </c>
      <c r="Y1474" s="502" t="s">
        <v>177</v>
      </c>
      <c r="Z1474" s="502" t="s">
        <v>177</v>
      </c>
      <c r="AA1474" s="502" t="s">
        <v>177</v>
      </c>
      <c r="AB1474" s="502" t="s">
        <v>177</v>
      </c>
      <c r="AC1474" s="502" t="s">
        <v>177</v>
      </c>
      <c r="AD1474" s="502" t="s">
        <v>177</v>
      </c>
      <c r="AE1474" s="502" t="s">
        <v>177</v>
      </c>
      <c r="AF1474" s="502" t="s">
        <v>177</v>
      </c>
      <c r="AG1474" s="502" t="s">
        <v>177</v>
      </c>
      <c r="AH1474" s="502" t="s">
        <v>177</v>
      </c>
      <c r="AI1474" s="502" t="s">
        <v>177</v>
      </c>
      <c r="AJ1474" s="753"/>
      <c r="AK1474" s="753"/>
      <c r="AL1474" s="753"/>
      <c r="AM1474" s="753"/>
      <c r="AN1474" s="753"/>
      <c r="AO1474" s="753"/>
      <c r="AP1474" s="753"/>
      <c r="AQ1474" s="753"/>
      <c r="AR1474" s="753"/>
      <c r="AS1474" s="753"/>
      <c r="AT1474" s="753"/>
      <c r="AU1474" s="753"/>
      <c r="AV1474" s="753"/>
      <c r="AW1474" s="753"/>
      <c r="AX1474" s="753"/>
      <c r="AY1474" s="753"/>
    </row>
    <row r="1475" spans="2:51" ht="13.5" hidden="1" customHeight="1" outlineLevel="1" x14ac:dyDescent="0.35">
      <c r="B1475" s="168"/>
      <c r="C1475" s="725" t="s">
        <v>3750</v>
      </c>
      <c r="D1475" s="720"/>
      <c r="E1475" s="712"/>
      <c r="F1475" s="505" t="s">
        <v>3751</v>
      </c>
      <c r="G1475" s="502" t="s">
        <v>2271</v>
      </c>
      <c r="H1475" s="502" t="s">
        <v>2271</v>
      </c>
      <c r="I1475" s="502" t="s">
        <v>2271</v>
      </c>
      <c r="J1475" s="502" t="s">
        <v>2271</v>
      </c>
      <c r="K1475" s="502" t="s">
        <v>2271</v>
      </c>
      <c r="L1475" s="502" t="s">
        <v>2271</v>
      </c>
      <c r="M1475" s="502" t="s">
        <v>2271</v>
      </c>
      <c r="N1475" s="502" t="s">
        <v>2271</v>
      </c>
      <c r="O1475" s="502" t="s">
        <v>2271</v>
      </c>
      <c r="P1475" s="502" t="s">
        <v>2271</v>
      </c>
      <c r="Q1475" s="502" t="s">
        <v>2271</v>
      </c>
      <c r="R1475" s="502" t="s">
        <v>2271</v>
      </c>
      <c r="S1475" s="502" t="s">
        <v>2271</v>
      </c>
      <c r="T1475" s="502" t="s">
        <v>2271</v>
      </c>
      <c r="U1475" s="502" t="s">
        <v>2271</v>
      </c>
      <c r="V1475" s="502" t="s">
        <v>2271</v>
      </c>
      <c r="W1475" s="502" t="s">
        <v>2271</v>
      </c>
      <c r="X1475" s="502" t="s">
        <v>2271</v>
      </c>
      <c r="Y1475" s="502" t="s">
        <v>2271</v>
      </c>
      <c r="Z1475" s="502" t="s">
        <v>2271</v>
      </c>
      <c r="AA1475" s="502" t="s">
        <v>2271</v>
      </c>
      <c r="AB1475" s="502" t="s">
        <v>2271</v>
      </c>
      <c r="AC1475" s="502" t="s">
        <v>2271</v>
      </c>
      <c r="AD1475" s="502" t="s">
        <v>2271</v>
      </c>
      <c r="AE1475" s="502" t="s">
        <v>2271</v>
      </c>
      <c r="AF1475" s="502" t="s">
        <v>2271</v>
      </c>
      <c r="AG1475" s="502" t="s">
        <v>2271</v>
      </c>
      <c r="AH1475" s="502" t="s">
        <v>2271</v>
      </c>
      <c r="AI1475" s="502" t="s">
        <v>2271</v>
      </c>
      <c r="AJ1475" s="753"/>
      <c r="AK1475" s="753"/>
      <c r="AL1475" s="753"/>
      <c r="AM1475" s="753"/>
      <c r="AN1475" s="753"/>
      <c r="AO1475" s="753"/>
      <c r="AP1475" s="753"/>
      <c r="AQ1475" s="753"/>
      <c r="AR1475" s="753"/>
      <c r="AS1475" s="753"/>
      <c r="AT1475" s="753"/>
      <c r="AU1475" s="753"/>
      <c r="AV1475" s="753"/>
      <c r="AW1475" s="753"/>
      <c r="AX1475" s="753"/>
      <c r="AY1475" s="753"/>
    </row>
    <row r="1476" spans="2:51" ht="13.5" hidden="1" customHeight="1" outlineLevel="1" x14ac:dyDescent="0.35">
      <c r="B1476" s="168"/>
      <c r="C1476" s="725" t="s">
        <v>3752</v>
      </c>
      <c r="D1476" s="720"/>
      <c r="E1476" s="712"/>
      <c r="F1476" s="505" t="s">
        <v>3753</v>
      </c>
      <c r="G1476" s="502" t="s">
        <v>2271</v>
      </c>
      <c r="H1476" s="502" t="s">
        <v>2271</v>
      </c>
      <c r="I1476" s="502" t="s">
        <v>2271</v>
      </c>
      <c r="J1476" s="502" t="s">
        <v>2271</v>
      </c>
      <c r="K1476" s="502" t="s">
        <v>2271</v>
      </c>
      <c r="L1476" s="502" t="s">
        <v>2271</v>
      </c>
      <c r="M1476" s="502" t="s">
        <v>2271</v>
      </c>
      <c r="N1476" s="502" t="s">
        <v>2271</v>
      </c>
      <c r="O1476" s="502" t="s">
        <v>2271</v>
      </c>
      <c r="P1476" s="502" t="s">
        <v>2271</v>
      </c>
      <c r="Q1476" s="502" t="s">
        <v>2271</v>
      </c>
      <c r="R1476" s="502" t="s">
        <v>2271</v>
      </c>
      <c r="S1476" s="502" t="s">
        <v>2271</v>
      </c>
      <c r="T1476" s="502" t="s">
        <v>2271</v>
      </c>
      <c r="U1476" s="502" t="s">
        <v>2271</v>
      </c>
      <c r="V1476" s="502" t="s">
        <v>2271</v>
      </c>
      <c r="W1476" s="502" t="s">
        <v>2271</v>
      </c>
      <c r="X1476" s="502" t="s">
        <v>2271</v>
      </c>
      <c r="Y1476" s="502" t="s">
        <v>2271</v>
      </c>
      <c r="Z1476" s="502" t="s">
        <v>2271</v>
      </c>
      <c r="AA1476" s="502" t="s">
        <v>2271</v>
      </c>
      <c r="AB1476" s="502" t="s">
        <v>2271</v>
      </c>
      <c r="AC1476" s="502" t="s">
        <v>2271</v>
      </c>
      <c r="AD1476" s="502" t="s">
        <v>2271</v>
      </c>
      <c r="AE1476" s="502" t="s">
        <v>2271</v>
      </c>
      <c r="AF1476" s="502" t="s">
        <v>2271</v>
      </c>
      <c r="AG1476" s="502" t="s">
        <v>2271</v>
      </c>
      <c r="AH1476" s="502" t="s">
        <v>2271</v>
      </c>
      <c r="AI1476" s="502" t="s">
        <v>2271</v>
      </c>
      <c r="AJ1476" s="753"/>
      <c r="AK1476" s="753"/>
      <c r="AL1476" s="753"/>
      <c r="AM1476" s="753"/>
      <c r="AN1476" s="753"/>
      <c r="AO1476" s="753"/>
      <c r="AP1476" s="753"/>
      <c r="AQ1476" s="753"/>
      <c r="AR1476" s="753"/>
      <c r="AS1476" s="753"/>
      <c r="AT1476" s="753"/>
      <c r="AU1476" s="753"/>
      <c r="AV1476" s="753"/>
      <c r="AW1476" s="753"/>
      <c r="AX1476" s="753"/>
      <c r="AY1476" s="753"/>
    </row>
    <row r="1477" spans="2:51" ht="13.5" hidden="1" customHeight="1" outlineLevel="1" x14ac:dyDescent="0.35">
      <c r="B1477" s="168"/>
      <c r="C1477" s="725" t="s">
        <v>3754</v>
      </c>
      <c r="D1477" s="720"/>
      <c r="E1477" s="712"/>
      <c r="F1477" s="505" t="s">
        <v>3755</v>
      </c>
      <c r="G1477" s="502" t="s">
        <v>2271</v>
      </c>
      <c r="H1477" s="502" t="s">
        <v>2271</v>
      </c>
      <c r="I1477" s="502" t="s">
        <v>2271</v>
      </c>
      <c r="J1477" s="502" t="s">
        <v>2271</v>
      </c>
      <c r="K1477" s="502" t="s">
        <v>2271</v>
      </c>
      <c r="L1477" s="502" t="s">
        <v>2271</v>
      </c>
      <c r="M1477" s="502" t="s">
        <v>2271</v>
      </c>
      <c r="N1477" s="502" t="s">
        <v>2271</v>
      </c>
      <c r="O1477" s="502" t="s">
        <v>2271</v>
      </c>
      <c r="P1477" s="502" t="s">
        <v>2271</v>
      </c>
      <c r="Q1477" s="502" t="s">
        <v>2271</v>
      </c>
      <c r="R1477" s="502" t="s">
        <v>2271</v>
      </c>
      <c r="S1477" s="502" t="s">
        <v>2271</v>
      </c>
      <c r="T1477" s="502" t="s">
        <v>2271</v>
      </c>
      <c r="U1477" s="502" t="s">
        <v>2271</v>
      </c>
      <c r="V1477" s="502" t="s">
        <v>2271</v>
      </c>
      <c r="W1477" s="502" t="s">
        <v>2271</v>
      </c>
      <c r="X1477" s="502" t="s">
        <v>2271</v>
      </c>
      <c r="Y1477" s="502" t="s">
        <v>2271</v>
      </c>
      <c r="Z1477" s="502" t="s">
        <v>2271</v>
      </c>
      <c r="AA1477" s="502" t="s">
        <v>2271</v>
      </c>
      <c r="AB1477" s="502" t="s">
        <v>2271</v>
      </c>
      <c r="AC1477" s="502" t="s">
        <v>2271</v>
      </c>
      <c r="AD1477" s="502" t="s">
        <v>2271</v>
      </c>
      <c r="AE1477" s="502" t="s">
        <v>2271</v>
      </c>
      <c r="AF1477" s="502" t="s">
        <v>2271</v>
      </c>
      <c r="AG1477" s="502" t="s">
        <v>2271</v>
      </c>
      <c r="AH1477" s="502" t="s">
        <v>2271</v>
      </c>
      <c r="AI1477" s="502" t="s">
        <v>2271</v>
      </c>
      <c r="AJ1477" s="753"/>
      <c r="AK1477" s="753"/>
      <c r="AL1477" s="753"/>
      <c r="AM1477" s="753"/>
      <c r="AN1477" s="753"/>
      <c r="AO1477" s="753"/>
      <c r="AP1477" s="753"/>
      <c r="AQ1477" s="753"/>
      <c r="AR1477" s="753"/>
      <c r="AS1477" s="753"/>
      <c r="AT1477" s="753"/>
      <c r="AU1477" s="753"/>
      <c r="AV1477" s="753"/>
      <c r="AW1477" s="753"/>
      <c r="AX1477" s="753"/>
      <c r="AY1477" s="753"/>
    </row>
    <row r="1478" spans="2:51" ht="13.5" hidden="1" customHeight="1" outlineLevel="1" x14ac:dyDescent="0.35">
      <c r="B1478" s="168"/>
      <c r="C1478" s="725" t="s">
        <v>3756</v>
      </c>
      <c r="D1478" s="720"/>
      <c r="E1478" s="712"/>
      <c r="F1478" s="505" t="s">
        <v>3757</v>
      </c>
      <c r="G1478" s="502" t="s">
        <v>2271</v>
      </c>
      <c r="H1478" s="502" t="s">
        <v>2271</v>
      </c>
      <c r="I1478" s="502" t="s">
        <v>2271</v>
      </c>
      <c r="J1478" s="502" t="s">
        <v>2271</v>
      </c>
      <c r="K1478" s="502" t="s">
        <v>2271</v>
      </c>
      <c r="L1478" s="502" t="s">
        <v>2271</v>
      </c>
      <c r="M1478" s="502" t="s">
        <v>2271</v>
      </c>
      <c r="N1478" s="502" t="s">
        <v>2271</v>
      </c>
      <c r="O1478" s="502" t="s">
        <v>2271</v>
      </c>
      <c r="P1478" s="502" t="s">
        <v>2271</v>
      </c>
      <c r="Q1478" s="502" t="s">
        <v>2271</v>
      </c>
      <c r="R1478" s="502" t="s">
        <v>2271</v>
      </c>
      <c r="S1478" s="502" t="s">
        <v>2271</v>
      </c>
      <c r="T1478" s="502" t="s">
        <v>2271</v>
      </c>
      <c r="U1478" s="502" t="s">
        <v>2271</v>
      </c>
      <c r="V1478" s="502" t="s">
        <v>2271</v>
      </c>
      <c r="W1478" s="502" t="s">
        <v>2271</v>
      </c>
      <c r="X1478" s="502" t="s">
        <v>2271</v>
      </c>
      <c r="Y1478" s="502" t="s">
        <v>2271</v>
      </c>
      <c r="Z1478" s="502" t="s">
        <v>2271</v>
      </c>
      <c r="AA1478" s="502" t="s">
        <v>2271</v>
      </c>
      <c r="AB1478" s="502" t="s">
        <v>2271</v>
      </c>
      <c r="AC1478" s="502" t="s">
        <v>2271</v>
      </c>
      <c r="AD1478" s="502" t="s">
        <v>2271</v>
      </c>
      <c r="AE1478" s="502" t="s">
        <v>2271</v>
      </c>
      <c r="AF1478" s="502" t="s">
        <v>2271</v>
      </c>
      <c r="AG1478" s="502" t="s">
        <v>2271</v>
      </c>
      <c r="AH1478" s="502" t="s">
        <v>2271</v>
      </c>
      <c r="AI1478" s="502" t="s">
        <v>2271</v>
      </c>
      <c r="AJ1478" s="753"/>
      <c r="AK1478" s="753"/>
      <c r="AL1478" s="753"/>
      <c r="AM1478" s="753"/>
      <c r="AN1478" s="753"/>
      <c r="AO1478" s="753"/>
      <c r="AP1478" s="753"/>
      <c r="AQ1478" s="753"/>
      <c r="AR1478" s="753"/>
      <c r="AS1478" s="753"/>
      <c r="AT1478" s="753"/>
      <c r="AU1478" s="753"/>
      <c r="AV1478" s="753"/>
      <c r="AW1478" s="753"/>
      <c r="AX1478" s="753"/>
      <c r="AY1478" s="753"/>
    </row>
    <row r="1479" spans="2:51" ht="13.5" hidden="1" customHeight="1" outlineLevel="1" x14ac:dyDescent="0.35">
      <c r="B1479" s="168"/>
      <c r="C1479" s="725"/>
      <c r="D1479" s="720"/>
      <c r="E1479" s="712"/>
      <c r="F1479" s="505"/>
      <c r="G1479" s="502" t="s">
        <v>177</v>
      </c>
      <c r="H1479" s="502" t="s">
        <v>177</v>
      </c>
      <c r="I1479" s="502" t="s">
        <v>177</v>
      </c>
      <c r="J1479" s="502" t="s">
        <v>177</v>
      </c>
      <c r="K1479" s="502" t="s">
        <v>177</v>
      </c>
      <c r="L1479" s="502" t="s">
        <v>177</v>
      </c>
      <c r="M1479" s="502" t="s">
        <v>177</v>
      </c>
      <c r="N1479" s="502" t="s">
        <v>177</v>
      </c>
      <c r="O1479" s="502" t="s">
        <v>177</v>
      </c>
      <c r="P1479" s="502" t="s">
        <v>177</v>
      </c>
      <c r="Q1479" s="502" t="s">
        <v>177</v>
      </c>
      <c r="R1479" s="502" t="s">
        <v>177</v>
      </c>
      <c r="S1479" s="502" t="s">
        <v>177</v>
      </c>
      <c r="T1479" s="502" t="s">
        <v>177</v>
      </c>
      <c r="U1479" s="502" t="s">
        <v>177</v>
      </c>
      <c r="V1479" s="502" t="s">
        <v>177</v>
      </c>
      <c r="W1479" s="502" t="s">
        <v>177</v>
      </c>
      <c r="X1479" s="502" t="s">
        <v>177</v>
      </c>
      <c r="Y1479" s="502" t="s">
        <v>177</v>
      </c>
      <c r="Z1479" s="502" t="s">
        <v>177</v>
      </c>
      <c r="AA1479" s="502" t="s">
        <v>177</v>
      </c>
      <c r="AB1479" s="502" t="s">
        <v>177</v>
      </c>
      <c r="AC1479" s="502" t="s">
        <v>177</v>
      </c>
      <c r="AD1479" s="502" t="s">
        <v>177</v>
      </c>
      <c r="AE1479" s="502" t="s">
        <v>177</v>
      </c>
      <c r="AF1479" s="502" t="s">
        <v>177</v>
      </c>
      <c r="AG1479" s="502" t="s">
        <v>177</v>
      </c>
      <c r="AH1479" s="502" t="s">
        <v>177</v>
      </c>
      <c r="AI1479" s="502" t="s">
        <v>177</v>
      </c>
      <c r="AJ1479" s="753"/>
      <c r="AK1479" s="753"/>
      <c r="AL1479" s="753"/>
      <c r="AM1479" s="753"/>
      <c r="AN1479" s="753"/>
      <c r="AO1479" s="753"/>
      <c r="AP1479" s="753"/>
      <c r="AQ1479" s="753"/>
      <c r="AR1479" s="753"/>
      <c r="AS1479" s="753"/>
      <c r="AT1479" s="753"/>
      <c r="AU1479" s="753"/>
      <c r="AV1479" s="753"/>
      <c r="AW1479" s="753"/>
      <c r="AX1479" s="753"/>
      <c r="AY1479" s="753"/>
    </row>
    <row r="1480" spans="2:51" ht="13.5" hidden="1" customHeight="1" outlineLevel="1" x14ac:dyDescent="0.35">
      <c r="B1480" s="168"/>
      <c r="C1480" s="725" t="s">
        <v>3758</v>
      </c>
      <c r="D1480" s="720"/>
      <c r="E1480" s="712"/>
      <c r="F1480" s="505" t="s">
        <v>3759</v>
      </c>
      <c r="G1480" s="502" t="s">
        <v>2271</v>
      </c>
      <c r="H1480" s="502" t="s">
        <v>2271</v>
      </c>
      <c r="I1480" s="502" t="s">
        <v>2271</v>
      </c>
      <c r="J1480" s="502" t="s">
        <v>2271</v>
      </c>
      <c r="K1480" s="502" t="s">
        <v>2271</v>
      </c>
      <c r="L1480" s="502" t="s">
        <v>2271</v>
      </c>
      <c r="M1480" s="502" t="s">
        <v>2271</v>
      </c>
      <c r="N1480" s="502" t="s">
        <v>2271</v>
      </c>
      <c r="O1480" s="502" t="s">
        <v>2271</v>
      </c>
      <c r="P1480" s="502" t="s">
        <v>2271</v>
      </c>
      <c r="Q1480" s="502" t="s">
        <v>2271</v>
      </c>
      <c r="R1480" s="502" t="s">
        <v>2271</v>
      </c>
      <c r="S1480" s="502" t="s">
        <v>2271</v>
      </c>
      <c r="T1480" s="502" t="s">
        <v>2271</v>
      </c>
      <c r="U1480" s="502" t="s">
        <v>2271</v>
      </c>
      <c r="V1480" s="502" t="s">
        <v>2271</v>
      </c>
      <c r="W1480" s="502" t="s">
        <v>2271</v>
      </c>
      <c r="X1480" s="502" t="s">
        <v>2271</v>
      </c>
      <c r="Y1480" s="502" t="s">
        <v>2271</v>
      </c>
      <c r="Z1480" s="502" t="s">
        <v>2271</v>
      </c>
      <c r="AA1480" s="502" t="s">
        <v>2271</v>
      </c>
      <c r="AB1480" s="502" t="s">
        <v>2271</v>
      </c>
      <c r="AC1480" s="502" t="s">
        <v>2271</v>
      </c>
      <c r="AD1480" s="502" t="s">
        <v>2271</v>
      </c>
      <c r="AE1480" s="502" t="s">
        <v>2271</v>
      </c>
      <c r="AF1480" s="502" t="s">
        <v>2271</v>
      </c>
      <c r="AG1480" s="502" t="s">
        <v>2271</v>
      </c>
      <c r="AH1480" s="502" t="s">
        <v>2271</v>
      </c>
      <c r="AI1480" s="502" t="s">
        <v>2271</v>
      </c>
      <c r="AJ1480" s="753"/>
      <c r="AK1480" s="753"/>
      <c r="AL1480" s="753"/>
      <c r="AM1480" s="753"/>
      <c r="AN1480" s="753"/>
      <c r="AO1480" s="753"/>
      <c r="AP1480" s="753"/>
      <c r="AQ1480" s="753"/>
      <c r="AR1480" s="753"/>
      <c r="AS1480" s="753"/>
      <c r="AT1480" s="753"/>
      <c r="AU1480" s="753"/>
      <c r="AV1480" s="753"/>
      <c r="AW1480" s="753"/>
      <c r="AX1480" s="753"/>
      <c r="AY1480" s="753"/>
    </row>
    <row r="1481" spans="2:51" ht="13.5" hidden="1" customHeight="1" outlineLevel="1" x14ac:dyDescent="0.35">
      <c r="B1481" s="168"/>
      <c r="C1481" s="725" t="s">
        <v>3760</v>
      </c>
      <c r="D1481" s="720"/>
      <c r="E1481" s="712"/>
      <c r="F1481" s="505" t="s">
        <v>3761</v>
      </c>
      <c r="G1481" s="502" t="s">
        <v>2271</v>
      </c>
      <c r="H1481" s="502" t="s">
        <v>2271</v>
      </c>
      <c r="I1481" s="502" t="s">
        <v>2271</v>
      </c>
      <c r="J1481" s="502" t="s">
        <v>2271</v>
      </c>
      <c r="K1481" s="502" t="s">
        <v>2271</v>
      </c>
      <c r="L1481" s="502" t="s">
        <v>2271</v>
      </c>
      <c r="M1481" s="502" t="s">
        <v>2271</v>
      </c>
      <c r="N1481" s="502" t="s">
        <v>2271</v>
      </c>
      <c r="O1481" s="502" t="s">
        <v>2271</v>
      </c>
      <c r="P1481" s="502" t="s">
        <v>2271</v>
      </c>
      <c r="Q1481" s="502" t="s">
        <v>2271</v>
      </c>
      <c r="R1481" s="502" t="s">
        <v>2271</v>
      </c>
      <c r="S1481" s="502" t="s">
        <v>2271</v>
      </c>
      <c r="T1481" s="502" t="s">
        <v>2271</v>
      </c>
      <c r="U1481" s="502" t="s">
        <v>2271</v>
      </c>
      <c r="V1481" s="502" t="s">
        <v>2271</v>
      </c>
      <c r="W1481" s="502" t="s">
        <v>2271</v>
      </c>
      <c r="X1481" s="502" t="s">
        <v>2271</v>
      </c>
      <c r="Y1481" s="502" t="s">
        <v>2271</v>
      </c>
      <c r="Z1481" s="502" t="s">
        <v>2271</v>
      </c>
      <c r="AA1481" s="502" t="s">
        <v>2271</v>
      </c>
      <c r="AB1481" s="502" t="s">
        <v>2271</v>
      </c>
      <c r="AC1481" s="502" t="s">
        <v>2271</v>
      </c>
      <c r="AD1481" s="502" t="s">
        <v>2271</v>
      </c>
      <c r="AE1481" s="502" t="s">
        <v>2271</v>
      </c>
      <c r="AF1481" s="502" t="s">
        <v>2271</v>
      </c>
      <c r="AG1481" s="502" t="s">
        <v>2271</v>
      </c>
      <c r="AH1481" s="502" t="s">
        <v>2271</v>
      </c>
      <c r="AI1481" s="502" t="s">
        <v>2271</v>
      </c>
      <c r="AJ1481" s="753"/>
      <c r="AK1481" s="753"/>
      <c r="AL1481" s="753"/>
      <c r="AM1481" s="753"/>
      <c r="AN1481" s="753"/>
      <c r="AO1481" s="753"/>
      <c r="AP1481" s="753"/>
      <c r="AQ1481" s="753"/>
      <c r="AR1481" s="753"/>
      <c r="AS1481" s="753"/>
      <c r="AT1481" s="753"/>
      <c r="AU1481" s="753"/>
      <c r="AV1481" s="753"/>
      <c r="AW1481" s="753"/>
      <c r="AX1481" s="753"/>
      <c r="AY1481" s="753"/>
    </row>
    <row r="1482" spans="2:51" ht="13.5" hidden="1" customHeight="1" outlineLevel="1" x14ac:dyDescent="0.35">
      <c r="B1482" s="168"/>
      <c r="C1482" s="725" t="s">
        <v>3762</v>
      </c>
      <c r="D1482" s="720"/>
      <c r="E1482" s="712"/>
      <c r="F1482" s="505" t="s">
        <v>3763</v>
      </c>
      <c r="G1482" s="502" t="s">
        <v>2271</v>
      </c>
      <c r="H1482" s="502" t="s">
        <v>2271</v>
      </c>
      <c r="I1482" s="502" t="s">
        <v>2271</v>
      </c>
      <c r="J1482" s="502" t="s">
        <v>2271</v>
      </c>
      <c r="K1482" s="502" t="s">
        <v>2271</v>
      </c>
      <c r="L1482" s="502" t="s">
        <v>2271</v>
      </c>
      <c r="M1482" s="502" t="s">
        <v>2271</v>
      </c>
      <c r="N1482" s="502" t="s">
        <v>2271</v>
      </c>
      <c r="O1482" s="502" t="s">
        <v>2271</v>
      </c>
      <c r="P1482" s="502" t="s">
        <v>2271</v>
      </c>
      <c r="Q1482" s="502" t="s">
        <v>2271</v>
      </c>
      <c r="R1482" s="502" t="s">
        <v>2271</v>
      </c>
      <c r="S1482" s="502" t="s">
        <v>2271</v>
      </c>
      <c r="T1482" s="502" t="s">
        <v>2271</v>
      </c>
      <c r="U1482" s="502" t="s">
        <v>2271</v>
      </c>
      <c r="V1482" s="502" t="s">
        <v>2271</v>
      </c>
      <c r="W1482" s="502" t="s">
        <v>2271</v>
      </c>
      <c r="X1482" s="502" t="s">
        <v>2271</v>
      </c>
      <c r="Y1482" s="502" t="s">
        <v>2271</v>
      </c>
      <c r="Z1482" s="502" t="s">
        <v>2271</v>
      </c>
      <c r="AA1482" s="502" t="s">
        <v>2271</v>
      </c>
      <c r="AB1482" s="502" t="s">
        <v>2271</v>
      </c>
      <c r="AC1482" s="502" t="s">
        <v>2271</v>
      </c>
      <c r="AD1482" s="502" t="s">
        <v>2271</v>
      </c>
      <c r="AE1482" s="502" t="s">
        <v>2271</v>
      </c>
      <c r="AF1482" s="502" t="s">
        <v>2271</v>
      </c>
      <c r="AG1482" s="502" t="s">
        <v>2271</v>
      </c>
      <c r="AH1482" s="502" t="s">
        <v>2271</v>
      </c>
      <c r="AI1482" s="502" t="s">
        <v>2271</v>
      </c>
      <c r="AJ1482" s="753"/>
      <c r="AK1482" s="753"/>
      <c r="AL1482" s="753"/>
      <c r="AM1482" s="753"/>
      <c r="AN1482" s="753"/>
      <c r="AO1482" s="753"/>
      <c r="AP1482" s="753"/>
      <c r="AQ1482" s="753"/>
      <c r="AR1482" s="753"/>
      <c r="AS1482" s="753"/>
      <c r="AT1482" s="753"/>
      <c r="AU1482" s="753"/>
      <c r="AV1482" s="753"/>
      <c r="AW1482" s="753"/>
      <c r="AX1482" s="753"/>
      <c r="AY1482" s="753"/>
    </row>
    <row r="1483" spans="2:51" ht="13.5" hidden="1" customHeight="1" outlineLevel="1" x14ac:dyDescent="0.35">
      <c r="B1483" s="168"/>
      <c r="C1483" s="725" t="s">
        <v>3764</v>
      </c>
      <c r="D1483" s="720"/>
      <c r="E1483" s="712"/>
      <c r="F1483" s="505" t="s">
        <v>3765</v>
      </c>
      <c r="G1483" s="502" t="s">
        <v>2271</v>
      </c>
      <c r="H1483" s="502" t="s">
        <v>2271</v>
      </c>
      <c r="I1483" s="502" t="s">
        <v>2271</v>
      </c>
      <c r="J1483" s="502" t="s">
        <v>2271</v>
      </c>
      <c r="K1483" s="502" t="s">
        <v>2271</v>
      </c>
      <c r="L1483" s="502" t="s">
        <v>2271</v>
      </c>
      <c r="M1483" s="502" t="s">
        <v>2271</v>
      </c>
      <c r="N1483" s="502" t="s">
        <v>2271</v>
      </c>
      <c r="O1483" s="502" t="s">
        <v>2271</v>
      </c>
      <c r="P1483" s="502" t="s">
        <v>2271</v>
      </c>
      <c r="Q1483" s="502" t="s">
        <v>2271</v>
      </c>
      <c r="R1483" s="502" t="s">
        <v>2271</v>
      </c>
      <c r="S1483" s="502" t="s">
        <v>2271</v>
      </c>
      <c r="T1483" s="502" t="s">
        <v>2271</v>
      </c>
      <c r="U1483" s="502" t="s">
        <v>2271</v>
      </c>
      <c r="V1483" s="502" t="s">
        <v>2271</v>
      </c>
      <c r="W1483" s="502" t="s">
        <v>2271</v>
      </c>
      <c r="X1483" s="502" t="s">
        <v>2271</v>
      </c>
      <c r="Y1483" s="502" t="s">
        <v>2271</v>
      </c>
      <c r="Z1483" s="502" t="s">
        <v>2271</v>
      </c>
      <c r="AA1483" s="502" t="s">
        <v>2271</v>
      </c>
      <c r="AB1483" s="502" t="s">
        <v>2271</v>
      </c>
      <c r="AC1483" s="502" t="s">
        <v>2271</v>
      </c>
      <c r="AD1483" s="502" t="s">
        <v>2271</v>
      </c>
      <c r="AE1483" s="502" t="s">
        <v>2271</v>
      </c>
      <c r="AF1483" s="502" t="s">
        <v>2271</v>
      </c>
      <c r="AG1483" s="502" t="s">
        <v>2271</v>
      </c>
      <c r="AH1483" s="502" t="s">
        <v>2271</v>
      </c>
      <c r="AI1483" s="502" t="s">
        <v>2271</v>
      </c>
      <c r="AJ1483" s="753"/>
      <c r="AK1483" s="753"/>
      <c r="AL1483" s="753"/>
      <c r="AM1483" s="753"/>
      <c r="AN1483" s="753"/>
      <c r="AO1483" s="753"/>
      <c r="AP1483" s="753"/>
      <c r="AQ1483" s="753"/>
      <c r="AR1483" s="753"/>
      <c r="AS1483" s="753"/>
      <c r="AT1483" s="753"/>
      <c r="AU1483" s="753"/>
      <c r="AV1483" s="753"/>
      <c r="AW1483" s="753"/>
      <c r="AX1483" s="753"/>
      <c r="AY1483" s="753"/>
    </row>
    <row r="1484" spans="2:51" ht="13.5" hidden="1" customHeight="1" outlineLevel="1" x14ac:dyDescent="0.3">
      <c r="B1484" s="168"/>
      <c r="C1484" s="733"/>
    </row>
    <row r="1485" spans="2:51" ht="13.5" customHeight="1" collapsed="1" x14ac:dyDescent="0.35">
      <c r="B1485" s="734" t="s">
        <v>2370</v>
      </c>
      <c r="C1485" s="712"/>
      <c r="D1485" s="753"/>
      <c r="E1485" s="753"/>
      <c r="F1485" s="318"/>
      <c r="G1485" s="318"/>
      <c r="H1485" s="318"/>
      <c r="I1485" s="318"/>
      <c r="J1485" s="318"/>
      <c r="K1485" s="318"/>
      <c r="L1485" s="318"/>
      <c r="M1485" s="318"/>
      <c r="N1485" s="318"/>
      <c r="O1485" s="318"/>
      <c r="P1485" s="318"/>
      <c r="Q1485" s="318"/>
      <c r="R1485" s="318"/>
      <c r="S1485" s="318"/>
      <c r="T1485" s="318"/>
      <c r="U1485" s="318"/>
      <c r="V1485" s="318"/>
      <c r="W1485" s="318"/>
      <c r="X1485" s="318"/>
      <c r="Y1485" s="318"/>
      <c r="Z1485" s="318"/>
      <c r="AA1485" s="318"/>
      <c r="AB1485" s="318"/>
      <c r="AC1485" s="318"/>
      <c r="AD1485" s="318"/>
      <c r="AE1485" s="318"/>
      <c r="AF1485" s="318"/>
      <c r="AG1485" s="318"/>
      <c r="AH1485" s="318"/>
      <c r="AI1485" s="318"/>
      <c r="AJ1485" s="318"/>
      <c r="AK1485" s="318"/>
      <c r="AL1485" s="318"/>
      <c r="AM1485" s="318"/>
      <c r="AN1485" s="318"/>
      <c r="AO1485" s="318"/>
    </row>
    <row r="1486" spans="2:51" ht="13.5" customHeight="1" x14ac:dyDescent="0.35">
      <c r="B1486" s="753"/>
      <c r="C1486" s="753"/>
      <c r="D1486" s="753"/>
      <c r="E1486" s="753"/>
      <c r="F1486" s="641"/>
      <c r="G1486" s="507" t="s">
        <v>232</v>
      </c>
      <c r="H1486" s="507" t="s">
        <v>233</v>
      </c>
      <c r="I1486" s="507" t="s">
        <v>234</v>
      </c>
      <c r="J1486" s="507" t="s">
        <v>235</v>
      </c>
      <c r="K1486" s="507" t="s">
        <v>236</v>
      </c>
      <c r="L1486" s="507" t="s">
        <v>237</v>
      </c>
      <c r="M1486" s="507" t="s">
        <v>238</v>
      </c>
      <c r="N1486" s="507" t="s">
        <v>239</v>
      </c>
      <c r="O1486" s="507" t="s">
        <v>240</v>
      </c>
      <c r="P1486" s="507" t="s">
        <v>241</v>
      </c>
      <c r="Q1486" s="507" t="s">
        <v>242</v>
      </c>
      <c r="R1486" s="507" t="s">
        <v>243</v>
      </c>
      <c r="S1486" s="507" t="s">
        <v>244</v>
      </c>
      <c r="T1486" s="507" t="s">
        <v>245</v>
      </c>
      <c r="U1486" s="507" t="s">
        <v>246</v>
      </c>
      <c r="V1486" s="507" t="s">
        <v>247</v>
      </c>
      <c r="W1486" s="507" t="s">
        <v>248</v>
      </c>
      <c r="X1486" s="507" t="s">
        <v>249</v>
      </c>
      <c r="Y1486" s="507" t="s">
        <v>250</v>
      </c>
      <c r="Z1486" s="507" t="s">
        <v>251</v>
      </c>
      <c r="AA1486" s="507" t="s">
        <v>252</v>
      </c>
      <c r="AB1486" s="507" t="s">
        <v>253</v>
      </c>
      <c r="AC1486" s="507" t="s">
        <v>254</v>
      </c>
      <c r="AD1486" s="507" t="s">
        <v>255</v>
      </c>
      <c r="AE1486" s="507" t="s">
        <v>256</v>
      </c>
      <c r="AF1486" s="507" t="s">
        <v>257</v>
      </c>
      <c r="AG1486" s="507" t="s">
        <v>258</v>
      </c>
      <c r="AH1486" s="507" t="s">
        <v>259</v>
      </c>
      <c r="AI1486" s="507" t="s">
        <v>260</v>
      </c>
      <c r="AJ1486" s="507" t="s">
        <v>261</v>
      </c>
      <c r="AK1486" s="507" t="s">
        <v>262</v>
      </c>
      <c r="AL1486" s="507" t="s">
        <v>263</v>
      </c>
      <c r="AM1486" s="507" t="s">
        <v>264</v>
      </c>
      <c r="AN1486" s="507" t="s">
        <v>265</v>
      </c>
      <c r="AO1486" s="753"/>
    </row>
    <row r="1487" spans="2:51" ht="13.5" hidden="1" customHeight="1" outlineLevel="1" x14ac:dyDescent="0.35">
      <c r="B1487" s="753"/>
      <c r="C1487" s="753"/>
      <c r="D1487" s="736" t="s">
        <v>1253</v>
      </c>
      <c r="E1487" s="753"/>
      <c r="F1487" s="508" t="s">
        <v>3766</v>
      </c>
      <c r="G1487" s="506" t="s">
        <v>2271</v>
      </c>
      <c r="H1487" s="506" t="s">
        <v>2271</v>
      </c>
      <c r="I1487" s="506" t="s">
        <v>2271</v>
      </c>
      <c r="J1487" s="506" t="s">
        <v>2271</v>
      </c>
      <c r="K1487" s="506" t="s">
        <v>2271</v>
      </c>
      <c r="L1487" s="506" t="s">
        <v>2271</v>
      </c>
      <c r="M1487" s="506" t="s">
        <v>2271</v>
      </c>
      <c r="N1487" s="506" t="s">
        <v>2271</v>
      </c>
      <c r="O1487" s="506" t="s">
        <v>2271</v>
      </c>
      <c r="P1487" s="506" t="s">
        <v>2271</v>
      </c>
      <c r="Q1487" s="506" t="s">
        <v>2271</v>
      </c>
      <c r="R1487" s="506" t="s">
        <v>2271</v>
      </c>
      <c r="S1487" s="506" t="s">
        <v>2271</v>
      </c>
      <c r="T1487" s="506" t="s">
        <v>2271</v>
      </c>
      <c r="U1487" s="506" t="s">
        <v>2271</v>
      </c>
      <c r="V1487" s="506" t="s">
        <v>2271</v>
      </c>
      <c r="W1487" s="506" t="s">
        <v>2271</v>
      </c>
      <c r="X1487" s="506" t="s">
        <v>2271</v>
      </c>
      <c r="Y1487" s="506" t="s">
        <v>2271</v>
      </c>
      <c r="Z1487" s="506" t="s">
        <v>2271</v>
      </c>
      <c r="AA1487" s="506" t="s">
        <v>2271</v>
      </c>
      <c r="AB1487" s="506" t="s">
        <v>2271</v>
      </c>
      <c r="AC1487" s="506" t="s">
        <v>2271</v>
      </c>
      <c r="AD1487" s="506" t="s">
        <v>2271</v>
      </c>
      <c r="AE1487" s="506" t="s">
        <v>2271</v>
      </c>
      <c r="AF1487" s="506" t="s">
        <v>2271</v>
      </c>
      <c r="AG1487" s="506" t="s">
        <v>2271</v>
      </c>
      <c r="AH1487" s="506" t="s">
        <v>2271</v>
      </c>
      <c r="AI1487" s="506" t="s">
        <v>2271</v>
      </c>
      <c r="AJ1487" s="506" t="s">
        <v>2271</v>
      </c>
      <c r="AK1487" s="506" t="s">
        <v>2271</v>
      </c>
      <c r="AL1487" s="506" t="s">
        <v>2271</v>
      </c>
      <c r="AM1487" s="506" t="s">
        <v>2271</v>
      </c>
      <c r="AN1487" s="506" t="s">
        <v>2271</v>
      </c>
      <c r="AO1487" s="753"/>
    </row>
    <row r="1488" spans="2:51" ht="13.5" hidden="1" customHeight="1" outlineLevel="1" x14ac:dyDescent="0.35">
      <c r="B1488" s="753"/>
      <c r="C1488" s="753"/>
      <c r="D1488" s="737" t="s">
        <v>1254</v>
      </c>
      <c r="E1488" s="753"/>
      <c r="F1488" s="508" t="s">
        <v>3767</v>
      </c>
      <c r="G1488" s="506" t="s">
        <v>2271</v>
      </c>
      <c r="H1488" s="506" t="s">
        <v>2271</v>
      </c>
      <c r="I1488" s="506" t="s">
        <v>2271</v>
      </c>
      <c r="J1488" s="506" t="s">
        <v>2271</v>
      </c>
      <c r="K1488" s="506" t="s">
        <v>2271</v>
      </c>
      <c r="L1488" s="506" t="s">
        <v>2271</v>
      </c>
      <c r="M1488" s="506" t="s">
        <v>2271</v>
      </c>
      <c r="N1488" s="506" t="s">
        <v>2271</v>
      </c>
      <c r="O1488" s="506" t="s">
        <v>2271</v>
      </c>
      <c r="P1488" s="506" t="s">
        <v>2271</v>
      </c>
      <c r="Q1488" s="506" t="s">
        <v>2271</v>
      </c>
      <c r="R1488" s="506" t="s">
        <v>2271</v>
      </c>
      <c r="S1488" s="506" t="s">
        <v>2271</v>
      </c>
      <c r="T1488" s="506" t="s">
        <v>2271</v>
      </c>
      <c r="U1488" s="506" t="s">
        <v>2271</v>
      </c>
      <c r="V1488" s="506" t="s">
        <v>2271</v>
      </c>
      <c r="W1488" s="506" t="s">
        <v>2271</v>
      </c>
      <c r="X1488" s="506" t="s">
        <v>2271</v>
      </c>
      <c r="Y1488" s="506" t="s">
        <v>2271</v>
      </c>
      <c r="Z1488" s="506" t="s">
        <v>2271</v>
      </c>
      <c r="AA1488" s="506" t="s">
        <v>2271</v>
      </c>
      <c r="AB1488" s="506" t="s">
        <v>2271</v>
      </c>
      <c r="AC1488" s="506" t="s">
        <v>2271</v>
      </c>
      <c r="AD1488" s="506" t="s">
        <v>2271</v>
      </c>
      <c r="AE1488" s="506" t="s">
        <v>2271</v>
      </c>
      <c r="AF1488" s="506" t="s">
        <v>2271</v>
      </c>
      <c r="AG1488" s="506" t="s">
        <v>2271</v>
      </c>
      <c r="AH1488" s="506" t="s">
        <v>2271</v>
      </c>
      <c r="AI1488" s="506" t="s">
        <v>2271</v>
      </c>
      <c r="AJ1488" s="506" t="s">
        <v>2271</v>
      </c>
      <c r="AK1488" s="506" t="s">
        <v>2271</v>
      </c>
      <c r="AL1488" s="506" t="s">
        <v>2271</v>
      </c>
      <c r="AM1488" s="506" t="s">
        <v>2271</v>
      </c>
      <c r="AN1488" s="506" t="s">
        <v>2271</v>
      </c>
      <c r="AO1488" s="753"/>
    </row>
    <row r="1489" spans="2:41" ht="13.5" hidden="1" customHeight="1" outlineLevel="1" x14ac:dyDescent="0.35">
      <c r="B1489" s="753"/>
      <c r="C1489" s="753"/>
      <c r="D1489" s="737" t="s">
        <v>1255</v>
      </c>
      <c r="E1489" s="753"/>
      <c r="F1489" s="508" t="s">
        <v>3768</v>
      </c>
      <c r="G1489" s="506" t="s">
        <v>2271</v>
      </c>
      <c r="H1489" s="506" t="s">
        <v>2271</v>
      </c>
      <c r="I1489" s="506" t="s">
        <v>2271</v>
      </c>
      <c r="J1489" s="506" t="s">
        <v>2271</v>
      </c>
      <c r="K1489" s="506" t="s">
        <v>2271</v>
      </c>
      <c r="L1489" s="506" t="s">
        <v>2271</v>
      </c>
      <c r="M1489" s="506" t="s">
        <v>2271</v>
      </c>
      <c r="N1489" s="506" t="s">
        <v>2271</v>
      </c>
      <c r="O1489" s="506" t="s">
        <v>2271</v>
      </c>
      <c r="P1489" s="506" t="s">
        <v>2271</v>
      </c>
      <c r="Q1489" s="506" t="s">
        <v>2271</v>
      </c>
      <c r="R1489" s="506" t="s">
        <v>2271</v>
      </c>
      <c r="S1489" s="506" t="s">
        <v>2271</v>
      </c>
      <c r="T1489" s="506" t="s">
        <v>2271</v>
      </c>
      <c r="U1489" s="506" t="s">
        <v>2271</v>
      </c>
      <c r="V1489" s="506" t="s">
        <v>2271</v>
      </c>
      <c r="W1489" s="506" t="s">
        <v>2271</v>
      </c>
      <c r="X1489" s="506" t="s">
        <v>2271</v>
      </c>
      <c r="Y1489" s="506" t="s">
        <v>2271</v>
      </c>
      <c r="Z1489" s="506" t="s">
        <v>2271</v>
      </c>
      <c r="AA1489" s="506" t="s">
        <v>2271</v>
      </c>
      <c r="AB1489" s="506" t="s">
        <v>2271</v>
      </c>
      <c r="AC1489" s="506" t="s">
        <v>2271</v>
      </c>
      <c r="AD1489" s="506" t="s">
        <v>2271</v>
      </c>
      <c r="AE1489" s="506" t="s">
        <v>2271</v>
      </c>
      <c r="AF1489" s="506" t="s">
        <v>2271</v>
      </c>
      <c r="AG1489" s="506" t="s">
        <v>2271</v>
      </c>
      <c r="AH1489" s="506" t="s">
        <v>2271</v>
      </c>
      <c r="AI1489" s="506" t="s">
        <v>2271</v>
      </c>
      <c r="AJ1489" s="506" t="s">
        <v>2271</v>
      </c>
      <c r="AK1489" s="506" t="s">
        <v>2271</v>
      </c>
      <c r="AL1489" s="506" t="s">
        <v>2271</v>
      </c>
      <c r="AM1489" s="506" t="s">
        <v>2271</v>
      </c>
      <c r="AN1489" s="506" t="s">
        <v>2271</v>
      </c>
      <c r="AO1489" s="753"/>
    </row>
    <row r="1490" spans="2:41" ht="13.5" hidden="1" customHeight="1" outlineLevel="1" x14ac:dyDescent="0.35">
      <c r="B1490" s="753"/>
      <c r="C1490" s="753"/>
      <c r="D1490" s="737" t="s">
        <v>1256</v>
      </c>
      <c r="E1490" s="753"/>
      <c r="F1490" s="508" t="s">
        <v>3769</v>
      </c>
      <c r="G1490" s="506" t="s">
        <v>2271</v>
      </c>
      <c r="H1490" s="506" t="s">
        <v>2271</v>
      </c>
      <c r="I1490" s="506" t="s">
        <v>2271</v>
      </c>
      <c r="J1490" s="506" t="s">
        <v>2271</v>
      </c>
      <c r="K1490" s="506" t="s">
        <v>2271</v>
      </c>
      <c r="L1490" s="506" t="s">
        <v>2271</v>
      </c>
      <c r="M1490" s="506" t="s">
        <v>2271</v>
      </c>
      <c r="N1490" s="506" t="s">
        <v>2271</v>
      </c>
      <c r="O1490" s="506" t="s">
        <v>2271</v>
      </c>
      <c r="P1490" s="506" t="s">
        <v>2271</v>
      </c>
      <c r="Q1490" s="506" t="s">
        <v>2271</v>
      </c>
      <c r="R1490" s="506" t="s">
        <v>2271</v>
      </c>
      <c r="S1490" s="506" t="s">
        <v>2271</v>
      </c>
      <c r="T1490" s="506" t="s">
        <v>2271</v>
      </c>
      <c r="U1490" s="506" t="s">
        <v>2271</v>
      </c>
      <c r="V1490" s="506" t="s">
        <v>2271</v>
      </c>
      <c r="W1490" s="506" t="s">
        <v>2271</v>
      </c>
      <c r="X1490" s="506" t="s">
        <v>2271</v>
      </c>
      <c r="Y1490" s="506" t="s">
        <v>2271</v>
      </c>
      <c r="Z1490" s="506" t="s">
        <v>2271</v>
      </c>
      <c r="AA1490" s="506" t="s">
        <v>2271</v>
      </c>
      <c r="AB1490" s="506" t="s">
        <v>2271</v>
      </c>
      <c r="AC1490" s="506" t="s">
        <v>2271</v>
      </c>
      <c r="AD1490" s="506" t="s">
        <v>2271</v>
      </c>
      <c r="AE1490" s="506" t="s">
        <v>2271</v>
      </c>
      <c r="AF1490" s="506" t="s">
        <v>2271</v>
      </c>
      <c r="AG1490" s="506" t="s">
        <v>2271</v>
      </c>
      <c r="AH1490" s="506" t="s">
        <v>2271</v>
      </c>
      <c r="AI1490" s="506" t="s">
        <v>2271</v>
      </c>
      <c r="AJ1490" s="506" t="s">
        <v>2271</v>
      </c>
      <c r="AK1490" s="506" t="s">
        <v>2271</v>
      </c>
      <c r="AL1490" s="506" t="s">
        <v>2271</v>
      </c>
      <c r="AM1490" s="506" t="s">
        <v>2271</v>
      </c>
      <c r="AN1490" s="506" t="s">
        <v>2271</v>
      </c>
      <c r="AO1490" s="753"/>
    </row>
    <row r="1491" spans="2:41" ht="13.5" hidden="1" customHeight="1" outlineLevel="1" x14ac:dyDescent="0.35">
      <c r="B1491" s="753"/>
      <c r="C1491" s="753"/>
      <c r="D1491" s="738" t="s">
        <v>427</v>
      </c>
      <c r="E1491" s="753"/>
      <c r="F1491" s="508" t="s">
        <v>3770</v>
      </c>
      <c r="G1491" s="506" t="s">
        <v>2271</v>
      </c>
      <c r="H1491" s="506" t="s">
        <v>2271</v>
      </c>
      <c r="I1491" s="506" t="s">
        <v>2271</v>
      </c>
      <c r="J1491" s="506" t="s">
        <v>2271</v>
      </c>
      <c r="K1491" s="506" t="s">
        <v>2271</v>
      </c>
      <c r="L1491" s="506" t="s">
        <v>2271</v>
      </c>
      <c r="M1491" s="506" t="s">
        <v>2271</v>
      </c>
      <c r="N1491" s="506" t="s">
        <v>2271</v>
      </c>
      <c r="O1491" s="506" t="s">
        <v>2271</v>
      </c>
      <c r="P1491" s="506" t="s">
        <v>2271</v>
      </c>
      <c r="Q1491" s="506" t="s">
        <v>2271</v>
      </c>
      <c r="R1491" s="506" t="s">
        <v>2271</v>
      </c>
      <c r="S1491" s="506" t="s">
        <v>2271</v>
      </c>
      <c r="T1491" s="506" t="s">
        <v>2271</v>
      </c>
      <c r="U1491" s="506" t="s">
        <v>2271</v>
      </c>
      <c r="V1491" s="506" t="s">
        <v>2271</v>
      </c>
      <c r="W1491" s="506" t="s">
        <v>2271</v>
      </c>
      <c r="X1491" s="506" t="s">
        <v>2271</v>
      </c>
      <c r="Y1491" s="506" t="s">
        <v>2271</v>
      </c>
      <c r="Z1491" s="506" t="s">
        <v>2271</v>
      </c>
      <c r="AA1491" s="506" t="s">
        <v>2271</v>
      </c>
      <c r="AB1491" s="506" t="s">
        <v>2271</v>
      </c>
      <c r="AC1491" s="506" t="s">
        <v>2271</v>
      </c>
      <c r="AD1491" s="506" t="s">
        <v>2271</v>
      </c>
      <c r="AE1491" s="506" t="s">
        <v>2271</v>
      </c>
      <c r="AF1491" s="506" t="s">
        <v>2271</v>
      </c>
      <c r="AG1491" s="506" t="s">
        <v>2271</v>
      </c>
      <c r="AH1491" s="506" t="s">
        <v>2271</v>
      </c>
      <c r="AI1491" s="506" t="s">
        <v>2271</v>
      </c>
      <c r="AJ1491" s="506" t="s">
        <v>2271</v>
      </c>
      <c r="AK1491" s="506" t="s">
        <v>2271</v>
      </c>
      <c r="AL1491" s="506" t="s">
        <v>2271</v>
      </c>
      <c r="AM1491" s="506" t="s">
        <v>2271</v>
      </c>
      <c r="AN1491" s="506" t="s">
        <v>2271</v>
      </c>
      <c r="AO1491" s="753"/>
    </row>
    <row r="1492" spans="2:41" ht="13.5" hidden="1" customHeight="1" outlineLevel="1" x14ac:dyDescent="0.35">
      <c r="B1492" s="753"/>
      <c r="C1492" s="753"/>
      <c r="D1492" s="738" t="s">
        <v>93</v>
      </c>
      <c r="E1492" s="753"/>
      <c r="F1492" s="508" t="s">
        <v>3771</v>
      </c>
      <c r="G1492" s="506" t="s">
        <v>2271</v>
      </c>
      <c r="H1492" s="506" t="s">
        <v>2271</v>
      </c>
      <c r="I1492" s="506" t="s">
        <v>2271</v>
      </c>
      <c r="J1492" s="506" t="s">
        <v>2271</v>
      </c>
      <c r="K1492" s="506" t="s">
        <v>2271</v>
      </c>
      <c r="L1492" s="506" t="s">
        <v>2271</v>
      </c>
      <c r="M1492" s="506" t="s">
        <v>2271</v>
      </c>
      <c r="N1492" s="506" t="s">
        <v>2271</v>
      </c>
      <c r="O1492" s="506" t="s">
        <v>2271</v>
      </c>
      <c r="P1492" s="506" t="s">
        <v>2271</v>
      </c>
      <c r="Q1492" s="506" t="s">
        <v>2271</v>
      </c>
      <c r="R1492" s="506" t="s">
        <v>2271</v>
      </c>
      <c r="S1492" s="506" t="s">
        <v>2271</v>
      </c>
      <c r="T1492" s="506" t="s">
        <v>2271</v>
      </c>
      <c r="U1492" s="506" t="s">
        <v>2271</v>
      </c>
      <c r="V1492" s="506" t="s">
        <v>2271</v>
      </c>
      <c r="W1492" s="506" t="s">
        <v>2271</v>
      </c>
      <c r="X1492" s="506" t="s">
        <v>2271</v>
      </c>
      <c r="Y1492" s="506" t="s">
        <v>2271</v>
      </c>
      <c r="Z1492" s="506" t="s">
        <v>2271</v>
      </c>
      <c r="AA1492" s="506" t="s">
        <v>2271</v>
      </c>
      <c r="AB1492" s="506" t="s">
        <v>2271</v>
      </c>
      <c r="AC1492" s="506" t="s">
        <v>2271</v>
      </c>
      <c r="AD1492" s="506" t="s">
        <v>2271</v>
      </c>
      <c r="AE1492" s="506" t="s">
        <v>2271</v>
      </c>
      <c r="AF1492" s="506" t="s">
        <v>2271</v>
      </c>
      <c r="AG1492" s="506" t="s">
        <v>2271</v>
      </c>
      <c r="AH1492" s="506" t="s">
        <v>2271</v>
      </c>
      <c r="AI1492" s="506" t="s">
        <v>2271</v>
      </c>
      <c r="AJ1492" s="506" t="s">
        <v>2271</v>
      </c>
      <c r="AK1492" s="506" t="s">
        <v>2271</v>
      </c>
      <c r="AL1492" s="506" t="s">
        <v>2271</v>
      </c>
      <c r="AM1492" s="506" t="s">
        <v>2271</v>
      </c>
      <c r="AN1492" s="506" t="s">
        <v>2271</v>
      </c>
      <c r="AO1492" s="753"/>
    </row>
    <row r="1493" spans="2:41" ht="13.5" hidden="1" customHeight="1" outlineLevel="1" x14ac:dyDescent="0.35">
      <c r="B1493" s="753"/>
      <c r="C1493" s="753"/>
      <c r="D1493" s="737" t="s">
        <v>1257</v>
      </c>
      <c r="E1493" s="753"/>
      <c r="F1493" s="508" t="s">
        <v>3772</v>
      </c>
      <c r="G1493" s="506" t="s">
        <v>2271</v>
      </c>
      <c r="H1493" s="506" t="s">
        <v>2271</v>
      </c>
      <c r="I1493" s="506" t="s">
        <v>2271</v>
      </c>
      <c r="J1493" s="506" t="s">
        <v>2271</v>
      </c>
      <c r="K1493" s="506" t="s">
        <v>2271</v>
      </c>
      <c r="L1493" s="506" t="s">
        <v>2271</v>
      </c>
      <c r="M1493" s="506" t="s">
        <v>2271</v>
      </c>
      <c r="N1493" s="506" t="s">
        <v>2271</v>
      </c>
      <c r="O1493" s="506" t="s">
        <v>2271</v>
      </c>
      <c r="P1493" s="506" t="s">
        <v>2271</v>
      </c>
      <c r="Q1493" s="506" t="s">
        <v>2271</v>
      </c>
      <c r="R1493" s="506" t="s">
        <v>2271</v>
      </c>
      <c r="S1493" s="506" t="s">
        <v>2271</v>
      </c>
      <c r="T1493" s="506" t="s">
        <v>2271</v>
      </c>
      <c r="U1493" s="506" t="s">
        <v>2271</v>
      </c>
      <c r="V1493" s="506" t="s">
        <v>2271</v>
      </c>
      <c r="W1493" s="506" t="s">
        <v>2271</v>
      </c>
      <c r="X1493" s="506" t="s">
        <v>2271</v>
      </c>
      <c r="Y1493" s="506" t="s">
        <v>2271</v>
      </c>
      <c r="Z1493" s="506" t="s">
        <v>2271</v>
      </c>
      <c r="AA1493" s="506" t="s">
        <v>2271</v>
      </c>
      <c r="AB1493" s="506" t="s">
        <v>2271</v>
      </c>
      <c r="AC1493" s="506" t="s">
        <v>2271</v>
      </c>
      <c r="AD1493" s="506" t="s">
        <v>2271</v>
      </c>
      <c r="AE1493" s="506" t="s">
        <v>2271</v>
      </c>
      <c r="AF1493" s="506" t="s">
        <v>2271</v>
      </c>
      <c r="AG1493" s="506" t="s">
        <v>2271</v>
      </c>
      <c r="AH1493" s="506" t="s">
        <v>2271</v>
      </c>
      <c r="AI1493" s="506" t="s">
        <v>2271</v>
      </c>
      <c r="AJ1493" s="506" t="s">
        <v>2271</v>
      </c>
      <c r="AK1493" s="506" t="s">
        <v>2271</v>
      </c>
      <c r="AL1493" s="506" t="s">
        <v>2271</v>
      </c>
      <c r="AM1493" s="506" t="s">
        <v>2271</v>
      </c>
      <c r="AN1493" s="506" t="s">
        <v>2271</v>
      </c>
      <c r="AO1493" s="753"/>
    </row>
    <row r="1494" spans="2:41" ht="13.5" hidden="1" customHeight="1" outlineLevel="1" x14ac:dyDescent="0.35">
      <c r="B1494" s="753"/>
      <c r="C1494" s="753"/>
      <c r="D1494" s="738" t="s">
        <v>1258</v>
      </c>
      <c r="E1494" s="753"/>
      <c r="F1494" s="508" t="s">
        <v>3773</v>
      </c>
      <c r="G1494" s="506" t="s">
        <v>2271</v>
      </c>
      <c r="H1494" s="506" t="s">
        <v>2271</v>
      </c>
      <c r="I1494" s="506" t="s">
        <v>2271</v>
      </c>
      <c r="J1494" s="506" t="s">
        <v>2271</v>
      </c>
      <c r="K1494" s="506" t="s">
        <v>2271</v>
      </c>
      <c r="L1494" s="506" t="s">
        <v>2271</v>
      </c>
      <c r="M1494" s="506" t="s">
        <v>2271</v>
      </c>
      <c r="N1494" s="506" t="s">
        <v>2271</v>
      </c>
      <c r="O1494" s="506" t="s">
        <v>2271</v>
      </c>
      <c r="P1494" s="506" t="s">
        <v>2271</v>
      </c>
      <c r="Q1494" s="506" t="s">
        <v>2271</v>
      </c>
      <c r="R1494" s="506" t="s">
        <v>2271</v>
      </c>
      <c r="S1494" s="506" t="s">
        <v>2271</v>
      </c>
      <c r="T1494" s="506" t="s">
        <v>2271</v>
      </c>
      <c r="U1494" s="506" t="s">
        <v>2271</v>
      </c>
      <c r="V1494" s="506" t="s">
        <v>2271</v>
      </c>
      <c r="W1494" s="506" t="s">
        <v>2271</v>
      </c>
      <c r="X1494" s="506" t="s">
        <v>2271</v>
      </c>
      <c r="Y1494" s="506" t="s">
        <v>2271</v>
      </c>
      <c r="Z1494" s="506" t="s">
        <v>2271</v>
      </c>
      <c r="AA1494" s="506" t="s">
        <v>2271</v>
      </c>
      <c r="AB1494" s="506" t="s">
        <v>2271</v>
      </c>
      <c r="AC1494" s="506" t="s">
        <v>2271</v>
      </c>
      <c r="AD1494" s="506" t="s">
        <v>2271</v>
      </c>
      <c r="AE1494" s="506" t="s">
        <v>2271</v>
      </c>
      <c r="AF1494" s="506" t="s">
        <v>2271</v>
      </c>
      <c r="AG1494" s="506" t="s">
        <v>2271</v>
      </c>
      <c r="AH1494" s="506" t="s">
        <v>2271</v>
      </c>
      <c r="AI1494" s="506" t="s">
        <v>2271</v>
      </c>
      <c r="AJ1494" s="506" t="s">
        <v>2271</v>
      </c>
      <c r="AK1494" s="506" t="s">
        <v>2271</v>
      </c>
      <c r="AL1494" s="506" t="s">
        <v>2271</v>
      </c>
      <c r="AM1494" s="506" t="s">
        <v>2271</v>
      </c>
      <c r="AN1494" s="506" t="s">
        <v>2271</v>
      </c>
      <c r="AO1494" s="753"/>
    </row>
    <row r="1495" spans="2:41" ht="13.5" hidden="1" customHeight="1" outlineLevel="1" x14ac:dyDescent="0.35">
      <c r="B1495" s="753"/>
      <c r="C1495" s="753"/>
      <c r="D1495" s="738" t="s">
        <v>432</v>
      </c>
      <c r="E1495" s="753"/>
      <c r="F1495" s="508" t="s">
        <v>3774</v>
      </c>
      <c r="G1495" s="506" t="s">
        <v>2271</v>
      </c>
      <c r="H1495" s="506" t="s">
        <v>2271</v>
      </c>
      <c r="I1495" s="506" t="s">
        <v>2271</v>
      </c>
      <c r="J1495" s="506" t="s">
        <v>2271</v>
      </c>
      <c r="K1495" s="506" t="s">
        <v>2271</v>
      </c>
      <c r="L1495" s="506" t="s">
        <v>2271</v>
      </c>
      <c r="M1495" s="506" t="s">
        <v>2271</v>
      </c>
      <c r="N1495" s="506" t="s">
        <v>2271</v>
      </c>
      <c r="O1495" s="506" t="s">
        <v>2271</v>
      </c>
      <c r="P1495" s="506" t="s">
        <v>2271</v>
      </c>
      <c r="Q1495" s="506" t="s">
        <v>2271</v>
      </c>
      <c r="R1495" s="506" t="s">
        <v>2271</v>
      </c>
      <c r="S1495" s="506" t="s">
        <v>2271</v>
      </c>
      <c r="T1495" s="506" t="s">
        <v>2271</v>
      </c>
      <c r="U1495" s="506" t="s">
        <v>2271</v>
      </c>
      <c r="V1495" s="506" t="s">
        <v>2271</v>
      </c>
      <c r="W1495" s="506" t="s">
        <v>2271</v>
      </c>
      <c r="X1495" s="506" t="s">
        <v>2271</v>
      </c>
      <c r="Y1495" s="506" t="s">
        <v>2271</v>
      </c>
      <c r="Z1495" s="506" t="s">
        <v>2271</v>
      </c>
      <c r="AA1495" s="506" t="s">
        <v>2271</v>
      </c>
      <c r="AB1495" s="506" t="s">
        <v>2271</v>
      </c>
      <c r="AC1495" s="506" t="s">
        <v>2271</v>
      </c>
      <c r="AD1495" s="506" t="s">
        <v>2271</v>
      </c>
      <c r="AE1495" s="506" t="s">
        <v>2271</v>
      </c>
      <c r="AF1495" s="506" t="s">
        <v>2271</v>
      </c>
      <c r="AG1495" s="506" t="s">
        <v>2271</v>
      </c>
      <c r="AH1495" s="506" t="s">
        <v>2271</v>
      </c>
      <c r="AI1495" s="506" t="s">
        <v>2271</v>
      </c>
      <c r="AJ1495" s="506" t="s">
        <v>2271</v>
      </c>
      <c r="AK1495" s="506" t="s">
        <v>2271</v>
      </c>
      <c r="AL1495" s="506" t="s">
        <v>2271</v>
      </c>
      <c r="AM1495" s="506" t="s">
        <v>2271</v>
      </c>
      <c r="AN1495" s="506" t="s">
        <v>2271</v>
      </c>
      <c r="AO1495" s="753"/>
    </row>
    <row r="1496" spans="2:41" ht="13.5" hidden="1" customHeight="1" outlineLevel="1" x14ac:dyDescent="0.35">
      <c r="B1496" s="753"/>
      <c r="C1496" s="753"/>
      <c r="D1496" s="738" t="s">
        <v>93</v>
      </c>
      <c r="E1496" s="753"/>
      <c r="F1496" s="508" t="s">
        <v>3775</v>
      </c>
      <c r="G1496" s="506" t="s">
        <v>2271</v>
      </c>
      <c r="H1496" s="506" t="s">
        <v>2271</v>
      </c>
      <c r="I1496" s="506" t="s">
        <v>2271</v>
      </c>
      <c r="J1496" s="506" t="s">
        <v>2271</v>
      </c>
      <c r="K1496" s="506" t="s">
        <v>2271</v>
      </c>
      <c r="L1496" s="506" t="s">
        <v>2271</v>
      </c>
      <c r="M1496" s="506" t="s">
        <v>2271</v>
      </c>
      <c r="N1496" s="506" t="s">
        <v>2271</v>
      </c>
      <c r="O1496" s="506" t="s">
        <v>2271</v>
      </c>
      <c r="P1496" s="506" t="s">
        <v>2271</v>
      </c>
      <c r="Q1496" s="506" t="s">
        <v>2271</v>
      </c>
      <c r="R1496" s="506" t="s">
        <v>2271</v>
      </c>
      <c r="S1496" s="506" t="s">
        <v>2271</v>
      </c>
      <c r="T1496" s="506" t="s">
        <v>2271</v>
      </c>
      <c r="U1496" s="506" t="s">
        <v>2271</v>
      </c>
      <c r="V1496" s="506" t="s">
        <v>2271</v>
      </c>
      <c r="W1496" s="506" t="s">
        <v>2271</v>
      </c>
      <c r="X1496" s="506" t="s">
        <v>2271</v>
      </c>
      <c r="Y1496" s="506" t="s">
        <v>2271</v>
      </c>
      <c r="Z1496" s="506" t="s">
        <v>2271</v>
      </c>
      <c r="AA1496" s="506" t="s">
        <v>2271</v>
      </c>
      <c r="AB1496" s="506" t="s">
        <v>2271</v>
      </c>
      <c r="AC1496" s="506" t="s">
        <v>2271</v>
      </c>
      <c r="AD1496" s="506" t="s">
        <v>2271</v>
      </c>
      <c r="AE1496" s="506" t="s">
        <v>2271</v>
      </c>
      <c r="AF1496" s="506" t="s">
        <v>2271</v>
      </c>
      <c r="AG1496" s="506" t="s">
        <v>2271</v>
      </c>
      <c r="AH1496" s="506" t="s">
        <v>2271</v>
      </c>
      <c r="AI1496" s="506" t="s">
        <v>2271</v>
      </c>
      <c r="AJ1496" s="506" t="s">
        <v>2271</v>
      </c>
      <c r="AK1496" s="506" t="s">
        <v>2271</v>
      </c>
      <c r="AL1496" s="506" t="s">
        <v>2271</v>
      </c>
      <c r="AM1496" s="506" t="s">
        <v>2271</v>
      </c>
      <c r="AN1496" s="506" t="s">
        <v>2271</v>
      </c>
      <c r="AO1496" s="753"/>
    </row>
    <row r="1497" spans="2:41" ht="13.5" hidden="1" customHeight="1" outlineLevel="1" x14ac:dyDescent="0.35">
      <c r="B1497" s="753"/>
      <c r="C1497" s="753"/>
      <c r="D1497" s="737" t="s">
        <v>1259</v>
      </c>
      <c r="E1497" s="753"/>
      <c r="F1497" s="508" t="s">
        <v>3776</v>
      </c>
      <c r="G1497" s="506" t="s">
        <v>2271</v>
      </c>
      <c r="H1497" s="506" t="s">
        <v>2271</v>
      </c>
      <c r="I1497" s="506" t="s">
        <v>2271</v>
      </c>
      <c r="J1497" s="506" t="s">
        <v>2271</v>
      </c>
      <c r="K1497" s="506" t="s">
        <v>2271</v>
      </c>
      <c r="L1497" s="506" t="s">
        <v>2271</v>
      </c>
      <c r="M1497" s="506" t="s">
        <v>2271</v>
      </c>
      <c r="N1497" s="506" t="s">
        <v>2271</v>
      </c>
      <c r="O1497" s="506" t="s">
        <v>2271</v>
      </c>
      <c r="P1497" s="506" t="s">
        <v>2271</v>
      </c>
      <c r="Q1497" s="506" t="s">
        <v>2271</v>
      </c>
      <c r="R1497" s="506" t="s">
        <v>2271</v>
      </c>
      <c r="S1497" s="506" t="s">
        <v>2271</v>
      </c>
      <c r="T1497" s="506" t="s">
        <v>2271</v>
      </c>
      <c r="U1497" s="506" t="s">
        <v>2271</v>
      </c>
      <c r="V1497" s="506" t="s">
        <v>2271</v>
      </c>
      <c r="W1497" s="506" t="s">
        <v>2271</v>
      </c>
      <c r="X1497" s="506" t="s">
        <v>2271</v>
      </c>
      <c r="Y1497" s="506" t="s">
        <v>2271</v>
      </c>
      <c r="Z1497" s="506" t="s">
        <v>2271</v>
      </c>
      <c r="AA1497" s="506" t="s">
        <v>2271</v>
      </c>
      <c r="AB1497" s="506" t="s">
        <v>2271</v>
      </c>
      <c r="AC1497" s="506" t="s">
        <v>2271</v>
      </c>
      <c r="AD1497" s="506" t="s">
        <v>2271</v>
      </c>
      <c r="AE1497" s="506" t="s">
        <v>2271</v>
      </c>
      <c r="AF1497" s="506" t="s">
        <v>2271</v>
      </c>
      <c r="AG1497" s="506" t="s">
        <v>2271</v>
      </c>
      <c r="AH1497" s="506" t="s">
        <v>2271</v>
      </c>
      <c r="AI1497" s="506" t="s">
        <v>2271</v>
      </c>
      <c r="AJ1497" s="506" t="s">
        <v>2271</v>
      </c>
      <c r="AK1497" s="506" t="s">
        <v>2271</v>
      </c>
      <c r="AL1497" s="506" t="s">
        <v>2271</v>
      </c>
      <c r="AM1497" s="506" t="s">
        <v>2271</v>
      </c>
      <c r="AN1497" s="506" t="s">
        <v>2271</v>
      </c>
      <c r="AO1497" s="753"/>
    </row>
    <row r="1498" spans="2:41" ht="13.5" hidden="1" customHeight="1" outlineLevel="1" x14ac:dyDescent="0.35">
      <c r="B1498" s="753"/>
      <c r="C1498" s="753"/>
      <c r="D1498" s="737" t="s">
        <v>1260</v>
      </c>
      <c r="E1498" s="753"/>
      <c r="F1498" s="508" t="s">
        <v>3777</v>
      </c>
      <c r="G1498" s="506" t="s">
        <v>2271</v>
      </c>
      <c r="H1498" s="506" t="s">
        <v>2271</v>
      </c>
      <c r="I1498" s="506" t="s">
        <v>2271</v>
      </c>
      <c r="J1498" s="506" t="s">
        <v>2271</v>
      </c>
      <c r="K1498" s="506" t="s">
        <v>2271</v>
      </c>
      <c r="L1498" s="506" t="s">
        <v>2271</v>
      </c>
      <c r="M1498" s="506" t="s">
        <v>2271</v>
      </c>
      <c r="N1498" s="506" t="s">
        <v>2271</v>
      </c>
      <c r="O1498" s="506" t="s">
        <v>2271</v>
      </c>
      <c r="P1498" s="506" t="s">
        <v>2271</v>
      </c>
      <c r="Q1498" s="506" t="s">
        <v>2271</v>
      </c>
      <c r="R1498" s="506" t="s">
        <v>2271</v>
      </c>
      <c r="S1498" s="506" t="s">
        <v>2271</v>
      </c>
      <c r="T1498" s="506" t="s">
        <v>2271</v>
      </c>
      <c r="U1498" s="506" t="s">
        <v>2271</v>
      </c>
      <c r="V1498" s="506" t="s">
        <v>2271</v>
      </c>
      <c r="W1498" s="506" t="s">
        <v>2271</v>
      </c>
      <c r="X1498" s="506" t="s">
        <v>2271</v>
      </c>
      <c r="Y1498" s="506" t="s">
        <v>2271</v>
      </c>
      <c r="Z1498" s="506" t="s">
        <v>2271</v>
      </c>
      <c r="AA1498" s="506" t="s">
        <v>2271</v>
      </c>
      <c r="AB1498" s="506" t="s">
        <v>2271</v>
      </c>
      <c r="AC1498" s="506" t="s">
        <v>2271</v>
      </c>
      <c r="AD1498" s="506" t="s">
        <v>2271</v>
      </c>
      <c r="AE1498" s="506" t="s">
        <v>2271</v>
      </c>
      <c r="AF1498" s="506" t="s">
        <v>2271</v>
      </c>
      <c r="AG1498" s="506" t="s">
        <v>2271</v>
      </c>
      <c r="AH1498" s="506" t="s">
        <v>2271</v>
      </c>
      <c r="AI1498" s="506" t="s">
        <v>2271</v>
      </c>
      <c r="AJ1498" s="506" t="s">
        <v>2271</v>
      </c>
      <c r="AK1498" s="506" t="s">
        <v>2271</v>
      </c>
      <c r="AL1498" s="506" t="s">
        <v>2271</v>
      </c>
      <c r="AM1498" s="506" t="s">
        <v>2271</v>
      </c>
      <c r="AN1498" s="506" t="s">
        <v>2271</v>
      </c>
      <c r="AO1498" s="753"/>
    </row>
    <row r="1499" spans="2:41" ht="13.5" hidden="1" customHeight="1" outlineLevel="1" x14ac:dyDescent="0.35">
      <c r="B1499" s="318"/>
      <c r="C1499" s="753"/>
      <c r="D1499" s="739" t="s">
        <v>1261</v>
      </c>
      <c r="E1499" s="318"/>
      <c r="F1499" s="508" t="s">
        <v>3778</v>
      </c>
      <c r="G1499" s="506" t="s">
        <v>2271</v>
      </c>
      <c r="H1499" s="506" t="s">
        <v>2271</v>
      </c>
      <c r="I1499" s="506" t="s">
        <v>2271</v>
      </c>
      <c r="J1499" s="506" t="s">
        <v>2271</v>
      </c>
      <c r="K1499" s="506" t="s">
        <v>2271</v>
      </c>
      <c r="L1499" s="506" t="s">
        <v>2271</v>
      </c>
      <c r="M1499" s="506" t="s">
        <v>2271</v>
      </c>
      <c r="N1499" s="506" t="s">
        <v>2271</v>
      </c>
      <c r="O1499" s="506" t="s">
        <v>2271</v>
      </c>
      <c r="P1499" s="506" t="s">
        <v>2271</v>
      </c>
      <c r="Q1499" s="506" t="s">
        <v>2271</v>
      </c>
      <c r="R1499" s="506" t="s">
        <v>2271</v>
      </c>
      <c r="S1499" s="506" t="s">
        <v>2271</v>
      </c>
      <c r="T1499" s="506" t="s">
        <v>2271</v>
      </c>
      <c r="U1499" s="506" t="s">
        <v>2271</v>
      </c>
      <c r="V1499" s="506" t="s">
        <v>2271</v>
      </c>
      <c r="W1499" s="506" t="s">
        <v>2271</v>
      </c>
      <c r="X1499" s="506" t="s">
        <v>2271</v>
      </c>
      <c r="Y1499" s="506" t="s">
        <v>2271</v>
      </c>
      <c r="Z1499" s="506" t="s">
        <v>2271</v>
      </c>
      <c r="AA1499" s="506" t="s">
        <v>2271</v>
      </c>
      <c r="AB1499" s="506" t="s">
        <v>2271</v>
      </c>
      <c r="AC1499" s="506" t="s">
        <v>2271</v>
      </c>
      <c r="AD1499" s="506" t="s">
        <v>2271</v>
      </c>
      <c r="AE1499" s="506" t="s">
        <v>2271</v>
      </c>
      <c r="AF1499" s="506" t="s">
        <v>2271</v>
      </c>
      <c r="AG1499" s="506" t="s">
        <v>2271</v>
      </c>
      <c r="AH1499" s="506" t="s">
        <v>2271</v>
      </c>
      <c r="AI1499" s="506" t="s">
        <v>2271</v>
      </c>
      <c r="AJ1499" s="506" t="s">
        <v>2271</v>
      </c>
      <c r="AK1499" s="506" t="s">
        <v>2271</v>
      </c>
      <c r="AL1499" s="506" t="s">
        <v>2271</v>
      </c>
      <c r="AM1499" s="506" t="s">
        <v>2271</v>
      </c>
      <c r="AN1499" s="506" t="s">
        <v>2271</v>
      </c>
      <c r="AO1499" s="753"/>
    </row>
    <row r="1500" spans="2:41" ht="13.5" hidden="1" customHeight="1" outlineLevel="1" x14ac:dyDescent="0.35">
      <c r="B1500" s="318"/>
      <c r="C1500" s="753"/>
      <c r="D1500" s="738" t="s">
        <v>1262</v>
      </c>
      <c r="E1500" s="318"/>
      <c r="F1500" s="508" t="s">
        <v>3779</v>
      </c>
      <c r="G1500" s="506" t="s">
        <v>2271</v>
      </c>
      <c r="H1500" s="506" t="s">
        <v>2271</v>
      </c>
      <c r="I1500" s="506" t="s">
        <v>2271</v>
      </c>
      <c r="J1500" s="506" t="s">
        <v>2271</v>
      </c>
      <c r="K1500" s="506" t="s">
        <v>2271</v>
      </c>
      <c r="L1500" s="506" t="s">
        <v>2271</v>
      </c>
      <c r="M1500" s="506" t="s">
        <v>2271</v>
      </c>
      <c r="N1500" s="506" t="s">
        <v>2271</v>
      </c>
      <c r="O1500" s="506" t="s">
        <v>2271</v>
      </c>
      <c r="P1500" s="506" t="s">
        <v>2271</v>
      </c>
      <c r="Q1500" s="506" t="s">
        <v>2271</v>
      </c>
      <c r="R1500" s="506" t="s">
        <v>2271</v>
      </c>
      <c r="S1500" s="506" t="s">
        <v>2271</v>
      </c>
      <c r="T1500" s="506" t="s">
        <v>2271</v>
      </c>
      <c r="U1500" s="506" t="s">
        <v>2271</v>
      </c>
      <c r="V1500" s="506" t="s">
        <v>2271</v>
      </c>
      <c r="W1500" s="506" t="s">
        <v>2271</v>
      </c>
      <c r="X1500" s="506" t="s">
        <v>2271</v>
      </c>
      <c r="Y1500" s="506" t="s">
        <v>2271</v>
      </c>
      <c r="Z1500" s="506" t="s">
        <v>2271</v>
      </c>
      <c r="AA1500" s="506" t="s">
        <v>2271</v>
      </c>
      <c r="AB1500" s="506" t="s">
        <v>2271</v>
      </c>
      <c r="AC1500" s="506" t="s">
        <v>2271</v>
      </c>
      <c r="AD1500" s="506" t="s">
        <v>2271</v>
      </c>
      <c r="AE1500" s="506" t="s">
        <v>2271</v>
      </c>
      <c r="AF1500" s="506" t="s">
        <v>2271</v>
      </c>
      <c r="AG1500" s="506" t="s">
        <v>2271</v>
      </c>
      <c r="AH1500" s="506" t="s">
        <v>2271</v>
      </c>
      <c r="AI1500" s="506" t="s">
        <v>2271</v>
      </c>
      <c r="AJ1500" s="506" t="s">
        <v>2271</v>
      </c>
      <c r="AK1500" s="506" t="s">
        <v>2271</v>
      </c>
      <c r="AL1500" s="506" t="s">
        <v>2271</v>
      </c>
      <c r="AM1500" s="506" t="s">
        <v>2271</v>
      </c>
      <c r="AN1500" s="506" t="s">
        <v>2271</v>
      </c>
      <c r="AO1500" s="753"/>
    </row>
    <row r="1501" spans="2:41" ht="13.5" hidden="1" customHeight="1" outlineLevel="1" x14ac:dyDescent="0.35">
      <c r="B1501" s="318"/>
      <c r="C1501" s="753"/>
      <c r="D1501" s="738" t="s">
        <v>93</v>
      </c>
      <c r="E1501" s="318"/>
      <c r="F1501" s="508" t="s">
        <v>3780</v>
      </c>
      <c r="G1501" s="506" t="s">
        <v>2271</v>
      </c>
      <c r="H1501" s="506" t="s">
        <v>2271</v>
      </c>
      <c r="I1501" s="506" t="s">
        <v>2271</v>
      </c>
      <c r="J1501" s="506" t="s">
        <v>2271</v>
      </c>
      <c r="K1501" s="506" t="s">
        <v>2271</v>
      </c>
      <c r="L1501" s="506" t="s">
        <v>2271</v>
      </c>
      <c r="M1501" s="506" t="s">
        <v>2271</v>
      </c>
      <c r="N1501" s="506" t="s">
        <v>2271</v>
      </c>
      <c r="O1501" s="506" t="s">
        <v>2271</v>
      </c>
      <c r="P1501" s="506" t="s">
        <v>2271</v>
      </c>
      <c r="Q1501" s="506" t="s">
        <v>2271</v>
      </c>
      <c r="R1501" s="506" t="s">
        <v>2271</v>
      </c>
      <c r="S1501" s="506" t="s">
        <v>2271</v>
      </c>
      <c r="T1501" s="506" t="s">
        <v>2271</v>
      </c>
      <c r="U1501" s="506" t="s">
        <v>2271</v>
      </c>
      <c r="V1501" s="506" t="s">
        <v>2271</v>
      </c>
      <c r="W1501" s="506" t="s">
        <v>2271</v>
      </c>
      <c r="X1501" s="506" t="s">
        <v>2271</v>
      </c>
      <c r="Y1501" s="506" t="s">
        <v>2271</v>
      </c>
      <c r="Z1501" s="506" t="s">
        <v>2271</v>
      </c>
      <c r="AA1501" s="506" t="s">
        <v>2271</v>
      </c>
      <c r="AB1501" s="506" t="s">
        <v>2271</v>
      </c>
      <c r="AC1501" s="506" t="s">
        <v>2271</v>
      </c>
      <c r="AD1501" s="506" t="s">
        <v>2271</v>
      </c>
      <c r="AE1501" s="506" t="s">
        <v>2271</v>
      </c>
      <c r="AF1501" s="506" t="s">
        <v>2271</v>
      </c>
      <c r="AG1501" s="506" t="s">
        <v>2271</v>
      </c>
      <c r="AH1501" s="506" t="s">
        <v>2271</v>
      </c>
      <c r="AI1501" s="506" t="s">
        <v>2271</v>
      </c>
      <c r="AJ1501" s="506" t="s">
        <v>2271</v>
      </c>
      <c r="AK1501" s="506" t="s">
        <v>2271</v>
      </c>
      <c r="AL1501" s="506" t="s">
        <v>2271</v>
      </c>
      <c r="AM1501" s="506" t="s">
        <v>2271</v>
      </c>
      <c r="AN1501" s="506" t="s">
        <v>2271</v>
      </c>
      <c r="AO1501" s="318"/>
    </row>
    <row r="1502" spans="2:41" ht="13.5" hidden="1" customHeight="1" outlineLevel="1" x14ac:dyDescent="0.35">
      <c r="B1502" s="318"/>
      <c r="C1502" s="753"/>
      <c r="D1502" s="737" t="s">
        <v>1263</v>
      </c>
      <c r="E1502" s="318"/>
      <c r="F1502" s="508" t="s">
        <v>3781</v>
      </c>
      <c r="G1502" s="506" t="s">
        <v>2271</v>
      </c>
      <c r="H1502" s="506" t="s">
        <v>2271</v>
      </c>
      <c r="I1502" s="506" t="s">
        <v>2271</v>
      </c>
      <c r="J1502" s="506" t="s">
        <v>2271</v>
      </c>
      <c r="K1502" s="506" t="s">
        <v>2271</v>
      </c>
      <c r="L1502" s="506" t="s">
        <v>2271</v>
      </c>
      <c r="M1502" s="506" t="s">
        <v>2271</v>
      </c>
      <c r="N1502" s="506" t="s">
        <v>2271</v>
      </c>
      <c r="O1502" s="506" t="s">
        <v>2271</v>
      </c>
      <c r="P1502" s="506" t="s">
        <v>2271</v>
      </c>
      <c r="Q1502" s="506" t="s">
        <v>2271</v>
      </c>
      <c r="R1502" s="506" t="s">
        <v>2271</v>
      </c>
      <c r="S1502" s="506" t="s">
        <v>2271</v>
      </c>
      <c r="T1502" s="506" t="s">
        <v>2271</v>
      </c>
      <c r="U1502" s="506" t="s">
        <v>2271</v>
      </c>
      <c r="V1502" s="506" t="s">
        <v>2271</v>
      </c>
      <c r="W1502" s="506" t="s">
        <v>2271</v>
      </c>
      <c r="X1502" s="506" t="s">
        <v>2271</v>
      </c>
      <c r="Y1502" s="506" t="s">
        <v>2271</v>
      </c>
      <c r="Z1502" s="506" t="s">
        <v>2271</v>
      </c>
      <c r="AA1502" s="506" t="s">
        <v>2271</v>
      </c>
      <c r="AB1502" s="506" t="s">
        <v>2271</v>
      </c>
      <c r="AC1502" s="506" t="s">
        <v>2271</v>
      </c>
      <c r="AD1502" s="506" t="s">
        <v>2271</v>
      </c>
      <c r="AE1502" s="506" t="s">
        <v>2271</v>
      </c>
      <c r="AF1502" s="506" t="s">
        <v>2271</v>
      </c>
      <c r="AG1502" s="506" t="s">
        <v>2271</v>
      </c>
      <c r="AH1502" s="506" t="s">
        <v>2271</v>
      </c>
      <c r="AI1502" s="506" t="s">
        <v>2271</v>
      </c>
      <c r="AJ1502" s="506" t="s">
        <v>2271</v>
      </c>
      <c r="AK1502" s="506" t="s">
        <v>2271</v>
      </c>
      <c r="AL1502" s="506" t="s">
        <v>2271</v>
      </c>
      <c r="AM1502" s="506" t="s">
        <v>2271</v>
      </c>
      <c r="AN1502" s="506" t="s">
        <v>2271</v>
      </c>
      <c r="AO1502" s="318"/>
    </row>
    <row r="1503" spans="2:41" ht="13.5" hidden="1" customHeight="1" outlineLevel="1" x14ac:dyDescent="0.35">
      <c r="B1503" s="318"/>
      <c r="C1503" s="753"/>
      <c r="D1503" s="738" t="s">
        <v>1014</v>
      </c>
      <c r="E1503" s="318"/>
      <c r="F1503" s="508" t="s">
        <v>3782</v>
      </c>
      <c r="G1503" s="506" t="s">
        <v>2271</v>
      </c>
      <c r="H1503" s="506" t="s">
        <v>2271</v>
      </c>
      <c r="I1503" s="506" t="s">
        <v>2271</v>
      </c>
      <c r="J1503" s="506" t="s">
        <v>2271</v>
      </c>
      <c r="K1503" s="506" t="s">
        <v>2271</v>
      </c>
      <c r="L1503" s="506" t="s">
        <v>2271</v>
      </c>
      <c r="M1503" s="506" t="s">
        <v>2271</v>
      </c>
      <c r="N1503" s="506" t="s">
        <v>2271</v>
      </c>
      <c r="O1503" s="506" t="s">
        <v>2271</v>
      </c>
      <c r="P1503" s="506" t="s">
        <v>2271</v>
      </c>
      <c r="Q1503" s="506" t="s">
        <v>2271</v>
      </c>
      <c r="R1503" s="506" t="s">
        <v>2271</v>
      </c>
      <c r="S1503" s="506" t="s">
        <v>2271</v>
      </c>
      <c r="T1503" s="506" t="s">
        <v>2271</v>
      </c>
      <c r="U1503" s="506" t="s">
        <v>2271</v>
      </c>
      <c r="V1503" s="506" t="s">
        <v>2271</v>
      </c>
      <c r="W1503" s="506" t="s">
        <v>2271</v>
      </c>
      <c r="X1503" s="506" t="s">
        <v>2271</v>
      </c>
      <c r="Y1503" s="506" t="s">
        <v>2271</v>
      </c>
      <c r="Z1503" s="506" t="s">
        <v>2271</v>
      </c>
      <c r="AA1503" s="506" t="s">
        <v>2271</v>
      </c>
      <c r="AB1503" s="506" t="s">
        <v>2271</v>
      </c>
      <c r="AC1503" s="506" t="s">
        <v>2271</v>
      </c>
      <c r="AD1503" s="506" t="s">
        <v>2271</v>
      </c>
      <c r="AE1503" s="506" t="s">
        <v>2271</v>
      </c>
      <c r="AF1503" s="506" t="s">
        <v>2271</v>
      </c>
      <c r="AG1503" s="506" t="s">
        <v>2271</v>
      </c>
      <c r="AH1503" s="506" t="s">
        <v>2271</v>
      </c>
      <c r="AI1503" s="506" t="s">
        <v>2271</v>
      </c>
      <c r="AJ1503" s="506" t="s">
        <v>2271</v>
      </c>
      <c r="AK1503" s="506" t="s">
        <v>2271</v>
      </c>
      <c r="AL1503" s="506" t="s">
        <v>2271</v>
      </c>
      <c r="AM1503" s="506" t="s">
        <v>2271</v>
      </c>
      <c r="AN1503" s="506" t="s">
        <v>2271</v>
      </c>
      <c r="AO1503" s="318"/>
    </row>
    <row r="1504" spans="2:41" ht="13.5" hidden="1" customHeight="1" outlineLevel="1" x14ac:dyDescent="0.35">
      <c r="B1504" s="318"/>
      <c r="C1504" s="753"/>
      <c r="D1504" s="738" t="s">
        <v>1262</v>
      </c>
      <c r="E1504" s="318"/>
      <c r="F1504" s="508" t="s">
        <v>3783</v>
      </c>
      <c r="G1504" s="506" t="s">
        <v>2271</v>
      </c>
      <c r="H1504" s="506" t="s">
        <v>2271</v>
      </c>
      <c r="I1504" s="506" t="s">
        <v>2271</v>
      </c>
      <c r="J1504" s="506" t="s">
        <v>2271</v>
      </c>
      <c r="K1504" s="506" t="s">
        <v>2271</v>
      </c>
      <c r="L1504" s="506" t="s">
        <v>2271</v>
      </c>
      <c r="M1504" s="506" t="s">
        <v>2271</v>
      </c>
      <c r="N1504" s="506" t="s">
        <v>2271</v>
      </c>
      <c r="O1504" s="506" t="s">
        <v>2271</v>
      </c>
      <c r="P1504" s="506" t="s">
        <v>2271</v>
      </c>
      <c r="Q1504" s="506" t="s">
        <v>2271</v>
      </c>
      <c r="R1504" s="506" t="s">
        <v>2271</v>
      </c>
      <c r="S1504" s="506" t="s">
        <v>2271</v>
      </c>
      <c r="T1504" s="506" t="s">
        <v>2271</v>
      </c>
      <c r="U1504" s="506" t="s">
        <v>2271</v>
      </c>
      <c r="V1504" s="506" t="s">
        <v>2271</v>
      </c>
      <c r="W1504" s="506" t="s">
        <v>2271</v>
      </c>
      <c r="X1504" s="506" t="s">
        <v>2271</v>
      </c>
      <c r="Y1504" s="506" t="s">
        <v>2271</v>
      </c>
      <c r="Z1504" s="506" t="s">
        <v>2271</v>
      </c>
      <c r="AA1504" s="506" t="s">
        <v>2271</v>
      </c>
      <c r="AB1504" s="506" t="s">
        <v>2271</v>
      </c>
      <c r="AC1504" s="506" t="s">
        <v>2271</v>
      </c>
      <c r="AD1504" s="506" t="s">
        <v>2271</v>
      </c>
      <c r="AE1504" s="506" t="s">
        <v>2271</v>
      </c>
      <c r="AF1504" s="506" t="s">
        <v>2271</v>
      </c>
      <c r="AG1504" s="506" t="s">
        <v>2271</v>
      </c>
      <c r="AH1504" s="506" t="s">
        <v>2271</v>
      </c>
      <c r="AI1504" s="506" t="s">
        <v>2271</v>
      </c>
      <c r="AJ1504" s="506" t="s">
        <v>2271</v>
      </c>
      <c r="AK1504" s="506" t="s">
        <v>2271</v>
      </c>
      <c r="AL1504" s="506" t="s">
        <v>2271</v>
      </c>
      <c r="AM1504" s="506" t="s">
        <v>2271</v>
      </c>
      <c r="AN1504" s="506" t="s">
        <v>2271</v>
      </c>
      <c r="AO1504" s="318"/>
    </row>
    <row r="1505" spans="2:41" ht="13.5" hidden="1" customHeight="1" outlineLevel="1" x14ac:dyDescent="0.35">
      <c r="B1505" s="318"/>
      <c r="C1505" s="753"/>
      <c r="D1505" s="738" t="s">
        <v>93</v>
      </c>
      <c r="E1505" s="318"/>
      <c r="F1505" s="508" t="s">
        <v>3784</v>
      </c>
      <c r="G1505" s="506" t="s">
        <v>2271</v>
      </c>
      <c r="H1505" s="506" t="s">
        <v>2271</v>
      </c>
      <c r="I1505" s="506" t="s">
        <v>2271</v>
      </c>
      <c r="J1505" s="506" t="s">
        <v>2271</v>
      </c>
      <c r="K1505" s="506" t="s">
        <v>2271</v>
      </c>
      <c r="L1505" s="506" t="s">
        <v>2271</v>
      </c>
      <c r="M1505" s="506" t="s">
        <v>2271</v>
      </c>
      <c r="N1505" s="506" t="s">
        <v>2271</v>
      </c>
      <c r="O1505" s="506" t="s">
        <v>2271</v>
      </c>
      <c r="P1505" s="506" t="s">
        <v>2271</v>
      </c>
      <c r="Q1505" s="506" t="s">
        <v>2271</v>
      </c>
      <c r="R1505" s="506" t="s">
        <v>2271</v>
      </c>
      <c r="S1505" s="506" t="s">
        <v>2271</v>
      </c>
      <c r="T1505" s="506" t="s">
        <v>2271</v>
      </c>
      <c r="U1505" s="506" t="s">
        <v>2271</v>
      </c>
      <c r="V1505" s="506" t="s">
        <v>2271</v>
      </c>
      <c r="W1505" s="506" t="s">
        <v>2271</v>
      </c>
      <c r="X1505" s="506" t="s">
        <v>2271</v>
      </c>
      <c r="Y1505" s="506" t="s">
        <v>2271</v>
      </c>
      <c r="Z1505" s="506" t="s">
        <v>2271</v>
      </c>
      <c r="AA1505" s="506" t="s">
        <v>2271</v>
      </c>
      <c r="AB1505" s="506" t="s">
        <v>2271</v>
      </c>
      <c r="AC1505" s="506" t="s">
        <v>2271</v>
      </c>
      <c r="AD1505" s="506" t="s">
        <v>2271</v>
      </c>
      <c r="AE1505" s="506" t="s">
        <v>2271</v>
      </c>
      <c r="AF1505" s="506" t="s">
        <v>2271</v>
      </c>
      <c r="AG1505" s="506" t="s">
        <v>2271</v>
      </c>
      <c r="AH1505" s="506" t="s">
        <v>2271</v>
      </c>
      <c r="AI1505" s="506" t="s">
        <v>2271</v>
      </c>
      <c r="AJ1505" s="506" t="s">
        <v>2271</v>
      </c>
      <c r="AK1505" s="506" t="s">
        <v>2271</v>
      </c>
      <c r="AL1505" s="506" t="s">
        <v>2271</v>
      </c>
      <c r="AM1505" s="506" t="s">
        <v>2271</v>
      </c>
      <c r="AN1505" s="506" t="s">
        <v>2271</v>
      </c>
      <c r="AO1505" s="318"/>
    </row>
    <row r="1506" spans="2:41" ht="13.5" hidden="1" customHeight="1" outlineLevel="1" x14ac:dyDescent="0.35">
      <c r="B1506" s="318"/>
      <c r="C1506" s="753"/>
      <c r="D1506" s="737" t="s">
        <v>1264</v>
      </c>
      <c r="E1506" s="318"/>
      <c r="F1506" s="508" t="s">
        <v>3785</v>
      </c>
      <c r="G1506" s="506" t="s">
        <v>2271</v>
      </c>
      <c r="H1506" s="506" t="s">
        <v>2271</v>
      </c>
      <c r="I1506" s="506" t="s">
        <v>2271</v>
      </c>
      <c r="J1506" s="506" t="s">
        <v>2271</v>
      </c>
      <c r="K1506" s="506" t="s">
        <v>2271</v>
      </c>
      <c r="L1506" s="506" t="s">
        <v>2271</v>
      </c>
      <c r="M1506" s="506" t="s">
        <v>2271</v>
      </c>
      <c r="N1506" s="506" t="s">
        <v>2271</v>
      </c>
      <c r="O1506" s="506" t="s">
        <v>2271</v>
      </c>
      <c r="P1506" s="506" t="s">
        <v>2271</v>
      </c>
      <c r="Q1506" s="506" t="s">
        <v>2271</v>
      </c>
      <c r="R1506" s="506" t="s">
        <v>2271</v>
      </c>
      <c r="S1506" s="506" t="s">
        <v>2271</v>
      </c>
      <c r="T1506" s="506" t="s">
        <v>2271</v>
      </c>
      <c r="U1506" s="506" t="s">
        <v>2271</v>
      </c>
      <c r="V1506" s="506" t="s">
        <v>2271</v>
      </c>
      <c r="W1506" s="506" t="s">
        <v>2271</v>
      </c>
      <c r="X1506" s="506" t="s">
        <v>2271</v>
      </c>
      <c r="Y1506" s="506" t="s">
        <v>2271</v>
      </c>
      <c r="Z1506" s="506" t="s">
        <v>2271</v>
      </c>
      <c r="AA1506" s="506" t="s">
        <v>2271</v>
      </c>
      <c r="AB1506" s="506" t="s">
        <v>2271</v>
      </c>
      <c r="AC1506" s="506" t="s">
        <v>2271</v>
      </c>
      <c r="AD1506" s="506" t="s">
        <v>2271</v>
      </c>
      <c r="AE1506" s="506" t="s">
        <v>2271</v>
      </c>
      <c r="AF1506" s="506" t="s">
        <v>2271</v>
      </c>
      <c r="AG1506" s="506" t="s">
        <v>2271</v>
      </c>
      <c r="AH1506" s="506" t="s">
        <v>2271</v>
      </c>
      <c r="AI1506" s="506" t="s">
        <v>2271</v>
      </c>
      <c r="AJ1506" s="506" t="s">
        <v>2271</v>
      </c>
      <c r="AK1506" s="506" t="s">
        <v>2271</v>
      </c>
      <c r="AL1506" s="506" t="s">
        <v>2271</v>
      </c>
      <c r="AM1506" s="506" t="s">
        <v>2271</v>
      </c>
      <c r="AN1506" s="506" t="s">
        <v>2271</v>
      </c>
      <c r="AO1506" s="318"/>
    </row>
    <row r="1507" spans="2:41" ht="13.5" hidden="1" customHeight="1" outlineLevel="1" x14ac:dyDescent="0.35">
      <c r="B1507" s="318"/>
      <c r="C1507" s="753"/>
      <c r="D1507" s="737" t="s">
        <v>1265</v>
      </c>
      <c r="E1507" s="318"/>
      <c r="F1507" s="508" t="s">
        <v>3786</v>
      </c>
      <c r="G1507" s="506" t="s">
        <v>2271</v>
      </c>
      <c r="H1507" s="506" t="s">
        <v>2271</v>
      </c>
      <c r="I1507" s="506" t="s">
        <v>2271</v>
      </c>
      <c r="J1507" s="506" t="s">
        <v>2271</v>
      </c>
      <c r="K1507" s="506" t="s">
        <v>2271</v>
      </c>
      <c r="L1507" s="506" t="s">
        <v>2271</v>
      </c>
      <c r="M1507" s="506" t="s">
        <v>2271</v>
      </c>
      <c r="N1507" s="506" t="s">
        <v>2271</v>
      </c>
      <c r="O1507" s="506" t="s">
        <v>2271</v>
      </c>
      <c r="P1507" s="506" t="s">
        <v>2271</v>
      </c>
      <c r="Q1507" s="506" t="s">
        <v>2271</v>
      </c>
      <c r="R1507" s="506" t="s">
        <v>2271</v>
      </c>
      <c r="S1507" s="506" t="s">
        <v>2271</v>
      </c>
      <c r="T1507" s="506" t="s">
        <v>2271</v>
      </c>
      <c r="U1507" s="506" t="s">
        <v>2271</v>
      </c>
      <c r="V1507" s="506" t="s">
        <v>2271</v>
      </c>
      <c r="W1507" s="506" t="s">
        <v>2271</v>
      </c>
      <c r="X1507" s="506" t="s">
        <v>2271</v>
      </c>
      <c r="Y1507" s="506" t="s">
        <v>2271</v>
      </c>
      <c r="Z1507" s="506" t="s">
        <v>2271</v>
      </c>
      <c r="AA1507" s="506" t="s">
        <v>2271</v>
      </c>
      <c r="AB1507" s="506" t="s">
        <v>2271</v>
      </c>
      <c r="AC1507" s="506" t="s">
        <v>2271</v>
      </c>
      <c r="AD1507" s="506" t="s">
        <v>2271</v>
      </c>
      <c r="AE1507" s="506" t="s">
        <v>2271</v>
      </c>
      <c r="AF1507" s="506" t="s">
        <v>2271</v>
      </c>
      <c r="AG1507" s="506" t="s">
        <v>2271</v>
      </c>
      <c r="AH1507" s="506" t="s">
        <v>2271</v>
      </c>
      <c r="AI1507" s="506" t="s">
        <v>2271</v>
      </c>
      <c r="AJ1507" s="506" t="s">
        <v>2271</v>
      </c>
      <c r="AK1507" s="506" t="s">
        <v>2271</v>
      </c>
      <c r="AL1507" s="506" t="s">
        <v>2271</v>
      </c>
      <c r="AM1507" s="506" t="s">
        <v>2271</v>
      </c>
      <c r="AN1507" s="506" t="s">
        <v>2271</v>
      </c>
      <c r="AO1507" s="318"/>
    </row>
    <row r="1508" spans="2:41" ht="13.5" hidden="1" customHeight="1" outlineLevel="1" x14ac:dyDescent="0.35">
      <c r="B1508" s="318"/>
      <c r="C1508" s="753"/>
      <c r="D1508" s="738" t="s">
        <v>1266</v>
      </c>
      <c r="E1508" s="318"/>
      <c r="F1508" s="508" t="s">
        <v>3787</v>
      </c>
      <c r="G1508" s="506" t="s">
        <v>2271</v>
      </c>
      <c r="H1508" s="506" t="s">
        <v>2271</v>
      </c>
      <c r="I1508" s="506" t="s">
        <v>2271</v>
      </c>
      <c r="J1508" s="506" t="s">
        <v>2271</v>
      </c>
      <c r="K1508" s="506" t="s">
        <v>2271</v>
      </c>
      <c r="L1508" s="506" t="s">
        <v>2271</v>
      </c>
      <c r="M1508" s="506" t="s">
        <v>2271</v>
      </c>
      <c r="N1508" s="506" t="s">
        <v>2271</v>
      </c>
      <c r="O1508" s="506" t="s">
        <v>2271</v>
      </c>
      <c r="P1508" s="506" t="s">
        <v>2271</v>
      </c>
      <c r="Q1508" s="506" t="s">
        <v>2271</v>
      </c>
      <c r="R1508" s="506" t="s">
        <v>2271</v>
      </c>
      <c r="S1508" s="506" t="s">
        <v>2271</v>
      </c>
      <c r="T1508" s="506" t="s">
        <v>2271</v>
      </c>
      <c r="U1508" s="506" t="s">
        <v>2271</v>
      </c>
      <c r="V1508" s="506" t="s">
        <v>2271</v>
      </c>
      <c r="W1508" s="506" t="s">
        <v>2271</v>
      </c>
      <c r="X1508" s="506" t="s">
        <v>2271</v>
      </c>
      <c r="Y1508" s="506" t="s">
        <v>2271</v>
      </c>
      <c r="Z1508" s="506" t="s">
        <v>2271</v>
      </c>
      <c r="AA1508" s="506" t="s">
        <v>2271</v>
      </c>
      <c r="AB1508" s="506" t="s">
        <v>2271</v>
      </c>
      <c r="AC1508" s="506" t="s">
        <v>2271</v>
      </c>
      <c r="AD1508" s="506" t="s">
        <v>2271</v>
      </c>
      <c r="AE1508" s="506" t="s">
        <v>2271</v>
      </c>
      <c r="AF1508" s="506" t="s">
        <v>2271</v>
      </c>
      <c r="AG1508" s="506" t="s">
        <v>2271</v>
      </c>
      <c r="AH1508" s="506" t="s">
        <v>2271</v>
      </c>
      <c r="AI1508" s="506" t="s">
        <v>2271</v>
      </c>
      <c r="AJ1508" s="506" t="s">
        <v>2271</v>
      </c>
      <c r="AK1508" s="506" t="s">
        <v>2271</v>
      </c>
      <c r="AL1508" s="506" t="s">
        <v>2271</v>
      </c>
      <c r="AM1508" s="506" t="s">
        <v>2271</v>
      </c>
      <c r="AN1508" s="506" t="s">
        <v>2271</v>
      </c>
      <c r="AO1508" s="318"/>
    </row>
    <row r="1509" spans="2:41" ht="13.5" hidden="1" customHeight="1" outlineLevel="1" x14ac:dyDescent="0.35">
      <c r="B1509" s="318"/>
      <c r="C1509" s="753"/>
      <c r="D1509" s="738" t="s">
        <v>1267</v>
      </c>
      <c r="E1509" s="318"/>
      <c r="F1509" s="508" t="s">
        <v>3788</v>
      </c>
      <c r="G1509" s="506" t="s">
        <v>2271</v>
      </c>
      <c r="H1509" s="506" t="s">
        <v>2271</v>
      </c>
      <c r="I1509" s="506" t="s">
        <v>2271</v>
      </c>
      <c r="J1509" s="506" t="s">
        <v>2271</v>
      </c>
      <c r="K1509" s="506" t="s">
        <v>2271</v>
      </c>
      <c r="L1509" s="506" t="s">
        <v>2271</v>
      </c>
      <c r="M1509" s="506" t="s">
        <v>2271</v>
      </c>
      <c r="N1509" s="506" t="s">
        <v>2271</v>
      </c>
      <c r="O1509" s="506" t="s">
        <v>2271</v>
      </c>
      <c r="P1509" s="506" t="s">
        <v>2271</v>
      </c>
      <c r="Q1509" s="506" t="s">
        <v>2271</v>
      </c>
      <c r="R1509" s="506" t="s">
        <v>2271</v>
      </c>
      <c r="S1509" s="506" t="s">
        <v>2271</v>
      </c>
      <c r="T1509" s="506" t="s">
        <v>2271</v>
      </c>
      <c r="U1509" s="506" t="s">
        <v>2271</v>
      </c>
      <c r="V1509" s="506" t="s">
        <v>2271</v>
      </c>
      <c r="W1509" s="506" t="s">
        <v>2271</v>
      </c>
      <c r="X1509" s="506" t="s">
        <v>2271</v>
      </c>
      <c r="Y1509" s="506" t="s">
        <v>2271</v>
      </c>
      <c r="Z1509" s="506" t="s">
        <v>2271</v>
      </c>
      <c r="AA1509" s="506" t="s">
        <v>2271</v>
      </c>
      <c r="AB1509" s="506" t="s">
        <v>2271</v>
      </c>
      <c r="AC1509" s="506" t="s">
        <v>2271</v>
      </c>
      <c r="AD1509" s="506" t="s">
        <v>2271</v>
      </c>
      <c r="AE1509" s="506" t="s">
        <v>2271</v>
      </c>
      <c r="AF1509" s="506" t="s">
        <v>2271</v>
      </c>
      <c r="AG1509" s="506" t="s">
        <v>2271</v>
      </c>
      <c r="AH1509" s="506" t="s">
        <v>2271</v>
      </c>
      <c r="AI1509" s="506" t="s">
        <v>2271</v>
      </c>
      <c r="AJ1509" s="506" t="s">
        <v>2271</v>
      </c>
      <c r="AK1509" s="506" t="s">
        <v>2271</v>
      </c>
      <c r="AL1509" s="506" t="s">
        <v>2271</v>
      </c>
      <c r="AM1509" s="506" t="s">
        <v>2271</v>
      </c>
      <c r="AN1509" s="506" t="s">
        <v>2271</v>
      </c>
      <c r="AO1509" s="318"/>
    </row>
    <row r="1510" spans="2:41" ht="13.5" hidden="1" customHeight="1" outlineLevel="1" x14ac:dyDescent="0.35">
      <c r="B1510" s="318"/>
      <c r="C1510" s="753"/>
      <c r="D1510" s="740" t="s">
        <v>1268</v>
      </c>
      <c r="E1510" s="318"/>
      <c r="F1510" s="508" t="s">
        <v>3789</v>
      </c>
      <c r="G1510" s="506" t="s">
        <v>2271</v>
      </c>
      <c r="H1510" s="506" t="s">
        <v>2271</v>
      </c>
      <c r="I1510" s="506" t="s">
        <v>2271</v>
      </c>
      <c r="J1510" s="506" t="s">
        <v>2271</v>
      </c>
      <c r="K1510" s="506" t="s">
        <v>2271</v>
      </c>
      <c r="L1510" s="506" t="s">
        <v>2271</v>
      </c>
      <c r="M1510" s="506" t="s">
        <v>2271</v>
      </c>
      <c r="N1510" s="506" t="s">
        <v>2271</v>
      </c>
      <c r="O1510" s="506" t="s">
        <v>2271</v>
      </c>
      <c r="P1510" s="506" t="s">
        <v>2271</v>
      </c>
      <c r="Q1510" s="506" t="s">
        <v>2271</v>
      </c>
      <c r="R1510" s="506" t="s">
        <v>2271</v>
      </c>
      <c r="S1510" s="506" t="s">
        <v>2271</v>
      </c>
      <c r="T1510" s="506" t="s">
        <v>2271</v>
      </c>
      <c r="U1510" s="506" t="s">
        <v>2271</v>
      </c>
      <c r="V1510" s="506" t="s">
        <v>2271</v>
      </c>
      <c r="W1510" s="506" t="s">
        <v>2271</v>
      </c>
      <c r="X1510" s="506" t="s">
        <v>2271</v>
      </c>
      <c r="Y1510" s="506" t="s">
        <v>2271</v>
      </c>
      <c r="Z1510" s="506" t="s">
        <v>2271</v>
      </c>
      <c r="AA1510" s="506" t="s">
        <v>2271</v>
      </c>
      <c r="AB1510" s="506" t="s">
        <v>2271</v>
      </c>
      <c r="AC1510" s="506" t="s">
        <v>2271</v>
      </c>
      <c r="AD1510" s="506" t="s">
        <v>2271</v>
      </c>
      <c r="AE1510" s="506" t="s">
        <v>2271</v>
      </c>
      <c r="AF1510" s="506" t="s">
        <v>2271</v>
      </c>
      <c r="AG1510" s="506" t="s">
        <v>2271</v>
      </c>
      <c r="AH1510" s="506" t="s">
        <v>2271</v>
      </c>
      <c r="AI1510" s="506" t="s">
        <v>2271</v>
      </c>
      <c r="AJ1510" s="506" t="s">
        <v>2271</v>
      </c>
      <c r="AK1510" s="506" t="s">
        <v>2271</v>
      </c>
      <c r="AL1510" s="506" t="s">
        <v>2271</v>
      </c>
      <c r="AM1510" s="506" t="s">
        <v>2271</v>
      </c>
      <c r="AN1510" s="506" t="s">
        <v>2271</v>
      </c>
      <c r="AO1510" s="318"/>
    </row>
    <row r="1511" spans="2:41" ht="13.5" hidden="1" customHeight="1" outlineLevel="1" x14ac:dyDescent="0.35">
      <c r="B1511" s="318"/>
      <c r="C1511" s="753"/>
      <c r="D1511" s="740" t="s">
        <v>93</v>
      </c>
      <c r="E1511" s="318"/>
      <c r="F1511" s="508" t="s">
        <v>3790</v>
      </c>
      <c r="G1511" s="506" t="s">
        <v>2271</v>
      </c>
      <c r="H1511" s="506" t="s">
        <v>2271</v>
      </c>
      <c r="I1511" s="506" t="s">
        <v>2271</v>
      </c>
      <c r="J1511" s="506" t="s">
        <v>2271</v>
      </c>
      <c r="K1511" s="506" t="s">
        <v>2271</v>
      </c>
      <c r="L1511" s="506" t="s">
        <v>2271</v>
      </c>
      <c r="M1511" s="506" t="s">
        <v>2271</v>
      </c>
      <c r="N1511" s="506" t="s">
        <v>2271</v>
      </c>
      <c r="O1511" s="506" t="s">
        <v>2271</v>
      </c>
      <c r="P1511" s="506" t="s">
        <v>2271</v>
      </c>
      <c r="Q1511" s="506" t="s">
        <v>2271</v>
      </c>
      <c r="R1511" s="506" t="s">
        <v>2271</v>
      </c>
      <c r="S1511" s="506" t="s">
        <v>2271</v>
      </c>
      <c r="T1511" s="506" t="s">
        <v>2271</v>
      </c>
      <c r="U1511" s="506" t="s">
        <v>2271</v>
      </c>
      <c r="V1511" s="506" t="s">
        <v>2271</v>
      </c>
      <c r="W1511" s="506" t="s">
        <v>2271</v>
      </c>
      <c r="X1511" s="506" t="s">
        <v>2271</v>
      </c>
      <c r="Y1511" s="506" t="s">
        <v>2271</v>
      </c>
      <c r="Z1511" s="506" t="s">
        <v>2271</v>
      </c>
      <c r="AA1511" s="506" t="s">
        <v>2271</v>
      </c>
      <c r="AB1511" s="506" t="s">
        <v>2271</v>
      </c>
      <c r="AC1511" s="506" t="s">
        <v>2271</v>
      </c>
      <c r="AD1511" s="506" t="s">
        <v>2271</v>
      </c>
      <c r="AE1511" s="506" t="s">
        <v>2271</v>
      </c>
      <c r="AF1511" s="506" t="s">
        <v>2271</v>
      </c>
      <c r="AG1511" s="506" t="s">
        <v>2271</v>
      </c>
      <c r="AH1511" s="506" t="s">
        <v>2271</v>
      </c>
      <c r="AI1511" s="506" t="s">
        <v>2271</v>
      </c>
      <c r="AJ1511" s="506" t="s">
        <v>2271</v>
      </c>
      <c r="AK1511" s="506" t="s">
        <v>2271</v>
      </c>
      <c r="AL1511" s="506" t="s">
        <v>2271</v>
      </c>
      <c r="AM1511" s="506" t="s">
        <v>2271</v>
      </c>
      <c r="AN1511" s="506" t="s">
        <v>2271</v>
      </c>
      <c r="AO1511" s="318"/>
    </row>
    <row r="1512" spans="2:41" ht="13.5" hidden="1" customHeight="1" outlineLevel="1" x14ac:dyDescent="0.35">
      <c r="B1512" s="318"/>
      <c r="C1512" s="753"/>
      <c r="D1512" s="738" t="s">
        <v>1269</v>
      </c>
      <c r="E1512" s="318"/>
      <c r="F1512" s="508" t="s">
        <v>3791</v>
      </c>
      <c r="G1512" s="506" t="s">
        <v>2271</v>
      </c>
      <c r="H1512" s="506" t="s">
        <v>2271</v>
      </c>
      <c r="I1512" s="506" t="s">
        <v>2271</v>
      </c>
      <c r="J1512" s="506" t="s">
        <v>2271</v>
      </c>
      <c r="K1512" s="506" t="s">
        <v>2271</v>
      </c>
      <c r="L1512" s="506" t="s">
        <v>2271</v>
      </c>
      <c r="M1512" s="506" t="s">
        <v>2271</v>
      </c>
      <c r="N1512" s="506" t="s">
        <v>2271</v>
      </c>
      <c r="O1512" s="506" t="s">
        <v>2271</v>
      </c>
      <c r="P1512" s="506" t="s">
        <v>2271</v>
      </c>
      <c r="Q1512" s="506" t="s">
        <v>2271</v>
      </c>
      <c r="R1512" s="506" t="s">
        <v>2271</v>
      </c>
      <c r="S1512" s="506" t="s">
        <v>2271</v>
      </c>
      <c r="T1512" s="506" t="s">
        <v>2271</v>
      </c>
      <c r="U1512" s="506" t="s">
        <v>2271</v>
      </c>
      <c r="V1512" s="506" t="s">
        <v>2271</v>
      </c>
      <c r="W1512" s="506" t="s">
        <v>2271</v>
      </c>
      <c r="X1512" s="506" t="s">
        <v>2271</v>
      </c>
      <c r="Y1512" s="506" t="s">
        <v>2271</v>
      </c>
      <c r="Z1512" s="506" t="s">
        <v>2271</v>
      </c>
      <c r="AA1512" s="506" t="s">
        <v>2271</v>
      </c>
      <c r="AB1512" s="506" t="s">
        <v>2271</v>
      </c>
      <c r="AC1512" s="506" t="s">
        <v>2271</v>
      </c>
      <c r="AD1512" s="506" t="s">
        <v>2271</v>
      </c>
      <c r="AE1512" s="506" t="s">
        <v>2271</v>
      </c>
      <c r="AF1512" s="506" t="s">
        <v>2271</v>
      </c>
      <c r="AG1512" s="506" t="s">
        <v>2271</v>
      </c>
      <c r="AH1512" s="506" t="s">
        <v>2271</v>
      </c>
      <c r="AI1512" s="506" t="s">
        <v>2271</v>
      </c>
      <c r="AJ1512" s="506" t="s">
        <v>2271</v>
      </c>
      <c r="AK1512" s="506" t="s">
        <v>2271</v>
      </c>
      <c r="AL1512" s="506" t="s">
        <v>2271</v>
      </c>
      <c r="AM1512" s="506" t="s">
        <v>2271</v>
      </c>
      <c r="AN1512" s="506" t="s">
        <v>2271</v>
      </c>
      <c r="AO1512" s="318"/>
    </row>
    <row r="1513" spans="2:41" ht="13.5" hidden="1" customHeight="1" outlineLevel="1" x14ac:dyDescent="0.35">
      <c r="B1513" s="318"/>
      <c r="C1513" s="753"/>
      <c r="D1513" s="737" t="s">
        <v>1270</v>
      </c>
      <c r="E1513" s="318"/>
      <c r="F1513" s="508" t="s">
        <v>3792</v>
      </c>
      <c r="G1513" s="506" t="s">
        <v>2271</v>
      </c>
      <c r="H1513" s="506" t="s">
        <v>2271</v>
      </c>
      <c r="I1513" s="506" t="s">
        <v>2271</v>
      </c>
      <c r="J1513" s="506" t="s">
        <v>2271</v>
      </c>
      <c r="K1513" s="506" t="s">
        <v>2271</v>
      </c>
      <c r="L1513" s="506" t="s">
        <v>2271</v>
      </c>
      <c r="M1513" s="506" t="s">
        <v>2271</v>
      </c>
      <c r="N1513" s="506" t="s">
        <v>2271</v>
      </c>
      <c r="O1513" s="506" t="s">
        <v>2271</v>
      </c>
      <c r="P1513" s="506" t="s">
        <v>2271</v>
      </c>
      <c r="Q1513" s="506" t="s">
        <v>2271</v>
      </c>
      <c r="R1513" s="506" t="s">
        <v>2271</v>
      </c>
      <c r="S1513" s="506" t="s">
        <v>2271</v>
      </c>
      <c r="T1513" s="506" t="s">
        <v>2271</v>
      </c>
      <c r="U1513" s="506" t="s">
        <v>2271</v>
      </c>
      <c r="V1513" s="506" t="s">
        <v>2271</v>
      </c>
      <c r="W1513" s="506" t="s">
        <v>2271</v>
      </c>
      <c r="X1513" s="506" t="s">
        <v>2271</v>
      </c>
      <c r="Y1513" s="506" t="s">
        <v>2271</v>
      </c>
      <c r="Z1513" s="506" t="s">
        <v>2271</v>
      </c>
      <c r="AA1513" s="506" t="s">
        <v>2271</v>
      </c>
      <c r="AB1513" s="506" t="s">
        <v>2271</v>
      </c>
      <c r="AC1513" s="506" t="s">
        <v>2271</v>
      </c>
      <c r="AD1513" s="506" t="s">
        <v>2271</v>
      </c>
      <c r="AE1513" s="506" t="s">
        <v>2271</v>
      </c>
      <c r="AF1513" s="506" t="s">
        <v>2271</v>
      </c>
      <c r="AG1513" s="506" t="s">
        <v>2271</v>
      </c>
      <c r="AH1513" s="506" t="s">
        <v>2271</v>
      </c>
      <c r="AI1513" s="506" t="s">
        <v>2271</v>
      </c>
      <c r="AJ1513" s="506" t="s">
        <v>2271</v>
      </c>
      <c r="AK1513" s="506" t="s">
        <v>2271</v>
      </c>
      <c r="AL1513" s="506" t="s">
        <v>2271</v>
      </c>
      <c r="AM1513" s="506" t="s">
        <v>2271</v>
      </c>
      <c r="AN1513" s="506" t="s">
        <v>2271</v>
      </c>
      <c r="AO1513" s="318"/>
    </row>
    <row r="1514" spans="2:41" ht="13.5" hidden="1" customHeight="1" outlineLevel="1" x14ac:dyDescent="0.35">
      <c r="B1514" s="318"/>
      <c r="C1514" s="753"/>
      <c r="D1514" s="738" t="s">
        <v>1271</v>
      </c>
      <c r="E1514" s="318"/>
      <c r="F1514" s="508" t="s">
        <v>3793</v>
      </c>
      <c r="G1514" s="506" t="s">
        <v>2271</v>
      </c>
      <c r="H1514" s="506" t="s">
        <v>2271</v>
      </c>
      <c r="I1514" s="506" t="s">
        <v>2271</v>
      </c>
      <c r="J1514" s="506" t="s">
        <v>2271</v>
      </c>
      <c r="K1514" s="506" t="s">
        <v>2271</v>
      </c>
      <c r="L1514" s="506" t="s">
        <v>2271</v>
      </c>
      <c r="M1514" s="506" t="s">
        <v>2271</v>
      </c>
      <c r="N1514" s="506" t="s">
        <v>2271</v>
      </c>
      <c r="O1514" s="506" t="s">
        <v>2271</v>
      </c>
      <c r="P1514" s="506" t="s">
        <v>2271</v>
      </c>
      <c r="Q1514" s="506" t="s">
        <v>2271</v>
      </c>
      <c r="R1514" s="506" t="s">
        <v>2271</v>
      </c>
      <c r="S1514" s="506" t="s">
        <v>2271</v>
      </c>
      <c r="T1514" s="506" t="s">
        <v>2271</v>
      </c>
      <c r="U1514" s="506" t="s">
        <v>2271</v>
      </c>
      <c r="V1514" s="506" t="s">
        <v>2271</v>
      </c>
      <c r="W1514" s="506" t="s">
        <v>2271</v>
      </c>
      <c r="X1514" s="506" t="s">
        <v>2271</v>
      </c>
      <c r="Y1514" s="506" t="s">
        <v>2271</v>
      </c>
      <c r="Z1514" s="506" t="s">
        <v>2271</v>
      </c>
      <c r="AA1514" s="506" t="s">
        <v>2271</v>
      </c>
      <c r="AB1514" s="506" t="s">
        <v>2271</v>
      </c>
      <c r="AC1514" s="506" t="s">
        <v>2271</v>
      </c>
      <c r="AD1514" s="506" t="s">
        <v>2271</v>
      </c>
      <c r="AE1514" s="506" t="s">
        <v>2271</v>
      </c>
      <c r="AF1514" s="506" t="s">
        <v>2271</v>
      </c>
      <c r="AG1514" s="506" t="s">
        <v>2271</v>
      </c>
      <c r="AH1514" s="506" t="s">
        <v>2271</v>
      </c>
      <c r="AI1514" s="506" t="s">
        <v>2271</v>
      </c>
      <c r="AJ1514" s="506" t="s">
        <v>2271</v>
      </c>
      <c r="AK1514" s="506" t="s">
        <v>2271</v>
      </c>
      <c r="AL1514" s="506" t="s">
        <v>2271</v>
      </c>
      <c r="AM1514" s="506" t="s">
        <v>2271</v>
      </c>
      <c r="AN1514" s="506" t="s">
        <v>2271</v>
      </c>
      <c r="AO1514" s="318"/>
    </row>
    <row r="1515" spans="2:41" ht="13.5" hidden="1" customHeight="1" outlineLevel="1" x14ac:dyDescent="0.35">
      <c r="B1515" s="318"/>
      <c r="C1515" s="753"/>
      <c r="D1515" s="738" t="s">
        <v>1272</v>
      </c>
      <c r="E1515" s="318"/>
      <c r="F1515" s="508" t="s">
        <v>3794</v>
      </c>
      <c r="G1515" s="506" t="s">
        <v>2271</v>
      </c>
      <c r="H1515" s="506" t="s">
        <v>2271</v>
      </c>
      <c r="I1515" s="506" t="s">
        <v>2271</v>
      </c>
      <c r="J1515" s="506" t="s">
        <v>2271</v>
      </c>
      <c r="K1515" s="506" t="s">
        <v>2271</v>
      </c>
      <c r="L1515" s="506" t="s">
        <v>2271</v>
      </c>
      <c r="M1515" s="506" t="s">
        <v>2271</v>
      </c>
      <c r="N1515" s="506" t="s">
        <v>2271</v>
      </c>
      <c r="O1515" s="506" t="s">
        <v>2271</v>
      </c>
      <c r="P1515" s="506" t="s">
        <v>2271</v>
      </c>
      <c r="Q1515" s="506" t="s">
        <v>2271</v>
      </c>
      <c r="R1515" s="506" t="s">
        <v>2271</v>
      </c>
      <c r="S1515" s="506" t="s">
        <v>2271</v>
      </c>
      <c r="T1515" s="506" t="s">
        <v>2271</v>
      </c>
      <c r="U1515" s="506" t="s">
        <v>2271</v>
      </c>
      <c r="V1515" s="506" t="s">
        <v>2271</v>
      </c>
      <c r="W1515" s="506" t="s">
        <v>2271</v>
      </c>
      <c r="X1515" s="506" t="s">
        <v>2271</v>
      </c>
      <c r="Y1515" s="506" t="s">
        <v>2271</v>
      </c>
      <c r="Z1515" s="506" t="s">
        <v>2271</v>
      </c>
      <c r="AA1515" s="506" t="s">
        <v>2271</v>
      </c>
      <c r="AB1515" s="506" t="s">
        <v>2271</v>
      </c>
      <c r="AC1515" s="506" t="s">
        <v>2271</v>
      </c>
      <c r="AD1515" s="506" t="s">
        <v>2271</v>
      </c>
      <c r="AE1515" s="506" t="s">
        <v>2271</v>
      </c>
      <c r="AF1515" s="506" t="s">
        <v>2271</v>
      </c>
      <c r="AG1515" s="506" t="s">
        <v>2271</v>
      </c>
      <c r="AH1515" s="506" t="s">
        <v>2271</v>
      </c>
      <c r="AI1515" s="506" t="s">
        <v>2271</v>
      </c>
      <c r="AJ1515" s="506" t="s">
        <v>2271</v>
      </c>
      <c r="AK1515" s="506" t="s">
        <v>2271</v>
      </c>
      <c r="AL1515" s="506" t="s">
        <v>2271</v>
      </c>
      <c r="AM1515" s="506" t="s">
        <v>2271</v>
      </c>
      <c r="AN1515" s="506" t="s">
        <v>2271</v>
      </c>
      <c r="AO1515" s="318"/>
    </row>
    <row r="1516" spans="2:41" ht="13.5" hidden="1" customHeight="1" outlineLevel="1" x14ac:dyDescent="0.35">
      <c r="B1516" s="318"/>
      <c r="C1516" s="753"/>
      <c r="D1516" s="738"/>
      <c r="E1516" s="318"/>
      <c r="F1516" s="508"/>
      <c r="G1516" s="506"/>
      <c r="H1516" s="506"/>
      <c r="I1516" s="506"/>
      <c r="J1516" s="506"/>
      <c r="K1516" s="506"/>
      <c r="L1516" s="506"/>
      <c r="M1516" s="506"/>
      <c r="N1516" s="506"/>
      <c r="O1516" s="506"/>
      <c r="P1516" s="506"/>
      <c r="Q1516" s="506"/>
      <c r="R1516" s="506"/>
      <c r="S1516" s="506"/>
      <c r="T1516" s="506"/>
      <c r="U1516" s="506"/>
      <c r="V1516" s="506"/>
      <c r="W1516" s="506"/>
      <c r="X1516" s="506"/>
      <c r="Y1516" s="506"/>
      <c r="Z1516" s="506"/>
      <c r="AA1516" s="506"/>
      <c r="AB1516" s="506"/>
      <c r="AC1516" s="506"/>
      <c r="AD1516" s="506"/>
      <c r="AE1516" s="506"/>
      <c r="AF1516" s="506"/>
      <c r="AG1516" s="506"/>
      <c r="AH1516" s="506"/>
      <c r="AI1516" s="506"/>
      <c r="AJ1516" s="506"/>
      <c r="AK1516" s="506"/>
      <c r="AL1516" s="506"/>
      <c r="AM1516" s="506"/>
      <c r="AN1516" s="506"/>
      <c r="AO1516" s="318"/>
    </row>
    <row r="1517" spans="2:41" ht="13.5" hidden="1" customHeight="1" outlineLevel="1" x14ac:dyDescent="0.35">
      <c r="B1517" s="318"/>
      <c r="C1517" s="753"/>
      <c r="D1517" s="738"/>
      <c r="E1517" s="318"/>
      <c r="F1517" s="508"/>
      <c r="G1517" s="506"/>
      <c r="H1517" s="506"/>
      <c r="I1517" s="506"/>
      <c r="J1517" s="506"/>
      <c r="K1517" s="506"/>
      <c r="L1517" s="506"/>
      <c r="M1517" s="506"/>
      <c r="N1517" s="506"/>
      <c r="O1517" s="506"/>
      <c r="P1517" s="506"/>
      <c r="Q1517" s="506"/>
      <c r="R1517" s="506"/>
      <c r="S1517" s="506"/>
      <c r="T1517" s="506"/>
      <c r="U1517" s="506"/>
      <c r="V1517" s="506"/>
      <c r="W1517" s="506"/>
      <c r="X1517" s="506"/>
      <c r="Y1517" s="506"/>
      <c r="Z1517" s="506"/>
      <c r="AA1517" s="506"/>
      <c r="AB1517" s="506"/>
      <c r="AC1517" s="506"/>
      <c r="AD1517" s="506"/>
      <c r="AE1517" s="506"/>
      <c r="AF1517" s="506"/>
      <c r="AG1517" s="506"/>
      <c r="AH1517" s="506"/>
      <c r="AI1517" s="506"/>
      <c r="AJ1517" s="506"/>
      <c r="AK1517" s="506"/>
      <c r="AL1517" s="506"/>
      <c r="AM1517" s="506"/>
      <c r="AN1517" s="506"/>
      <c r="AO1517" s="318"/>
    </row>
    <row r="1518" spans="2:41" ht="13.5" hidden="1" customHeight="1" outlineLevel="1" x14ac:dyDescent="0.35">
      <c r="B1518" s="318"/>
      <c r="C1518" s="753"/>
      <c r="D1518" s="737" t="s">
        <v>1273</v>
      </c>
      <c r="E1518" s="318"/>
      <c r="F1518" s="508" t="s">
        <v>3795</v>
      </c>
      <c r="G1518" s="506" t="s">
        <v>2271</v>
      </c>
      <c r="H1518" s="506" t="s">
        <v>2271</v>
      </c>
      <c r="I1518" s="506" t="s">
        <v>2271</v>
      </c>
      <c r="J1518" s="506" t="s">
        <v>2271</v>
      </c>
      <c r="K1518" s="506" t="s">
        <v>2271</v>
      </c>
      <c r="L1518" s="506" t="s">
        <v>2271</v>
      </c>
      <c r="M1518" s="506" t="s">
        <v>2271</v>
      </c>
      <c r="N1518" s="506" t="s">
        <v>2271</v>
      </c>
      <c r="O1518" s="506" t="s">
        <v>2271</v>
      </c>
      <c r="P1518" s="506" t="s">
        <v>2271</v>
      </c>
      <c r="Q1518" s="506" t="s">
        <v>2271</v>
      </c>
      <c r="R1518" s="506" t="s">
        <v>2271</v>
      </c>
      <c r="S1518" s="506" t="s">
        <v>2271</v>
      </c>
      <c r="T1518" s="506" t="s">
        <v>2271</v>
      </c>
      <c r="U1518" s="506" t="s">
        <v>2271</v>
      </c>
      <c r="V1518" s="506" t="s">
        <v>2271</v>
      </c>
      <c r="W1518" s="506" t="s">
        <v>2271</v>
      </c>
      <c r="X1518" s="506" t="s">
        <v>2271</v>
      </c>
      <c r="Y1518" s="506" t="s">
        <v>2271</v>
      </c>
      <c r="Z1518" s="506" t="s">
        <v>2271</v>
      </c>
      <c r="AA1518" s="506" t="s">
        <v>2271</v>
      </c>
      <c r="AB1518" s="506" t="s">
        <v>2271</v>
      </c>
      <c r="AC1518" s="506" t="s">
        <v>2271</v>
      </c>
      <c r="AD1518" s="506" t="s">
        <v>2271</v>
      </c>
      <c r="AE1518" s="506" t="s">
        <v>2271</v>
      </c>
      <c r="AF1518" s="506" t="s">
        <v>2271</v>
      </c>
      <c r="AG1518" s="506" t="s">
        <v>2271</v>
      </c>
      <c r="AH1518" s="506" t="s">
        <v>2271</v>
      </c>
      <c r="AI1518" s="506" t="s">
        <v>2271</v>
      </c>
      <c r="AJ1518" s="506" t="s">
        <v>2271</v>
      </c>
      <c r="AK1518" s="506" t="s">
        <v>2271</v>
      </c>
      <c r="AL1518" s="506" t="s">
        <v>2271</v>
      </c>
      <c r="AM1518" s="506" t="s">
        <v>2271</v>
      </c>
      <c r="AN1518" s="506" t="s">
        <v>2271</v>
      </c>
      <c r="AO1518" s="318"/>
    </row>
    <row r="1519" spans="2:41" ht="13.5" hidden="1" customHeight="1" outlineLevel="1" x14ac:dyDescent="0.35">
      <c r="B1519" s="318"/>
      <c r="C1519" s="753"/>
      <c r="D1519" s="737" t="s">
        <v>1274</v>
      </c>
      <c r="E1519" s="318"/>
      <c r="F1519" s="508" t="s">
        <v>3796</v>
      </c>
      <c r="G1519" s="506" t="s">
        <v>2271</v>
      </c>
      <c r="H1519" s="506" t="s">
        <v>2271</v>
      </c>
      <c r="I1519" s="506" t="s">
        <v>2271</v>
      </c>
      <c r="J1519" s="506" t="s">
        <v>2271</v>
      </c>
      <c r="K1519" s="506" t="s">
        <v>2271</v>
      </c>
      <c r="L1519" s="506" t="s">
        <v>2271</v>
      </c>
      <c r="M1519" s="506" t="s">
        <v>2271</v>
      </c>
      <c r="N1519" s="506" t="s">
        <v>2271</v>
      </c>
      <c r="O1519" s="506" t="s">
        <v>2271</v>
      </c>
      <c r="P1519" s="506" t="s">
        <v>2271</v>
      </c>
      <c r="Q1519" s="506" t="s">
        <v>2271</v>
      </c>
      <c r="R1519" s="506" t="s">
        <v>2271</v>
      </c>
      <c r="S1519" s="506" t="s">
        <v>2271</v>
      </c>
      <c r="T1519" s="506" t="s">
        <v>2271</v>
      </c>
      <c r="U1519" s="506" t="s">
        <v>2271</v>
      </c>
      <c r="V1519" s="506" t="s">
        <v>2271</v>
      </c>
      <c r="W1519" s="506" t="s">
        <v>2271</v>
      </c>
      <c r="X1519" s="506" t="s">
        <v>2271</v>
      </c>
      <c r="Y1519" s="506" t="s">
        <v>2271</v>
      </c>
      <c r="Z1519" s="506" t="s">
        <v>2271</v>
      </c>
      <c r="AA1519" s="506" t="s">
        <v>2271</v>
      </c>
      <c r="AB1519" s="506" t="s">
        <v>2271</v>
      </c>
      <c r="AC1519" s="506" t="s">
        <v>2271</v>
      </c>
      <c r="AD1519" s="506" t="s">
        <v>2271</v>
      </c>
      <c r="AE1519" s="506" t="s">
        <v>2271</v>
      </c>
      <c r="AF1519" s="506" t="s">
        <v>2271</v>
      </c>
      <c r="AG1519" s="506" t="s">
        <v>2271</v>
      </c>
      <c r="AH1519" s="506" t="s">
        <v>2271</v>
      </c>
      <c r="AI1519" s="506" t="s">
        <v>2271</v>
      </c>
      <c r="AJ1519" s="506" t="s">
        <v>2271</v>
      </c>
      <c r="AK1519" s="506" t="s">
        <v>2271</v>
      </c>
      <c r="AL1519" s="506" t="s">
        <v>2271</v>
      </c>
      <c r="AM1519" s="506" t="s">
        <v>2271</v>
      </c>
      <c r="AN1519" s="506" t="s">
        <v>2271</v>
      </c>
      <c r="AO1519" s="318"/>
    </row>
    <row r="1520" spans="2:41" ht="13.5" hidden="1" customHeight="1" outlineLevel="1" x14ac:dyDescent="0.35">
      <c r="B1520" s="318"/>
      <c r="C1520" s="753"/>
      <c r="D1520" s="738" t="s">
        <v>1275</v>
      </c>
      <c r="E1520" s="318"/>
      <c r="F1520" s="508" t="s">
        <v>3797</v>
      </c>
      <c r="G1520" s="506" t="s">
        <v>2271</v>
      </c>
      <c r="H1520" s="506" t="s">
        <v>2271</v>
      </c>
      <c r="I1520" s="506" t="s">
        <v>2271</v>
      </c>
      <c r="J1520" s="506" t="s">
        <v>2271</v>
      </c>
      <c r="K1520" s="506" t="s">
        <v>2271</v>
      </c>
      <c r="L1520" s="506" t="s">
        <v>2271</v>
      </c>
      <c r="M1520" s="506" t="s">
        <v>2271</v>
      </c>
      <c r="N1520" s="506" t="s">
        <v>2271</v>
      </c>
      <c r="O1520" s="506" t="s">
        <v>2271</v>
      </c>
      <c r="P1520" s="506" t="s">
        <v>2271</v>
      </c>
      <c r="Q1520" s="506" t="s">
        <v>2271</v>
      </c>
      <c r="R1520" s="506" t="s">
        <v>2271</v>
      </c>
      <c r="S1520" s="506" t="s">
        <v>2271</v>
      </c>
      <c r="T1520" s="506" t="s">
        <v>2271</v>
      </c>
      <c r="U1520" s="506" t="s">
        <v>2271</v>
      </c>
      <c r="V1520" s="506" t="s">
        <v>2271</v>
      </c>
      <c r="W1520" s="506" t="s">
        <v>2271</v>
      </c>
      <c r="X1520" s="506" t="s">
        <v>2271</v>
      </c>
      <c r="Y1520" s="506" t="s">
        <v>2271</v>
      </c>
      <c r="Z1520" s="506" t="s">
        <v>2271</v>
      </c>
      <c r="AA1520" s="506" t="s">
        <v>2271</v>
      </c>
      <c r="AB1520" s="506" t="s">
        <v>2271</v>
      </c>
      <c r="AC1520" s="506" t="s">
        <v>2271</v>
      </c>
      <c r="AD1520" s="506" t="s">
        <v>2271</v>
      </c>
      <c r="AE1520" s="506" t="s">
        <v>2271</v>
      </c>
      <c r="AF1520" s="506" t="s">
        <v>2271</v>
      </c>
      <c r="AG1520" s="506" t="s">
        <v>2271</v>
      </c>
      <c r="AH1520" s="506" t="s">
        <v>2271</v>
      </c>
      <c r="AI1520" s="506" t="s">
        <v>2271</v>
      </c>
      <c r="AJ1520" s="506" t="s">
        <v>2271</v>
      </c>
      <c r="AK1520" s="506" t="s">
        <v>2271</v>
      </c>
      <c r="AL1520" s="506" t="s">
        <v>2271</v>
      </c>
      <c r="AM1520" s="506" t="s">
        <v>2271</v>
      </c>
      <c r="AN1520" s="506" t="s">
        <v>2271</v>
      </c>
      <c r="AO1520" s="318"/>
    </row>
    <row r="1521" spans="2:41" ht="13.5" hidden="1" customHeight="1" outlineLevel="1" x14ac:dyDescent="0.35">
      <c r="B1521" s="318"/>
      <c r="C1521" s="753"/>
      <c r="D1521" s="740" t="s">
        <v>1276</v>
      </c>
      <c r="E1521" s="318"/>
      <c r="F1521" s="508" t="s">
        <v>3798</v>
      </c>
      <c r="G1521" s="506" t="s">
        <v>2271</v>
      </c>
      <c r="H1521" s="506" t="s">
        <v>2271</v>
      </c>
      <c r="I1521" s="506" t="s">
        <v>2271</v>
      </c>
      <c r="J1521" s="506" t="s">
        <v>2271</v>
      </c>
      <c r="K1521" s="506" t="s">
        <v>2271</v>
      </c>
      <c r="L1521" s="506" t="s">
        <v>2271</v>
      </c>
      <c r="M1521" s="506" t="s">
        <v>2271</v>
      </c>
      <c r="N1521" s="506" t="s">
        <v>2271</v>
      </c>
      <c r="O1521" s="506" t="s">
        <v>2271</v>
      </c>
      <c r="P1521" s="506" t="s">
        <v>2271</v>
      </c>
      <c r="Q1521" s="506" t="s">
        <v>2271</v>
      </c>
      <c r="R1521" s="506" t="s">
        <v>2271</v>
      </c>
      <c r="S1521" s="506" t="s">
        <v>2271</v>
      </c>
      <c r="T1521" s="506" t="s">
        <v>2271</v>
      </c>
      <c r="U1521" s="506" t="s">
        <v>2271</v>
      </c>
      <c r="V1521" s="506" t="s">
        <v>2271</v>
      </c>
      <c r="W1521" s="506" t="s">
        <v>2271</v>
      </c>
      <c r="X1521" s="506" t="s">
        <v>2271</v>
      </c>
      <c r="Y1521" s="506" t="s">
        <v>2271</v>
      </c>
      <c r="Z1521" s="506" t="s">
        <v>2271</v>
      </c>
      <c r="AA1521" s="506" t="s">
        <v>2271</v>
      </c>
      <c r="AB1521" s="506" t="s">
        <v>2271</v>
      </c>
      <c r="AC1521" s="506" t="s">
        <v>2271</v>
      </c>
      <c r="AD1521" s="506" t="s">
        <v>2271</v>
      </c>
      <c r="AE1521" s="506" t="s">
        <v>2271</v>
      </c>
      <c r="AF1521" s="506" t="s">
        <v>2271</v>
      </c>
      <c r="AG1521" s="506" t="s">
        <v>2271</v>
      </c>
      <c r="AH1521" s="506" t="s">
        <v>2271</v>
      </c>
      <c r="AI1521" s="506" t="s">
        <v>2271</v>
      </c>
      <c r="AJ1521" s="506" t="s">
        <v>2271</v>
      </c>
      <c r="AK1521" s="506" t="s">
        <v>2271</v>
      </c>
      <c r="AL1521" s="506" t="s">
        <v>2271</v>
      </c>
      <c r="AM1521" s="506" t="s">
        <v>2271</v>
      </c>
      <c r="AN1521" s="506" t="s">
        <v>2271</v>
      </c>
      <c r="AO1521" s="318"/>
    </row>
    <row r="1522" spans="2:41" ht="13.5" hidden="1" customHeight="1" outlineLevel="1" x14ac:dyDescent="0.35">
      <c r="B1522" s="318"/>
      <c r="C1522" s="753"/>
      <c r="D1522" s="740" t="s">
        <v>1277</v>
      </c>
      <c r="E1522" s="318"/>
      <c r="F1522" s="508" t="s">
        <v>3799</v>
      </c>
      <c r="G1522" s="506" t="s">
        <v>2271</v>
      </c>
      <c r="H1522" s="506" t="s">
        <v>2271</v>
      </c>
      <c r="I1522" s="506" t="s">
        <v>2271</v>
      </c>
      <c r="J1522" s="506" t="s">
        <v>2271</v>
      </c>
      <c r="K1522" s="506" t="s">
        <v>2271</v>
      </c>
      <c r="L1522" s="506" t="s">
        <v>2271</v>
      </c>
      <c r="M1522" s="506" t="s">
        <v>2271</v>
      </c>
      <c r="N1522" s="506" t="s">
        <v>2271</v>
      </c>
      <c r="O1522" s="506" t="s">
        <v>2271</v>
      </c>
      <c r="P1522" s="506" t="s">
        <v>2271</v>
      </c>
      <c r="Q1522" s="506" t="s">
        <v>2271</v>
      </c>
      <c r="R1522" s="506" t="s">
        <v>2271</v>
      </c>
      <c r="S1522" s="506" t="s">
        <v>2271</v>
      </c>
      <c r="T1522" s="506" t="s">
        <v>2271</v>
      </c>
      <c r="U1522" s="506" t="s">
        <v>2271</v>
      </c>
      <c r="V1522" s="506" t="s">
        <v>2271</v>
      </c>
      <c r="W1522" s="506" t="s">
        <v>2271</v>
      </c>
      <c r="X1522" s="506" t="s">
        <v>2271</v>
      </c>
      <c r="Y1522" s="506" t="s">
        <v>2271</v>
      </c>
      <c r="Z1522" s="506" t="s">
        <v>2271</v>
      </c>
      <c r="AA1522" s="506" t="s">
        <v>2271</v>
      </c>
      <c r="AB1522" s="506" t="s">
        <v>2271</v>
      </c>
      <c r="AC1522" s="506" t="s">
        <v>2271</v>
      </c>
      <c r="AD1522" s="506" t="s">
        <v>2271</v>
      </c>
      <c r="AE1522" s="506" t="s">
        <v>2271</v>
      </c>
      <c r="AF1522" s="506" t="s">
        <v>2271</v>
      </c>
      <c r="AG1522" s="506" t="s">
        <v>2271</v>
      </c>
      <c r="AH1522" s="506" t="s">
        <v>2271</v>
      </c>
      <c r="AI1522" s="506" t="s">
        <v>2271</v>
      </c>
      <c r="AJ1522" s="506" t="s">
        <v>2271</v>
      </c>
      <c r="AK1522" s="506" t="s">
        <v>2271</v>
      </c>
      <c r="AL1522" s="506" t="s">
        <v>2271</v>
      </c>
      <c r="AM1522" s="506" t="s">
        <v>2271</v>
      </c>
      <c r="AN1522" s="506" t="s">
        <v>2271</v>
      </c>
      <c r="AO1522" s="318"/>
    </row>
    <row r="1523" spans="2:41" ht="13.5" hidden="1" customHeight="1" outlineLevel="1" x14ac:dyDescent="0.35">
      <c r="B1523" s="318"/>
      <c r="C1523" s="753"/>
      <c r="D1523" s="740" t="s">
        <v>1278</v>
      </c>
      <c r="E1523" s="318"/>
      <c r="F1523" s="508" t="s">
        <v>3800</v>
      </c>
      <c r="G1523" s="506" t="s">
        <v>2271</v>
      </c>
      <c r="H1523" s="506" t="s">
        <v>2271</v>
      </c>
      <c r="I1523" s="506" t="s">
        <v>2271</v>
      </c>
      <c r="J1523" s="506" t="s">
        <v>2271</v>
      </c>
      <c r="K1523" s="506" t="s">
        <v>2271</v>
      </c>
      <c r="L1523" s="506" t="s">
        <v>2271</v>
      </c>
      <c r="M1523" s="506" t="s">
        <v>2271</v>
      </c>
      <c r="N1523" s="506" t="s">
        <v>2271</v>
      </c>
      <c r="O1523" s="506" t="s">
        <v>2271</v>
      </c>
      <c r="P1523" s="506" t="s">
        <v>2271</v>
      </c>
      <c r="Q1523" s="506" t="s">
        <v>2271</v>
      </c>
      <c r="R1523" s="506" t="s">
        <v>2271</v>
      </c>
      <c r="S1523" s="506" t="s">
        <v>2271</v>
      </c>
      <c r="T1523" s="506" t="s">
        <v>2271</v>
      </c>
      <c r="U1523" s="506" t="s">
        <v>2271</v>
      </c>
      <c r="V1523" s="506" t="s">
        <v>2271</v>
      </c>
      <c r="W1523" s="506" t="s">
        <v>2271</v>
      </c>
      <c r="X1523" s="506" t="s">
        <v>2271</v>
      </c>
      <c r="Y1523" s="506" t="s">
        <v>2271</v>
      </c>
      <c r="Z1523" s="506" t="s">
        <v>2271</v>
      </c>
      <c r="AA1523" s="506" t="s">
        <v>2271</v>
      </c>
      <c r="AB1523" s="506" t="s">
        <v>2271</v>
      </c>
      <c r="AC1523" s="506" t="s">
        <v>2271</v>
      </c>
      <c r="AD1523" s="506" t="s">
        <v>2271</v>
      </c>
      <c r="AE1523" s="506" t="s">
        <v>2271</v>
      </c>
      <c r="AF1523" s="506" t="s">
        <v>2271</v>
      </c>
      <c r="AG1523" s="506" t="s">
        <v>2271</v>
      </c>
      <c r="AH1523" s="506" t="s">
        <v>2271</v>
      </c>
      <c r="AI1523" s="506" t="s">
        <v>2271</v>
      </c>
      <c r="AJ1523" s="506" t="s">
        <v>2271</v>
      </c>
      <c r="AK1523" s="506" t="s">
        <v>2271</v>
      </c>
      <c r="AL1523" s="506" t="s">
        <v>2271</v>
      </c>
      <c r="AM1523" s="506" t="s">
        <v>2271</v>
      </c>
      <c r="AN1523" s="506" t="s">
        <v>2271</v>
      </c>
      <c r="AO1523" s="318"/>
    </row>
    <row r="1524" spans="2:41" ht="13.5" hidden="1" customHeight="1" outlineLevel="1" x14ac:dyDescent="0.35">
      <c r="B1524" s="318"/>
      <c r="C1524" s="753"/>
      <c r="D1524" s="738" t="s">
        <v>1279</v>
      </c>
      <c r="E1524" s="318"/>
      <c r="F1524" s="508" t="s">
        <v>3801</v>
      </c>
      <c r="G1524" s="506" t="s">
        <v>2271</v>
      </c>
      <c r="H1524" s="506" t="s">
        <v>2271</v>
      </c>
      <c r="I1524" s="506" t="s">
        <v>2271</v>
      </c>
      <c r="J1524" s="506" t="s">
        <v>2271</v>
      </c>
      <c r="K1524" s="506" t="s">
        <v>2271</v>
      </c>
      <c r="L1524" s="506" t="s">
        <v>2271</v>
      </c>
      <c r="M1524" s="506" t="s">
        <v>2271</v>
      </c>
      <c r="N1524" s="506" t="s">
        <v>2271</v>
      </c>
      <c r="O1524" s="506" t="s">
        <v>2271</v>
      </c>
      <c r="P1524" s="506" t="s">
        <v>2271</v>
      </c>
      <c r="Q1524" s="506" t="s">
        <v>2271</v>
      </c>
      <c r="R1524" s="506" t="s">
        <v>2271</v>
      </c>
      <c r="S1524" s="506" t="s">
        <v>2271</v>
      </c>
      <c r="T1524" s="506" t="s">
        <v>2271</v>
      </c>
      <c r="U1524" s="506" t="s">
        <v>2271</v>
      </c>
      <c r="V1524" s="506" t="s">
        <v>2271</v>
      </c>
      <c r="W1524" s="506" t="s">
        <v>2271</v>
      </c>
      <c r="X1524" s="506" t="s">
        <v>2271</v>
      </c>
      <c r="Y1524" s="506" t="s">
        <v>2271</v>
      </c>
      <c r="Z1524" s="506" t="s">
        <v>2271</v>
      </c>
      <c r="AA1524" s="506" t="s">
        <v>2271</v>
      </c>
      <c r="AB1524" s="506" t="s">
        <v>2271</v>
      </c>
      <c r="AC1524" s="506" t="s">
        <v>2271</v>
      </c>
      <c r="AD1524" s="506" t="s">
        <v>2271</v>
      </c>
      <c r="AE1524" s="506" t="s">
        <v>2271</v>
      </c>
      <c r="AF1524" s="506" t="s">
        <v>2271</v>
      </c>
      <c r="AG1524" s="506" t="s">
        <v>2271</v>
      </c>
      <c r="AH1524" s="506" t="s">
        <v>2271</v>
      </c>
      <c r="AI1524" s="506" t="s">
        <v>2271</v>
      </c>
      <c r="AJ1524" s="506" t="s">
        <v>2271</v>
      </c>
      <c r="AK1524" s="506" t="s">
        <v>2271</v>
      </c>
      <c r="AL1524" s="506" t="s">
        <v>2271</v>
      </c>
      <c r="AM1524" s="506" t="s">
        <v>2271</v>
      </c>
      <c r="AN1524" s="506" t="s">
        <v>2271</v>
      </c>
      <c r="AO1524" s="318"/>
    </row>
    <row r="1525" spans="2:41" ht="13.5" hidden="1" customHeight="1" outlineLevel="1" x14ac:dyDescent="0.35">
      <c r="B1525" s="318"/>
      <c r="C1525" s="753"/>
      <c r="D1525" s="738" t="s">
        <v>93</v>
      </c>
      <c r="E1525" s="318"/>
      <c r="F1525" s="508" t="s">
        <v>3802</v>
      </c>
      <c r="G1525" s="506" t="s">
        <v>2271</v>
      </c>
      <c r="H1525" s="506" t="s">
        <v>2271</v>
      </c>
      <c r="I1525" s="506" t="s">
        <v>2271</v>
      </c>
      <c r="J1525" s="506" t="s">
        <v>2271</v>
      </c>
      <c r="K1525" s="506" t="s">
        <v>2271</v>
      </c>
      <c r="L1525" s="506" t="s">
        <v>2271</v>
      </c>
      <c r="M1525" s="506" t="s">
        <v>2271</v>
      </c>
      <c r="N1525" s="506" t="s">
        <v>2271</v>
      </c>
      <c r="O1525" s="506" t="s">
        <v>2271</v>
      </c>
      <c r="P1525" s="506" t="s">
        <v>2271</v>
      </c>
      <c r="Q1525" s="506" t="s">
        <v>2271</v>
      </c>
      <c r="R1525" s="506" t="s">
        <v>2271</v>
      </c>
      <c r="S1525" s="506" t="s">
        <v>2271</v>
      </c>
      <c r="T1525" s="506" t="s">
        <v>2271</v>
      </c>
      <c r="U1525" s="506" t="s">
        <v>2271</v>
      </c>
      <c r="V1525" s="506" t="s">
        <v>2271</v>
      </c>
      <c r="W1525" s="506" t="s">
        <v>2271</v>
      </c>
      <c r="X1525" s="506" t="s">
        <v>2271</v>
      </c>
      <c r="Y1525" s="506" t="s">
        <v>2271</v>
      </c>
      <c r="Z1525" s="506" t="s">
        <v>2271</v>
      </c>
      <c r="AA1525" s="506" t="s">
        <v>2271</v>
      </c>
      <c r="AB1525" s="506" t="s">
        <v>2271</v>
      </c>
      <c r="AC1525" s="506" t="s">
        <v>2271</v>
      </c>
      <c r="AD1525" s="506" t="s">
        <v>2271</v>
      </c>
      <c r="AE1525" s="506" t="s">
        <v>2271</v>
      </c>
      <c r="AF1525" s="506" t="s">
        <v>2271</v>
      </c>
      <c r="AG1525" s="506" t="s">
        <v>2271</v>
      </c>
      <c r="AH1525" s="506" t="s">
        <v>2271</v>
      </c>
      <c r="AI1525" s="506" t="s">
        <v>2271</v>
      </c>
      <c r="AJ1525" s="506" t="s">
        <v>2271</v>
      </c>
      <c r="AK1525" s="506" t="s">
        <v>2271</v>
      </c>
      <c r="AL1525" s="506" t="s">
        <v>2271</v>
      </c>
      <c r="AM1525" s="506" t="s">
        <v>2271</v>
      </c>
      <c r="AN1525" s="506" t="s">
        <v>2271</v>
      </c>
      <c r="AO1525" s="318"/>
    </row>
    <row r="1526" spans="2:41" ht="13.5" hidden="1" customHeight="1" outlineLevel="1" x14ac:dyDescent="0.35">
      <c r="B1526" s="318"/>
      <c r="C1526" s="753"/>
      <c r="D1526" s="737" t="s">
        <v>1280</v>
      </c>
      <c r="E1526" s="318"/>
      <c r="F1526" s="508" t="s">
        <v>3803</v>
      </c>
      <c r="G1526" s="506" t="s">
        <v>2271</v>
      </c>
      <c r="H1526" s="506" t="s">
        <v>2271</v>
      </c>
      <c r="I1526" s="506" t="s">
        <v>2271</v>
      </c>
      <c r="J1526" s="506" t="s">
        <v>2271</v>
      </c>
      <c r="K1526" s="506" t="s">
        <v>2271</v>
      </c>
      <c r="L1526" s="506" t="s">
        <v>2271</v>
      </c>
      <c r="M1526" s="506" t="s">
        <v>2271</v>
      </c>
      <c r="N1526" s="506" t="s">
        <v>2271</v>
      </c>
      <c r="O1526" s="506" t="s">
        <v>2271</v>
      </c>
      <c r="P1526" s="506" t="s">
        <v>2271</v>
      </c>
      <c r="Q1526" s="506" t="s">
        <v>2271</v>
      </c>
      <c r="R1526" s="506" t="s">
        <v>2271</v>
      </c>
      <c r="S1526" s="506" t="s">
        <v>2271</v>
      </c>
      <c r="T1526" s="506" t="s">
        <v>2271</v>
      </c>
      <c r="U1526" s="506" t="s">
        <v>2271</v>
      </c>
      <c r="V1526" s="506" t="s">
        <v>2271</v>
      </c>
      <c r="W1526" s="506" t="s">
        <v>2271</v>
      </c>
      <c r="X1526" s="506" t="s">
        <v>2271</v>
      </c>
      <c r="Y1526" s="506" t="s">
        <v>2271</v>
      </c>
      <c r="Z1526" s="506" t="s">
        <v>2271</v>
      </c>
      <c r="AA1526" s="506" t="s">
        <v>2271</v>
      </c>
      <c r="AB1526" s="506" t="s">
        <v>2271</v>
      </c>
      <c r="AC1526" s="506" t="s">
        <v>2271</v>
      </c>
      <c r="AD1526" s="506" t="s">
        <v>2271</v>
      </c>
      <c r="AE1526" s="506" t="s">
        <v>2271</v>
      </c>
      <c r="AF1526" s="506" t="s">
        <v>2271</v>
      </c>
      <c r="AG1526" s="506" t="s">
        <v>2271</v>
      </c>
      <c r="AH1526" s="506" t="s">
        <v>2271</v>
      </c>
      <c r="AI1526" s="506" t="s">
        <v>2271</v>
      </c>
      <c r="AJ1526" s="506" t="s">
        <v>2271</v>
      </c>
      <c r="AK1526" s="506" t="s">
        <v>2271</v>
      </c>
      <c r="AL1526" s="506" t="s">
        <v>2271</v>
      </c>
      <c r="AM1526" s="506" t="s">
        <v>2271</v>
      </c>
      <c r="AN1526" s="506" t="s">
        <v>2271</v>
      </c>
      <c r="AO1526" s="318"/>
    </row>
    <row r="1527" spans="2:41" ht="13.5" hidden="1" customHeight="1" outlineLevel="1" x14ac:dyDescent="0.35">
      <c r="B1527" s="318"/>
      <c r="C1527" s="753"/>
      <c r="D1527" s="738" t="s">
        <v>1281</v>
      </c>
      <c r="E1527" s="318"/>
      <c r="F1527" s="508" t="s">
        <v>3804</v>
      </c>
      <c r="G1527" s="506" t="s">
        <v>2271</v>
      </c>
      <c r="H1527" s="506" t="s">
        <v>2271</v>
      </c>
      <c r="I1527" s="506" t="s">
        <v>2271</v>
      </c>
      <c r="J1527" s="506" t="s">
        <v>2271</v>
      </c>
      <c r="K1527" s="506" t="s">
        <v>2271</v>
      </c>
      <c r="L1527" s="506" t="s">
        <v>2271</v>
      </c>
      <c r="M1527" s="506" t="s">
        <v>2271</v>
      </c>
      <c r="N1527" s="506" t="s">
        <v>2271</v>
      </c>
      <c r="O1527" s="506" t="s">
        <v>2271</v>
      </c>
      <c r="P1527" s="506" t="s">
        <v>2271</v>
      </c>
      <c r="Q1527" s="506" t="s">
        <v>2271</v>
      </c>
      <c r="R1527" s="506" t="s">
        <v>2271</v>
      </c>
      <c r="S1527" s="506" t="s">
        <v>2271</v>
      </c>
      <c r="T1527" s="506" t="s">
        <v>2271</v>
      </c>
      <c r="U1527" s="506" t="s">
        <v>2271</v>
      </c>
      <c r="V1527" s="506" t="s">
        <v>2271</v>
      </c>
      <c r="W1527" s="506" t="s">
        <v>2271</v>
      </c>
      <c r="X1527" s="506" t="s">
        <v>2271</v>
      </c>
      <c r="Y1527" s="506" t="s">
        <v>2271</v>
      </c>
      <c r="Z1527" s="506" t="s">
        <v>2271</v>
      </c>
      <c r="AA1527" s="506" t="s">
        <v>2271</v>
      </c>
      <c r="AB1527" s="506" t="s">
        <v>2271</v>
      </c>
      <c r="AC1527" s="506" t="s">
        <v>2271</v>
      </c>
      <c r="AD1527" s="506" t="s">
        <v>2271</v>
      </c>
      <c r="AE1527" s="506" t="s">
        <v>2271</v>
      </c>
      <c r="AF1527" s="506" t="s">
        <v>2271</v>
      </c>
      <c r="AG1527" s="506" t="s">
        <v>2271</v>
      </c>
      <c r="AH1527" s="506" t="s">
        <v>2271</v>
      </c>
      <c r="AI1527" s="506" t="s">
        <v>2271</v>
      </c>
      <c r="AJ1527" s="506" t="s">
        <v>2271</v>
      </c>
      <c r="AK1527" s="506" t="s">
        <v>2271</v>
      </c>
      <c r="AL1527" s="506" t="s">
        <v>2271</v>
      </c>
      <c r="AM1527" s="506" t="s">
        <v>2271</v>
      </c>
      <c r="AN1527" s="506" t="s">
        <v>2271</v>
      </c>
      <c r="AO1527" s="318"/>
    </row>
    <row r="1528" spans="2:41" ht="13.5" hidden="1" customHeight="1" outlineLevel="1" x14ac:dyDescent="0.35">
      <c r="B1528" s="318"/>
      <c r="C1528" s="753"/>
      <c r="D1528" s="738" t="s">
        <v>93</v>
      </c>
      <c r="E1528" s="318"/>
      <c r="F1528" s="508" t="s">
        <v>3805</v>
      </c>
      <c r="G1528" s="506" t="s">
        <v>2271</v>
      </c>
      <c r="H1528" s="506" t="s">
        <v>2271</v>
      </c>
      <c r="I1528" s="506" t="s">
        <v>2271</v>
      </c>
      <c r="J1528" s="506" t="s">
        <v>2271</v>
      </c>
      <c r="K1528" s="506" t="s">
        <v>2271</v>
      </c>
      <c r="L1528" s="506" t="s">
        <v>2271</v>
      </c>
      <c r="M1528" s="506" t="s">
        <v>2271</v>
      </c>
      <c r="N1528" s="506" t="s">
        <v>2271</v>
      </c>
      <c r="O1528" s="506" t="s">
        <v>2271</v>
      </c>
      <c r="P1528" s="506" t="s">
        <v>2271</v>
      </c>
      <c r="Q1528" s="506" t="s">
        <v>2271</v>
      </c>
      <c r="R1528" s="506" t="s">
        <v>2271</v>
      </c>
      <c r="S1528" s="506" t="s">
        <v>2271</v>
      </c>
      <c r="T1528" s="506" t="s">
        <v>2271</v>
      </c>
      <c r="U1528" s="506" t="s">
        <v>2271</v>
      </c>
      <c r="V1528" s="506" t="s">
        <v>2271</v>
      </c>
      <c r="W1528" s="506" t="s">
        <v>2271</v>
      </c>
      <c r="X1528" s="506" t="s">
        <v>2271</v>
      </c>
      <c r="Y1528" s="506" t="s">
        <v>2271</v>
      </c>
      <c r="Z1528" s="506" t="s">
        <v>2271</v>
      </c>
      <c r="AA1528" s="506" t="s">
        <v>2271</v>
      </c>
      <c r="AB1528" s="506" t="s">
        <v>2271</v>
      </c>
      <c r="AC1528" s="506" t="s">
        <v>2271</v>
      </c>
      <c r="AD1528" s="506" t="s">
        <v>2271</v>
      </c>
      <c r="AE1528" s="506" t="s">
        <v>2271</v>
      </c>
      <c r="AF1528" s="506" t="s">
        <v>2271</v>
      </c>
      <c r="AG1528" s="506" t="s">
        <v>2271</v>
      </c>
      <c r="AH1528" s="506" t="s">
        <v>2271</v>
      </c>
      <c r="AI1528" s="506" t="s">
        <v>2271</v>
      </c>
      <c r="AJ1528" s="506" t="s">
        <v>2271</v>
      </c>
      <c r="AK1528" s="506" t="s">
        <v>2271</v>
      </c>
      <c r="AL1528" s="506" t="s">
        <v>2271</v>
      </c>
      <c r="AM1528" s="506" t="s">
        <v>2271</v>
      </c>
      <c r="AN1528" s="506" t="s">
        <v>2271</v>
      </c>
      <c r="AO1528" s="318"/>
    </row>
    <row r="1529" spans="2:41" ht="13.5" hidden="1" customHeight="1" outlineLevel="1" x14ac:dyDescent="0.35">
      <c r="B1529" s="318"/>
      <c r="C1529" s="753"/>
      <c r="D1529" s="736" t="s">
        <v>1282</v>
      </c>
      <c r="E1529" s="318"/>
      <c r="F1529" s="508" t="s">
        <v>3806</v>
      </c>
      <c r="G1529" s="506" t="s">
        <v>2271</v>
      </c>
      <c r="H1529" s="506" t="s">
        <v>2271</v>
      </c>
      <c r="I1529" s="506" t="s">
        <v>2271</v>
      </c>
      <c r="J1529" s="506" t="s">
        <v>2271</v>
      </c>
      <c r="K1529" s="506" t="s">
        <v>2271</v>
      </c>
      <c r="L1529" s="506" t="s">
        <v>2271</v>
      </c>
      <c r="M1529" s="506" t="s">
        <v>2271</v>
      </c>
      <c r="N1529" s="506" t="s">
        <v>2271</v>
      </c>
      <c r="O1529" s="506" t="s">
        <v>2271</v>
      </c>
      <c r="P1529" s="506" t="s">
        <v>2271</v>
      </c>
      <c r="Q1529" s="506" t="s">
        <v>2271</v>
      </c>
      <c r="R1529" s="506" t="s">
        <v>2271</v>
      </c>
      <c r="S1529" s="506" t="s">
        <v>2271</v>
      </c>
      <c r="T1529" s="506" t="s">
        <v>2271</v>
      </c>
      <c r="U1529" s="506" t="s">
        <v>2271</v>
      </c>
      <c r="V1529" s="506" t="s">
        <v>2271</v>
      </c>
      <c r="W1529" s="506" t="s">
        <v>2271</v>
      </c>
      <c r="X1529" s="506" t="s">
        <v>2271</v>
      </c>
      <c r="Y1529" s="506" t="s">
        <v>2271</v>
      </c>
      <c r="Z1529" s="506" t="s">
        <v>2271</v>
      </c>
      <c r="AA1529" s="506" t="s">
        <v>2271</v>
      </c>
      <c r="AB1529" s="506" t="s">
        <v>2271</v>
      </c>
      <c r="AC1529" s="506" t="s">
        <v>2271</v>
      </c>
      <c r="AD1529" s="506" t="s">
        <v>2271</v>
      </c>
      <c r="AE1529" s="506" t="s">
        <v>2271</v>
      </c>
      <c r="AF1529" s="506" t="s">
        <v>2271</v>
      </c>
      <c r="AG1529" s="506" t="s">
        <v>2271</v>
      </c>
      <c r="AH1529" s="506" t="s">
        <v>2271</v>
      </c>
      <c r="AI1529" s="506" t="s">
        <v>2271</v>
      </c>
      <c r="AJ1529" s="506" t="s">
        <v>2271</v>
      </c>
      <c r="AK1529" s="506" t="s">
        <v>2271</v>
      </c>
      <c r="AL1529" s="506" t="s">
        <v>2271</v>
      </c>
      <c r="AM1529" s="506" t="s">
        <v>2271</v>
      </c>
      <c r="AN1529" s="506" t="s">
        <v>2271</v>
      </c>
      <c r="AO1529" s="318"/>
    </row>
    <row r="1530" spans="2:41" ht="13.5" hidden="1" customHeight="1" outlineLevel="1" x14ac:dyDescent="0.35">
      <c r="B1530" s="318"/>
      <c r="C1530" s="753"/>
      <c r="D1530" s="737" t="s">
        <v>1283</v>
      </c>
      <c r="E1530" s="318"/>
      <c r="F1530" s="508" t="s">
        <v>3807</v>
      </c>
      <c r="G1530" s="506" t="s">
        <v>2271</v>
      </c>
      <c r="H1530" s="506" t="s">
        <v>2271</v>
      </c>
      <c r="I1530" s="506" t="s">
        <v>2271</v>
      </c>
      <c r="J1530" s="506" t="s">
        <v>2271</v>
      </c>
      <c r="K1530" s="506" t="s">
        <v>2271</v>
      </c>
      <c r="L1530" s="506" t="s">
        <v>2271</v>
      </c>
      <c r="M1530" s="506" t="s">
        <v>2271</v>
      </c>
      <c r="N1530" s="506" t="s">
        <v>2271</v>
      </c>
      <c r="O1530" s="506" t="s">
        <v>2271</v>
      </c>
      <c r="P1530" s="506" t="s">
        <v>2271</v>
      </c>
      <c r="Q1530" s="506" t="s">
        <v>2271</v>
      </c>
      <c r="R1530" s="506" t="s">
        <v>2271</v>
      </c>
      <c r="S1530" s="506" t="s">
        <v>2271</v>
      </c>
      <c r="T1530" s="506" t="s">
        <v>2271</v>
      </c>
      <c r="U1530" s="506" t="s">
        <v>2271</v>
      </c>
      <c r="V1530" s="506" t="s">
        <v>2271</v>
      </c>
      <c r="W1530" s="506" t="s">
        <v>2271</v>
      </c>
      <c r="X1530" s="506" t="s">
        <v>2271</v>
      </c>
      <c r="Y1530" s="506" t="s">
        <v>2271</v>
      </c>
      <c r="Z1530" s="506" t="s">
        <v>2271</v>
      </c>
      <c r="AA1530" s="506" t="s">
        <v>2271</v>
      </c>
      <c r="AB1530" s="506" t="s">
        <v>2271</v>
      </c>
      <c r="AC1530" s="506" t="s">
        <v>2271</v>
      </c>
      <c r="AD1530" s="506" t="s">
        <v>2271</v>
      </c>
      <c r="AE1530" s="506" t="s">
        <v>2271</v>
      </c>
      <c r="AF1530" s="506" t="s">
        <v>2271</v>
      </c>
      <c r="AG1530" s="506" t="s">
        <v>2271</v>
      </c>
      <c r="AH1530" s="506" t="s">
        <v>2271</v>
      </c>
      <c r="AI1530" s="506" t="s">
        <v>2271</v>
      </c>
      <c r="AJ1530" s="506" t="s">
        <v>2271</v>
      </c>
      <c r="AK1530" s="506" t="s">
        <v>2271</v>
      </c>
      <c r="AL1530" s="506" t="s">
        <v>2271</v>
      </c>
      <c r="AM1530" s="506" t="s">
        <v>2271</v>
      </c>
      <c r="AN1530" s="506" t="s">
        <v>2271</v>
      </c>
      <c r="AO1530" s="318"/>
    </row>
    <row r="1531" spans="2:41" ht="13.5" hidden="1" customHeight="1" outlineLevel="1" x14ac:dyDescent="0.35">
      <c r="B1531" s="318"/>
      <c r="C1531" s="753"/>
      <c r="D1531" s="738" t="s">
        <v>1291</v>
      </c>
      <c r="E1531" s="318"/>
      <c r="F1531" s="508" t="s">
        <v>3808</v>
      </c>
      <c r="G1531" s="506" t="s">
        <v>2271</v>
      </c>
      <c r="H1531" s="506" t="s">
        <v>2271</v>
      </c>
      <c r="I1531" s="506" t="s">
        <v>2271</v>
      </c>
      <c r="J1531" s="506" t="s">
        <v>2271</v>
      </c>
      <c r="K1531" s="506" t="s">
        <v>2271</v>
      </c>
      <c r="L1531" s="506" t="s">
        <v>2271</v>
      </c>
      <c r="M1531" s="506" t="s">
        <v>2271</v>
      </c>
      <c r="N1531" s="506" t="s">
        <v>2271</v>
      </c>
      <c r="O1531" s="506" t="s">
        <v>2271</v>
      </c>
      <c r="P1531" s="506" t="s">
        <v>2271</v>
      </c>
      <c r="Q1531" s="506" t="s">
        <v>2271</v>
      </c>
      <c r="R1531" s="506" t="s">
        <v>2271</v>
      </c>
      <c r="S1531" s="506" t="s">
        <v>2271</v>
      </c>
      <c r="T1531" s="506" t="s">
        <v>2271</v>
      </c>
      <c r="U1531" s="506" t="s">
        <v>2271</v>
      </c>
      <c r="V1531" s="506" t="s">
        <v>2271</v>
      </c>
      <c r="W1531" s="506" t="s">
        <v>2271</v>
      </c>
      <c r="X1531" s="506" t="s">
        <v>2271</v>
      </c>
      <c r="Y1531" s="506" t="s">
        <v>2271</v>
      </c>
      <c r="Z1531" s="506" t="s">
        <v>2271</v>
      </c>
      <c r="AA1531" s="506" t="s">
        <v>2271</v>
      </c>
      <c r="AB1531" s="506" t="s">
        <v>2271</v>
      </c>
      <c r="AC1531" s="506" t="s">
        <v>2271</v>
      </c>
      <c r="AD1531" s="506" t="s">
        <v>2271</v>
      </c>
      <c r="AE1531" s="506" t="s">
        <v>2271</v>
      </c>
      <c r="AF1531" s="506" t="s">
        <v>2271</v>
      </c>
      <c r="AG1531" s="506" t="s">
        <v>2271</v>
      </c>
      <c r="AH1531" s="506" t="s">
        <v>2271</v>
      </c>
      <c r="AI1531" s="506" t="s">
        <v>2271</v>
      </c>
      <c r="AJ1531" s="506" t="s">
        <v>2271</v>
      </c>
      <c r="AK1531" s="506" t="s">
        <v>2271</v>
      </c>
      <c r="AL1531" s="506" t="s">
        <v>2271</v>
      </c>
      <c r="AM1531" s="506" t="s">
        <v>2271</v>
      </c>
      <c r="AN1531" s="506" t="s">
        <v>2271</v>
      </c>
      <c r="AO1531" s="318"/>
    </row>
    <row r="1532" spans="2:41" ht="13.5" hidden="1" customHeight="1" outlineLevel="1" x14ac:dyDescent="0.35">
      <c r="B1532" s="318"/>
      <c r="C1532" s="753"/>
      <c r="D1532" s="738" t="s">
        <v>1285</v>
      </c>
      <c r="E1532" s="318"/>
      <c r="F1532" s="508" t="s">
        <v>3809</v>
      </c>
      <c r="G1532" s="506" t="s">
        <v>2271</v>
      </c>
      <c r="H1532" s="506" t="s">
        <v>2271</v>
      </c>
      <c r="I1532" s="506" t="s">
        <v>2271</v>
      </c>
      <c r="J1532" s="506" t="s">
        <v>2271</v>
      </c>
      <c r="K1532" s="506" t="s">
        <v>2271</v>
      </c>
      <c r="L1532" s="506" t="s">
        <v>2271</v>
      </c>
      <c r="M1532" s="506" t="s">
        <v>2271</v>
      </c>
      <c r="N1532" s="506" t="s">
        <v>2271</v>
      </c>
      <c r="O1532" s="506" t="s">
        <v>2271</v>
      </c>
      <c r="P1532" s="506" t="s">
        <v>2271</v>
      </c>
      <c r="Q1532" s="506" t="s">
        <v>2271</v>
      </c>
      <c r="R1532" s="506" t="s">
        <v>2271</v>
      </c>
      <c r="S1532" s="506" t="s">
        <v>2271</v>
      </c>
      <c r="T1532" s="506" t="s">
        <v>2271</v>
      </c>
      <c r="U1532" s="506" t="s">
        <v>2271</v>
      </c>
      <c r="V1532" s="506" t="s">
        <v>2271</v>
      </c>
      <c r="W1532" s="506" t="s">
        <v>2271</v>
      </c>
      <c r="X1532" s="506" t="s">
        <v>2271</v>
      </c>
      <c r="Y1532" s="506" t="s">
        <v>2271</v>
      </c>
      <c r="Z1532" s="506" t="s">
        <v>2271</v>
      </c>
      <c r="AA1532" s="506" t="s">
        <v>2271</v>
      </c>
      <c r="AB1532" s="506" t="s">
        <v>2271</v>
      </c>
      <c r="AC1532" s="506" t="s">
        <v>2271</v>
      </c>
      <c r="AD1532" s="506" t="s">
        <v>2271</v>
      </c>
      <c r="AE1532" s="506" t="s">
        <v>2271</v>
      </c>
      <c r="AF1532" s="506" t="s">
        <v>2271</v>
      </c>
      <c r="AG1532" s="506" t="s">
        <v>2271</v>
      </c>
      <c r="AH1532" s="506" t="s">
        <v>2271</v>
      </c>
      <c r="AI1532" s="506" t="s">
        <v>2271</v>
      </c>
      <c r="AJ1532" s="506" t="s">
        <v>2271</v>
      </c>
      <c r="AK1532" s="506" t="s">
        <v>2271</v>
      </c>
      <c r="AL1532" s="506" t="s">
        <v>2271</v>
      </c>
      <c r="AM1532" s="506" t="s">
        <v>2271</v>
      </c>
      <c r="AN1532" s="506" t="s">
        <v>2271</v>
      </c>
      <c r="AO1532" s="318"/>
    </row>
    <row r="1533" spans="2:41" ht="13.5" hidden="1" customHeight="1" outlineLevel="1" x14ac:dyDescent="0.35">
      <c r="B1533" s="318"/>
      <c r="C1533" s="753"/>
      <c r="D1533" s="738" t="s">
        <v>1286</v>
      </c>
      <c r="E1533" s="318"/>
      <c r="F1533" s="508" t="s">
        <v>3810</v>
      </c>
      <c r="G1533" s="506" t="s">
        <v>2271</v>
      </c>
      <c r="H1533" s="506" t="s">
        <v>2271</v>
      </c>
      <c r="I1533" s="506" t="s">
        <v>2271</v>
      </c>
      <c r="J1533" s="506" t="s">
        <v>2271</v>
      </c>
      <c r="K1533" s="506" t="s">
        <v>2271</v>
      </c>
      <c r="L1533" s="506" t="s">
        <v>2271</v>
      </c>
      <c r="M1533" s="506" t="s">
        <v>2271</v>
      </c>
      <c r="N1533" s="506" t="s">
        <v>2271</v>
      </c>
      <c r="O1533" s="506" t="s">
        <v>2271</v>
      </c>
      <c r="P1533" s="506" t="s">
        <v>2271</v>
      </c>
      <c r="Q1533" s="506" t="s">
        <v>2271</v>
      </c>
      <c r="R1533" s="506" t="s">
        <v>2271</v>
      </c>
      <c r="S1533" s="506" t="s">
        <v>2271</v>
      </c>
      <c r="T1533" s="506" t="s">
        <v>2271</v>
      </c>
      <c r="U1533" s="506" t="s">
        <v>2271</v>
      </c>
      <c r="V1533" s="506" t="s">
        <v>2271</v>
      </c>
      <c r="W1533" s="506" t="s">
        <v>2271</v>
      </c>
      <c r="X1533" s="506" t="s">
        <v>2271</v>
      </c>
      <c r="Y1533" s="506" t="s">
        <v>2271</v>
      </c>
      <c r="Z1533" s="506" t="s">
        <v>2271</v>
      </c>
      <c r="AA1533" s="506" t="s">
        <v>2271</v>
      </c>
      <c r="AB1533" s="506" t="s">
        <v>2271</v>
      </c>
      <c r="AC1533" s="506" t="s">
        <v>2271</v>
      </c>
      <c r="AD1533" s="506" t="s">
        <v>2271</v>
      </c>
      <c r="AE1533" s="506" t="s">
        <v>2271</v>
      </c>
      <c r="AF1533" s="506" t="s">
        <v>2271</v>
      </c>
      <c r="AG1533" s="506" t="s">
        <v>2271</v>
      </c>
      <c r="AH1533" s="506" t="s">
        <v>2271</v>
      </c>
      <c r="AI1533" s="506" t="s">
        <v>2271</v>
      </c>
      <c r="AJ1533" s="506" t="s">
        <v>2271</v>
      </c>
      <c r="AK1533" s="506" t="s">
        <v>2271</v>
      </c>
      <c r="AL1533" s="506" t="s">
        <v>2271</v>
      </c>
      <c r="AM1533" s="506" t="s">
        <v>2271</v>
      </c>
      <c r="AN1533" s="506" t="s">
        <v>2271</v>
      </c>
      <c r="AO1533" s="318"/>
    </row>
    <row r="1534" spans="2:41" ht="13.5" hidden="1" customHeight="1" outlineLevel="1" x14ac:dyDescent="0.35">
      <c r="B1534" s="318"/>
      <c r="C1534" s="753"/>
      <c r="D1534" s="738" t="s">
        <v>167</v>
      </c>
      <c r="E1534" s="318"/>
      <c r="F1534" s="508" t="s">
        <v>3811</v>
      </c>
      <c r="G1534" s="506" t="s">
        <v>2271</v>
      </c>
      <c r="H1534" s="506" t="s">
        <v>2271</v>
      </c>
      <c r="I1534" s="506" t="s">
        <v>2271</v>
      </c>
      <c r="J1534" s="506" t="s">
        <v>2271</v>
      </c>
      <c r="K1534" s="506" t="s">
        <v>2271</v>
      </c>
      <c r="L1534" s="506" t="s">
        <v>2271</v>
      </c>
      <c r="M1534" s="506" t="s">
        <v>2271</v>
      </c>
      <c r="N1534" s="506" t="s">
        <v>2271</v>
      </c>
      <c r="O1534" s="506" t="s">
        <v>2271</v>
      </c>
      <c r="P1534" s="506" t="s">
        <v>2271</v>
      </c>
      <c r="Q1534" s="506" t="s">
        <v>2271</v>
      </c>
      <c r="R1534" s="506" t="s">
        <v>2271</v>
      </c>
      <c r="S1534" s="506" t="s">
        <v>2271</v>
      </c>
      <c r="T1534" s="506" t="s">
        <v>2271</v>
      </c>
      <c r="U1534" s="506" t="s">
        <v>2271</v>
      </c>
      <c r="V1534" s="506" t="s">
        <v>2271</v>
      </c>
      <c r="W1534" s="506" t="s">
        <v>2271</v>
      </c>
      <c r="X1534" s="506" t="s">
        <v>2271</v>
      </c>
      <c r="Y1534" s="506" t="s">
        <v>2271</v>
      </c>
      <c r="Z1534" s="506" t="s">
        <v>2271</v>
      </c>
      <c r="AA1534" s="506" t="s">
        <v>2271</v>
      </c>
      <c r="AB1534" s="506" t="s">
        <v>2271</v>
      </c>
      <c r="AC1534" s="506" t="s">
        <v>2271</v>
      </c>
      <c r="AD1534" s="506" t="s">
        <v>2271</v>
      </c>
      <c r="AE1534" s="506" t="s">
        <v>2271</v>
      </c>
      <c r="AF1534" s="506" t="s">
        <v>2271</v>
      </c>
      <c r="AG1534" s="506" t="s">
        <v>2271</v>
      </c>
      <c r="AH1534" s="506" t="s">
        <v>2271</v>
      </c>
      <c r="AI1534" s="506" t="s">
        <v>2271</v>
      </c>
      <c r="AJ1534" s="506" t="s">
        <v>2271</v>
      </c>
      <c r="AK1534" s="506" t="s">
        <v>2271</v>
      </c>
      <c r="AL1534" s="506" t="s">
        <v>2271</v>
      </c>
      <c r="AM1534" s="506" t="s">
        <v>2271</v>
      </c>
      <c r="AN1534" s="506" t="s">
        <v>2271</v>
      </c>
      <c r="AO1534" s="318"/>
    </row>
    <row r="1535" spans="2:41" ht="13.5" hidden="1" customHeight="1" outlineLevel="1" x14ac:dyDescent="0.35">
      <c r="B1535" s="318"/>
      <c r="C1535" s="753"/>
      <c r="D1535" s="738" t="s">
        <v>93</v>
      </c>
      <c r="E1535" s="318"/>
      <c r="F1535" s="508" t="s">
        <v>3812</v>
      </c>
      <c r="G1535" s="506" t="s">
        <v>2271</v>
      </c>
      <c r="H1535" s="506" t="s">
        <v>2271</v>
      </c>
      <c r="I1535" s="506" t="s">
        <v>2271</v>
      </c>
      <c r="J1535" s="506" t="s">
        <v>2271</v>
      </c>
      <c r="K1535" s="506" t="s">
        <v>2271</v>
      </c>
      <c r="L1535" s="506" t="s">
        <v>2271</v>
      </c>
      <c r="M1535" s="506" t="s">
        <v>2271</v>
      </c>
      <c r="N1535" s="506" t="s">
        <v>2271</v>
      </c>
      <c r="O1535" s="506" t="s">
        <v>2271</v>
      </c>
      <c r="P1535" s="506" t="s">
        <v>2271</v>
      </c>
      <c r="Q1535" s="506" t="s">
        <v>2271</v>
      </c>
      <c r="R1535" s="506" t="s">
        <v>2271</v>
      </c>
      <c r="S1535" s="506" t="s">
        <v>2271</v>
      </c>
      <c r="T1535" s="506" t="s">
        <v>2271</v>
      </c>
      <c r="U1535" s="506" t="s">
        <v>2271</v>
      </c>
      <c r="V1535" s="506" t="s">
        <v>2271</v>
      </c>
      <c r="W1535" s="506" t="s">
        <v>2271</v>
      </c>
      <c r="X1535" s="506" t="s">
        <v>2271</v>
      </c>
      <c r="Y1535" s="506" t="s">
        <v>2271</v>
      </c>
      <c r="Z1535" s="506" t="s">
        <v>2271</v>
      </c>
      <c r="AA1535" s="506" t="s">
        <v>2271</v>
      </c>
      <c r="AB1535" s="506" t="s">
        <v>2271</v>
      </c>
      <c r="AC1535" s="506" t="s">
        <v>2271</v>
      </c>
      <c r="AD1535" s="506" t="s">
        <v>2271</v>
      </c>
      <c r="AE1535" s="506" t="s">
        <v>2271</v>
      </c>
      <c r="AF1535" s="506" t="s">
        <v>2271</v>
      </c>
      <c r="AG1535" s="506" t="s">
        <v>2271</v>
      </c>
      <c r="AH1535" s="506" t="s">
        <v>2271</v>
      </c>
      <c r="AI1535" s="506" t="s">
        <v>2271</v>
      </c>
      <c r="AJ1535" s="506" t="s">
        <v>2271</v>
      </c>
      <c r="AK1535" s="506" t="s">
        <v>2271</v>
      </c>
      <c r="AL1535" s="506" t="s">
        <v>2271</v>
      </c>
      <c r="AM1535" s="506" t="s">
        <v>2271</v>
      </c>
      <c r="AN1535" s="506" t="s">
        <v>2271</v>
      </c>
      <c r="AO1535" s="318"/>
    </row>
    <row r="1536" spans="2:41" ht="13.5" hidden="1" customHeight="1" outlineLevel="1" x14ac:dyDescent="0.35">
      <c r="B1536" s="318"/>
      <c r="C1536" s="753"/>
      <c r="D1536" s="737" t="s">
        <v>1287</v>
      </c>
      <c r="E1536" s="318"/>
      <c r="F1536" s="508" t="s">
        <v>3813</v>
      </c>
      <c r="G1536" s="506" t="s">
        <v>2271</v>
      </c>
      <c r="H1536" s="506" t="s">
        <v>2271</v>
      </c>
      <c r="I1536" s="506" t="s">
        <v>2271</v>
      </c>
      <c r="J1536" s="506" t="s">
        <v>2271</v>
      </c>
      <c r="K1536" s="506" t="s">
        <v>2271</v>
      </c>
      <c r="L1536" s="506" t="s">
        <v>2271</v>
      </c>
      <c r="M1536" s="506" t="s">
        <v>2271</v>
      </c>
      <c r="N1536" s="506" t="s">
        <v>2271</v>
      </c>
      <c r="O1536" s="506" t="s">
        <v>2271</v>
      </c>
      <c r="P1536" s="506" t="s">
        <v>2271</v>
      </c>
      <c r="Q1536" s="506" t="s">
        <v>2271</v>
      </c>
      <c r="R1536" s="506" t="s">
        <v>2271</v>
      </c>
      <c r="S1536" s="506" t="s">
        <v>2271</v>
      </c>
      <c r="T1536" s="506" t="s">
        <v>2271</v>
      </c>
      <c r="U1536" s="506" t="s">
        <v>2271</v>
      </c>
      <c r="V1536" s="506" t="s">
        <v>2271</v>
      </c>
      <c r="W1536" s="506" t="s">
        <v>2271</v>
      </c>
      <c r="X1536" s="506" t="s">
        <v>2271</v>
      </c>
      <c r="Y1536" s="506" t="s">
        <v>2271</v>
      </c>
      <c r="Z1536" s="506" t="s">
        <v>2271</v>
      </c>
      <c r="AA1536" s="506" t="s">
        <v>2271</v>
      </c>
      <c r="AB1536" s="506" t="s">
        <v>2271</v>
      </c>
      <c r="AC1536" s="506" t="s">
        <v>2271</v>
      </c>
      <c r="AD1536" s="506" t="s">
        <v>2271</v>
      </c>
      <c r="AE1536" s="506" t="s">
        <v>2271</v>
      </c>
      <c r="AF1536" s="506" t="s">
        <v>2271</v>
      </c>
      <c r="AG1536" s="506" t="s">
        <v>2271</v>
      </c>
      <c r="AH1536" s="506" t="s">
        <v>2271</v>
      </c>
      <c r="AI1536" s="506" t="s">
        <v>2271</v>
      </c>
      <c r="AJ1536" s="506" t="s">
        <v>2271</v>
      </c>
      <c r="AK1536" s="506" t="s">
        <v>2271</v>
      </c>
      <c r="AL1536" s="506" t="s">
        <v>2271</v>
      </c>
      <c r="AM1536" s="506" t="s">
        <v>2271</v>
      </c>
      <c r="AN1536" s="506" t="s">
        <v>2271</v>
      </c>
      <c r="AO1536" s="318"/>
    </row>
    <row r="1537" spans="2:41" ht="13.5" hidden="1" customHeight="1" outlineLevel="1" x14ac:dyDescent="0.35">
      <c r="B1537" s="318"/>
      <c r="C1537" s="753"/>
      <c r="D1537" s="736" t="s">
        <v>1288</v>
      </c>
      <c r="E1537" s="318"/>
      <c r="F1537" s="508" t="s">
        <v>3814</v>
      </c>
      <c r="G1537" s="506" t="s">
        <v>2271</v>
      </c>
      <c r="H1537" s="506" t="s">
        <v>2271</v>
      </c>
      <c r="I1537" s="506" t="s">
        <v>2271</v>
      </c>
      <c r="J1537" s="506" t="s">
        <v>2271</v>
      </c>
      <c r="K1537" s="506" t="s">
        <v>2271</v>
      </c>
      <c r="L1537" s="506" t="s">
        <v>2271</v>
      </c>
      <c r="M1537" s="506" t="s">
        <v>2271</v>
      </c>
      <c r="N1537" s="506" t="s">
        <v>2271</v>
      </c>
      <c r="O1537" s="506" t="s">
        <v>2271</v>
      </c>
      <c r="P1537" s="506" t="s">
        <v>2271</v>
      </c>
      <c r="Q1537" s="506" t="s">
        <v>2271</v>
      </c>
      <c r="R1537" s="506" t="s">
        <v>2271</v>
      </c>
      <c r="S1537" s="506" t="s">
        <v>2271</v>
      </c>
      <c r="T1537" s="506" t="s">
        <v>2271</v>
      </c>
      <c r="U1537" s="506" t="s">
        <v>2271</v>
      </c>
      <c r="V1537" s="506" t="s">
        <v>2271</v>
      </c>
      <c r="W1537" s="506" t="s">
        <v>2271</v>
      </c>
      <c r="X1537" s="506" t="s">
        <v>2271</v>
      </c>
      <c r="Y1537" s="506" t="s">
        <v>2271</v>
      </c>
      <c r="Z1537" s="506" t="s">
        <v>2271</v>
      </c>
      <c r="AA1537" s="506" t="s">
        <v>2271</v>
      </c>
      <c r="AB1537" s="506" t="s">
        <v>2271</v>
      </c>
      <c r="AC1537" s="506" t="s">
        <v>2271</v>
      </c>
      <c r="AD1537" s="506" t="s">
        <v>2271</v>
      </c>
      <c r="AE1537" s="506" t="s">
        <v>2271</v>
      </c>
      <c r="AF1537" s="506" t="s">
        <v>2271</v>
      </c>
      <c r="AG1537" s="506" t="s">
        <v>2271</v>
      </c>
      <c r="AH1537" s="506" t="s">
        <v>2271</v>
      </c>
      <c r="AI1537" s="506" t="s">
        <v>2271</v>
      </c>
      <c r="AJ1537" s="506" t="s">
        <v>2271</v>
      </c>
      <c r="AK1537" s="506" t="s">
        <v>2271</v>
      </c>
      <c r="AL1537" s="506" t="s">
        <v>2271</v>
      </c>
      <c r="AM1537" s="506" t="s">
        <v>2271</v>
      </c>
      <c r="AN1537" s="506" t="s">
        <v>2271</v>
      </c>
      <c r="AO1537" s="318"/>
    </row>
    <row r="1538" spans="2:41" ht="13.5" hidden="1" customHeight="1" outlineLevel="1" x14ac:dyDescent="0.35">
      <c r="B1538" s="318"/>
      <c r="C1538" s="753"/>
      <c r="D1538" s="736" t="s">
        <v>142</v>
      </c>
      <c r="E1538" s="318"/>
      <c r="F1538" s="508" t="s">
        <v>3815</v>
      </c>
      <c r="G1538" s="506" t="s">
        <v>2271</v>
      </c>
      <c r="H1538" s="506" t="s">
        <v>2271</v>
      </c>
      <c r="I1538" s="506" t="s">
        <v>2271</v>
      </c>
      <c r="J1538" s="506" t="s">
        <v>2271</v>
      </c>
      <c r="K1538" s="506" t="s">
        <v>2271</v>
      </c>
      <c r="L1538" s="506" t="s">
        <v>2271</v>
      </c>
      <c r="M1538" s="506" t="s">
        <v>2271</v>
      </c>
      <c r="N1538" s="506" t="s">
        <v>2271</v>
      </c>
      <c r="O1538" s="506" t="s">
        <v>2271</v>
      </c>
      <c r="P1538" s="506" t="s">
        <v>2271</v>
      </c>
      <c r="Q1538" s="506" t="s">
        <v>2271</v>
      </c>
      <c r="R1538" s="506" t="s">
        <v>2271</v>
      </c>
      <c r="S1538" s="506" t="s">
        <v>2271</v>
      </c>
      <c r="T1538" s="506" t="s">
        <v>2271</v>
      </c>
      <c r="U1538" s="506" t="s">
        <v>2271</v>
      </c>
      <c r="V1538" s="506" t="s">
        <v>2271</v>
      </c>
      <c r="W1538" s="506" t="s">
        <v>2271</v>
      </c>
      <c r="X1538" s="506" t="s">
        <v>2271</v>
      </c>
      <c r="Y1538" s="506" t="s">
        <v>2271</v>
      </c>
      <c r="Z1538" s="506" t="s">
        <v>2271</v>
      </c>
      <c r="AA1538" s="506" t="s">
        <v>2271</v>
      </c>
      <c r="AB1538" s="506" t="s">
        <v>2271</v>
      </c>
      <c r="AC1538" s="506" t="s">
        <v>2271</v>
      </c>
      <c r="AD1538" s="506" t="s">
        <v>2271</v>
      </c>
      <c r="AE1538" s="506" t="s">
        <v>2271</v>
      </c>
      <c r="AF1538" s="506" t="s">
        <v>2271</v>
      </c>
      <c r="AG1538" s="506" t="s">
        <v>2271</v>
      </c>
      <c r="AH1538" s="506" t="s">
        <v>2271</v>
      </c>
      <c r="AI1538" s="506" t="s">
        <v>2271</v>
      </c>
      <c r="AJ1538" s="506" t="s">
        <v>2271</v>
      </c>
      <c r="AK1538" s="506" t="s">
        <v>2271</v>
      </c>
      <c r="AL1538" s="506" t="s">
        <v>2271</v>
      </c>
      <c r="AM1538" s="506" t="s">
        <v>2271</v>
      </c>
      <c r="AN1538" s="506" t="s">
        <v>2271</v>
      </c>
      <c r="AO1538" s="318"/>
    </row>
    <row r="1539" spans="2:41" ht="13.5" hidden="1" customHeight="1" outlineLevel="1" x14ac:dyDescent="0.35">
      <c r="B1539" s="318"/>
      <c r="C1539" s="753"/>
      <c r="D1539" s="737" t="s">
        <v>1289</v>
      </c>
      <c r="E1539" s="318"/>
      <c r="F1539" s="508" t="s">
        <v>3816</v>
      </c>
      <c r="G1539" s="506" t="s">
        <v>2271</v>
      </c>
      <c r="H1539" s="506" t="s">
        <v>2271</v>
      </c>
      <c r="I1539" s="506" t="s">
        <v>2271</v>
      </c>
      <c r="J1539" s="506" t="s">
        <v>2271</v>
      </c>
      <c r="K1539" s="506" t="s">
        <v>2271</v>
      </c>
      <c r="L1539" s="506" t="s">
        <v>2271</v>
      </c>
      <c r="M1539" s="506" t="s">
        <v>2271</v>
      </c>
      <c r="N1539" s="506" t="s">
        <v>2271</v>
      </c>
      <c r="O1539" s="506" t="s">
        <v>2271</v>
      </c>
      <c r="P1539" s="506" t="s">
        <v>2271</v>
      </c>
      <c r="Q1539" s="506" t="s">
        <v>2271</v>
      </c>
      <c r="R1539" s="506" t="s">
        <v>2271</v>
      </c>
      <c r="S1539" s="506" t="s">
        <v>2271</v>
      </c>
      <c r="T1539" s="506" t="s">
        <v>2271</v>
      </c>
      <c r="U1539" s="506" t="s">
        <v>2271</v>
      </c>
      <c r="V1539" s="506" t="s">
        <v>2271</v>
      </c>
      <c r="W1539" s="506" t="s">
        <v>2271</v>
      </c>
      <c r="X1539" s="506" t="s">
        <v>2271</v>
      </c>
      <c r="Y1539" s="506" t="s">
        <v>2271</v>
      </c>
      <c r="Z1539" s="506" t="s">
        <v>2271</v>
      </c>
      <c r="AA1539" s="506" t="s">
        <v>2271</v>
      </c>
      <c r="AB1539" s="506" t="s">
        <v>2271</v>
      </c>
      <c r="AC1539" s="506" t="s">
        <v>2271</v>
      </c>
      <c r="AD1539" s="506" t="s">
        <v>2271</v>
      </c>
      <c r="AE1539" s="506" t="s">
        <v>2271</v>
      </c>
      <c r="AF1539" s="506" t="s">
        <v>2271</v>
      </c>
      <c r="AG1539" s="506" t="s">
        <v>2271</v>
      </c>
      <c r="AH1539" s="506" t="s">
        <v>2271</v>
      </c>
      <c r="AI1539" s="506" t="s">
        <v>2271</v>
      </c>
      <c r="AJ1539" s="506" t="s">
        <v>2271</v>
      </c>
      <c r="AK1539" s="506" t="s">
        <v>2271</v>
      </c>
      <c r="AL1539" s="506" t="s">
        <v>2271</v>
      </c>
      <c r="AM1539" s="506" t="s">
        <v>2271</v>
      </c>
      <c r="AN1539" s="506" t="s">
        <v>2271</v>
      </c>
      <c r="AO1539" s="318"/>
    </row>
    <row r="1540" spans="2:41" ht="13.5" hidden="1" customHeight="1" outlineLevel="1" x14ac:dyDescent="0.35">
      <c r="B1540" s="318"/>
      <c r="C1540" s="753"/>
      <c r="D1540" s="737" t="s">
        <v>1290</v>
      </c>
      <c r="E1540" s="318"/>
      <c r="F1540" s="508" t="s">
        <v>3817</v>
      </c>
      <c r="G1540" s="506" t="s">
        <v>2271</v>
      </c>
      <c r="H1540" s="506" t="s">
        <v>2271</v>
      </c>
      <c r="I1540" s="506" t="s">
        <v>2271</v>
      </c>
      <c r="J1540" s="506" t="s">
        <v>2271</v>
      </c>
      <c r="K1540" s="506" t="s">
        <v>2271</v>
      </c>
      <c r="L1540" s="506" t="s">
        <v>2271</v>
      </c>
      <c r="M1540" s="506" t="s">
        <v>2271</v>
      </c>
      <c r="N1540" s="506" t="s">
        <v>2271</v>
      </c>
      <c r="O1540" s="506" t="s">
        <v>2271</v>
      </c>
      <c r="P1540" s="506" t="s">
        <v>2271</v>
      </c>
      <c r="Q1540" s="506" t="s">
        <v>2271</v>
      </c>
      <c r="R1540" s="506" t="s">
        <v>2271</v>
      </c>
      <c r="S1540" s="506" t="s">
        <v>2271</v>
      </c>
      <c r="T1540" s="506" t="s">
        <v>2271</v>
      </c>
      <c r="U1540" s="506" t="s">
        <v>2271</v>
      </c>
      <c r="V1540" s="506" t="s">
        <v>2271</v>
      </c>
      <c r="W1540" s="506" t="s">
        <v>2271</v>
      </c>
      <c r="X1540" s="506" t="s">
        <v>2271</v>
      </c>
      <c r="Y1540" s="506" t="s">
        <v>2271</v>
      </c>
      <c r="Z1540" s="506" t="s">
        <v>2271</v>
      </c>
      <c r="AA1540" s="506" t="s">
        <v>2271</v>
      </c>
      <c r="AB1540" s="506" t="s">
        <v>2271</v>
      </c>
      <c r="AC1540" s="506" t="s">
        <v>2271</v>
      </c>
      <c r="AD1540" s="506" t="s">
        <v>2271</v>
      </c>
      <c r="AE1540" s="506" t="s">
        <v>2271</v>
      </c>
      <c r="AF1540" s="506" t="s">
        <v>2271</v>
      </c>
      <c r="AG1540" s="506" t="s">
        <v>2271</v>
      </c>
      <c r="AH1540" s="506" t="s">
        <v>2271</v>
      </c>
      <c r="AI1540" s="506" t="s">
        <v>2271</v>
      </c>
      <c r="AJ1540" s="506" t="s">
        <v>2271</v>
      </c>
      <c r="AK1540" s="506" t="s">
        <v>2271</v>
      </c>
      <c r="AL1540" s="506" t="s">
        <v>2271</v>
      </c>
      <c r="AM1540" s="506" t="s">
        <v>2271</v>
      </c>
      <c r="AN1540" s="506" t="s">
        <v>2271</v>
      </c>
      <c r="AO1540" s="318"/>
    </row>
    <row r="1541" spans="2:41" ht="13.5" hidden="1" customHeight="1" outlineLevel="1" x14ac:dyDescent="0.35">
      <c r="B1541" s="318"/>
      <c r="C1541" s="753"/>
      <c r="D1541" s="740" t="s">
        <v>1291</v>
      </c>
      <c r="E1541" s="318"/>
      <c r="F1541" s="508" t="s">
        <v>3818</v>
      </c>
      <c r="G1541" s="506" t="s">
        <v>2271</v>
      </c>
      <c r="H1541" s="506" t="s">
        <v>2271</v>
      </c>
      <c r="I1541" s="506" t="s">
        <v>2271</v>
      </c>
      <c r="J1541" s="506" t="s">
        <v>2271</v>
      </c>
      <c r="K1541" s="506" t="s">
        <v>2271</v>
      </c>
      <c r="L1541" s="506" t="s">
        <v>2271</v>
      </c>
      <c r="M1541" s="506" t="s">
        <v>2271</v>
      </c>
      <c r="N1541" s="506" t="s">
        <v>2271</v>
      </c>
      <c r="O1541" s="506" t="s">
        <v>2271</v>
      </c>
      <c r="P1541" s="506" t="s">
        <v>2271</v>
      </c>
      <c r="Q1541" s="506" t="s">
        <v>2271</v>
      </c>
      <c r="R1541" s="506" t="s">
        <v>2271</v>
      </c>
      <c r="S1541" s="506" t="s">
        <v>2271</v>
      </c>
      <c r="T1541" s="506" t="s">
        <v>2271</v>
      </c>
      <c r="U1541" s="506" t="s">
        <v>2271</v>
      </c>
      <c r="V1541" s="506" t="s">
        <v>2271</v>
      </c>
      <c r="W1541" s="506" t="s">
        <v>2271</v>
      </c>
      <c r="X1541" s="506" t="s">
        <v>2271</v>
      </c>
      <c r="Y1541" s="506" t="s">
        <v>2271</v>
      </c>
      <c r="Z1541" s="506" t="s">
        <v>2271</v>
      </c>
      <c r="AA1541" s="506" t="s">
        <v>2271</v>
      </c>
      <c r="AB1541" s="506" t="s">
        <v>2271</v>
      </c>
      <c r="AC1541" s="506" t="s">
        <v>2271</v>
      </c>
      <c r="AD1541" s="506" t="s">
        <v>2271</v>
      </c>
      <c r="AE1541" s="506" t="s">
        <v>2271</v>
      </c>
      <c r="AF1541" s="506" t="s">
        <v>2271</v>
      </c>
      <c r="AG1541" s="506" t="s">
        <v>2271</v>
      </c>
      <c r="AH1541" s="506" t="s">
        <v>2271</v>
      </c>
      <c r="AI1541" s="506" t="s">
        <v>2271</v>
      </c>
      <c r="AJ1541" s="506" t="s">
        <v>2271</v>
      </c>
      <c r="AK1541" s="506" t="s">
        <v>2271</v>
      </c>
      <c r="AL1541" s="506" t="s">
        <v>2271</v>
      </c>
      <c r="AM1541" s="506" t="s">
        <v>2271</v>
      </c>
      <c r="AN1541" s="506" t="s">
        <v>2271</v>
      </c>
      <c r="AO1541" s="318"/>
    </row>
    <row r="1542" spans="2:41" ht="13.5" hidden="1" customHeight="1" outlineLevel="1" x14ac:dyDescent="0.35">
      <c r="B1542" s="318"/>
      <c r="C1542" s="753"/>
      <c r="D1542" s="740" t="s">
        <v>93</v>
      </c>
      <c r="E1542" s="318"/>
      <c r="F1542" s="508" t="s">
        <v>3819</v>
      </c>
      <c r="G1542" s="506" t="s">
        <v>2271</v>
      </c>
      <c r="H1542" s="506" t="s">
        <v>2271</v>
      </c>
      <c r="I1542" s="506" t="s">
        <v>2271</v>
      </c>
      <c r="J1542" s="506" t="s">
        <v>2271</v>
      </c>
      <c r="K1542" s="506" t="s">
        <v>2271</v>
      </c>
      <c r="L1542" s="506" t="s">
        <v>2271</v>
      </c>
      <c r="M1542" s="506" t="s">
        <v>2271</v>
      </c>
      <c r="N1542" s="506" t="s">
        <v>2271</v>
      </c>
      <c r="O1542" s="506" t="s">
        <v>2271</v>
      </c>
      <c r="P1542" s="506" t="s">
        <v>2271</v>
      </c>
      <c r="Q1542" s="506" t="s">
        <v>2271</v>
      </c>
      <c r="R1542" s="506" t="s">
        <v>2271</v>
      </c>
      <c r="S1542" s="506" t="s">
        <v>2271</v>
      </c>
      <c r="T1542" s="506" t="s">
        <v>2271</v>
      </c>
      <c r="U1542" s="506" t="s">
        <v>2271</v>
      </c>
      <c r="V1542" s="506" t="s">
        <v>2271</v>
      </c>
      <c r="W1542" s="506" t="s">
        <v>2271</v>
      </c>
      <c r="X1542" s="506" t="s">
        <v>2271</v>
      </c>
      <c r="Y1542" s="506" t="s">
        <v>2271</v>
      </c>
      <c r="Z1542" s="506" t="s">
        <v>2271</v>
      </c>
      <c r="AA1542" s="506" t="s">
        <v>2271</v>
      </c>
      <c r="AB1542" s="506" t="s">
        <v>2271</v>
      </c>
      <c r="AC1542" s="506" t="s">
        <v>2271</v>
      </c>
      <c r="AD1542" s="506" t="s">
        <v>2271</v>
      </c>
      <c r="AE1542" s="506" t="s">
        <v>2271</v>
      </c>
      <c r="AF1542" s="506" t="s">
        <v>2271</v>
      </c>
      <c r="AG1542" s="506" t="s">
        <v>2271</v>
      </c>
      <c r="AH1542" s="506" t="s">
        <v>2271</v>
      </c>
      <c r="AI1542" s="506" t="s">
        <v>2271</v>
      </c>
      <c r="AJ1542" s="506" t="s">
        <v>2271</v>
      </c>
      <c r="AK1542" s="506" t="s">
        <v>2271</v>
      </c>
      <c r="AL1542" s="506" t="s">
        <v>2271</v>
      </c>
      <c r="AM1542" s="506" t="s">
        <v>2271</v>
      </c>
      <c r="AN1542" s="506" t="s">
        <v>2271</v>
      </c>
      <c r="AO1542" s="318"/>
    </row>
    <row r="1543" spans="2:41" ht="13.5" hidden="1" customHeight="1" outlineLevel="1" x14ac:dyDescent="0.35">
      <c r="B1543" s="318"/>
      <c r="C1543" s="753"/>
      <c r="D1543" s="737" t="s">
        <v>1292</v>
      </c>
      <c r="E1543" s="318"/>
      <c r="F1543" s="508" t="s">
        <v>3820</v>
      </c>
      <c r="G1543" s="506" t="s">
        <v>2271</v>
      </c>
      <c r="H1543" s="506" t="s">
        <v>2271</v>
      </c>
      <c r="I1543" s="506" t="s">
        <v>2271</v>
      </c>
      <c r="J1543" s="506" t="s">
        <v>2271</v>
      </c>
      <c r="K1543" s="506" t="s">
        <v>2271</v>
      </c>
      <c r="L1543" s="506" t="s">
        <v>2271</v>
      </c>
      <c r="M1543" s="506" t="s">
        <v>2271</v>
      </c>
      <c r="N1543" s="506" t="s">
        <v>2271</v>
      </c>
      <c r="O1543" s="506" t="s">
        <v>2271</v>
      </c>
      <c r="P1543" s="506" t="s">
        <v>2271</v>
      </c>
      <c r="Q1543" s="506" t="s">
        <v>2271</v>
      </c>
      <c r="R1543" s="506" t="s">
        <v>2271</v>
      </c>
      <c r="S1543" s="506" t="s">
        <v>2271</v>
      </c>
      <c r="T1543" s="506" t="s">
        <v>2271</v>
      </c>
      <c r="U1543" s="506" t="s">
        <v>2271</v>
      </c>
      <c r="V1543" s="506" t="s">
        <v>2271</v>
      </c>
      <c r="W1543" s="506" t="s">
        <v>2271</v>
      </c>
      <c r="X1543" s="506" t="s">
        <v>2271</v>
      </c>
      <c r="Y1543" s="506" t="s">
        <v>2271</v>
      </c>
      <c r="Z1543" s="506" t="s">
        <v>2271</v>
      </c>
      <c r="AA1543" s="506" t="s">
        <v>2271</v>
      </c>
      <c r="AB1543" s="506" t="s">
        <v>2271</v>
      </c>
      <c r="AC1543" s="506" t="s">
        <v>2271</v>
      </c>
      <c r="AD1543" s="506" t="s">
        <v>2271</v>
      </c>
      <c r="AE1543" s="506" t="s">
        <v>2271</v>
      </c>
      <c r="AF1543" s="506" t="s">
        <v>2271</v>
      </c>
      <c r="AG1543" s="506" t="s">
        <v>2271</v>
      </c>
      <c r="AH1543" s="506" t="s">
        <v>2271</v>
      </c>
      <c r="AI1543" s="506" t="s">
        <v>2271</v>
      </c>
      <c r="AJ1543" s="506" t="s">
        <v>2271</v>
      </c>
      <c r="AK1543" s="506" t="s">
        <v>2271</v>
      </c>
      <c r="AL1543" s="506" t="s">
        <v>2271</v>
      </c>
      <c r="AM1543" s="506" t="s">
        <v>2271</v>
      </c>
      <c r="AN1543" s="506" t="s">
        <v>2271</v>
      </c>
      <c r="AO1543" s="318"/>
    </row>
    <row r="1544" spans="2:41" ht="13.5" hidden="1" customHeight="1" outlineLevel="1" x14ac:dyDescent="0.35">
      <c r="B1544" s="318"/>
      <c r="C1544" s="753"/>
      <c r="D1544" s="738" t="s">
        <v>1293</v>
      </c>
      <c r="E1544" s="318"/>
      <c r="F1544" s="508" t="s">
        <v>3821</v>
      </c>
      <c r="G1544" s="506" t="s">
        <v>2271</v>
      </c>
      <c r="H1544" s="506" t="s">
        <v>2271</v>
      </c>
      <c r="I1544" s="506" t="s">
        <v>2271</v>
      </c>
      <c r="J1544" s="506" t="s">
        <v>2271</v>
      </c>
      <c r="K1544" s="506" t="s">
        <v>2271</v>
      </c>
      <c r="L1544" s="506" t="s">
        <v>2271</v>
      </c>
      <c r="M1544" s="506" t="s">
        <v>2271</v>
      </c>
      <c r="N1544" s="506" t="s">
        <v>2271</v>
      </c>
      <c r="O1544" s="506" t="s">
        <v>2271</v>
      </c>
      <c r="P1544" s="506" t="s">
        <v>2271</v>
      </c>
      <c r="Q1544" s="506" t="s">
        <v>2271</v>
      </c>
      <c r="R1544" s="506" t="s">
        <v>2271</v>
      </c>
      <c r="S1544" s="506" t="s">
        <v>2271</v>
      </c>
      <c r="T1544" s="506" t="s">
        <v>2271</v>
      </c>
      <c r="U1544" s="506" t="s">
        <v>2271</v>
      </c>
      <c r="V1544" s="506" t="s">
        <v>2271</v>
      </c>
      <c r="W1544" s="506" t="s">
        <v>2271</v>
      </c>
      <c r="X1544" s="506" t="s">
        <v>2271</v>
      </c>
      <c r="Y1544" s="506" t="s">
        <v>2271</v>
      </c>
      <c r="Z1544" s="506" t="s">
        <v>2271</v>
      </c>
      <c r="AA1544" s="506" t="s">
        <v>2271</v>
      </c>
      <c r="AB1544" s="506" t="s">
        <v>2271</v>
      </c>
      <c r="AC1544" s="506" t="s">
        <v>2271</v>
      </c>
      <c r="AD1544" s="506" t="s">
        <v>2271</v>
      </c>
      <c r="AE1544" s="506" t="s">
        <v>2271</v>
      </c>
      <c r="AF1544" s="506" t="s">
        <v>2271</v>
      </c>
      <c r="AG1544" s="506" t="s">
        <v>2271</v>
      </c>
      <c r="AH1544" s="506" t="s">
        <v>2271</v>
      </c>
      <c r="AI1544" s="506" t="s">
        <v>2271</v>
      </c>
      <c r="AJ1544" s="506" t="s">
        <v>2271</v>
      </c>
      <c r="AK1544" s="506" t="s">
        <v>2271</v>
      </c>
      <c r="AL1544" s="506" t="s">
        <v>2271</v>
      </c>
      <c r="AM1544" s="506" t="s">
        <v>2271</v>
      </c>
      <c r="AN1544" s="506" t="s">
        <v>2271</v>
      </c>
      <c r="AO1544" s="318"/>
    </row>
    <row r="1545" spans="2:41" ht="13.5" hidden="1" customHeight="1" outlineLevel="1" x14ac:dyDescent="0.35">
      <c r="B1545" s="318"/>
      <c r="C1545" s="753"/>
      <c r="D1545" s="738" t="s">
        <v>1294</v>
      </c>
      <c r="E1545" s="318"/>
      <c r="F1545" s="508" t="s">
        <v>3822</v>
      </c>
      <c r="G1545" s="506" t="s">
        <v>2271</v>
      </c>
      <c r="H1545" s="506" t="s">
        <v>2271</v>
      </c>
      <c r="I1545" s="506" t="s">
        <v>2271</v>
      </c>
      <c r="J1545" s="506" t="s">
        <v>2271</v>
      </c>
      <c r="K1545" s="506" t="s">
        <v>2271</v>
      </c>
      <c r="L1545" s="506" t="s">
        <v>2271</v>
      </c>
      <c r="M1545" s="506" t="s">
        <v>2271</v>
      </c>
      <c r="N1545" s="506" t="s">
        <v>2271</v>
      </c>
      <c r="O1545" s="506" t="s">
        <v>2271</v>
      </c>
      <c r="P1545" s="506" t="s">
        <v>2271</v>
      </c>
      <c r="Q1545" s="506" t="s">
        <v>2271</v>
      </c>
      <c r="R1545" s="506" t="s">
        <v>2271</v>
      </c>
      <c r="S1545" s="506" t="s">
        <v>2271</v>
      </c>
      <c r="T1545" s="506" t="s">
        <v>2271</v>
      </c>
      <c r="U1545" s="506" t="s">
        <v>2271</v>
      </c>
      <c r="V1545" s="506" t="s">
        <v>2271</v>
      </c>
      <c r="W1545" s="506" t="s">
        <v>2271</v>
      </c>
      <c r="X1545" s="506" t="s">
        <v>2271</v>
      </c>
      <c r="Y1545" s="506" t="s">
        <v>2271</v>
      </c>
      <c r="Z1545" s="506" t="s">
        <v>2271</v>
      </c>
      <c r="AA1545" s="506" t="s">
        <v>2271</v>
      </c>
      <c r="AB1545" s="506" t="s">
        <v>2271</v>
      </c>
      <c r="AC1545" s="506" t="s">
        <v>2271</v>
      </c>
      <c r="AD1545" s="506" t="s">
        <v>2271</v>
      </c>
      <c r="AE1545" s="506" t="s">
        <v>2271</v>
      </c>
      <c r="AF1545" s="506" t="s">
        <v>2271</v>
      </c>
      <c r="AG1545" s="506" t="s">
        <v>2271</v>
      </c>
      <c r="AH1545" s="506" t="s">
        <v>2271</v>
      </c>
      <c r="AI1545" s="506" t="s">
        <v>2271</v>
      </c>
      <c r="AJ1545" s="506" t="s">
        <v>2271</v>
      </c>
      <c r="AK1545" s="506" t="s">
        <v>2271</v>
      </c>
      <c r="AL1545" s="506" t="s">
        <v>2271</v>
      </c>
      <c r="AM1545" s="506" t="s">
        <v>2271</v>
      </c>
      <c r="AN1545" s="506" t="s">
        <v>2271</v>
      </c>
      <c r="AO1545" s="318"/>
    </row>
    <row r="1546" spans="2:41" ht="13.5" hidden="1" customHeight="1" outlineLevel="1" x14ac:dyDescent="0.35">
      <c r="B1546" s="318"/>
      <c r="C1546" s="753"/>
      <c r="D1546" s="740" t="s">
        <v>1295</v>
      </c>
      <c r="E1546" s="318"/>
      <c r="F1546" s="508" t="s">
        <v>3823</v>
      </c>
      <c r="G1546" s="506" t="s">
        <v>2271</v>
      </c>
      <c r="H1546" s="506" t="s">
        <v>2271</v>
      </c>
      <c r="I1546" s="506" t="s">
        <v>2271</v>
      </c>
      <c r="J1546" s="506" t="s">
        <v>2271</v>
      </c>
      <c r="K1546" s="506" t="s">
        <v>2271</v>
      </c>
      <c r="L1546" s="506" t="s">
        <v>2271</v>
      </c>
      <c r="M1546" s="506" t="s">
        <v>2271</v>
      </c>
      <c r="N1546" s="506" t="s">
        <v>2271</v>
      </c>
      <c r="O1546" s="506" t="s">
        <v>2271</v>
      </c>
      <c r="P1546" s="506" t="s">
        <v>2271</v>
      </c>
      <c r="Q1546" s="506" t="s">
        <v>2271</v>
      </c>
      <c r="R1546" s="506" t="s">
        <v>2271</v>
      </c>
      <c r="S1546" s="506" t="s">
        <v>2271</v>
      </c>
      <c r="T1546" s="506" t="s">
        <v>2271</v>
      </c>
      <c r="U1546" s="506" t="s">
        <v>2271</v>
      </c>
      <c r="V1546" s="506" t="s">
        <v>2271</v>
      </c>
      <c r="W1546" s="506" t="s">
        <v>2271</v>
      </c>
      <c r="X1546" s="506" t="s">
        <v>2271</v>
      </c>
      <c r="Y1546" s="506" t="s">
        <v>2271</v>
      </c>
      <c r="Z1546" s="506" t="s">
        <v>2271</v>
      </c>
      <c r="AA1546" s="506" t="s">
        <v>2271</v>
      </c>
      <c r="AB1546" s="506" t="s">
        <v>2271</v>
      </c>
      <c r="AC1546" s="506" t="s">
        <v>2271</v>
      </c>
      <c r="AD1546" s="506" t="s">
        <v>2271</v>
      </c>
      <c r="AE1546" s="506" t="s">
        <v>2271</v>
      </c>
      <c r="AF1546" s="506" t="s">
        <v>2271</v>
      </c>
      <c r="AG1546" s="506" t="s">
        <v>2271</v>
      </c>
      <c r="AH1546" s="506" t="s">
        <v>2271</v>
      </c>
      <c r="AI1546" s="506" t="s">
        <v>2271</v>
      </c>
      <c r="AJ1546" s="506" t="s">
        <v>2271</v>
      </c>
      <c r="AK1546" s="506" t="s">
        <v>2271</v>
      </c>
      <c r="AL1546" s="506" t="s">
        <v>2271</v>
      </c>
      <c r="AM1546" s="506" t="s">
        <v>2271</v>
      </c>
      <c r="AN1546" s="506" t="s">
        <v>2271</v>
      </c>
      <c r="AO1546" s="318"/>
    </row>
    <row r="1547" spans="2:41" ht="13.5" hidden="1" customHeight="1" outlineLevel="1" x14ac:dyDescent="0.35">
      <c r="B1547" s="318"/>
      <c r="C1547" s="753"/>
      <c r="D1547" s="740" t="s">
        <v>1296</v>
      </c>
      <c r="E1547" s="318"/>
      <c r="F1547" s="508" t="s">
        <v>3824</v>
      </c>
      <c r="G1547" s="506" t="s">
        <v>2271</v>
      </c>
      <c r="H1547" s="506" t="s">
        <v>2271</v>
      </c>
      <c r="I1547" s="506" t="s">
        <v>2271</v>
      </c>
      <c r="J1547" s="506" t="s">
        <v>2271</v>
      </c>
      <c r="K1547" s="506" t="s">
        <v>2271</v>
      </c>
      <c r="L1547" s="506" t="s">
        <v>2271</v>
      </c>
      <c r="M1547" s="506" t="s">
        <v>2271</v>
      </c>
      <c r="N1547" s="506" t="s">
        <v>2271</v>
      </c>
      <c r="O1547" s="506" t="s">
        <v>2271</v>
      </c>
      <c r="P1547" s="506" t="s">
        <v>2271</v>
      </c>
      <c r="Q1547" s="506" t="s">
        <v>2271</v>
      </c>
      <c r="R1547" s="506" t="s">
        <v>2271</v>
      </c>
      <c r="S1547" s="506" t="s">
        <v>2271</v>
      </c>
      <c r="T1547" s="506" t="s">
        <v>2271</v>
      </c>
      <c r="U1547" s="506" t="s">
        <v>2271</v>
      </c>
      <c r="V1547" s="506" t="s">
        <v>2271</v>
      </c>
      <c r="W1547" s="506" t="s">
        <v>2271</v>
      </c>
      <c r="X1547" s="506" t="s">
        <v>2271</v>
      </c>
      <c r="Y1547" s="506" t="s">
        <v>2271</v>
      </c>
      <c r="Z1547" s="506" t="s">
        <v>2271</v>
      </c>
      <c r="AA1547" s="506" t="s">
        <v>2271</v>
      </c>
      <c r="AB1547" s="506" t="s">
        <v>2271</v>
      </c>
      <c r="AC1547" s="506" t="s">
        <v>2271</v>
      </c>
      <c r="AD1547" s="506" t="s">
        <v>2271</v>
      </c>
      <c r="AE1547" s="506" t="s">
        <v>2271</v>
      </c>
      <c r="AF1547" s="506" t="s">
        <v>2271</v>
      </c>
      <c r="AG1547" s="506" t="s">
        <v>2271</v>
      </c>
      <c r="AH1547" s="506" t="s">
        <v>2271</v>
      </c>
      <c r="AI1547" s="506" t="s">
        <v>2271</v>
      </c>
      <c r="AJ1547" s="506" t="s">
        <v>2271</v>
      </c>
      <c r="AK1547" s="506" t="s">
        <v>2271</v>
      </c>
      <c r="AL1547" s="506" t="s">
        <v>2271</v>
      </c>
      <c r="AM1547" s="506" t="s">
        <v>2271</v>
      </c>
      <c r="AN1547" s="506" t="s">
        <v>2271</v>
      </c>
      <c r="AO1547" s="318"/>
    </row>
    <row r="1548" spans="2:41" ht="13.5" hidden="1" customHeight="1" outlineLevel="1" x14ac:dyDescent="0.35">
      <c r="B1548" s="318"/>
      <c r="C1548" s="753"/>
      <c r="D1548" s="924" t="s">
        <v>1297</v>
      </c>
      <c r="E1548" s="318"/>
      <c r="F1548" s="508" t="s">
        <v>3825</v>
      </c>
      <c r="G1548" s="506" t="s">
        <v>2271</v>
      </c>
      <c r="H1548" s="506" t="s">
        <v>2271</v>
      </c>
      <c r="I1548" s="506" t="s">
        <v>2271</v>
      </c>
      <c r="J1548" s="506" t="s">
        <v>2271</v>
      </c>
      <c r="K1548" s="506" t="s">
        <v>2271</v>
      </c>
      <c r="L1548" s="506" t="s">
        <v>2271</v>
      </c>
      <c r="M1548" s="506" t="s">
        <v>2271</v>
      </c>
      <c r="N1548" s="506" t="s">
        <v>2271</v>
      </c>
      <c r="O1548" s="506" t="s">
        <v>2271</v>
      </c>
      <c r="P1548" s="506" t="s">
        <v>2271</v>
      </c>
      <c r="Q1548" s="506" t="s">
        <v>2271</v>
      </c>
      <c r="R1548" s="506" t="s">
        <v>2271</v>
      </c>
      <c r="S1548" s="506" t="s">
        <v>2271</v>
      </c>
      <c r="T1548" s="506" t="s">
        <v>2271</v>
      </c>
      <c r="U1548" s="506" t="s">
        <v>2271</v>
      </c>
      <c r="V1548" s="506" t="s">
        <v>2271</v>
      </c>
      <c r="W1548" s="506" t="s">
        <v>2271</v>
      </c>
      <c r="X1548" s="506" t="s">
        <v>2271</v>
      </c>
      <c r="Y1548" s="506" t="s">
        <v>2271</v>
      </c>
      <c r="Z1548" s="506" t="s">
        <v>2271</v>
      </c>
      <c r="AA1548" s="506" t="s">
        <v>2271</v>
      </c>
      <c r="AB1548" s="506" t="s">
        <v>2271</v>
      </c>
      <c r="AC1548" s="506" t="s">
        <v>2271</v>
      </c>
      <c r="AD1548" s="506" t="s">
        <v>2271</v>
      </c>
      <c r="AE1548" s="506" t="s">
        <v>2271</v>
      </c>
      <c r="AF1548" s="506" t="s">
        <v>2271</v>
      </c>
      <c r="AG1548" s="506" t="s">
        <v>2271</v>
      </c>
      <c r="AH1548" s="506" t="s">
        <v>2271</v>
      </c>
      <c r="AI1548" s="506" t="s">
        <v>2271</v>
      </c>
      <c r="AJ1548" s="506" t="s">
        <v>2271</v>
      </c>
      <c r="AK1548" s="506" t="s">
        <v>2271</v>
      </c>
      <c r="AL1548" s="506" t="s">
        <v>2271</v>
      </c>
      <c r="AM1548" s="506" t="s">
        <v>2271</v>
      </c>
      <c r="AN1548" s="506" t="s">
        <v>2271</v>
      </c>
      <c r="AO1548" s="318"/>
    </row>
    <row r="1549" spans="2:41" ht="13.5" hidden="1" customHeight="1" outlineLevel="1" x14ac:dyDescent="0.35">
      <c r="B1549" s="318"/>
      <c r="C1549" s="753"/>
      <c r="D1549" s="741"/>
      <c r="E1549" s="318"/>
      <c r="F1549" s="294"/>
      <c r="G1549" s="158"/>
      <c r="H1549" s="158"/>
      <c r="I1549" s="158"/>
      <c r="J1549" s="158"/>
      <c r="K1549" s="158"/>
      <c r="L1549" s="158"/>
      <c r="M1549" s="158"/>
      <c r="N1549" s="158"/>
      <c r="O1549" s="158"/>
      <c r="P1549" s="158"/>
      <c r="Q1549" s="158"/>
      <c r="R1549" s="158"/>
      <c r="S1549" s="158"/>
      <c r="T1549" s="158"/>
      <c r="U1549" s="158"/>
      <c r="V1549" s="158"/>
      <c r="W1549" s="158"/>
      <c r="X1549" s="158"/>
      <c r="Y1549" s="158"/>
      <c r="Z1549" s="158"/>
      <c r="AA1549" s="158"/>
      <c r="AB1549" s="158"/>
      <c r="AC1549" s="158"/>
      <c r="AD1549" s="158"/>
      <c r="AE1549" s="158"/>
      <c r="AF1549" s="158"/>
      <c r="AG1549" s="158"/>
      <c r="AH1549" s="158"/>
      <c r="AI1549" s="158"/>
      <c r="AJ1549" s="158"/>
      <c r="AK1549" s="158"/>
      <c r="AL1549" s="158"/>
      <c r="AM1549" s="158"/>
      <c r="AN1549" s="158"/>
      <c r="AO1549" s="318"/>
    </row>
    <row r="1550" spans="2:41" ht="13.5" customHeight="1" collapsed="1" x14ac:dyDescent="0.35">
      <c r="B1550" s="734" t="s">
        <v>2373</v>
      </c>
      <c r="C1550" s="753"/>
      <c r="D1550" s="753"/>
      <c r="E1550" s="753"/>
      <c r="F1550" s="318"/>
      <c r="G1550" s="318"/>
      <c r="H1550" s="318"/>
      <c r="I1550" s="318"/>
      <c r="J1550" s="318"/>
      <c r="K1550" s="318"/>
      <c r="L1550" s="318"/>
      <c r="M1550" s="318"/>
      <c r="N1550" s="318"/>
      <c r="O1550" s="318"/>
      <c r="P1550" s="318"/>
      <c r="Q1550" s="318"/>
      <c r="R1550" s="318"/>
      <c r="S1550" s="318"/>
      <c r="T1550" s="318"/>
      <c r="U1550" s="318"/>
      <c r="V1550" s="318"/>
      <c r="W1550" s="318"/>
      <c r="X1550" s="318"/>
      <c r="Y1550" s="318"/>
      <c r="Z1550" s="318"/>
      <c r="AA1550" s="318"/>
      <c r="AB1550" s="318"/>
      <c r="AC1550" s="318"/>
      <c r="AD1550" s="318"/>
      <c r="AE1550" s="318"/>
      <c r="AF1550" s="318"/>
      <c r="AG1550" s="318"/>
      <c r="AH1550" s="318"/>
      <c r="AI1550" s="318"/>
      <c r="AJ1550" s="318"/>
      <c r="AK1550" s="318"/>
      <c r="AL1550" s="318"/>
      <c r="AM1550" s="318"/>
      <c r="AN1550" s="318"/>
      <c r="AO1550" s="318"/>
    </row>
    <row r="1551" spans="2:41" ht="13.5" customHeight="1" x14ac:dyDescent="0.35">
      <c r="B1551" s="753"/>
      <c r="C1551" s="753"/>
      <c r="D1551" s="753"/>
      <c r="E1551" s="753"/>
      <c r="F1551" s="509"/>
      <c r="G1551" s="510" t="s">
        <v>232</v>
      </c>
      <c r="H1551" s="510" t="s">
        <v>233</v>
      </c>
      <c r="I1551" s="510" t="s">
        <v>234</v>
      </c>
      <c r="J1551" s="510" t="s">
        <v>235</v>
      </c>
      <c r="K1551" s="510" t="s">
        <v>236</v>
      </c>
      <c r="L1551" s="510" t="s">
        <v>237</v>
      </c>
      <c r="M1551" s="510" t="s">
        <v>238</v>
      </c>
      <c r="N1551" s="510" t="s">
        <v>239</v>
      </c>
      <c r="O1551" s="510" t="s">
        <v>240</v>
      </c>
      <c r="P1551" s="510" t="s">
        <v>241</v>
      </c>
      <c r="Q1551" s="510" t="s">
        <v>242</v>
      </c>
      <c r="R1551" s="510" t="s">
        <v>243</v>
      </c>
      <c r="S1551" s="510" t="s">
        <v>244</v>
      </c>
      <c r="T1551" s="510" t="s">
        <v>245</v>
      </c>
      <c r="U1551" s="510" t="s">
        <v>246</v>
      </c>
      <c r="V1551" s="510" t="s">
        <v>247</v>
      </c>
      <c r="W1551" s="510" t="s">
        <v>248</v>
      </c>
      <c r="X1551" s="510" t="s">
        <v>249</v>
      </c>
      <c r="Y1551" s="510" t="s">
        <v>250</v>
      </c>
      <c r="Z1551" s="510" t="s">
        <v>251</v>
      </c>
      <c r="AA1551" s="510" t="s">
        <v>252</v>
      </c>
      <c r="AB1551" s="510" t="s">
        <v>253</v>
      </c>
      <c r="AC1551" s="510" t="s">
        <v>254</v>
      </c>
      <c r="AD1551" s="510" t="s">
        <v>255</v>
      </c>
      <c r="AE1551" s="510" t="s">
        <v>256</v>
      </c>
      <c r="AF1551" s="510" t="s">
        <v>257</v>
      </c>
      <c r="AG1551" s="510" t="s">
        <v>258</v>
      </c>
      <c r="AH1551" s="510" t="s">
        <v>259</v>
      </c>
      <c r="AI1551" s="510" t="s">
        <v>260</v>
      </c>
      <c r="AJ1551" s="510" t="s">
        <v>261</v>
      </c>
      <c r="AK1551" s="510" t="s">
        <v>262</v>
      </c>
      <c r="AL1551" s="510" t="s">
        <v>263</v>
      </c>
      <c r="AM1551" s="510" t="s">
        <v>264</v>
      </c>
      <c r="AN1551" s="510" t="s">
        <v>265</v>
      </c>
      <c r="AO1551" s="753"/>
    </row>
    <row r="1552" spans="2:41" ht="13.5" hidden="1" customHeight="1" outlineLevel="1" x14ac:dyDescent="0.35">
      <c r="B1552" s="753"/>
      <c r="C1552" s="318"/>
      <c r="D1552" s="742" t="s">
        <v>1253</v>
      </c>
      <c r="E1552" s="753"/>
      <c r="F1552" s="511" t="s">
        <v>3826</v>
      </c>
      <c r="G1552" s="506" t="s">
        <v>2271</v>
      </c>
      <c r="H1552" s="506" t="s">
        <v>2271</v>
      </c>
      <c r="I1552" s="506" t="s">
        <v>2271</v>
      </c>
      <c r="J1552" s="506" t="s">
        <v>2271</v>
      </c>
      <c r="K1552" s="506" t="s">
        <v>2271</v>
      </c>
      <c r="L1552" s="506" t="s">
        <v>2271</v>
      </c>
      <c r="M1552" s="506" t="s">
        <v>2271</v>
      </c>
      <c r="N1552" s="506" t="s">
        <v>2271</v>
      </c>
      <c r="O1552" s="506" t="s">
        <v>2271</v>
      </c>
      <c r="P1552" s="506" t="s">
        <v>2271</v>
      </c>
      <c r="Q1552" s="506" t="s">
        <v>2271</v>
      </c>
      <c r="R1552" s="506" t="s">
        <v>2271</v>
      </c>
      <c r="S1552" s="506" t="s">
        <v>2271</v>
      </c>
      <c r="T1552" s="506" t="s">
        <v>2271</v>
      </c>
      <c r="U1552" s="506" t="s">
        <v>2271</v>
      </c>
      <c r="V1552" s="506" t="s">
        <v>2271</v>
      </c>
      <c r="W1552" s="506" t="s">
        <v>2271</v>
      </c>
      <c r="X1552" s="506" t="s">
        <v>2271</v>
      </c>
      <c r="Y1552" s="506" t="s">
        <v>2271</v>
      </c>
      <c r="Z1552" s="506" t="s">
        <v>2271</v>
      </c>
      <c r="AA1552" s="506" t="s">
        <v>2271</v>
      </c>
      <c r="AB1552" s="506" t="s">
        <v>2271</v>
      </c>
      <c r="AC1552" s="506" t="s">
        <v>2271</v>
      </c>
      <c r="AD1552" s="506" t="s">
        <v>2271</v>
      </c>
      <c r="AE1552" s="506" t="s">
        <v>2271</v>
      </c>
      <c r="AF1552" s="506" t="s">
        <v>2271</v>
      </c>
      <c r="AG1552" s="506" t="s">
        <v>2271</v>
      </c>
      <c r="AH1552" s="506" t="s">
        <v>2271</v>
      </c>
      <c r="AI1552" s="506" t="s">
        <v>2271</v>
      </c>
      <c r="AJ1552" s="506" t="s">
        <v>2271</v>
      </c>
      <c r="AK1552" s="506" t="s">
        <v>2271</v>
      </c>
      <c r="AL1552" s="506" t="s">
        <v>2271</v>
      </c>
      <c r="AM1552" s="506" t="s">
        <v>2271</v>
      </c>
      <c r="AN1552" s="506" t="s">
        <v>2271</v>
      </c>
      <c r="AO1552" s="753"/>
    </row>
    <row r="1553" spans="2:41" ht="13.5" hidden="1" customHeight="1" outlineLevel="1" x14ac:dyDescent="0.35">
      <c r="B1553" s="753"/>
      <c r="C1553" s="318"/>
      <c r="D1553" s="743" t="s">
        <v>1254</v>
      </c>
      <c r="E1553" s="753"/>
      <c r="F1553" s="511" t="s">
        <v>3827</v>
      </c>
      <c r="G1553" s="506" t="s">
        <v>2271</v>
      </c>
      <c r="H1553" s="506" t="s">
        <v>2271</v>
      </c>
      <c r="I1553" s="506" t="s">
        <v>2271</v>
      </c>
      <c r="J1553" s="506" t="s">
        <v>2271</v>
      </c>
      <c r="K1553" s="506" t="s">
        <v>2271</v>
      </c>
      <c r="L1553" s="506" t="s">
        <v>2271</v>
      </c>
      <c r="M1553" s="506" t="s">
        <v>2271</v>
      </c>
      <c r="N1553" s="506" t="s">
        <v>2271</v>
      </c>
      <c r="O1553" s="506" t="s">
        <v>2271</v>
      </c>
      <c r="P1553" s="506" t="s">
        <v>2271</v>
      </c>
      <c r="Q1553" s="506" t="s">
        <v>2271</v>
      </c>
      <c r="R1553" s="506" t="s">
        <v>2271</v>
      </c>
      <c r="S1553" s="506" t="s">
        <v>2271</v>
      </c>
      <c r="T1553" s="506" t="s">
        <v>2271</v>
      </c>
      <c r="U1553" s="506" t="s">
        <v>2271</v>
      </c>
      <c r="V1553" s="506" t="s">
        <v>2271</v>
      </c>
      <c r="W1553" s="506" t="s">
        <v>2271</v>
      </c>
      <c r="X1553" s="506" t="s">
        <v>2271</v>
      </c>
      <c r="Y1553" s="506" t="s">
        <v>2271</v>
      </c>
      <c r="Z1553" s="506" t="s">
        <v>2271</v>
      </c>
      <c r="AA1553" s="506" t="s">
        <v>2271</v>
      </c>
      <c r="AB1553" s="506" t="s">
        <v>2271</v>
      </c>
      <c r="AC1553" s="506" t="s">
        <v>2271</v>
      </c>
      <c r="AD1553" s="506" t="s">
        <v>2271</v>
      </c>
      <c r="AE1553" s="506" t="s">
        <v>2271</v>
      </c>
      <c r="AF1553" s="506" t="s">
        <v>2271</v>
      </c>
      <c r="AG1553" s="506" t="s">
        <v>2271</v>
      </c>
      <c r="AH1553" s="506" t="s">
        <v>2271</v>
      </c>
      <c r="AI1553" s="506" t="s">
        <v>2271</v>
      </c>
      <c r="AJ1553" s="506" t="s">
        <v>2271</v>
      </c>
      <c r="AK1553" s="506" t="s">
        <v>2271</v>
      </c>
      <c r="AL1553" s="506" t="s">
        <v>2271</v>
      </c>
      <c r="AM1553" s="506" t="s">
        <v>2271</v>
      </c>
      <c r="AN1553" s="506" t="s">
        <v>2271</v>
      </c>
      <c r="AO1553" s="753"/>
    </row>
    <row r="1554" spans="2:41" ht="13.5" hidden="1" customHeight="1" outlineLevel="1" x14ac:dyDescent="0.35">
      <c r="B1554" s="753"/>
      <c r="C1554" s="318"/>
      <c r="D1554" s="743" t="s">
        <v>1255</v>
      </c>
      <c r="E1554" s="753"/>
      <c r="F1554" s="511" t="s">
        <v>3828</v>
      </c>
      <c r="G1554" s="506" t="s">
        <v>2271</v>
      </c>
      <c r="H1554" s="506" t="s">
        <v>2271</v>
      </c>
      <c r="I1554" s="506" t="s">
        <v>2271</v>
      </c>
      <c r="J1554" s="506" t="s">
        <v>2271</v>
      </c>
      <c r="K1554" s="506" t="s">
        <v>2271</v>
      </c>
      <c r="L1554" s="506" t="s">
        <v>2271</v>
      </c>
      <c r="M1554" s="506" t="s">
        <v>2271</v>
      </c>
      <c r="N1554" s="506" t="s">
        <v>2271</v>
      </c>
      <c r="O1554" s="506" t="s">
        <v>2271</v>
      </c>
      <c r="P1554" s="506" t="s">
        <v>2271</v>
      </c>
      <c r="Q1554" s="506" t="s">
        <v>2271</v>
      </c>
      <c r="R1554" s="506" t="s">
        <v>2271</v>
      </c>
      <c r="S1554" s="506" t="s">
        <v>2271</v>
      </c>
      <c r="T1554" s="506" t="s">
        <v>2271</v>
      </c>
      <c r="U1554" s="506" t="s">
        <v>2271</v>
      </c>
      <c r="V1554" s="506" t="s">
        <v>2271</v>
      </c>
      <c r="W1554" s="506" t="s">
        <v>2271</v>
      </c>
      <c r="X1554" s="506" t="s">
        <v>2271</v>
      </c>
      <c r="Y1554" s="506" t="s">
        <v>2271</v>
      </c>
      <c r="Z1554" s="506" t="s">
        <v>2271</v>
      </c>
      <c r="AA1554" s="506" t="s">
        <v>2271</v>
      </c>
      <c r="AB1554" s="506" t="s">
        <v>2271</v>
      </c>
      <c r="AC1554" s="506" t="s">
        <v>2271</v>
      </c>
      <c r="AD1554" s="506" t="s">
        <v>2271</v>
      </c>
      <c r="AE1554" s="506" t="s">
        <v>2271</v>
      </c>
      <c r="AF1554" s="506" t="s">
        <v>2271</v>
      </c>
      <c r="AG1554" s="506" t="s">
        <v>2271</v>
      </c>
      <c r="AH1554" s="506" t="s">
        <v>2271</v>
      </c>
      <c r="AI1554" s="506" t="s">
        <v>2271</v>
      </c>
      <c r="AJ1554" s="506" t="s">
        <v>2271</v>
      </c>
      <c r="AK1554" s="506" t="s">
        <v>2271</v>
      </c>
      <c r="AL1554" s="506" t="s">
        <v>2271</v>
      </c>
      <c r="AM1554" s="506" t="s">
        <v>2271</v>
      </c>
      <c r="AN1554" s="506" t="s">
        <v>2271</v>
      </c>
      <c r="AO1554" s="753"/>
    </row>
    <row r="1555" spans="2:41" ht="13.5" hidden="1" customHeight="1" outlineLevel="1" x14ac:dyDescent="0.35">
      <c r="B1555" s="753"/>
      <c r="C1555" s="318"/>
      <c r="D1555" s="737" t="s">
        <v>1256</v>
      </c>
      <c r="E1555" s="753"/>
      <c r="F1555" s="511" t="s">
        <v>3829</v>
      </c>
      <c r="G1555" s="506" t="s">
        <v>2271</v>
      </c>
      <c r="H1555" s="506" t="s">
        <v>2271</v>
      </c>
      <c r="I1555" s="506" t="s">
        <v>2271</v>
      </c>
      <c r="J1555" s="506" t="s">
        <v>2271</v>
      </c>
      <c r="K1555" s="506" t="s">
        <v>2271</v>
      </c>
      <c r="L1555" s="506" t="s">
        <v>2271</v>
      </c>
      <c r="M1555" s="506" t="s">
        <v>2271</v>
      </c>
      <c r="N1555" s="506" t="s">
        <v>2271</v>
      </c>
      <c r="O1555" s="506" t="s">
        <v>2271</v>
      </c>
      <c r="P1555" s="506" t="s">
        <v>2271</v>
      </c>
      <c r="Q1555" s="506" t="s">
        <v>2271</v>
      </c>
      <c r="R1555" s="506" t="s">
        <v>2271</v>
      </c>
      <c r="S1555" s="506" t="s">
        <v>2271</v>
      </c>
      <c r="T1555" s="506" t="s">
        <v>2271</v>
      </c>
      <c r="U1555" s="506" t="s">
        <v>2271</v>
      </c>
      <c r="V1555" s="506" t="s">
        <v>2271</v>
      </c>
      <c r="W1555" s="506" t="s">
        <v>2271</v>
      </c>
      <c r="X1555" s="506" t="s">
        <v>2271</v>
      </c>
      <c r="Y1555" s="506" t="s">
        <v>2271</v>
      </c>
      <c r="Z1555" s="506" t="s">
        <v>2271</v>
      </c>
      <c r="AA1555" s="506" t="s">
        <v>2271</v>
      </c>
      <c r="AB1555" s="506" t="s">
        <v>2271</v>
      </c>
      <c r="AC1555" s="506" t="s">
        <v>2271</v>
      </c>
      <c r="AD1555" s="506" t="s">
        <v>2271</v>
      </c>
      <c r="AE1555" s="506" t="s">
        <v>2271</v>
      </c>
      <c r="AF1555" s="506" t="s">
        <v>2271</v>
      </c>
      <c r="AG1555" s="506" t="s">
        <v>2271</v>
      </c>
      <c r="AH1555" s="506" t="s">
        <v>2271</v>
      </c>
      <c r="AI1555" s="506" t="s">
        <v>2271</v>
      </c>
      <c r="AJ1555" s="506" t="s">
        <v>2271</v>
      </c>
      <c r="AK1555" s="506" t="s">
        <v>2271</v>
      </c>
      <c r="AL1555" s="506" t="s">
        <v>2271</v>
      </c>
      <c r="AM1555" s="506" t="s">
        <v>2271</v>
      </c>
      <c r="AN1555" s="506" t="s">
        <v>2271</v>
      </c>
      <c r="AO1555" s="753"/>
    </row>
    <row r="1556" spans="2:41" ht="13.5" hidden="1" customHeight="1" outlineLevel="1" x14ac:dyDescent="0.35">
      <c r="B1556" s="753"/>
      <c r="C1556" s="318"/>
      <c r="D1556" s="744" t="s">
        <v>427</v>
      </c>
      <c r="E1556" s="753"/>
      <c r="F1556" s="511" t="s">
        <v>3830</v>
      </c>
      <c r="G1556" s="506" t="s">
        <v>2271</v>
      </c>
      <c r="H1556" s="506" t="s">
        <v>2271</v>
      </c>
      <c r="I1556" s="506" t="s">
        <v>2271</v>
      </c>
      <c r="J1556" s="506" t="s">
        <v>2271</v>
      </c>
      <c r="K1556" s="506" t="s">
        <v>2271</v>
      </c>
      <c r="L1556" s="506" t="s">
        <v>2271</v>
      </c>
      <c r="M1556" s="506" t="s">
        <v>2271</v>
      </c>
      <c r="N1556" s="506" t="s">
        <v>2271</v>
      </c>
      <c r="O1556" s="506" t="s">
        <v>2271</v>
      </c>
      <c r="P1556" s="506" t="s">
        <v>2271</v>
      </c>
      <c r="Q1556" s="506" t="s">
        <v>2271</v>
      </c>
      <c r="R1556" s="506" t="s">
        <v>2271</v>
      </c>
      <c r="S1556" s="506" t="s">
        <v>2271</v>
      </c>
      <c r="T1556" s="506" t="s">
        <v>2271</v>
      </c>
      <c r="U1556" s="506" t="s">
        <v>2271</v>
      </c>
      <c r="V1556" s="506" t="s">
        <v>2271</v>
      </c>
      <c r="W1556" s="506" t="s">
        <v>2271</v>
      </c>
      <c r="X1556" s="506" t="s">
        <v>2271</v>
      </c>
      <c r="Y1556" s="506" t="s">
        <v>2271</v>
      </c>
      <c r="Z1556" s="506" t="s">
        <v>2271</v>
      </c>
      <c r="AA1556" s="506" t="s">
        <v>2271</v>
      </c>
      <c r="AB1556" s="506" t="s">
        <v>2271</v>
      </c>
      <c r="AC1556" s="506" t="s">
        <v>2271</v>
      </c>
      <c r="AD1556" s="506" t="s">
        <v>2271</v>
      </c>
      <c r="AE1556" s="506" t="s">
        <v>2271</v>
      </c>
      <c r="AF1556" s="506" t="s">
        <v>2271</v>
      </c>
      <c r="AG1556" s="506" t="s">
        <v>2271</v>
      </c>
      <c r="AH1556" s="506" t="s">
        <v>2271</v>
      </c>
      <c r="AI1556" s="506" t="s">
        <v>2271</v>
      </c>
      <c r="AJ1556" s="506" t="s">
        <v>2271</v>
      </c>
      <c r="AK1556" s="506" t="s">
        <v>2271</v>
      </c>
      <c r="AL1556" s="506" t="s">
        <v>2271</v>
      </c>
      <c r="AM1556" s="506" t="s">
        <v>2271</v>
      </c>
      <c r="AN1556" s="506" t="s">
        <v>2271</v>
      </c>
      <c r="AO1556" s="753"/>
    </row>
    <row r="1557" spans="2:41" ht="13.5" hidden="1" customHeight="1" outlineLevel="1" x14ac:dyDescent="0.35">
      <c r="B1557" s="753"/>
      <c r="C1557" s="318"/>
      <c r="D1557" s="745" t="s">
        <v>432</v>
      </c>
      <c r="E1557" s="753"/>
      <c r="F1557" s="511" t="s">
        <v>3831</v>
      </c>
      <c r="G1557" s="506" t="s">
        <v>2271</v>
      </c>
      <c r="H1557" s="506" t="s">
        <v>2271</v>
      </c>
      <c r="I1557" s="506" t="s">
        <v>2271</v>
      </c>
      <c r="J1557" s="506" t="s">
        <v>2271</v>
      </c>
      <c r="K1557" s="506" t="s">
        <v>2271</v>
      </c>
      <c r="L1557" s="506" t="s">
        <v>2271</v>
      </c>
      <c r="M1557" s="506" t="s">
        <v>2271</v>
      </c>
      <c r="N1557" s="506" t="s">
        <v>2271</v>
      </c>
      <c r="O1557" s="506" t="s">
        <v>2271</v>
      </c>
      <c r="P1557" s="506" t="s">
        <v>2271</v>
      </c>
      <c r="Q1557" s="506" t="s">
        <v>2271</v>
      </c>
      <c r="R1557" s="506" t="s">
        <v>2271</v>
      </c>
      <c r="S1557" s="506" t="s">
        <v>2271</v>
      </c>
      <c r="T1557" s="506" t="s">
        <v>2271</v>
      </c>
      <c r="U1557" s="506" t="s">
        <v>2271</v>
      </c>
      <c r="V1557" s="506" t="s">
        <v>2271</v>
      </c>
      <c r="W1557" s="506" t="s">
        <v>2271</v>
      </c>
      <c r="X1557" s="506" t="s">
        <v>2271</v>
      </c>
      <c r="Y1557" s="506" t="s">
        <v>2271</v>
      </c>
      <c r="Z1557" s="506" t="s">
        <v>2271</v>
      </c>
      <c r="AA1557" s="506" t="s">
        <v>2271</v>
      </c>
      <c r="AB1557" s="506" t="s">
        <v>2271</v>
      </c>
      <c r="AC1557" s="506" t="s">
        <v>2271</v>
      </c>
      <c r="AD1557" s="506" t="s">
        <v>2271</v>
      </c>
      <c r="AE1557" s="506" t="s">
        <v>2271</v>
      </c>
      <c r="AF1557" s="506" t="s">
        <v>2271</v>
      </c>
      <c r="AG1557" s="506" t="s">
        <v>2271</v>
      </c>
      <c r="AH1557" s="506" t="s">
        <v>2271</v>
      </c>
      <c r="AI1557" s="506" t="s">
        <v>2271</v>
      </c>
      <c r="AJ1557" s="506" t="s">
        <v>2271</v>
      </c>
      <c r="AK1557" s="506" t="s">
        <v>2271</v>
      </c>
      <c r="AL1557" s="506" t="s">
        <v>2271</v>
      </c>
      <c r="AM1557" s="506" t="s">
        <v>2271</v>
      </c>
      <c r="AN1557" s="506" t="s">
        <v>2271</v>
      </c>
      <c r="AO1557" s="753"/>
    </row>
    <row r="1558" spans="2:41" ht="13.5" hidden="1" customHeight="1" outlineLevel="1" x14ac:dyDescent="0.35">
      <c r="B1558" s="753"/>
      <c r="C1558" s="318"/>
      <c r="D1558" s="745" t="s">
        <v>1298</v>
      </c>
      <c r="E1558" s="753"/>
      <c r="F1558" s="511" t="s">
        <v>3832</v>
      </c>
      <c r="G1558" s="506" t="s">
        <v>2271</v>
      </c>
      <c r="H1558" s="506" t="s">
        <v>2271</v>
      </c>
      <c r="I1558" s="506" t="s">
        <v>2271</v>
      </c>
      <c r="J1558" s="506" t="s">
        <v>2271</v>
      </c>
      <c r="K1558" s="506" t="s">
        <v>2271</v>
      </c>
      <c r="L1558" s="506" t="s">
        <v>2271</v>
      </c>
      <c r="M1558" s="506" t="s">
        <v>2271</v>
      </c>
      <c r="N1558" s="506" t="s">
        <v>2271</v>
      </c>
      <c r="O1558" s="506" t="s">
        <v>2271</v>
      </c>
      <c r="P1558" s="506" t="s">
        <v>2271</v>
      </c>
      <c r="Q1558" s="506" t="s">
        <v>2271</v>
      </c>
      <c r="R1558" s="506" t="s">
        <v>2271</v>
      </c>
      <c r="S1558" s="506" t="s">
        <v>2271</v>
      </c>
      <c r="T1558" s="506" t="s">
        <v>2271</v>
      </c>
      <c r="U1558" s="506" t="s">
        <v>2271</v>
      </c>
      <c r="V1558" s="506" t="s">
        <v>2271</v>
      </c>
      <c r="W1558" s="506" t="s">
        <v>2271</v>
      </c>
      <c r="X1558" s="506" t="s">
        <v>2271</v>
      </c>
      <c r="Y1558" s="506" t="s">
        <v>2271</v>
      </c>
      <c r="Z1558" s="506" t="s">
        <v>2271</v>
      </c>
      <c r="AA1558" s="506" t="s">
        <v>2271</v>
      </c>
      <c r="AB1558" s="506" t="s">
        <v>2271</v>
      </c>
      <c r="AC1558" s="506" t="s">
        <v>2271</v>
      </c>
      <c r="AD1558" s="506" t="s">
        <v>2271</v>
      </c>
      <c r="AE1558" s="506" t="s">
        <v>2271</v>
      </c>
      <c r="AF1558" s="506" t="s">
        <v>2271</v>
      </c>
      <c r="AG1558" s="506" t="s">
        <v>2271</v>
      </c>
      <c r="AH1558" s="506" t="s">
        <v>2271</v>
      </c>
      <c r="AI1558" s="506" t="s">
        <v>2271</v>
      </c>
      <c r="AJ1558" s="506" t="s">
        <v>2271</v>
      </c>
      <c r="AK1558" s="506" t="s">
        <v>2271</v>
      </c>
      <c r="AL1558" s="506" t="s">
        <v>2271</v>
      </c>
      <c r="AM1558" s="506" t="s">
        <v>2271</v>
      </c>
      <c r="AN1558" s="506" t="s">
        <v>2271</v>
      </c>
      <c r="AO1558" s="753"/>
    </row>
    <row r="1559" spans="2:41" ht="13.5" hidden="1" customHeight="1" outlineLevel="1" x14ac:dyDescent="0.35">
      <c r="B1559" s="753"/>
      <c r="C1559" s="318"/>
      <c r="D1559" s="745" t="s">
        <v>1299</v>
      </c>
      <c r="E1559" s="753"/>
      <c r="F1559" s="511" t="s">
        <v>3833</v>
      </c>
      <c r="G1559" s="506" t="s">
        <v>2271</v>
      </c>
      <c r="H1559" s="506" t="s">
        <v>2271</v>
      </c>
      <c r="I1559" s="506" t="s">
        <v>2271</v>
      </c>
      <c r="J1559" s="506" t="s">
        <v>2271</v>
      </c>
      <c r="K1559" s="506" t="s">
        <v>2271</v>
      </c>
      <c r="L1559" s="506" t="s">
        <v>2271</v>
      </c>
      <c r="M1559" s="506" t="s">
        <v>2271</v>
      </c>
      <c r="N1559" s="506" t="s">
        <v>2271</v>
      </c>
      <c r="O1559" s="506" t="s">
        <v>2271</v>
      </c>
      <c r="P1559" s="506" t="s">
        <v>2271</v>
      </c>
      <c r="Q1559" s="506" t="s">
        <v>2271</v>
      </c>
      <c r="R1559" s="506" t="s">
        <v>2271</v>
      </c>
      <c r="S1559" s="506" t="s">
        <v>2271</v>
      </c>
      <c r="T1559" s="506" t="s">
        <v>2271</v>
      </c>
      <c r="U1559" s="506" t="s">
        <v>2271</v>
      </c>
      <c r="V1559" s="506" t="s">
        <v>2271</v>
      </c>
      <c r="W1559" s="506" t="s">
        <v>2271</v>
      </c>
      <c r="X1559" s="506" t="s">
        <v>2271</v>
      </c>
      <c r="Y1559" s="506" t="s">
        <v>2271</v>
      </c>
      <c r="Z1559" s="506" t="s">
        <v>2271</v>
      </c>
      <c r="AA1559" s="506" t="s">
        <v>2271</v>
      </c>
      <c r="AB1559" s="506" t="s">
        <v>2271</v>
      </c>
      <c r="AC1559" s="506" t="s">
        <v>2271</v>
      </c>
      <c r="AD1559" s="506" t="s">
        <v>2271</v>
      </c>
      <c r="AE1559" s="506" t="s">
        <v>2271</v>
      </c>
      <c r="AF1559" s="506" t="s">
        <v>2271</v>
      </c>
      <c r="AG1559" s="506" t="s">
        <v>2271</v>
      </c>
      <c r="AH1559" s="506" t="s">
        <v>2271</v>
      </c>
      <c r="AI1559" s="506" t="s">
        <v>2271</v>
      </c>
      <c r="AJ1559" s="506" t="s">
        <v>2271</v>
      </c>
      <c r="AK1559" s="506" t="s">
        <v>2271</v>
      </c>
      <c r="AL1559" s="506" t="s">
        <v>2271</v>
      </c>
      <c r="AM1559" s="506" t="s">
        <v>2271</v>
      </c>
      <c r="AN1559" s="506" t="s">
        <v>2271</v>
      </c>
      <c r="AO1559" s="753"/>
    </row>
    <row r="1560" spans="2:41" ht="13.5" hidden="1" customHeight="1" outlineLevel="1" x14ac:dyDescent="0.35">
      <c r="B1560" s="753"/>
      <c r="C1560" s="318"/>
      <c r="D1560" s="737" t="s">
        <v>1257</v>
      </c>
      <c r="E1560" s="753"/>
      <c r="F1560" s="511" t="s">
        <v>3834</v>
      </c>
      <c r="G1560" s="506" t="s">
        <v>2271</v>
      </c>
      <c r="H1560" s="506" t="s">
        <v>2271</v>
      </c>
      <c r="I1560" s="506" t="s">
        <v>2271</v>
      </c>
      <c r="J1560" s="506" t="s">
        <v>2271</v>
      </c>
      <c r="K1560" s="506" t="s">
        <v>2271</v>
      </c>
      <c r="L1560" s="506" t="s">
        <v>2271</v>
      </c>
      <c r="M1560" s="506" t="s">
        <v>2271</v>
      </c>
      <c r="N1560" s="506" t="s">
        <v>2271</v>
      </c>
      <c r="O1560" s="506" t="s">
        <v>2271</v>
      </c>
      <c r="P1560" s="506" t="s">
        <v>2271</v>
      </c>
      <c r="Q1560" s="506" t="s">
        <v>2271</v>
      </c>
      <c r="R1560" s="506" t="s">
        <v>2271</v>
      </c>
      <c r="S1560" s="506" t="s">
        <v>2271</v>
      </c>
      <c r="T1560" s="506" t="s">
        <v>2271</v>
      </c>
      <c r="U1560" s="506" t="s">
        <v>2271</v>
      </c>
      <c r="V1560" s="506" t="s">
        <v>2271</v>
      </c>
      <c r="W1560" s="506" t="s">
        <v>2271</v>
      </c>
      <c r="X1560" s="506" t="s">
        <v>2271</v>
      </c>
      <c r="Y1560" s="506" t="s">
        <v>2271</v>
      </c>
      <c r="Z1560" s="506" t="s">
        <v>2271</v>
      </c>
      <c r="AA1560" s="506" t="s">
        <v>2271</v>
      </c>
      <c r="AB1560" s="506" t="s">
        <v>2271</v>
      </c>
      <c r="AC1560" s="506" t="s">
        <v>2271</v>
      </c>
      <c r="AD1560" s="506" t="s">
        <v>2271</v>
      </c>
      <c r="AE1560" s="506" t="s">
        <v>2271</v>
      </c>
      <c r="AF1560" s="506" t="s">
        <v>2271</v>
      </c>
      <c r="AG1560" s="506" t="s">
        <v>2271</v>
      </c>
      <c r="AH1560" s="506" t="s">
        <v>2271</v>
      </c>
      <c r="AI1560" s="506" t="s">
        <v>2271</v>
      </c>
      <c r="AJ1560" s="506" t="s">
        <v>2271</v>
      </c>
      <c r="AK1560" s="506" t="s">
        <v>2271</v>
      </c>
      <c r="AL1560" s="506" t="s">
        <v>2271</v>
      </c>
      <c r="AM1560" s="506" t="s">
        <v>2271</v>
      </c>
      <c r="AN1560" s="506" t="s">
        <v>2271</v>
      </c>
      <c r="AO1560" s="753"/>
    </row>
    <row r="1561" spans="2:41" ht="13.5" hidden="1" customHeight="1" outlineLevel="1" x14ac:dyDescent="0.35">
      <c r="B1561" s="753"/>
      <c r="C1561" s="318"/>
      <c r="D1561" s="744" t="s">
        <v>1258</v>
      </c>
      <c r="E1561" s="753"/>
      <c r="F1561" s="511" t="s">
        <v>3835</v>
      </c>
      <c r="G1561" s="506" t="s">
        <v>2271</v>
      </c>
      <c r="H1561" s="506" t="s">
        <v>2271</v>
      </c>
      <c r="I1561" s="506" t="s">
        <v>2271</v>
      </c>
      <c r="J1561" s="506" t="s">
        <v>2271</v>
      </c>
      <c r="K1561" s="506" t="s">
        <v>2271</v>
      </c>
      <c r="L1561" s="506" t="s">
        <v>2271</v>
      </c>
      <c r="M1561" s="506" t="s">
        <v>2271</v>
      </c>
      <c r="N1561" s="506" t="s">
        <v>2271</v>
      </c>
      <c r="O1561" s="506" t="s">
        <v>2271</v>
      </c>
      <c r="P1561" s="506" t="s">
        <v>2271</v>
      </c>
      <c r="Q1561" s="506" t="s">
        <v>2271</v>
      </c>
      <c r="R1561" s="506" t="s">
        <v>2271</v>
      </c>
      <c r="S1561" s="506" t="s">
        <v>2271</v>
      </c>
      <c r="T1561" s="506" t="s">
        <v>2271</v>
      </c>
      <c r="U1561" s="506" t="s">
        <v>2271</v>
      </c>
      <c r="V1561" s="506" t="s">
        <v>2271</v>
      </c>
      <c r="W1561" s="506" t="s">
        <v>2271</v>
      </c>
      <c r="X1561" s="506" t="s">
        <v>2271</v>
      </c>
      <c r="Y1561" s="506" t="s">
        <v>2271</v>
      </c>
      <c r="Z1561" s="506" t="s">
        <v>2271</v>
      </c>
      <c r="AA1561" s="506" t="s">
        <v>2271</v>
      </c>
      <c r="AB1561" s="506" t="s">
        <v>2271</v>
      </c>
      <c r="AC1561" s="506" t="s">
        <v>2271</v>
      </c>
      <c r="AD1561" s="506" t="s">
        <v>2271</v>
      </c>
      <c r="AE1561" s="506" t="s">
        <v>2271</v>
      </c>
      <c r="AF1561" s="506" t="s">
        <v>2271</v>
      </c>
      <c r="AG1561" s="506" t="s">
        <v>2271</v>
      </c>
      <c r="AH1561" s="506" t="s">
        <v>2271</v>
      </c>
      <c r="AI1561" s="506" t="s">
        <v>2271</v>
      </c>
      <c r="AJ1561" s="506" t="s">
        <v>2271</v>
      </c>
      <c r="AK1561" s="506" t="s">
        <v>2271</v>
      </c>
      <c r="AL1561" s="506" t="s">
        <v>2271</v>
      </c>
      <c r="AM1561" s="506" t="s">
        <v>2271</v>
      </c>
      <c r="AN1561" s="506" t="s">
        <v>2271</v>
      </c>
      <c r="AO1561" s="753"/>
    </row>
    <row r="1562" spans="2:41" ht="13.5" hidden="1" customHeight="1" outlineLevel="1" x14ac:dyDescent="0.35">
      <c r="B1562" s="753"/>
      <c r="C1562" s="318"/>
      <c r="D1562" s="744" t="s">
        <v>432</v>
      </c>
      <c r="E1562" s="753"/>
      <c r="F1562" s="511" t="s">
        <v>3836</v>
      </c>
      <c r="G1562" s="506" t="s">
        <v>2271</v>
      </c>
      <c r="H1562" s="506" t="s">
        <v>2271</v>
      </c>
      <c r="I1562" s="506" t="s">
        <v>2271</v>
      </c>
      <c r="J1562" s="506" t="s">
        <v>2271</v>
      </c>
      <c r="K1562" s="506" t="s">
        <v>2271</v>
      </c>
      <c r="L1562" s="506" t="s">
        <v>2271</v>
      </c>
      <c r="M1562" s="506" t="s">
        <v>2271</v>
      </c>
      <c r="N1562" s="506" t="s">
        <v>2271</v>
      </c>
      <c r="O1562" s="506" t="s">
        <v>2271</v>
      </c>
      <c r="P1562" s="506" t="s">
        <v>2271</v>
      </c>
      <c r="Q1562" s="506" t="s">
        <v>2271</v>
      </c>
      <c r="R1562" s="506" t="s">
        <v>2271</v>
      </c>
      <c r="S1562" s="506" t="s">
        <v>2271</v>
      </c>
      <c r="T1562" s="506" t="s">
        <v>2271</v>
      </c>
      <c r="U1562" s="506" t="s">
        <v>2271</v>
      </c>
      <c r="V1562" s="506" t="s">
        <v>2271</v>
      </c>
      <c r="W1562" s="506" t="s">
        <v>2271</v>
      </c>
      <c r="X1562" s="506" t="s">
        <v>2271</v>
      </c>
      <c r="Y1562" s="506" t="s">
        <v>2271</v>
      </c>
      <c r="Z1562" s="506" t="s">
        <v>2271</v>
      </c>
      <c r="AA1562" s="506" t="s">
        <v>2271</v>
      </c>
      <c r="AB1562" s="506" t="s">
        <v>2271</v>
      </c>
      <c r="AC1562" s="506" t="s">
        <v>2271</v>
      </c>
      <c r="AD1562" s="506" t="s">
        <v>2271</v>
      </c>
      <c r="AE1562" s="506" t="s">
        <v>2271</v>
      </c>
      <c r="AF1562" s="506" t="s">
        <v>2271</v>
      </c>
      <c r="AG1562" s="506" t="s">
        <v>2271</v>
      </c>
      <c r="AH1562" s="506" t="s">
        <v>2271</v>
      </c>
      <c r="AI1562" s="506" t="s">
        <v>2271</v>
      </c>
      <c r="AJ1562" s="506" t="s">
        <v>2271</v>
      </c>
      <c r="AK1562" s="506" t="s">
        <v>2271</v>
      </c>
      <c r="AL1562" s="506" t="s">
        <v>2271</v>
      </c>
      <c r="AM1562" s="506" t="s">
        <v>2271</v>
      </c>
      <c r="AN1562" s="506" t="s">
        <v>2271</v>
      </c>
      <c r="AO1562" s="753"/>
    </row>
    <row r="1563" spans="2:41" ht="13.5" hidden="1" customHeight="1" outlineLevel="1" x14ac:dyDescent="0.35">
      <c r="B1563" s="753"/>
      <c r="C1563" s="318"/>
      <c r="D1563" s="744" t="s">
        <v>93</v>
      </c>
      <c r="E1563" s="753"/>
      <c r="F1563" s="511" t="s">
        <v>3837</v>
      </c>
      <c r="G1563" s="506" t="s">
        <v>2271</v>
      </c>
      <c r="H1563" s="506" t="s">
        <v>2271</v>
      </c>
      <c r="I1563" s="506" t="s">
        <v>2271</v>
      </c>
      <c r="J1563" s="506" t="s">
        <v>2271</v>
      </c>
      <c r="K1563" s="506" t="s">
        <v>2271</v>
      </c>
      <c r="L1563" s="506" t="s">
        <v>2271</v>
      </c>
      <c r="M1563" s="506" t="s">
        <v>2271</v>
      </c>
      <c r="N1563" s="506" t="s">
        <v>2271</v>
      </c>
      <c r="O1563" s="506" t="s">
        <v>2271</v>
      </c>
      <c r="P1563" s="506" t="s">
        <v>2271</v>
      </c>
      <c r="Q1563" s="506" t="s">
        <v>2271</v>
      </c>
      <c r="R1563" s="506" t="s">
        <v>2271</v>
      </c>
      <c r="S1563" s="506" t="s">
        <v>2271</v>
      </c>
      <c r="T1563" s="506" t="s">
        <v>2271</v>
      </c>
      <c r="U1563" s="506" t="s">
        <v>2271</v>
      </c>
      <c r="V1563" s="506" t="s">
        <v>2271</v>
      </c>
      <c r="W1563" s="506" t="s">
        <v>2271</v>
      </c>
      <c r="X1563" s="506" t="s">
        <v>2271</v>
      </c>
      <c r="Y1563" s="506" t="s">
        <v>2271</v>
      </c>
      <c r="Z1563" s="506" t="s">
        <v>2271</v>
      </c>
      <c r="AA1563" s="506" t="s">
        <v>2271</v>
      </c>
      <c r="AB1563" s="506" t="s">
        <v>2271</v>
      </c>
      <c r="AC1563" s="506" t="s">
        <v>2271</v>
      </c>
      <c r="AD1563" s="506" t="s">
        <v>2271</v>
      </c>
      <c r="AE1563" s="506" t="s">
        <v>2271</v>
      </c>
      <c r="AF1563" s="506" t="s">
        <v>2271</v>
      </c>
      <c r="AG1563" s="506" t="s">
        <v>2271</v>
      </c>
      <c r="AH1563" s="506" t="s">
        <v>2271</v>
      </c>
      <c r="AI1563" s="506" t="s">
        <v>2271</v>
      </c>
      <c r="AJ1563" s="506" t="s">
        <v>2271</v>
      </c>
      <c r="AK1563" s="506" t="s">
        <v>2271</v>
      </c>
      <c r="AL1563" s="506" t="s">
        <v>2271</v>
      </c>
      <c r="AM1563" s="506" t="s">
        <v>2271</v>
      </c>
      <c r="AN1563" s="506" t="s">
        <v>2271</v>
      </c>
      <c r="AO1563" s="753"/>
    </row>
    <row r="1564" spans="2:41" ht="13.5" hidden="1" customHeight="1" outlineLevel="1" x14ac:dyDescent="0.35">
      <c r="B1564" s="753"/>
      <c r="C1564" s="318"/>
      <c r="D1564" s="743" t="s">
        <v>1259</v>
      </c>
      <c r="E1564" s="318"/>
      <c r="F1564" s="511" t="s">
        <v>3838</v>
      </c>
      <c r="G1564" s="506" t="s">
        <v>2271</v>
      </c>
      <c r="H1564" s="506" t="s">
        <v>2271</v>
      </c>
      <c r="I1564" s="506" t="s">
        <v>2271</v>
      </c>
      <c r="J1564" s="506" t="s">
        <v>2271</v>
      </c>
      <c r="K1564" s="506" t="s">
        <v>2271</v>
      </c>
      <c r="L1564" s="506" t="s">
        <v>2271</v>
      </c>
      <c r="M1564" s="506" t="s">
        <v>2271</v>
      </c>
      <c r="N1564" s="506" t="s">
        <v>2271</v>
      </c>
      <c r="O1564" s="506" t="s">
        <v>2271</v>
      </c>
      <c r="P1564" s="506" t="s">
        <v>2271</v>
      </c>
      <c r="Q1564" s="506" t="s">
        <v>2271</v>
      </c>
      <c r="R1564" s="506" t="s">
        <v>2271</v>
      </c>
      <c r="S1564" s="506" t="s">
        <v>2271</v>
      </c>
      <c r="T1564" s="506" t="s">
        <v>2271</v>
      </c>
      <c r="U1564" s="506" t="s">
        <v>2271</v>
      </c>
      <c r="V1564" s="506" t="s">
        <v>2271</v>
      </c>
      <c r="W1564" s="506" t="s">
        <v>2271</v>
      </c>
      <c r="X1564" s="506" t="s">
        <v>2271</v>
      </c>
      <c r="Y1564" s="506" t="s">
        <v>2271</v>
      </c>
      <c r="Z1564" s="506" t="s">
        <v>2271</v>
      </c>
      <c r="AA1564" s="506" t="s">
        <v>2271</v>
      </c>
      <c r="AB1564" s="506" t="s">
        <v>2271</v>
      </c>
      <c r="AC1564" s="506" t="s">
        <v>2271</v>
      </c>
      <c r="AD1564" s="506" t="s">
        <v>2271</v>
      </c>
      <c r="AE1564" s="506" t="s">
        <v>2271</v>
      </c>
      <c r="AF1564" s="506" t="s">
        <v>2271</v>
      </c>
      <c r="AG1564" s="506" t="s">
        <v>2271</v>
      </c>
      <c r="AH1564" s="506" t="s">
        <v>2271</v>
      </c>
      <c r="AI1564" s="506" t="s">
        <v>2271</v>
      </c>
      <c r="AJ1564" s="506" t="s">
        <v>2271</v>
      </c>
      <c r="AK1564" s="506" t="s">
        <v>2271</v>
      </c>
      <c r="AL1564" s="506" t="s">
        <v>2271</v>
      </c>
      <c r="AM1564" s="506" t="s">
        <v>2271</v>
      </c>
      <c r="AN1564" s="506" t="s">
        <v>2271</v>
      </c>
      <c r="AO1564" s="753"/>
    </row>
    <row r="1565" spans="2:41" ht="13.5" hidden="1" customHeight="1" outlineLevel="1" x14ac:dyDescent="0.35">
      <c r="B1565" s="753"/>
      <c r="C1565" s="318"/>
      <c r="D1565" s="737" t="s">
        <v>1260</v>
      </c>
      <c r="E1565" s="318"/>
      <c r="F1565" s="511" t="s">
        <v>3839</v>
      </c>
      <c r="G1565" s="506" t="s">
        <v>2271</v>
      </c>
      <c r="H1565" s="506" t="s">
        <v>2271</v>
      </c>
      <c r="I1565" s="506" t="s">
        <v>2271</v>
      </c>
      <c r="J1565" s="506" t="s">
        <v>2271</v>
      </c>
      <c r="K1565" s="506" t="s">
        <v>2271</v>
      </c>
      <c r="L1565" s="506" t="s">
        <v>2271</v>
      </c>
      <c r="M1565" s="506" t="s">
        <v>2271</v>
      </c>
      <c r="N1565" s="506" t="s">
        <v>2271</v>
      </c>
      <c r="O1565" s="506" t="s">
        <v>2271</v>
      </c>
      <c r="P1565" s="506" t="s">
        <v>2271</v>
      </c>
      <c r="Q1565" s="506" t="s">
        <v>2271</v>
      </c>
      <c r="R1565" s="506" t="s">
        <v>2271</v>
      </c>
      <c r="S1565" s="506" t="s">
        <v>2271</v>
      </c>
      <c r="T1565" s="506" t="s">
        <v>2271</v>
      </c>
      <c r="U1565" s="506" t="s">
        <v>2271</v>
      </c>
      <c r="V1565" s="506" t="s">
        <v>2271</v>
      </c>
      <c r="W1565" s="506" t="s">
        <v>2271</v>
      </c>
      <c r="X1565" s="506" t="s">
        <v>2271</v>
      </c>
      <c r="Y1565" s="506" t="s">
        <v>2271</v>
      </c>
      <c r="Z1565" s="506" t="s">
        <v>2271</v>
      </c>
      <c r="AA1565" s="506" t="s">
        <v>2271</v>
      </c>
      <c r="AB1565" s="506" t="s">
        <v>2271</v>
      </c>
      <c r="AC1565" s="506" t="s">
        <v>2271</v>
      </c>
      <c r="AD1565" s="506" t="s">
        <v>2271</v>
      </c>
      <c r="AE1565" s="506" t="s">
        <v>2271</v>
      </c>
      <c r="AF1565" s="506" t="s">
        <v>2271</v>
      </c>
      <c r="AG1565" s="506" t="s">
        <v>2271</v>
      </c>
      <c r="AH1565" s="506" t="s">
        <v>2271</v>
      </c>
      <c r="AI1565" s="506" t="s">
        <v>2271</v>
      </c>
      <c r="AJ1565" s="506" t="s">
        <v>2271</v>
      </c>
      <c r="AK1565" s="506" t="s">
        <v>2271</v>
      </c>
      <c r="AL1565" s="506" t="s">
        <v>2271</v>
      </c>
      <c r="AM1565" s="506" t="s">
        <v>2271</v>
      </c>
      <c r="AN1565" s="506" t="s">
        <v>2271</v>
      </c>
      <c r="AO1565" s="753"/>
    </row>
    <row r="1566" spans="2:41" ht="13.5" hidden="1" customHeight="1" outlineLevel="1" x14ac:dyDescent="0.35">
      <c r="B1566" s="753"/>
      <c r="C1566" s="318"/>
      <c r="D1566" s="746" t="s">
        <v>1261</v>
      </c>
      <c r="E1566" s="318"/>
      <c r="F1566" s="511" t="s">
        <v>3840</v>
      </c>
      <c r="G1566" s="506" t="s">
        <v>2271</v>
      </c>
      <c r="H1566" s="506" t="s">
        <v>2271</v>
      </c>
      <c r="I1566" s="506" t="s">
        <v>2271</v>
      </c>
      <c r="J1566" s="506" t="s">
        <v>2271</v>
      </c>
      <c r="K1566" s="506" t="s">
        <v>2271</v>
      </c>
      <c r="L1566" s="506" t="s">
        <v>2271</v>
      </c>
      <c r="M1566" s="506" t="s">
        <v>2271</v>
      </c>
      <c r="N1566" s="506" t="s">
        <v>2271</v>
      </c>
      <c r="O1566" s="506" t="s">
        <v>2271</v>
      </c>
      <c r="P1566" s="506" t="s">
        <v>2271</v>
      </c>
      <c r="Q1566" s="506" t="s">
        <v>2271</v>
      </c>
      <c r="R1566" s="506" t="s">
        <v>2271</v>
      </c>
      <c r="S1566" s="506" t="s">
        <v>2271</v>
      </c>
      <c r="T1566" s="506" t="s">
        <v>2271</v>
      </c>
      <c r="U1566" s="506" t="s">
        <v>2271</v>
      </c>
      <c r="V1566" s="506" t="s">
        <v>2271</v>
      </c>
      <c r="W1566" s="506" t="s">
        <v>2271</v>
      </c>
      <c r="X1566" s="506" t="s">
        <v>2271</v>
      </c>
      <c r="Y1566" s="506" t="s">
        <v>2271</v>
      </c>
      <c r="Z1566" s="506" t="s">
        <v>2271</v>
      </c>
      <c r="AA1566" s="506" t="s">
        <v>2271</v>
      </c>
      <c r="AB1566" s="506" t="s">
        <v>2271</v>
      </c>
      <c r="AC1566" s="506" t="s">
        <v>2271</v>
      </c>
      <c r="AD1566" s="506" t="s">
        <v>2271</v>
      </c>
      <c r="AE1566" s="506" t="s">
        <v>2271</v>
      </c>
      <c r="AF1566" s="506" t="s">
        <v>2271</v>
      </c>
      <c r="AG1566" s="506" t="s">
        <v>2271</v>
      </c>
      <c r="AH1566" s="506" t="s">
        <v>2271</v>
      </c>
      <c r="AI1566" s="506" t="s">
        <v>2271</v>
      </c>
      <c r="AJ1566" s="506" t="s">
        <v>2271</v>
      </c>
      <c r="AK1566" s="506" t="s">
        <v>2271</v>
      </c>
      <c r="AL1566" s="506" t="s">
        <v>2271</v>
      </c>
      <c r="AM1566" s="506" t="s">
        <v>2271</v>
      </c>
      <c r="AN1566" s="506" t="s">
        <v>2271</v>
      </c>
      <c r="AO1566" s="318"/>
    </row>
    <row r="1567" spans="2:41" ht="13.5" hidden="1" customHeight="1" outlineLevel="1" x14ac:dyDescent="0.35">
      <c r="B1567" s="753"/>
      <c r="C1567" s="318"/>
      <c r="D1567" s="744" t="s">
        <v>1014</v>
      </c>
      <c r="E1567" s="318"/>
      <c r="F1567" s="511" t="s">
        <v>3841</v>
      </c>
      <c r="G1567" s="506" t="s">
        <v>2271</v>
      </c>
      <c r="H1567" s="506" t="s">
        <v>2271</v>
      </c>
      <c r="I1567" s="506" t="s">
        <v>2271</v>
      </c>
      <c r="J1567" s="506" t="s">
        <v>2271</v>
      </c>
      <c r="K1567" s="506" t="s">
        <v>2271</v>
      </c>
      <c r="L1567" s="506" t="s">
        <v>2271</v>
      </c>
      <c r="M1567" s="506" t="s">
        <v>2271</v>
      </c>
      <c r="N1567" s="506" t="s">
        <v>2271</v>
      </c>
      <c r="O1567" s="506" t="s">
        <v>2271</v>
      </c>
      <c r="P1567" s="506" t="s">
        <v>2271</v>
      </c>
      <c r="Q1567" s="506" t="s">
        <v>2271</v>
      </c>
      <c r="R1567" s="506" t="s">
        <v>2271</v>
      </c>
      <c r="S1567" s="506" t="s">
        <v>2271</v>
      </c>
      <c r="T1567" s="506" t="s">
        <v>2271</v>
      </c>
      <c r="U1567" s="506" t="s">
        <v>2271</v>
      </c>
      <c r="V1567" s="506" t="s">
        <v>2271</v>
      </c>
      <c r="W1567" s="506" t="s">
        <v>2271</v>
      </c>
      <c r="X1567" s="506" t="s">
        <v>2271</v>
      </c>
      <c r="Y1567" s="506" t="s">
        <v>2271</v>
      </c>
      <c r="Z1567" s="506" t="s">
        <v>2271</v>
      </c>
      <c r="AA1567" s="506" t="s">
        <v>2271</v>
      </c>
      <c r="AB1567" s="506" t="s">
        <v>2271</v>
      </c>
      <c r="AC1567" s="506" t="s">
        <v>2271</v>
      </c>
      <c r="AD1567" s="506" t="s">
        <v>2271</v>
      </c>
      <c r="AE1567" s="506" t="s">
        <v>2271</v>
      </c>
      <c r="AF1567" s="506" t="s">
        <v>2271</v>
      </c>
      <c r="AG1567" s="506" t="s">
        <v>2271</v>
      </c>
      <c r="AH1567" s="506" t="s">
        <v>2271</v>
      </c>
      <c r="AI1567" s="506" t="s">
        <v>2271</v>
      </c>
      <c r="AJ1567" s="506" t="s">
        <v>2271</v>
      </c>
      <c r="AK1567" s="506" t="s">
        <v>2271</v>
      </c>
      <c r="AL1567" s="506" t="s">
        <v>2271</v>
      </c>
      <c r="AM1567" s="506" t="s">
        <v>2271</v>
      </c>
      <c r="AN1567" s="506" t="s">
        <v>2271</v>
      </c>
      <c r="AO1567" s="318"/>
    </row>
    <row r="1568" spans="2:41" ht="13.5" hidden="1" customHeight="1" outlineLevel="1" x14ac:dyDescent="0.35">
      <c r="B1568" s="753"/>
      <c r="C1568" s="318"/>
      <c r="D1568" s="744" t="s">
        <v>1300</v>
      </c>
      <c r="E1568" s="318"/>
      <c r="F1568" s="511" t="s">
        <v>3842</v>
      </c>
      <c r="G1568" s="506" t="s">
        <v>2271</v>
      </c>
      <c r="H1568" s="506" t="s">
        <v>2271</v>
      </c>
      <c r="I1568" s="506" t="s">
        <v>2271</v>
      </c>
      <c r="J1568" s="506" t="s">
        <v>2271</v>
      </c>
      <c r="K1568" s="506" t="s">
        <v>2271</v>
      </c>
      <c r="L1568" s="506" t="s">
        <v>2271</v>
      </c>
      <c r="M1568" s="506" t="s">
        <v>2271</v>
      </c>
      <c r="N1568" s="506" t="s">
        <v>2271</v>
      </c>
      <c r="O1568" s="506" t="s">
        <v>2271</v>
      </c>
      <c r="P1568" s="506" t="s">
        <v>2271</v>
      </c>
      <c r="Q1568" s="506" t="s">
        <v>2271</v>
      </c>
      <c r="R1568" s="506" t="s">
        <v>2271</v>
      </c>
      <c r="S1568" s="506" t="s">
        <v>2271</v>
      </c>
      <c r="T1568" s="506" t="s">
        <v>2271</v>
      </c>
      <c r="U1568" s="506" t="s">
        <v>2271</v>
      </c>
      <c r="V1568" s="506" t="s">
        <v>2271</v>
      </c>
      <c r="W1568" s="506" t="s">
        <v>2271</v>
      </c>
      <c r="X1568" s="506" t="s">
        <v>2271</v>
      </c>
      <c r="Y1568" s="506" t="s">
        <v>2271</v>
      </c>
      <c r="Z1568" s="506" t="s">
        <v>2271</v>
      </c>
      <c r="AA1568" s="506" t="s">
        <v>2271</v>
      </c>
      <c r="AB1568" s="506" t="s">
        <v>2271</v>
      </c>
      <c r="AC1568" s="506" t="s">
        <v>2271</v>
      </c>
      <c r="AD1568" s="506" t="s">
        <v>2271</v>
      </c>
      <c r="AE1568" s="506" t="s">
        <v>2271</v>
      </c>
      <c r="AF1568" s="506" t="s">
        <v>2271</v>
      </c>
      <c r="AG1568" s="506" t="s">
        <v>2271</v>
      </c>
      <c r="AH1568" s="506" t="s">
        <v>2271</v>
      </c>
      <c r="AI1568" s="506" t="s">
        <v>2271</v>
      </c>
      <c r="AJ1568" s="506" t="s">
        <v>2271</v>
      </c>
      <c r="AK1568" s="506" t="s">
        <v>2271</v>
      </c>
      <c r="AL1568" s="506" t="s">
        <v>2271</v>
      </c>
      <c r="AM1568" s="506" t="s">
        <v>2271</v>
      </c>
      <c r="AN1568" s="506" t="s">
        <v>2271</v>
      </c>
      <c r="AO1568" s="318"/>
    </row>
    <row r="1569" spans="2:41" ht="13.5" hidden="1" customHeight="1" outlineLevel="1" x14ac:dyDescent="0.35">
      <c r="B1569" s="753"/>
      <c r="C1569" s="318"/>
      <c r="D1569" s="744" t="s">
        <v>1262</v>
      </c>
      <c r="E1569" s="318"/>
      <c r="F1569" s="511" t="s">
        <v>3843</v>
      </c>
      <c r="G1569" s="506" t="s">
        <v>2271</v>
      </c>
      <c r="H1569" s="506" t="s">
        <v>2271</v>
      </c>
      <c r="I1569" s="506" t="s">
        <v>2271</v>
      </c>
      <c r="J1569" s="506" t="s">
        <v>2271</v>
      </c>
      <c r="K1569" s="506" t="s">
        <v>2271</v>
      </c>
      <c r="L1569" s="506" t="s">
        <v>2271</v>
      </c>
      <c r="M1569" s="506" t="s">
        <v>2271</v>
      </c>
      <c r="N1569" s="506" t="s">
        <v>2271</v>
      </c>
      <c r="O1569" s="506" t="s">
        <v>2271</v>
      </c>
      <c r="P1569" s="506" t="s">
        <v>2271</v>
      </c>
      <c r="Q1569" s="506" t="s">
        <v>2271</v>
      </c>
      <c r="R1569" s="506" t="s">
        <v>2271</v>
      </c>
      <c r="S1569" s="506" t="s">
        <v>2271</v>
      </c>
      <c r="T1569" s="506" t="s">
        <v>2271</v>
      </c>
      <c r="U1569" s="506" t="s">
        <v>2271</v>
      </c>
      <c r="V1569" s="506" t="s">
        <v>2271</v>
      </c>
      <c r="W1569" s="506" t="s">
        <v>2271</v>
      </c>
      <c r="X1569" s="506" t="s">
        <v>2271</v>
      </c>
      <c r="Y1569" s="506" t="s">
        <v>2271</v>
      </c>
      <c r="Z1569" s="506" t="s">
        <v>2271</v>
      </c>
      <c r="AA1569" s="506" t="s">
        <v>2271</v>
      </c>
      <c r="AB1569" s="506" t="s">
        <v>2271</v>
      </c>
      <c r="AC1569" s="506" t="s">
        <v>2271</v>
      </c>
      <c r="AD1569" s="506" t="s">
        <v>2271</v>
      </c>
      <c r="AE1569" s="506" t="s">
        <v>2271</v>
      </c>
      <c r="AF1569" s="506" t="s">
        <v>2271</v>
      </c>
      <c r="AG1569" s="506" t="s">
        <v>2271</v>
      </c>
      <c r="AH1569" s="506" t="s">
        <v>2271</v>
      </c>
      <c r="AI1569" s="506" t="s">
        <v>2271</v>
      </c>
      <c r="AJ1569" s="506" t="s">
        <v>2271</v>
      </c>
      <c r="AK1569" s="506" t="s">
        <v>2271</v>
      </c>
      <c r="AL1569" s="506" t="s">
        <v>2271</v>
      </c>
      <c r="AM1569" s="506" t="s">
        <v>2271</v>
      </c>
      <c r="AN1569" s="506" t="s">
        <v>2271</v>
      </c>
      <c r="AO1569" s="318"/>
    </row>
    <row r="1570" spans="2:41" ht="13.5" hidden="1" customHeight="1" outlineLevel="1" x14ac:dyDescent="0.35">
      <c r="B1570" s="753"/>
      <c r="C1570" s="318"/>
      <c r="D1570" s="744" t="s">
        <v>1301</v>
      </c>
      <c r="E1570" s="318"/>
      <c r="F1570" s="511" t="s">
        <v>3844</v>
      </c>
      <c r="G1570" s="506" t="s">
        <v>2271</v>
      </c>
      <c r="H1570" s="506" t="s">
        <v>2271</v>
      </c>
      <c r="I1570" s="506" t="s">
        <v>2271</v>
      </c>
      <c r="J1570" s="506" t="s">
        <v>2271</v>
      </c>
      <c r="K1570" s="506" t="s">
        <v>2271</v>
      </c>
      <c r="L1570" s="506" t="s">
        <v>2271</v>
      </c>
      <c r="M1570" s="506" t="s">
        <v>2271</v>
      </c>
      <c r="N1570" s="506" t="s">
        <v>2271</v>
      </c>
      <c r="O1570" s="506" t="s">
        <v>2271</v>
      </c>
      <c r="P1570" s="506" t="s">
        <v>2271</v>
      </c>
      <c r="Q1570" s="506" t="s">
        <v>2271</v>
      </c>
      <c r="R1570" s="506" t="s">
        <v>2271</v>
      </c>
      <c r="S1570" s="506" t="s">
        <v>2271</v>
      </c>
      <c r="T1570" s="506" t="s">
        <v>2271</v>
      </c>
      <c r="U1570" s="506" t="s">
        <v>2271</v>
      </c>
      <c r="V1570" s="506" t="s">
        <v>2271</v>
      </c>
      <c r="W1570" s="506" t="s">
        <v>2271</v>
      </c>
      <c r="X1570" s="506" t="s">
        <v>2271</v>
      </c>
      <c r="Y1570" s="506" t="s">
        <v>2271</v>
      </c>
      <c r="Z1570" s="506" t="s">
        <v>2271</v>
      </c>
      <c r="AA1570" s="506" t="s">
        <v>2271</v>
      </c>
      <c r="AB1570" s="506" t="s">
        <v>2271</v>
      </c>
      <c r="AC1570" s="506" t="s">
        <v>2271</v>
      </c>
      <c r="AD1570" s="506" t="s">
        <v>2271</v>
      </c>
      <c r="AE1570" s="506" t="s">
        <v>2271</v>
      </c>
      <c r="AF1570" s="506" t="s">
        <v>2271</v>
      </c>
      <c r="AG1570" s="506" t="s">
        <v>2271</v>
      </c>
      <c r="AH1570" s="506" t="s">
        <v>2271</v>
      </c>
      <c r="AI1570" s="506" t="s">
        <v>2271</v>
      </c>
      <c r="AJ1570" s="506" t="s">
        <v>2271</v>
      </c>
      <c r="AK1570" s="506" t="s">
        <v>2271</v>
      </c>
      <c r="AL1570" s="506" t="s">
        <v>2271</v>
      </c>
      <c r="AM1570" s="506" t="s">
        <v>2271</v>
      </c>
      <c r="AN1570" s="506" t="s">
        <v>2271</v>
      </c>
      <c r="AO1570" s="318"/>
    </row>
    <row r="1571" spans="2:41" ht="13.5" hidden="1" customHeight="1" outlineLevel="1" x14ac:dyDescent="0.35">
      <c r="B1571" s="753"/>
      <c r="C1571" s="318"/>
      <c r="D1571" s="744" t="s">
        <v>93</v>
      </c>
      <c r="E1571" s="318"/>
      <c r="F1571" s="511" t="s">
        <v>3845</v>
      </c>
      <c r="G1571" s="506" t="s">
        <v>2271</v>
      </c>
      <c r="H1571" s="506" t="s">
        <v>2271</v>
      </c>
      <c r="I1571" s="506" t="s">
        <v>2271</v>
      </c>
      <c r="J1571" s="506" t="s">
        <v>2271</v>
      </c>
      <c r="K1571" s="506" t="s">
        <v>2271</v>
      </c>
      <c r="L1571" s="506" t="s">
        <v>2271</v>
      </c>
      <c r="M1571" s="506" t="s">
        <v>2271</v>
      </c>
      <c r="N1571" s="506" t="s">
        <v>2271</v>
      </c>
      <c r="O1571" s="506" t="s">
        <v>2271</v>
      </c>
      <c r="P1571" s="506" t="s">
        <v>2271</v>
      </c>
      <c r="Q1571" s="506" t="s">
        <v>2271</v>
      </c>
      <c r="R1571" s="506" t="s">
        <v>2271</v>
      </c>
      <c r="S1571" s="506" t="s">
        <v>2271</v>
      </c>
      <c r="T1571" s="506" t="s">
        <v>2271</v>
      </c>
      <c r="U1571" s="506" t="s">
        <v>2271</v>
      </c>
      <c r="V1571" s="506" t="s">
        <v>2271</v>
      </c>
      <c r="W1571" s="506" t="s">
        <v>2271</v>
      </c>
      <c r="X1571" s="506" t="s">
        <v>2271</v>
      </c>
      <c r="Y1571" s="506" t="s">
        <v>2271</v>
      </c>
      <c r="Z1571" s="506" t="s">
        <v>2271</v>
      </c>
      <c r="AA1571" s="506" t="s">
        <v>2271</v>
      </c>
      <c r="AB1571" s="506" t="s">
        <v>2271</v>
      </c>
      <c r="AC1571" s="506" t="s">
        <v>2271</v>
      </c>
      <c r="AD1571" s="506" t="s">
        <v>2271</v>
      </c>
      <c r="AE1571" s="506" t="s">
        <v>2271</v>
      </c>
      <c r="AF1571" s="506" t="s">
        <v>2271</v>
      </c>
      <c r="AG1571" s="506" t="s">
        <v>2271</v>
      </c>
      <c r="AH1571" s="506" t="s">
        <v>2271</v>
      </c>
      <c r="AI1571" s="506" t="s">
        <v>2271</v>
      </c>
      <c r="AJ1571" s="506" t="s">
        <v>2271</v>
      </c>
      <c r="AK1571" s="506" t="s">
        <v>2271</v>
      </c>
      <c r="AL1571" s="506" t="s">
        <v>2271</v>
      </c>
      <c r="AM1571" s="506" t="s">
        <v>2271</v>
      </c>
      <c r="AN1571" s="506" t="s">
        <v>2271</v>
      </c>
      <c r="AO1571" s="318"/>
    </row>
    <row r="1572" spans="2:41" ht="13.5" hidden="1" customHeight="1" outlineLevel="1" x14ac:dyDescent="0.35">
      <c r="B1572" s="753"/>
      <c r="C1572" s="318"/>
      <c r="D1572" s="737" t="s">
        <v>1263</v>
      </c>
      <c r="E1572" s="318"/>
      <c r="F1572" s="511" t="s">
        <v>3846</v>
      </c>
      <c r="G1572" s="506" t="s">
        <v>2271</v>
      </c>
      <c r="H1572" s="506" t="s">
        <v>2271</v>
      </c>
      <c r="I1572" s="506" t="s">
        <v>2271</v>
      </c>
      <c r="J1572" s="506" t="s">
        <v>2271</v>
      </c>
      <c r="K1572" s="506" t="s">
        <v>2271</v>
      </c>
      <c r="L1572" s="506" t="s">
        <v>2271</v>
      </c>
      <c r="M1572" s="506" t="s">
        <v>2271</v>
      </c>
      <c r="N1572" s="506" t="s">
        <v>2271</v>
      </c>
      <c r="O1572" s="506" t="s">
        <v>2271</v>
      </c>
      <c r="P1572" s="506" t="s">
        <v>2271</v>
      </c>
      <c r="Q1572" s="506" t="s">
        <v>2271</v>
      </c>
      <c r="R1572" s="506" t="s">
        <v>2271</v>
      </c>
      <c r="S1572" s="506" t="s">
        <v>2271</v>
      </c>
      <c r="T1572" s="506" t="s">
        <v>2271</v>
      </c>
      <c r="U1572" s="506" t="s">
        <v>2271</v>
      </c>
      <c r="V1572" s="506" t="s">
        <v>2271</v>
      </c>
      <c r="W1572" s="506" t="s">
        <v>2271</v>
      </c>
      <c r="X1572" s="506" t="s">
        <v>2271</v>
      </c>
      <c r="Y1572" s="506" t="s">
        <v>2271</v>
      </c>
      <c r="Z1572" s="506" t="s">
        <v>2271</v>
      </c>
      <c r="AA1572" s="506" t="s">
        <v>2271</v>
      </c>
      <c r="AB1572" s="506" t="s">
        <v>2271</v>
      </c>
      <c r="AC1572" s="506" t="s">
        <v>2271</v>
      </c>
      <c r="AD1572" s="506" t="s">
        <v>2271</v>
      </c>
      <c r="AE1572" s="506" t="s">
        <v>2271</v>
      </c>
      <c r="AF1572" s="506" t="s">
        <v>2271</v>
      </c>
      <c r="AG1572" s="506" t="s">
        <v>2271</v>
      </c>
      <c r="AH1572" s="506" t="s">
        <v>2271</v>
      </c>
      <c r="AI1572" s="506" t="s">
        <v>2271</v>
      </c>
      <c r="AJ1572" s="506" t="s">
        <v>2271</v>
      </c>
      <c r="AK1572" s="506" t="s">
        <v>2271</v>
      </c>
      <c r="AL1572" s="506" t="s">
        <v>2271</v>
      </c>
      <c r="AM1572" s="506" t="s">
        <v>2271</v>
      </c>
      <c r="AN1572" s="506" t="s">
        <v>2271</v>
      </c>
      <c r="AO1572" s="318"/>
    </row>
    <row r="1573" spans="2:41" ht="13.5" hidden="1" customHeight="1" outlineLevel="1" x14ac:dyDescent="0.35">
      <c r="B1573" s="753"/>
      <c r="C1573" s="318"/>
      <c r="D1573" s="744" t="s">
        <v>1014</v>
      </c>
      <c r="E1573" s="318"/>
      <c r="F1573" s="511" t="s">
        <v>3847</v>
      </c>
      <c r="G1573" s="506" t="s">
        <v>2271</v>
      </c>
      <c r="H1573" s="506" t="s">
        <v>2271</v>
      </c>
      <c r="I1573" s="506" t="s">
        <v>2271</v>
      </c>
      <c r="J1573" s="506" t="s">
        <v>2271</v>
      </c>
      <c r="K1573" s="506" t="s">
        <v>2271</v>
      </c>
      <c r="L1573" s="506" t="s">
        <v>2271</v>
      </c>
      <c r="M1573" s="506" t="s">
        <v>2271</v>
      </c>
      <c r="N1573" s="506" t="s">
        <v>2271</v>
      </c>
      <c r="O1573" s="506" t="s">
        <v>2271</v>
      </c>
      <c r="P1573" s="506" t="s">
        <v>2271</v>
      </c>
      <c r="Q1573" s="506" t="s">
        <v>2271</v>
      </c>
      <c r="R1573" s="506" t="s">
        <v>2271</v>
      </c>
      <c r="S1573" s="506" t="s">
        <v>2271</v>
      </c>
      <c r="T1573" s="506" t="s">
        <v>2271</v>
      </c>
      <c r="U1573" s="506" t="s">
        <v>2271</v>
      </c>
      <c r="V1573" s="506" t="s">
        <v>2271</v>
      </c>
      <c r="W1573" s="506" t="s">
        <v>2271</v>
      </c>
      <c r="X1573" s="506" t="s">
        <v>2271</v>
      </c>
      <c r="Y1573" s="506" t="s">
        <v>2271</v>
      </c>
      <c r="Z1573" s="506" t="s">
        <v>2271</v>
      </c>
      <c r="AA1573" s="506" t="s">
        <v>2271</v>
      </c>
      <c r="AB1573" s="506" t="s">
        <v>2271</v>
      </c>
      <c r="AC1573" s="506" t="s">
        <v>2271</v>
      </c>
      <c r="AD1573" s="506" t="s">
        <v>2271</v>
      </c>
      <c r="AE1573" s="506" t="s">
        <v>2271</v>
      </c>
      <c r="AF1573" s="506" t="s">
        <v>2271</v>
      </c>
      <c r="AG1573" s="506" t="s">
        <v>2271</v>
      </c>
      <c r="AH1573" s="506" t="s">
        <v>2271</v>
      </c>
      <c r="AI1573" s="506" t="s">
        <v>2271</v>
      </c>
      <c r="AJ1573" s="506" t="s">
        <v>2271</v>
      </c>
      <c r="AK1573" s="506" t="s">
        <v>2271</v>
      </c>
      <c r="AL1573" s="506" t="s">
        <v>2271</v>
      </c>
      <c r="AM1573" s="506" t="s">
        <v>2271</v>
      </c>
      <c r="AN1573" s="506" t="s">
        <v>2271</v>
      </c>
      <c r="AO1573" s="318"/>
    </row>
    <row r="1574" spans="2:41" ht="13.5" hidden="1" customHeight="1" outlineLevel="1" x14ac:dyDescent="0.35">
      <c r="B1574" s="753"/>
      <c r="C1574" s="318"/>
      <c r="D1574" s="744" t="s">
        <v>1302</v>
      </c>
      <c r="E1574" s="318"/>
      <c r="F1574" s="511" t="s">
        <v>3848</v>
      </c>
      <c r="G1574" s="506" t="s">
        <v>2271</v>
      </c>
      <c r="H1574" s="506" t="s">
        <v>2271</v>
      </c>
      <c r="I1574" s="506" t="s">
        <v>2271</v>
      </c>
      <c r="J1574" s="506" t="s">
        <v>2271</v>
      </c>
      <c r="K1574" s="506" t="s">
        <v>2271</v>
      </c>
      <c r="L1574" s="506" t="s">
        <v>2271</v>
      </c>
      <c r="M1574" s="506" t="s">
        <v>2271</v>
      </c>
      <c r="N1574" s="506" t="s">
        <v>2271</v>
      </c>
      <c r="O1574" s="506" t="s">
        <v>2271</v>
      </c>
      <c r="P1574" s="506" t="s">
        <v>2271</v>
      </c>
      <c r="Q1574" s="506" t="s">
        <v>2271</v>
      </c>
      <c r="R1574" s="506" t="s">
        <v>2271</v>
      </c>
      <c r="S1574" s="506" t="s">
        <v>2271</v>
      </c>
      <c r="T1574" s="506" t="s">
        <v>2271</v>
      </c>
      <c r="U1574" s="506" t="s">
        <v>2271</v>
      </c>
      <c r="V1574" s="506" t="s">
        <v>2271</v>
      </c>
      <c r="W1574" s="506" t="s">
        <v>2271</v>
      </c>
      <c r="X1574" s="506" t="s">
        <v>2271</v>
      </c>
      <c r="Y1574" s="506" t="s">
        <v>2271</v>
      </c>
      <c r="Z1574" s="506" t="s">
        <v>2271</v>
      </c>
      <c r="AA1574" s="506" t="s">
        <v>2271</v>
      </c>
      <c r="AB1574" s="506" t="s">
        <v>2271</v>
      </c>
      <c r="AC1574" s="506" t="s">
        <v>2271</v>
      </c>
      <c r="AD1574" s="506" t="s">
        <v>2271</v>
      </c>
      <c r="AE1574" s="506" t="s">
        <v>2271</v>
      </c>
      <c r="AF1574" s="506" t="s">
        <v>2271</v>
      </c>
      <c r="AG1574" s="506" t="s">
        <v>2271</v>
      </c>
      <c r="AH1574" s="506" t="s">
        <v>2271</v>
      </c>
      <c r="AI1574" s="506" t="s">
        <v>2271</v>
      </c>
      <c r="AJ1574" s="506" t="s">
        <v>2271</v>
      </c>
      <c r="AK1574" s="506" t="s">
        <v>2271</v>
      </c>
      <c r="AL1574" s="506" t="s">
        <v>2271</v>
      </c>
      <c r="AM1574" s="506" t="s">
        <v>2271</v>
      </c>
      <c r="AN1574" s="506" t="s">
        <v>2271</v>
      </c>
      <c r="AO1574" s="318"/>
    </row>
    <row r="1575" spans="2:41" ht="13.5" hidden="1" customHeight="1" outlineLevel="1" x14ac:dyDescent="0.35">
      <c r="B1575" s="753"/>
      <c r="C1575" s="318"/>
      <c r="D1575" s="744" t="s">
        <v>1303</v>
      </c>
      <c r="E1575" s="318"/>
      <c r="F1575" s="511" t="s">
        <v>3849</v>
      </c>
      <c r="G1575" s="506" t="s">
        <v>2271</v>
      </c>
      <c r="H1575" s="506" t="s">
        <v>2271</v>
      </c>
      <c r="I1575" s="506" t="s">
        <v>2271</v>
      </c>
      <c r="J1575" s="506" t="s">
        <v>2271</v>
      </c>
      <c r="K1575" s="506" t="s">
        <v>2271</v>
      </c>
      <c r="L1575" s="506" t="s">
        <v>2271</v>
      </c>
      <c r="M1575" s="506" t="s">
        <v>2271</v>
      </c>
      <c r="N1575" s="506" t="s">
        <v>2271</v>
      </c>
      <c r="O1575" s="506" t="s">
        <v>2271</v>
      </c>
      <c r="P1575" s="506" t="s">
        <v>2271</v>
      </c>
      <c r="Q1575" s="506" t="s">
        <v>2271</v>
      </c>
      <c r="R1575" s="506" t="s">
        <v>2271</v>
      </c>
      <c r="S1575" s="506" t="s">
        <v>2271</v>
      </c>
      <c r="T1575" s="506" t="s">
        <v>2271</v>
      </c>
      <c r="U1575" s="506" t="s">
        <v>2271</v>
      </c>
      <c r="V1575" s="506" t="s">
        <v>2271</v>
      </c>
      <c r="W1575" s="506" t="s">
        <v>2271</v>
      </c>
      <c r="X1575" s="506" t="s">
        <v>2271</v>
      </c>
      <c r="Y1575" s="506" t="s">
        <v>2271</v>
      </c>
      <c r="Z1575" s="506" t="s">
        <v>2271</v>
      </c>
      <c r="AA1575" s="506" t="s">
        <v>2271</v>
      </c>
      <c r="AB1575" s="506" t="s">
        <v>2271</v>
      </c>
      <c r="AC1575" s="506" t="s">
        <v>2271</v>
      </c>
      <c r="AD1575" s="506" t="s">
        <v>2271</v>
      </c>
      <c r="AE1575" s="506" t="s">
        <v>2271</v>
      </c>
      <c r="AF1575" s="506" t="s">
        <v>2271</v>
      </c>
      <c r="AG1575" s="506" t="s">
        <v>2271</v>
      </c>
      <c r="AH1575" s="506" t="s">
        <v>2271</v>
      </c>
      <c r="AI1575" s="506" t="s">
        <v>2271</v>
      </c>
      <c r="AJ1575" s="506" t="s">
        <v>2271</v>
      </c>
      <c r="AK1575" s="506" t="s">
        <v>2271</v>
      </c>
      <c r="AL1575" s="506" t="s">
        <v>2271</v>
      </c>
      <c r="AM1575" s="506" t="s">
        <v>2271</v>
      </c>
      <c r="AN1575" s="506" t="s">
        <v>2271</v>
      </c>
      <c r="AO1575" s="318"/>
    </row>
    <row r="1576" spans="2:41" ht="13.5" hidden="1" customHeight="1" outlineLevel="1" x14ac:dyDescent="0.35">
      <c r="B1576" s="753"/>
      <c r="C1576" s="318"/>
      <c r="D1576" s="744" t="s">
        <v>1262</v>
      </c>
      <c r="E1576" s="318"/>
      <c r="F1576" s="511" t="s">
        <v>3850</v>
      </c>
      <c r="G1576" s="506" t="s">
        <v>2271</v>
      </c>
      <c r="H1576" s="506" t="s">
        <v>2271</v>
      </c>
      <c r="I1576" s="506" t="s">
        <v>2271</v>
      </c>
      <c r="J1576" s="506" t="s">
        <v>2271</v>
      </c>
      <c r="K1576" s="506" t="s">
        <v>2271</v>
      </c>
      <c r="L1576" s="506" t="s">
        <v>2271</v>
      </c>
      <c r="M1576" s="506" t="s">
        <v>2271</v>
      </c>
      <c r="N1576" s="506" t="s">
        <v>2271</v>
      </c>
      <c r="O1576" s="506" t="s">
        <v>2271</v>
      </c>
      <c r="P1576" s="506" t="s">
        <v>2271</v>
      </c>
      <c r="Q1576" s="506" t="s">
        <v>2271</v>
      </c>
      <c r="R1576" s="506" t="s">
        <v>2271</v>
      </c>
      <c r="S1576" s="506" t="s">
        <v>2271</v>
      </c>
      <c r="T1576" s="506" t="s">
        <v>2271</v>
      </c>
      <c r="U1576" s="506" t="s">
        <v>2271</v>
      </c>
      <c r="V1576" s="506" t="s">
        <v>2271</v>
      </c>
      <c r="W1576" s="506" t="s">
        <v>2271</v>
      </c>
      <c r="X1576" s="506" t="s">
        <v>2271</v>
      </c>
      <c r="Y1576" s="506" t="s">
        <v>2271</v>
      </c>
      <c r="Z1576" s="506" t="s">
        <v>2271</v>
      </c>
      <c r="AA1576" s="506" t="s">
        <v>2271</v>
      </c>
      <c r="AB1576" s="506" t="s">
        <v>2271</v>
      </c>
      <c r="AC1576" s="506" t="s">
        <v>2271</v>
      </c>
      <c r="AD1576" s="506" t="s">
        <v>2271</v>
      </c>
      <c r="AE1576" s="506" t="s">
        <v>2271</v>
      </c>
      <c r="AF1576" s="506" t="s">
        <v>2271</v>
      </c>
      <c r="AG1576" s="506" t="s">
        <v>2271</v>
      </c>
      <c r="AH1576" s="506" t="s">
        <v>2271</v>
      </c>
      <c r="AI1576" s="506" t="s">
        <v>2271</v>
      </c>
      <c r="AJ1576" s="506" t="s">
        <v>2271</v>
      </c>
      <c r="AK1576" s="506" t="s">
        <v>2271</v>
      </c>
      <c r="AL1576" s="506" t="s">
        <v>2271</v>
      </c>
      <c r="AM1576" s="506" t="s">
        <v>2271</v>
      </c>
      <c r="AN1576" s="506" t="s">
        <v>2271</v>
      </c>
      <c r="AO1576" s="318"/>
    </row>
    <row r="1577" spans="2:41" ht="13.5" hidden="1" customHeight="1" outlineLevel="1" x14ac:dyDescent="0.35">
      <c r="B1577" s="753"/>
      <c r="C1577" s="318"/>
      <c r="D1577" s="744" t="s">
        <v>1304</v>
      </c>
      <c r="E1577" s="318"/>
      <c r="F1577" s="511" t="s">
        <v>3851</v>
      </c>
      <c r="G1577" s="506" t="s">
        <v>2271</v>
      </c>
      <c r="H1577" s="506" t="s">
        <v>2271</v>
      </c>
      <c r="I1577" s="506" t="s">
        <v>2271</v>
      </c>
      <c r="J1577" s="506" t="s">
        <v>2271</v>
      </c>
      <c r="K1577" s="506" t="s">
        <v>2271</v>
      </c>
      <c r="L1577" s="506" t="s">
        <v>2271</v>
      </c>
      <c r="M1577" s="506" t="s">
        <v>2271</v>
      </c>
      <c r="N1577" s="506" t="s">
        <v>2271</v>
      </c>
      <c r="O1577" s="506" t="s">
        <v>2271</v>
      </c>
      <c r="P1577" s="506" t="s">
        <v>2271</v>
      </c>
      <c r="Q1577" s="506" t="s">
        <v>2271</v>
      </c>
      <c r="R1577" s="506" t="s">
        <v>2271</v>
      </c>
      <c r="S1577" s="506" t="s">
        <v>2271</v>
      </c>
      <c r="T1577" s="506" t="s">
        <v>2271</v>
      </c>
      <c r="U1577" s="506" t="s">
        <v>2271</v>
      </c>
      <c r="V1577" s="506" t="s">
        <v>2271</v>
      </c>
      <c r="W1577" s="506" t="s">
        <v>2271</v>
      </c>
      <c r="X1577" s="506" t="s">
        <v>2271</v>
      </c>
      <c r="Y1577" s="506" t="s">
        <v>2271</v>
      </c>
      <c r="Z1577" s="506" t="s">
        <v>2271</v>
      </c>
      <c r="AA1577" s="506" t="s">
        <v>2271</v>
      </c>
      <c r="AB1577" s="506" t="s">
        <v>2271</v>
      </c>
      <c r="AC1577" s="506" t="s">
        <v>2271</v>
      </c>
      <c r="AD1577" s="506" t="s">
        <v>2271</v>
      </c>
      <c r="AE1577" s="506" t="s">
        <v>2271</v>
      </c>
      <c r="AF1577" s="506" t="s">
        <v>2271</v>
      </c>
      <c r="AG1577" s="506" t="s">
        <v>2271</v>
      </c>
      <c r="AH1577" s="506" t="s">
        <v>2271</v>
      </c>
      <c r="AI1577" s="506" t="s">
        <v>2271</v>
      </c>
      <c r="AJ1577" s="506" t="s">
        <v>2271</v>
      </c>
      <c r="AK1577" s="506" t="s">
        <v>2271</v>
      </c>
      <c r="AL1577" s="506" t="s">
        <v>2271</v>
      </c>
      <c r="AM1577" s="506" t="s">
        <v>2271</v>
      </c>
      <c r="AN1577" s="506" t="s">
        <v>2271</v>
      </c>
      <c r="AO1577" s="318"/>
    </row>
    <row r="1578" spans="2:41" ht="13.5" hidden="1" customHeight="1" outlineLevel="1" x14ac:dyDescent="0.35">
      <c r="B1578" s="753"/>
      <c r="C1578" s="318"/>
      <c r="D1578" s="744" t="s">
        <v>1305</v>
      </c>
      <c r="E1578" s="318"/>
      <c r="F1578" s="511" t="s">
        <v>3852</v>
      </c>
      <c r="G1578" s="506" t="s">
        <v>2271</v>
      </c>
      <c r="H1578" s="506" t="s">
        <v>2271</v>
      </c>
      <c r="I1578" s="506" t="s">
        <v>2271</v>
      </c>
      <c r="J1578" s="506" t="s">
        <v>2271</v>
      </c>
      <c r="K1578" s="506" t="s">
        <v>2271</v>
      </c>
      <c r="L1578" s="506" t="s">
        <v>2271</v>
      </c>
      <c r="M1578" s="506" t="s">
        <v>2271</v>
      </c>
      <c r="N1578" s="506" t="s">
        <v>2271</v>
      </c>
      <c r="O1578" s="506" t="s">
        <v>2271</v>
      </c>
      <c r="P1578" s="506" t="s">
        <v>2271</v>
      </c>
      <c r="Q1578" s="506" t="s">
        <v>2271</v>
      </c>
      <c r="R1578" s="506" t="s">
        <v>2271</v>
      </c>
      <c r="S1578" s="506" t="s">
        <v>2271</v>
      </c>
      <c r="T1578" s="506" t="s">
        <v>2271</v>
      </c>
      <c r="U1578" s="506" t="s">
        <v>2271</v>
      </c>
      <c r="V1578" s="506" t="s">
        <v>2271</v>
      </c>
      <c r="W1578" s="506" t="s">
        <v>2271</v>
      </c>
      <c r="X1578" s="506" t="s">
        <v>2271</v>
      </c>
      <c r="Y1578" s="506" t="s">
        <v>2271</v>
      </c>
      <c r="Z1578" s="506" t="s">
        <v>2271</v>
      </c>
      <c r="AA1578" s="506" t="s">
        <v>2271</v>
      </c>
      <c r="AB1578" s="506" t="s">
        <v>2271</v>
      </c>
      <c r="AC1578" s="506" t="s">
        <v>2271</v>
      </c>
      <c r="AD1578" s="506" t="s">
        <v>2271</v>
      </c>
      <c r="AE1578" s="506" t="s">
        <v>2271</v>
      </c>
      <c r="AF1578" s="506" t="s">
        <v>2271</v>
      </c>
      <c r="AG1578" s="506" t="s">
        <v>2271</v>
      </c>
      <c r="AH1578" s="506" t="s">
        <v>2271</v>
      </c>
      <c r="AI1578" s="506" t="s">
        <v>2271</v>
      </c>
      <c r="AJ1578" s="506" t="s">
        <v>2271</v>
      </c>
      <c r="AK1578" s="506" t="s">
        <v>2271</v>
      </c>
      <c r="AL1578" s="506" t="s">
        <v>2271</v>
      </c>
      <c r="AM1578" s="506" t="s">
        <v>2271</v>
      </c>
      <c r="AN1578" s="506" t="s">
        <v>2271</v>
      </c>
      <c r="AO1578" s="318"/>
    </row>
    <row r="1579" spans="2:41" ht="13.5" hidden="1" customHeight="1" outlineLevel="1" x14ac:dyDescent="0.35">
      <c r="B1579" s="753"/>
      <c r="C1579" s="318"/>
      <c r="D1579" s="744" t="s">
        <v>1306</v>
      </c>
      <c r="E1579" s="318"/>
      <c r="F1579" s="511" t="s">
        <v>3853</v>
      </c>
      <c r="G1579" s="506" t="s">
        <v>2271</v>
      </c>
      <c r="H1579" s="506" t="s">
        <v>2271</v>
      </c>
      <c r="I1579" s="506" t="s">
        <v>2271</v>
      </c>
      <c r="J1579" s="506" t="s">
        <v>2271</v>
      </c>
      <c r="K1579" s="506" t="s">
        <v>2271</v>
      </c>
      <c r="L1579" s="506" t="s">
        <v>2271</v>
      </c>
      <c r="M1579" s="506" t="s">
        <v>2271</v>
      </c>
      <c r="N1579" s="506" t="s">
        <v>2271</v>
      </c>
      <c r="O1579" s="506" t="s">
        <v>2271</v>
      </c>
      <c r="P1579" s="506" t="s">
        <v>2271</v>
      </c>
      <c r="Q1579" s="506" t="s">
        <v>2271</v>
      </c>
      <c r="R1579" s="506" t="s">
        <v>2271</v>
      </c>
      <c r="S1579" s="506" t="s">
        <v>2271</v>
      </c>
      <c r="T1579" s="506" t="s">
        <v>2271</v>
      </c>
      <c r="U1579" s="506" t="s">
        <v>2271</v>
      </c>
      <c r="V1579" s="506" t="s">
        <v>2271</v>
      </c>
      <c r="W1579" s="506" t="s">
        <v>2271</v>
      </c>
      <c r="X1579" s="506" t="s">
        <v>2271</v>
      </c>
      <c r="Y1579" s="506" t="s">
        <v>2271</v>
      </c>
      <c r="Z1579" s="506" t="s">
        <v>2271</v>
      </c>
      <c r="AA1579" s="506" t="s">
        <v>2271</v>
      </c>
      <c r="AB1579" s="506" t="s">
        <v>2271</v>
      </c>
      <c r="AC1579" s="506" t="s">
        <v>2271</v>
      </c>
      <c r="AD1579" s="506" t="s">
        <v>2271</v>
      </c>
      <c r="AE1579" s="506" t="s">
        <v>2271</v>
      </c>
      <c r="AF1579" s="506" t="s">
        <v>2271</v>
      </c>
      <c r="AG1579" s="506" t="s">
        <v>2271</v>
      </c>
      <c r="AH1579" s="506" t="s">
        <v>2271</v>
      </c>
      <c r="AI1579" s="506" t="s">
        <v>2271</v>
      </c>
      <c r="AJ1579" s="506" t="s">
        <v>2271</v>
      </c>
      <c r="AK1579" s="506" t="s">
        <v>2271</v>
      </c>
      <c r="AL1579" s="506" t="s">
        <v>2271</v>
      </c>
      <c r="AM1579" s="506" t="s">
        <v>2271</v>
      </c>
      <c r="AN1579" s="506" t="s">
        <v>2271</v>
      </c>
      <c r="AO1579" s="318"/>
    </row>
    <row r="1580" spans="2:41" ht="13.5" hidden="1" customHeight="1" outlineLevel="1" x14ac:dyDescent="0.35">
      <c r="B1580" s="753"/>
      <c r="C1580" s="318"/>
      <c r="D1580" s="744" t="s">
        <v>1301</v>
      </c>
      <c r="E1580" s="318"/>
      <c r="F1580" s="511" t="s">
        <v>3854</v>
      </c>
      <c r="G1580" s="506" t="s">
        <v>2271</v>
      </c>
      <c r="H1580" s="506" t="s">
        <v>2271</v>
      </c>
      <c r="I1580" s="506" t="s">
        <v>2271</v>
      </c>
      <c r="J1580" s="506" t="s">
        <v>2271</v>
      </c>
      <c r="K1580" s="506" t="s">
        <v>2271</v>
      </c>
      <c r="L1580" s="506" t="s">
        <v>2271</v>
      </c>
      <c r="M1580" s="506" t="s">
        <v>2271</v>
      </c>
      <c r="N1580" s="506" t="s">
        <v>2271</v>
      </c>
      <c r="O1580" s="506" t="s">
        <v>2271</v>
      </c>
      <c r="P1580" s="506" t="s">
        <v>2271</v>
      </c>
      <c r="Q1580" s="506" t="s">
        <v>2271</v>
      </c>
      <c r="R1580" s="506" t="s">
        <v>2271</v>
      </c>
      <c r="S1580" s="506" t="s">
        <v>2271</v>
      </c>
      <c r="T1580" s="506" t="s">
        <v>2271</v>
      </c>
      <c r="U1580" s="506" t="s">
        <v>2271</v>
      </c>
      <c r="V1580" s="506" t="s">
        <v>2271</v>
      </c>
      <c r="W1580" s="506" t="s">
        <v>2271</v>
      </c>
      <c r="X1580" s="506" t="s">
        <v>2271</v>
      </c>
      <c r="Y1580" s="506" t="s">
        <v>2271</v>
      </c>
      <c r="Z1580" s="506" t="s">
        <v>2271</v>
      </c>
      <c r="AA1580" s="506" t="s">
        <v>2271</v>
      </c>
      <c r="AB1580" s="506" t="s">
        <v>2271</v>
      </c>
      <c r="AC1580" s="506" t="s">
        <v>2271</v>
      </c>
      <c r="AD1580" s="506" t="s">
        <v>2271</v>
      </c>
      <c r="AE1580" s="506" t="s">
        <v>2271</v>
      </c>
      <c r="AF1580" s="506" t="s">
        <v>2271</v>
      </c>
      <c r="AG1580" s="506" t="s">
        <v>2271</v>
      </c>
      <c r="AH1580" s="506" t="s">
        <v>2271</v>
      </c>
      <c r="AI1580" s="506" t="s">
        <v>2271</v>
      </c>
      <c r="AJ1580" s="506" t="s">
        <v>2271</v>
      </c>
      <c r="AK1580" s="506" t="s">
        <v>2271</v>
      </c>
      <c r="AL1580" s="506" t="s">
        <v>2271</v>
      </c>
      <c r="AM1580" s="506" t="s">
        <v>2271</v>
      </c>
      <c r="AN1580" s="506" t="s">
        <v>2271</v>
      </c>
      <c r="AO1580" s="318"/>
    </row>
    <row r="1581" spans="2:41" ht="13.5" hidden="1" customHeight="1" outlineLevel="1" x14ac:dyDescent="0.35">
      <c r="B1581" s="753"/>
      <c r="C1581" s="318"/>
      <c r="D1581" s="744" t="s">
        <v>1307</v>
      </c>
      <c r="E1581" s="318"/>
      <c r="F1581" s="511" t="s">
        <v>3855</v>
      </c>
      <c r="G1581" s="506" t="s">
        <v>2271</v>
      </c>
      <c r="H1581" s="506" t="s">
        <v>2271</v>
      </c>
      <c r="I1581" s="506" t="s">
        <v>2271</v>
      </c>
      <c r="J1581" s="506" t="s">
        <v>2271</v>
      </c>
      <c r="K1581" s="506" t="s">
        <v>2271</v>
      </c>
      <c r="L1581" s="506" t="s">
        <v>2271</v>
      </c>
      <c r="M1581" s="506" t="s">
        <v>2271</v>
      </c>
      <c r="N1581" s="506" t="s">
        <v>2271</v>
      </c>
      <c r="O1581" s="506" t="s">
        <v>2271</v>
      </c>
      <c r="P1581" s="506" t="s">
        <v>2271</v>
      </c>
      <c r="Q1581" s="506" t="s">
        <v>2271</v>
      </c>
      <c r="R1581" s="506" t="s">
        <v>2271</v>
      </c>
      <c r="S1581" s="506" t="s">
        <v>2271</v>
      </c>
      <c r="T1581" s="506" t="s">
        <v>2271</v>
      </c>
      <c r="U1581" s="506" t="s">
        <v>2271</v>
      </c>
      <c r="V1581" s="506" t="s">
        <v>2271</v>
      </c>
      <c r="W1581" s="506" t="s">
        <v>2271</v>
      </c>
      <c r="X1581" s="506" t="s">
        <v>2271</v>
      </c>
      <c r="Y1581" s="506" t="s">
        <v>2271</v>
      </c>
      <c r="Z1581" s="506" t="s">
        <v>2271</v>
      </c>
      <c r="AA1581" s="506" t="s">
        <v>2271</v>
      </c>
      <c r="AB1581" s="506" t="s">
        <v>2271</v>
      </c>
      <c r="AC1581" s="506" t="s">
        <v>2271</v>
      </c>
      <c r="AD1581" s="506" t="s">
        <v>2271</v>
      </c>
      <c r="AE1581" s="506" t="s">
        <v>2271</v>
      </c>
      <c r="AF1581" s="506" t="s">
        <v>2271</v>
      </c>
      <c r="AG1581" s="506" t="s">
        <v>2271</v>
      </c>
      <c r="AH1581" s="506" t="s">
        <v>2271</v>
      </c>
      <c r="AI1581" s="506" t="s">
        <v>2271</v>
      </c>
      <c r="AJ1581" s="506" t="s">
        <v>2271</v>
      </c>
      <c r="AK1581" s="506" t="s">
        <v>2271</v>
      </c>
      <c r="AL1581" s="506" t="s">
        <v>2271</v>
      </c>
      <c r="AM1581" s="506" t="s">
        <v>2271</v>
      </c>
      <c r="AN1581" s="506" t="s">
        <v>2271</v>
      </c>
      <c r="AO1581" s="318"/>
    </row>
    <row r="1582" spans="2:41" ht="13.5" hidden="1" customHeight="1" outlineLevel="1" x14ac:dyDescent="0.35">
      <c r="B1582" s="753"/>
      <c r="C1582" s="318"/>
      <c r="D1582" s="744" t="s">
        <v>93</v>
      </c>
      <c r="E1582" s="318"/>
      <c r="F1582" s="511" t="s">
        <v>3856</v>
      </c>
      <c r="G1582" s="506" t="s">
        <v>2271</v>
      </c>
      <c r="H1582" s="506" t="s">
        <v>2271</v>
      </c>
      <c r="I1582" s="506" t="s">
        <v>2271</v>
      </c>
      <c r="J1582" s="506" t="s">
        <v>2271</v>
      </c>
      <c r="K1582" s="506" t="s">
        <v>2271</v>
      </c>
      <c r="L1582" s="506" t="s">
        <v>2271</v>
      </c>
      <c r="M1582" s="506" t="s">
        <v>2271</v>
      </c>
      <c r="N1582" s="506" t="s">
        <v>2271</v>
      </c>
      <c r="O1582" s="506" t="s">
        <v>2271</v>
      </c>
      <c r="P1582" s="506" t="s">
        <v>2271</v>
      </c>
      <c r="Q1582" s="506" t="s">
        <v>2271</v>
      </c>
      <c r="R1582" s="506" t="s">
        <v>2271</v>
      </c>
      <c r="S1582" s="506" t="s">
        <v>2271</v>
      </c>
      <c r="T1582" s="506" t="s">
        <v>2271</v>
      </c>
      <c r="U1582" s="506" t="s">
        <v>2271</v>
      </c>
      <c r="V1582" s="506" t="s">
        <v>2271</v>
      </c>
      <c r="W1582" s="506" t="s">
        <v>2271</v>
      </c>
      <c r="X1582" s="506" t="s">
        <v>2271</v>
      </c>
      <c r="Y1582" s="506" t="s">
        <v>2271</v>
      </c>
      <c r="Z1582" s="506" t="s">
        <v>2271</v>
      </c>
      <c r="AA1582" s="506" t="s">
        <v>2271</v>
      </c>
      <c r="AB1582" s="506" t="s">
        <v>2271</v>
      </c>
      <c r="AC1582" s="506" t="s">
        <v>2271</v>
      </c>
      <c r="AD1582" s="506" t="s">
        <v>2271</v>
      </c>
      <c r="AE1582" s="506" t="s">
        <v>2271</v>
      </c>
      <c r="AF1582" s="506" t="s">
        <v>2271</v>
      </c>
      <c r="AG1582" s="506" t="s">
        <v>2271</v>
      </c>
      <c r="AH1582" s="506" t="s">
        <v>2271</v>
      </c>
      <c r="AI1582" s="506" t="s">
        <v>2271</v>
      </c>
      <c r="AJ1582" s="506" t="s">
        <v>2271</v>
      </c>
      <c r="AK1582" s="506" t="s">
        <v>2271</v>
      </c>
      <c r="AL1582" s="506" t="s">
        <v>2271</v>
      </c>
      <c r="AM1582" s="506" t="s">
        <v>2271</v>
      </c>
      <c r="AN1582" s="506" t="s">
        <v>2271</v>
      </c>
      <c r="AO1582" s="318"/>
    </row>
    <row r="1583" spans="2:41" ht="13.5" hidden="1" customHeight="1" outlineLevel="1" x14ac:dyDescent="0.35">
      <c r="B1583" s="753"/>
      <c r="C1583" s="318"/>
      <c r="D1583" s="743" t="s">
        <v>1264</v>
      </c>
      <c r="E1583" s="318"/>
      <c r="F1583" s="511" t="s">
        <v>3857</v>
      </c>
      <c r="G1583" s="506" t="s">
        <v>2271</v>
      </c>
      <c r="H1583" s="506" t="s">
        <v>2271</v>
      </c>
      <c r="I1583" s="506" t="s">
        <v>2271</v>
      </c>
      <c r="J1583" s="506" t="s">
        <v>2271</v>
      </c>
      <c r="K1583" s="506" t="s">
        <v>2271</v>
      </c>
      <c r="L1583" s="506" t="s">
        <v>2271</v>
      </c>
      <c r="M1583" s="506" t="s">
        <v>2271</v>
      </c>
      <c r="N1583" s="506" t="s">
        <v>2271</v>
      </c>
      <c r="O1583" s="506" t="s">
        <v>2271</v>
      </c>
      <c r="P1583" s="506" t="s">
        <v>2271</v>
      </c>
      <c r="Q1583" s="506" t="s">
        <v>2271</v>
      </c>
      <c r="R1583" s="506" t="s">
        <v>2271</v>
      </c>
      <c r="S1583" s="506" t="s">
        <v>2271</v>
      </c>
      <c r="T1583" s="506" t="s">
        <v>2271</v>
      </c>
      <c r="U1583" s="506" t="s">
        <v>2271</v>
      </c>
      <c r="V1583" s="506" t="s">
        <v>2271</v>
      </c>
      <c r="W1583" s="506" t="s">
        <v>2271</v>
      </c>
      <c r="X1583" s="506" t="s">
        <v>2271</v>
      </c>
      <c r="Y1583" s="506" t="s">
        <v>2271</v>
      </c>
      <c r="Z1583" s="506" t="s">
        <v>2271</v>
      </c>
      <c r="AA1583" s="506" t="s">
        <v>2271</v>
      </c>
      <c r="AB1583" s="506" t="s">
        <v>2271</v>
      </c>
      <c r="AC1583" s="506" t="s">
        <v>2271</v>
      </c>
      <c r="AD1583" s="506" t="s">
        <v>2271</v>
      </c>
      <c r="AE1583" s="506" t="s">
        <v>2271</v>
      </c>
      <c r="AF1583" s="506" t="s">
        <v>2271</v>
      </c>
      <c r="AG1583" s="506" t="s">
        <v>2271</v>
      </c>
      <c r="AH1583" s="506" t="s">
        <v>2271</v>
      </c>
      <c r="AI1583" s="506" t="s">
        <v>2271</v>
      </c>
      <c r="AJ1583" s="506" t="s">
        <v>2271</v>
      </c>
      <c r="AK1583" s="506" t="s">
        <v>2271</v>
      </c>
      <c r="AL1583" s="506" t="s">
        <v>2271</v>
      </c>
      <c r="AM1583" s="506" t="s">
        <v>2271</v>
      </c>
      <c r="AN1583" s="506" t="s">
        <v>2271</v>
      </c>
      <c r="AO1583" s="318"/>
    </row>
    <row r="1584" spans="2:41" ht="13.5" hidden="1" customHeight="1" outlineLevel="1" x14ac:dyDescent="0.35">
      <c r="B1584" s="753"/>
      <c r="C1584" s="318"/>
      <c r="D1584" s="737" t="s">
        <v>1265</v>
      </c>
      <c r="E1584" s="318"/>
      <c r="F1584" s="511" t="s">
        <v>3858</v>
      </c>
      <c r="G1584" s="506" t="s">
        <v>2271</v>
      </c>
      <c r="H1584" s="506" t="s">
        <v>2271</v>
      </c>
      <c r="I1584" s="506" t="s">
        <v>2271</v>
      </c>
      <c r="J1584" s="506" t="s">
        <v>2271</v>
      </c>
      <c r="K1584" s="506" t="s">
        <v>2271</v>
      </c>
      <c r="L1584" s="506" t="s">
        <v>2271</v>
      </c>
      <c r="M1584" s="506" t="s">
        <v>2271</v>
      </c>
      <c r="N1584" s="506" t="s">
        <v>2271</v>
      </c>
      <c r="O1584" s="506" t="s">
        <v>2271</v>
      </c>
      <c r="P1584" s="506" t="s">
        <v>2271</v>
      </c>
      <c r="Q1584" s="506" t="s">
        <v>2271</v>
      </c>
      <c r="R1584" s="506" t="s">
        <v>2271</v>
      </c>
      <c r="S1584" s="506" t="s">
        <v>2271</v>
      </c>
      <c r="T1584" s="506" t="s">
        <v>2271</v>
      </c>
      <c r="U1584" s="506" t="s">
        <v>2271</v>
      </c>
      <c r="V1584" s="506" t="s">
        <v>2271</v>
      </c>
      <c r="W1584" s="506" t="s">
        <v>2271</v>
      </c>
      <c r="X1584" s="506" t="s">
        <v>2271</v>
      </c>
      <c r="Y1584" s="506" t="s">
        <v>2271</v>
      </c>
      <c r="Z1584" s="506" t="s">
        <v>2271</v>
      </c>
      <c r="AA1584" s="506" t="s">
        <v>2271</v>
      </c>
      <c r="AB1584" s="506" t="s">
        <v>2271</v>
      </c>
      <c r="AC1584" s="506" t="s">
        <v>2271</v>
      </c>
      <c r="AD1584" s="506" t="s">
        <v>2271</v>
      </c>
      <c r="AE1584" s="506" t="s">
        <v>2271</v>
      </c>
      <c r="AF1584" s="506" t="s">
        <v>2271</v>
      </c>
      <c r="AG1584" s="506" t="s">
        <v>2271</v>
      </c>
      <c r="AH1584" s="506" t="s">
        <v>2271</v>
      </c>
      <c r="AI1584" s="506" t="s">
        <v>2271</v>
      </c>
      <c r="AJ1584" s="506" t="s">
        <v>2271</v>
      </c>
      <c r="AK1584" s="506" t="s">
        <v>2271</v>
      </c>
      <c r="AL1584" s="506" t="s">
        <v>2271</v>
      </c>
      <c r="AM1584" s="506" t="s">
        <v>2271</v>
      </c>
      <c r="AN1584" s="506" t="s">
        <v>2271</v>
      </c>
      <c r="AO1584" s="318"/>
    </row>
    <row r="1585" spans="2:41" ht="13.5" hidden="1" customHeight="1" outlineLevel="1" x14ac:dyDescent="0.35">
      <c r="B1585" s="753"/>
      <c r="C1585" s="318"/>
      <c r="D1585" s="744" t="s">
        <v>74</v>
      </c>
      <c r="E1585" s="318"/>
      <c r="F1585" s="511" t="s">
        <v>3859</v>
      </c>
      <c r="G1585" s="506" t="s">
        <v>2271</v>
      </c>
      <c r="H1585" s="506" t="s">
        <v>2271</v>
      </c>
      <c r="I1585" s="506" t="s">
        <v>2271</v>
      </c>
      <c r="J1585" s="506" t="s">
        <v>2271</v>
      </c>
      <c r="K1585" s="506" t="s">
        <v>2271</v>
      </c>
      <c r="L1585" s="506" t="s">
        <v>2271</v>
      </c>
      <c r="M1585" s="506" t="s">
        <v>2271</v>
      </c>
      <c r="N1585" s="506" t="s">
        <v>2271</v>
      </c>
      <c r="O1585" s="506" t="s">
        <v>2271</v>
      </c>
      <c r="P1585" s="506" t="s">
        <v>2271</v>
      </c>
      <c r="Q1585" s="506" t="s">
        <v>2271</v>
      </c>
      <c r="R1585" s="506" t="s">
        <v>2271</v>
      </c>
      <c r="S1585" s="506" t="s">
        <v>2271</v>
      </c>
      <c r="T1585" s="506" t="s">
        <v>2271</v>
      </c>
      <c r="U1585" s="506" t="s">
        <v>2271</v>
      </c>
      <c r="V1585" s="506" t="s">
        <v>2271</v>
      </c>
      <c r="W1585" s="506" t="s">
        <v>2271</v>
      </c>
      <c r="X1585" s="506" t="s">
        <v>2271</v>
      </c>
      <c r="Y1585" s="506" t="s">
        <v>2271</v>
      </c>
      <c r="Z1585" s="506" t="s">
        <v>2271</v>
      </c>
      <c r="AA1585" s="506" t="s">
        <v>2271</v>
      </c>
      <c r="AB1585" s="506" t="s">
        <v>2271</v>
      </c>
      <c r="AC1585" s="506" t="s">
        <v>2271</v>
      </c>
      <c r="AD1585" s="506" t="s">
        <v>2271</v>
      </c>
      <c r="AE1585" s="506" t="s">
        <v>2271</v>
      </c>
      <c r="AF1585" s="506" t="s">
        <v>2271</v>
      </c>
      <c r="AG1585" s="506" t="s">
        <v>2271</v>
      </c>
      <c r="AH1585" s="506" t="s">
        <v>2271</v>
      </c>
      <c r="AI1585" s="506" t="s">
        <v>2271</v>
      </c>
      <c r="AJ1585" s="506" t="s">
        <v>2271</v>
      </c>
      <c r="AK1585" s="506" t="s">
        <v>2271</v>
      </c>
      <c r="AL1585" s="506" t="s">
        <v>2271</v>
      </c>
      <c r="AM1585" s="506" t="s">
        <v>2271</v>
      </c>
      <c r="AN1585" s="506" t="s">
        <v>2271</v>
      </c>
      <c r="AO1585" s="318"/>
    </row>
    <row r="1586" spans="2:41" ht="13.5" hidden="1" customHeight="1" outlineLevel="1" x14ac:dyDescent="0.35">
      <c r="B1586" s="753"/>
      <c r="C1586" s="318"/>
      <c r="D1586" s="744" t="s">
        <v>1267</v>
      </c>
      <c r="E1586" s="318"/>
      <c r="F1586" s="511" t="s">
        <v>3860</v>
      </c>
      <c r="G1586" s="506" t="s">
        <v>2271</v>
      </c>
      <c r="H1586" s="506" t="s">
        <v>2271</v>
      </c>
      <c r="I1586" s="506" t="s">
        <v>2271</v>
      </c>
      <c r="J1586" s="506" t="s">
        <v>2271</v>
      </c>
      <c r="K1586" s="506" t="s">
        <v>2271</v>
      </c>
      <c r="L1586" s="506" t="s">
        <v>2271</v>
      </c>
      <c r="M1586" s="506" t="s">
        <v>2271</v>
      </c>
      <c r="N1586" s="506" t="s">
        <v>2271</v>
      </c>
      <c r="O1586" s="506" t="s">
        <v>2271</v>
      </c>
      <c r="P1586" s="506" t="s">
        <v>2271</v>
      </c>
      <c r="Q1586" s="506" t="s">
        <v>2271</v>
      </c>
      <c r="R1586" s="506" t="s">
        <v>2271</v>
      </c>
      <c r="S1586" s="506" t="s">
        <v>2271</v>
      </c>
      <c r="T1586" s="506" t="s">
        <v>2271</v>
      </c>
      <c r="U1586" s="506" t="s">
        <v>2271</v>
      </c>
      <c r="V1586" s="506" t="s">
        <v>2271</v>
      </c>
      <c r="W1586" s="506" t="s">
        <v>2271</v>
      </c>
      <c r="X1586" s="506" t="s">
        <v>2271</v>
      </c>
      <c r="Y1586" s="506" t="s">
        <v>2271</v>
      </c>
      <c r="Z1586" s="506" t="s">
        <v>2271</v>
      </c>
      <c r="AA1586" s="506" t="s">
        <v>2271</v>
      </c>
      <c r="AB1586" s="506" t="s">
        <v>2271</v>
      </c>
      <c r="AC1586" s="506" t="s">
        <v>2271</v>
      </c>
      <c r="AD1586" s="506" t="s">
        <v>2271</v>
      </c>
      <c r="AE1586" s="506" t="s">
        <v>2271</v>
      </c>
      <c r="AF1586" s="506" t="s">
        <v>2271</v>
      </c>
      <c r="AG1586" s="506" t="s">
        <v>2271</v>
      </c>
      <c r="AH1586" s="506" t="s">
        <v>2271</v>
      </c>
      <c r="AI1586" s="506" t="s">
        <v>2271</v>
      </c>
      <c r="AJ1586" s="506" t="s">
        <v>2271</v>
      </c>
      <c r="AK1586" s="506" t="s">
        <v>2271</v>
      </c>
      <c r="AL1586" s="506" t="s">
        <v>2271</v>
      </c>
      <c r="AM1586" s="506" t="s">
        <v>2271</v>
      </c>
      <c r="AN1586" s="506" t="s">
        <v>2271</v>
      </c>
      <c r="AO1586" s="318"/>
    </row>
    <row r="1587" spans="2:41" ht="13.5" hidden="1" customHeight="1" outlineLevel="1" x14ac:dyDescent="0.35">
      <c r="B1587" s="753"/>
      <c r="C1587" s="318"/>
      <c r="D1587" s="744" t="s">
        <v>1308</v>
      </c>
      <c r="E1587" s="318"/>
      <c r="F1587" s="511" t="s">
        <v>3861</v>
      </c>
      <c r="G1587" s="506" t="s">
        <v>2271</v>
      </c>
      <c r="H1587" s="506" t="s">
        <v>2271</v>
      </c>
      <c r="I1587" s="506" t="s">
        <v>2271</v>
      </c>
      <c r="J1587" s="506" t="s">
        <v>2271</v>
      </c>
      <c r="K1587" s="506" t="s">
        <v>2271</v>
      </c>
      <c r="L1587" s="506" t="s">
        <v>2271</v>
      </c>
      <c r="M1587" s="506" t="s">
        <v>2271</v>
      </c>
      <c r="N1587" s="506" t="s">
        <v>2271</v>
      </c>
      <c r="O1587" s="506" t="s">
        <v>2271</v>
      </c>
      <c r="P1587" s="506" t="s">
        <v>2271</v>
      </c>
      <c r="Q1587" s="506" t="s">
        <v>2271</v>
      </c>
      <c r="R1587" s="506" t="s">
        <v>2271</v>
      </c>
      <c r="S1587" s="506" t="s">
        <v>2271</v>
      </c>
      <c r="T1587" s="506" t="s">
        <v>2271</v>
      </c>
      <c r="U1587" s="506" t="s">
        <v>2271</v>
      </c>
      <c r="V1587" s="506" t="s">
        <v>2271</v>
      </c>
      <c r="W1587" s="506" t="s">
        <v>2271</v>
      </c>
      <c r="X1587" s="506" t="s">
        <v>2271</v>
      </c>
      <c r="Y1587" s="506" t="s">
        <v>2271</v>
      </c>
      <c r="Z1587" s="506" t="s">
        <v>2271</v>
      </c>
      <c r="AA1587" s="506" t="s">
        <v>2271</v>
      </c>
      <c r="AB1587" s="506" t="s">
        <v>2271</v>
      </c>
      <c r="AC1587" s="506" t="s">
        <v>2271</v>
      </c>
      <c r="AD1587" s="506" t="s">
        <v>2271</v>
      </c>
      <c r="AE1587" s="506" t="s">
        <v>2271</v>
      </c>
      <c r="AF1587" s="506" t="s">
        <v>2271</v>
      </c>
      <c r="AG1587" s="506" t="s">
        <v>2271</v>
      </c>
      <c r="AH1587" s="506" t="s">
        <v>2271</v>
      </c>
      <c r="AI1587" s="506" t="s">
        <v>2271</v>
      </c>
      <c r="AJ1587" s="506" t="s">
        <v>2271</v>
      </c>
      <c r="AK1587" s="506" t="s">
        <v>2271</v>
      </c>
      <c r="AL1587" s="506" t="s">
        <v>2271</v>
      </c>
      <c r="AM1587" s="506" t="s">
        <v>2271</v>
      </c>
      <c r="AN1587" s="506" t="s">
        <v>2271</v>
      </c>
      <c r="AO1587" s="318"/>
    </row>
    <row r="1588" spans="2:41" ht="13.5" hidden="1" customHeight="1" outlineLevel="1" x14ac:dyDescent="0.35">
      <c r="B1588" s="753"/>
      <c r="C1588" s="318"/>
      <c r="D1588" s="744" t="s">
        <v>1309</v>
      </c>
      <c r="E1588" s="318"/>
      <c r="F1588" s="511" t="s">
        <v>3862</v>
      </c>
      <c r="G1588" s="506" t="s">
        <v>2271</v>
      </c>
      <c r="H1588" s="506" t="s">
        <v>2271</v>
      </c>
      <c r="I1588" s="506" t="s">
        <v>2271</v>
      </c>
      <c r="J1588" s="506" t="s">
        <v>2271</v>
      </c>
      <c r="K1588" s="506" t="s">
        <v>2271</v>
      </c>
      <c r="L1588" s="506" t="s">
        <v>2271</v>
      </c>
      <c r="M1588" s="506" t="s">
        <v>2271</v>
      </c>
      <c r="N1588" s="506" t="s">
        <v>2271</v>
      </c>
      <c r="O1588" s="506" t="s">
        <v>2271</v>
      </c>
      <c r="P1588" s="506" t="s">
        <v>2271</v>
      </c>
      <c r="Q1588" s="506" t="s">
        <v>2271</v>
      </c>
      <c r="R1588" s="506" t="s">
        <v>2271</v>
      </c>
      <c r="S1588" s="506" t="s">
        <v>2271</v>
      </c>
      <c r="T1588" s="506" t="s">
        <v>2271</v>
      </c>
      <c r="U1588" s="506" t="s">
        <v>2271</v>
      </c>
      <c r="V1588" s="506" t="s">
        <v>2271</v>
      </c>
      <c r="W1588" s="506" t="s">
        <v>2271</v>
      </c>
      <c r="X1588" s="506" t="s">
        <v>2271</v>
      </c>
      <c r="Y1588" s="506" t="s">
        <v>2271</v>
      </c>
      <c r="Z1588" s="506" t="s">
        <v>2271</v>
      </c>
      <c r="AA1588" s="506" t="s">
        <v>2271</v>
      </c>
      <c r="AB1588" s="506" t="s">
        <v>2271</v>
      </c>
      <c r="AC1588" s="506" t="s">
        <v>2271</v>
      </c>
      <c r="AD1588" s="506" t="s">
        <v>2271</v>
      </c>
      <c r="AE1588" s="506" t="s">
        <v>2271</v>
      </c>
      <c r="AF1588" s="506" t="s">
        <v>2271</v>
      </c>
      <c r="AG1588" s="506" t="s">
        <v>2271</v>
      </c>
      <c r="AH1588" s="506" t="s">
        <v>2271</v>
      </c>
      <c r="AI1588" s="506" t="s">
        <v>2271</v>
      </c>
      <c r="AJ1588" s="506" t="s">
        <v>2271</v>
      </c>
      <c r="AK1588" s="506" t="s">
        <v>2271</v>
      </c>
      <c r="AL1588" s="506" t="s">
        <v>2271</v>
      </c>
      <c r="AM1588" s="506" t="s">
        <v>2271</v>
      </c>
      <c r="AN1588" s="506" t="s">
        <v>2271</v>
      </c>
      <c r="AO1588" s="318"/>
    </row>
    <row r="1589" spans="2:41" ht="13.5" hidden="1" customHeight="1" outlineLevel="1" x14ac:dyDescent="0.35">
      <c r="B1589" s="753"/>
      <c r="C1589" s="318"/>
      <c r="D1589" s="744" t="s">
        <v>1268</v>
      </c>
      <c r="E1589" s="318"/>
      <c r="F1589" s="511" t="s">
        <v>3863</v>
      </c>
      <c r="G1589" s="506" t="s">
        <v>2271</v>
      </c>
      <c r="H1589" s="506" t="s">
        <v>2271</v>
      </c>
      <c r="I1589" s="506" t="s">
        <v>2271</v>
      </c>
      <c r="J1589" s="506" t="s">
        <v>2271</v>
      </c>
      <c r="K1589" s="506" t="s">
        <v>2271</v>
      </c>
      <c r="L1589" s="506" t="s">
        <v>2271</v>
      </c>
      <c r="M1589" s="506" t="s">
        <v>2271</v>
      </c>
      <c r="N1589" s="506" t="s">
        <v>2271</v>
      </c>
      <c r="O1589" s="506" t="s">
        <v>2271</v>
      </c>
      <c r="P1589" s="506" t="s">
        <v>2271</v>
      </c>
      <c r="Q1589" s="506" t="s">
        <v>2271</v>
      </c>
      <c r="R1589" s="506" t="s">
        <v>2271</v>
      </c>
      <c r="S1589" s="506" t="s">
        <v>2271</v>
      </c>
      <c r="T1589" s="506" t="s">
        <v>2271</v>
      </c>
      <c r="U1589" s="506" t="s">
        <v>2271</v>
      </c>
      <c r="V1589" s="506" t="s">
        <v>2271</v>
      </c>
      <c r="W1589" s="506" t="s">
        <v>2271</v>
      </c>
      <c r="X1589" s="506" t="s">
        <v>2271</v>
      </c>
      <c r="Y1589" s="506" t="s">
        <v>2271</v>
      </c>
      <c r="Z1589" s="506" t="s">
        <v>2271</v>
      </c>
      <c r="AA1589" s="506" t="s">
        <v>2271</v>
      </c>
      <c r="AB1589" s="506" t="s">
        <v>2271</v>
      </c>
      <c r="AC1589" s="506" t="s">
        <v>2271</v>
      </c>
      <c r="AD1589" s="506" t="s">
        <v>2271</v>
      </c>
      <c r="AE1589" s="506" t="s">
        <v>2271</v>
      </c>
      <c r="AF1589" s="506" t="s">
        <v>2271</v>
      </c>
      <c r="AG1589" s="506" t="s">
        <v>2271</v>
      </c>
      <c r="AH1589" s="506" t="s">
        <v>2271</v>
      </c>
      <c r="AI1589" s="506" t="s">
        <v>2271</v>
      </c>
      <c r="AJ1589" s="506" t="s">
        <v>2271</v>
      </c>
      <c r="AK1589" s="506" t="s">
        <v>2271</v>
      </c>
      <c r="AL1589" s="506" t="s">
        <v>2271</v>
      </c>
      <c r="AM1589" s="506" t="s">
        <v>2271</v>
      </c>
      <c r="AN1589" s="506" t="s">
        <v>2271</v>
      </c>
      <c r="AO1589" s="318"/>
    </row>
    <row r="1590" spans="2:41" ht="13.5" hidden="1" customHeight="1" outlineLevel="1" x14ac:dyDescent="0.35">
      <c r="B1590" s="753"/>
      <c r="C1590" s="318"/>
      <c r="D1590" s="744" t="s">
        <v>1310</v>
      </c>
      <c r="E1590" s="318"/>
      <c r="F1590" s="511" t="s">
        <v>3864</v>
      </c>
      <c r="G1590" s="506" t="s">
        <v>2271</v>
      </c>
      <c r="H1590" s="506" t="s">
        <v>2271</v>
      </c>
      <c r="I1590" s="506" t="s">
        <v>2271</v>
      </c>
      <c r="J1590" s="506" t="s">
        <v>2271</v>
      </c>
      <c r="K1590" s="506" t="s">
        <v>2271</v>
      </c>
      <c r="L1590" s="506" t="s">
        <v>2271</v>
      </c>
      <c r="M1590" s="506" t="s">
        <v>2271</v>
      </c>
      <c r="N1590" s="506" t="s">
        <v>2271</v>
      </c>
      <c r="O1590" s="506" t="s">
        <v>2271</v>
      </c>
      <c r="P1590" s="506" t="s">
        <v>2271</v>
      </c>
      <c r="Q1590" s="506" t="s">
        <v>2271</v>
      </c>
      <c r="R1590" s="506" t="s">
        <v>2271</v>
      </c>
      <c r="S1590" s="506" t="s">
        <v>2271</v>
      </c>
      <c r="T1590" s="506" t="s">
        <v>2271</v>
      </c>
      <c r="U1590" s="506" t="s">
        <v>2271</v>
      </c>
      <c r="V1590" s="506" t="s">
        <v>2271</v>
      </c>
      <c r="W1590" s="506" t="s">
        <v>2271</v>
      </c>
      <c r="X1590" s="506" t="s">
        <v>2271</v>
      </c>
      <c r="Y1590" s="506" t="s">
        <v>2271</v>
      </c>
      <c r="Z1590" s="506" t="s">
        <v>2271</v>
      </c>
      <c r="AA1590" s="506" t="s">
        <v>2271</v>
      </c>
      <c r="AB1590" s="506" t="s">
        <v>2271</v>
      </c>
      <c r="AC1590" s="506" t="s">
        <v>2271</v>
      </c>
      <c r="AD1590" s="506" t="s">
        <v>2271</v>
      </c>
      <c r="AE1590" s="506" t="s">
        <v>2271</v>
      </c>
      <c r="AF1590" s="506" t="s">
        <v>2271</v>
      </c>
      <c r="AG1590" s="506" t="s">
        <v>2271</v>
      </c>
      <c r="AH1590" s="506" t="s">
        <v>2271</v>
      </c>
      <c r="AI1590" s="506" t="s">
        <v>2271</v>
      </c>
      <c r="AJ1590" s="506" t="s">
        <v>2271</v>
      </c>
      <c r="AK1590" s="506" t="s">
        <v>2271</v>
      </c>
      <c r="AL1590" s="506" t="s">
        <v>2271</v>
      </c>
      <c r="AM1590" s="506" t="s">
        <v>2271</v>
      </c>
      <c r="AN1590" s="506" t="s">
        <v>2271</v>
      </c>
      <c r="AO1590" s="318"/>
    </row>
    <row r="1591" spans="2:41" ht="13.5" hidden="1" customHeight="1" outlineLevel="1" x14ac:dyDescent="0.35">
      <c r="B1591" s="753"/>
      <c r="C1591" s="318"/>
      <c r="D1591" s="744" t="s">
        <v>1266</v>
      </c>
      <c r="E1591" s="318"/>
      <c r="F1591" s="511" t="s">
        <v>3865</v>
      </c>
      <c r="G1591" s="506" t="s">
        <v>2271</v>
      </c>
      <c r="H1591" s="506" t="s">
        <v>2271</v>
      </c>
      <c r="I1591" s="506" t="s">
        <v>2271</v>
      </c>
      <c r="J1591" s="506" t="s">
        <v>2271</v>
      </c>
      <c r="K1591" s="506" t="s">
        <v>2271</v>
      </c>
      <c r="L1591" s="506" t="s">
        <v>2271</v>
      </c>
      <c r="M1591" s="506" t="s">
        <v>2271</v>
      </c>
      <c r="N1591" s="506" t="s">
        <v>2271</v>
      </c>
      <c r="O1591" s="506" t="s">
        <v>2271</v>
      </c>
      <c r="P1591" s="506" t="s">
        <v>2271</v>
      </c>
      <c r="Q1591" s="506" t="s">
        <v>2271</v>
      </c>
      <c r="R1591" s="506" t="s">
        <v>2271</v>
      </c>
      <c r="S1591" s="506" t="s">
        <v>2271</v>
      </c>
      <c r="T1591" s="506" t="s">
        <v>2271</v>
      </c>
      <c r="U1591" s="506" t="s">
        <v>2271</v>
      </c>
      <c r="V1591" s="506" t="s">
        <v>2271</v>
      </c>
      <c r="W1591" s="506" t="s">
        <v>2271</v>
      </c>
      <c r="X1591" s="506" t="s">
        <v>2271</v>
      </c>
      <c r="Y1591" s="506" t="s">
        <v>2271</v>
      </c>
      <c r="Z1591" s="506" t="s">
        <v>2271</v>
      </c>
      <c r="AA1591" s="506" t="s">
        <v>2271</v>
      </c>
      <c r="AB1591" s="506" t="s">
        <v>2271</v>
      </c>
      <c r="AC1591" s="506" t="s">
        <v>2271</v>
      </c>
      <c r="AD1591" s="506" t="s">
        <v>2271</v>
      </c>
      <c r="AE1591" s="506" t="s">
        <v>2271</v>
      </c>
      <c r="AF1591" s="506" t="s">
        <v>2271</v>
      </c>
      <c r="AG1591" s="506" t="s">
        <v>2271</v>
      </c>
      <c r="AH1591" s="506" t="s">
        <v>2271</v>
      </c>
      <c r="AI1591" s="506" t="s">
        <v>2271</v>
      </c>
      <c r="AJ1591" s="506" t="s">
        <v>2271</v>
      </c>
      <c r="AK1591" s="506" t="s">
        <v>2271</v>
      </c>
      <c r="AL1591" s="506" t="s">
        <v>2271</v>
      </c>
      <c r="AM1591" s="506" t="s">
        <v>2271</v>
      </c>
      <c r="AN1591" s="506" t="s">
        <v>2271</v>
      </c>
      <c r="AO1591" s="318"/>
    </row>
    <row r="1592" spans="2:41" ht="13.5" hidden="1" customHeight="1" outlineLevel="1" x14ac:dyDescent="0.35">
      <c r="B1592" s="753"/>
      <c r="C1592" s="318"/>
      <c r="D1592" s="744" t="s">
        <v>64</v>
      </c>
      <c r="E1592" s="318"/>
      <c r="F1592" s="511" t="s">
        <v>3866</v>
      </c>
      <c r="G1592" s="506" t="s">
        <v>2271</v>
      </c>
      <c r="H1592" s="506" t="s">
        <v>2271</v>
      </c>
      <c r="I1592" s="506" t="s">
        <v>2271</v>
      </c>
      <c r="J1592" s="506" t="s">
        <v>2271</v>
      </c>
      <c r="K1592" s="506" t="s">
        <v>2271</v>
      </c>
      <c r="L1592" s="506" t="s">
        <v>2271</v>
      </c>
      <c r="M1592" s="506" t="s">
        <v>2271</v>
      </c>
      <c r="N1592" s="506" t="s">
        <v>2271</v>
      </c>
      <c r="O1592" s="506" t="s">
        <v>2271</v>
      </c>
      <c r="P1592" s="506" t="s">
        <v>2271</v>
      </c>
      <c r="Q1592" s="506" t="s">
        <v>2271</v>
      </c>
      <c r="R1592" s="506" t="s">
        <v>2271</v>
      </c>
      <c r="S1592" s="506" t="s">
        <v>2271</v>
      </c>
      <c r="T1592" s="506" t="s">
        <v>2271</v>
      </c>
      <c r="U1592" s="506" t="s">
        <v>2271</v>
      </c>
      <c r="V1592" s="506" t="s">
        <v>2271</v>
      </c>
      <c r="W1592" s="506" t="s">
        <v>2271</v>
      </c>
      <c r="X1592" s="506" t="s">
        <v>2271</v>
      </c>
      <c r="Y1592" s="506" t="s">
        <v>2271</v>
      </c>
      <c r="Z1592" s="506" t="s">
        <v>2271</v>
      </c>
      <c r="AA1592" s="506" t="s">
        <v>2271</v>
      </c>
      <c r="AB1592" s="506" t="s">
        <v>2271</v>
      </c>
      <c r="AC1592" s="506" t="s">
        <v>2271</v>
      </c>
      <c r="AD1592" s="506" t="s">
        <v>2271</v>
      </c>
      <c r="AE1592" s="506" t="s">
        <v>2271</v>
      </c>
      <c r="AF1592" s="506" t="s">
        <v>2271</v>
      </c>
      <c r="AG1592" s="506" t="s">
        <v>2271</v>
      </c>
      <c r="AH1592" s="506" t="s">
        <v>2271</v>
      </c>
      <c r="AI1592" s="506" t="s">
        <v>2271</v>
      </c>
      <c r="AJ1592" s="506" t="s">
        <v>2271</v>
      </c>
      <c r="AK1592" s="506" t="s">
        <v>2271</v>
      </c>
      <c r="AL1592" s="506" t="s">
        <v>2271</v>
      </c>
      <c r="AM1592" s="506" t="s">
        <v>2271</v>
      </c>
      <c r="AN1592" s="506" t="s">
        <v>2271</v>
      </c>
      <c r="AO1592" s="318"/>
    </row>
    <row r="1593" spans="2:41" ht="13.5" hidden="1" customHeight="1" outlineLevel="1" x14ac:dyDescent="0.35">
      <c r="B1593" s="753"/>
      <c r="C1593" s="318"/>
      <c r="D1593" s="737" t="s">
        <v>1270</v>
      </c>
      <c r="E1593" s="318"/>
      <c r="F1593" s="511" t="s">
        <v>3867</v>
      </c>
      <c r="G1593" s="506" t="s">
        <v>2271</v>
      </c>
      <c r="H1593" s="506" t="s">
        <v>2271</v>
      </c>
      <c r="I1593" s="506" t="s">
        <v>2271</v>
      </c>
      <c r="J1593" s="506" t="s">
        <v>2271</v>
      </c>
      <c r="K1593" s="506" t="s">
        <v>2271</v>
      </c>
      <c r="L1593" s="506" t="s">
        <v>2271</v>
      </c>
      <c r="M1593" s="506" t="s">
        <v>2271</v>
      </c>
      <c r="N1593" s="506" t="s">
        <v>2271</v>
      </c>
      <c r="O1593" s="506" t="s">
        <v>2271</v>
      </c>
      <c r="P1593" s="506" t="s">
        <v>2271</v>
      </c>
      <c r="Q1593" s="506" t="s">
        <v>2271</v>
      </c>
      <c r="R1593" s="506" t="s">
        <v>2271</v>
      </c>
      <c r="S1593" s="506" t="s">
        <v>2271</v>
      </c>
      <c r="T1593" s="506" t="s">
        <v>2271</v>
      </c>
      <c r="U1593" s="506" t="s">
        <v>2271</v>
      </c>
      <c r="V1593" s="506" t="s">
        <v>2271</v>
      </c>
      <c r="W1593" s="506" t="s">
        <v>2271</v>
      </c>
      <c r="X1593" s="506" t="s">
        <v>2271</v>
      </c>
      <c r="Y1593" s="506" t="s">
        <v>2271</v>
      </c>
      <c r="Z1593" s="506" t="s">
        <v>2271</v>
      </c>
      <c r="AA1593" s="506" t="s">
        <v>2271</v>
      </c>
      <c r="AB1593" s="506" t="s">
        <v>2271</v>
      </c>
      <c r="AC1593" s="506" t="s">
        <v>2271</v>
      </c>
      <c r="AD1593" s="506" t="s">
        <v>2271</v>
      </c>
      <c r="AE1593" s="506" t="s">
        <v>2271</v>
      </c>
      <c r="AF1593" s="506" t="s">
        <v>2271</v>
      </c>
      <c r="AG1593" s="506" t="s">
        <v>2271</v>
      </c>
      <c r="AH1593" s="506" t="s">
        <v>2271</v>
      </c>
      <c r="AI1593" s="506" t="s">
        <v>2271</v>
      </c>
      <c r="AJ1593" s="506" t="s">
        <v>2271</v>
      </c>
      <c r="AK1593" s="506" t="s">
        <v>2271</v>
      </c>
      <c r="AL1593" s="506" t="s">
        <v>2271</v>
      </c>
      <c r="AM1593" s="506" t="s">
        <v>2271</v>
      </c>
      <c r="AN1593" s="506" t="s">
        <v>2271</v>
      </c>
      <c r="AO1593" s="318"/>
    </row>
    <row r="1594" spans="2:41" ht="13.5" hidden="1" customHeight="1" outlineLevel="1" x14ac:dyDescent="0.35">
      <c r="B1594" s="753"/>
      <c r="C1594" s="318"/>
      <c r="D1594" s="744" t="s">
        <v>1271</v>
      </c>
      <c r="E1594" s="318"/>
      <c r="F1594" s="511" t="s">
        <v>3868</v>
      </c>
      <c r="G1594" s="506" t="s">
        <v>2271</v>
      </c>
      <c r="H1594" s="506" t="s">
        <v>2271</v>
      </c>
      <c r="I1594" s="506" t="s">
        <v>2271</v>
      </c>
      <c r="J1594" s="506" t="s">
        <v>2271</v>
      </c>
      <c r="K1594" s="506" t="s">
        <v>2271</v>
      </c>
      <c r="L1594" s="506" t="s">
        <v>2271</v>
      </c>
      <c r="M1594" s="506" t="s">
        <v>2271</v>
      </c>
      <c r="N1594" s="506" t="s">
        <v>2271</v>
      </c>
      <c r="O1594" s="506" t="s">
        <v>2271</v>
      </c>
      <c r="P1594" s="506" t="s">
        <v>2271</v>
      </c>
      <c r="Q1594" s="506" t="s">
        <v>2271</v>
      </c>
      <c r="R1594" s="506" t="s">
        <v>2271</v>
      </c>
      <c r="S1594" s="506" t="s">
        <v>2271</v>
      </c>
      <c r="T1594" s="506" t="s">
        <v>2271</v>
      </c>
      <c r="U1594" s="506" t="s">
        <v>2271</v>
      </c>
      <c r="V1594" s="506" t="s">
        <v>2271</v>
      </c>
      <c r="W1594" s="506" t="s">
        <v>2271</v>
      </c>
      <c r="X1594" s="506" t="s">
        <v>2271</v>
      </c>
      <c r="Y1594" s="506" t="s">
        <v>2271</v>
      </c>
      <c r="Z1594" s="506" t="s">
        <v>2271</v>
      </c>
      <c r="AA1594" s="506" t="s">
        <v>2271</v>
      </c>
      <c r="AB1594" s="506" t="s">
        <v>2271</v>
      </c>
      <c r="AC1594" s="506" t="s">
        <v>2271</v>
      </c>
      <c r="AD1594" s="506" t="s">
        <v>2271</v>
      </c>
      <c r="AE1594" s="506" t="s">
        <v>2271</v>
      </c>
      <c r="AF1594" s="506" t="s">
        <v>2271</v>
      </c>
      <c r="AG1594" s="506" t="s">
        <v>2271</v>
      </c>
      <c r="AH1594" s="506" t="s">
        <v>2271</v>
      </c>
      <c r="AI1594" s="506" t="s">
        <v>2271</v>
      </c>
      <c r="AJ1594" s="506" t="s">
        <v>2271</v>
      </c>
      <c r="AK1594" s="506" t="s">
        <v>2271</v>
      </c>
      <c r="AL1594" s="506" t="s">
        <v>2271</v>
      </c>
      <c r="AM1594" s="506" t="s">
        <v>2271</v>
      </c>
      <c r="AN1594" s="506" t="s">
        <v>2271</v>
      </c>
      <c r="AO1594" s="318"/>
    </row>
    <row r="1595" spans="2:41" ht="13.5" hidden="1" customHeight="1" outlineLevel="1" x14ac:dyDescent="0.35">
      <c r="B1595" s="753"/>
      <c r="C1595" s="318"/>
      <c r="D1595" s="744" t="s">
        <v>1272</v>
      </c>
      <c r="E1595" s="318"/>
      <c r="F1595" s="511" t="s">
        <v>3869</v>
      </c>
      <c r="G1595" s="506" t="s">
        <v>2271</v>
      </c>
      <c r="H1595" s="506" t="s">
        <v>2271</v>
      </c>
      <c r="I1595" s="506" t="s">
        <v>2271</v>
      </c>
      <c r="J1595" s="506" t="s">
        <v>2271</v>
      </c>
      <c r="K1595" s="506" t="s">
        <v>2271</v>
      </c>
      <c r="L1595" s="506" t="s">
        <v>2271</v>
      </c>
      <c r="M1595" s="506" t="s">
        <v>2271</v>
      </c>
      <c r="N1595" s="506" t="s">
        <v>2271</v>
      </c>
      <c r="O1595" s="506" t="s">
        <v>2271</v>
      </c>
      <c r="P1595" s="506" t="s">
        <v>2271</v>
      </c>
      <c r="Q1595" s="506" t="s">
        <v>2271</v>
      </c>
      <c r="R1595" s="506" t="s">
        <v>2271</v>
      </c>
      <c r="S1595" s="506" t="s">
        <v>2271</v>
      </c>
      <c r="T1595" s="506" t="s">
        <v>2271</v>
      </c>
      <c r="U1595" s="506" t="s">
        <v>2271</v>
      </c>
      <c r="V1595" s="506" t="s">
        <v>2271</v>
      </c>
      <c r="W1595" s="506" t="s">
        <v>2271</v>
      </c>
      <c r="X1595" s="506" t="s">
        <v>2271</v>
      </c>
      <c r="Y1595" s="506" t="s">
        <v>2271</v>
      </c>
      <c r="Z1595" s="506" t="s">
        <v>2271</v>
      </c>
      <c r="AA1595" s="506" t="s">
        <v>2271</v>
      </c>
      <c r="AB1595" s="506" t="s">
        <v>2271</v>
      </c>
      <c r="AC1595" s="506" t="s">
        <v>2271</v>
      </c>
      <c r="AD1595" s="506" t="s">
        <v>2271</v>
      </c>
      <c r="AE1595" s="506" t="s">
        <v>2271</v>
      </c>
      <c r="AF1595" s="506" t="s">
        <v>2271</v>
      </c>
      <c r="AG1595" s="506" t="s">
        <v>2271</v>
      </c>
      <c r="AH1595" s="506" t="s">
        <v>2271</v>
      </c>
      <c r="AI1595" s="506" t="s">
        <v>2271</v>
      </c>
      <c r="AJ1595" s="506" t="s">
        <v>2271</v>
      </c>
      <c r="AK1595" s="506" t="s">
        <v>2271</v>
      </c>
      <c r="AL1595" s="506" t="s">
        <v>2271</v>
      </c>
      <c r="AM1595" s="506" t="s">
        <v>2271</v>
      </c>
      <c r="AN1595" s="506" t="s">
        <v>2271</v>
      </c>
      <c r="AO1595" s="318"/>
    </row>
    <row r="1596" spans="2:41" ht="13.5" hidden="1" customHeight="1" outlineLevel="1" x14ac:dyDescent="0.35">
      <c r="B1596" s="753"/>
      <c r="C1596" s="318"/>
      <c r="D1596" s="744"/>
      <c r="E1596" s="318"/>
      <c r="F1596" s="511"/>
      <c r="G1596" s="506"/>
      <c r="H1596" s="506"/>
      <c r="I1596" s="506"/>
      <c r="J1596" s="506"/>
      <c r="K1596" s="506"/>
      <c r="L1596" s="506"/>
      <c r="M1596" s="506"/>
      <c r="N1596" s="506"/>
      <c r="O1596" s="506"/>
      <c r="P1596" s="506"/>
      <c r="Q1596" s="506"/>
      <c r="R1596" s="506"/>
      <c r="S1596" s="506"/>
      <c r="T1596" s="506"/>
      <c r="U1596" s="506"/>
      <c r="V1596" s="506"/>
      <c r="W1596" s="506"/>
      <c r="X1596" s="506"/>
      <c r="Y1596" s="506"/>
      <c r="Z1596" s="506"/>
      <c r="AA1596" s="506"/>
      <c r="AB1596" s="506"/>
      <c r="AC1596" s="506"/>
      <c r="AD1596" s="506"/>
      <c r="AE1596" s="506"/>
      <c r="AF1596" s="506"/>
      <c r="AG1596" s="506"/>
      <c r="AH1596" s="506"/>
      <c r="AI1596" s="506"/>
      <c r="AJ1596" s="506"/>
      <c r="AK1596" s="506"/>
      <c r="AL1596" s="506"/>
      <c r="AM1596" s="506"/>
      <c r="AN1596" s="506"/>
      <c r="AO1596" s="318"/>
    </row>
    <row r="1597" spans="2:41" ht="13.5" hidden="1" customHeight="1" outlineLevel="1" x14ac:dyDescent="0.35">
      <c r="B1597" s="753"/>
      <c r="C1597" s="318"/>
      <c r="D1597" s="744"/>
      <c r="E1597" s="318"/>
      <c r="F1597" s="511"/>
      <c r="G1597" s="506"/>
      <c r="H1597" s="506"/>
      <c r="I1597" s="506"/>
      <c r="J1597" s="506"/>
      <c r="K1597" s="506"/>
      <c r="L1597" s="506"/>
      <c r="M1597" s="506"/>
      <c r="N1597" s="506"/>
      <c r="O1597" s="506"/>
      <c r="P1597" s="506"/>
      <c r="Q1597" s="506"/>
      <c r="R1597" s="506"/>
      <c r="S1597" s="506"/>
      <c r="T1597" s="506"/>
      <c r="U1597" s="506"/>
      <c r="V1597" s="506"/>
      <c r="W1597" s="506"/>
      <c r="X1597" s="506"/>
      <c r="Y1597" s="506"/>
      <c r="Z1597" s="506"/>
      <c r="AA1597" s="506"/>
      <c r="AB1597" s="506"/>
      <c r="AC1597" s="506"/>
      <c r="AD1597" s="506"/>
      <c r="AE1597" s="506"/>
      <c r="AF1597" s="506"/>
      <c r="AG1597" s="506"/>
      <c r="AH1597" s="506"/>
      <c r="AI1597" s="506"/>
      <c r="AJ1597" s="506"/>
      <c r="AK1597" s="506"/>
      <c r="AL1597" s="506"/>
      <c r="AM1597" s="506"/>
      <c r="AN1597" s="506"/>
      <c r="AO1597" s="318"/>
    </row>
    <row r="1598" spans="2:41" ht="13.5" hidden="1" customHeight="1" outlineLevel="1" x14ac:dyDescent="0.35">
      <c r="B1598" s="753"/>
      <c r="C1598" s="318"/>
      <c r="D1598" s="743" t="s">
        <v>1273</v>
      </c>
      <c r="E1598" s="318"/>
      <c r="F1598" s="511" t="s">
        <v>3870</v>
      </c>
      <c r="G1598" s="506" t="s">
        <v>2271</v>
      </c>
      <c r="H1598" s="506" t="s">
        <v>2271</v>
      </c>
      <c r="I1598" s="506" t="s">
        <v>2271</v>
      </c>
      <c r="J1598" s="506" t="s">
        <v>2271</v>
      </c>
      <c r="K1598" s="506" t="s">
        <v>2271</v>
      </c>
      <c r="L1598" s="506" t="s">
        <v>2271</v>
      </c>
      <c r="M1598" s="506" t="s">
        <v>2271</v>
      </c>
      <c r="N1598" s="506" t="s">
        <v>2271</v>
      </c>
      <c r="O1598" s="506" t="s">
        <v>2271</v>
      </c>
      <c r="P1598" s="506" t="s">
        <v>2271</v>
      </c>
      <c r="Q1598" s="506" t="s">
        <v>2271</v>
      </c>
      <c r="R1598" s="506" t="s">
        <v>2271</v>
      </c>
      <c r="S1598" s="506" t="s">
        <v>2271</v>
      </c>
      <c r="T1598" s="506" t="s">
        <v>2271</v>
      </c>
      <c r="U1598" s="506" t="s">
        <v>2271</v>
      </c>
      <c r="V1598" s="506" t="s">
        <v>2271</v>
      </c>
      <c r="W1598" s="506" t="s">
        <v>2271</v>
      </c>
      <c r="X1598" s="506" t="s">
        <v>2271</v>
      </c>
      <c r="Y1598" s="506" t="s">
        <v>2271</v>
      </c>
      <c r="Z1598" s="506" t="s">
        <v>2271</v>
      </c>
      <c r="AA1598" s="506" t="s">
        <v>2271</v>
      </c>
      <c r="AB1598" s="506" t="s">
        <v>2271</v>
      </c>
      <c r="AC1598" s="506" t="s">
        <v>2271</v>
      </c>
      <c r="AD1598" s="506" t="s">
        <v>2271</v>
      </c>
      <c r="AE1598" s="506" t="s">
        <v>2271</v>
      </c>
      <c r="AF1598" s="506" t="s">
        <v>2271</v>
      </c>
      <c r="AG1598" s="506" t="s">
        <v>2271</v>
      </c>
      <c r="AH1598" s="506" t="s">
        <v>2271</v>
      </c>
      <c r="AI1598" s="506" t="s">
        <v>2271</v>
      </c>
      <c r="AJ1598" s="506" t="s">
        <v>2271</v>
      </c>
      <c r="AK1598" s="506" t="s">
        <v>2271</v>
      </c>
      <c r="AL1598" s="506" t="s">
        <v>2271</v>
      </c>
      <c r="AM1598" s="506" t="s">
        <v>2271</v>
      </c>
      <c r="AN1598" s="506" t="s">
        <v>2271</v>
      </c>
      <c r="AO1598" s="318"/>
    </row>
    <row r="1599" spans="2:41" ht="13.5" hidden="1" customHeight="1" outlineLevel="1" x14ac:dyDescent="0.35">
      <c r="B1599" s="753"/>
      <c r="C1599" s="318"/>
      <c r="D1599" s="737" t="s">
        <v>1274</v>
      </c>
      <c r="E1599" s="318"/>
      <c r="F1599" s="511" t="s">
        <v>3871</v>
      </c>
      <c r="G1599" s="506" t="s">
        <v>2271</v>
      </c>
      <c r="H1599" s="506" t="s">
        <v>2271</v>
      </c>
      <c r="I1599" s="506" t="s">
        <v>2271</v>
      </c>
      <c r="J1599" s="506" t="s">
        <v>2271</v>
      </c>
      <c r="K1599" s="506" t="s">
        <v>2271</v>
      </c>
      <c r="L1599" s="506" t="s">
        <v>2271</v>
      </c>
      <c r="M1599" s="506" t="s">
        <v>2271</v>
      </c>
      <c r="N1599" s="506" t="s">
        <v>2271</v>
      </c>
      <c r="O1599" s="506" t="s">
        <v>2271</v>
      </c>
      <c r="P1599" s="506" t="s">
        <v>2271</v>
      </c>
      <c r="Q1599" s="506" t="s">
        <v>2271</v>
      </c>
      <c r="R1599" s="506" t="s">
        <v>2271</v>
      </c>
      <c r="S1599" s="506" t="s">
        <v>2271</v>
      </c>
      <c r="T1599" s="506" t="s">
        <v>2271</v>
      </c>
      <c r="U1599" s="506" t="s">
        <v>2271</v>
      </c>
      <c r="V1599" s="506" t="s">
        <v>2271</v>
      </c>
      <c r="W1599" s="506" t="s">
        <v>2271</v>
      </c>
      <c r="X1599" s="506" t="s">
        <v>2271</v>
      </c>
      <c r="Y1599" s="506" t="s">
        <v>2271</v>
      </c>
      <c r="Z1599" s="506" t="s">
        <v>2271</v>
      </c>
      <c r="AA1599" s="506" t="s">
        <v>2271</v>
      </c>
      <c r="AB1599" s="506" t="s">
        <v>2271</v>
      </c>
      <c r="AC1599" s="506" t="s">
        <v>2271</v>
      </c>
      <c r="AD1599" s="506" t="s">
        <v>2271</v>
      </c>
      <c r="AE1599" s="506" t="s">
        <v>2271</v>
      </c>
      <c r="AF1599" s="506" t="s">
        <v>2271</v>
      </c>
      <c r="AG1599" s="506" t="s">
        <v>2271</v>
      </c>
      <c r="AH1599" s="506" t="s">
        <v>2271</v>
      </c>
      <c r="AI1599" s="506" t="s">
        <v>2271</v>
      </c>
      <c r="AJ1599" s="506" t="s">
        <v>2271</v>
      </c>
      <c r="AK1599" s="506" t="s">
        <v>2271</v>
      </c>
      <c r="AL1599" s="506" t="s">
        <v>2271</v>
      </c>
      <c r="AM1599" s="506" t="s">
        <v>2271</v>
      </c>
      <c r="AN1599" s="506" t="s">
        <v>2271</v>
      </c>
      <c r="AO1599" s="318"/>
    </row>
    <row r="1600" spans="2:41" ht="13.5" hidden="1" customHeight="1" outlineLevel="1" x14ac:dyDescent="0.35">
      <c r="B1600" s="753"/>
      <c r="C1600" s="318"/>
      <c r="D1600" s="744" t="s">
        <v>1275</v>
      </c>
      <c r="E1600" s="318"/>
      <c r="F1600" s="511" t="s">
        <v>3872</v>
      </c>
      <c r="G1600" s="506" t="s">
        <v>2271</v>
      </c>
      <c r="H1600" s="506" t="s">
        <v>2271</v>
      </c>
      <c r="I1600" s="506" t="s">
        <v>2271</v>
      </c>
      <c r="J1600" s="506" t="s">
        <v>2271</v>
      </c>
      <c r="K1600" s="506" t="s">
        <v>2271</v>
      </c>
      <c r="L1600" s="506" t="s">
        <v>2271</v>
      </c>
      <c r="M1600" s="506" t="s">
        <v>2271</v>
      </c>
      <c r="N1600" s="506" t="s">
        <v>2271</v>
      </c>
      <c r="O1600" s="506" t="s">
        <v>2271</v>
      </c>
      <c r="P1600" s="506" t="s">
        <v>2271</v>
      </c>
      <c r="Q1600" s="506" t="s">
        <v>2271</v>
      </c>
      <c r="R1600" s="506" t="s">
        <v>2271</v>
      </c>
      <c r="S1600" s="506" t="s">
        <v>2271</v>
      </c>
      <c r="T1600" s="506" t="s">
        <v>2271</v>
      </c>
      <c r="U1600" s="506" t="s">
        <v>2271</v>
      </c>
      <c r="V1600" s="506" t="s">
        <v>2271</v>
      </c>
      <c r="W1600" s="506" t="s">
        <v>2271</v>
      </c>
      <c r="X1600" s="506" t="s">
        <v>2271</v>
      </c>
      <c r="Y1600" s="506" t="s">
        <v>2271</v>
      </c>
      <c r="Z1600" s="506" t="s">
        <v>2271</v>
      </c>
      <c r="AA1600" s="506" t="s">
        <v>2271</v>
      </c>
      <c r="AB1600" s="506" t="s">
        <v>2271</v>
      </c>
      <c r="AC1600" s="506" t="s">
        <v>2271</v>
      </c>
      <c r="AD1600" s="506" t="s">
        <v>2271</v>
      </c>
      <c r="AE1600" s="506" t="s">
        <v>2271</v>
      </c>
      <c r="AF1600" s="506" t="s">
        <v>2271</v>
      </c>
      <c r="AG1600" s="506" t="s">
        <v>2271</v>
      </c>
      <c r="AH1600" s="506" t="s">
        <v>2271</v>
      </c>
      <c r="AI1600" s="506" t="s">
        <v>2271</v>
      </c>
      <c r="AJ1600" s="506" t="s">
        <v>2271</v>
      </c>
      <c r="AK1600" s="506" t="s">
        <v>2271</v>
      </c>
      <c r="AL1600" s="506" t="s">
        <v>2271</v>
      </c>
      <c r="AM1600" s="506" t="s">
        <v>2271</v>
      </c>
      <c r="AN1600" s="506" t="s">
        <v>2271</v>
      </c>
      <c r="AO1600" s="318"/>
    </row>
    <row r="1601" spans="2:41" ht="13.5" hidden="1" customHeight="1" outlineLevel="1" x14ac:dyDescent="0.35">
      <c r="B1601" s="753"/>
      <c r="C1601" s="318"/>
      <c r="D1601" s="744" t="s">
        <v>1276</v>
      </c>
      <c r="E1601" s="318"/>
      <c r="F1601" s="511" t="s">
        <v>3873</v>
      </c>
      <c r="G1601" s="506" t="s">
        <v>2271</v>
      </c>
      <c r="H1601" s="506" t="s">
        <v>2271</v>
      </c>
      <c r="I1601" s="506" t="s">
        <v>2271</v>
      </c>
      <c r="J1601" s="506" t="s">
        <v>2271</v>
      </c>
      <c r="K1601" s="506" t="s">
        <v>2271</v>
      </c>
      <c r="L1601" s="506" t="s">
        <v>2271</v>
      </c>
      <c r="M1601" s="506" t="s">
        <v>2271</v>
      </c>
      <c r="N1601" s="506" t="s">
        <v>2271</v>
      </c>
      <c r="O1601" s="506" t="s">
        <v>2271</v>
      </c>
      <c r="P1601" s="506" t="s">
        <v>2271</v>
      </c>
      <c r="Q1601" s="506" t="s">
        <v>2271</v>
      </c>
      <c r="R1601" s="506" t="s">
        <v>2271</v>
      </c>
      <c r="S1601" s="506" t="s">
        <v>2271</v>
      </c>
      <c r="T1601" s="506" t="s">
        <v>2271</v>
      </c>
      <c r="U1601" s="506" t="s">
        <v>2271</v>
      </c>
      <c r="V1601" s="506" t="s">
        <v>2271</v>
      </c>
      <c r="W1601" s="506" t="s">
        <v>2271</v>
      </c>
      <c r="X1601" s="506" t="s">
        <v>2271</v>
      </c>
      <c r="Y1601" s="506" t="s">
        <v>2271</v>
      </c>
      <c r="Z1601" s="506" t="s">
        <v>2271</v>
      </c>
      <c r="AA1601" s="506" t="s">
        <v>2271</v>
      </c>
      <c r="AB1601" s="506" t="s">
        <v>2271</v>
      </c>
      <c r="AC1601" s="506" t="s">
        <v>2271</v>
      </c>
      <c r="AD1601" s="506" t="s">
        <v>2271</v>
      </c>
      <c r="AE1601" s="506" t="s">
        <v>2271</v>
      </c>
      <c r="AF1601" s="506" t="s">
        <v>2271</v>
      </c>
      <c r="AG1601" s="506" t="s">
        <v>2271</v>
      </c>
      <c r="AH1601" s="506" t="s">
        <v>2271</v>
      </c>
      <c r="AI1601" s="506" t="s">
        <v>2271</v>
      </c>
      <c r="AJ1601" s="506" t="s">
        <v>2271</v>
      </c>
      <c r="AK1601" s="506" t="s">
        <v>2271</v>
      </c>
      <c r="AL1601" s="506" t="s">
        <v>2271</v>
      </c>
      <c r="AM1601" s="506" t="s">
        <v>2271</v>
      </c>
      <c r="AN1601" s="506" t="s">
        <v>2271</v>
      </c>
      <c r="AO1601" s="318"/>
    </row>
    <row r="1602" spans="2:41" ht="13.5" hidden="1" customHeight="1" outlineLevel="1" x14ac:dyDescent="0.35">
      <c r="B1602" s="753"/>
      <c r="C1602" s="318"/>
      <c r="D1602" s="744" t="s">
        <v>1277</v>
      </c>
      <c r="E1602" s="318"/>
      <c r="F1602" s="511" t="s">
        <v>3874</v>
      </c>
      <c r="G1602" s="506" t="s">
        <v>2271</v>
      </c>
      <c r="H1602" s="506" t="s">
        <v>2271</v>
      </c>
      <c r="I1602" s="506" t="s">
        <v>2271</v>
      </c>
      <c r="J1602" s="506" t="s">
        <v>2271</v>
      </c>
      <c r="K1602" s="506" t="s">
        <v>2271</v>
      </c>
      <c r="L1602" s="506" t="s">
        <v>2271</v>
      </c>
      <c r="M1602" s="506" t="s">
        <v>2271</v>
      </c>
      <c r="N1602" s="506" t="s">
        <v>2271</v>
      </c>
      <c r="O1602" s="506" t="s">
        <v>2271</v>
      </c>
      <c r="P1602" s="506" t="s">
        <v>2271</v>
      </c>
      <c r="Q1602" s="506" t="s">
        <v>2271</v>
      </c>
      <c r="R1602" s="506" t="s">
        <v>2271</v>
      </c>
      <c r="S1602" s="506" t="s">
        <v>2271</v>
      </c>
      <c r="T1602" s="506" t="s">
        <v>2271</v>
      </c>
      <c r="U1602" s="506" t="s">
        <v>2271</v>
      </c>
      <c r="V1602" s="506" t="s">
        <v>2271</v>
      </c>
      <c r="W1602" s="506" t="s">
        <v>2271</v>
      </c>
      <c r="X1602" s="506" t="s">
        <v>2271</v>
      </c>
      <c r="Y1602" s="506" t="s">
        <v>2271</v>
      </c>
      <c r="Z1602" s="506" t="s">
        <v>2271</v>
      </c>
      <c r="AA1602" s="506" t="s">
        <v>2271</v>
      </c>
      <c r="AB1602" s="506" t="s">
        <v>2271</v>
      </c>
      <c r="AC1602" s="506" t="s">
        <v>2271</v>
      </c>
      <c r="AD1602" s="506" t="s">
        <v>2271</v>
      </c>
      <c r="AE1602" s="506" t="s">
        <v>2271</v>
      </c>
      <c r="AF1602" s="506" t="s">
        <v>2271</v>
      </c>
      <c r="AG1602" s="506" t="s">
        <v>2271</v>
      </c>
      <c r="AH1602" s="506" t="s">
        <v>2271</v>
      </c>
      <c r="AI1602" s="506" t="s">
        <v>2271</v>
      </c>
      <c r="AJ1602" s="506" t="s">
        <v>2271</v>
      </c>
      <c r="AK1602" s="506" t="s">
        <v>2271</v>
      </c>
      <c r="AL1602" s="506" t="s">
        <v>2271</v>
      </c>
      <c r="AM1602" s="506" t="s">
        <v>2271</v>
      </c>
      <c r="AN1602" s="506" t="s">
        <v>2271</v>
      </c>
      <c r="AO1602" s="318"/>
    </row>
    <row r="1603" spans="2:41" ht="13.5" hidden="1" customHeight="1" outlineLevel="1" x14ac:dyDescent="0.35">
      <c r="B1603" s="753"/>
      <c r="C1603" s="318"/>
      <c r="D1603" s="744" t="s">
        <v>1311</v>
      </c>
      <c r="E1603" s="318"/>
      <c r="F1603" s="511" t="s">
        <v>3875</v>
      </c>
      <c r="G1603" s="506" t="s">
        <v>2271</v>
      </c>
      <c r="H1603" s="506" t="s">
        <v>2271</v>
      </c>
      <c r="I1603" s="506" t="s">
        <v>2271</v>
      </c>
      <c r="J1603" s="506" t="s">
        <v>2271</v>
      </c>
      <c r="K1603" s="506" t="s">
        <v>2271</v>
      </c>
      <c r="L1603" s="506" t="s">
        <v>2271</v>
      </c>
      <c r="M1603" s="506" t="s">
        <v>2271</v>
      </c>
      <c r="N1603" s="506" t="s">
        <v>2271</v>
      </c>
      <c r="O1603" s="506" t="s">
        <v>2271</v>
      </c>
      <c r="P1603" s="506" t="s">
        <v>2271</v>
      </c>
      <c r="Q1603" s="506" t="s">
        <v>2271</v>
      </c>
      <c r="R1603" s="506" t="s">
        <v>2271</v>
      </c>
      <c r="S1603" s="506" t="s">
        <v>2271</v>
      </c>
      <c r="T1603" s="506" t="s">
        <v>2271</v>
      </c>
      <c r="U1603" s="506" t="s">
        <v>2271</v>
      </c>
      <c r="V1603" s="506" t="s">
        <v>2271</v>
      </c>
      <c r="W1603" s="506" t="s">
        <v>2271</v>
      </c>
      <c r="X1603" s="506" t="s">
        <v>2271</v>
      </c>
      <c r="Y1603" s="506" t="s">
        <v>2271</v>
      </c>
      <c r="Z1603" s="506" t="s">
        <v>2271</v>
      </c>
      <c r="AA1603" s="506" t="s">
        <v>2271</v>
      </c>
      <c r="AB1603" s="506" t="s">
        <v>2271</v>
      </c>
      <c r="AC1603" s="506" t="s">
        <v>2271</v>
      </c>
      <c r="AD1603" s="506" t="s">
        <v>2271</v>
      </c>
      <c r="AE1603" s="506" t="s">
        <v>2271</v>
      </c>
      <c r="AF1603" s="506" t="s">
        <v>2271</v>
      </c>
      <c r="AG1603" s="506" t="s">
        <v>2271</v>
      </c>
      <c r="AH1603" s="506" t="s">
        <v>2271</v>
      </c>
      <c r="AI1603" s="506" t="s">
        <v>2271</v>
      </c>
      <c r="AJ1603" s="506" t="s">
        <v>2271</v>
      </c>
      <c r="AK1603" s="506" t="s">
        <v>2271</v>
      </c>
      <c r="AL1603" s="506" t="s">
        <v>2271</v>
      </c>
      <c r="AM1603" s="506" t="s">
        <v>2271</v>
      </c>
      <c r="AN1603" s="506" t="s">
        <v>2271</v>
      </c>
      <c r="AO1603" s="318"/>
    </row>
    <row r="1604" spans="2:41" ht="13.5" hidden="1" customHeight="1" outlineLevel="1" x14ac:dyDescent="0.35">
      <c r="B1604" s="753"/>
      <c r="C1604" s="318"/>
      <c r="D1604" s="744" t="s">
        <v>1312</v>
      </c>
      <c r="E1604" s="318"/>
      <c r="F1604" s="511" t="s">
        <v>3876</v>
      </c>
      <c r="G1604" s="506" t="s">
        <v>2271</v>
      </c>
      <c r="H1604" s="506" t="s">
        <v>2271</v>
      </c>
      <c r="I1604" s="506" t="s">
        <v>2271</v>
      </c>
      <c r="J1604" s="506" t="s">
        <v>2271</v>
      </c>
      <c r="K1604" s="506" t="s">
        <v>2271</v>
      </c>
      <c r="L1604" s="506" t="s">
        <v>2271</v>
      </c>
      <c r="M1604" s="506" t="s">
        <v>2271</v>
      </c>
      <c r="N1604" s="506" t="s">
        <v>2271</v>
      </c>
      <c r="O1604" s="506" t="s">
        <v>2271</v>
      </c>
      <c r="P1604" s="506" t="s">
        <v>2271</v>
      </c>
      <c r="Q1604" s="506" t="s">
        <v>2271</v>
      </c>
      <c r="R1604" s="506" t="s">
        <v>2271</v>
      </c>
      <c r="S1604" s="506" t="s">
        <v>2271</v>
      </c>
      <c r="T1604" s="506" t="s">
        <v>2271</v>
      </c>
      <c r="U1604" s="506" t="s">
        <v>2271</v>
      </c>
      <c r="V1604" s="506" t="s">
        <v>2271</v>
      </c>
      <c r="W1604" s="506" t="s">
        <v>2271</v>
      </c>
      <c r="X1604" s="506" t="s">
        <v>2271</v>
      </c>
      <c r="Y1604" s="506" t="s">
        <v>2271</v>
      </c>
      <c r="Z1604" s="506" t="s">
        <v>2271</v>
      </c>
      <c r="AA1604" s="506" t="s">
        <v>2271</v>
      </c>
      <c r="AB1604" s="506" t="s">
        <v>2271</v>
      </c>
      <c r="AC1604" s="506" t="s">
        <v>2271</v>
      </c>
      <c r="AD1604" s="506" t="s">
        <v>2271</v>
      </c>
      <c r="AE1604" s="506" t="s">
        <v>2271</v>
      </c>
      <c r="AF1604" s="506" t="s">
        <v>2271</v>
      </c>
      <c r="AG1604" s="506" t="s">
        <v>2271</v>
      </c>
      <c r="AH1604" s="506" t="s">
        <v>2271</v>
      </c>
      <c r="AI1604" s="506" t="s">
        <v>2271</v>
      </c>
      <c r="AJ1604" s="506" t="s">
        <v>2271</v>
      </c>
      <c r="AK1604" s="506" t="s">
        <v>2271</v>
      </c>
      <c r="AL1604" s="506" t="s">
        <v>2271</v>
      </c>
      <c r="AM1604" s="506" t="s">
        <v>2271</v>
      </c>
      <c r="AN1604" s="506" t="s">
        <v>2271</v>
      </c>
      <c r="AO1604" s="318"/>
    </row>
    <row r="1605" spans="2:41" ht="13.5" hidden="1" customHeight="1" outlineLevel="1" x14ac:dyDescent="0.35">
      <c r="B1605" s="753"/>
      <c r="C1605" s="318"/>
      <c r="D1605" s="744" t="s">
        <v>1278</v>
      </c>
      <c r="E1605" s="318"/>
      <c r="F1605" s="511" t="s">
        <v>3877</v>
      </c>
      <c r="G1605" s="506" t="s">
        <v>2271</v>
      </c>
      <c r="H1605" s="506" t="s">
        <v>2271</v>
      </c>
      <c r="I1605" s="506" t="s">
        <v>2271</v>
      </c>
      <c r="J1605" s="506" t="s">
        <v>2271</v>
      </c>
      <c r="K1605" s="506" t="s">
        <v>2271</v>
      </c>
      <c r="L1605" s="506" t="s">
        <v>2271</v>
      </c>
      <c r="M1605" s="506" t="s">
        <v>2271</v>
      </c>
      <c r="N1605" s="506" t="s">
        <v>2271</v>
      </c>
      <c r="O1605" s="506" t="s">
        <v>2271</v>
      </c>
      <c r="P1605" s="506" t="s">
        <v>2271</v>
      </c>
      <c r="Q1605" s="506" t="s">
        <v>2271</v>
      </c>
      <c r="R1605" s="506" t="s">
        <v>2271</v>
      </c>
      <c r="S1605" s="506" t="s">
        <v>2271</v>
      </c>
      <c r="T1605" s="506" t="s">
        <v>2271</v>
      </c>
      <c r="U1605" s="506" t="s">
        <v>2271</v>
      </c>
      <c r="V1605" s="506" t="s">
        <v>2271</v>
      </c>
      <c r="W1605" s="506" t="s">
        <v>2271</v>
      </c>
      <c r="X1605" s="506" t="s">
        <v>2271</v>
      </c>
      <c r="Y1605" s="506" t="s">
        <v>2271</v>
      </c>
      <c r="Z1605" s="506" t="s">
        <v>2271</v>
      </c>
      <c r="AA1605" s="506" t="s">
        <v>2271</v>
      </c>
      <c r="AB1605" s="506" t="s">
        <v>2271</v>
      </c>
      <c r="AC1605" s="506" t="s">
        <v>2271</v>
      </c>
      <c r="AD1605" s="506" t="s">
        <v>2271</v>
      </c>
      <c r="AE1605" s="506" t="s">
        <v>2271</v>
      </c>
      <c r="AF1605" s="506" t="s">
        <v>2271</v>
      </c>
      <c r="AG1605" s="506" t="s">
        <v>2271</v>
      </c>
      <c r="AH1605" s="506" t="s">
        <v>2271</v>
      </c>
      <c r="AI1605" s="506" t="s">
        <v>2271</v>
      </c>
      <c r="AJ1605" s="506" t="s">
        <v>2271</v>
      </c>
      <c r="AK1605" s="506" t="s">
        <v>2271</v>
      </c>
      <c r="AL1605" s="506" t="s">
        <v>2271</v>
      </c>
      <c r="AM1605" s="506" t="s">
        <v>2271</v>
      </c>
      <c r="AN1605" s="506" t="s">
        <v>2271</v>
      </c>
      <c r="AO1605" s="318"/>
    </row>
    <row r="1606" spans="2:41" ht="13.5" hidden="1" customHeight="1" outlineLevel="1" x14ac:dyDescent="0.35">
      <c r="B1606" s="753"/>
      <c r="C1606" s="318"/>
      <c r="D1606" s="744" t="s">
        <v>1313</v>
      </c>
      <c r="E1606" s="318"/>
      <c r="F1606" s="511" t="s">
        <v>3878</v>
      </c>
      <c r="G1606" s="506" t="s">
        <v>2271</v>
      </c>
      <c r="H1606" s="506" t="s">
        <v>2271</v>
      </c>
      <c r="I1606" s="506" t="s">
        <v>2271</v>
      </c>
      <c r="J1606" s="506" t="s">
        <v>2271</v>
      </c>
      <c r="K1606" s="506" t="s">
        <v>2271</v>
      </c>
      <c r="L1606" s="506" t="s">
        <v>2271</v>
      </c>
      <c r="M1606" s="506" t="s">
        <v>2271</v>
      </c>
      <c r="N1606" s="506" t="s">
        <v>2271</v>
      </c>
      <c r="O1606" s="506" t="s">
        <v>2271</v>
      </c>
      <c r="P1606" s="506" t="s">
        <v>2271</v>
      </c>
      <c r="Q1606" s="506" t="s">
        <v>2271</v>
      </c>
      <c r="R1606" s="506" t="s">
        <v>2271</v>
      </c>
      <c r="S1606" s="506" t="s">
        <v>2271</v>
      </c>
      <c r="T1606" s="506" t="s">
        <v>2271</v>
      </c>
      <c r="U1606" s="506" t="s">
        <v>2271</v>
      </c>
      <c r="V1606" s="506" t="s">
        <v>2271</v>
      </c>
      <c r="W1606" s="506" t="s">
        <v>2271</v>
      </c>
      <c r="X1606" s="506" t="s">
        <v>2271</v>
      </c>
      <c r="Y1606" s="506" t="s">
        <v>2271</v>
      </c>
      <c r="Z1606" s="506" t="s">
        <v>2271</v>
      </c>
      <c r="AA1606" s="506" t="s">
        <v>2271</v>
      </c>
      <c r="AB1606" s="506" t="s">
        <v>2271</v>
      </c>
      <c r="AC1606" s="506" t="s">
        <v>2271</v>
      </c>
      <c r="AD1606" s="506" t="s">
        <v>2271</v>
      </c>
      <c r="AE1606" s="506" t="s">
        <v>2271</v>
      </c>
      <c r="AF1606" s="506" t="s">
        <v>2271</v>
      </c>
      <c r="AG1606" s="506" t="s">
        <v>2271</v>
      </c>
      <c r="AH1606" s="506" t="s">
        <v>2271</v>
      </c>
      <c r="AI1606" s="506" t="s">
        <v>2271</v>
      </c>
      <c r="AJ1606" s="506" t="s">
        <v>2271</v>
      </c>
      <c r="AK1606" s="506" t="s">
        <v>2271</v>
      </c>
      <c r="AL1606" s="506" t="s">
        <v>2271</v>
      </c>
      <c r="AM1606" s="506" t="s">
        <v>2271</v>
      </c>
      <c r="AN1606" s="506" t="s">
        <v>2271</v>
      </c>
      <c r="AO1606" s="318"/>
    </row>
    <row r="1607" spans="2:41" ht="13.5" hidden="1" customHeight="1" outlineLevel="1" x14ac:dyDescent="0.35">
      <c r="B1607" s="753"/>
      <c r="C1607" s="318"/>
      <c r="D1607" s="744" t="s">
        <v>425</v>
      </c>
      <c r="E1607" s="318"/>
      <c r="F1607" s="511" t="s">
        <v>3879</v>
      </c>
      <c r="G1607" s="506" t="s">
        <v>2271</v>
      </c>
      <c r="H1607" s="506" t="s">
        <v>2271</v>
      </c>
      <c r="I1607" s="506" t="s">
        <v>2271</v>
      </c>
      <c r="J1607" s="506" t="s">
        <v>2271</v>
      </c>
      <c r="K1607" s="506" t="s">
        <v>2271</v>
      </c>
      <c r="L1607" s="506" t="s">
        <v>2271</v>
      </c>
      <c r="M1607" s="506" t="s">
        <v>2271</v>
      </c>
      <c r="N1607" s="506" t="s">
        <v>2271</v>
      </c>
      <c r="O1607" s="506" t="s">
        <v>2271</v>
      </c>
      <c r="P1607" s="506" t="s">
        <v>2271</v>
      </c>
      <c r="Q1607" s="506" t="s">
        <v>2271</v>
      </c>
      <c r="R1607" s="506" t="s">
        <v>2271</v>
      </c>
      <c r="S1607" s="506" t="s">
        <v>2271</v>
      </c>
      <c r="T1607" s="506" t="s">
        <v>2271</v>
      </c>
      <c r="U1607" s="506" t="s">
        <v>2271</v>
      </c>
      <c r="V1607" s="506" t="s">
        <v>2271</v>
      </c>
      <c r="W1607" s="506" t="s">
        <v>2271</v>
      </c>
      <c r="X1607" s="506" t="s">
        <v>2271</v>
      </c>
      <c r="Y1607" s="506" t="s">
        <v>2271</v>
      </c>
      <c r="Z1607" s="506" t="s">
        <v>2271</v>
      </c>
      <c r="AA1607" s="506" t="s">
        <v>2271</v>
      </c>
      <c r="AB1607" s="506" t="s">
        <v>2271</v>
      </c>
      <c r="AC1607" s="506" t="s">
        <v>2271</v>
      </c>
      <c r="AD1607" s="506" t="s">
        <v>2271</v>
      </c>
      <c r="AE1607" s="506" t="s">
        <v>2271</v>
      </c>
      <c r="AF1607" s="506" t="s">
        <v>2271</v>
      </c>
      <c r="AG1607" s="506" t="s">
        <v>2271</v>
      </c>
      <c r="AH1607" s="506" t="s">
        <v>2271</v>
      </c>
      <c r="AI1607" s="506" t="s">
        <v>2271</v>
      </c>
      <c r="AJ1607" s="506" t="s">
        <v>2271</v>
      </c>
      <c r="AK1607" s="506" t="s">
        <v>2271</v>
      </c>
      <c r="AL1607" s="506" t="s">
        <v>2271</v>
      </c>
      <c r="AM1607" s="506" t="s">
        <v>2271</v>
      </c>
      <c r="AN1607" s="506" t="s">
        <v>2271</v>
      </c>
      <c r="AO1607" s="318"/>
    </row>
    <row r="1608" spans="2:41" ht="13.5" hidden="1" customHeight="1" outlineLevel="1" x14ac:dyDescent="0.35">
      <c r="B1608" s="753"/>
      <c r="C1608" s="318"/>
      <c r="D1608" s="744" t="s">
        <v>1314</v>
      </c>
      <c r="E1608" s="318"/>
      <c r="F1608" s="511" t="s">
        <v>3880</v>
      </c>
      <c r="G1608" s="506" t="s">
        <v>2271</v>
      </c>
      <c r="H1608" s="506" t="s">
        <v>2271</v>
      </c>
      <c r="I1608" s="506" t="s">
        <v>2271</v>
      </c>
      <c r="J1608" s="506" t="s">
        <v>2271</v>
      </c>
      <c r="K1608" s="506" t="s">
        <v>2271</v>
      </c>
      <c r="L1608" s="506" t="s">
        <v>2271</v>
      </c>
      <c r="M1608" s="506" t="s">
        <v>2271</v>
      </c>
      <c r="N1608" s="506" t="s">
        <v>2271</v>
      </c>
      <c r="O1608" s="506" t="s">
        <v>2271</v>
      </c>
      <c r="P1608" s="506" t="s">
        <v>2271</v>
      </c>
      <c r="Q1608" s="506" t="s">
        <v>2271</v>
      </c>
      <c r="R1608" s="506" t="s">
        <v>2271</v>
      </c>
      <c r="S1608" s="506" t="s">
        <v>2271</v>
      </c>
      <c r="T1608" s="506" t="s">
        <v>2271</v>
      </c>
      <c r="U1608" s="506" t="s">
        <v>2271</v>
      </c>
      <c r="V1608" s="506" t="s">
        <v>2271</v>
      </c>
      <c r="W1608" s="506" t="s">
        <v>2271</v>
      </c>
      <c r="X1608" s="506" t="s">
        <v>2271</v>
      </c>
      <c r="Y1608" s="506" t="s">
        <v>2271</v>
      </c>
      <c r="Z1608" s="506" t="s">
        <v>2271</v>
      </c>
      <c r="AA1608" s="506" t="s">
        <v>2271</v>
      </c>
      <c r="AB1608" s="506" t="s">
        <v>2271</v>
      </c>
      <c r="AC1608" s="506" t="s">
        <v>2271</v>
      </c>
      <c r="AD1608" s="506" t="s">
        <v>2271</v>
      </c>
      <c r="AE1608" s="506" t="s">
        <v>2271</v>
      </c>
      <c r="AF1608" s="506" t="s">
        <v>2271</v>
      </c>
      <c r="AG1608" s="506" t="s">
        <v>2271</v>
      </c>
      <c r="AH1608" s="506" t="s">
        <v>2271</v>
      </c>
      <c r="AI1608" s="506" t="s">
        <v>2271</v>
      </c>
      <c r="AJ1608" s="506" t="s">
        <v>2271</v>
      </c>
      <c r="AK1608" s="506" t="s">
        <v>2271</v>
      </c>
      <c r="AL1608" s="506" t="s">
        <v>2271</v>
      </c>
      <c r="AM1608" s="506" t="s">
        <v>2271</v>
      </c>
      <c r="AN1608" s="506" t="s">
        <v>2271</v>
      </c>
      <c r="AO1608" s="318"/>
    </row>
    <row r="1609" spans="2:41" ht="13.5" hidden="1" customHeight="1" outlineLevel="1" x14ac:dyDescent="0.35">
      <c r="B1609" s="753"/>
      <c r="C1609" s="318"/>
      <c r="D1609" s="744" t="s">
        <v>1281</v>
      </c>
      <c r="E1609" s="318"/>
      <c r="F1609" s="511" t="s">
        <v>3881</v>
      </c>
      <c r="G1609" s="506" t="s">
        <v>2271</v>
      </c>
      <c r="H1609" s="506" t="s">
        <v>2271</v>
      </c>
      <c r="I1609" s="506" t="s">
        <v>2271</v>
      </c>
      <c r="J1609" s="506" t="s">
        <v>2271</v>
      </c>
      <c r="K1609" s="506" t="s">
        <v>2271</v>
      </c>
      <c r="L1609" s="506" t="s">
        <v>2271</v>
      </c>
      <c r="M1609" s="506" t="s">
        <v>2271</v>
      </c>
      <c r="N1609" s="506" t="s">
        <v>2271</v>
      </c>
      <c r="O1609" s="506" t="s">
        <v>2271</v>
      </c>
      <c r="P1609" s="506" t="s">
        <v>2271</v>
      </c>
      <c r="Q1609" s="506" t="s">
        <v>2271</v>
      </c>
      <c r="R1609" s="506" t="s">
        <v>2271</v>
      </c>
      <c r="S1609" s="506" t="s">
        <v>2271</v>
      </c>
      <c r="T1609" s="506" t="s">
        <v>2271</v>
      </c>
      <c r="U1609" s="506" t="s">
        <v>2271</v>
      </c>
      <c r="V1609" s="506" t="s">
        <v>2271</v>
      </c>
      <c r="W1609" s="506" t="s">
        <v>2271</v>
      </c>
      <c r="X1609" s="506" t="s">
        <v>2271</v>
      </c>
      <c r="Y1609" s="506" t="s">
        <v>2271</v>
      </c>
      <c r="Z1609" s="506" t="s">
        <v>2271</v>
      </c>
      <c r="AA1609" s="506" t="s">
        <v>2271</v>
      </c>
      <c r="AB1609" s="506" t="s">
        <v>2271</v>
      </c>
      <c r="AC1609" s="506" t="s">
        <v>2271</v>
      </c>
      <c r="AD1609" s="506" t="s">
        <v>2271</v>
      </c>
      <c r="AE1609" s="506" t="s">
        <v>2271</v>
      </c>
      <c r="AF1609" s="506" t="s">
        <v>2271</v>
      </c>
      <c r="AG1609" s="506" t="s">
        <v>2271</v>
      </c>
      <c r="AH1609" s="506" t="s">
        <v>2271</v>
      </c>
      <c r="AI1609" s="506" t="s">
        <v>2271</v>
      </c>
      <c r="AJ1609" s="506" t="s">
        <v>2271</v>
      </c>
      <c r="AK1609" s="506" t="s">
        <v>2271</v>
      </c>
      <c r="AL1609" s="506" t="s">
        <v>2271</v>
      </c>
      <c r="AM1609" s="506" t="s">
        <v>2271</v>
      </c>
      <c r="AN1609" s="506" t="s">
        <v>2271</v>
      </c>
      <c r="AO1609" s="318"/>
    </row>
    <row r="1610" spans="2:41" ht="13.5" hidden="1" customHeight="1" outlineLevel="1" x14ac:dyDescent="0.35">
      <c r="B1610" s="753"/>
      <c r="C1610" s="318"/>
      <c r="D1610" s="744" t="s">
        <v>1315</v>
      </c>
      <c r="E1610" s="318"/>
      <c r="F1610" s="511" t="s">
        <v>3882</v>
      </c>
      <c r="G1610" s="506" t="s">
        <v>2271</v>
      </c>
      <c r="H1610" s="506" t="s">
        <v>2271</v>
      </c>
      <c r="I1610" s="506" t="s">
        <v>2271</v>
      </c>
      <c r="J1610" s="506" t="s">
        <v>2271</v>
      </c>
      <c r="K1610" s="506" t="s">
        <v>2271</v>
      </c>
      <c r="L1610" s="506" t="s">
        <v>2271</v>
      </c>
      <c r="M1610" s="506" t="s">
        <v>2271</v>
      </c>
      <c r="N1610" s="506" t="s">
        <v>2271</v>
      </c>
      <c r="O1610" s="506" t="s">
        <v>2271</v>
      </c>
      <c r="P1610" s="506" t="s">
        <v>2271</v>
      </c>
      <c r="Q1610" s="506" t="s">
        <v>2271</v>
      </c>
      <c r="R1610" s="506" t="s">
        <v>2271</v>
      </c>
      <c r="S1610" s="506" t="s">
        <v>2271</v>
      </c>
      <c r="T1610" s="506" t="s">
        <v>2271</v>
      </c>
      <c r="U1610" s="506" t="s">
        <v>2271</v>
      </c>
      <c r="V1610" s="506" t="s">
        <v>2271</v>
      </c>
      <c r="W1610" s="506" t="s">
        <v>2271</v>
      </c>
      <c r="X1610" s="506" t="s">
        <v>2271</v>
      </c>
      <c r="Y1610" s="506" t="s">
        <v>2271</v>
      </c>
      <c r="Z1610" s="506" t="s">
        <v>2271</v>
      </c>
      <c r="AA1610" s="506" t="s">
        <v>2271</v>
      </c>
      <c r="AB1610" s="506" t="s">
        <v>2271</v>
      </c>
      <c r="AC1610" s="506" t="s">
        <v>2271</v>
      </c>
      <c r="AD1610" s="506" t="s">
        <v>2271</v>
      </c>
      <c r="AE1610" s="506" t="s">
        <v>2271</v>
      </c>
      <c r="AF1610" s="506" t="s">
        <v>2271</v>
      </c>
      <c r="AG1610" s="506" t="s">
        <v>2271</v>
      </c>
      <c r="AH1610" s="506" t="s">
        <v>2271</v>
      </c>
      <c r="AI1610" s="506" t="s">
        <v>2271</v>
      </c>
      <c r="AJ1610" s="506" t="s">
        <v>2271</v>
      </c>
      <c r="AK1610" s="506" t="s">
        <v>2271</v>
      </c>
      <c r="AL1610" s="506" t="s">
        <v>2271</v>
      </c>
      <c r="AM1610" s="506" t="s">
        <v>2271</v>
      </c>
      <c r="AN1610" s="506" t="s">
        <v>2271</v>
      </c>
      <c r="AO1610" s="318"/>
    </row>
    <row r="1611" spans="2:41" ht="13.5" hidden="1" customHeight="1" outlineLevel="1" x14ac:dyDescent="0.35">
      <c r="B1611" s="753"/>
      <c r="C1611" s="318"/>
      <c r="D1611" s="744" t="s">
        <v>1316</v>
      </c>
      <c r="E1611" s="318"/>
      <c r="F1611" s="511" t="s">
        <v>3883</v>
      </c>
      <c r="G1611" s="506" t="s">
        <v>2271</v>
      </c>
      <c r="H1611" s="506" t="s">
        <v>2271</v>
      </c>
      <c r="I1611" s="506" t="s">
        <v>2271</v>
      </c>
      <c r="J1611" s="506" t="s">
        <v>2271</v>
      </c>
      <c r="K1611" s="506" t="s">
        <v>2271</v>
      </c>
      <c r="L1611" s="506" t="s">
        <v>2271</v>
      </c>
      <c r="M1611" s="506" t="s">
        <v>2271</v>
      </c>
      <c r="N1611" s="506" t="s">
        <v>2271</v>
      </c>
      <c r="O1611" s="506" t="s">
        <v>2271</v>
      </c>
      <c r="P1611" s="506" t="s">
        <v>2271</v>
      </c>
      <c r="Q1611" s="506" t="s">
        <v>2271</v>
      </c>
      <c r="R1611" s="506" t="s">
        <v>2271</v>
      </c>
      <c r="S1611" s="506" t="s">
        <v>2271</v>
      </c>
      <c r="T1611" s="506" t="s">
        <v>2271</v>
      </c>
      <c r="U1611" s="506" t="s">
        <v>2271</v>
      </c>
      <c r="V1611" s="506" t="s">
        <v>2271</v>
      </c>
      <c r="W1611" s="506" t="s">
        <v>2271</v>
      </c>
      <c r="X1611" s="506" t="s">
        <v>2271</v>
      </c>
      <c r="Y1611" s="506" t="s">
        <v>2271</v>
      </c>
      <c r="Z1611" s="506" t="s">
        <v>2271</v>
      </c>
      <c r="AA1611" s="506" t="s">
        <v>2271</v>
      </c>
      <c r="AB1611" s="506" t="s">
        <v>2271</v>
      </c>
      <c r="AC1611" s="506" t="s">
        <v>2271</v>
      </c>
      <c r="AD1611" s="506" t="s">
        <v>2271</v>
      </c>
      <c r="AE1611" s="506" t="s">
        <v>2271</v>
      </c>
      <c r="AF1611" s="506" t="s">
        <v>2271</v>
      </c>
      <c r="AG1611" s="506" t="s">
        <v>2271</v>
      </c>
      <c r="AH1611" s="506" t="s">
        <v>2271</v>
      </c>
      <c r="AI1611" s="506" t="s">
        <v>2271</v>
      </c>
      <c r="AJ1611" s="506" t="s">
        <v>2271</v>
      </c>
      <c r="AK1611" s="506" t="s">
        <v>2271</v>
      </c>
      <c r="AL1611" s="506" t="s">
        <v>2271</v>
      </c>
      <c r="AM1611" s="506" t="s">
        <v>2271</v>
      </c>
      <c r="AN1611" s="506" t="s">
        <v>2271</v>
      </c>
      <c r="AO1611" s="318"/>
    </row>
    <row r="1612" spans="2:41" ht="13.5" hidden="1" customHeight="1" outlineLevel="1" x14ac:dyDescent="0.35">
      <c r="B1612" s="753"/>
      <c r="C1612" s="318"/>
      <c r="D1612" s="737" t="s">
        <v>1280</v>
      </c>
      <c r="E1612" s="318"/>
      <c r="F1612" s="511" t="s">
        <v>3884</v>
      </c>
      <c r="G1612" s="506" t="s">
        <v>2271</v>
      </c>
      <c r="H1612" s="506" t="s">
        <v>2271</v>
      </c>
      <c r="I1612" s="506" t="s">
        <v>2271</v>
      </c>
      <c r="J1612" s="506" t="s">
        <v>2271</v>
      </c>
      <c r="K1612" s="506" t="s">
        <v>2271</v>
      </c>
      <c r="L1612" s="506" t="s">
        <v>2271</v>
      </c>
      <c r="M1612" s="506" t="s">
        <v>2271</v>
      </c>
      <c r="N1612" s="506" t="s">
        <v>2271</v>
      </c>
      <c r="O1612" s="506" t="s">
        <v>2271</v>
      </c>
      <c r="P1612" s="506" t="s">
        <v>2271</v>
      </c>
      <c r="Q1612" s="506" t="s">
        <v>2271</v>
      </c>
      <c r="R1612" s="506" t="s">
        <v>2271</v>
      </c>
      <c r="S1612" s="506" t="s">
        <v>2271</v>
      </c>
      <c r="T1612" s="506" t="s">
        <v>2271</v>
      </c>
      <c r="U1612" s="506" t="s">
        <v>2271</v>
      </c>
      <c r="V1612" s="506" t="s">
        <v>2271</v>
      </c>
      <c r="W1612" s="506" t="s">
        <v>2271</v>
      </c>
      <c r="X1612" s="506" t="s">
        <v>2271</v>
      </c>
      <c r="Y1612" s="506" t="s">
        <v>2271</v>
      </c>
      <c r="Z1612" s="506" t="s">
        <v>2271</v>
      </c>
      <c r="AA1612" s="506" t="s">
        <v>2271</v>
      </c>
      <c r="AB1612" s="506" t="s">
        <v>2271</v>
      </c>
      <c r="AC1612" s="506" t="s">
        <v>2271</v>
      </c>
      <c r="AD1612" s="506" t="s">
        <v>2271</v>
      </c>
      <c r="AE1612" s="506" t="s">
        <v>2271</v>
      </c>
      <c r="AF1612" s="506" t="s">
        <v>2271</v>
      </c>
      <c r="AG1612" s="506" t="s">
        <v>2271</v>
      </c>
      <c r="AH1612" s="506" t="s">
        <v>2271</v>
      </c>
      <c r="AI1612" s="506" t="s">
        <v>2271</v>
      </c>
      <c r="AJ1612" s="506" t="s">
        <v>2271</v>
      </c>
      <c r="AK1612" s="506" t="s">
        <v>2271</v>
      </c>
      <c r="AL1612" s="506" t="s">
        <v>2271</v>
      </c>
      <c r="AM1612" s="506" t="s">
        <v>2271</v>
      </c>
      <c r="AN1612" s="506" t="s">
        <v>2271</v>
      </c>
      <c r="AO1612" s="318"/>
    </row>
    <row r="1613" spans="2:41" ht="13.5" hidden="1" customHeight="1" outlineLevel="1" x14ac:dyDescent="0.35">
      <c r="B1613" s="753"/>
      <c r="C1613" s="318"/>
      <c r="D1613" s="737" t="s">
        <v>789</v>
      </c>
      <c r="E1613" s="318"/>
      <c r="F1613" s="511" t="s">
        <v>3885</v>
      </c>
      <c r="G1613" s="506" t="s">
        <v>2271</v>
      </c>
      <c r="H1613" s="506" t="s">
        <v>2271</v>
      </c>
      <c r="I1613" s="506" t="s">
        <v>2271</v>
      </c>
      <c r="J1613" s="506" t="s">
        <v>2271</v>
      </c>
      <c r="K1613" s="506" t="s">
        <v>2271</v>
      </c>
      <c r="L1613" s="506" t="s">
        <v>2271</v>
      </c>
      <c r="M1613" s="506" t="s">
        <v>2271</v>
      </c>
      <c r="N1613" s="506" t="s">
        <v>2271</v>
      </c>
      <c r="O1613" s="506" t="s">
        <v>2271</v>
      </c>
      <c r="P1613" s="506" t="s">
        <v>2271</v>
      </c>
      <c r="Q1613" s="506" t="s">
        <v>2271</v>
      </c>
      <c r="R1613" s="506" t="s">
        <v>2271</v>
      </c>
      <c r="S1613" s="506" t="s">
        <v>2271</v>
      </c>
      <c r="T1613" s="506" t="s">
        <v>2271</v>
      </c>
      <c r="U1613" s="506" t="s">
        <v>2271</v>
      </c>
      <c r="V1613" s="506" t="s">
        <v>2271</v>
      </c>
      <c r="W1613" s="506" t="s">
        <v>2271</v>
      </c>
      <c r="X1613" s="506" t="s">
        <v>2271</v>
      </c>
      <c r="Y1613" s="506" t="s">
        <v>2271</v>
      </c>
      <c r="Z1613" s="506" t="s">
        <v>2271</v>
      </c>
      <c r="AA1613" s="506" t="s">
        <v>2271</v>
      </c>
      <c r="AB1613" s="506" t="s">
        <v>2271</v>
      </c>
      <c r="AC1613" s="506" t="s">
        <v>2271</v>
      </c>
      <c r="AD1613" s="506" t="s">
        <v>2271</v>
      </c>
      <c r="AE1613" s="506" t="s">
        <v>2271</v>
      </c>
      <c r="AF1613" s="506" t="s">
        <v>2271</v>
      </c>
      <c r="AG1613" s="506" t="s">
        <v>2271</v>
      </c>
      <c r="AH1613" s="506" t="s">
        <v>2271</v>
      </c>
      <c r="AI1613" s="506" t="s">
        <v>2271</v>
      </c>
      <c r="AJ1613" s="506" t="s">
        <v>2271</v>
      </c>
      <c r="AK1613" s="506" t="s">
        <v>2271</v>
      </c>
      <c r="AL1613" s="506" t="s">
        <v>2271</v>
      </c>
      <c r="AM1613" s="506" t="s">
        <v>2271</v>
      </c>
      <c r="AN1613" s="506" t="s">
        <v>2271</v>
      </c>
      <c r="AO1613" s="318"/>
    </row>
    <row r="1614" spans="2:41" ht="13.5" hidden="1" customHeight="1" outlineLevel="1" x14ac:dyDescent="0.35">
      <c r="B1614" s="753"/>
      <c r="C1614" s="318"/>
      <c r="D1614" s="744" t="s">
        <v>1281</v>
      </c>
      <c r="E1614" s="318"/>
      <c r="F1614" s="511" t="s">
        <v>3886</v>
      </c>
      <c r="G1614" s="506" t="s">
        <v>2271</v>
      </c>
      <c r="H1614" s="506" t="s">
        <v>2271</v>
      </c>
      <c r="I1614" s="506" t="s">
        <v>2271</v>
      </c>
      <c r="J1614" s="506" t="s">
        <v>2271</v>
      </c>
      <c r="K1614" s="506" t="s">
        <v>2271</v>
      </c>
      <c r="L1614" s="506" t="s">
        <v>2271</v>
      </c>
      <c r="M1614" s="506" t="s">
        <v>2271</v>
      </c>
      <c r="N1614" s="506" t="s">
        <v>2271</v>
      </c>
      <c r="O1614" s="506" t="s">
        <v>2271</v>
      </c>
      <c r="P1614" s="506" t="s">
        <v>2271</v>
      </c>
      <c r="Q1614" s="506" t="s">
        <v>2271</v>
      </c>
      <c r="R1614" s="506" t="s">
        <v>2271</v>
      </c>
      <c r="S1614" s="506" t="s">
        <v>2271</v>
      </c>
      <c r="T1614" s="506" t="s">
        <v>2271</v>
      </c>
      <c r="U1614" s="506" t="s">
        <v>2271</v>
      </c>
      <c r="V1614" s="506" t="s">
        <v>2271</v>
      </c>
      <c r="W1614" s="506" t="s">
        <v>2271</v>
      </c>
      <c r="X1614" s="506" t="s">
        <v>2271</v>
      </c>
      <c r="Y1614" s="506" t="s">
        <v>2271</v>
      </c>
      <c r="Z1614" s="506" t="s">
        <v>2271</v>
      </c>
      <c r="AA1614" s="506" t="s">
        <v>2271</v>
      </c>
      <c r="AB1614" s="506" t="s">
        <v>2271</v>
      </c>
      <c r="AC1614" s="506" t="s">
        <v>2271</v>
      </c>
      <c r="AD1614" s="506" t="s">
        <v>2271</v>
      </c>
      <c r="AE1614" s="506" t="s">
        <v>2271</v>
      </c>
      <c r="AF1614" s="506" t="s">
        <v>2271</v>
      </c>
      <c r="AG1614" s="506" t="s">
        <v>2271</v>
      </c>
      <c r="AH1614" s="506" t="s">
        <v>2271</v>
      </c>
      <c r="AI1614" s="506" t="s">
        <v>2271</v>
      </c>
      <c r="AJ1614" s="506" t="s">
        <v>2271</v>
      </c>
      <c r="AK1614" s="506" t="s">
        <v>2271</v>
      </c>
      <c r="AL1614" s="506" t="s">
        <v>2271</v>
      </c>
      <c r="AM1614" s="506" t="s">
        <v>2271</v>
      </c>
      <c r="AN1614" s="506" t="s">
        <v>2271</v>
      </c>
      <c r="AO1614" s="318"/>
    </row>
    <row r="1615" spans="2:41" ht="13.5" hidden="1" customHeight="1" outlineLevel="1" x14ac:dyDescent="0.35">
      <c r="B1615" s="753"/>
      <c r="C1615" s="318"/>
      <c r="D1615" s="744" t="s">
        <v>93</v>
      </c>
      <c r="E1615" s="318"/>
      <c r="F1615" s="511" t="s">
        <v>3887</v>
      </c>
      <c r="G1615" s="506" t="s">
        <v>2271</v>
      </c>
      <c r="H1615" s="506" t="s">
        <v>2271</v>
      </c>
      <c r="I1615" s="506" t="s">
        <v>2271</v>
      </c>
      <c r="J1615" s="506" t="s">
        <v>2271</v>
      </c>
      <c r="K1615" s="506" t="s">
        <v>2271</v>
      </c>
      <c r="L1615" s="506" t="s">
        <v>2271</v>
      </c>
      <c r="M1615" s="506" t="s">
        <v>2271</v>
      </c>
      <c r="N1615" s="506" t="s">
        <v>2271</v>
      </c>
      <c r="O1615" s="506" t="s">
        <v>2271</v>
      </c>
      <c r="P1615" s="506" t="s">
        <v>2271</v>
      </c>
      <c r="Q1615" s="506" t="s">
        <v>2271</v>
      </c>
      <c r="R1615" s="506" t="s">
        <v>2271</v>
      </c>
      <c r="S1615" s="506" t="s">
        <v>2271</v>
      </c>
      <c r="T1615" s="506" t="s">
        <v>2271</v>
      </c>
      <c r="U1615" s="506" t="s">
        <v>2271</v>
      </c>
      <c r="V1615" s="506" t="s">
        <v>2271</v>
      </c>
      <c r="W1615" s="506" t="s">
        <v>2271</v>
      </c>
      <c r="X1615" s="506" t="s">
        <v>2271</v>
      </c>
      <c r="Y1615" s="506" t="s">
        <v>2271</v>
      </c>
      <c r="Z1615" s="506" t="s">
        <v>2271</v>
      </c>
      <c r="AA1615" s="506" t="s">
        <v>2271</v>
      </c>
      <c r="AB1615" s="506" t="s">
        <v>2271</v>
      </c>
      <c r="AC1615" s="506" t="s">
        <v>2271</v>
      </c>
      <c r="AD1615" s="506" t="s">
        <v>2271</v>
      </c>
      <c r="AE1615" s="506" t="s">
        <v>2271</v>
      </c>
      <c r="AF1615" s="506" t="s">
        <v>2271</v>
      </c>
      <c r="AG1615" s="506" t="s">
        <v>2271</v>
      </c>
      <c r="AH1615" s="506" t="s">
        <v>2271</v>
      </c>
      <c r="AI1615" s="506" t="s">
        <v>2271</v>
      </c>
      <c r="AJ1615" s="506" t="s">
        <v>2271</v>
      </c>
      <c r="AK1615" s="506" t="s">
        <v>2271</v>
      </c>
      <c r="AL1615" s="506" t="s">
        <v>2271</v>
      </c>
      <c r="AM1615" s="506" t="s">
        <v>2271</v>
      </c>
      <c r="AN1615" s="506" t="s">
        <v>2271</v>
      </c>
      <c r="AO1615" s="318"/>
    </row>
    <row r="1616" spans="2:41" ht="13.5" hidden="1" customHeight="1" outlineLevel="1" x14ac:dyDescent="0.35">
      <c r="B1616" s="753"/>
      <c r="C1616" s="318"/>
      <c r="D1616" s="742" t="s">
        <v>1282</v>
      </c>
      <c r="E1616" s="318"/>
      <c r="F1616" s="511" t="s">
        <v>3888</v>
      </c>
      <c r="G1616" s="506" t="s">
        <v>2271</v>
      </c>
      <c r="H1616" s="506" t="s">
        <v>2271</v>
      </c>
      <c r="I1616" s="506" t="s">
        <v>2271</v>
      </c>
      <c r="J1616" s="506" t="s">
        <v>2271</v>
      </c>
      <c r="K1616" s="506" t="s">
        <v>2271</v>
      </c>
      <c r="L1616" s="506" t="s">
        <v>2271</v>
      </c>
      <c r="M1616" s="506" t="s">
        <v>2271</v>
      </c>
      <c r="N1616" s="506" t="s">
        <v>2271</v>
      </c>
      <c r="O1616" s="506" t="s">
        <v>2271</v>
      </c>
      <c r="P1616" s="506" t="s">
        <v>2271</v>
      </c>
      <c r="Q1616" s="506" t="s">
        <v>2271</v>
      </c>
      <c r="R1616" s="506" t="s">
        <v>2271</v>
      </c>
      <c r="S1616" s="506" t="s">
        <v>2271</v>
      </c>
      <c r="T1616" s="506" t="s">
        <v>2271</v>
      </c>
      <c r="U1616" s="506" t="s">
        <v>2271</v>
      </c>
      <c r="V1616" s="506" t="s">
        <v>2271</v>
      </c>
      <c r="W1616" s="506" t="s">
        <v>2271</v>
      </c>
      <c r="X1616" s="506" t="s">
        <v>2271</v>
      </c>
      <c r="Y1616" s="506" t="s">
        <v>2271</v>
      </c>
      <c r="Z1616" s="506" t="s">
        <v>2271</v>
      </c>
      <c r="AA1616" s="506" t="s">
        <v>2271</v>
      </c>
      <c r="AB1616" s="506" t="s">
        <v>2271</v>
      </c>
      <c r="AC1616" s="506" t="s">
        <v>2271</v>
      </c>
      <c r="AD1616" s="506" t="s">
        <v>2271</v>
      </c>
      <c r="AE1616" s="506" t="s">
        <v>2271</v>
      </c>
      <c r="AF1616" s="506" t="s">
        <v>2271</v>
      </c>
      <c r="AG1616" s="506" t="s">
        <v>2271</v>
      </c>
      <c r="AH1616" s="506" t="s">
        <v>2271</v>
      </c>
      <c r="AI1616" s="506" t="s">
        <v>2271</v>
      </c>
      <c r="AJ1616" s="506" t="s">
        <v>2271</v>
      </c>
      <c r="AK1616" s="506" t="s">
        <v>2271</v>
      </c>
      <c r="AL1616" s="506" t="s">
        <v>2271</v>
      </c>
      <c r="AM1616" s="506" t="s">
        <v>2271</v>
      </c>
      <c r="AN1616" s="506" t="s">
        <v>2271</v>
      </c>
      <c r="AO1616" s="318"/>
    </row>
    <row r="1617" spans="2:41" ht="13.5" hidden="1" customHeight="1" outlineLevel="1" x14ac:dyDescent="0.35">
      <c r="B1617" s="753"/>
      <c r="C1617" s="318"/>
      <c r="D1617" s="737" t="s">
        <v>1283</v>
      </c>
      <c r="E1617" s="318"/>
      <c r="F1617" s="511" t="s">
        <v>3889</v>
      </c>
      <c r="G1617" s="506" t="s">
        <v>2271</v>
      </c>
      <c r="H1617" s="506" t="s">
        <v>2271</v>
      </c>
      <c r="I1617" s="506" t="s">
        <v>2271</v>
      </c>
      <c r="J1617" s="506" t="s">
        <v>2271</v>
      </c>
      <c r="K1617" s="506" t="s">
        <v>2271</v>
      </c>
      <c r="L1617" s="506" t="s">
        <v>2271</v>
      </c>
      <c r="M1617" s="506" t="s">
        <v>2271</v>
      </c>
      <c r="N1617" s="506" t="s">
        <v>2271</v>
      </c>
      <c r="O1617" s="506" t="s">
        <v>2271</v>
      </c>
      <c r="P1617" s="506" t="s">
        <v>2271</v>
      </c>
      <c r="Q1617" s="506" t="s">
        <v>2271</v>
      </c>
      <c r="R1617" s="506" t="s">
        <v>2271</v>
      </c>
      <c r="S1617" s="506" t="s">
        <v>2271</v>
      </c>
      <c r="T1617" s="506" t="s">
        <v>2271</v>
      </c>
      <c r="U1617" s="506" t="s">
        <v>2271</v>
      </c>
      <c r="V1617" s="506" t="s">
        <v>2271</v>
      </c>
      <c r="W1617" s="506" t="s">
        <v>2271</v>
      </c>
      <c r="X1617" s="506" t="s">
        <v>2271</v>
      </c>
      <c r="Y1617" s="506" t="s">
        <v>2271</v>
      </c>
      <c r="Z1617" s="506" t="s">
        <v>2271</v>
      </c>
      <c r="AA1617" s="506" t="s">
        <v>2271</v>
      </c>
      <c r="AB1617" s="506" t="s">
        <v>2271</v>
      </c>
      <c r="AC1617" s="506" t="s">
        <v>2271</v>
      </c>
      <c r="AD1617" s="506" t="s">
        <v>2271</v>
      </c>
      <c r="AE1617" s="506" t="s">
        <v>2271</v>
      </c>
      <c r="AF1617" s="506" t="s">
        <v>2271</v>
      </c>
      <c r="AG1617" s="506" t="s">
        <v>2271</v>
      </c>
      <c r="AH1617" s="506" t="s">
        <v>2271</v>
      </c>
      <c r="AI1617" s="506" t="s">
        <v>2271</v>
      </c>
      <c r="AJ1617" s="506" t="s">
        <v>2271</v>
      </c>
      <c r="AK1617" s="506" t="s">
        <v>2271</v>
      </c>
      <c r="AL1617" s="506" t="s">
        <v>2271</v>
      </c>
      <c r="AM1617" s="506" t="s">
        <v>2271</v>
      </c>
      <c r="AN1617" s="506" t="s">
        <v>2271</v>
      </c>
      <c r="AO1617" s="318"/>
    </row>
    <row r="1618" spans="2:41" ht="13.5" hidden="1" customHeight="1" outlineLevel="1" x14ac:dyDescent="0.35">
      <c r="B1618" s="753"/>
      <c r="C1618" s="318"/>
      <c r="D1618" s="744" t="s">
        <v>1291</v>
      </c>
      <c r="E1618" s="318"/>
      <c r="F1618" s="511" t="s">
        <v>3890</v>
      </c>
      <c r="G1618" s="506" t="s">
        <v>2271</v>
      </c>
      <c r="H1618" s="506" t="s">
        <v>2271</v>
      </c>
      <c r="I1618" s="506" t="s">
        <v>2271</v>
      </c>
      <c r="J1618" s="506" t="s">
        <v>2271</v>
      </c>
      <c r="K1618" s="506" t="s">
        <v>2271</v>
      </c>
      <c r="L1618" s="506" t="s">
        <v>2271</v>
      </c>
      <c r="M1618" s="506" t="s">
        <v>2271</v>
      </c>
      <c r="N1618" s="506" t="s">
        <v>2271</v>
      </c>
      <c r="O1618" s="506" t="s">
        <v>2271</v>
      </c>
      <c r="P1618" s="506" t="s">
        <v>2271</v>
      </c>
      <c r="Q1618" s="506" t="s">
        <v>2271</v>
      </c>
      <c r="R1618" s="506" t="s">
        <v>2271</v>
      </c>
      <c r="S1618" s="506" t="s">
        <v>2271</v>
      </c>
      <c r="T1618" s="506" t="s">
        <v>2271</v>
      </c>
      <c r="U1618" s="506" t="s">
        <v>2271</v>
      </c>
      <c r="V1618" s="506" t="s">
        <v>2271</v>
      </c>
      <c r="W1618" s="506" t="s">
        <v>2271</v>
      </c>
      <c r="X1618" s="506" t="s">
        <v>2271</v>
      </c>
      <c r="Y1618" s="506" t="s">
        <v>2271</v>
      </c>
      <c r="Z1618" s="506" t="s">
        <v>2271</v>
      </c>
      <c r="AA1618" s="506" t="s">
        <v>2271</v>
      </c>
      <c r="AB1618" s="506" t="s">
        <v>2271</v>
      </c>
      <c r="AC1618" s="506" t="s">
        <v>2271</v>
      </c>
      <c r="AD1618" s="506" t="s">
        <v>2271</v>
      </c>
      <c r="AE1618" s="506" t="s">
        <v>2271</v>
      </c>
      <c r="AF1618" s="506" t="s">
        <v>2271</v>
      </c>
      <c r="AG1618" s="506" t="s">
        <v>2271</v>
      </c>
      <c r="AH1618" s="506" t="s">
        <v>2271</v>
      </c>
      <c r="AI1618" s="506" t="s">
        <v>2271</v>
      </c>
      <c r="AJ1618" s="506" t="s">
        <v>2271</v>
      </c>
      <c r="AK1618" s="506" t="s">
        <v>2271</v>
      </c>
      <c r="AL1618" s="506" t="s">
        <v>2271</v>
      </c>
      <c r="AM1618" s="506" t="s">
        <v>2271</v>
      </c>
      <c r="AN1618" s="506" t="s">
        <v>2271</v>
      </c>
      <c r="AO1618" s="318"/>
    </row>
    <row r="1619" spans="2:41" ht="13.5" hidden="1" customHeight="1" outlineLevel="1" x14ac:dyDescent="0.35">
      <c r="B1619" s="753"/>
      <c r="C1619" s="318"/>
      <c r="D1619" s="744" t="s">
        <v>1285</v>
      </c>
      <c r="E1619" s="318"/>
      <c r="F1619" s="511" t="s">
        <v>3891</v>
      </c>
      <c r="G1619" s="506" t="s">
        <v>2271</v>
      </c>
      <c r="H1619" s="506" t="s">
        <v>2271</v>
      </c>
      <c r="I1619" s="506" t="s">
        <v>2271</v>
      </c>
      <c r="J1619" s="506" t="s">
        <v>2271</v>
      </c>
      <c r="K1619" s="506" t="s">
        <v>2271</v>
      </c>
      <c r="L1619" s="506" t="s">
        <v>2271</v>
      </c>
      <c r="M1619" s="506" t="s">
        <v>2271</v>
      </c>
      <c r="N1619" s="506" t="s">
        <v>2271</v>
      </c>
      <c r="O1619" s="506" t="s">
        <v>2271</v>
      </c>
      <c r="P1619" s="506" t="s">
        <v>2271</v>
      </c>
      <c r="Q1619" s="506" t="s">
        <v>2271</v>
      </c>
      <c r="R1619" s="506" t="s">
        <v>2271</v>
      </c>
      <c r="S1619" s="506" t="s">
        <v>2271</v>
      </c>
      <c r="T1619" s="506" t="s">
        <v>2271</v>
      </c>
      <c r="U1619" s="506" t="s">
        <v>2271</v>
      </c>
      <c r="V1619" s="506" t="s">
        <v>2271</v>
      </c>
      <c r="W1619" s="506" t="s">
        <v>2271</v>
      </c>
      <c r="X1619" s="506" t="s">
        <v>2271</v>
      </c>
      <c r="Y1619" s="506" t="s">
        <v>2271</v>
      </c>
      <c r="Z1619" s="506" t="s">
        <v>2271</v>
      </c>
      <c r="AA1619" s="506" t="s">
        <v>2271</v>
      </c>
      <c r="AB1619" s="506" t="s">
        <v>2271</v>
      </c>
      <c r="AC1619" s="506" t="s">
        <v>2271</v>
      </c>
      <c r="AD1619" s="506" t="s">
        <v>2271</v>
      </c>
      <c r="AE1619" s="506" t="s">
        <v>2271</v>
      </c>
      <c r="AF1619" s="506" t="s">
        <v>2271</v>
      </c>
      <c r="AG1619" s="506" t="s">
        <v>2271</v>
      </c>
      <c r="AH1619" s="506" t="s">
        <v>2271</v>
      </c>
      <c r="AI1619" s="506" t="s">
        <v>2271</v>
      </c>
      <c r="AJ1619" s="506" t="s">
        <v>2271</v>
      </c>
      <c r="AK1619" s="506" t="s">
        <v>2271</v>
      </c>
      <c r="AL1619" s="506" t="s">
        <v>2271</v>
      </c>
      <c r="AM1619" s="506" t="s">
        <v>2271</v>
      </c>
      <c r="AN1619" s="506" t="s">
        <v>2271</v>
      </c>
      <c r="AO1619" s="318"/>
    </row>
    <row r="1620" spans="2:41" ht="13.5" hidden="1" customHeight="1" outlineLevel="1" x14ac:dyDescent="0.35">
      <c r="B1620" s="753"/>
      <c r="C1620" s="318"/>
      <c r="D1620" s="744" t="s">
        <v>1286</v>
      </c>
      <c r="E1620" s="318"/>
      <c r="F1620" s="511" t="s">
        <v>3892</v>
      </c>
      <c r="G1620" s="506" t="s">
        <v>2271</v>
      </c>
      <c r="H1620" s="506" t="s">
        <v>2271</v>
      </c>
      <c r="I1620" s="506" t="s">
        <v>2271</v>
      </c>
      <c r="J1620" s="506" t="s">
        <v>2271</v>
      </c>
      <c r="K1620" s="506" t="s">
        <v>2271</v>
      </c>
      <c r="L1620" s="506" t="s">
        <v>2271</v>
      </c>
      <c r="M1620" s="506" t="s">
        <v>2271</v>
      </c>
      <c r="N1620" s="506" t="s">
        <v>2271</v>
      </c>
      <c r="O1620" s="506" t="s">
        <v>2271</v>
      </c>
      <c r="P1620" s="506" t="s">
        <v>2271</v>
      </c>
      <c r="Q1620" s="506" t="s">
        <v>2271</v>
      </c>
      <c r="R1620" s="506" t="s">
        <v>2271</v>
      </c>
      <c r="S1620" s="506" t="s">
        <v>2271</v>
      </c>
      <c r="T1620" s="506" t="s">
        <v>2271</v>
      </c>
      <c r="U1620" s="506" t="s">
        <v>2271</v>
      </c>
      <c r="V1620" s="506" t="s">
        <v>2271</v>
      </c>
      <c r="W1620" s="506" t="s">
        <v>2271</v>
      </c>
      <c r="X1620" s="506" t="s">
        <v>2271</v>
      </c>
      <c r="Y1620" s="506" t="s">
        <v>2271</v>
      </c>
      <c r="Z1620" s="506" t="s">
        <v>2271</v>
      </c>
      <c r="AA1620" s="506" t="s">
        <v>2271</v>
      </c>
      <c r="AB1620" s="506" t="s">
        <v>2271</v>
      </c>
      <c r="AC1620" s="506" t="s">
        <v>2271</v>
      </c>
      <c r="AD1620" s="506" t="s">
        <v>2271</v>
      </c>
      <c r="AE1620" s="506" t="s">
        <v>2271</v>
      </c>
      <c r="AF1620" s="506" t="s">
        <v>2271</v>
      </c>
      <c r="AG1620" s="506" t="s">
        <v>2271</v>
      </c>
      <c r="AH1620" s="506" t="s">
        <v>2271</v>
      </c>
      <c r="AI1620" s="506" t="s">
        <v>2271</v>
      </c>
      <c r="AJ1620" s="506" t="s">
        <v>2271</v>
      </c>
      <c r="AK1620" s="506" t="s">
        <v>2271</v>
      </c>
      <c r="AL1620" s="506" t="s">
        <v>2271</v>
      </c>
      <c r="AM1620" s="506" t="s">
        <v>2271</v>
      </c>
      <c r="AN1620" s="506" t="s">
        <v>2271</v>
      </c>
      <c r="AO1620" s="318"/>
    </row>
    <row r="1621" spans="2:41" ht="13.5" hidden="1" customHeight="1" outlineLevel="1" x14ac:dyDescent="0.35">
      <c r="B1621" s="753"/>
      <c r="C1621" s="318"/>
      <c r="D1621" s="744" t="s">
        <v>167</v>
      </c>
      <c r="E1621" s="318"/>
      <c r="F1621" s="511" t="s">
        <v>3893</v>
      </c>
      <c r="G1621" s="506" t="s">
        <v>2271</v>
      </c>
      <c r="H1621" s="506" t="s">
        <v>2271</v>
      </c>
      <c r="I1621" s="506" t="s">
        <v>2271</v>
      </c>
      <c r="J1621" s="506" t="s">
        <v>2271</v>
      </c>
      <c r="K1621" s="506" t="s">
        <v>2271</v>
      </c>
      <c r="L1621" s="506" t="s">
        <v>2271</v>
      </c>
      <c r="M1621" s="506" t="s">
        <v>2271</v>
      </c>
      <c r="N1621" s="506" t="s">
        <v>2271</v>
      </c>
      <c r="O1621" s="506" t="s">
        <v>2271</v>
      </c>
      <c r="P1621" s="506" t="s">
        <v>2271</v>
      </c>
      <c r="Q1621" s="506" t="s">
        <v>2271</v>
      </c>
      <c r="R1621" s="506" t="s">
        <v>2271</v>
      </c>
      <c r="S1621" s="506" t="s">
        <v>2271</v>
      </c>
      <c r="T1621" s="506" t="s">
        <v>2271</v>
      </c>
      <c r="U1621" s="506" t="s">
        <v>2271</v>
      </c>
      <c r="V1621" s="506" t="s">
        <v>2271</v>
      </c>
      <c r="W1621" s="506" t="s">
        <v>2271</v>
      </c>
      <c r="X1621" s="506" t="s">
        <v>2271</v>
      </c>
      <c r="Y1621" s="506" t="s">
        <v>2271</v>
      </c>
      <c r="Z1621" s="506" t="s">
        <v>2271</v>
      </c>
      <c r="AA1621" s="506" t="s">
        <v>2271</v>
      </c>
      <c r="AB1621" s="506" t="s">
        <v>2271</v>
      </c>
      <c r="AC1621" s="506" t="s">
        <v>2271</v>
      </c>
      <c r="AD1621" s="506" t="s">
        <v>2271</v>
      </c>
      <c r="AE1621" s="506" t="s">
        <v>2271</v>
      </c>
      <c r="AF1621" s="506" t="s">
        <v>2271</v>
      </c>
      <c r="AG1621" s="506" t="s">
        <v>2271</v>
      </c>
      <c r="AH1621" s="506" t="s">
        <v>2271</v>
      </c>
      <c r="AI1621" s="506" t="s">
        <v>2271</v>
      </c>
      <c r="AJ1621" s="506" t="s">
        <v>2271</v>
      </c>
      <c r="AK1621" s="506" t="s">
        <v>2271</v>
      </c>
      <c r="AL1621" s="506" t="s">
        <v>2271</v>
      </c>
      <c r="AM1621" s="506" t="s">
        <v>2271</v>
      </c>
      <c r="AN1621" s="506" t="s">
        <v>2271</v>
      </c>
      <c r="AO1621" s="318"/>
    </row>
    <row r="1622" spans="2:41" ht="13.5" hidden="1" customHeight="1" outlineLevel="1" x14ac:dyDescent="0.35">
      <c r="B1622" s="753"/>
      <c r="C1622" s="318"/>
      <c r="D1622" s="744" t="s">
        <v>93</v>
      </c>
      <c r="E1622" s="318"/>
      <c r="F1622" s="511" t="s">
        <v>3894</v>
      </c>
      <c r="G1622" s="506" t="s">
        <v>2271</v>
      </c>
      <c r="H1622" s="506" t="s">
        <v>2271</v>
      </c>
      <c r="I1622" s="506" t="s">
        <v>2271</v>
      </c>
      <c r="J1622" s="506" t="s">
        <v>2271</v>
      </c>
      <c r="K1622" s="506" t="s">
        <v>2271</v>
      </c>
      <c r="L1622" s="506" t="s">
        <v>2271</v>
      </c>
      <c r="M1622" s="506" t="s">
        <v>2271</v>
      </c>
      <c r="N1622" s="506" t="s">
        <v>2271</v>
      </c>
      <c r="O1622" s="506" t="s">
        <v>2271</v>
      </c>
      <c r="P1622" s="506" t="s">
        <v>2271</v>
      </c>
      <c r="Q1622" s="506" t="s">
        <v>2271</v>
      </c>
      <c r="R1622" s="506" t="s">
        <v>2271</v>
      </c>
      <c r="S1622" s="506" t="s">
        <v>2271</v>
      </c>
      <c r="T1622" s="506" t="s">
        <v>2271</v>
      </c>
      <c r="U1622" s="506" t="s">
        <v>2271</v>
      </c>
      <c r="V1622" s="506" t="s">
        <v>2271</v>
      </c>
      <c r="W1622" s="506" t="s">
        <v>2271</v>
      </c>
      <c r="X1622" s="506" t="s">
        <v>2271</v>
      </c>
      <c r="Y1622" s="506" t="s">
        <v>2271</v>
      </c>
      <c r="Z1622" s="506" t="s">
        <v>2271</v>
      </c>
      <c r="AA1622" s="506" t="s">
        <v>2271</v>
      </c>
      <c r="AB1622" s="506" t="s">
        <v>2271</v>
      </c>
      <c r="AC1622" s="506" t="s">
        <v>2271</v>
      </c>
      <c r="AD1622" s="506" t="s">
        <v>2271</v>
      </c>
      <c r="AE1622" s="506" t="s">
        <v>2271</v>
      </c>
      <c r="AF1622" s="506" t="s">
        <v>2271</v>
      </c>
      <c r="AG1622" s="506" t="s">
        <v>2271</v>
      </c>
      <c r="AH1622" s="506" t="s">
        <v>2271</v>
      </c>
      <c r="AI1622" s="506" t="s">
        <v>2271</v>
      </c>
      <c r="AJ1622" s="506" t="s">
        <v>2271</v>
      </c>
      <c r="AK1622" s="506" t="s">
        <v>2271</v>
      </c>
      <c r="AL1622" s="506" t="s">
        <v>2271</v>
      </c>
      <c r="AM1622" s="506" t="s">
        <v>2271</v>
      </c>
      <c r="AN1622" s="506" t="s">
        <v>2271</v>
      </c>
      <c r="AO1622" s="318"/>
    </row>
    <row r="1623" spans="2:41" ht="13.5" hidden="1" customHeight="1" outlineLevel="1" x14ac:dyDescent="0.35">
      <c r="B1623" s="753"/>
      <c r="C1623" s="318"/>
      <c r="D1623" s="737" t="s">
        <v>1287</v>
      </c>
      <c r="E1623" s="318"/>
      <c r="F1623" s="511" t="s">
        <v>3895</v>
      </c>
      <c r="G1623" s="506" t="s">
        <v>2271</v>
      </c>
      <c r="H1623" s="506" t="s">
        <v>2271</v>
      </c>
      <c r="I1623" s="506" t="s">
        <v>2271</v>
      </c>
      <c r="J1623" s="506" t="s">
        <v>2271</v>
      </c>
      <c r="K1623" s="506" t="s">
        <v>2271</v>
      </c>
      <c r="L1623" s="506" t="s">
        <v>2271</v>
      </c>
      <c r="M1623" s="506" t="s">
        <v>2271</v>
      </c>
      <c r="N1623" s="506" t="s">
        <v>2271</v>
      </c>
      <c r="O1623" s="506" t="s">
        <v>2271</v>
      </c>
      <c r="P1623" s="506" t="s">
        <v>2271</v>
      </c>
      <c r="Q1623" s="506" t="s">
        <v>2271</v>
      </c>
      <c r="R1623" s="506" t="s">
        <v>2271</v>
      </c>
      <c r="S1623" s="506" t="s">
        <v>2271</v>
      </c>
      <c r="T1623" s="506" t="s">
        <v>2271</v>
      </c>
      <c r="U1623" s="506" t="s">
        <v>2271</v>
      </c>
      <c r="V1623" s="506" t="s">
        <v>2271</v>
      </c>
      <c r="W1623" s="506" t="s">
        <v>2271</v>
      </c>
      <c r="X1623" s="506" t="s">
        <v>2271</v>
      </c>
      <c r="Y1623" s="506" t="s">
        <v>2271</v>
      </c>
      <c r="Z1623" s="506" t="s">
        <v>2271</v>
      </c>
      <c r="AA1623" s="506" t="s">
        <v>2271</v>
      </c>
      <c r="AB1623" s="506" t="s">
        <v>2271</v>
      </c>
      <c r="AC1623" s="506" t="s">
        <v>2271</v>
      </c>
      <c r="AD1623" s="506" t="s">
        <v>2271</v>
      </c>
      <c r="AE1623" s="506" t="s">
        <v>2271</v>
      </c>
      <c r="AF1623" s="506" t="s">
        <v>2271</v>
      </c>
      <c r="AG1623" s="506" t="s">
        <v>2271</v>
      </c>
      <c r="AH1623" s="506" t="s">
        <v>2271</v>
      </c>
      <c r="AI1623" s="506" t="s">
        <v>2271</v>
      </c>
      <c r="AJ1623" s="506" t="s">
        <v>2271</v>
      </c>
      <c r="AK1623" s="506" t="s">
        <v>2271</v>
      </c>
      <c r="AL1623" s="506" t="s">
        <v>2271</v>
      </c>
      <c r="AM1623" s="506" t="s">
        <v>2271</v>
      </c>
      <c r="AN1623" s="506" t="s">
        <v>2271</v>
      </c>
      <c r="AO1623" s="318"/>
    </row>
    <row r="1624" spans="2:41" ht="13.5" hidden="1" customHeight="1" outlineLevel="1" x14ac:dyDescent="0.35">
      <c r="B1624" s="753"/>
      <c r="C1624" s="318"/>
      <c r="D1624" s="742" t="s">
        <v>1288</v>
      </c>
      <c r="E1624" s="318"/>
      <c r="F1624" s="511" t="s">
        <v>3896</v>
      </c>
      <c r="G1624" s="506" t="s">
        <v>2271</v>
      </c>
      <c r="H1624" s="506" t="s">
        <v>2271</v>
      </c>
      <c r="I1624" s="506" t="s">
        <v>2271</v>
      </c>
      <c r="J1624" s="506" t="s">
        <v>2271</v>
      </c>
      <c r="K1624" s="506" t="s">
        <v>2271</v>
      </c>
      <c r="L1624" s="506" t="s">
        <v>2271</v>
      </c>
      <c r="M1624" s="506" t="s">
        <v>2271</v>
      </c>
      <c r="N1624" s="506" t="s">
        <v>2271</v>
      </c>
      <c r="O1624" s="506" t="s">
        <v>2271</v>
      </c>
      <c r="P1624" s="506" t="s">
        <v>2271</v>
      </c>
      <c r="Q1624" s="506" t="s">
        <v>2271</v>
      </c>
      <c r="R1624" s="506" t="s">
        <v>2271</v>
      </c>
      <c r="S1624" s="506" t="s">
        <v>2271</v>
      </c>
      <c r="T1624" s="506" t="s">
        <v>2271</v>
      </c>
      <c r="U1624" s="506" t="s">
        <v>2271</v>
      </c>
      <c r="V1624" s="506" t="s">
        <v>2271</v>
      </c>
      <c r="W1624" s="506" t="s">
        <v>2271</v>
      </c>
      <c r="X1624" s="506" t="s">
        <v>2271</v>
      </c>
      <c r="Y1624" s="506" t="s">
        <v>2271</v>
      </c>
      <c r="Z1624" s="506" t="s">
        <v>2271</v>
      </c>
      <c r="AA1624" s="506" t="s">
        <v>2271</v>
      </c>
      <c r="AB1624" s="506" t="s">
        <v>2271</v>
      </c>
      <c r="AC1624" s="506" t="s">
        <v>2271</v>
      </c>
      <c r="AD1624" s="506" t="s">
        <v>2271</v>
      </c>
      <c r="AE1624" s="506" t="s">
        <v>2271</v>
      </c>
      <c r="AF1624" s="506" t="s">
        <v>2271</v>
      </c>
      <c r="AG1624" s="506" t="s">
        <v>2271</v>
      </c>
      <c r="AH1624" s="506" t="s">
        <v>2271</v>
      </c>
      <c r="AI1624" s="506" t="s">
        <v>2271</v>
      </c>
      <c r="AJ1624" s="506" t="s">
        <v>2271</v>
      </c>
      <c r="AK1624" s="506" t="s">
        <v>2271</v>
      </c>
      <c r="AL1624" s="506" t="s">
        <v>2271</v>
      </c>
      <c r="AM1624" s="506" t="s">
        <v>2271</v>
      </c>
      <c r="AN1624" s="506" t="s">
        <v>2271</v>
      </c>
      <c r="AO1624" s="318"/>
    </row>
    <row r="1625" spans="2:41" ht="13.5" hidden="1" customHeight="1" outlineLevel="1" x14ac:dyDescent="0.35">
      <c r="B1625" s="753"/>
      <c r="C1625" s="318"/>
      <c r="D1625" s="742" t="s">
        <v>142</v>
      </c>
      <c r="E1625" s="318"/>
      <c r="F1625" s="511" t="s">
        <v>3897</v>
      </c>
      <c r="G1625" s="506" t="s">
        <v>2271</v>
      </c>
      <c r="H1625" s="506" t="s">
        <v>2271</v>
      </c>
      <c r="I1625" s="506" t="s">
        <v>2271</v>
      </c>
      <c r="J1625" s="506" t="s">
        <v>2271</v>
      </c>
      <c r="K1625" s="506" t="s">
        <v>2271</v>
      </c>
      <c r="L1625" s="506" t="s">
        <v>2271</v>
      </c>
      <c r="M1625" s="506" t="s">
        <v>2271</v>
      </c>
      <c r="N1625" s="506" t="s">
        <v>2271</v>
      </c>
      <c r="O1625" s="506" t="s">
        <v>2271</v>
      </c>
      <c r="P1625" s="506" t="s">
        <v>2271</v>
      </c>
      <c r="Q1625" s="506" t="s">
        <v>2271</v>
      </c>
      <c r="R1625" s="506" t="s">
        <v>2271</v>
      </c>
      <c r="S1625" s="506" t="s">
        <v>2271</v>
      </c>
      <c r="T1625" s="506" t="s">
        <v>2271</v>
      </c>
      <c r="U1625" s="506" t="s">
        <v>2271</v>
      </c>
      <c r="V1625" s="506" t="s">
        <v>2271</v>
      </c>
      <c r="W1625" s="506" t="s">
        <v>2271</v>
      </c>
      <c r="X1625" s="506" t="s">
        <v>2271</v>
      </c>
      <c r="Y1625" s="506" t="s">
        <v>2271</v>
      </c>
      <c r="Z1625" s="506" t="s">
        <v>2271</v>
      </c>
      <c r="AA1625" s="506" t="s">
        <v>2271</v>
      </c>
      <c r="AB1625" s="506" t="s">
        <v>2271</v>
      </c>
      <c r="AC1625" s="506" t="s">
        <v>2271</v>
      </c>
      <c r="AD1625" s="506" t="s">
        <v>2271</v>
      </c>
      <c r="AE1625" s="506" t="s">
        <v>2271</v>
      </c>
      <c r="AF1625" s="506" t="s">
        <v>2271</v>
      </c>
      <c r="AG1625" s="506" t="s">
        <v>2271</v>
      </c>
      <c r="AH1625" s="506" t="s">
        <v>2271</v>
      </c>
      <c r="AI1625" s="506" t="s">
        <v>2271</v>
      </c>
      <c r="AJ1625" s="506" t="s">
        <v>2271</v>
      </c>
      <c r="AK1625" s="506" t="s">
        <v>2271</v>
      </c>
      <c r="AL1625" s="506" t="s">
        <v>2271</v>
      </c>
      <c r="AM1625" s="506" t="s">
        <v>2271</v>
      </c>
      <c r="AN1625" s="506" t="s">
        <v>2271</v>
      </c>
      <c r="AO1625" s="318"/>
    </row>
    <row r="1626" spans="2:41" ht="13.5" hidden="1" customHeight="1" outlineLevel="1" x14ac:dyDescent="0.35">
      <c r="B1626" s="753"/>
      <c r="C1626" s="318"/>
      <c r="D1626" s="743" t="s">
        <v>1289</v>
      </c>
      <c r="E1626" s="318"/>
      <c r="F1626" s="511" t="s">
        <v>3898</v>
      </c>
      <c r="G1626" s="506" t="s">
        <v>2271</v>
      </c>
      <c r="H1626" s="506" t="s">
        <v>2271</v>
      </c>
      <c r="I1626" s="506" t="s">
        <v>2271</v>
      </c>
      <c r="J1626" s="506" t="s">
        <v>2271</v>
      </c>
      <c r="K1626" s="506" t="s">
        <v>2271</v>
      </c>
      <c r="L1626" s="506" t="s">
        <v>2271</v>
      </c>
      <c r="M1626" s="506" t="s">
        <v>2271</v>
      </c>
      <c r="N1626" s="506" t="s">
        <v>2271</v>
      </c>
      <c r="O1626" s="506" t="s">
        <v>2271</v>
      </c>
      <c r="P1626" s="506" t="s">
        <v>2271</v>
      </c>
      <c r="Q1626" s="506" t="s">
        <v>2271</v>
      </c>
      <c r="R1626" s="506" t="s">
        <v>2271</v>
      </c>
      <c r="S1626" s="506" t="s">
        <v>2271</v>
      </c>
      <c r="T1626" s="506" t="s">
        <v>2271</v>
      </c>
      <c r="U1626" s="506" t="s">
        <v>2271</v>
      </c>
      <c r="V1626" s="506" t="s">
        <v>2271</v>
      </c>
      <c r="W1626" s="506" t="s">
        <v>2271</v>
      </c>
      <c r="X1626" s="506" t="s">
        <v>2271</v>
      </c>
      <c r="Y1626" s="506" t="s">
        <v>2271</v>
      </c>
      <c r="Z1626" s="506" t="s">
        <v>2271</v>
      </c>
      <c r="AA1626" s="506" t="s">
        <v>2271</v>
      </c>
      <c r="AB1626" s="506" t="s">
        <v>2271</v>
      </c>
      <c r="AC1626" s="506" t="s">
        <v>2271</v>
      </c>
      <c r="AD1626" s="506" t="s">
        <v>2271</v>
      </c>
      <c r="AE1626" s="506" t="s">
        <v>2271</v>
      </c>
      <c r="AF1626" s="506" t="s">
        <v>2271</v>
      </c>
      <c r="AG1626" s="506" t="s">
        <v>2271</v>
      </c>
      <c r="AH1626" s="506" t="s">
        <v>2271</v>
      </c>
      <c r="AI1626" s="506" t="s">
        <v>2271</v>
      </c>
      <c r="AJ1626" s="506" t="s">
        <v>2271</v>
      </c>
      <c r="AK1626" s="506" t="s">
        <v>2271</v>
      </c>
      <c r="AL1626" s="506" t="s">
        <v>2271</v>
      </c>
      <c r="AM1626" s="506" t="s">
        <v>2271</v>
      </c>
      <c r="AN1626" s="506" t="s">
        <v>2271</v>
      </c>
      <c r="AO1626" s="318"/>
    </row>
    <row r="1627" spans="2:41" ht="13.5" hidden="1" customHeight="1" outlineLevel="1" x14ac:dyDescent="0.35">
      <c r="B1627" s="753"/>
      <c r="C1627" s="318"/>
      <c r="D1627" s="744" t="s">
        <v>1317</v>
      </c>
      <c r="E1627" s="318"/>
      <c r="F1627" s="511" t="s">
        <v>3899</v>
      </c>
      <c r="G1627" s="506" t="s">
        <v>2271</v>
      </c>
      <c r="H1627" s="506" t="s">
        <v>2271</v>
      </c>
      <c r="I1627" s="506" t="s">
        <v>2271</v>
      </c>
      <c r="J1627" s="506" t="s">
        <v>2271</v>
      </c>
      <c r="K1627" s="506" t="s">
        <v>2271</v>
      </c>
      <c r="L1627" s="506" t="s">
        <v>2271</v>
      </c>
      <c r="M1627" s="506" t="s">
        <v>2271</v>
      </c>
      <c r="N1627" s="506" t="s">
        <v>2271</v>
      </c>
      <c r="O1627" s="506" t="s">
        <v>2271</v>
      </c>
      <c r="P1627" s="506" t="s">
        <v>2271</v>
      </c>
      <c r="Q1627" s="506" t="s">
        <v>2271</v>
      </c>
      <c r="R1627" s="506" t="s">
        <v>2271</v>
      </c>
      <c r="S1627" s="506" t="s">
        <v>2271</v>
      </c>
      <c r="T1627" s="506" t="s">
        <v>2271</v>
      </c>
      <c r="U1627" s="506" t="s">
        <v>2271</v>
      </c>
      <c r="V1627" s="506" t="s">
        <v>2271</v>
      </c>
      <c r="W1627" s="506" t="s">
        <v>2271</v>
      </c>
      <c r="X1627" s="506" t="s">
        <v>2271</v>
      </c>
      <c r="Y1627" s="506" t="s">
        <v>2271</v>
      </c>
      <c r="Z1627" s="506" t="s">
        <v>2271</v>
      </c>
      <c r="AA1627" s="506" t="s">
        <v>2271</v>
      </c>
      <c r="AB1627" s="506" t="s">
        <v>2271</v>
      </c>
      <c r="AC1627" s="506" t="s">
        <v>2271</v>
      </c>
      <c r="AD1627" s="506" t="s">
        <v>2271</v>
      </c>
      <c r="AE1627" s="506" t="s">
        <v>2271</v>
      </c>
      <c r="AF1627" s="506" t="s">
        <v>2271</v>
      </c>
      <c r="AG1627" s="506" t="s">
        <v>2271</v>
      </c>
      <c r="AH1627" s="506" t="s">
        <v>2271</v>
      </c>
      <c r="AI1627" s="506" t="s">
        <v>2271</v>
      </c>
      <c r="AJ1627" s="506" t="s">
        <v>2271</v>
      </c>
      <c r="AK1627" s="506" t="s">
        <v>2271</v>
      </c>
      <c r="AL1627" s="506" t="s">
        <v>2271</v>
      </c>
      <c r="AM1627" s="506" t="s">
        <v>2271</v>
      </c>
      <c r="AN1627" s="506" t="s">
        <v>2271</v>
      </c>
      <c r="AO1627" s="318"/>
    </row>
    <row r="1628" spans="2:41" ht="13.5" hidden="1" customHeight="1" outlineLevel="1" x14ac:dyDescent="0.35">
      <c r="B1628" s="753"/>
      <c r="C1628" s="318"/>
      <c r="D1628" s="744" t="s">
        <v>1318</v>
      </c>
      <c r="E1628" s="318"/>
      <c r="F1628" s="511" t="s">
        <v>3900</v>
      </c>
      <c r="G1628" s="506" t="s">
        <v>2271</v>
      </c>
      <c r="H1628" s="506" t="s">
        <v>2271</v>
      </c>
      <c r="I1628" s="506" t="s">
        <v>2271</v>
      </c>
      <c r="J1628" s="506" t="s">
        <v>2271</v>
      </c>
      <c r="K1628" s="506" t="s">
        <v>2271</v>
      </c>
      <c r="L1628" s="506" t="s">
        <v>2271</v>
      </c>
      <c r="M1628" s="506" t="s">
        <v>2271</v>
      </c>
      <c r="N1628" s="506" t="s">
        <v>2271</v>
      </c>
      <c r="O1628" s="506" t="s">
        <v>2271</v>
      </c>
      <c r="P1628" s="506" t="s">
        <v>2271</v>
      </c>
      <c r="Q1628" s="506" t="s">
        <v>2271</v>
      </c>
      <c r="R1628" s="506" t="s">
        <v>2271</v>
      </c>
      <c r="S1628" s="506" t="s">
        <v>2271</v>
      </c>
      <c r="T1628" s="506" t="s">
        <v>2271</v>
      </c>
      <c r="U1628" s="506" t="s">
        <v>2271</v>
      </c>
      <c r="V1628" s="506" t="s">
        <v>2271</v>
      </c>
      <c r="W1628" s="506" t="s">
        <v>2271</v>
      </c>
      <c r="X1628" s="506" t="s">
        <v>2271</v>
      </c>
      <c r="Y1628" s="506" t="s">
        <v>2271</v>
      </c>
      <c r="Z1628" s="506" t="s">
        <v>2271</v>
      </c>
      <c r="AA1628" s="506" t="s">
        <v>2271</v>
      </c>
      <c r="AB1628" s="506" t="s">
        <v>2271</v>
      </c>
      <c r="AC1628" s="506" t="s">
        <v>2271</v>
      </c>
      <c r="AD1628" s="506" t="s">
        <v>2271</v>
      </c>
      <c r="AE1628" s="506" t="s">
        <v>2271</v>
      </c>
      <c r="AF1628" s="506" t="s">
        <v>2271</v>
      </c>
      <c r="AG1628" s="506" t="s">
        <v>2271</v>
      </c>
      <c r="AH1628" s="506" t="s">
        <v>2271</v>
      </c>
      <c r="AI1628" s="506" t="s">
        <v>2271</v>
      </c>
      <c r="AJ1628" s="506" t="s">
        <v>2271</v>
      </c>
      <c r="AK1628" s="506" t="s">
        <v>2271</v>
      </c>
      <c r="AL1628" s="506" t="s">
        <v>2271</v>
      </c>
      <c r="AM1628" s="506" t="s">
        <v>2271</v>
      </c>
      <c r="AN1628" s="506" t="s">
        <v>2271</v>
      </c>
      <c r="AO1628" s="318"/>
    </row>
    <row r="1629" spans="2:41" ht="13.5" hidden="1" customHeight="1" outlineLevel="1" x14ac:dyDescent="0.35">
      <c r="B1629" s="753"/>
      <c r="C1629" s="318"/>
      <c r="D1629" s="743" t="s">
        <v>1290</v>
      </c>
      <c r="E1629" s="318"/>
      <c r="F1629" s="511" t="s">
        <v>3901</v>
      </c>
      <c r="G1629" s="506" t="s">
        <v>2271</v>
      </c>
      <c r="H1629" s="506" t="s">
        <v>2271</v>
      </c>
      <c r="I1629" s="506" t="s">
        <v>2271</v>
      </c>
      <c r="J1629" s="506" t="s">
        <v>2271</v>
      </c>
      <c r="K1629" s="506" t="s">
        <v>2271</v>
      </c>
      <c r="L1629" s="506" t="s">
        <v>2271</v>
      </c>
      <c r="M1629" s="506" t="s">
        <v>2271</v>
      </c>
      <c r="N1629" s="506" t="s">
        <v>2271</v>
      </c>
      <c r="O1629" s="506" t="s">
        <v>2271</v>
      </c>
      <c r="P1629" s="506" t="s">
        <v>2271</v>
      </c>
      <c r="Q1629" s="506" t="s">
        <v>2271</v>
      </c>
      <c r="R1629" s="506" t="s">
        <v>2271</v>
      </c>
      <c r="S1629" s="506" t="s">
        <v>2271</v>
      </c>
      <c r="T1629" s="506" t="s">
        <v>2271</v>
      </c>
      <c r="U1629" s="506" t="s">
        <v>2271</v>
      </c>
      <c r="V1629" s="506" t="s">
        <v>2271</v>
      </c>
      <c r="W1629" s="506" t="s">
        <v>2271</v>
      </c>
      <c r="X1629" s="506" t="s">
        <v>2271</v>
      </c>
      <c r="Y1629" s="506" t="s">
        <v>2271</v>
      </c>
      <c r="Z1629" s="506" t="s">
        <v>2271</v>
      </c>
      <c r="AA1629" s="506" t="s">
        <v>2271</v>
      </c>
      <c r="AB1629" s="506" t="s">
        <v>2271</v>
      </c>
      <c r="AC1629" s="506" t="s">
        <v>2271</v>
      </c>
      <c r="AD1629" s="506" t="s">
        <v>2271</v>
      </c>
      <c r="AE1629" s="506" t="s">
        <v>2271</v>
      </c>
      <c r="AF1629" s="506" t="s">
        <v>2271</v>
      </c>
      <c r="AG1629" s="506" t="s">
        <v>2271</v>
      </c>
      <c r="AH1629" s="506" t="s">
        <v>2271</v>
      </c>
      <c r="AI1629" s="506" t="s">
        <v>2271</v>
      </c>
      <c r="AJ1629" s="506" t="s">
        <v>2271</v>
      </c>
      <c r="AK1629" s="506" t="s">
        <v>2271</v>
      </c>
      <c r="AL1629" s="506" t="s">
        <v>2271</v>
      </c>
      <c r="AM1629" s="506" t="s">
        <v>2271</v>
      </c>
      <c r="AN1629" s="506" t="s">
        <v>2271</v>
      </c>
      <c r="AO1629" s="318"/>
    </row>
    <row r="1630" spans="2:41" ht="13.5" hidden="1" customHeight="1" outlineLevel="1" x14ac:dyDescent="0.35">
      <c r="B1630" s="753"/>
      <c r="C1630" s="318"/>
      <c r="D1630" s="744" t="s">
        <v>1319</v>
      </c>
      <c r="E1630" s="318"/>
      <c r="F1630" s="511" t="s">
        <v>3902</v>
      </c>
      <c r="G1630" s="506" t="s">
        <v>2271</v>
      </c>
      <c r="H1630" s="506" t="s">
        <v>2271</v>
      </c>
      <c r="I1630" s="506" t="s">
        <v>2271</v>
      </c>
      <c r="J1630" s="506" t="s">
        <v>2271</v>
      </c>
      <c r="K1630" s="506" t="s">
        <v>2271</v>
      </c>
      <c r="L1630" s="506" t="s">
        <v>2271</v>
      </c>
      <c r="M1630" s="506" t="s">
        <v>2271</v>
      </c>
      <c r="N1630" s="506" t="s">
        <v>2271</v>
      </c>
      <c r="O1630" s="506" t="s">
        <v>2271</v>
      </c>
      <c r="P1630" s="506" t="s">
        <v>2271</v>
      </c>
      <c r="Q1630" s="506" t="s">
        <v>2271</v>
      </c>
      <c r="R1630" s="506" t="s">
        <v>2271</v>
      </c>
      <c r="S1630" s="506" t="s">
        <v>2271</v>
      </c>
      <c r="T1630" s="506" t="s">
        <v>2271</v>
      </c>
      <c r="U1630" s="506" t="s">
        <v>2271</v>
      </c>
      <c r="V1630" s="506" t="s">
        <v>2271</v>
      </c>
      <c r="W1630" s="506" t="s">
        <v>2271</v>
      </c>
      <c r="X1630" s="506" t="s">
        <v>2271</v>
      </c>
      <c r="Y1630" s="506" t="s">
        <v>2271</v>
      </c>
      <c r="Z1630" s="506" t="s">
        <v>2271</v>
      </c>
      <c r="AA1630" s="506" t="s">
        <v>2271</v>
      </c>
      <c r="AB1630" s="506" t="s">
        <v>2271</v>
      </c>
      <c r="AC1630" s="506" t="s">
        <v>2271</v>
      </c>
      <c r="AD1630" s="506" t="s">
        <v>2271</v>
      </c>
      <c r="AE1630" s="506" t="s">
        <v>2271</v>
      </c>
      <c r="AF1630" s="506" t="s">
        <v>2271</v>
      </c>
      <c r="AG1630" s="506" t="s">
        <v>2271</v>
      </c>
      <c r="AH1630" s="506" t="s">
        <v>2271</v>
      </c>
      <c r="AI1630" s="506" t="s">
        <v>2271</v>
      </c>
      <c r="AJ1630" s="506" t="s">
        <v>2271</v>
      </c>
      <c r="AK1630" s="506" t="s">
        <v>2271</v>
      </c>
      <c r="AL1630" s="506" t="s">
        <v>2271</v>
      </c>
      <c r="AM1630" s="506" t="s">
        <v>2271</v>
      </c>
      <c r="AN1630" s="506" t="s">
        <v>2271</v>
      </c>
      <c r="AO1630" s="318"/>
    </row>
    <row r="1631" spans="2:41" ht="13.5" hidden="1" customHeight="1" outlineLevel="1" x14ac:dyDescent="0.35">
      <c r="B1631" s="753"/>
      <c r="C1631" s="318"/>
      <c r="D1631" s="744" t="s">
        <v>1291</v>
      </c>
      <c r="E1631" s="318"/>
      <c r="F1631" s="511" t="s">
        <v>3903</v>
      </c>
      <c r="G1631" s="506" t="s">
        <v>2271</v>
      </c>
      <c r="H1631" s="506" t="s">
        <v>2271</v>
      </c>
      <c r="I1631" s="506" t="s">
        <v>2271</v>
      </c>
      <c r="J1631" s="506" t="s">
        <v>2271</v>
      </c>
      <c r="K1631" s="506" t="s">
        <v>2271</v>
      </c>
      <c r="L1631" s="506" t="s">
        <v>2271</v>
      </c>
      <c r="M1631" s="506" t="s">
        <v>2271</v>
      </c>
      <c r="N1631" s="506" t="s">
        <v>2271</v>
      </c>
      <c r="O1631" s="506" t="s">
        <v>2271</v>
      </c>
      <c r="P1631" s="506" t="s">
        <v>2271</v>
      </c>
      <c r="Q1631" s="506" t="s">
        <v>2271</v>
      </c>
      <c r="R1631" s="506" t="s">
        <v>2271</v>
      </c>
      <c r="S1631" s="506" t="s">
        <v>2271</v>
      </c>
      <c r="T1631" s="506" t="s">
        <v>2271</v>
      </c>
      <c r="U1631" s="506" t="s">
        <v>2271</v>
      </c>
      <c r="V1631" s="506" t="s">
        <v>2271</v>
      </c>
      <c r="W1631" s="506" t="s">
        <v>2271</v>
      </c>
      <c r="X1631" s="506" t="s">
        <v>2271</v>
      </c>
      <c r="Y1631" s="506" t="s">
        <v>2271</v>
      </c>
      <c r="Z1631" s="506" t="s">
        <v>2271</v>
      </c>
      <c r="AA1631" s="506" t="s">
        <v>2271</v>
      </c>
      <c r="AB1631" s="506" t="s">
        <v>2271</v>
      </c>
      <c r="AC1631" s="506" t="s">
        <v>2271</v>
      </c>
      <c r="AD1631" s="506" t="s">
        <v>2271</v>
      </c>
      <c r="AE1631" s="506" t="s">
        <v>2271</v>
      </c>
      <c r="AF1631" s="506" t="s">
        <v>2271</v>
      </c>
      <c r="AG1631" s="506" t="s">
        <v>2271</v>
      </c>
      <c r="AH1631" s="506" t="s">
        <v>2271</v>
      </c>
      <c r="AI1631" s="506" t="s">
        <v>2271</v>
      </c>
      <c r="AJ1631" s="506" t="s">
        <v>2271</v>
      </c>
      <c r="AK1631" s="506" t="s">
        <v>2271</v>
      </c>
      <c r="AL1631" s="506" t="s">
        <v>2271</v>
      </c>
      <c r="AM1631" s="506" t="s">
        <v>2271</v>
      </c>
      <c r="AN1631" s="506" t="s">
        <v>2271</v>
      </c>
      <c r="AO1631" s="318"/>
    </row>
    <row r="1632" spans="2:41" ht="13.5" hidden="1" customHeight="1" outlineLevel="1" x14ac:dyDescent="0.35">
      <c r="B1632" s="753"/>
      <c r="C1632" s="318"/>
      <c r="D1632" s="744" t="s">
        <v>1320</v>
      </c>
      <c r="E1632" s="318"/>
      <c r="F1632" s="511" t="s">
        <v>3904</v>
      </c>
      <c r="G1632" s="506" t="s">
        <v>2271</v>
      </c>
      <c r="H1632" s="506" t="s">
        <v>2271</v>
      </c>
      <c r="I1632" s="506" t="s">
        <v>2271</v>
      </c>
      <c r="J1632" s="506" t="s">
        <v>2271</v>
      </c>
      <c r="K1632" s="506" t="s">
        <v>2271</v>
      </c>
      <c r="L1632" s="506" t="s">
        <v>2271</v>
      </c>
      <c r="M1632" s="506" t="s">
        <v>2271</v>
      </c>
      <c r="N1632" s="506" t="s">
        <v>2271</v>
      </c>
      <c r="O1632" s="506" t="s">
        <v>2271</v>
      </c>
      <c r="P1632" s="506" t="s">
        <v>2271</v>
      </c>
      <c r="Q1632" s="506" t="s">
        <v>2271</v>
      </c>
      <c r="R1632" s="506" t="s">
        <v>2271</v>
      </c>
      <c r="S1632" s="506" t="s">
        <v>2271</v>
      </c>
      <c r="T1632" s="506" t="s">
        <v>2271</v>
      </c>
      <c r="U1632" s="506" t="s">
        <v>2271</v>
      </c>
      <c r="V1632" s="506" t="s">
        <v>2271</v>
      </c>
      <c r="W1632" s="506" t="s">
        <v>2271</v>
      </c>
      <c r="X1632" s="506" t="s">
        <v>2271</v>
      </c>
      <c r="Y1632" s="506" t="s">
        <v>2271</v>
      </c>
      <c r="Z1632" s="506" t="s">
        <v>2271</v>
      </c>
      <c r="AA1632" s="506" t="s">
        <v>2271</v>
      </c>
      <c r="AB1632" s="506" t="s">
        <v>2271</v>
      </c>
      <c r="AC1632" s="506" t="s">
        <v>2271</v>
      </c>
      <c r="AD1632" s="506" t="s">
        <v>2271</v>
      </c>
      <c r="AE1632" s="506" t="s">
        <v>2271</v>
      </c>
      <c r="AF1632" s="506" t="s">
        <v>2271</v>
      </c>
      <c r="AG1632" s="506" t="s">
        <v>2271</v>
      </c>
      <c r="AH1632" s="506" t="s">
        <v>2271</v>
      </c>
      <c r="AI1632" s="506" t="s">
        <v>2271</v>
      </c>
      <c r="AJ1632" s="506" t="s">
        <v>2271</v>
      </c>
      <c r="AK1632" s="506" t="s">
        <v>2271</v>
      </c>
      <c r="AL1632" s="506" t="s">
        <v>2271</v>
      </c>
      <c r="AM1632" s="506" t="s">
        <v>2271</v>
      </c>
      <c r="AN1632" s="506" t="s">
        <v>2271</v>
      </c>
      <c r="AO1632" s="318"/>
    </row>
    <row r="1633" spans="2:41" ht="13.5" hidden="1" customHeight="1" outlineLevel="1" x14ac:dyDescent="0.35">
      <c r="B1633" s="753"/>
      <c r="C1633" s="318"/>
      <c r="D1633" s="747" t="s">
        <v>1321</v>
      </c>
      <c r="E1633" s="318"/>
      <c r="F1633" s="511" t="s">
        <v>3905</v>
      </c>
      <c r="G1633" s="506" t="s">
        <v>2271</v>
      </c>
      <c r="H1633" s="506" t="s">
        <v>2271</v>
      </c>
      <c r="I1633" s="506" t="s">
        <v>2271</v>
      </c>
      <c r="J1633" s="506" t="s">
        <v>2271</v>
      </c>
      <c r="K1633" s="506" t="s">
        <v>2271</v>
      </c>
      <c r="L1633" s="506" t="s">
        <v>2271</v>
      </c>
      <c r="M1633" s="506" t="s">
        <v>2271</v>
      </c>
      <c r="N1633" s="506" t="s">
        <v>2271</v>
      </c>
      <c r="O1633" s="506" t="s">
        <v>2271</v>
      </c>
      <c r="P1633" s="506" t="s">
        <v>2271</v>
      </c>
      <c r="Q1633" s="506" t="s">
        <v>2271</v>
      </c>
      <c r="R1633" s="506" t="s">
        <v>2271</v>
      </c>
      <c r="S1633" s="506" t="s">
        <v>2271</v>
      </c>
      <c r="T1633" s="506" t="s">
        <v>2271</v>
      </c>
      <c r="U1633" s="506" t="s">
        <v>2271</v>
      </c>
      <c r="V1633" s="506" t="s">
        <v>2271</v>
      </c>
      <c r="W1633" s="506" t="s">
        <v>2271</v>
      </c>
      <c r="X1633" s="506" t="s">
        <v>2271</v>
      </c>
      <c r="Y1633" s="506" t="s">
        <v>2271</v>
      </c>
      <c r="Z1633" s="506" t="s">
        <v>2271</v>
      </c>
      <c r="AA1633" s="506" t="s">
        <v>2271</v>
      </c>
      <c r="AB1633" s="506" t="s">
        <v>2271</v>
      </c>
      <c r="AC1633" s="506" t="s">
        <v>2271</v>
      </c>
      <c r="AD1633" s="506" t="s">
        <v>2271</v>
      </c>
      <c r="AE1633" s="506" t="s">
        <v>2271</v>
      </c>
      <c r="AF1633" s="506" t="s">
        <v>2271</v>
      </c>
      <c r="AG1633" s="506" t="s">
        <v>2271</v>
      </c>
      <c r="AH1633" s="506" t="s">
        <v>2271</v>
      </c>
      <c r="AI1633" s="506" t="s">
        <v>2271</v>
      </c>
      <c r="AJ1633" s="506" t="s">
        <v>2271</v>
      </c>
      <c r="AK1633" s="506" t="s">
        <v>2271</v>
      </c>
      <c r="AL1633" s="506" t="s">
        <v>2271</v>
      </c>
      <c r="AM1633" s="506" t="s">
        <v>2271</v>
      </c>
      <c r="AN1633" s="506" t="s">
        <v>2271</v>
      </c>
      <c r="AO1633" s="318"/>
    </row>
    <row r="1634" spans="2:41" ht="13.5" hidden="1" customHeight="1" outlineLevel="1" x14ac:dyDescent="0.35">
      <c r="B1634" s="753"/>
      <c r="C1634" s="318"/>
      <c r="D1634" s="747" t="s">
        <v>1322</v>
      </c>
      <c r="E1634" s="318"/>
      <c r="F1634" s="511" t="s">
        <v>3906</v>
      </c>
      <c r="G1634" s="506" t="s">
        <v>2271</v>
      </c>
      <c r="H1634" s="506" t="s">
        <v>2271</v>
      </c>
      <c r="I1634" s="506" t="s">
        <v>2271</v>
      </c>
      <c r="J1634" s="506" t="s">
        <v>2271</v>
      </c>
      <c r="K1634" s="506" t="s">
        <v>2271</v>
      </c>
      <c r="L1634" s="506" t="s">
        <v>2271</v>
      </c>
      <c r="M1634" s="506" t="s">
        <v>2271</v>
      </c>
      <c r="N1634" s="506" t="s">
        <v>2271</v>
      </c>
      <c r="O1634" s="506" t="s">
        <v>2271</v>
      </c>
      <c r="P1634" s="506" t="s">
        <v>2271</v>
      </c>
      <c r="Q1634" s="506" t="s">
        <v>2271</v>
      </c>
      <c r="R1634" s="506" t="s">
        <v>2271</v>
      </c>
      <c r="S1634" s="506" t="s">
        <v>2271</v>
      </c>
      <c r="T1634" s="506" t="s">
        <v>2271</v>
      </c>
      <c r="U1634" s="506" t="s">
        <v>2271</v>
      </c>
      <c r="V1634" s="506" t="s">
        <v>2271</v>
      </c>
      <c r="W1634" s="506" t="s">
        <v>2271</v>
      </c>
      <c r="X1634" s="506" t="s">
        <v>2271</v>
      </c>
      <c r="Y1634" s="506" t="s">
        <v>2271</v>
      </c>
      <c r="Z1634" s="506" t="s">
        <v>2271</v>
      </c>
      <c r="AA1634" s="506" t="s">
        <v>2271</v>
      </c>
      <c r="AB1634" s="506" t="s">
        <v>2271</v>
      </c>
      <c r="AC1634" s="506" t="s">
        <v>2271</v>
      </c>
      <c r="AD1634" s="506" t="s">
        <v>2271</v>
      </c>
      <c r="AE1634" s="506" t="s">
        <v>2271</v>
      </c>
      <c r="AF1634" s="506" t="s">
        <v>2271</v>
      </c>
      <c r="AG1634" s="506" t="s">
        <v>2271</v>
      </c>
      <c r="AH1634" s="506" t="s">
        <v>2271</v>
      </c>
      <c r="AI1634" s="506" t="s">
        <v>2271</v>
      </c>
      <c r="AJ1634" s="506" t="s">
        <v>2271</v>
      </c>
      <c r="AK1634" s="506" t="s">
        <v>2271</v>
      </c>
      <c r="AL1634" s="506" t="s">
        <v>2271</v>
      </c>
      <c r="AM1634" s="506" t="s">
        <v>2271</v>
      </c>
      <c r="AN1634" s="506" t="s">
        <v>2271</v>
      </c>
      <c r="AO1634" s="318"/>
    </row>
    <row r="1635" spans="2:41" ht="13.5" hidden="1" customHeight="1" outlineLevel="1" x14ac:dyDescent="0.35">
      <c r="B1635" s="753"/>
      <c r="C1635" s="318"/>
      <c r="D1635" s="747" t="s">
        <v>93</v>
      </c>
      <c r="E1635" s="318"/>
      <c r="F1635" s="511" t="s">
        <v>3907</v>
      </c>
      <c r="G1635" s="506" t="s">
        <v>2271</v>
      </c>
      <c r="H1635" s="506" t="s">
        <v>2271</v>
      </c>
      <c r="I1635" s="506" t="s">
        <v>2271</v>
      </c>
      <c r="J1635" s="506" t="s">
        <v>2271</v>
      </c>
      <c r="K1635" s="506" t="s">
        <v>2271</v>
      </c>
      <c r="L1635" s="506" t="s">
        <v>2271</v>
      </c>
      <c r="M1635" s="506" t="s">
        <v>2271</v>
      </c>
      <c r="N1635" s="506" t="s">
        <v>2271</v>
      </c>
      <c r="O1635" s="506" t="s">
        <v>2271</v>
      </c>
      <c r="P1635" s="506" t="s">
        <v>2271</v>
      </c>
      <c r="Q1635" s="506" t="s">
        <v>2271</v>
      </c>
      <c r="R1635" s="506" t="s">
        <v>2271</v>
      </c>
      <c r="S1635" s="506" t="s">
        <v>2271</v>
      </c>
      <c r="T1635" s="506" t="s">
        <v>2271</v>
      </c>
      <c r="U1635" s="506" t="s">
        <v>2271</v>
      </c>
      <c r="V1635" s="506" t="s">
        <v>2271</v>
      </c>
      <c r="W1635" s="506" t="s">
        <v>2271</v>
      </c>
      <c r="X1635" s="506" t="s">
        <v>2271</v>
      </c>
      <c r="Y1635" s="506" t="s">
        <v>2271</v>
      </c>
      <c r="Z1635" s="506" t="s">
        <v>2271</v>
      </c>
      <c r="AA1635" s="506" t="s">
        <v>2271</v>
      </c>
      <c r="AB1635" s="506" t="s">
        <v>2271</v>
      </c>
      <c r="AC1635" s="506" t="s">
        <v>2271</v>
      </c>
      <c r="AD1635" s="506" t="s">
        <v>2271</v>
      </c>
      <c r="AE1635" s="506" t="s">
        <v>2271</v>
      </c>
      <c r="AF1635" s="506" t="s">
        <v>2271</v>
      </c>
      <c r="AG1635" s="506" t="s">
        <v>2271</v>
      </c>
      <c r="AH1635" s="506" t="s">
        <v>2271</v>
      </c>
      <c r="AI1635" s="506" t="s">
        <v>2271</v>
      </c>
      <c r="AJ1635" s="506" t="s">
        <v>2271</v>
      </c>
      <c r="AK1635" s="506" t="s">
        <v>2271</v>
      </c>
      <c r="AL1635" s="506" t="s">
        <v>2271</v>
      </c>
      <c r="AM1635" s="506" t="s">
        <v>2271</v>
      </c>
      <c r="AN1635" s="506" t="s">
        <v>2271</v>
      </c>
      <c r="AO1635" s="318"/>
    </row>
    <row r="1636" spans="2:41" ht="13.5" hidden="1" customHeight="1" outlineLevel="1" x14ac:dyDescent="0.35">
      <c r="B1636" s="753"/>
      <c r="C1636" s="318"/>
      <c r="D1636" s="744" t="s">
        <v>1323</v>
      </c>
      <c r="E1636" s="318"/>
      <c r="F1636" s="511" t="s">
        <v>3908</v>
      </c>
      <c r="G1636" s="506" t="s">
        <v>2271</v>
      </c>
      <c r="H1636" s="506" t="s">
        <v>2271</v>
      </c>
      <c r="I1636" s="506" t="s">
        <v>2271</v>
      </c>
      <c r="J1636" s="506" t="s">
        <v>2271</v>
      </c>
      <c r="K1636" s="506" t="s">
        <v>2271</v>
      </c>
      <c r="L1636" s="506" t="s">
        <v>2271</v>
      </c>
      <c r="M1636" s="506" t="s">
        <v>2271</v>
      </c>
      <c r="N1636" s="506" t="s">
        <v>2271</v>
      </c>
      <c r="O1636" s="506" t="s">
        <v>2271</v>
      </c>
      <c r="P1636" s="506" t="s">
        <v>2271</v>
      </c>
      <c r="Q1636" s="506" t="s">
        <v>2271</v>
      </c>
      <c r="R1636" s="506" t="s">
        <v>2271</v>
      </c>
      <c r="S1636" s="506" t="s">
        <v>2271</v>
      </c>
      <c r="T1636" s="506" t="s">
        <v>2271</v>
      </c>
      <c r="U1636" s="506" t="s">
        <v>2271</v>
      </c>
      <c r="V1636" s="506" t="s">
        <v>2271</v>
      </c>
      <c r="W1636" s="506" t="s">
        <v>2271</v>
      </c>
      <c r="X1636" s="506" t="s">
        <v>2271</v>
      </c>
      <c r="Y1636" s="506" t="s">
        <v>2271</v>
      </c>
      <c r="Z1636" s="506" t="s">
        <v>2271</v>
      </c>
      <c r="AA1636" s="506" t="s">
        <v>2271</v>
      </c>
      <c r="AB1636" s="506" t="s">
        <v>2271</v>
      </c>
      <c r="AC1636" s="506" t="s">
        <v>2271</v>
      </c>
      <c r="AD1636" s="506" t="s">
        <v>2271</v>
      </c>
      <c r="AE1636" s="506" t="s">
        <v>2271</v>
      </c>
      <c r="AF1636" s="506" t="s">
        <v>2271</v>
      </c>
      <c r="AG1636" s="506" t="s">
        <v>2271</v>
      </c>
      <c r="AH1636" s="506" t="s">
        <v>2271</v>
      </c>
      <c r="AI1636" s="506" t="s">
        <v>2271</v>
      </c>
      <c r="AJ1636" s="506" t="s">
        <v>2271</v>
      </c>
      <c r="AK1636" s="506" t="s">
        <v>2271</v>
      </c>
      <c r="AL1636" s="506" t="s">
        <v>2271</v>
      </c>
      <c r="AM1636" s="506" t="s">
        <v>2271</v>
      </c>
      <c r="AN1636" s="506" t="s">
        <v>2271</v>
      </c>
      <c r="AO1636" s="318"/>
    </row>
    <row r="1637" spans="2:41" ht="13.5" hidden="1" customHeight="1" outlineLevel="1" x14ac:dyDescent="0.35">
      <c r="B1637" s="753"/>
      <c r="C1637" s="318"/>
      <c r="D1637" s="743" t="s">
        <v>1292</v>
      </c>
      <c r="E1637" s="318"/>
      <c r="F1637" s="511" t="s">
        <v>3909</v>
      </c>
      <c r="G1637" s="506" t="s">
        <v>2271</v>
      </c>
      <c r="H1637" s="506" t="s">
        <v>2271</v>
      </c>
      <c r="I1637" s="506" t="s">
        <v>2271</v>
      </c>
      <c r="J1637" s="506" t="s">
        <v>2271</v>
      </c>
      <c r="K1637" s="506" t="s">
        <v>2271</v>
      </c>
      <c r="L1637" s="506" t="s">
        <v>2271</v>
      </c>
      <c r="M1637" s="506" t="s">
        <v>2271</v>
      </c>
      <c r="N1637" s="506" t="s">
        <v>2271</v>
      </c>
      <c r="O1637" s="506" t="s">
        <v>2271</v>
      </c>
      <c r="P1637" s="506" t="s">
        <v>2271</v>
      </c>
      <c r="Q1637" s="506" t="s">
        <v>2271</v>
      </c>
      <c r="R1637" s="506" t="s">
        <v>2271</v>
      </c>
      <c r="S1637" s="506" t="s">
        <v>2271</v>
      </c>
      <c r="T1637" s="506" t="s">
        <v>2271</v>
      </c>
      <c r="U1637" s="506" t="s">
        <v>2271</v>
      </c>
      <c r="V1637" s="506" t="s">
        <v>2271</v>
      </c>
      <c r="W1637" s="506" t="s">
        <v>2271</v>
      </c>
      <c r="X1637" s="506" t="s">
        <v>2271</v>
      </c>
      <c r="Y1637" s="506" t="s">
        <v>2271</v>
      </c>
      <c r="Z1637" s="506" t="s">
        <v>2271</v>
      </c>
      <c r="AA1637" s="506" t="s">
        <v>2271</v>
      </c>
      <c r="AB1637" s="506" t="s">
        <v>2271</v>
      </c>
      <c r="AC1637" s="506" t="s">
        <v>2271</v>
      </c>
      <c r="AD1637" s="506" t="s">
        <v>2271</v>
      </c>
      <c r="AE1637" s="506" t="s">
        <v>2271</v>
      </c>
      <c r="AF1637" s="506" t="s">
        <v>2271</v>
      </c>
      <c r="AG1637" s="506" t="s">
        <v>2271</v>
      </c>
      <c r="AH1637" s="506" t="s">
        <v>2271</v>
      </c>
      <c r="AI1637" s="506" t="s">
        <v>2271</v>
      </c>
      <c r="AJ1637" s="506" t="s">
        <v>2271</v>
      </c>
      <c r="AK1637" s="506" t="s">
        <v>2271</v>
      </c>
      <c r="AL1637" s="506" t="s">
        <v>2271</v>
      </c>
      <c r="AM1637" s="506" t="s">
        <v>2271</v>
      </c>
      <c r="AN1637" s="506" t="s">
        <v>2271</v>
      </c>
      <c r="AO1637" s="318"/>
    </row>
    <row r="1638" spans="2:41" ht="13.5" hidden="1" customHeight="1" outlineLevel="1" x14ac:dyDescent="0.35">
      <c r="B1638" s="753"/>
      <c r="C1638" s="318"/>
      <c r="D1638" s="744" t="s">
        <v>1319</v>
      </c>
      <c r="E1638" s="318"/>
      <c r="F1638" s="511" t="s">
        <v>3910</v>
      </c>
      <c r="G1638" s="506" t="s">
        <v>2271</v>
      </c>
      <c r="H1638" s="506" t="s">
        <v>2271</v>
      </c>
      <c r="I1638" s="506" t="s">
        <v>2271</v>
      </c>
      <c r="J1638" s="506" t="s">
        <v>2271</v>
      </c>
      <c r="K1638" s="506" t="s">
        <v>2271</v>
      </c>
      <c r="L1638" s="506" t="s">
        <v>2271</v>
      </c>
      <c r="M1638" s="506" t="s">
        <v>2271</v>
      </c>
      <c r="N1638" s="506" t="s">
        <v>2271</v>
      </c>
      <c r="O1638" s="506" t="s">
        <v>2271</v>
      </c>
      <c r="P1638" s="506" t="s">
        <v>2271</v>
      </c>
      <c r="Q1638" s="506" t="s">
        <v>2271</v>
      </c>
      <c r="R1638" s="506" t="s">
        <v>2271</v>
      </c>
      <c r="S1638" s="506" t="s">
        <v>2271</v>
      </c>
      <c r="T1638" s="506" t="s">
        <v>2271</v>
      </c>
      <c r="U1638" s="506" t="s">
        <v>2271</v>
      </c>
      <c r="V1638" s="506" t="s">
        <v>2271</v>
      </c>
      <c r="W1638" s="506" t="s">
        <v>2271</v>
      </c>
      <c r="X1638" s="506" t="s">
        <v>2271</v>
      </c>
      <c r="Y1638" s="506" t="s">
        <v>2271</v>
      </c>
      <c r="Z1638" s="506" t="s">
        <v>2271</v>
      </c>
      <c r="AA1638" s="506" t="s">
        <v>2271</v>
      </c>
      <c r="AB1638" s="506" t="s">
        <v>2271</v>
      </c>
      <c r="AC1638" s="506" t="s">
        <v>2271</v>
      </c>
      <c r="AD1638" s="506" t="s">
        <v>2271</v>
      </c>
      <c r="AE1638" s="506" t="s">
        <v>2271</v>
      </c>
      <c r="AF1638" s="506" t="s">
        <v>2271</v>
      </c>
      <c r="AG1638" s="506" t="s">
        <v>2271</v>
      </c>
      <c r="AH1638" s="506" t="s">
        <v>2271</v>
      </c>
      <c r="AI1638" s="506" t="s">
        <v>2271</v>
      </c>
      <c r="AJ1638" s="506" t="s">
        <v>2271</v>
      </c>
      <c r="AK1638" s="506" t="s">
        <v>2271</v>
      </c>
      <c r="AL1638" s="506" t="s">
        <v>2271</v>
      </c>
      <c r="AM1638" s="506" t="s">
        <v>2271</v>
      </c>
      <c r="AN1638" s="506" t="s">
        <v>2271</v>
      </c>
      <c r="AO1638" s="318"/>
    </row>
    <row r="1639" spans="2:41" ht="13.5" hidden="1" customHeight="1" outlineLevel="1" x14ac:dyDescent="0.35">
      <c r="B1639" s="753"/>
      <c r="C1639" s="318"/>
      <c r="D1639" s="744" t="s">
        <v>1324</v>
      </c>
      <c r="E1639" s="318"/>
      <c r="F1639" s="511" t="s">
        <v>3911</v>
      </c>
      <c r="G1639" s="506" t="s">
        <v>2271</v>
      </c>
      <c r="H1639" s="506" t="s">
        <v>2271</v>
      </c>
      <c r="I1639" s="506" t="s">
        <v>2271</v>
      </c>
      <c r="J1639" s="506" t="s">
        <v>2271</v>
      </c>
      <c r="K1639" s="506" t="s">
        <v>2271</v>
      </c>
      <c r="L1639" s="506" t="s">
        <v>2271</v>
      </c>
      <c r="M1639" s="506" t="s">
        <v>2271</v>
      </c>
      <c r="N1639" s="506" t="s">
        <v>2271</v>
      </c>
      <c r="O1639" s="506" t="s">
        <v>2271</v>
      </c>
      <c r="P1639" s="506" t="s">
        <v>2271</v>
      </c>
      <c r="Q1639" s="506" t="s">
        <v>2271</v>
      </c>
      <c r="R1639" s="506" t="s">
        <v>2271</v>
      </c>
      <c r="S1639" s="506" t="s">
        <v>2271</v>
      </c>
      <c r="T1639" s="506" t="s">
        <v>2271</v>
      </c>
      <c r="U1639" s="506" t="s">
        <v>2271</v>
      </c>
      <c r="V1639" s="506" t="s">
        <v>2271</v>
      </c>
      <c r="W1639" s="506" t="s">
        <v>2271</v>
      </c>
      <c r="X1639" s="506" t="s">
        <v>2271</v>
      </c>
      <c r="Y1639" s="506" t="s">
        <v>2271</v>
      </c>
      <c r="Z1639" s="506" t="s">
        <v>2271</v>
      </c>
      <c r="AA1639" s="506" t="s">
        <v>2271</v>
      </c>
      <c r="AB1639" s="506" t="s">
        <v>2271</v>
      </c>
      <c r="AC1639" s="506" t="s">
        <v>2271</v>
      </c>
      <c r="AD1639" s="506" t="s">
        <v>2271</v>
      </c>
      <c r="AE1639" s="506" t="s">
        <v>2271</v>
      </c>
      <c r="AF1639" s="506" t="s">
        <v>2271</v>
      </c>
      <c r="AG1639" s="506" t="s">
        <v>2271</v>
      </c>
      <c r="AH1639" s="506" t="s">
        <v>2271</v>
      </c>
      <c r="AI1639" s="506" t="s">
        <v>2271</v>
      </c>
      <c r="AJ1639" s="506" t="s">
        <v>2271</v>
      </c>
      <c r="AK1639" s="506" t="s">
        <v>2271</v>
      </c>
      <c r="AL1639" s="506" t="s">
        <v>2271</v>
      </c>
      <c r="AM1639" s="506" t="s">
        <v>2271</v>
      </c>
      <c r="AN1639" s="506" t="s">
        <v>2271</v>
      </c>
      <c r="AO1639" s="318"/>
    </row>
    <row r="1640" spans="2:41" ht="13.5" hidden="1" customHeight="1" outlineLevel="1" x14ac:dyDescent="0.35">
      <c r="B1640" s="753"/>
      <c r="C1640" s="318"/>
      <c r="D1640" s="744" t="s">
        <v>1323</v>
      </c>
      <c r="E1640" s="318"/>
      <c r="F1640" s="511" t="s">
        <v>3912</v>
      </c>
      <c r="G1640" s="506" t="s">
        <v>2271</v>
      </c>
      <c r="H1640" s="506" t="s">
        <v>2271</v>
      </c>
      <c r="I1640" s="506" t="s">
        <v>2271</v>
      </c>
      <c r="J1640" s="506" t="s">
        <v>2271</v>
      </c>
      <c r="K1640" s="506" t="s">
        <v>2271</v>
      </c>
      <c r="L1640" s="506" t="s">
        <v>2271</v>
      </c>
      <c r="M1640" s="506" t="s">
        <v>2271</v>
      </c>
      <c r="N1640" s="506" t="s">
        <v>2271</v>
      </c>
      <c r="O1640" s="506" t="s">
        <v>2271</v>
      </c>
      <c r="P1640" s="506" t="s">
        <v>2271</v>
      </c>
      <c r="Q1640" s="506" t="s">
        <v>2271</v>
      </c>
      <c r="R1640" s="506" t="s">
        <v>2271</v>
      </c>
      <c r="S1640" s="506" t="s">
        <v>2271</v>
      </c>
      <c r="T1640" s="506" t="s">
        <v>2271</v>
      </c>
      <c r="U1640" s="506" t="s">
        <v>2271</v>
      </c>
      <c r="V1640" s="506" t="s">
        <v>2271</v>
      </c>
      <c r="W1640" s="506" t="s">
        <v>2271</v>
      </c>
      <c r="X1640" s="506" t="s">
        <v>2271</v>
      </c>
      <c r="Y1640" s="506" t="s">
        <v>2271</v>
      </c>
      <c r="Z1640" s="506" t="s">
        <v>2271</v>
      </c>
      <c r="AA1640" s="506" t="s">
        <v>2271</v>
      </c>
      <c r="AB1640" s="506" t="s">
        <v>2271</v>
      </c>
      <c r="AC1640" s="506" t="s">
        <v>2271</v>
      </c>
      <c r="AD1640" s="506" t="s">
        <v>2271</v>
      </c>
      <c r="AE1640" s="506" t="s">
        <v>2271</v>
      </c>
      <c r="AF1640" s="506" t="s">
        <v>2271</v>
      </c>
      <c r="AG1640" s="506" t="s">
        <v>2271</v>
      </c>
      <c r="AH1640" s="506" t="s">
        <v>2271</v>
      </c>
      <c r="AI1640" s="506" t="s">
        <v>2271</v>
      </c>
      <c r="AJ1640" s="506" t="s">
        <v>2271</v>
      </c>
      <c r="AK1640" s="506" t="s">
        <v>2271</v>
      </c>
      <c r="AL1640" s="506" t="s">
        <v>2271</v>
      </c>
      <c r="AM1640" s="506" t="s">
        <v>2271</v>
      </c>
      <c r="AN1640" s="506" t="s">
        <v>2271</v>
      </c>
      <c r="AO1640" s="318"/>
    </row>
    <row r="1641" spans="2:41" ht="13.5" hidden="1" customHeight="1" outlineLevel="1" x14ac:dyDescent="0.35">
      <c r="B1641" s="753"/>
      <c r="C1641" s="318"/>
      <c r="D1641" s="744" t="s">
        <v>1295</v>
      </c>
      <c r="E1641" s="318"/>
      <c r="F1641" s="511" t="s">
        <v>3913</v>
      </c>
      <c r="G1641" s="506" t="s">
        <v>2271</v>
      </c>
      <c r="H1641" s="506" t="s">
        <v>2271</v>
      </c>
      <c r="I1641" s="506" t="s">
        <v>2271</v>
      </c>
      <c r="J1641" s="506" t="s">
        <v>2271</v>
      </c>
      <c r="K1641" s="506" t="s">
        <v>2271</v>
      </c>
      <c r="L1641" s="506" t="s">
        <v>2271</v>
      </c>
      <c r="M1641" s="506" t="s">
        <v>2271</v>
      </c>
      <c r="N1641" s="506" t="s">
        <v>2271</v>
      </c>
      <c r="O1641" s="506" t="s">
        <v>2271</v>
      </c>
      <c r="P1641" s="506" t="s">
        <v>2271</v>
      </c>
      <c r="Q1641" s="506" t="s">
        <v>2271</v>
      </c>
      <c r="R1641" s="506" t="s">
        <v>2271</v>
      </c>
      <c r="S1641" s="506" t="s">
        <v>2271</v>
      </c>
      <c r="T1641" s="506" t="s">
        <v>2271</v>
      </c>
      <c r="U1641" s="506" t="s">
        <v>2271</v>
      </c>
      <c r="V1641" s="506" t="s">
        <v>2271</v>
      </c>
      <c r="W1641" s="506" t="s">
        <v>2271</v>
      </c>
      <c r="X1641" s="506" t="s">
        <v>2271</v>
      </c>
      <c r="Y1641" s="506" t="s">
        <v>2271</v>
      </c>
      <c r="Z1641" s="506" t="s">
        <v>2271</v>
      </c>
      <c r="AA1641" s="506" t="s">
        <v>2271</v>
      </c>
      <c r="AB1641" s="506" t="s">
        <v>2271</v>
      </c>
      <c r="AC1641" s="506" t="s">
        <v>2271</v>
      </c>
      <c r="AD1641" s="506" t="s">
        <v>2271</v>
      </c>
      <c r="AE1641" s="506" t="s">
        <v>2271</v>
      </c>
      <c r="AF1641" s="506" t="s">
        <v>2271</v>
      </c>
      <c r="AG1641" s="506" t="s">
        <v>2271</v>
      </c>
      <c r="AH1641" s="506" t="s">
        <v>2271</v>
      </c>
      <c r="AI1641" s="506" t="s">
        <v>2271</v>
      </c>
      <c r="AJ1641" s="506" t="s">
        <v>2271</v>
      </c>
      <c r="AK1641" s="506" t="s">
        <v>2271</v>
      </c>
      <c r="AL1641" s="506" t="s">
        <v>2271</v>
      </c>
      <c r="AM1641" s="506" t="s">
        <v>2271</v>
      </c>
      <c r="AN1641" s="506" t="s">
        <v>2271</v>
      </c>
      <c r="AO1641" s="318"/>
    </row>
    <row r="1642" spans="2:41" ht="13.5" hidden="1" customHeight="1" outlineLevel="1" x14ac:dyDescent="0.35">
      <c r="B1642" s="753"/>
      <c r="C1642" s="318"/>
      <c r="D1642" s="744" t="s">
        <v>1325</v>
      </c>
      <c r="E1642" s="318"/>
      <c r="F1642" s="511" t="s">
        <v>3914</v>
      </c>
      <c r="G1642" s="506" t="s">
        <v>2271</v>
      </c>
      <c r="H1642" s="506" t="s">
        <v>2271</v>
      </c>
      <c r="I1642" s="506" t="s">
        <v>2271</v>
      </c>
      <c r="J1642" s="506" t="s">
        <v>2271</v>
      </c>
      <c r="K1642" s="506" t="s">
        <v>2271</v>
      </c>
      <c r="L1642" s="506" t="s">
        <v>2271</v>
      </c>
      <c r="M1642" s="506" t="s">
        <v>2271</v>
      </c>
      <c r="N1642" s="506" t="s">
        <v>2271</v>
      </c>
      <c r="O1642" s="506" t="s">
        <v>2271</v>
      </c>
      <c r="P1642" s="506" t="s">
        <v>2271</v>
      </c>
      <c r="Q1642" s="506" t="s">
        <v>2271</v>
      </c>
      <c r="R1642" s="506" t="s">
        <v>2271</v>
      </c>
      <c r="S1642" s="506" t="s">
        <v>2271</v>
      </c>
      <c r="T1642" s="506" t="s">
        <v>2271</v>
      </c>
      <c r="U1642" s="506" t="s">
        <v>2271</v>
      </c>
      <c r="V1642" s="506" t="s">
        <v>2271</v>
      </c>
      <c r="W1642" s="506" t="s">
        <v>2271</v>
      </c>
      <c r="X1642" s="506" t="s">
        <v>2271</v>
      </c>
      <c r="Y1642" s="506" t="s">
        <v>2271</v>
      </c>
      <c r="Z1642" s="506" t="s">
        <v>2271</v>
      </c>
      <c r="AA1642" s="506" t="s">
        <v>2271</v>
      </c>
      <c r="AB1642" s="506" t="s">
        <v>2271</v>
      </c>
      <c r="AC1642" s="506" t="s">
        <v>2271</v>
      </c>
      <c r="AD1642" s="506" t="s">
        <v>2271</v>
      </c>
      <c r="AE1642" s="506" t="s">
        <v>2271</v>
      </c>
      <c r="AF1642" s="506" t="s">
        <v>2271</v>
      </c>
      <c r="AG1642" s="506" t="s">
        <v>2271</v>
      </c>
      <c r="AH1642" s="506" t="s">
        <v>2271</v>
      </c>
      <c r="AI1642" s="506" t="s">
        <v>2271</v>
      </c>
      <c r="AJ1642" s="506" t="s">
        <v>2271</v>
      </c>
      <c r="AK1642" s="506" t="s">
        <v>2271</v>
      </c>
      <c r="AL1642" s="506" t="s">
        <v>2271</v>
      </c>
      <c r="AM1642" s="506" t="s">
        <v>2271</v>
      </c>
      <c r="AN1642" s="506" t="s">
        <v>2271</v>
      </c>
      <c r="AO1642" s="318"/>
    </row>
    <row r="1643" spans="2:41" ht="13.5" hidden="1" customHeight="1" outlineLevel="1" x14ac:dyDescent="0.35">
      <c r="B1643" s="753"/>
      <c r="C1643" s="318"/>
      <c r="D1643" s="744" t="s">
        <v>1326</v>
      </c>
      <c r="E1643" s="318"/>
      <c r="F1643" s="511" t="s">
        <v>3915</v>
      </c>
      <c r="G1643" s="506" t="s">
        <v>2271</v>
      </c>
      <c r="H1643" s="506" t="s">
        <v>2271</v>
      </c>
      <c r="I1643" s="506" t="s">
        <v>2271</v>
      </c>
      <c r="J1643" s="506" t="s">
        <v>2271</v>
      </c>
      <c r="K1643" s="506" t="s">
        <v>2271</v>
      </c>
      <c r="L1643" s="506" t="s">
        <v>2271</v>
      </c>
      <c r="M1643" s="506" t="s">
        <v>2271</v>
      </c>
      <c r="N1643" s="506" t="s">
        <v>2271</v>
      </c>
      <c r="O1643" s="506" t="s">
        <v>2271</v>
      </c>
      <c r="P1643" s="506" t="s">
        <v>2271</v>
      </c>
      <c r="Q1643" s="506" t="s">
        <v>2271</v>
      </c>
      <c r="R1643" s="506" t="s">
        <v>2271</v>
      </c>
      <c r="S1643" s="506" t="s">
        <v>2271</v>
      </c>
      <c r="T1643" s="506" t="s">
        <v>2271</v>
      </c>
      <c r="U1643" s="506" t="s">
        <v>2271</v>
      </c>
      <c r="V1643" s="506" t="s">
        <v>2271</v>
      </c>
      <c r="W1643" s="506" t="s">
        <v>2271</v>
      </c>
      <c r="X1643" s="506" t="s">
        <v>2271</v>
      </c>
      <c r="Y1643" s="506" t="s">
        <v>2271</v>
      </c>
      <c r="Z1643" s="506" t="s">
        <v>2271</v>
      </c>
      <c r="AA1643" s="506" t="s">
        <v>2271</v>
      </c>
      <c r="AB1643" s="506" t="s">
        <v>2271</v>
      </c>
      <c r="AC1643" s="506" t="s">
        <v>2271</v>
      </c>
      <c r="AD1643" s="506" t="s">
        <v>2271</v>
      </c>
      <c r="AE1643" s="506" t="s">
        <v>2271</v>
      </c>
      <c r="AF1643" s="506" t="s">
        <v>2271</v>
      </c>
      <c r="AG1643" s="506" t="s">
        <v>2271</v>
      </c>
      <c r="AH1643" s="506" t="s">
        <v>2271</v>
      </c>
      <c r="AI1643" s="506" t="s">
        <v>2271</v>
      </c>
      <c r="AJ1643" s="506" t="s">
        <v>2271</v>
      </c>
      <c r="AK1643" s="506" t="s">
        <v>2271</v>
      </c>
      <c r="AL1643" s="506" t="s">
        <v>2271</v>
      </c>
      <c r="AM1643" s="506" t="s">
        <v>2271</v>
      </c>
      <c r="AN1643" s="506" t="s">
        <v>2271</v>
      </c>
      <c r="AO1643" s="318"/>
    </row>
    <row r="1644" spans="2:41" ht="13.5" hidden="1" customHeight="1" outlineLevel="1" x14ac:dyDescent="0.35">
      <c r="B1644" s="753"/>
      <c r="C1644" s="318"/>
      <c r="D1644" s="748" t="s">
        <v>1297</v>
      </c>
      <c r="E1644" s="318"/>
      <c r="F1644" s="511" t="s">
        <v>3916</v>
      </c>
      <c r="G1644" s="506" t="s">
        <v>2271</v>
      </c>
      <c r="H1644" s="506" t="s">
        <v>2271</v>
      </c>
      <c r="I1644" s="506" t="s">
        <v>2271</v>
      </c>
      <c r="J1644" s="506" t="s">
        <v>2271</v>
      </c>
      <c r="K1644" s="506" t="s">
        <v>2271</v>
      </c>
      <c r="L1644" s="506" t="s">
        <v>2271</v>
      </c>
      <c r="M1644" s="506" t="s">
        <v>2271</v>
      </c>
      <c r="N1644" s="506" t="s">
        <v>2271</v>
      </c>
      <c r="O1644" s="506" t="s">
        <v>2271</v>
      </c>
      <c r="P1644" s="506" t="s">
        <v>2271</v>
      </c>
      <c r="Q1644" s="506" t="s">
        <v>2271</v>
      </c>
      <c r="R1644" s="506" t="s">
        <v>2271</v>
      </c>
      <c r="S1644" s="506" t="s">
        <v>2271</v>
      </c>
      <c r="T1644" s="506" t="s">
        <v>2271</v>
      </c>
      <c r="U1644" s="506" t="s">
        <v>2271</v>
      </c>
      <c r="V1644" s="506" t="s">
        <v>2271</v>
      </c>
      <c r="W1644" s="506" t="s">
        <v>2271</v>
      </c>
      <c r="X1644" s="506" t="s">
        <v>2271</v>
      </c>
      <c r="Y1644" s="506" t="s">
        <v>2271</v>
      </c>
      <c r="Z1644" s="506" t="s">
        <v>2271</v>
      </c>
      <c r="AA1644" s="506" t="s">
        <v>2271</v>
      </c>
      <c r="AB1644" s="506" t="s">
        <v>2271</v>
      </c>
      <c r="AC1644" s="506" t="s">
        <v>2271</v>
      </c>
      <c r="AD1644" s="506" t="s">
        <v>2271</v>
      </c>
      <c r="AE1644" s="506" t="s">
        <v>2271</v>
      </c>
      <c r="AF1644" s="506" t="s">
        <v>2271</v>
      </c>
      <c r="AG1644" s="506" t="s">
        <v>2271</v>
      </c>
      <c r="AH1644" s="506" t="s">
        <v>2271</v>
      </c>
      <c r="AI1644" s="506" t="s">
        <v>2271</v>
      </c>
      <c r="AJ1644" s="506" t="s">
        <v>2271</v>
      </c>
      <c r="AK1644" s="506" t="s">
        <v>2271</v>
      </c>
      <c r="AL1644" s="506" t="s">
        <v>2271</v>
      </c>
      <c r="AM1644" s="506" t="s">
        <v>2271</v>
      </c>
      <c r="AN1644" s="506" t="s">
        <v>2271</v>
      </c>
      <c r="AO1644" s="318"/>
    </row>
    <row r="1645" spans="2:41" ht="13.5" hidden="1" customHeight="1" outlineLevel="1" x14ac:dyDescent="0.3">
      <c r="B1645" s="318"/>
      <c r="C1645" s="318"/>
      <c r="D1645" s="318"/>
      <c r="E1645" s="318"/>
      <c r="F1645" s="318"/>
      <c r="G1645" s="318"/>
      <c r="H1645" s="318"/>
      <c r="I1645" s="318"/>
      <c r="J1645" s="318"/>
      <c r="K1645" s="318"/>
      <c r="L1645" s="318"/>
      <c r="M1645" s="318"/>
      <c r="N1645" s="318"/>
      <c r="O1645" s="318"/>
      <c r="P1645" s="318"/>
      <c r="Q1645" s="318"/>
      <c r="R1645" s="318"/>
      <c r="S1645" s="318"/>
      <c r="T1645" s="318"/>
      <c r="U1645" s="318"/>
      <c r="V1645" s="318"/>
      <c r="W1645" s="318"/>
      <c r="X1645" s="318"/>
      <c r="Y1645" s="318"/>
      <c r="Z1645" s="318"/>
      <c r="AA1645" s="318"/>
      <c r="AB1645" s="318"/>
      <c r="AC1645" s="318"/>
      <c r="AD1645" s="318"/>
      <c r="AE1645" s="318"/>
      <c r="AF1645" s="318"/>
      <c r="AG1645" s="318"/>
      <c r="AH1645" s="318"/>
      <c r="AI1645" s="318"/>
      <c r="AJ1645" s="318"/>
      <c r="AK1645" s="318"/>
      <c r="AL1645" s="318"/>
      <c r="AM1645" s="318"/>
      <c r="AN1645" s="318"/>
      <c r="AO1645" s="318"/>
    </row>
    <row r="1646" spans="2:41" ht="13.5" customHeight="1" collapsed="1" x14ac:dyDescent="0.35">
      <c r="B1646" s="734" t="s">
        <v>2376</v>
      </c>
      <c r="C1646" s="318"/>
      <c r="D1646" s="753"/>
      <c r="E1646" s="753"/>
      <c r="F1646" s="318"/>
      <c r="G1646" s="318"/>
      <c r="H1646" s="318"/>
      <c r="I1646" s="318"/>
      <c r="J1646" s="318"/>
      <c r="K1646" s="318"/>
      <c r="L1646" s="318"/>
      <c r="M1646" s="318"/>
      <c r="N1646" s="318"/>
      <c r="O1646" s="318"/>
      <c r="P1646" s="318"/>
      <c r="Q1646" s="318"/>
      <c r="R1646" s="318"/>
      <c r="S1646" s="318"/>
      <c r="T1646" s="318"/>
      <c r="U1646" s="318"/>
      <c r="V1646" s="318"/>
      <c r="W1646" s="318"/>
      <c r="X1646" s="318"/>
      <c r="Y1646" s="318"/>
      <c r="Z1646" s="318"/>
      <c r="AA1646" s="318"/>
      <c r="AB1646" s="318"/>
      <c r="AC1646" s="318"/>
      <c r="AD1646" s="318"/>
      <c r="AE1646" s="318"/>
      <c r="AF1646" s="318"/>
      <c r="AG1646" s="318"/>
      <c r="AH1646" s="318"/>
      <c r="AI1646" s="318"/>
      <c r="AJ1646" s="318"/>
      <c r="AK1646" s="318"/>
      <c r="AL1646" s="318"/>
      <c r="AM1646" s="318"/>
      <c r="AN1646" s="318"/>
      <c r="AO1646" s="318"/>
    </row>
    <row r="1647" spans="2:41" ht="13.5" customHeight="1" x14ac:dyDescent="0.35">
      <c r="B1647" s="753"/>
      <c r="C1647" s="318"/>
      <c r="D1647" s="753"/>
      <c r="E1647" s="753"/>
      <c r="F1647" s="641"/>
      <c r="G1647" s="507" t="s">
        <v>232</v>
      </c>
      <c r="H1647" s="507" t="s">
        <v>233</v>
      </c>
      <c r="I1647" s="507" t="s">
        <v>234</v>
      </c>
      <c r="J1647" s="507" t="s">
        <v>235</v>
      </c>
      <c r="K1647" s="507" t="s">
        <v>236</v>
      </c>
      <c r="L1647" s="507" t="s">
        <v>237</v>
      </c>
      <c r="M1647" s="507" t="s">
        <v>238</v>
      </c>
      <c r="N1647" s="507" t="s">
        <v>239</v>
      </c>
      <c r="O1647" s="507" t="s">
        <v>240</v>
      </c>
      <c r="P1647" s="507" t="s">
        <v>241</v>
      </c>
      <c r="Q1647" s="507" t="s">
        <v>242</v>
      </c>
      <c r="R1647" s="507" t="s">
        <v>243</v>
      </c>
      <c r="S1647" s="507" t="s">
        <v>244</v>
      </c>
      <c r="T1647" s="507" t="s">
        <v>245</v>
      </c>
      <c r="U1647" s="507" t="s">
        <v>246</v>
      </c>
      <c r="V1647" s="507" t="s">
        <v>247</v>
      </c>
      <c r="W1647" s="507" t="s">
        <v>248</v>
      </c>
      <c r="X1647" s="507" t="s">
        <v>249</v>
      </c>
      <c r="Y1647" s="507" t="s">
        <v>250</v>
      </c>
      <c r="Z1647" s="507" t="s">
        <v>251</v>
      </c>
      <c r="AA1647" s="507" t="s">
        <v>252</v>
      </c>
      <c r="AB1647" s="507" t="s">
        <v>253</v>
      </c>
      <c r="AC1647" s="507" t="s">
        <v>254</v>
      </c>
      <c r="AD1647" s="507" t="s">
        <v>255</v>
      </c>
      <c r="AE1647" s="507" t="s">
        <v>256</v>
      </c>
      <c r="AF1647" s="507" t="s">
        <v>257</v>
      </c>
      <c r="AG1647" s="507" t="s">
        <v>258</v>
      </c>
      <c r="AH1647" s="507" t="s">
        <v>259</v>
      </c>
      <c r="AI1647" s="507" t="s">
        <v>260</v>
      </c>
      <c r="AJ1647" s="507" t="s">
        <v>261</v>
      </c>
      <c r="AK1647" s="507" t="s">
        <v>262</v>
      </c>
      <c r="AL1647" s="507" t="s">
        <v>263</v>
      </c>
      <c r="AM1647" s="507" t="s">
        <v>264</v>
      </c>
      <c r="AN1647" s="507" t="s">
        <v>265</v>
      </c>
      <c r="AO1647" s="753"/>
    </row>
    <row r="1648" spans="2:41" ht="13.5" hidden="1" customHeight="1" outlineLevel="1" x14ac:dyDescent="0.35">
      <c r="B1648" s="753"/>
      <c r="C1648" s="318"/>
      <c r="D1648" s="736" t="s">
        <v>1327</v>
      </c>
      <c r="E1648" s="753"/>
      <c r="F1648" s="512" t="s">
        <v>3917</v>
      </c>
      <c r="G1648" s="506" t="s">
        <v>2271</v>
      </c>
      <c r="H1648" s="506" t="s">
        <v>2271</v>
      </c>
      <c r="I1648" s="506" t="s">
        <v>2271</v>
      </c>
      <c r="J1648" s="506" t="s">
        <v>2271</v>
      </c>
      <c r="K1648" s="506" t="s">
        <v>2271</v>
      </c>
      <c r="L1648" s="506" t="s">
        <v>2271</v>
      </c>
      <c r="M1648" s="506" t="s">
        <v>2271</v>
      </c>
      <c r="N1648" s="506" t="s">
        <v>2271</v>
      </c>
      <c r="O1648" s="506" t="s">
        <v>2271</v>
      </c>
      <c r="P1648" s="506" t="s">
        <v>2271</v>
      </c>
      <c r="Q1648" s="506" t="s">
        <v>2271</v>
      </c>
      <c r="R1648" s="506" t="s">
        <v>2271</v>
      </c>
      <c r="S1648" s="506" t="s">
        <v>2271</v>
      </c>
      <c r="T1648" s="506" t="s">
        <v>2271</v>
      </c>
      <c r="U1648" s="506" t="s">
        <v>2271</v>
      </c>
      <c r="V1648" s="506" t="s">
        <v>2271</v>
      </c>
      <c r="W1648" s="506" t="s">
        <v>2271</v>
      </c>
      <c r="X1648" s="506" t="s">
        <v>2271</v>
      </c>
      <c r="Y1648" s="506" t="s">
        <v>2271</v>
      </c>
      <c r="Z1648" s="506" t="s">
        <v>2271</v>
      </c>
      <c r="AA1648" s="506" t="s">
        <v>2271</v>
      </c>
      <c r="AB1648" s="506" t="s">
        <v>2271</v>
      </c>
      <c r="AC1648" s="506" t="s">
        <v>2271</v>
      </c>
      <c r="AD1648" s="506" t="s">
        <v>2271</v>
      </c>
      <c r="AE1648" s="506" t="s">
        <v>2271</v>
      </c>
      <c r="AF1648" s="506" t="s">
        <v>2271</v>
      </c>
      <c r="AG1648" s="506" t="s">
        <v>2271</v>
      </c>
      <c r="AH1648" s="506" t="s">
        <v>2271</v>
      </c>
      <c r="AI1648" s="506" t="s">
        <v>2271</v>
      </c>
      <c r="AJ1648" s="506" t="s">
        <v>2271</v>
      </c>
      <c r="AK1648" s="506" t="s">
        <v>2271</v>
      </c>
      <c r="AL1648" s="506" t="s">
        <v>2271</v>
      </c>
      <c r="AM1648" s="506" t="s">
        <v>2271</v>
      </c>
      <c r="AN1648" s="506" t="s">
        <v>2271</v>
      </c>
      <c r="AO1648" s="753"/>
    </row>
    <row r="1649" spans="2:41" ht="13.5" hidden="1" customHeight="1" outlineLevel="1" x14ac:dyDescent="0.35">
      <c r="B1649" s="753"/>
      <c r="C1649" s="318"/>
      <c r="D1649" s="736" t="s">
        <v>1328</v>
      </c>
      <c r="E1649" s="753"/>
      <c r="F1649" s="512" t="s">
        <v>3918</v>
      </c>
      <c r="G1649" s="506" t="s">
        <v>2271</v>
      </c>
      <c r="H1649" s="506" t="s">
        <v>2271</v>
      </c>
      <c r="I1649" s="506" t="s">
        <v>2271</v>
      </c>
      <c r="J1649" s="506" t="s">
        <v>2271</v>
      </c>
      <c r="K1649" s="506" t="s">
        <v>2271</v>
      </c>
      <c r="L1649" s="506" t="s">
        <v>2271</v>
      </c>
      <c r="M1649" s="506" t="s">
        <v>2271</v>
      </c>
      <c r="N1649" s="506" t="s">
        <v>2271</v>
      </c>
      <c r="O1649" s="506" t="s">
        <v>2271</v>
      </c>
      <c r="P1649" s="506" t="s">
        <v>2271</v>
      </c>
      <c r="Q1649" s="506" t="s">
        <v>2271</v>
      </c>
      <c r="R1649" s="506" t="s">
        <v>2271</v>
      </c>
      <c r="S1649" s="506" t="s">
        <v>2271</v>
      </c>
      <c r="T1649" s="506" t="s">
        <v>2271</v>
      </c>
      <c r="U1649" s="506" t="s">
        <v>2271</v>
      </c>
      <c r="V1649" s="506" t="s">
        <v>2271</v>
      </c>
      <c r="W1649" s="506" t="s">
        <v>2271</v>
      </c>
      <c r="X1649" s="506" t="s">
        <v>2271</v>
      </c>
      <c r="Y1649" s="506" t="s">
        <v>2271</v>
      </c>
      <c r="Z1649" s="506" t="s">
        <v>2271</v>
      </c>
      <c r="AA1649" s="506" t="s">
        <v>2271</v>
      </c>
      <c r="AB1649" s="506" t="s">
        <v>2271</v>
      </c>
      <c r="AC1649" s="506" t="s">
        <v>2271</v>
      </c>
      <c r="AD1649" s="506" t="s">
        <v>2271</v>
      </c>
      <c r="AE1649" s="506" t="s">
        <v>2271</v>
      </c>
      <c r="AF1649" s="506" t="s">
        <v>2271</v>
      </c>
      <c r="AG1649" s="506" t="s">
        <v>2271</v>
      </c>
      <c r="AH1649" s="506" t="s">
        <v>2271</v>
      </c>
      <c r="AI1649" s="506" t="s">
        <v>2271</v>
      </c>
      <c r="AJ1649" s="506" t="s">
        <v>2271</v>
      </c>
      <c r="AK1649" s="506" t="s">
        <v>2271</v>
      </c>
      <c r="AL1649" s="506" t="s">
        <v>2271</v>
      </c>
      <c r="AM1649" s="506" t="s">
        <v>2271</v>
      </c>
      <c r="AN1649" s="506" t="s">
        <v>2271</v>
      </c>
      <c r="AO1649" s="753"/>
    </row>
    <row r="1650" spans="2:41" ht="13.5" hidden="1" customHeight="1" outlineLevel="1" x14ac:dyDescent="0.35">
      <c r="B1650" s="753"/>
      <c r="C1650" s="318"/>
      <c r="D1650" s="736" t="s">
        <v>1329</v>
      </c>
      <c r="E1650" s="753"/>
      <c r="F1650" s="512" t="s">
        <v>3919</v>
      </c>
      <c r="G1650" s="506" t="s">
        <v>2271</v>
      </c>
      <c r="H1650" s="506" t="s">
        <v>2271</v>
      </c>
      <c r="I1650" s="506" t="s">
        <v>2271</v>
      </c>
      <c r="J1650" s="506" t="s">
        <v>2271</v>
      </c>
      <c r="K1650" s="506" t="s">
        <v>2271</v>
      </c>
      <c r="L1650" s="506" t="s">
        <v>2271</v>
      </c>
      <c r="M1650" s="506" t="s">
        <v>2271</v>
      </c>
      <c r="N1650" s="506" t="s">
        <v>2271</v>
      </c>
      <c r="O1650" s="506" t="s">
        <v>2271</v>
      </c>
      <c r="P1650" s="506" t="s">
        <v>2271</v>
      </c>
      <c r="Q1650" s="506" t="s">
        <v>2271</v>
      </c>
      <c r="R1650" s="506" t="s">
        <v>2271</v>
      </c>
      <c r="S1650" s="506" t="s">
        <v>2271</v>
      </c>
      <c r="T1650" s="506" t="s">
        <v>2271</v>
      </c>
      <c r="U1650" s="506" t="s">
        <v>2271</v>
      </c>
      <c r="V1650" s="506" t="s">
        <v>2271</v>
      </c>
      <c r="W1650" s="506" t="s">
        <v>2271</v>
      </c>
      <c r="X1650" s="506" t="s">
        <v>2271</v>
      </c>
      <c r="Y1650" s="506" t="s">
        <v>2271</v>
      </c>
      <c r="Z1650" s="506" t="s">
        <v>2271</v>
      </c>
      <c r="AA1650" s="506" t="s">
        <v>2271</v>
      </c>
      <c r="AB1650" s="506" t="s">
        <v>2271</v>
      </c>
      <c r="AC1650" s="506" t="s">
        <v>2271</v>
      </c>
      <c r="AD1650" s="506" t="s">
        <v>2271</v>
      </c>
      <c r="AE1650" s="506" t="s">
        <v>2271</v>
      </c>
      <c r="AF1650" s="506" t="s">
        <v>2271</v>
      </c>
      <c r="AG1650" s="506" t="s">
        <v>2271</v>
      </c>
      <c r="AH1650" s="506" t="s">
        <v>2271</v>
      </c>
      <c r="AI1650" s="506" t="s">
        <v>2271</v>
      </c>
      <c r="AJ1650" s="506" t="s">
        <v>2271</v>
      </c>
      <c r="AK1650" s="506" t="s">
        <v>2271</v>
      </c>
      <c r="AL1650" s="506" t="s">
        <v>2271</v>
      </c>
      <c r="AM1650" s="506" t="s">
        <v>2271</v>
      </c>
      <c r="AN1650" s="506" t="s">
        <v>2271</v>
      </c>
      <c r="AO1650" s="753"/>
    </row>
    <row r="1651" spans="2:41" ht="13.5" hidden="1" customHeight="1" outlineLevel="1" x14ac:dyDescent="0.35">
      <c r="B1651" s="753"/>
      <c r="C1651" s="318"/>
      <c r="D1651" s="736"/>
      <c r="E1651" s="753"/>
      <c r="F1651" s="512"/>
      <c r="G1651" s="506"/>
      <c r="H1651" s="506"/>
      <c r="I1651" s="506"/>
      <c r="J1651" s="506"/>
      <c r="K1651" s="506"/>
      <c r="L1651" s="506"/>
      <c r="M1651" s="506"/>
      <c r="N1651" s="506"/>
      <c r="O1651" s="506"/>
      <c r="P1651" s="506"/>
      <c r="Q1651" s="506"/>
      <c r="R1651" s="506"/>
      <c r="S1651" s="506"/>
      <c r="T1651" s="506"/>
      <c r="U1651" s="506"/>
      <c r="V1651" s="506"/>
      <c r="W1651" s="506"/>
      <c r="X1651" s="506"/>
      <c r="Y1651" s="506"/>
      <c r="Z1651" s="506"/>
      <c r="AA1651" s="506"/>
      <c r="AB1651" s="506"/>
      <c r="AC1651" s="506"/>
      <c r="AD1651" s="506"/>
      <c r="AE1651" s="506"/>
      <c r="AF1651" s="506"/>
      <c r="AG1651" s="506"/>
      <c r="AH1651" s="506"/>
      <c r="AI1651" s="506"/>
      <c r="AJ1651" s="506"/>
      <c r="AK1651" s="506"/>
      <c r="AL1651" s="506"/>
      <c r="AM1651" s="506"/>
      <c r="AN1651" s="506"/>
      <c r="AO1651" s="753"/>
    </row>
    <row r="1652" spans="2:41" ht="13.5" hidden="1" customHeight="1" outlineLevel="1" x14ac:dyDescent="0.35">
      <c r="B1652" s="753"/>
      <c r="C1652" s="318"/>
      <c r="D1652" s="736" t="s">
        <v>145</v>
      </c>
      <c r="E1652" s="753"/>
      <c r="F1652" s="512" t="s">
        <v>3920</v>
      </c>
      <c r="G1652" s="506" t="s">
        <v>2271</v>
      </c>
      <c r="H1652" s="506" t="s">
        <v>2271</v>
      </c>
      <c r="I1652" s="506" t="s">
        <v>2271</v>
      </c>
      <c r="J1652" s="506" t="s">
        <v>2271</v>
      </c>
      <c r="K1652" s="506" t="s">
        <v>2271</v>
      </c>
      <c r="L1652" s="506" t="s">
        <v>2271</v>
      </c>
      <c r="M1652" s="506" t="s">
        <v>2271</v>
      </c>
      <c r="N1652" s="506" t="s">
        <v>2271</v>
      </c>
      <c r="O1652" s="506" t="s">
        <v>2271</v>
      </c>
      <c r="P1652" s="506" t="s">
        <v>2271</v>
      </c>
      <c r="Q1652" s="506" t="s">
        <v>2271</v>
      </c>
      <c r="R1652" s="506" t="s">
        <v>2271</v>
      </c>
      <c r="S1652" s="506" t="s">
        <v>2271</v>
      </c>
      <c r="T1652" s="506" t="s">
        <v>2271</v>
      </c>
      <c r="U1652" s="506" t="s">
        <v>2271</v>
      </c>
      <c r="V1652" s="506" t="s">
        <v>2271</v>
      </c>
      <c r="W1652" s="506" t="s">
        <v>2271</v>
      </c>
      <c r="X1652" s="506" t="s">
        <v>2271</v>
      </c>
      <c r="Y1652" s="506" t="s">
        <v>2271</v>
      </c>
      <c r="Z1652" s="506" t="s">
        <v>2271</v>
      </c>
      <c r="AA1652" s="506" t="s">
        <v>2271</v>
      </c>
      <c r="AB1652" s="506" t="s">
        <v>2271</v>
      </c>
      <c r="AC1652" s="506" t="s">
        <v>2271</v>
      </c>
      <c r="AD1652" s="506" t="s">
        <v>2271</v>
      </c>
      <c r="AE1652" s="506" t="s">
        <v>2271</v>
      </c>
      <c r="AF1652" s="506" t="s">
        <v>2271</v>
      </c>
      <c r="AG1652" s="506" t="s">
        <v>2271</v>
      </c>
      <c r="AH1652" s="506" t="s">
        <v>2271</v>
      </c>
      <c r="AI1652" s="506" t="s">
        <v>2271</v>
      </c>
      <c r="AJ1652" s="506" t="s">
        <v>2271</v>
      </c>
      <c r="AK1652" s="506" t="s">
        <v>2271</v>
      </c>
      <c r="AL1652" s="506" t="s">
        <v>2271</v>
      </c>
      <c r="AM1652" s="506" t="s">
        <v>2271</v>
      </c>
      <c r="AN1652" s="506" t="s">
        <v>2271</v>
      </c>
      <c r="AO1652" s="753"/>
    </row>
    <row r="1653" spans="2:41" ht="13.5" hidden="1" customHeight="1" outlineLevel="1" x14ac:dyDescent="0.35">
      <c r="B1653" s="753"/>
      <c r="C1653" s="318"/>
      <c r="D1653" s="738" t="s">
        <v>1330</v>
      </c>
      <c r="E1653" s="753"/>
      <c r="F1653" s="512" t="s">
        <v>3921</v>
      </c>
      <c r="G1653" s="506" t="s">
        <v>2271</v>
      </c>
      <c r="H1653" s="506" t="s">
        <v>2271</v>
      </c>
      <c r="I1653" s="506" t="s">
        <v>2271</v>
      </c>
      <c r="J1653" s="506" t="s">
        <v>2271</v>
      </c>
      <c r="K1653" s="506" t="s">
        <v>2271</v>
      </c>
      <c r="L1653" s="506" t="s">
        <v>2271</v>
      </c>
      <c r="M1653" s="506" t="s">
        <v>2271</v>
      </c>
      <c r="N1653" s="506" t="s">
        <v>2271</v>
      </c>
      <c r="O1653" s="506" t="s">
        <v>2271</v>
      </c>
      <c r="P1653" s="506" t="s">
        <v>2271</v>
      </c>
      <c r="Q1653" s="506" t="s">
        <v>2271</v>
      </c>
      <c r="R1653" s="506" t="s">
        <v>2271</v>
      </c>
      <c r="S1653" s="506" t="s">
        <v>2271</v>
      </c>
      <c r="T1653" s="506" t="s">
        <v>2271</v>
      </c>
      <c r="U1653" s="506" t="s">
        <v>2271</v>
      </c>
      <c r="V1653" s="506" t="s">
        <v>2271</v>
      </c>
      <c r="W1653" s="506" t="s">
        <v>2271</v>
      </c>
      <c r="X1653" s="506" t="s">
        <v>2271</v>
      </c>
      <c r="Y1653" s="506" t="s">
        <v>2271</v>
      </c>
      <c r="Z1653" s="506" t="s">
        <v>2271</v>
      </c>
      <c r="AA1653" s="506" t="s">
        <v>2271</v>
      </c>
      <c r="AB1653" s="506" t="s">
        <v>2271</v>
      </c>
      <c r="AC1653" s="506" t="s">
        <v>2271</v>
      </c>
      <c r="AD1653" s="506" t="s">
        <v>2271</v>
      </c>
      <c r="AE1653" s="506" t="s">
        <v>2271</v>
      </c>
      <c r="AF1653" s="506" t="s">
        <v>2271</v>
      </c>
      <c r="AG1653" s="506" t="s">
        <v>2271</v>
      </c>
      <c r="AH1653" s="506" t="s">
        <v>2271</v>
      </c>
      <c r="AI1653" s="506" t="s">
        <v>2271</v>
      </c>
      <c r="AJ1653" s="506" t="s">
        <v>2271</v>
      </c>
      <c r="AK1653" s="506" t="s">
        <v>2271</v>
      </c>
      <c r="AL1653" s="506" t="s">
        <v>2271</v>
      </c>
      <c r="AM1653" s="506" t="s">
        <v>2271</v>
      </c>
      <c r="AN1653" s="506" t="s">
        <v>2271</v>
      </c>
      <c r="AO1653" s="753"/>
    </row>
    <row r="1654" spans="2:41" ht="13.5" hidden="1" customHeight="1" outlineLevel="1" x14ac:dyDescent="0.35">
      <c r="B1654" s="753"/>
      <c r="C1654" s="318"/>
      <c r="D1654" s="738" t="s">
        <v>1331</v>
      </c>
      <c r="E1654" s="753"/>
      <c r="F1654" s="512" t="s">
        <v>3922</v>
      </c>
      <c r="G1654" s="506" t="s">
        <v>2271</v>
      </c>
      <c r="H1654" s="506" t="s">
        <v>2271</v>
      </c>
      <c r="I1654" s="506" t="s">
        <v>2271</v>
      </c>
      <c r="J1654" s="506" t="s">
        <v>2271</v>
      </c>
      <c r="K1654" s="506" t="s">
        <v>2271</v>
      </c>
      <c r="L1654" s="506" t="s">
        <v>2271</v>
      </c>
      <c r="M1654" s="506" t="s">
        <v>2271</v>
      </c>
      <c r="N1654" s="506" t="s">
        <v>2271</v>
      </c>
      <c r="O1654" s="506" t="s">
        <v>2271</v>
      </c>
      <c r="P1654" s="506" t="s">
        <v>2271</v>
      </c>
      <c r="Q1654" s="506" t="s">
        <v>2271</v>
      </c>
      <c r="R1654" s="506" t="s">
        <v>2271</v>
      </c>
      <c r="S1654" s="506" t="s">
        <v>2271</v>
      </c>
      <c r="T1654" s="506" t="s">
        <v>2271</v>
      </c>
      <c r="U1654" s="506" t="s">
        <v>2271</v>
      </c>
      <c r="V1654" s="506" t="s">
        <v>2271</v>
      </c>
      <c r="W1654" s="506" t="s">
        <v>2271</v>
      </c>
      <c r="X1654" s="506" t="s">
        <v>2271</v>
      </c>
      <c r="Y1654" s="506" t="s">
        <v>2271</v>
      </c>
      <c r="Z1654" s="506" t="s">
        <v>2271</v>
      </c>
      <c r="AA1654" s="506" t="s">
        <v>2271</v>
      </c>
      <c r="AB1654" s="506" t="s">
        <v>2271</v>
      </c>
      <c r="AC1654" s="506" t="s">
        <v>2271</v>
      </c>
      <c r="AD1654" s="506" t="s">
        <v>2271</v>
      </c>
      <c r="AE1654" s="506" t="s">
        <v>2271</v>
      </c>
      <c r="AF1654" s="506" t="s">
        <v>2271</v>
      </c>
      <c r="AG1654" s="506" t="s">
        <v>2271</v>
      </c>
      <c r="AH1654" s="506" t="s">
        <v>2271</v>
      </c>
      <c r="AI1654" s="506" t="s">
        <v>2271</v>
      </c>
      <c r="AJ1654" s="506" t="s">
        <v>2271</v>
      </c>
      <c r="AK1654" s="506" t="s">
        <v>2271</v>
      </c>
      <c r="AL1654" s="506" t="s">
        <v>2271</v>
      </c>
      <c r="AM1654" s="506" t="s">
        <v>2271</v>
      </c>
      <c r="AN1654" s="506" t="s">
        <v>2271</v>
      </c>
      <c r="AO1654" s="753"/>
    </row>
    <row r="1655" spans="2:41" ht="13.5" hidden="1" customHeight="1" outlineLevel="1" x14ac:dyDescent="0.35">
      <c r="B1655" s="753"/>
      <c r="C1655" s="318"/>
      <c r="D1655" s="740" t="s">
        <v>1332</v>
      </c>
      <c r="E1655" s="753"/>
      <c r="F1655" s="512" t="s">
        <v>3923</v>
      </c>
      <c r="G1655" s="506" t="s">
        <v>2271</v>
      </c>
      <c r="H1655" s="506" t="s">
        <v>2271</v>
      </c>
      <c r="I1655" s="506" t="s">
        <v>2271</v>
      </c>
      <c r="J1655" s="506" t="s">
        <v>2271</v>
      </c>
      <c r="K1655" s="506" t="s">
        <v>2271</v>
      </c>
      <c r="L1655" s="506" t="s">
        <v>2271</v>
      </c>
      <c r="M1655" s="506" t="s">
        <v>2271</v>
      </c>
      <c r="N1655" s="506" t="s">
        <v>2271</v>
      </c>
      <c r="O1655" s="506" t="s">
        <v>2271</v>
      </c>
      <c r="P1655" s="506" t="s">
        <v>2271</v>
      </c>
      <c r="Q1655" s="506" t="s">
        <v>2271</v>
      </c>
      <c r="R1655" s="506" t="s">
        <v>2271</v>
      </c>
      <c r="S1655" s="506" t="s">
        <v>2271</v>
      </c>
      <c r="T1655" s="506" t="s">
        <v>2271</v>
      </c>
      <c r="U1655" s="506" t="s">
        <v>2271</v>
      </c>
      <c r="V1655" s="506" t="s">
        <v>2271</v>
      </c>
      <c r="W1655" s="506" t="s">
        <v>2271</v>
      </c>
      <c r="X1655" s="506" t="s">
        <v>2271</v>
      </c>
      <c r="Y1655" s="506" t="s">
        <v>2271</v>
      </c>
      <c r="Z1655" s="506" t="s">
        <v>2271</v>
      </c>
      <c r="AA1655" s="506" t="s">
        <v>2271</v>
      </c>
      <c r="AB1655" s="506" t="s">
        <v>2271</v>
      </c>
      <c r="AC1655" s="506" t="s">
        <v>2271</v>
      </c>
      <c r="AD1655" s="506" t="s">
        <v>2271</v>
      </c>
      <c r="AE1655" s="506" t="s">
        <v>2271</v>
      </c>
      <c r="AF1655" s="506" t="s">
        <v>2271</v>
      </c>
      <c r="AG1655" s="506" t="s">
        <v>2271</v>
      </c>
      <c r="AH1655" s="506" t="s">
        <v>2271</v>
      </c>
      <c r="AI1655" s="506" t="s">
        <v>2271</v>
      </c>
      <c r="AJ1655" s="506" t="s">
        <v>2271</v>
      </c>
      <c r="AK1655" s="506" t="s">
        <v>2271</v>
      </c>
      <c r="AL1655" s="506" t="s">
        <v>2271</v>
      </c>
      <c r="AM1655" s="506" t="s">
        <v>2271</v>
      </c>
      <c r="AN1655" s="506" t="s">
        <v>2271</v>
      </c>
      <c r="AO1655" s="753"/>
    </row>
    <row r="1656" spans="2:41" ht="13.5" hidden="1" customHeight="1" outlineLevel="1" x14ac:dyDescent="0.35">
      <c r="B1656" s="753"/>
      <c r="C1656" s="318"/>
      <c r="D1656" s="749" t="s">
        <v>1308</v>
      </c>
      <c r="E1656" s="753"/>
      <c r="F1656" s="512" t="s">
        <v>3924</v>
      </c>
      <c r="G1656" s="506" t="s">
        <v>2271</v>
      </c>
      <c r="H1656" s="506" t="s">
        <v>2271</v>
      </c>
      <c r="I1656" s="506" t="s">
        <v>2271</v>
      </c>
      <c r="J1656" s="506" t="s">
        <v>2271</v>
      </c>
      <c r="K1656" s="506" t="s">
        <v>2271</v>
      </c>
      <c r="L1656" s="506" t="s">
        <v>2271</v>
      </c>
      <c r="M1656" s="506" t="s">
        <v>2271</v>
      </c>
      <c r="N1656" s="506" t="s">
        <v>2271</v>
      </c>
      <c r="O1656" s="506" t="s">
        <v>2271</v>
      </c>
      <c r="P1656" s="506" t="s">
        <v>2271</v>
      </c>
      <c r="Q1656" s="506" t="s">
        <v>2271</v>
      </c>
      <c r="R1656" s="506" t="s">
        <v>2271</v>
      </c>
      <c r="S1656" s="506" t="s">
        <v>2271</v>
      </c>
      <c r="T1656" s="506" t="s">
        <v>2271</v>
      </c>
      <c r="U1656" s="506" t="s">
        <v>2271</v>
      </c>
      <c r="V1656" s="506" t="s">
        <v>2271</v>
      </c>
      <c r="W1656" s="506" t="s">
        <v>2271</v>
      </c>
      <c r="X1656" s="506" t="s">
        <v>2271</v>
      </c>
      <c r="Y1656" s="506" t="s">
        <v>2271</v>
      </c>
      <c r="Z1656" s="506" t="s">
        <v>2271</v>
      </c>
      <c r="AA1656" s="506" t="s">
        <v>2271</v>
      </c>
      <c r="AB1656" s="506" t="s">
        <v>2271</v>
      </c>
      <c r="AC1656" s="506" t="s">
        <v>2271</v>
      </c>
      <c r="AD1656" s="506" t="s">
        <v>2271</v>
      </c>
      <c r="AE1656" s="506" t="s">
        <v>2271</v>
      </c>
      <c r="AF1656" s="506" t="s">
        <v>2271</v>
      </c>
      <c r="AG1656" s="506" t="s">
        <v>2271</v>
      </c>
      <c r="AH1656" s="506" t="s">
        <v>2271</v>
      </c>
      <c r="AI1656" s="506" t="s">
        <v>2271</v>
      </c>
      <c r="AJ1656" s="506" t="s">
        <v>2271</v>
      </c>
      <c r="AK1656" s="506" t="s">
        <v>2271</v>
      </c>
      <c r="AL1656" s="506" t="s">
        <v>2271</v>
      </c>
      <c r="AM1656" s="506" t="s">
        <v>2271</v>
      </c>
      <c r="AN1656" s="506" t="s">
        <v>2271</v>
      </c>
      <c r="AO1656" s="753"/>
    </row>
    <row r="1657" spans="2:41" ht="13.5" hidden="1" customHeight="1" outlineLevel="1" x14ac:dyDescent="0.35">
      <c r="B1657" s="753"/>
      <c r="C1657" s="318"/>
      <c r="D1657" s="749" t="s">
        <v>158</v>
      </c>
      <c r="E1657" s="753"/>
      <c r="F1657" s="512" t="s">
        <v>3925</v>
      </c>
      <c r="G1657" s="506" t="s">
        <v>2271</v>
      </c>
      <c r="H1657" s="506" t="s">
        <v>2271</v>
      </c>
      <c r="I1657" s="506" t="s">
        <v>2271</v>
      </c>
      <c r="J1657" s="506" t="s">
        <v>2271</v>
      </c>
      <c r="K1657" s="506" t="s">
        <v>2271</v>
      </c>
      <c r="L1657" s="506" t="s">
        <v>2271</v>
      </c>
      <c r="M1657" s="506" t="s">
        <v>2271</v>
      </c>
      <c r="N1657" s="506" t="s">
        <v>2271</v>
      </c>
      <c r="O1657" s="506" t="s">
        <v>2271</v>
      </c>
      <c r="P1657" s="506" t="s">
        <v>2271</v>
      </c>
      <c r="Q1657" s="506" t="s">
        <v>2271</v>
      </c>
      <c r="R1657" s="506" t="s">
        <v>2271</v>
      </c>
      <c r="S1657" s="506" t="s">
        <v>2271</v>
      </c>
      <c r="T1657" s="506" t="s">
        <v>2271</v>
      </c>
      <c r="U1657" s="506" t="s">
        <v>2271</v>
      </c>
      <c r="V1657" s="506" t="s">
        <v>2271</v>
      </c>
      <c r="W1657" s="506" t="s">
        <v>2271</v>
      </c>
      <c r="X1657" s="506" t="s">
        <v>2271</v>
      </c>
      <c r="Y1657" s="506" t="s">
        <v>2271</v>
      </c>
      <c r="Z1657" s="506" t="s">
        <v>2271</v>
      </c>
      <c r="AA1657" s="506" t="s">
        <v>2271</v>
      </c>
      <c r="AB1657" s="506" t="s">
        <v>2271</v>
      </c>
      <c r="AC1657" s="506" t="s">
        <v>2271</v>
      </c>
      <c r="AD1657" s="506" t="s">
        <v>2271</v>
      </c>
      <c r="AE1657" s="506" t="s">
        <v>2271</v>
      </c>
      <c r="AF1657" s="506" t="s">
        <v>2271</v>
      </c>
      <c r="AG1657" s="506" t="s">
        <v>2271</v>
      </c>
      <c r="AH1657" s="506" t="s">
        <v>2271</v>
      </c>
      <c r="AI1657" s="506" t="s">
        <v>2271</v>
      </c>
      <c r="AJ1657" s="506" t="s">
        <v>2271</v>
      </c>
      <c r="AK1657" s="506" t="s">
        <v>2271</v>
      </c>
      <c r="AL1657" s="506" t="s">
        <v>2271</v>
      </c>
      <c r="AM1657" s="506" t="s">
        <v>2271</v>
      </c>
      <c r="AN1657" s="506" t="s">
        <v>2271</v>
      </c>
      <c r="AO1657" s="753"/>
    </row>
    <row r="1658" spans="2:41" ht="13.5" hidden="1" customHeight="1" outlineLevel="1" x14ac:dyDescent="0.35">
      <c r="B1658" s="753"/>
      <c r="C1658" s="318"/>
      <c r="D1658" s="749" t="s">
        <v>1333</v>
      </c>
      <c r="E1658" s="753"/>
      <c r="F1658" s="512" t="s">
        <v>3926</v>
      </c>
      <c r="G1658" s="506" t="s">
        <v>2271</v>
      </c>
      <c r="H1658" s="506" t="s">
        <v>2271</v>
      </c>
      <c r="I1658" s="506" t="s">
        <v>2271</v>
      </c>
      <c r="J1658" s="506" t="s">
        <v>2271</v>
      </c>
      <c r="K1658" s="506" t="s">
        <v>2271</v>
      </c>
      <c r="L1658" s="506" t="s">
        <v>2271</v>
      </c>
      <c r="M1658" s="506" t="s">
        <v>2271</v>
      </c>
      <c r="N1658" s="506" t="s">
        <v>2271</v>
      </c>
      <c r="O1658" s="506" t="s">
        <v>2271</v>
      </c>
      <c r="P1658" s="506" t="s">
        <v>2271</v>
      </c>
      <c r="Q1658" s="506" t="s">
        <v>2271</v>
      </c>
      <c r="R1658" s="506" t="s">
        <v>2271</v>
      </c>
      <c r="S1658" s="506" t="s">
        <v>2271</v>
      </c>
      <c r="T1658" s="506" t="s">
        <v>2271</v>
      </c>
      <c r="U1658" s="506" t="s">
        <v>2271</v>
      </c>
      <c r="V1658" s="506" t="s">
        <v>2271</v>
      </c>
      <c r="W1658" s="506" t="s">
        <v>2271</v>
      </c>
      <c r="X1658" s="506" t="s">
        <v>2271</v>
      </c>
      <c r="Y1658" s="506" t="s">
        <v>2271</v>
      </c>
      <c r="Z1658" s="506" t="s">
        <v>2271</v>
      </c>
      <c r="AA1658" s="506" t="s">
        <v>2271</v>
      </c>
      <c r="AB1658" s="506" t="s">
        <v>2271</v>
      </c>
      <c r="AC1658" s="506" t="s">
        <v>2271</v>
      </c>
      <c r="AD1658" s="506" t="s">
        <v>2271</v>
      </c>
      <c r="AE1658" s="506" t="s">
        <v>2271</v>
      </c>
      <c r="AF1658" s="506" t="s">
        <v>2271</v>
      </c>
      <c r="AG1658" s="506" t="s">
        <v>2271</v>
      </c>
      <c r="AH1658" s="506" t="s">
        <v>2271</v>
      </c>
      <c r="AI1658" s="506" t="s">
        <v>2271</v>
      </c>
      <c r="AJ1658" s="506" t="s">
        <v>2271</v>
      </c>
      <c r="AK1658" s="506" t="s">
        <v>2271</v>
      </c>
      <c r="AL1658" s="506" t="s">
        <v>2271</v>
      </c>
      <c r="AM1658" s="506" t="s">
        <v>2271</v>
      </c>
      <c r="AN1658" s="506" t="s">
        <v>2271</v>
      </c>
      <c r="AO1658" s="753"/>
    </row>
    <row r="1659" spans="2:41" ht="13.5" hidden="1" customHeight="1" outlineLevel="1" x14ac:dyDescent="0.35">
      <c r="B1659" s="753"/>
      <c r="C1659" s="318"/>
      <c r="D1659" s="749" t="s">
        <v>1334</v>
      </c>
      <c r="E1659" s="753"/>
      <c r="F1659" s="512" t="s">
        <v>3927</v>
      </c>
      <c r="G1659" s="506" t="s">
        <v>2271</v>
      </c>
      <c r="H1659" s="506" t="s">
        <v>2271</v>
      </c>
      <c r="I1659" s="506" t="s">
        <v>2271</v>
      </c>
      <c r="J1659" s="506" t="s">
        <v>2271</v>
      </c>
      <c r="K1659" s="506" t="s">
        <v>2271</v>
      </c>
      <c r="L1659" s="506" t="s">
        <v>2271</v>
      </c>
      <c r="M1659" s="506" t="s">
        <v>2271</v>
      </c>
      <c r="N1659" s="506" t="s">
        <v>2271</v>
      </c>
      <c r="O1659" s="506" t="s">
        <v>2271</v>
      </c>
      <c r="P1659" s="506" t="s">
        <v>2271</v>
      </c>
      <c r="Q1659" s="506" t="s">
        <v>2271</v>
      </c>
      <c r="R1659" s="506" t="s">
        <v>2271</v>
      </c>
      <c r="S1659" s="506" t="s">
        <v>2271</v>
      </c>
      <c r="T1659" s="506" t="s">
        <v>2271</v>
      </c>
      <c r="U1659" s="506" t="s">
        <v>2271</v>
      </c>
      <c r="V1659" s="506" t="s">
        <v>2271</v>
      </c>
      <c r="W1659" s="506" t="s">
        <v>2271</v>
      </c>
      <c r="X1659" s="506" t="s">
        <v>2271</v>
      </c>
      <c r="Y1659" s="506" t="s">
        <v>2271</v>
      </c>
      <c r="Z1659" s="506" t="s">
        <v>2271</v>
      </c>
      <c r="AA1659" s="506" t="s">
        <v>2271</v>
      </c>
      <c r="AB1659" s="506" t="s">
        <v>2271</v>
      </c>
      <c r="AC1659" s="506" t="s">
        <v>2271</v>
      </c>
      <c r="AD1659" s="506" t="s">
        <v>2271</v>
      </c>
      <c r="AE1659" s="506" t="s">
        <v>2271</v>
      </c>
      <c r="AF1659" s="506" t="s">
        <v>2271</v>
      </c>
      <c r="AG1659" s="506" t="s">
        <v>2271</v>
      </c>
      <c r="AH1659" s="506" t="s">
        <v>2271</v>
      </c>
      <c r="AI1659" s="506" t="s">
        <v>2271</v>
      </c>
      <c r="AJ1659" s="506" t="s">
        <v>2271</v>
      </c>
      <c r="AK1659" s="506" t="s">
        <v>2271</v>
      </c>
      <c r="AL1659" s="506" t="s">
        <v>2271</v>
      </c>
      <c r="AM1659" s="506" t="s">
        <v>2271</v>
      </c>
      <c r="AN1659" s="506" t="s">
        <v>2271</v>
      </c>
      <c r="AO1659" s="753"/>
    </row>
    <row r="1660" spans="2:41" ht="13.5" hidden="1" customHeight="1" outlineLevel="1" x14ac:dyDescent="0.35">
      <c r="B1660" s="753"/>
      <c r="C1660" s="318"/>
      <c r="D1660" s="740" t="s">
        <v>1335</v>
      </c>
      <c r="E1660" s="318"/>
      <c r="F1660" s="512" t="s">
        <v>3928</v>
      </c>
      <c r="G1660" s="506" t="s">
        <v>2271</v>
      </c>
      <c r="H1660" s="506" t="s">
        <v>2271</v>
      </c>
      <c r="I1660" s="506" t="s">
        <v>2271</v>
      </c>
      <c r="J1660" s="506" t="s">
        <v>2271</v>
      </c>
      <c r="K1660" s="506" t="s">
        <v>2271</v>
      </c>
      <c r="L1660" s="506" t="s">
        <v>2271</v>
      </c>
      <c r="M1660" s="506" t="s">
        <v>2271</v>
      </c>
      <c r="N1660" s="506" t="s">
        <v>2271</v>
      </c>
      <c r="O1660" s="506" t="s">
        <v>2271</v>
      </c>
      <c r="P1660" s="506" t="s">
        <v>2271</v>
      </c>
      <c r="Q1660" s="506" t="s">
        <v>2271</v>
      </c>
      <c r="R1660" s="506" t="s">
        <v>2271</v>
      </c>
      <c r="S1660" s="506" t="s">
        <v>2271</v>
      </c>
      <c r="T1660" s="506" t="s">
        <v>2271</v>
      </c>
      <c r="U1660" s="506" t="s">
        <v>2271</v>
      </c>
      <c r="V1660" s="506" t="s">
        <v>2271</v>
      </c>
      <c r="W1660" s="506" t="s">
        <v>2271</v>
      </c>
      <c r="X1660" s="506" t="s">
        <v>2271</v>
      </c>
      <c r="Y1660" s="506" t="s">
        <v>2271</v>
      </c>
      <c r="Z1660" s="506" t="s">
        <v>2271</v>
      </c>
      <c r="AA1660" s="506" t="s">
        <v>2271</v>
      </c>
      <c r="AB1660" s="506" t="s">
        <v>2271</v>
      </c>
      <c r="AC1660" s="506" t="s">
        <v>2271</v>
      </c>
      <c r="AD1660" s="506" t="s">
        <v>2271</v>
      </c>
      <c r="AE1660" s="506" t="s">
        <v>2271</v>
      </c>
      <c r="AF1660" s="506" t="s">
        <v>2271</v>
      </c>
      <c r="AG1660" s="506" t="s">
        <v>2271</v>
      </c>
      <c r="AH1660" s="506" t="s">
        <v>2271</v>
      </c>
      <c r="AI1660" s="506" t="s">
        <v>2271</v>
      </c>
      <c r="AJ1660" s="506" t="s">
        <v>2271</v>
      </c>
      <c r="AK1660" s="506" t="s">
        <v>2271</v>
      </c>
      <c r="AL1660" s="506" t="s">
        <v>2271</v>
      </c>
      <c r="AM1660" s="506" t="s">
        <v>2271</v>
      </c>
      <c r="AN1660" s="506" t="s">
        <v>2271</v>
      </c>
      <c r="AO1660" s="753"/>
    </row>
    <row r="1661" spans="2:41" ht="13.5" hidden="1" customHeight="1" outlineLevel="1" x14ac:dyDescent="0.35">
      <c r="B1661" s="753"/>
      <c r="C1661" s="318"/>
      <c r="D1661" s="736" t="s">
        <v>146</v>
      </c>
      <c r="E1661" s="318"/>
      <c r="F1661" s="512" t="s">
        <v>3929</v>
      </c>
      <c r="G1661" s="506" t="s">
        <v>2271</v>
      </c>
      <c r="H1661" s="506" t="s">
        <v>2271</v>
      </c>
      <c r="I1661" s="506" t="s">
        <v>2271</v>
      </c>
      <c r="J1661" s="506" t="s">
        <v>2271</v>
      </c>
      <c r="K1661" s="506" t="s">
        <v>2271</v>
      </c>
      <c r="L1661" s="506" t="s">
        <v>2271</v>
      </c>
      <c r="M1661" s="506" t="s">
        <v>2271</v>
      </c>
      <c r="N1661" s="506" t="s">
        <v>2271</v>
      </c>
      <c r="O1661" s="506" t="s">
        <v>2271</v>
      </c>
      <c r="P1661" s="506" t="s">
        <v>2271</v>
      </c>
      <c r="Q1661" s="506" t="s">
        <v>2271</v>
      </c>
      <c r="R1661" s="506" t="s">
        <v>2271</v>
      </c>
      <c r="S1661" s="506" t="s">
        <v>2271</v>
      </c>
      <c r="T1661" s="506" t="s">
        <v>2271</v>
      </c>
      <c r="U1661" s="506" t="s">
        <v>2271</v>
      </c>
      <c r="V1661" s="506" t="s">
        <v>2271</v>
      </c>
      <c r="W1661" s="506" t="s">
        <v>2271</v>
      </c>
      <c r="X1661" s="506" t="s">
        <v>2271</v>
      </c>
      <c r="Y1661" s="506" t="s">
        <v>2271</v>
      </c>
      <c r="Z1661" s="506" t="s">
        <v>2271</v>
      </c>
      <c r="AA1661" s="506" t="s">
        <v>2271</v>
      </c>
      <c r="AB1661" s="506" t="s">
        <v>2271</v>
      </c>
      <c r="AC1661" s="506" t="s">
        <v>2271</v>
      </c>
      <c r="AD1661" s="506" t="s">
        <v>2271</v>
      </c>
      <c r="AE1661" s="506" t="s">
        <v>2271</v>
      </c>
      <c r="AF1661" s="506" t="s">
        <v>2271</v>
      </c>
      <c r="AG1661" s="506" t="s">
        <v>2271</v>
      </c>
      <c r="AH1661" s="506" t="s">
        <v>2271</v>
      </c>
      <c r="AI1661" s="506" t="s">
        <v>2271</v>
      </c>
      <c r="AJ1661" s="506" t="s">
        <v>2271</v>
      </c>
      <c r="AK1661" s="506" t="s">
        <v>2271</v>
      </c>
      <c r="AL1661" s="506" t="s">
        <v>2271</v>
      </c>
      <c r="AM1661" s="506" t="s">
        <v>2271</v>
      </c>
      <c r="AN1661" s="506" t="s">
        <v>2271</v>
      </c>
      <c r="AO1661" s="753"/>
    </row>
    <row r="1662" spans="2:41" ht="13.5" hidden="1" customHeight="1" outlineLevel="1" x14ac:dyDescent="0.35">
      <c r="B1662" s="753"/>
      <c r="C1662" s="318"/>
      <c r="D1662" s="738" t="s">
        <v>190</v>
      </c>
      <c r="E1662" s="318"/>
      <c r="F1662" s="512" t="s">
        <v>3930</v>
      </c>
      <c r="G1662" s="506" t="s">
        <v>2271</v>
      </c>
      <c r="H1662" s="506" t="s">
        <v>2271</v>
      </c>
      <c r="I1662" s="506" t="s">
        <v>2271</v>
      </c>
      <c r="J1662" s="506" t="s">
        <v>2271</v>
      </c>
      <c r="K1662" s="506" t="s">
        <v>2271</v>
      </c>
      <c r="L1662" s="506" t="s">
        <v>2271</v>
      </c>
      <c r="M1662" s="506" t="s">
        <v>2271</v>
      </c>
      <c r="N1662" s="506" t="s">
        <v>2271</v>
      </c>
      <c r="O1662" s="506" t="s">
        <v>2271</v>
      </c>
      <c r="P1662" s="506" t="s">
        <v>2271</v>
      </c>
      <c r="Q1662" s="506" t="s">
        <v>2271</v>
      </c>
      <c r="R1662" s="506" t="s">
        <v>2271</v>
      </c>
      <c r="S1662" s="506" t="s">
        <v>2271</v>
      </c>
      <c r="T1662" s="506" t="s">
        <v>2271</v>
      </c>
      <c r="U1662" s="506" t="s">
        <v>2271</v>
      </c>
      <c r="V1662" s="506" t="s">
        <v>2271</v>
      </c>
      <c r="W1662" s="506" t="s">
        <v>2271</v>
      </c>
      <c r="X1662" s="506" t="s">
        <v>2271</v>
      </c>
      <c r="Y1662" s="506" t="s">
        <v>2271</v>
      </c>
      <c r="Z1662" s="506" t="s">
        <v>2271</v>
      </c>
      <c r="AA1662" s="506" t="s">
        <v>2271</v>
      </c>
      <c r="AB1662" s="506" t="s">
        <v>2271</v>
      </c>
      <c r="AC1662" s="506" t="s">
        <v>2271</v>
      </c>
      <c r="AD1662" s="506" t="s">
        <v>2271</v>
      </c>
      <c r="AE1662" s="506" t="s">
        <v>2271</v>
      </c>
      <c r="AF1662" s="506" t="s">
        <v>2271</v>
      </c>
      <c r="AG1662" s="506" t="s">
        <v>2271</v>
      </c>
      <c r="AH1662" s="506" t="s">
        <v>2271</v>
      </c>
      <c r="AI1662" s="506" t="s">
        <v>2271</v>
      </c>
      <c r="AJ1662" s="506" t="s">
        <v>2271</v>
      </c>
      <c r="AK1662" s="506" t="s">
        <v>2271</v>
      </c>
      <c r="AL1662" s="506" t="s">
        <v>2271</v>
      </c>
      <c r="AM1662" s="506" t="s">
        <v>2271</v>
      </c>
      <c r="AN1662" s="506" t="s">
        <v>2271</v>
      </c>
      <c r="AO1662" s="318"/>
    </row>
    <row r="1663" spans="2:41" ht="13.5" hidden="1" customHeight="1" outlineLevel="1" x14ac:dyDescent="0.35">
      <c r="B1663" s="753"/>
      <c r="C1663" s="318"/>
      <c r="D1663" s="740" t="s">
        <v>789</v>
      </c>
      <c r="E1663" s="318"/>
      <c r="F1663" s="512" t="s">
        <v>3931</v>
      </c>
      <c r="G1663" s="506" t="s">
        <v>2271</v>
      </c>
      <c r="H1663" s="506" t="s">
        <v>2271</v>
      </c>
      <c r="I1663" s="506" t="s">
        <v>2271</v>
      </c>
      <c r="J1663" s="506" t="s">
        <v>2271</v>
      </c>
      <c r="K1663" s="506" t="s">
        <v>2271</v>
      </c>
      <c r="L1663" s="506" t="s">
        <v>2271</v>
      </c>
      <c r="M1663" s="506" t="s">
        <v>2271</v>
      </c>
      <c r="N1663" s="506" t="s">
        <v>2271</v>
      </c>
      <c r="O1663" s="506" t="s">
        <v>2271</v>
      </c>
      <c r="P1663" s="506" t="s">
        <v>2271</v>
      </c>
      <c r="Q1663" s="506" t="s">
        <v>2271</v>
      </c>
      <c r="R1663" s="506" t="s">
        <v>2271</v>
      </c>
      <c r="S1663" s="506" t="s">
        <v>2271</v>
      </c>
      <c r="T1663" s="506" t="s">
        <v>2271</v>
      </c>
      <c r="U1663" s="506" t="s">
        <v>2271</v>
      </c>
      <c r="V1663" s="506" t="s">
        <v>2271</v>
      </c>
      <c r="W1663" s="506" t="s">
        <v>2271</v>
      </c>
      <c r="X1663" s="506" t="s">
        <v>2271</v>
      </c>
      <c r="Y1663" s="506" t="s">
        <v>2271</v>
      </c>
      <c r="Z1663" s="506" t="s">
        <v>2271</v>
      </c>
      <c r="AA1663" s="506" t="s">
        <v>2271</v>
      </c>
      <c r="AB1663" s="506" t="s">
        <v>2271</v>
      </c>
      <c r="AC1663" s="506" t="s">
        <v>2271</v>
      </c>
      <c r="AD1663" s="506" t="s">
        <v>2271</v>
      </c>
      <c r="AE1663" s="506" t="s">
        <v>2271</v>
      </c>
      <c r="AF1663" s="506" t="s">
        <v>2271</v>
      </c>
      <c r="AG1663" s="506" t="s">
        <v>2271</v>
      </c>
      <c r="AH1663" s="506" t="s">
        <v>2271</v>
      </c>
      <c r="AI1663" s="506" t="s">
        <v>2271</v>
      </c>
      <c r="AJ1663" s="506" t="s">
        <v>2271</v>
      </c>
      <c r="AK1663" s="506" t="s">
        <v>2271</v>
      </c>
      <c r="AL1663" s="506" t="s">
        <v>2271</v>
      </c>
      <c r="AM1663" s="506" t="s">
        <v>2271</v>
      </c>
      <c r="AN1663" s="506" t="s">
        <v>2271</v>
      </c>
      <c r="AO1663" s="318"/>
    </row>
    <row r="1664" spans="2:41" ht="13.5" hidden="1" customHeight="1" outlineLevel="1" x14ac:dyDescent="0.35">
      <c r="B1664" s="753"/>
      <c r="C1664" s="318"/>
      <c r="D1664" s="749" t="s">
        <v>1291</v>
      </c>
      <c r="E1664" s="318"/>
      <c r="F1664" s="512" t="s">
        <v>3932</v>
      </c>
      <c r="G1664" s="506" t="s">
        <v>2271</v>
      </c>
      <c r="H1664" s="506" t="s">
        <v>2271</v>
      </c>
      <c r="I1664" s="506" t="s">
        <v>2271</v>
      </c>
      <c r="J1664" s="506" t="s">
        <v>2271</v>
      </c>
      <c r="K1664" s="506" t="s">
        <v>2271</v>
      </c>
      <c r="L1664" s="506" t="s">
        <v>2271</v>
      </c>
      <c r="M1664" s="506" t="s">
        <v>2271</v>
      </c>
      <c r="N1664" s="506" t="s">
        <v>2271</v>
      </c>
      <c r="O1664" s="506" t="s">
        <v>2271</v>
      </c>
      <c r="P1664" s="506" t="s">
        <v>2271</v>
      </c>
      <c r="Q1664" s="506" t="s">
        <v>2271</v>
      </c>
      <c r="R1664" s="506" t="s">
        <v>2271</v>
      </c>
      <c r="S1664" s="506" t="s">
        <v>2271</v>
      </c>
      <c r="T1664" s="506" t="s">
        <v>2271</v>
      </c>
      <c r="U1664" s="506" t="s">
        <v>2271</v>
      </c>
      <c r="V1664" s="506" t="s">
        <v>2271</v>
      </c>
      <c r="W1664" s="506" t="s">
        <v>2271</v>
      </c>
      <c r="X1664" s="506" t="s">
        <v>2271</v>
      </c>
      <c r="Y1664" s="506" t="s">
        <v>2271</v>
      </c>
      <c r="Z1664" s="506" t="s">
        <v>2271</v>
      </c>
      <c r="AA1664" s="506" t="s">
        <v>2271</v>
      </c>
      <c r="AB1664" s="506" t="s">
        <v>2271</v>
      </c>
      <c r="AC1664" s="506" t="s">
        <v>2271</v>
      </c>
      <c r="AD1664" s="506" t="s">
        <v>2271</v>
      </c>
      <c r="AE1664" s="506" t="s">
        <v>2271</v>
      </c>
      <c r="AF1664" s="506" t="s">
        <v>2271</v>
      </c>
      <c r="AG1664" s="506" t="s">
        <v>2271</v>
      </c>
      <c r="AH1664" s="506" t="s">
        <v>2271</v>
      </c>
      <c r="AI1664" s="506" t="s">
        <v>2271</v>
      </c>
      <c r="AJ1664" s="506" t="s">
        <v>2271</v>
      </c>
      <c r="AK1664" s="506" t="s">
        <v>2271</v>
      </c>
      <c r="AL1664" s="506" t="s">
        <v>2271</v>
      </c>
      <c r="AM1664" s="506" t="s">
        <v>2271</v>
      </c>
      <c r="AN1664" s="506" t="s">
        <v>2271</v>
      </c>
      <c r="AO1664" s="318"/>
    </row>
    <row r="1665" spans="2:41" ht="13.5" hidden="1" customHeight="1" outlineLevel="1" x14ac:dyDescent="0.35">
      <c r="B1665" s="753"/>
      <c r="C1665" s="318"/>
      <c r="D1665" s="749" t="s">
        <v>1336</v>
      </c>
      <c r="E1665" s="318"/>
      <c r="F1665" s="512" t="s">
        <v>3933</v>
      </c>
      <c r="G1665" s="506" t="s">
        <v>2271</v>
      </c>
      <c r="H1665" s="506" t="s">
        <v>2271</v>
      </c>
      <c r="I1665" s="506" t="s">
        <v>2271</v>
      </c>
      <c r="J1665" s="506" t="s">
        <v>2271</v>
      </c>
      <c r="K1665" s="506" t="s">
        <v>2271</v>
      </c>
      <c r="L1665" s="506" t="s">
        <v>2271</v>
      </c>
      <c r="M1665" s="506" t="s">
        <v>2271</v>
      </c>
      <c r="N1665" s="506" t="s">
        <v>2271</v>
      </c>
      <c r="O1665" s="506" t="s">
        <v>2271</v>
      </c>
      <c r="P1665" s="506" t="s">
        <v>2271</v>
      </c>
      <c r="Q1665" s="506" t="s">
        <v>2271</v>
      </c>
      <c r="R1665" s="506" t="s">
        <v>2271</v>
      </c>
      <c r="S1665" s="506" t="s">
        <v>2271</v>
      </c>
      <c r="T1665" s="506" t="s">
        <v>2271</v>
      </c>
      <c r="U1665" s="506" t="s">
        <v>2271</v>
      </c>
      <c r="V1665" s="506" t="s">
        <v>2271</v>
      </c>
      <c r="W1665" s="506" t="s">
        <v>2271</v>
      </c>
      <c r="X1665" s="506" t="s">
        <v>2271</v>
      </c>
      <c r="Y1665" s="506" t="s">
        <v>2271</v>
      </c>
      <c r="Z1665" s="506" t="s">
        <v>2271</v>
      </c>
      <c r="AA1665" s="506" t="s">
        <v>2271</v>
      </c>
      <c r="AB1665" s="506" t="s">
        <v>2271</v>
      </c>
      <c r="AC1665" s="506" t="s">
        <v>2271</v>
      </c>
      <c r="AD1665" s="506" t="s">
        <v>2271</v>
      </c>
      <c r="AE1665" s="506" t="s">
        <v>2271</v>
      </c>
      <c r="AF1665" s="506" t="s">
        <v>2271</v>
      </c>
      <c r="AG1665" s="506" t="s">
        <v>2271</v>
      </c>
      <c r="AH1665" s="506" t="s">
        <v>2271</v>
      </c>
      <c r="AI1665" s="506" t="s">
        <v>2271</v>
      </c>
      <c r="AJ1665" s="506" t="s">
        <v>2271</v>
      </c>
      <c r="AK1665" s="506" t="s">
        <v>2271</v>
      </c>
      <c r="AL1665" s="506" t="s">
        <v>2271</v>
      </c>
      <c r="AM1665" s="506" t="s">
        <v>2271</v>
      </c>
      <c r="AN1665" s="506" t="s">
        <v>2271</v>
      </c>
      <c r="AO1665" s="318"/>
    </row>
    <row r="1666" spans="2:41" ht="13.5" hidden="1" customHeight="1" outlineLevel="1" x14ac:dyDescent="0.35">
      <c r="B1666" s="753"/>
      <c r="C1666" s="318"/>
      <c r="D1666" s="749" t="s">
        <v>1337</v>
      </c>
      <c r="E1666" s="318"/>
      <c r="F1666" s="512" t="s">
        <v>3934</v>
      </c>
      <c r="G1666" s="506" t="s">
        <v>2271</v>
      </c>
      <c r="H1666" s="506" t="s">
        <v>2271</v>
      </c>
      <c r="I1666" s="506" t="s">
        <v>2271</v>
      </c>
      <c r="J1666" s="506" t="s">
        <v>2271</v>
      </c>
      <c r="K1666" s="506" t="s">
        <v>2271</v>
      </c>
      <c r="L1666" s="506" t="s">
        <v>2271</v>
      </c>
      <c r="M1666" s="506" t="s">
        <v>2271</v>
      </c>
      <c r="N1666" s="506" t="s">
        <v>2271</v>
      </c>
      <c r="O1666" s="506" t="s">
        <v>2271</v>
      </c>
      <c r="P1666" s="506" t="s">
        <v>2271</v>
      </c>
      <c r="Q1666" s="506" t="s">
        <v>2271</v>
      </c>
      <c r="R1666" s="506" t="s">
        <v>2271</v>
      </c>
      <c r="S1666" s="506" t="s">
        <v>2271</v>
      </c>
      <c r="T1666" s="506" t="s">
        <v>2271</v>
      </c>
      <c r="U1666" s="506" t="s">
        <v>2271</v>
      </c>
      <c r="V1666" s="506" t="s">
        <v>2271</v>
      </c>
      <c r="W1666" s="506" t="s">
        <v>2271</v>
      </c>
      <c r="X1666" s="506" t="s">
        <v>2271</v>
      </c>
      <c r="Y1666" s="506" t="s">
        <v>2271</v>
      </c>
      <c r="Z1666" s="506" t="s">
        <v>2271</v>
      </c>
      <c r="AA1666" s="506" t="s">
        <v>2271</v>
      </c>
      <c r="AB1666" s="506" t="s">
        <v>2271</v>
      </c>
      <c r="AC1666" s="506" t="s">
        <v>2271</v>
      </c>
      <c r="AD1666" s="506" t="s">
        <v>2271</v>
      </c>
      <c r="AE1666" s="506" t="s">
        <v>2271</v>
      </c>
      <c r="AF1666" s="506" t="s">
        <v>2271</v>
      </c>
      <c r="AG1666" s="506" t="s">
        <v>2271</v>
      </c>
      <c r="AH1666" s="506" t="s">
        <v>2271</v>
      </c>
      <c r="AI1666" s="506" t="s">
        <v>2271</v>
      </c>
      <c r="AJ1666" s="506" t="s">
        <v>2271</v>
      </c>
      <c r="AK1666" s="506" t="s">
        <v>2271</v>
      </c>
      <c r="AL1666" s="506" t="s">
        <v>2271</v>
      </c>
      <c r="AM1666" s="506" t="s">
        <v>2271</v>
      </c>
      <c r="AN1666" s="506" t="s">
        <v>2271</v>
      </c>
      <c r="AO1666" s="318"/>
    </row>
    <row r="1667" spans="2:41" ht="13.5" hidden="1" customHeight="1" outlineLevel="1" x14ac:dyDescent="0.35">
      <c r="B1667" s="753"/>
      <c r="C1667" s="318"/>
      <c r="D1667" s="749" t="s">
        <v>1322</v>
      </c>
      <c r="E1667" s="318"/>
      <c r="F1667" s="512" t="s">
        <v>3935</v>
      </c>
      <c r="G1667" s="506" t="s">
        <v>2271</v>
      </c>
      <c r="H1667" s="506" t="s">
        <v>2271</v>
      </c>
      <c r="I1667" s="506" t="s">
        <v>2271</v>
      </c>
      <c r="J1667" s="506" t="s">
        <v>2271</v>
      </c>
      <c r="K1667" s="506" t="s">
        <v>2271</v>
      </c>
      <c r="L1667" s="506" t="s">
        <v>2271</v>
      </c>
      <c r="M1667" s="506" t="s">
        <v>2271</v>
      </c>
      <c r="N1667" s="506" t="s">
        <v>2271</v>
      </c>
      <c r="O1667" s="506" t="s">
        <v>2271</v>
      </c>
      <c r="P1667" s="506" t="s">
        <v>2271</v>
      </c>
      <c r="Q1667" s="506" t="s">
        <v>2271</v>
      </c>
      <c r="R1667" s="506" t="s">
        <v>2271</v>
      </c>
      <c r="S1667" s="506" t="s">
        <v>2271</v>
      </c>
      <c r="T1667" s="506" t="s">
        <v>2271</v>
      </c>
      <c r="U1667" s="506" t="s">
        <v>2271</v>
      </c>
      <c r="V1667" s="506" t="s">
        <v>2271</v>
      </c>
      <c r="W1667" s="506" t="s">
        <v>2271</v>
      </c>
      <c r="X1667" s="506" t="s">
        <v>2271</v>
      </c>
      <c r="Y1667" s="506" t="s">
        <v>2271</v>
      </c>
      <c r="Z1667" s="506" t="s">
        <v>2271</v>
      </c>
      <c r="AA1667" s="506" t="s">
        <v>2271</v>
      </c>
      <c r="AB1667" s="506" t="s">
        <v>2271</v>
      </c>
      <c r="AC1667" s="506" t="s">
        <v>2271</v>
      </c>
      <c r="AD1667" s="506" t="s">
        <v>2271</v>
      </c>
      <c r="AE1667" s="506" t="s">
        <v>2271</v>
      </c>
      <c r="AF1667" s="506" t="s">
        <v>2271</v>
      </c>
      <c r="AG1667" s="506" t="s">
        <v>2271</v>
      </c>
      <c r="AH1667" s="506" t="s">
        <v>2271</v>
      </c>
      <c r="AI1667" s="506" t="s">
        <v>2271</v>
      </c>
      <c r="AJ1667" s="506" t="s">
        <v>2271</v>
      </c>
      <c r="AK1667" s="506" t="s">
        <v>2271</v>
      </c>
      <c r="AL1667" s="506" t="s">
        <v>2271</v>
      </c>
      <c r="AM1667" s="506" t="s">
        <v>2271</v>
      </c>
      <c r="AN1667" s="506" t="s">
        <v>2271</v>
      </c>
      <c r="AO1667" s="318"/>
    </row>
    <row r="1668" spans="2:41" ht="13.5" hidden="1" customHeight="1" outlineLevel="1" x14ac:dyDescent="0.35">
      <c r="B1668" s="753"/>
      <c r="C1668" s="318"/>
      <c r="D1668" s="749" t="s">
        <v>1338</v>
      </c>
      <c r="E1668" s="318"/>
      <c r="F1668" s="512" t="s">
        <v>3936</v>
      </c>
      <c r="G1668" s="506" t="s">
        <v>2271</v>
      </c>
      <c r="H1668" s="506" t="s">
        <v>2271</v>
      </c>
      <c r="I1668" s="506" t="s">
        <v>2271</v>
      </c>
      <c r="J1668" s="506" t="s">
        <v>2271</v>
      </c>
      <c r="K1668" s="506" t="s">
        <v>2271</v>
      </c>
      <c r="L1668" s="506" t="s">
        <v>2271</v>
      </c>
      <c r="M1668" s="506" t="s">
        <v>2271</v>
      </c>
      <c r="N1668" s="506" t="s">
        <v>2271</v>
      </c>
      <c r="O1668" s="506" t="s">
        <v>2271</v>
      </c>
      <c r="P1668" s="506" t="s">
        <v>2271</v>
      </c>
      <c r="Q1668" s="506" t="s">
        <v>2271</v>
      </c>
      <c r="R1668" s="506" t="s">
        <v>2271</v>
      </c>
      <c r="S1668" s="506" t="s">
        <v>2271</v>
      </c>
      <c r="T1668" s="506" t="s">
        <v>2271</v>
      </c>
      <c r="U1668" s="506" t="s">
        <v>2271</v>
      </c>
      <c r="V1668" s="506" t="s">
        <v>2271</v>
      </c>
      <c r="W1668" s="506" t="s">
        <v>2271</v>
      </c>
      <c r="X1668" s="506" t="s">
        <v>2271</v>
      </c>
      <c r="Y1668" s="506" t="s">
        <v>2271</v>
      </c>
      <c r="Z1668" s="506" t="s">
        <v>2271</v>
      </c>
      <c r="AA1668" s="506" t="s">
        <v>2271</v>
      </c>
      <c r="AB1668" s="506" t="s">
        <v>2271</v>
      </c>
      <c r="AC1668" s="506" t="s">
        <v>2271</v>
      </c>
      <c r="AD1668" s="506" t="s">
        <v>2271</v>
      </c>
      <c r="AE1668" s="506" t="s">
        <v>2271</v>
      </c>
      <c r="AF1668" s="506" t="s">
        <v>2271</v>
      </c>
      <c r="AG1668" s="506" t="s">
        <v>2271</v>
      </c>
      <c r="AH1668" s="506" t="s">
        <v>2271</v>
      </c>
      <c r="AI1668" s="506" t="s">
        <v>2271</v>
      </c>
      <c r="AJ1668" s="506" t="s">
        <v>2271</v>
      </c>
      <c r="AK1668" s="506" t="s">
        <v>2271</v>
      </c>
      <c r="AL1668" s="506" t="s">
        <v>2271</v>
      </c>
      <c r="AM1668" s="506" t="s">
        <v>2271</v>
      </c>
      <c r="AN1668" s="506" t="s">
        <v>2271</v>
      </c>
      <c r="AO1668" s="318"/>
    </row>
    <row r="1669" spans="2:41" ht="13.5" hidden="1" customHeight="1" outlineLevel="1" x14ac:dyDescent="0.35">
      <c r="B1669" s="753"/>
      <c r="C1669" s="318"/>
      <c r="D1669" s="740" t="s">
        <v>1339</v>
      </c>
      <c r="E1669" s="318"/>
      <c r="F1669" s="512" t="s">
        <v>3937</v>
      </c>
      <c r="G1669" s="506" t="s">
        <v>2271</v>
      </c>
      <c r="H1669" s="506" t="s">
        <v>2271</v>
      </c>
      <c r="I1669" s="506" t="s">
        <v>2271</v>
      </c>
      <c r="J1669" s="506" t="s">
        <v>2271</v>
      </c>
      <c r="K1669" s="506" t="s">
        <v>2271</v>
      </c>
      <c r="L1669" s="506" t="s">
        <v>2271</v>
      </c>
      <c r="M1669" s="506" t="s">
        <v>2271</v>
      </c>
      <c r="N1669" s="506" t="s">
        <v>2271</v>
      </c>
      <c r="O1669" s="506" t="s">
        <v>2271</v>
      </c>
      <c r="P1669" s="506" t="s">
        <v>2271</v>
      </c>
      <c r="Q1669" s="506" t="s">
        <v>2271</v>
      </c>
      <c r="R1669" s="506" t="s">
        <v>2271</v>
      </c>
      <c r="S1669" s="506" t="s">
        <v>2271</v>
      </c>
      <c r="T1669" s="506" t="s">
        <v>2271</v>
      </c>
      <c r="U1669" s="506" t="s">
        <v>2271</v>
      </c>
      <c r="V1669" s="506" t="s">
        <v>2271</v>
      </c>
      <c r="W1669" s="506" t="s">
        <v>2271</v>
      </c>
      <c r="X1669" s="506" t="s">
        <v>2271</v>
      </c>
      <c r="Y1669" s="506" t="s">
        <v>2271</v>
      </c>
      <c r="Z1669" s="506" t="s">
        <v>2271</v>
      </c>
      <c r="AA1669" s="506" t="s">
        <v>2271</v>
      </c>
      <c r="AB1669" s="506" t="s">
        <v>2271</v>
      </c>
      <c r="AC1669" s="506" t="s">
        <v>2271</v>
      </c>
      <c r="AD1669" s="506" t="s">
        <v>2271</v>
      </c>
      <c r="AE1669" s="506" t="s">
        <v>2271</v>
      </c>
      <c r="AF1669" s="506" t="s">
        <v>2271</v>
      </c>
      <c r="AG1669" s="506" t="s">
        <v>2271</v>
      </c>
      <c r="AH1669" s="506" t="s">
        <v>2271</v>
      </c>
      <c r="AI1669" s="506" t="s">
        <v>2271</v>
      </c>
      <c r="AJ1669" s="506" t="s">
        <v>2271</v>
      </c>
      <c r="AK1669" s="506" t="s">
        <v>2271</v>
      </c>
      <c r="AL1669" s="506" t="s">
        <v>2271</v>
      </c>
      <c r="AM1669" s="506" t="s">
        <v>2271</v>
      </c>
      <c r="AN1669" s="506" t="s">
        <v>2271</v>
      </c>
      <c r="AO1669" s="318"/>
    </row>
    <row r="1670" spans="2:41" ht="13.5" hidden="1" customHeight="1" outlineLevel="1" x14ac:dyDescent="0.35">
      <c r="B1670" s="753"/>
      <c r="C1670" s="318"/>
      <c r="D1670" s="749" t="s">
        <v>1340</v>
      </c>
      <c r="E1670" s="318"/>
      <c r="F1670" s="512" t="s">
        <v>3938</v>
      </c>
      <c r="G1670" s="506" t="s">
        <v>2271</v>
      </c>
      <c r="H1670" s="506" t="s">
        <v>2271</v>
      </c>
      <c r="I1670" s="506" t="s">
        <v>2271</v>
      </c>
      <c r="J1670" s="506" t="s">
        <v>2271</v>
      </c>
      <c r="K1670" s="506" t="s">
        <v>2271</v>
      </c>
      <c r="L1670" s="506" t="s">
        <v>2271</v>
      </c>
      <c r="M1670" s="506" t="s">
        <v>2271</v>
      </c>
      <c r="N1670" s="506" t="s">
        <v>2271</v>
      </c>
      <c r="O1670" s="506" t="s">
        <v>2271</v>
      </c>
      <c r="P1670" s="506" t="s">
        <v>2271</v>
      </c>
      <c r="Q1670" s="506" t="s">
        <v>2271</v>
      </c>
      <c r="R1670" s="506" t="s">
        <v>2271</v>
      </c>
      <c r="S1670" s="506" t="s">
        <v>2271</v>
      </c>
      <c r="T1670" s="506" t="s">
        <v>2271</v>
      </c>
      <c r="U1670" s="506" t="s">
        <v>2271</v>
      </c>
      <c r="V1670" s="506" t="s">
        <v>2271</v>
      </c>
      <c r="W1670" s="506" t="s">
        <v>2271</v>
      </c>
      <c r="X1670" s="506" t="s">
        <v>2271</v>
      </c>
      <c r="Y1670" s="506" t="s">
        <v>2271</v>
      </c>
      <c r="Z1670" s="506" t="s">
        <v>2271</v>
      </c>
      <c r="AA1670" s="506" t="s">
        <v>2271</v>
      </c>
      <c r="AB1670" s="506" t="s">
        <v>2271</v>
      </c>
      <c r="AC1670" s="506" t="s">
        <v>2271</v>
      </c>
      <c r="AD1670" s="506" t="s">
        <v>2271</v>
      </c>
      <c r="AE1670" s="506" t="s">
        <v>2271</v>
      </c>
      <c r="AF1670" s="506" t="s">
        <v>2271</v>
      </c>
      <c r="AG1670" s="506" t="s">
        <v>2271</v>
      </c>
      <c r="AH1670" s="506" t="s">
        <v>2271</v>
      </c>
      <c r="AI1670" s="506" t="s">
        <v>2271</v>
      </c>
      <c r="AJ1670" s="506" t="s">
        <v>2271</v>
      </c>
      <c r="AK1670" s="506" t="s">
        <v>2271</v>
      </c>
      <c r="AL1670" s="506" t="s">
        <v>2271</v>
      </c>
      <c r="AM1670" s="506" t="s">
        <v>2271</v>
      </c>
      <c r="AN1670" s="506" t="s">
        <v>2271</v>
      </c>
      <c r="AO1670" s="318"/>
    </row>
    <row r="1671" spans="2:41" ht="13.5" hidden="1" customHeight="1" outlineLevel="1" x14ac:dyDescent="0.35">
      <c r="B1671" s="753"/>
      <c r="C1671" s="318"/>
      <c r="D1671" s="749" t="s">
        <v>1341</v>
      </c>
      <c r="E1671" s="318"/>
      <c r="F1671" s="512" t="s">
        <v>3939</v>
      </c>
      <c r="G1671" s="506" t="s">
        <v>2271</v>
      </c>
      <c r="H1671" s="506" t="s">
        <v>2271</v>
      </c>
      <c r="I1671" s="506" t="s">
        <v>2271</v>
      </c>
      <c r="J1671" s="506" t="s">
        <v>2271</v>
      </c>
      <c r="K1671" s="506" t="s">
        <v>2271</v>
      </c>
      <c r="L1671" s="506" t="s">
        <v>2271</v>
      </c>
      <c r="M1671" s="506" t="s">
        <v>2271</v>
      </c>
      <c r="N1671" s="506" t="s">
        <v>2271</v>
      </c>
      <c r="O1671" s="506" t="s">
        <v>2271</v>
      </c>
      <c r="P1671" s="506" t="s">
        <v>2271</v>
      </c>
      <c r="Q1671" s="506" t="s">
        <v>2271</v>
      </c>
      <c r="R1671" s="506" t="s">
        <v>2271</v>
      </c>
      <c r="S1671" s="506" t="s">
        <v>2271</v>
      </c>
      <c r="T1671" s="506" t="s">
        <v>2271</v>
      </c>
      <c r="U1671" s="506" t="s">
        <v>2271</v>
      </c>
      <c r="V1671" s="506" t="s">
        <v>2271</v>
      </c>
      <c r="W1671" s="506" t="s">
        <v>2271</v>
      </c>
      <c r="X1671" s="506" t="s">
        <v>2271</v>
      </c>
      <c r="Y1671" s="506" t="s">
        <v>2271</v>
      </c>
      <c r="Z1671" s="506" t="s">
        <v>2271</v>
      </c>
      <c r="AA1671" s="506" t="s">
        <v>2271</v>
      </c>
      <c r="AB1671" s="506" t="s">
        <v>2271</v>
      </c>
      <c r="AC1671" s="506" t="s">
        <v>2271</v>
      </c>
      <c r="AD1671" s="506" t="s">
        <v>2271</v>
      </c>
      <c r="AE1671" s="506" t="s">
        <v>2271</v>
      </c>
      <c r="AF1671" s="506" t="s">
        <v>2271</v>
      </c>
      <c r="AG1671" s="506" t="s">
        <v>2271</v>
      </c>
      <c r="AH1671" s="506" t="s">
        <v>2271</v>
      </c>
      <c r="AI1671" s="506" t="s">
        <v>2271</v>
      </c>
      <c r="AJ1671" s="506" t="s">
        <v>2271</v>
      </c>
      <c r="AK1671" s="506" t="s">
        <v>2271</v>
      </c>
      <c r="AL1671" s="506" t="s">
        <v>2271</v>
      </c>
      <c r="AM1671" s="506" t="s">
        <v>2271</v>
      </c>
      <c r="AN1671" s="506" t="s">
        <v>2271</v>
      </c>
      <c r="AO1671" s="318"/>
    </row>
    <row r="1672" spans="2:41" ht="13.5" hidden="1" customHeight="1" outlineLevel="1" x14ac:dyDescent="0.35">
      <c r="B1672" s="753"/>
      <c r="C1672" s="318"/>
      <c r="D1672" s="749" t="s">
        <v>1342</v>
      </c>
      <c r="E1672" s="318"/>
      <c r="F1672" s="512" t="s">
        <v>3940</v>
      </c>
      <c r="G1672" s="506" t="s">
        <v>2271</v>
      </c>
      <c r="H1672" s="506" t="s">
        <v>2271</v>
      </c>
      <c r="I1672" s="506" t="s">
        <v>2271</v>
      </c>
      <c r="J1672" s="506" t="s">
        <v>2271</v>
      </c>
      <c r="K1672" s="506" t="s">
        <v>2271</v>
      </c>
      <c r="L1672" s="506" t="s">
        <v>2271</v>
      </c>
      <c r="M1672" s="506" t="s">
        <v>2271</v>
      </c>
      <c r="N1672" s="506" t="s">
        <v>2271</v>
      </c>
      <c r="O1672" s="506" t="s">
        <v>2271</v>
      </c>
      <c r="P1672" s="506" t="s">
        <v>2271</v>
      </c>
      <c r="Q1672" s="506" t="s">
        <v>2271</v>
      </c>
      <c r="R1672" s="506" t="s">
        <v>2271</v>
      </c>
      <c r="S1672" s="506" t="s">
        <v>2271</v>
      </c>
      <c r="T1672" s="506" t="s">
        <v>2271</v>
      </c>
      <c r="U1672" s="506" t="s">
        <v>2271</v>
      </c>
      <c r="V1672" s="506" t="s">
        <v>2271</v>
      </c>
      <c r="W1672" s="506" t="s">
        <v>2271</v>
      </c>
      <c r="X1672" s="506" t="s">
        <v>2271</v>
      </c>
      <c r="Y1672" s="506" t="s">
        <v>2271</v>
      </c>
      <c r="Z1672" s="506" t="s">
        <v>2271</v>
      </c>
      <c r="AA1672" s="506" t="s">
        <v>2271</v>
      </c>
      <c r="AB1672" s="506" t="s">
        <v>2271</v>
      </c>
      <c r="AC1672" s="506" t="s">
        <v>2271</v>
      </c>
      <c r="AD1672" s="506" t="s">
        <v>2271</v>
      </c>
      <c r="AE1672" s="506" t="s">
        <v>2271</v>
      </c>
      <c r="AF1672" s="506" t="s">
        <v>2271</v>
      </c>
      <c r="AG1672" s="506" t="s">
        <v>2271</v>
      </c>
      <c r="AH1672" s="506" t="s">
        <v>2271</v>
      </c>
      <c r="AI1672" s="506" t="s">
        <v>2271</v>
      </c>
      <c r="AJ1672" s="506" t="s">
        <v>2271</v>
      </c>
      <c r="AK1672" s="506" t="s">
        <v>2271</v>
      </c>
      <c r="AL1672" s="506" t="s">
        <v>2271</v>
      </c>
      <c r="AM1672" s="506" t="s">
        <v>2271</v>
      </c>
      <c r="AN1672" s="506" t="s">
        <v>2271</v>
      </c>
      <c r="AO1672" s="318"/>
    </row>
    <row r="1673" spans="2:41" ht="13.5" hidden="1" customHeight="1" outlineLevel="1" x14ac:dyDescent="0.35">
      <c r="B1673" s="753"/>
      <c r="C1673" s="318"/>
      <c r="D1673" s="738" t="s">
        <v>195</v>
      </c>
      <c r="E1673" s="318"/>
      <c r="F1673" s="512" t="s">
        <v>3941</v>
      </c>
      <c r="G1673" s="506" t="s">
        <v>2271</v>
      </c>
      <c r="H1673" s="506" t="s">
        <v>2271</v>
      </c>
      <c r="I1673" s="506" t="s">
        <v>2271</v>
      </c>
      <c r="J1673" s="506" t="s">
        <v>2271</v>
      </c>
      <c r="K1673" s="506" t="s">
        <v>2271</v>
      </c>
      <c r="L1673" s="506" t="s">
        <v>2271</v>
      </c>
      <c r="M1673" s="506" t="s">
        <v>2271</v>
      </c>
      <c r="N1673" s="506" t="s">
        <v>2271</v>
      </c>
      <c r="O1673" s="506" t="s">
        <v>2271</v>
      </c>
      <c r="P1673" s="506" t="s">
        <v>2271</v>
      </c>
      <c r="Q1673" s="506" t="s">
        <v>2271</v>
      </c>
      <c r="R1673" s="506" t="s">
        <v>2271</v>
      </c>
      <c r="S1673" s="506" t="s">
        <v>2271</v>
      </c>
      <c r="T1673" s="506" t="s">
        <v>2271</v>
      </c>
      <c r="U1673" s="506" t="s">
        <v>2271</v>
      </c>
      <c r="V1673" s="506" t="s">
        <v>2271</v>
      </c>
      <c r="W1673" s="506" t="s">
        <v>2271</v>
      </c>
      <c r="X1673" s="506" t="s">
        <v>2271</v>
      </c>
      <c r="Y1673" s="506" t="s">
        <v>2271</v>
      </c>
      <c r="Z1673" s="506" t="s">
        <v>2271</v>
      </c>
      <c r="AA1673" s="506" t="s">
        <v>2271</v>
      </c>
      <c r="AB1673" s="506" t="s">
        <v>2271</v>
      </c>
      <c r="AC1673" s="506" t="s">
        <v>2271</v>
      </c>
      <c r="AD1673" s="506" t="s">
        <v>2271</v>
      </c>
      <c r="AE1673" s="506" t="s">
        <v>2271</v>
      </c>
      <c r="AF1673" s="506" t="s">
        <v>2271</v>
      </c>
      <c r="AG1673" s="506" t="s">
        <v>2271</v>
      </c>
      <c r="AH1673" s="506" t="s">
        <v>2271</v>
      </c>
      <c r="AI1673" s="506" t="s">
        <v>2271</v>
      </c>
      <c r="AJ1673" s="506" t="s">
        <v>2271</v>
      </c>
      <c r="AK1673" s="506" t="s">
        <v>2271</v>
      </c>
      <c r="AL1673" s="506" t="s">
        <v>2271</v>
      </c>
      <c r="AM1673" s="506" t="s">
        <v>2271</v>
      </c>
      <c r="AN1673" s="506" t="s">
        <v>2271</v>
      </c>
      <c r="AO1673" s="318"/>
    </row>
    <row r="1674" spans="2:41" ht="13.5" hidden="1" customHeight="1" outlineLevel="1" x14ac:dyDescent="0.35">
      <c r="B1674" s="753"/>
      <c r="C1674" s="318"/>
      <c r="D1674" s="736" t="s">
        <v>147</v>
      </c>
      <c r="E1674" s="318"/>
      <c r="F1674" s="512" t="s">
        <v>3942</v>
      </c>
      <c r="G1674" s="506" t="s">
        <v>2271</v>
      </c>
      <c r="H1674" s="506" t="s">
        <v>2271</v>
      </c>
      <c r="I1674" s="506" t="s">
        <v>2271</v>
      </c>
      <c r="J1674" s="506" t="s">
        <v>2271</v>
      </c>
      <c r="K1674" s="506" t="s">
        <v>2271</v>
      </c>
      <c r="L1674" s="506" t="s">
        <v>2271</v>
      </c>
      <c r="M1674" s="506" t="s">
        <v>2271</v>
      </c>
      <c r="N1674" s="506" t="s">
        <v>2271</v>
      </c>
      <c r="O1674" s="506" t="s">
        <v>2271</v>
      </c>
      <c r="P1674" s="506" t="s">
        <v>2271</v>
      </c>
      <c r="Q1674" s="506" t="s">
        <v>2271</v>
      </c>
      <c r="R1674" s="506" t="s">
        <v>2271</v>
      </c>
      <c r="S1674" s="506" t="s">
        <v>2271</v>
      </c>
      <c r="T1674" s="506" t="s">
        <v>2271</v>
      </c>
      <c r="U1674" s="506" t="s">
        <v>2271</v>
      </c>
      <c r="V1674" s="506" t="s">
        <v>2271</v>
      </c>
      <c r="W1674" s="506" t="s">
        <v>2271</v>
      </c>
      <c r="X1674" s="506" t="s">
        <v>2271</v>
      </c>
      <c r="Y1674" s="506" t="s">
        <v>2271</v>
      </c>
      <c r="Z1674" s="506" t="s">
        <v>2271</v>
      </c>
      <c r="AA1674" s="506" t="s">
        <v>2271</v>
      </c>
      <c r="AB1674" s="506" t="s">
        <v>2271</v>
      </c>
      <c r="AC1674" s="506" t="s">
        <v>2271</v>
      </c>
      <c r="AD1674" s="506" t="s">
        <v>2271</v>
      </c>
      <c r="AE1674" s="506" t="s">
        <v>2271</v>
      </c>
      <c r="AF1674" s="506" t="s">
        <v>2271</v>
      </c>
      <c r="AG1674" s="506" t="s">
        <v>2271</v>
      </c>
      <c r="AH1674" s="506" t="s">
        <v>2271</v>
      </c>
      <c r="AI1674" s="506" t="s">
        <v>2271</v>
      </c>
      <c r="AJ1674" s="506" t="s">
        <v>2271</v>
      </c>
      <c r="AK1674" s="506" t="s">
        <v>2271</v>
      </c>
      <c r="AL1674" s="506" t="s">
        <v>2271</v>
      </c>
      <c r="AM1674" s="506" t="s">
        <v>2271</v>
      </c>
      <c r="AN1674" s="506" t="s">
        <v>2271</v>
      </c>
      <c r="AO1674" s="318"/>
    </row>
    <row r="1675" spans="2:41" ht="13.5" hidden="1" customHeight="1" outlineLevel="1" x14ac:dyDescent="0.35">
      <c r="B1675" s="753"/>
      <c r="C1675" s="318"/>
      <c r="D1675" s="738" t="s">
        <v>1343</v>
      </c>
      <c r="E1675" s="318"/>
      <c r="F1675" s="512" t="s">
        <v>3943</v>
      </c>
      <c r="G1675" s="506" t="s">
        <v>2271</v>
      </c>
      <c r="H1675" s="506" t="s">
        <v>2271</v>
      </c>
      <c r="I1675" s="506" t="s">
        <v>2271</v>
      </c>
      <c r="J1675" s="506" t="s">
        <v>2271</v>
      </c>
      <c r="K1675" s="506" t="s">
        <v>2271</v>
      </c>
      <c r="L1675" s="506" t="s">
        <v>2271</v>
      </c>
      <c r="M1675" s="506" t="s">
        <v>2271</v>
      </c>
      <c r="N1675" s="506" t="s">
        <v>2271</v>
      </c>
      <c r="O1675" s="506" t="s">
        <v>2271</v>
      </c>
      <c r="P1675" s="506" t="s">
        <v>2271</v>
      </c>
      <c r="Q1675" s="506" t="s">
        <v>2271</v>
      </c>
      <c r="R1675" s="506" t="s">
        <v>2271</v>
      </c>
      <c r="S1675" s="506" t="s">
        <v>2271</v>
      </c>
      <c r="T1675" s="506" t="s">
        <v>2271</v>
      </c>
      <c r="U1675" s="506" t="s">
        <v>2271</v>
      </c>
      <c r="V1675" s="506" t="s">
        <v>2271</v>
      </c>
      <c r="W1675" s="506" t="s">
        <v>2271</v>
      </c>
      <c r="X1675" s="506" t="s">
        <v>2271</v>
      </c>
      <c r="Y1675" s="506" t="s">
        <v>2271</v>
      </c>
      <c r="Z1675" s="506" t="s">
        <v>2271</v>
      </c>
      <c r="AA1675" s="506" t="s">
        <v>2271</v>
      </c>
      <c r="AB1675" s="506" t="s">
        <v>2271</v>
      </c>
      <c r="AC1675" s="506" t="s">
        <v>2271</v>
      </c>
      <c r="AD1675" s="506" t="s">
        <v>2271</v>
      </c>
      <c r="AE1675" s="506" t="s">
        <v>2271</v>
      </c>
      <c r="AF1675" s="506" t="s">
        <v>2271</v>
      </c>
      <c r="AG1675" s="506" t="s">
        <v>2271</v>
      </c>
      <c r="AH1675" s="506" t="s">
        <v>2271</v>
      </c>
      <c r="AI1675" s="506" t="s">
        <v>2271</v>
      </c>
      <c r="AJ1675" s="506" t="s">
        <v>2271</v>
      </c>
      <c r="AK1675" s="506" t="s">
        <v>2271</v>
      </c>
      <c r="AL1675" s="506" t="s">
        <v>2271</v>
      </c>
      <c r="AM1675" s="506" t="s">
        <v>2271</v>
      </c>
      <c r="AN1675" s="506" t="s">
        <v>2271</v>
      </c>
      <c r="AO1675" s="318"/>
    </row>
    <row r="1676" spans="2:41" ht="13.5" hidden="1" customHeight="1" outlineLevel="1" x14ac:dyDescent="0.35">
      <c r="B1676" s="753"/>
      <c r="C1676" s="318"/>
      <c r="D1676" s="740" t="s">
        <v>1344</v>
      </c>
      <c r="E1676" s="318"/>
      <c r="F1676" s="512" t="s">
        <v>3944</v>
      </c>
      <c r="G1676" s="506" t="s">
        <v>2271</v>
      </c>
      <c r="H1676" s="506" t="s">
        <v>2271</v>
      </c>
      <c r="I1676" s="506" t="s">
        <v>2271</v>
      </c>
      <c r="J1676" s="506" t="s">
        <v>2271</v>
      </c>
      <c r="K1676" s="506" t="s">
        <v>2271</v>
      </c>
      <c r="L1676" s="506" t="s">
        <v>2271</v>
      </c>
      <c r="M1676" s="506" t="s">
        <v>2271</v>
      </c>
      <c r="N1676" s="506" t="s">
        <v>2271</v>
      </c>
      <c r="O1676" s="506" t="s">
        <v>2271</v>
      </c>
      <c r="P1676" s="506" t="s">
        <v>2271</v>
      </c>
      <c r="Q1676" s="506" t="s">
        <v>2271</v>
      </c>
      <c r="R1676" s="506" t="s">
        <v>2271</v>
      </c>
      <c r="S1676" s="506" t="s">
        <v>2271</v>
      </c>
      <c r="T1676" s="506" t="s">
        <v>2271</v>
      </c>
      <c r="U1676" s="506" t="s">
        <v>2271</v>
      </c>
      <c r="V1676" s="506" t="s">
        <v>2271</v>
      </c>
      <c r="W1676" s="506" t="s">
        <v>2271</v>
      </c>
      <c r="X1676" s="506" t="s">
        <v>2271</v>
      </c>
      <c r="Y1676" s="506" t="s">
        <v>2271</v>
      </c>
      <c r="Z1676" s="506" t="s">
        <v>2271</v>
      </c>
      <c r="AA1676" s="506" t="s">
        <v>2271</v>
      </c>
      <c r="AB1676" s="506" t="s">
        <v>2271</v>
      </c>
      <c r="AC1676" s="506" t="s">
        <v>2271</v>
      </c>
      <c r="AD1676" s="506" t="s">
        <v>2271</v>
      </c>
      <c r="AE1676" s="506" t="s">
        <v>2271</v>
      </c>
      <c r="AF1676" s="506" t="s">
        <v>2271</v>
      </c>
      <c r="AG1676" s="506" t="s">
        <v>2271</v>
      </c>
      <c r="AH1676" s="506" t="s">
        <v>2271</v>
      </c>
      <c r="AI1676" s="506" t="s">
        <v>2271</v>
      </c>
      <c r="AJ1676" s="506" t="s">
        <v>2271</v>
      </c>
      <c r="AK1676" s="506" t="s">
        <v>2271</v>
      </c>
      <c r="AL1676" s="506" t="s">
        <v>2271</v>
      </c>
      <c r="AM1676" s="506" t="s">
        <v>2271</v>
      </c>
      <c r="AN1676" s="506" t="s">
        <v>2271</v>
      </c>
      <c r="AO1676" s="318"/>
    </row>
    <row r="1677" spans="2:41" ht="13.5" hidden="1" customHeight="1" outlineLevel="1" x14ac:dyDescent="0.35">
      <c r="B1677" s="753"/>
      <c r="C1677" s="318"/>
      <c r="D1677" s="740" t="s">
        <v>1345</v>
      </c>
      <c r="E1677" s="318"/>
      <c r="F1677" s="512" t="s">
        <v>3945</v>
      </c>
      <c r="G1677" s="506" t="s">
        <v>2271</v>
      </c>
      <c r="H1677" s="506" t="s">
        <v>2271</v>
      </c>
      <c r="I1677" s="506" t="s">
        <v>2271</v>
      </c>
      <c r="J1677" s="506" t="s">
        <v>2271</v>
      </c>
      <c r="K1677" s="506" t="s">
        <v>2271</v>
      </c>
      <c r="L1677" s="506" t="s">
        <v>2271</v>
      </c>
      <c r="M1677" s="506" t="s">
        <v>2271</v>
      </c>
      <c r="N1677" s="506" t="s">
        <v>2271</v>
      </c>
      <c r="O1677" s="506" t="s">
        <v>2271</v>
      </c>
      <c r="P1677" s="506" t="s">
        <v>2271</v>
      </c>
      <c r="Q1677" s="506" t="s">
        <v>2271</v>
      </c>
      <c r="R1677" s="506" t="s">
        <v>2271</v>
      </c>
      <c r="S1677" s="506" t="s">
        <v>2271</v>
      </c>
      <c r="T1677" s="506" t="s">
        <v>2271</v>
      </c>
      <c r="U1677" s="506" t="s">
        <v>2271</v>
      </c>
      <c r="V1677" s="506" t="s">
        <v>2271</v>
      </c>
      <c r="W1677" s="506" t="s">
        <v>2271</v>
      </c>
      <c r="X1677" s="506" t="s">
        <v>2271</v>
      </c>
      <c r="Y1677" s="506" t="s">
        <v>2271</v>
      </c>
      <c r="Z1677" s="506" t="s">
        <v>2271</v>
      </c>
      <c r="AA1677" s="506" t="s">
        <v>2271</v>
      </c>
      <c r="AB1677" s="506" t="s">
        <v>2271</v>
      </c>
      <c r="AC1677" s="506" t="s">
        <v>2271</v>
      </c>
      <c r="AD1677" s="506" t="s">
        <v>2271</v>
      </c>
      <c r="AE1677" s="506" t="s">
        <v>2271</v>
      </c>
      <c r="AF1677" s="506" t="s">
        <v>2271</v>
      </c>
      <c r="AG1677" s="506" t="s">
        <v>2271</v>
      </c>
      <c r="AH1677" s="506" t="s">
        <v>2271</v>
      </c>
      <c r="AI1677" s="506" t="s">
        <v>2271</v>
      </c>
      <c r="AJ1677" s="506" t="s">
        <v>2271</v>
      </c>
      <c r="AK1677" s="506" t="s">
        <v>2271</v>
      </c>
      <c r="AL1677" s="506" t="s">
        <v>2271</v>
      </c>
      <c r="AM1677" s="506" t="s">
        <v>2271</v>
      </c>
      <c r="AN1677" s="506" t="s">
        <v>2271</v>
      </c>
      <c r="AO1677" s="318"/>
    </row>
    <row r="1678" spans="2:41" ht="13.5" hidden="1" customHeight="1" outlineLevel="1" x14ac:dyDescent="0.35">
      <c r="B1678" s="753"/>
      <c r="C1678" s="318"/>
      <c r="D1678" s="750" t="s">
        <v>1346</v>
      </c>
      <c r="E1678" s="318"/>
      <c r="F1678" s="512" t="s">
        <v>3946</v>
      </c>
      <c r="G1678" s="506" t="s">
        <v>2271</v>
      </c>
      <c r="H1678" s="506" t="s">
        <v>2271</v>
      </c>
      <c r="I1678" s="506" t="s">
        <v>2271</v>
      </c>
      <c r="J1678" s="506" t="s">
        <v>2271</v>
      </c>
      <c r="K1678" s="506" t="s">
        <v>2271</v>
      </c>
      <c r="L1678" s="506" t="s">
        <v>2271</v>
      </c>
      <c r="M1678" s="506" t="s">
        <v>2271</v>
      </c>
      <c r="N1678" s="506" t="s">
        <v>2271</v>
      </c>
      <c r="O1678" s="506" t="s">
        <v>2271</v>
      </c>
      <c r="P1678" s="506" t="s">
        <v>2271</v>
      </c>
      <c r="Q1678" s="506" t="s">
        <v>2271</v>
      </c>
      <c r="R1678" s="506" t="s">
        <v>2271</v>
      </c>
      <c r="S1678" s="506" t="s">
        <v>2271</v>
      </c>
      <c r="T1678" s="506" t="s">
        <v>2271</v>
      </c>
      <c r="U1678" s="506" t="s">
        <v>2271</v>
      </c>
      <c r="V1678" s="506" t="s">
        <v>2271</v>
      </c>
      <c r="W1678" s="506" t="s">
        <v>2271</v>
      </c>
      <c r="X1678" s="506" t="s">
        <v>2271</v>
      </c>
      <c r="Y1678" s="506" t="s">
        <v>2271</v>
      </c>
      <c r="Z1678" s="506" t="s">
        <v>2271</v>
      </c>
      <c r="AA1678" s="506" t="s">
        <v>2271</v>
      </c>
      <c r="AB1678" s="506" t="s">
        <v>2271</v>
      </c>
      <c r="AC1678" s="506" t="s">
        <v>2271</v>
      </c>
      <c r="AD1678" s="506" t="s">
        <v>2271</v>
      </c>
      <c r="AE1678" s="506" t="s">
        <v>2271</v>
      </c>
      <c r="AF1678" s="506" t="s">
        <v>2271</v>
      </c>
      <c r="AG1678" s="506" t="s">
        <v>2271</v>
      </c>
      <c r="AH1678" s="506" t="s">
        <v>2271</v>
      </c>
      <c r="AI1678" s="506" t="s">
        <v>2271</v>
      </c>
      <c r="AJ1678" s="506" t="s">
        <v>2271</v>
      </c>
      <c r="AK1678" s="506" t="s">
        <v>2271</v>
      </c>
      <c r="AL1678" s="506" t="s">
        <v>2271</v>
      </c>
      <c r="AM1678" s="506" t="s">
        <v>2271</v>
      </c>
      <c r="AN1678" s="506" t="s">
        <v>2271</v>
      </c>
      <c r="AO1678" s="318"/>
    </row>
    <row r="1679" spans="2:41" ht="13.5" hidden="1" customHeight="1" outlineLevel="1" x14ac:dyDescent="0.35">
      <c r="B1679" s="753"/>
      <c r="C1679" s="318"/>
      <c r="D1679" s="751" t="s">
        <v>1347</v>
      </c>
      <c r="E1679" s="318"/>
      <c r="F1679" s="512" t="s">
        <v>3947</v>
      </c>
      <c r="G1679" s="506" t="s">
        <v>2271</v>
      </c>
      <c r="H1679" s="506" t="s">
        <v>2271</v>
      </c>
      <c r="I1679" s="506" t="s">
        <v>2271</v>
      </c>
      <c r="J1679" s="506" t="s">
        <v>2271</v>
      </c>
      <c r="K1679" s="506" t="s">
        <v>2271</v>
      </c>
      <c r="L1679" s="506" t="s">
        <v>2271</v>
      </c>
      <c r="M1679" s="506" t="s">
        <v>2271</v>
      </c>
      <c r="N1679" s="506" t="s">
        <v>2271</v>
      </c>
      <c r="O1679" s="506" t="s">
        <v>2271</v>
      </c>
      <c r="P1679" s="506" t="s">
        <v>2271</v>
      </c>
      <c r="Q1679" s="506" t="s">
        <v>2271</v>
      </c>
      <c r="R1679" s="506" t="s">
        <v>2271</v>
      </c>
      <c r="S1679" s="506" t="s">
        <v>2271</v>
      </c>
      <c r="T1679" s="506" t="s">
        <v>2271</v>
      </c>
      <c r="U1679" s="506" t="s">
        <v>2271</v>
      </c>
      <c r="V1679" s="506" t="s">
        <v>2271</v>
      </c>
      <c r="W1679" s="506" t="s">
        <v>2271</v>
      </c>
      <c r="X1679" s="506" t="s">
        <v>2271</v>
      </c>
      <c r="Y1679" s="506" t="s">
        <v>2271</v>
      </c>
      <c r="Z1679" s="506" t="s">
        <v>2271</v>
      </c>
      <c r="AA1679" s="506" t="s">
        <v>2271</v>
      </c>
      <c r="AB1679" s="506" t="s">
        <v>2271</v>
      </c>
      <c r="AC1679" s="506" t="s">
        <v>2271</v>
      </c>
      <c r="AD1679" s="506" t="s">
        <v>2271</v>
      </c>
      <c r="AE1679" s="506" t="s">
        <v>2271</v>
      </c>
      <c r="AF1679" s="506" t="s">
        <v>2271</v>
      </c>
      <c r="AG1679" s="506" t="s">
        <v>2271</v>
      </c>
      <c r="AH1679" s="506" t="s">
        <v>2271</v>
      </c>
      <c r="AI1679" s="506" t="s">
        <v>2271</v>
      </c>
      <c r="AJ1679" s="506" t="s">
        <v>2271</v>
      </c>
      <c r="AK1679" s="506" t="s">
        <v>2271</v>
      </c>
      <c r="AL1679" s="506" t="s">
        <v>2271</v>
      </c>
      <c r="AM1679" s="506" t="s">
        <v>2271</v>
      </c>
      <c r="AN1679" s="506" t="s">
        <v>2271</v>
      </c>
      <c r="AO1679" s="318"/>
    </row>
    <row r="1680" spans="2:41" ht="13.5" hidden="1" customHeight="1" outlineLevel="1" x14ac:dyDescent="0.35">
      <c r="B1680" s="753"/>
      <c r="C1680" s="318"/>
      <c r="D1680" s="751" t="s">
        <v>789</v>
      </c>
      <c r="E1680" s="318"/>
      <c r="F1680" s="512" t="s">
        <v>3948</v>
      </c>
      <c r="G1680" s="506" t="s">
        <v>2271</v>
      </c>
      <c r="H1680" s="506" t="s">
        <v>2271</v>
      </c>
      <c r="I1680" s="506" t="s">
        <v>2271</v>
      </c>
      <c r="J1680" s="506" t="s">
        <v>2271</v>
      </c>
      <c r="K1680" s="506" t="s">
        <v>2271</v>
      </c>
      <c r="L1680" s="506" t="s">
        <v>2271</v>
      </c>
      <c r="M1680" s="506" t="s">
        <v>2271</v>
      </c>
      <c r="N1680" s="506" t="s">
        <v>2271</v>
      </c>
      <c r="O1680" s="506" t="s">
        <v>2271</v>
      </c>
      <c r="P1680" s="506" t="s">
        <v>2271</v>
      </c>
      <c r="Q1680" s="506" t="s">
        <v>2271</v>
      </c>
      <c r="R1680" s="506" t="s">
        <v>2271</v>
      </c>
      <c r="S1680" s="506" t="s">
        <v>2271</v>
      </c>
      <c r="T1680" s="506" t="s">
        <v>2271</v>
      </c>
      <c r="U1680" s="506" t="s">
        <v>2271</v>
      </c>
      <c r="V1680" s="506" t="s">
        <v>2271</v>
      </c>
      <c r="W1680" s="506" t="s">
        <v>2271</v>
      </c>
      <c r="X1680" s="506" t="s">
        <v>2271</v>
      </c>
      <c r="Y1680" s="506" t="s">
        <v>2271</v>
      </c>
      <c r="Z1680" s="506" t="s">
        <v>2271</v>
      </c>
      <c r="AA1680" s="506" t="s">
        <v>2271</v>
      </c>
      <c r="AB1680" s="506" t="s">
        <v>2271</v>
      </c>
      <c r="AC1680" s="506" t="s">
        <v>2271</v>
      </c>
      <c r="AD1680" s="506" t="s">
        <v>2271</v>
      </c>
      <c r="AE1680" s="506" t="s">
        <v>2271</v>
      </c>
      <c r="AF1680" s="506" t="s">
        <v>2271</v>
      </c>
      <c r="AG1680" s="506" t="s">
        <v>2271</v>
      </c>
      <c r="AH1680" s="506" t="s">
        <v>2271</v>
      </c>
      <c r="AI1680" s="506" t="s">
        <v>2271</v>
      </c>
      <c r="AJ1680" s="506" t="s">
        <v>2271</v>
      </c>
      <c r="AK1680" s="506" t="s">
        <v>2271</v>
      </c>
      <c r="AL1680" s="506" t="s">
        <v>2271</v>
      </c>
      <c r="AM1680" s="506" t="s">
        <v>2271</v>
      </c>
      <c r="AN1680" s="506" t="s">
        <v>2271</v>
      </c>
      <c r="AO1680" s="318"/>
    </row>
    <row r="1681" spans="2:53" ht="13.5" hidden="1" customHeight="1" outlineLevel="1" x14ac:dyDescent="0.35">
      <c r="B1681" s="753"/>
      <c r="C1681" s="318"/>
      <c r="D1681" s="752" t="s">
        <v>1348</v>
      </c>
      <c r="E1681" s="318"/>
      <c r="F1681" s="512" t="s">
        <v>3949</v>
      </c>
      <c r="G1681" s="506" t="s">
        <v>2271</v>
      </c>
      <c r="H1681" s="506" t="s">
        <v>2271</v>
      </c>
      <c r="I1681" s="506" t="s">
        <v>2271</v>
      </c>
      <c r="J1681" s="506" t="s">
        <v>2271</v>
      </c>
      <c r="K1681" s="506" t="s">
        <v>2271</v>
      </c>
      <c r="L1681" s="506" t="s">
        <v>2271</v>
      </c>
      <c r="M1681" s="506" t="s">
        <v>2271</v>
      </c>
      <c r="N1681" s="506" t="s">
        <v>2271</v>
      </c>
      <c r="O1681" s="506" t="s">
        <v>2271</v>
      </c>
      <c r="P1681" s="506" t="s">
        <v>2271</v>
      </c>
      <c r="Q1681" s="506" t="s">
        <v>2271</v>
      </c>
      <c r="R1681" s="506" t="s">
        <v>2271</v>
      </c>
      <c r="S1681" s="506" t="s">
        <v>2271</v>
      </c>
      <c r="T1681" s="506" t="s">
        <v>2271</v>
      </c>
      <c r="U1681" s="506" t="s">
        <v>2271</v>
      </c>
      <c r="V1681" s="506" t="s">
        <v>2271</v>
      </c>
      <c r="W1681" s="506" t="s">
        <v>2271</v>
      </c>
      <c r="X1681" s="506" t="s">
        <v>2271</v>
      </c>
      <c r="Y1681" s="506" t="s">
        <v>2271</v>
      </c>
      <c r="Z1681" s="506" t="s">
        <v>2271</v>
      </c>
      <c r="AA1681" s="506" t="s">
        <v>2271</v>
      </c>
      <c r="AB1681" s="506" t="s">
        <v>2271</v>
      </c>
      <c r="AC1681" s="506" t="s">
        <v>2271</v>
      </c>
      <c r="AD1681" s="506" t="s">
        <v>2271</v>
      </c>
      <c r="AE1681" s="506" t="s">
        <v>2271</v>
      </c>
      <c r="AF1681" s="506" t="s">
        <v>2271</v>
      </c>
      <c r="AG1681" s="506" t="s">
        <v>2271</v>
      </c>
      <c r="AH1681" s="506" t="s">
        <v>2271</v>
      </c>
      <c r="AI1681" s="506" t="s">
        <v>2271</v>
      </c>
      <c r="AJ1681" s="506" t="s">
        <v>2271</v>
      </c>
      <c r="AK1681" s="506" t="s">
        <v>2271</v>
      </c>
      <c r="AL1681" s="506" t="s">
        <v>2271</v>
      </c>
      <c r="AM1681" s="506" t="s">
        <v>2271</v>
      </c>
      <c r="AN1681" s="506" t="s">
        <v>2271</v>
      </c>
      <c r="AO1681" s="318"/>
    </row>
    <row r="1682" spans="2:53" ht="13.5" hidden="1" customHeight="1" outlineLevel="1" x14ac:dyDescent="0.35">
      <c r="B1682" s="753"/>
      <c r="C1682" s="318"/>
      <c r="D1682" s="752" t="s">
        <v>387</v>
      </c>
      <c r="E1682" s="318"/>
      <c r="F1682" s="512" t="s">
        <v>3950</v>
      </c>
      <c r="G1682" s="506" t="s">
        <v>2271</v>
      </c>
      <c r="H1682" s="506" t="s">
        <v>2271</v>
      </c>
      <c r="I1682" s="506" t="s">
        <v>2271</v>
      </c>
      <c r="J1682" s="506" t="s">
        <v>2271</v>
      </c>
      <c r="K1682" s="506" t="s">
        <v>2271</v>
      </c>
      <c r="L1682" s="506" t="s">
        <v>2271</v>
      </c>
      <c r="M1682" s="506" t="s">
        <v>2271</v>
      </c>
      <c r="N1682" s="506" t="s">
        <v>2271</v>
      </c>
      <c r="O1682" s="506" t="s">
        <v>2271</v>
      </c>
      <c r="P1682" s="506" t="s">
        <v>2271</v>
      </c>
      <c r="Q1682" s="506" t="s">
        <v>2271</v>
      </c>
      <c r="R1682" s="506" t="s">
        <v>2271</v>
      </c>
      <c r="S1682" s="506" t="s">
        <v>2271</v>
      </c>
      <c r="T1682" s="506" t="s">
        <v>2271</v>
      </c>
      <c r="U1682" s="506" t="s">
        <v>2271</v>
      </c>
      <c r="V1682" s="506" t="s">
        <v>2271</v>
      </c>
      <c r="W1682" s="506" t="s">
        <v>2271</v>
      </c>
      <c r="X1682" s="506" t="s">
        <v>2271</v>
      </c>
      <c r="Y1682" s="506" t="s">
        <v>2271</v>
      </c>
      <c r="Z1682" s="506" t="s">
        <v>2271</v>
      </c>
      <c r="AA1682" s="506" t="s">
        <v>2271</v>
      </c>
      <c r="AB1682" s="506" t="s">
        <v>2271</v>
      </c>
      <c r="AC1682" s="506" t="s">
        <v>2271</v>
      </c>
      <c r="AD1682" s="506" t="s">
        <v>2271</v>
      </c>
      <c r="AE1682" s="506" t="s">
        <v>2271</v>
      </c>
      <c r="AF1682" s="506" t="s">
        <v>2271</v>
      </c>
      <c r="AG1682" s="506" t="s">
        <v>2271</v>
      </c>
      <c r="AH1682" s="506" t="s">
        <v>2271</v>
      </c>
      <c r="AI1682" s="506" t="s">
        <v>2271</v>
      </c>
      <c r="AJ1682" s="506" t="s">
        <v>2271</v>
      </c>
      <c r="AK1682" s="506" t="s">
        <v>2271</v>
      </c>
      <c r="AL1682" s="506" t="s">
        <v>2271</v>
      </c>
      <c r="AM1682" s="506" t="s">
        <v>2271</v>
      </c>
      <c r="AN1682" s="506" t="s">
        <v>2271</v>
      </c>
      <c r="AO1682" s="318"/>
    </row>
    <row r="1683" spans="2:53" ht="13.5" hidden="1" customHeight="1" outlineLevel="1" x14ac:dyDescent="0.35">
      <c r="B1683" s="753"/>
      <c r="C1683" s="318"/>
      <c r="D1683" s="752"/>
      <c r="E1683" s="318"/>
      <c r="F1683" s="217"/>
      <c r="G1683" s="158"/>
      <c r="H1683" s="158"/>
      <c r="I1683" s="158"/>
      <c r="J1683" s="158"/>
      <c r="K1683" s="158"/>
      <c r="L1683" s="158"/>
      <c r="M1683" s="158"/>
      <c r="N1683" s="158"/>
      <c r="O1683" s="158"/>
      <c r="P1683" s="158"/>
      <c r="Q1683" s="158"/>
      <c r="R1683" s="158"/>
      <c r="S1683" s="158"/>
      <c r="T1683" s="158"/>
      <c r="U1683" s="158"/>
      <c r="V1683" s="158"/>
      <c r="W1683" s="158"/>
      <c r="X1683" s="158"/>
      <c r="Y1683" s="158"/>
      <c r="Z1683" s="158"/>
      <c r="AA1683" s="158"/>
      <c r="AB1683" s="158"/>
      <c r="AC1683" s="158"/>
      <c r="AD1683" s="158"/>
      <c r="AE1683" s="158"/>
      <c r="AF1683" s="158"/>
      <c r="AG1683" s="158"/>
      <c r="AH1683" s="158"/>
      <c r="AI1683" s="158"/>
      <c r="AJ1683" s="158"/>
      <c r="AK1683" s="158"/>
      <c r="AL1683" s="158"/>
      <c r="AM1683" s="158"/>
      <c r="AN1683" s="158"/>
      <c r="AO1683" s="318"/>
    </row>
    <row r="1684" spans="2:53" collapsed="1" x14ac:dyDescent="0.3"/>
    <row r="1685" spans="2:53" ht="13.5" customHeight="1" x14ac:dyDescent="0.35">
      <c r="B1685" s="638" t="s">
        <v>3951</v>
      </c>
      <c r="C1685" s="318"/>
      <c r="D1685" s="753"/>
      <c r="E1685" s="641"/>
      <c r="F1685" s="641"/>
      <c r="G1685" s="507" t="s">
        <v>232</v>
      </c>
      <c r="H1685" s="507" t="s">
        <v>233</v>
      </c>
      <c r="I1685" s="507" t="s">
        <v>234</v>
      </c>
      <c r="J1685" s="507" t="s">
        <v>235</v>
      </c>
      <c r="K1685" s="507" t="s">
        <v>236</v>
      </c>
      <c r="L1685" s="507" t="s">
        <v>237</v>
      </c>
      <c r="M1685" s="507" t="s">
        <v>238</v>
      </c>
      <c r="N1685" s="507" t="s">
        <v>239</v>
      </c>
      <c r="O1685" s="507" t="s">
        <v>240</v>
      </c>
      <c r="P1685" s="507" t="s">
        <v>241</v>
      </c>
      <c r="Q1685" s="507" t="s">
        <v>242</v>
      </c>
      <c r="R1685" s="507" t="s">
        <v>243</v>
      </c>
      <c r="S1685" s="507" t="s">
        <v>244</v>
      </c>
      <c r="T1685" s="507" t="s">
        <v>245</v>
      </c>
      <c r="U1685" s="507" t="s">
        <v>246</v>
      </c>
      <c r="V1685" s="507" t="s">
        <v>247</v>
      </c>
      <c r="W1685" s="507" t="s">
        <v>248</v>
      </c>
      <c r="X1685" s="507" t="s">
        <v>249</v>
      </c>
      <c r="Y1685" s="507" t="s">
        <v>250</v>
      </c>
      <c r="Z1685" s="507" t="s">
        <v>251</v>
      </c>
      <c r="AA1685" s="507" t="s">
        <v>252</v>
      </c>
      <c r="AB1685" s="507" t="s">
        <v>253</v>
      </c>
      <c r="AC1685" s="507" t="s">
        <v>254</v>
      </c>
      <c r="AD1685" s="507" t="s">
        <v>255</v>
      </c>
      <c r="AE1685" s="507" t="s">
        <v>256</v>
      </c>
      <c r="AF1685" s="507" t="s">
        <v>257</v>
      </c>
      <c r="AG1685" s="507" t="s">
        <v>258</v>
      </c>
      <c r="AH1685" s="507" t="s">
        <v>259</v>
      </c>
      <c r="AI1685" s="507" t="s">
        <v>260</v>
      </c>
      <c r="AJ1685" s="507" t="s">
        <v>261</v>
      </c>
      <c r="AK1685" s="507" t="s">
        <v>262</v>
      </c>
      <c r="AL1685" s="507" t="s">
        <v>263</v>
      </c>
      <c r="AM1685" s="507" t="s">
        <v>264</v>
      </c>
      <c r="AN1685" s="507" t="s">
        <v>265</v>
      </c>
      <c r="AO1685" s="507" t="s">
        <v>266</v>
      </c>
      <c r="AP1685" s="507" t="s">
        <v>1349</v>
      </c>
      <c r="AQ1685" s="507" t="s">
        <v>1350</v>
      </c>
      <c r="AR1685" s="507" t="s">
        <v>1351</v>
      </c>
      <c r="AS1685" s="507" t="s">
        <v>1352</v>
      </c>
      <c r="AT1685" s="507" t="s">
        <v>1353</v>
      </c>
      <c r="AU1685" s="507" t="s">
        <v>1354</v>
      </c>
      <c r="AV1685" s="507" t="s">
        <v>1355</v>
      </c>
      <c r="AW1685" s="507" t="s">
        <v>1356</v>
      </c>
      <c r="AX1685" s="507" t="s">
        <v>1357</v>
      </c>
      <c r="AY1685" s="507" t="s">
        <v>1358</v>
      </c>
      <c r="AZ1685" s="507" t="s">
        <v>1359</v>
      </c>
      <c r="BA1685" s="507" t="s">
        <v>1360</v>
      </c>
    </row>
    <row r="1686" spans="2:53" s="363" customFormat="1" hidden="1" outlineLevel="1" x14ac:dyDescent="0.3">
      <c r="C1686" s="754" t="s">
        <v>1361</v>
      </c>
      <c r="E1686" s="642"/>
      <c r="F1686" s="642"/>
      <c r="G1686" s="642"/>
      <c r="H1686" s="642"/>
      <c r="I1686" s="642"/>
      <c r="J1686" s="642"/>
      <c r="K1686" s="642"/>
      <c r="L1686" s="642"/>
      <c r="M1686" s="642"/>
      <c r="N1686" s="642"/>
      <c r="O1686" s="642"/>
      <c r="P1686" s="642"/>
      <c r="Q1686" s="642"/>
      <c r="R1686" s="642"/>
      <c r="S1686" s="642"/>
      <c r="T1686" s="642"/>
      <c r="U1686" s="642"/>
      <c r="V1686" s="642"/>
      <c r="W1686" s="642"/>
      <c r="X1686" s="642"/>
      <c r="Y1686" s="642"/>
      <c r="Z1686" s="642"/>
      <c r="AA1686" s="642"/>
      <c r="AB1686" s="642"/>
      <c r="AC1686" s="642"/>
      <c r="AD1686" s="642"/>
      <c r="AE1686" s="642"/>
      <c r="AF1686" s="642"/>
      <c r="AG1686" s="642"/>
      <c r="AH1686" s="642"/>
      <c r="AI1686" s="642"/>
      <c r="AJ1686" s="642"/>
      <c r="AK1686" s="642"/>
      <c r="AL1686" s="642"/>
      <c r="AM1686" s="642"/>
      <c r="AN1686" s="642"/>
      <c r="AO1686" s="642"/>
      <c r="AP1686" s="642"/>
      <c r="AQ1686" s="642"/>
      <c r="AR1686" s="642"/>
      <c r="AS1686" s="642"/>
      <c r="AT1686" s="642"/>
      <c r="AU1686" s="642"/>
      <c r="AV1686" s="642"/>
      <c r="AW1686" s="642"/>
      <c r="AX1686" s="642"/>
      <c r="AY1686" s="642"/>
      <c r="AZ1686" s="642"/>
      <c r="BA1686" s="642"/>
    </row>
    <row r="1687" spans="2:53" s="363" customFormat="1" ht="12.5" hidden="1" outlineLevel="1" x14ac:dyDescent="0.25">
      <c r="C1687" s="755" t="s">
        <v>1362</v>
      </c>
      <c r="E1687" s="642" t="s">
        <v>3952</v>
      </c>
      <c r="F1687" s="642" t="s">
        <v>3953</v>
      </c>
      <c r="G1687" s="506" t="s">
        <v>2271</v>
      </c>
      <c r="H1687" s="506" t="s">
        <v>2271</v>
      </c>
      <c r="I1687" s="506" t="s">
        <v>2271</v>
      </c>
      <c r="J1687" s="506" t="s">
        <v>2271</v>
      </c>
      <c r="K1687" s="506" t="s">
        <v>2271</v>
      </c>
      <c r="L1687" s="506" t="s">
        <v>2271</v>
      </c>
      <c r="M1687" s="506" t="s">
        <v>2271</v>
      </c>
      <c r="N1687" s="506" t="s">
        <v>2271</v>
      </c>
      <c r="O1687" s="506" t="s">
        <v>2271</v>
      </c>
      <c r="P1687" s="506" t="s">
        <v>2271</v>
      </c>
      <c r="Q1687" s="506" t="s">
        <v>2271</v>
      </c>
      <c r="R1687" s="506" t="s">
        <v>2271</v>
      </c>
      <c r="S1687" s="506" t="s">
        <v>2271</v>
      </c>
      <c r="T1687" s="506" t="s">
        <v>2271</v>
      </c>
      <c r="U1687" s="506" t="s">
        <v>2271</v>
      </c>
      <c r="V1687" s="506" t="s">
        <v>2271</v>
      </c>
      <c r="W1687" s="506" t="s">
        <v>2271</v>
      </c>
      <c r="X1687" s="506" t="s">
        <v>2271</v>
      </c>
      <c r="Y1687" s="506" t="s">
        <v>2271</v>
      </c>
      <c r="Z1687" s="506" t="s">
        <v>2271</v>
      </c>
      <c r="AA1687" s="506" t="s">
        <v>2271</v>
      </c>
      <c r="AB1687" s="506" t="s">
        <v>2271</v>
      </c>
      <c r="AC1687" s="506" t="s">
        <v>2271</v>
      </c>
      <c r="AD1687" s="506" t="s">
        <v>2271</v>
      </c>
      <c r="AE1687" s="506" t="s">
        <v>2271</v>
      </c>
      <c r="AF1687" s="506" t="s">
        <v>2271</v>
      </c>
      <c r="AG1687" s="506" t="s">
        <v>2271</v>
      </c>
      <c r="AH1687" s="506" t="s">
        <v>2271</v>
      </c>
      <c r="AI1687" s="506" t="s">
        <v>2271</v>
      </c>
      <c r="AJ1687" s="506" t="s">
        <v>2271</v>
      </c>
      <c r="AK1687" s="506" t="s">
        <v>2271</v>
      </c>
      <c r="AL1687" s="506" t="s">
        <v>2271</v>
      </c>
      <c r="AM1687" s="506" t="s">
        <v>2271</v>
      </c>
      <c r="AN1687" s="506" t="s">
        <v>2271</v>
      </c>
      <c r="AO1687" s="506" t="s">
        <v>2271</v>
      </c>
      <c r="AP1687" s="506" t="s">
        <v>2271</v>
      </c>
      <c r="AQ1687" s="506" t="s">
        <v>2271</v>
      </c>
      <c r="AR1687" s="506" t="s">
        <v>2271</v>
      </c>
      <c r="AS1687" s="506" t="s">
        <v>2271</v>
      </c>
      <c r="AT1687" s="506" t="s">
        <v>2271</v>
      </c>
      <c r="AU1687" s="506" t="s">
        <v>2271</v>
      </c>
      <c r="AV1687" s="506" t="s">
        <v>2271</v>
      </c>
      <c r="AW1687" s="506" t="s">
        <v>2271</v>
      </c>
      <c r="AX1687" s="506" t="s">
        <v>2271</v>
      </c>
      <c r="AY1687" s="506" t="s">
        <v>2271</v>
      </c>
      <c r="AZ1687" s="506" t="s">
        <v>2271</v>
      </c>
      <c r="BA1687" s="506" t="s">
        <v>2271</v>
      </c>
    </row>
    <row r="1688" spans="2:53" s="363" customFormat="1" ht="12.5" hidden="1" outlineLevel="1" x14ac:dyDescent="0.25">
      <c r="C1688" s="755" t="s">
        <v>154</v>
      </c>
      <c r="E1688" s="643" t="s">
        <v>3954</v>
      </c>
      <c r="F1688" s="642" t="s">
        <v>3953</v>
      </c>
      <c r="G1688" s="506" t="s">
        <v>2271</v>
      </c>
      <c r="H1688" s="506" t="s">
        <v>2271</v>
      </c>
      <c r="I1688" s="506" t="s">
        <v>2271</v>
      </c>
      <c r="J1688" s="506" t="s">
        <v>2271</v>
      </c>
      <c r="K1688" s="506" t="s">
        <v>2271</v>
      </c>
      <c r="L1688" s="506" t="s">
        <v>2271</v>
      </c>
      <c r="M1688" s="506" t="s">
        <v>2271</v>
      </c>
      <c r="N1688" s="506" t="s">
        <v>2271</v>
      </c>
      <c r="O1688" s="506" t="s">
        <v>2271</v>
      </c>
      <c r="P1688" s="506" t="s">
        <v>2271</v>
      </c>
      <c r="Q1688" s="506" t="s">
        <v>2271</v>
      </c>
      <c r="R1688" s="506" t="s">
        <v>2271</v>
      </c>
      <c r="S1688" s="506" t="s">
        <v>2271</v>
      </c>
      <c r="T1688" s="506" t="s">
        <v>2271</v>
      </c>
      <c r="U1688" s="506" t="s">
        <v>2271</v>
      </c>
      <c r="V1688" s="506" t="s">
        <v>2271</v>
      </c>
      <c r="W1688" s="506" t="s">
        <v>2271</v>
      </c>
      <c r="X1688" s="506" t="s">
        <v>2271</v>
      </c>
      <c r="Y1688" s="506" t="s">
        <v>2271</v>
      </c>
      <c r="Z1688" s="506" t="s">
        <v>2271</v>
      </c>
      <c r="AA1688" s="506" t="s">
        <v>2271</v>
      </c>
      <c r="AB1688" s="506" t="s">
        <v>2271</v>
      </c>
      <c r="AC1688" s="506" t="s">
        <v>2271</v>
      </c>
      <c r="AD1688" s="506" t="s">
        <v>2271</v>
      </c>
      <c r="AE1688" s="506" t="s">
        <v>2271</v>
      </c>
      <c r="AF1688" s="506" t="s">
        <v>2271</v>
      </c>
      <c r="AG1688" s="506" t="s">
        <v>2271</v>
      </c>
      <c r="AH1688" s="506" t="s">
        <v>2271</v>
      </c>
      <c r="AI1688" s="506" t="s">
        <v>2271</v>
      </c>
      <c r="AJ1688" s="506" t="s">
        <v>2271</v>
      </c>
      <c r="AK1688" s="506" t="s">
        <v>2271</v>
      </c>
      <c r="AL1688" s="506" t="s">
        <v>2271</v>
      </c>
      <c r="AM1688" s="506" t="s">
        <v>2271</v>
      </c>
      <c r="AN1688" s="506" t="s">
        <v>2271</v>
      </c>
      <c r="AO1688" s="506" t="s">
        <v>2271</v>
      </c>
      <c r="AP1688" s="506" t="s">
        <v>2271</v>
      </c>
      <c r="AQ1688" s="506" t="s">
        <v>2271</v>
      </c>
      <c r="AR1688" s="506" t="s">
        <v>2271</v>
      </c>
      <c r="AS1688" s="506" t="s">
        <v>2271</v>
      </c>
      <c r="AT1688" s="506" t="s">
        <v>2271</v>
      </c>
      <c r="AU1688" s="506" t="s">
        <v>2271</v>
      </c>
      <c r="AV1688" s="506" t="s">
        <v>2271</v>
      </c>
      <c r="AW1688" s="506" t="s">
        <v>2271</v>
      </c>
      <c r="AX1688" s="506" t="s">
        <v>2271</v>
      </c>
      <c r="AY1688" s="506" t="s">
        <v>2271</v>
      </c>
      <c r="AZ1688" s="506" t="s">
        <v>2271</v>
      </c>
      <c r="BA1688" s="506" t="s">
        <v>2271</v>
      </c>
    </row>
    <row r="1689" spans="2:53" s="363" customFormat="1" ht="12.5" hidden="1" outlineLevel="1" x14ac:dyDescent="0.25">
      <c r="C1689" s="755" t="s">
        <v>1363</v>
      </c>
      <c r="E1689" s="643" t="s">
        <v>3955</v>
      </c>
      <c r="F1689" s="642" t="s">
        <v>3953</v>
      </c>
      <c r="G1689" s="506" t="s">
        <v>2271</v>
      </c>
      <c r="H1689" s="506" t="s">
        <v>2271</v>
      </c>
      <c r="I1689" s="506" t="s">
        <v>2271</v>
      </c>
      <c r="J1689" s="506" t="s">
        <v>2271</v>
      </c>
      <c r="K1689" s="506" t="s">
        <v>2271</v>
      </c>
      <c r="L1689" s="506" t="s">
        <v>2271</v>
      </c>
      <c r="M1689" s="506" t="s">
        <v>2271</v>
      </c>
      <c r="N1689" s="506" t="s">
        <v>2271</v>
      </c>
      <c r="O1689" s="506" t="s">
        <v>2271</v>
      </c>
      <c r="P1689" s="506" t="s">
        <v>2271</v>
      </c>
      <c r="Q1689" s="506" t="s">
        <v>2271</v>
      </c>
      <c r="R1689" s="506" t="s">
        <v>2271</v>
      </c>
      <c r="S1689" s="506" t="s">
        <v>2271</v>
      </c>
      <c r="T1689" s="506" t="s">
        <v>2271</v>
      </c>
      <c r="U1689" s="506" t="s">
        <v>2271</v>
      </c>
      <c r="V1689" s="506" t="s">
        <v>2271</v>
      </c>
      <c r="W1689" s="506" t="s">
        <v>2271</v>
      </c>
      <c r="X1689" s="506" t="s">
        <v>2271</v>
      </c>
      <c r="Y1689" s="506" t="s">
        <v>2271</v>
      </c>
      <c r="Z1689" s="506" t="s">
        <v>2271</v>
      </c>
      <c r="AA1689" s="506" t="s">
        <v>2271</v>
      </c>
      <c r="AB1689" s="506" t="s">
        <v>2271</v>
      </c>
      <c r="AC1689" s="506" t="s">
        <v>2271</v>
      </c>
      <c r="AD1689" s="506" t="s">
        <v>2271</v>
      </c>
      <c r="AE1689" s="506" t="s">
        <v>2271</v>
      </c>
      <c r="AF1689" s="506" t="s">
        <v>2271</v>
      </c>
      <c r="AG1689" s="506" t="s">
        <v>2271</v>
      </c>
      <c r="AH1689" s="506" t="s">
        <v>2271</v>
      </c>
      <c r="AI1689" s="506" t="s">
        <v>2271</v>
      </c>
      <c r="AJ1689" s="506" t="s">
        <v>2271</v>
      </c>
      <c r="AK1689" s="506" t="s">
        <v>2271</v>
      </c>
      <c r="AL1689" s="506" t="s">
        <v>2271</v>
      </c>
      <c r="AM1689" s="506" t="s">
        <v>2271</v>
      </c>
      <c r="AN1689" s="506" t="s">
        <v>2271</v>
      </c>
      <c r="AO1689" s="506" t="s">
        <v>2271</v>
      </c>
      <c r="AP1689" s="506" t="s">
        <v>2271</v>
      </c>
      <c r="AQ1689" s="506" t="s">
        <v>2271</v>
      </c>
      <c r="AR1689" s="506" t="s">
        <v>2271</v>
      </c>
      <c r="AS1689" s="506" t="s">
        <v>2271</v>
      </c>
      <c r="AT1689" s="506" t="s">
        <v>2271</v>
      </c>
      <c r="AU1689" s="506" t="s">
        <v>2271</v>
      </c>
      <c r="AV1689" s="506" t="s">
        <v>2271</v>
      </c>
      <c r="AW1689" s="506" t="s">
        <v>2271</v>
      </c>
      <c r="AX1689" s="506" t="s">
        <v>2271</v>
      </c>
      <c r="AY1689" s="506" t="s">
        <v>2271</v>
      </c>
      <c r="AZ1689" s="506" t="s">
        <v>2271</v>
      </c>
      <c r="BA1689" s="506" t="s">
        <v>2271</v>
      </c>
    </row>
    <row r="1690" spans="2:53" s="363" customFormat="1" ht="12.5" hidden="1" outlineLevel="1" x14ac:dyDescent="0.25">
      <c r="C1690" s="755" t="s">
        <v>1364</v>
      </c>
      <c r="E1690" s="643" t="s">
        <v>3956</v>
      </c>
      <c r="F1690" s="642" t="s">
        <v>3953</v>
      </c>
      <c r="G1690" s="506" t="s">
        <v>2271</v>
      </c>
      <c r="H1690" s="506" t="s">
        <v>2271</v>
      </c>
      <c r="I1690" s="506" t="s">
        <v>2271</v>
      </c>
      <c r="J1690" s="506" t="s">
        <v>2271</v>
      </c>
      <c r="K1690" s="506" t="s">
        <v>2271</v>
      </c>
      <c r="L1690" s="506" t="s">
        <v>2271</v>
      </c>
      <c r="M1690" s="506" t="s">
        <v>2271</v>
      </c>
      <c r="N1690" s="506" t="s">
        <v>2271</v>
      </c>
      <c r="O1690" s="506" t="s">
        <v>2271</v>
      </c>
      <c r="P1690" s="506" t="s">
        <v>2271</v>
      </c>
      <c r="Q1690" s="506" t="s">
        <v>2271</v>
      </c>
      <c r="R1690" s="506" t="s">
        <v>2271</v>
      </c>
      <c r="S1690" s="506" t="s">
        <v>2271</v>
      </c>
      <c r="T1690" s="506" t="s">
        <v>2271</v>
      </c>
      <c r="U1690" s="506" t="s">
        <v>2271</v>
      </c>
      <c r="V1690" s="506" t="s">
        <v>2271</v>
      </c>
      <c r="W1690" s="506" t="s">
        <v>2271</v>
      </c>
      <c r="X1690" s="506" t="s">
        <v>2271</v>
      </c>
      <c r="Y1690" s="506" t="s">
        <v>2271</v>
      </c>
      <c r="Z1690" s="506" t="s">
        <v>2271</v>
      </c>
      <c r="AA1690" s="506" t="s">
        <v>2271</v>
      </c>
      <c r="AB1690" s="506" t="s">
        <v>2271</v>
      </c>
      <c r="AC1690" s="506" t="s">
        <v>2271</v>
      </c>
      <c r="AD1690" s="506" t="s">
        <v>2271</v>
      </c>
      <c r="AE1690" s="506" t="s">
        <v>2271</v>
      </c>
      <c r="AF1690" s="506" t="s">
        <v>2271</v>
      </c>
      <c r="AG1690" s="506" t="s">
        <v>2271</v>
      </c>
      <c r="AH1690" s="506" t="s">
        <v>2271</v>
      </c>
      <c r="AI1690" s="506" t="s">
        <v>2271</v>
      </c>
      <c r="AJ1690" s="506" t="s">
        <v>2271</v>
      </c>
      <c r="AK1690" s="506" t="s">
        <v>2271</v>
      </c>
      <c r="AL1690" s="506" t="s">
        <v>2271</v>
      </c>
      <c r="AM1690" s="506" t="s">
        <v>2271</v>
      </c>
      <c r="AN1690" s="506" t="s">
        <v>2271</v>
      </c>
      <c r="AO1690" s="506" t="s">
        <v>2271</v>
      </c>
      <c r="AP1690" s="506" t="s">
        <v>2271</v>
      </c>
      <c r="AQ1690" s="506" t="s">
        <v>2271</v>
      </c>
      <c r="AR1690" s="506" t="s">
        <v>2271</v>
      </c>
      <c r="AS1690" s="506" t="s">
        <v>2271</v>
      </c>
      <c r="AT1690" s="506" t="s">
        <v>2271</v>
      </c>
      <c r="AU1690" s="506" t="s">
        <v>2271</v>
      </c>
      <c r="AV1690" s="506" t="s">
        <v>2271</v>
      </c>
      <c r="AW1690" s="506" t="s">
        <v>2271</v>
      </c>
      <c r="AX1690" s="506" t="s">
        <v>2271</v>
      </c>
      <c r="AY1690" s="506" t="s">
        <v>2271</v>
      </c>
      <c r="AZ1690" s="506" t="s">
        <v>2271</v>
      </c>
      <c r="BA1690" s="506" t="s">
        <v>2271</v>
      </c>
    </row>
    <row r="1691" spans="2:53" s="363" customFormat="1" ht="12.5" hidden="1" outlineLevel="1" x14ac:dyDescent="0.25">
      <c r="C1691" s="757" t="s">
        <v>1365</v>
      </c>
      <c r="E1691" s="643" t="s">
        <v>3957</v>
      </c>
      <c r="F1691" s="642" t="s">
        <v>3953</v>
      </c>
      <c r="G1691" s="506" t="s">
        <v>2271</v>
      </c>
      <c r="H1691" s="506" t="s">
        <v>2271</v>
      </c>
      <c r="I1691" s="506" t="s">
        <v>2271</v>
      </c>
      <c r="J1691" s="506" t="s">
        <v>2271</v>
      </c>
      <c r="K1691" s="506" t="s">
        <v>2271</v>
      </c>
      <c r="L1691" s="506" t="s">
        <v>2271</v>
      </c>
      <c r="M1691" s="506" t="s">
        <v>2271</v>
      </c>
      <c r="N1691" s="506" t="s">
        <v>2271</v>
      </c>
      <c r="O1691" s="506" t="s">
        <v>2271</v>
      </c>
      <c r="P1691" s="506" t="s">
        <v>2271</v>
      </c>
      <c r="Q1691" s="506" t="s">
        <v>2271</v>
      </c>
      <c r="R1691" s="506" t="s">
        <v>2271</v>
      </c>
      <c r="S1691" s="506" t="s">
        <v>2271</v>
      </c>
      <c r="T1691" s="506" t="s">
        <v>2271</v>
      </c>
      <c r="U1691" s="506" t="s">
        <v>2271</v>
      </c>
      <c r="V1691" s="506" t="s">
        <v>2271</v>
      </c>
      <c r="W1691" s="506" t="s">
        <v>2271</v>
      </c>
      <c r="X1691" s="506" t="s">
        <v>2271</v>
      </c>
      <c r="Y1691" s="506" t="s">
        <v>2271</v>
      </c>
      <c r="Z1691" s="506" t="s">
        <v>2271</v>
      </c>
      <c r="AA1691" s="506" t="s">
        <v>2271</v>
      </c>
      <c r="AB1691" s="506" t="s">
        <v>2271</v>
      </c>
      <c r="AC1691" s="506" t="s">
        <v>2271</v>
      </c>
      <c r="AD1691" s="506" t="s">
        <v>2271</v>
      </c>
      <c r="AE1691" s="506" t="s">
        <v>2271</v>
      </c>
      <c r="AF1691" s="506" t="s">
        <v>2271</v>
      </c>
      <c r="AG1691" s="506" t="s">
        <v>2271</v>
      </c>
      <c r="AH1691" s="506" t="s">
        <v>2271</v>
      </c>
      <c r="AI1691" s="506" t="s">
        <v>2271</v>
      </c>
      <c r="AJ1691" s="506" t="s">
        <v>2271</v>
      </c>
      <c r="AK1691" s="506" t="s">
        <v>2271</v>
      </c>
      <c r="AL1691" s="506" t="s">
        <v>2271</v>
      </c>
      <c r="AM1691" s="506" t="s">
        <v>2271</v>
      </c>
      <c r="AN1691" s="506" t="s">
        <v>2271</v>
      </c>
      <c r="AO1691" s="506" t="s">
        <v>2271</v>
      </c>
      <c r="AP1691" s="506" t="s">
        <v>2271</v>
      </c>
      <c r="AQ1691" s="506" t="s">
        <v>2271</v>
      </c>
      <c r="AR1691" s="506" t="s">
        <v>2271</v>
      </c>
      <c r="AS1691" s="506" t="s">
        <v>2271</v>
      </c>
      <c r="AT1691" s="506" t="s">
        <v>2271</v>
      </c>
      <c r="AU1691" s="506" t="s">
        <v>2271</v>
      </c>
      <c r="AV1691" s="506" t="s">
        <v>2271</v>
      </c>
      <c r="AW1691" s="506" t="s">
        <v>2271</v>
      </c>
      <c r="AX1691" s="506" t="s">
        <v>2271</v>
      </c>
      <c r="AY1691" s="506" t="s">
        <v>2271</v>
      </c>
      <c r="AZ1691" s="506" t="s">
        <v>2271</v>
      </c>
      <c r="BA1691" s="506" t="s">
        <v>2271</v>
      </c>
    </row>
    <row r="1692" spans="2:53" s="380" customFormat="1" ht="12.5" collapsed="1" x14ac:dyDescent="0.25">
      <c r="C1692" s="755"/>
      <c r="E1692" s="363"/>
      <c r="F1692" s="363"/>
      <c r="G1692" s="363"/>
      <c r="H1692" s="363"/>
      <c r="I1692" s="363"/>
      <c r="J1692" s="363"/>
      <c r="K1692" s="363"/>
      <c r="L1692" s="363"/>
      <c r="M1692" s="363"/>
      <c r="N1692" s="363"/>
      <c r="O1692" s="363"/>
      <c r="P1692" s="363"/>
      <c r="Q1692" s="363"/>
      <c r="R1692" s="363"/>
      <c r="S1692" s="363"/>
      <c r="T1692" s="363"/>
      <c r="U1692" s="363"/>
      <c r="V1692" s="363"/>
      <c r="W1692" s="363"/>
      <c r="X1692" s="363"/>
      <c r="Y1692" s="363"/>
      <c r="Z1692" s="363"/>
      <c r="AA1692" s="363"/>
      <c r="AB1692" s="363"/>
      <c r="AC1692" s="363"/>
      <c r="AD1692" s="363"/>
      <c r="AE1692" s="363"/>
      <c r="AF1692" s="363"/>
      <c r="AG1692" s="363"/>
      <c r="AH1692" s="363"/>
      <c r="AI1692" s="363"/>
      <c r="AJ1692" s="363"/>
      <c r="AK1692" s="363"/>
      <c r="AL1692" s="363"/>
      <c r="AM1692" s="363"/>
      <c r="AN1692" s="363"/>
      <c r="AO1692" s="363"/>
      <c r="AP1692" s="363"/>
      <c r="AQ1692" s="363"/>
      <c r="AR1692" s="363"/>
      <c r="AS1692" s="363"/>
      <c r="AT1692" s="363"/>
      <c r="AU1692" s="363"/>
      <c r="AV1692" s="363"/>
      <c r="AW1692" s="363"/>
      <c r="AX1692" s="363"/>
      <c r="AY1692" s="363"/>
      <c r="AZ1692" s="363"/>
      <c r="BA1692" s="363"/>
    </row>
    <row r="1693" spans="2:53" s="363" customFormat="1" x14ac:dyDescent="0.3">
      <c r="B1693" s="638" t="s">
        <v>3958</v>
      </c>
      <c r="C1693" s="757"/>
      <c r="E1693" s="646"/>
      <c r="F1693" s="646"/>
      <c r="G1693" s="646" t="s">
        <v>232</v>
      </c>
      <c r="H1693" s="646" t="s">
        <v>233</v>
      </c>
      <c r="I1693" s="646" t="s">
        <v>234</v>
      </c>
      <c r="J1693" s="646" t="s">
        <v>235</v>
      </c>
      <c r="K1693" s="646" t="s">
        <v>236</v>
      </c>
      <c r="L1693" s="646" t="s">
        <v>237</v>
      </c>
      <c r="M1693" s="646" t="s">
        <v>238</v>
      </c>
      <c r="N1693" s="646" t="s">
        <v>239</v>
      </c>
      <c r="O1693" s="646" t="s">
        <v>240</v>
      </c>
      <c r="P1693" s="646" t="s">
        <v>241</v>
      </c>
      <c r="Q1693" s="646" t="s">
        <v>242</v>
      </c>
      <c r="R1693" s="646" t="s">
        <v>243</v>
      </c>
      <c r="S1693" s="646" t="s">
        <v>244</v>
      </c>
      <c r="T1693" s="646" t="s">
        <v>245</v>
      </c>
      <c r="U1693" s="646" t="s">
        <v>246</v>
      </c>
      <c r="V1693" s="646" t="s">
        <v>247</v>
      </c>
      <c r="W1693" s="646" t="s">
        <v>248</v>
      </c>
      <c r="X1693" s="646" t="s">
        <v>249</v>
      </c>
      <c r="Y1693" s="646" t="s">
        <v>250</v>
      </c>
      <c r="Z1693" s="646" t="s">
        <v>251</v>
      </c>
      <c r="AA1693" s="646" t="s">
        <v>252</v>
      </c>
      <c r="AB1693" s="646" t="s">
        <v>253</v>
      </c>
      <c r="AC1693" s="646" t="s">
        <v>254</v>
      </c>
      <c r="AD1693" s="646" t="s">
        <v>255</v>
      </c>
      <c r="AE1693" s="646" t="s">
        <v>256</v>
      </c>
      <c r="AF1693" s="646" t="s">
        <v>257</v>
      </c>
      <c r="AG1693" s="646" t="s">
        <v>258</v>
      </c>
      <c r="AH1693" s="646" t="s">
        <v>259</v>
      </c>
      <c r="AI1693" s="646" t="s">
        <v>260</v>
      </c>
      <c r="AJ1693" s="646" t="s">
        <v>261</v>
      </c>
      <c r="AK1693" s="646" t="s">
        <v>262</v>
      </c>
      <c r="AL1693" s="646" t="s">
        <v>263</v>
      </c>
      <c r="AM1693" s="646" t="s">
        <v>264</v>
      </c>
      <c r="AN1693" s="646" t="s">
        <v>265</v>
      </c>
      <c r="AO1693" s="646" t="s">
        <v>266</v>
      </c>
      <c r="AP1693" s="646" t="s">
        <v>1349</v>
      </c>
      <c r="AQ1693" s="646" t="s">
        <v>1350</v>
      </c>
      <c r="AR1693" s="646" t="s">
        <v>1351</v>
      </c>
      <c r="AS1693" s="646" t="s">
        <v>1352</v>
      </c>
      <c r="AT1693" s="646" t="s">
        <v>1353</v>
      </c>
      <c r="AU1693" s="646" t="s">
        <v>1354</v>
      </c>
      <c r="AV1693" s="646" t="s">
        <v>1355</v>
      </c>
      <c r="AW1693" s="646" t="s">
        <v>1356</v>
      </c>
      <c r="AX1693" s="646" t="s">
        <v>1357</v>
      </c>
      <c r="AY1693" s="646" t="s">
        <v>1358</v>
      </c>
      <c r="AZ1693" s="646" t="s">
        <v>1359</v>
      </c>
      <c r="BA1693" s="646" t="s">
        <v>1360</v>
      </c>
    </row>
    <row r="1694" spans="2:53" s="380" customFormat="1" hidden="1" outlineLevel="1" x14ac:dyDescent="0.3">
      <c r="C1694" s="754" t="s">
        <v>151</v>
      </c>
      <c r="E1694" s="647"/>
      <c r="F1694" s="647"/>
      <c r="G1694" s="647"/>
      <c r="H1694" s="647"/>
      <c r="I1694" s="647"/>
      <c r="J1694" s="647"/>
      <c r="K1694" s="647"/>
      <c r="L1694" s="647"/>
      <c r="M1694" s="647"/>
      <c r="N1694" s="647"/>
      <c r="O1694" s="647"/>
      <c r="P1694" s="647"/>
      <c r="Q1694" s="647"/>
      <c r="R1694" s="647"/>
      <c r="S1694" s="647"/>
      <c r="T1694" s="647"/>
      <c r="U1694" s="647"/>
      <c r="V1694" s="647"/>
      <c r="W1694" s="647"/>
      <c r="X1694" s="647"/>
      <c r="Y1694" s="647"/>
      <c r="Z1694" s="647"/>
      <c r="AA1694" s="647"/>
      <c r="AB1694" s="647"/>
      <c r="AC1694" s="647"/>
      <c r="AD1694" s="647"/>
      <c r="AE1694" s="647"/>
      <c r="AF1694" s="647"/>
      <c r="AG1694" s="647"/>
      <c r="AH1694" s="647"/>
      <c r="AI1694" s="647"/>
      <c r="AJ1694" s="647"/>
      <c r="AK1694" s="647"/>
      <c r="AL1694" s="647"/>
      <c r="AM1694" s="647"/>
      <c r="AN1694" s="647"/>
      <c r="AO1694" s="647"/>
      <c r="AP1694" s="647"/>
      <c r="AQ1694" s="647"/>
      <c r="AR1694" s="647"/>
      <c r="AS1694" s="647"/>
      <c r="AT1694" s="647"/>
      <c r="AU1694" s="647"/>
      <c r="AV1694" s="647"/>
      <c r="AW1694" s="647"/>
      <c r="AX1694" s="647"/>
      <c r="AY1694" s="647"/>
      <c r="AZ1694" s="647"/>
      <c r="BA1694" s="647"/>
    </row>
    <row r="1695" spans="2:53" s="363" customFormat="1" ht="12.5" hidden="1" outlineLevel="1" x14ac:dyDescent="0.25">
      <c r="C1695" s="755" t="s">
        <v>1362</v>
      </c>
      <c r="E1695" s="642" t="s">
        <v>3952</v>
      </c>
      <c r="F1695" s="642" t="s">
        <v>3959</v>
      </c>
      <c r="G1695" s="506" t="s">
        <v>2271</v>
      </c>
      <c r="H1695" s="506" t="s">
        <v>2271</v>
      </c>
      <c r="I1695" s="506" t="s">
        <v>2271</v>
      </c>
      <c r="J1695" s="506" t="s">
        <v>2271</v>
      </c>
      <c r="K1695" s="506" t="s">
        <v>2271</v>
      </c>
      <c r="L1695" s="506" t="s">
        <v>2271</v>
      </c>
      <c r="M1695" s="506" t="s">
        <v>2271</v>
      </c>
      <c r="N1695" s="506" t="s">
        <v>2271</v>
      </c>
      <c r="O1695" s="506" t="s">
        <v>2271</v>
      </c>
      <c r="P1695" s="506" t="s">
        <v>2271</v>
      </c>
      <c r="Q1695" s="506" t="s">
        <v>2271</v>
      </c>
      <c r="R1695" s="506" t="s">
        <v>2271</v>
      </c>
      <c r="S1695" s="506" t="s">
        <v>2271</v>
      </c>
      <c r="T1695" s="506" t="s">
        <v>2271</v>
      </c>
      <c r="U1695" s="506" t="s">
        <v>2271</v>
      </c>
      <c r="V1695" s="506" t="s">
        <v>2271</v>
      </c>
      <c r="W1695" s="506" t="s">
        <v>2271</v>
      </c>
      <c r="X1695" s="506" t="s">
        <v>2271</v>
      </c>
      <c r="Y1695" s="506" t="s">
        <v>2271</v>
      </c>
      <c r="Z1695" s="506" t="s">
        <v>2271</v>
      </c>
      <c r="AA1695" s="506" t="s">
        <v>2271</v>
      </c>
      <c r="AB1695" s="506" t="s">
        <v>2271</v>
      </c>
      <c r="AC1695" s="506" t="s">
        <v>2271</v>
      </c>
      <c r="AD1695" s="506" t="s">
        <v>2271</v>
      </c>
      <c r="AE1695" s="506" t="s">
        <v>2271</v>
      </c>
      <c r="AF1695" s="506" t="s">
        <v>2271</v>
      </c>
      <c r="AG1695" s="506" t="s">
        <v>2271</v>
      </c>
      <c r="AH1695" s="506" t="s">
        <v>2271</v>
      </c>
      <c r="AI1695" s="506" t="s">
        <v>2271</v>
      </c>
      <c r="AJ1695" s="506" t="s">
        <v>2271</v>
      </c>
      <c r="AK1695" s="506" t="s">
        <v>2271</v>
      </c>
      <c r="AL1695" s="506" t="s">
        <v>2271</v>
      </c>
      <c r="AM1695" s="506" t="s">
        <v>2271</v>
      </c>
      <c r="AN1695" s="506" t="s">
        <v>2271</v>
      </c>
      <c r="AO1695" s="506" t="s">
        <v>2271</v>
      </c>
      <c r="AP1695" s="506" t="s">
        <v>2271</v>
      </c>
      <c r="AQ1695" s="506" t="s">
        <v>2271</v>
      </c>
      <c r="AR1695" s="506" t="s">
        <v>2271</v>
      </c>
      <c r="AS1695" s="506" t="s">
        <v>2271</v>
      </c>
      <c r="AT1695" s="506" t="s">
        <v>2271</v>
      </c>
      <c r="AU1695" s="506" t="s">
        <v>2271</v>
      </c>
      <c r="AV1695" s="506" t="s">
        <v>2271</v>
      </c>
      <c r="AW1695" s="506" t="s">
        <v>2271</v>
      </c>
      <c r="AX1695" s="506" t="s">
        <v>2271</v>
      </c>
      <c r="AY1695" s="506" t="s">
        <v>2271</v>
      </c>
      <c r="AZ1695" s="506" t="s">
        <v>2271</v>
      </c>
      <c r="BA1695" s="506" t="s">
        <v>2271</v>
      </c>
    </row>
    <row r="1696" spans="2:53" s="363" customFormat="1" ht="12.5" hidden="1" outlineLevel="1" x14ac:dyDescent="0.25">
      <c r="C1696" s="755" t="s">
        <v>154</v>
      </c>
      <c r="E1696" s="643" t="s">
        <v>3954</v>
      </c>
      <c r="F1696" s="642" t="s">
        <v>3959</v>
      </c>
      <c r="G1696" s="506" t="s">
        <v>2271</v>
      </c>
      <c r="H1696" s="506" t="s">
        <v>2271</v>
      </c>
      <c r="I1696" s="506" t="s">
        <v>2271</v>
      </c>
      <c r="J1696" s="506" t="s">
        <v>2271</v>
      </c>
      <c r="K1696" s="506" t="s">
        <v>2271</v>
      </c>
      <c r="L1696" s="506" t="s">
        <v>2271</v>
      </c>
      <c r="M1696" s="506" t="s">
        <v>2271</v>
      </c>
      <c r="N1696" s="506" t="s">
        <v>2271</v>
      </c>
      <c r="O1696" s="506" t="s">
        <v>2271</v>
      </c>
      <c r="P1696" s="506" t="s">
        <v>2271</v>
      </c>
      <c r="Q1696" s="506" t="s">
        <v>2271</v>
      </c>
      <c r="R1696" s="506" t="s">
        <v>2271</v>
      </c>
      <c r="S1696" s="506" t="s">
        <v>2271</v>
      </c>
      <c r="T1696" s="506" t="s">
        <v>2271</v>
      </c>
      <c r="U1696" s="506" t="s">
        <v>2271</v>
      </c>
      <c r="V1696" s="506" t="s">
        <v>2271</v>
      </c>
      <c r="W1696" s="506" t="s">
        <v>2271</v>
      </c>
      <c r="X1696" s="506" t="s">
        <v>2271</v>
      </c>
      <c r="Y1696" s="506" t="s">
        <v>2271</v>
      </c>
      <c r="Z1696" s="506" t="s">
        <v>2271</v>
      </c>
      <c r="AA1696" s="506" t="s">
        <v>2271</v>
      </c>
      <c r="AB1696" s="506" t="s">
        <v>2271</v>
      </c>
      <c r="AC1696" s="506" t="s">
        <v>2271</v>
      </c>
      <c r="AD1696" s="506" t="s">
        <v>2271</v>
      </c>
      <c r="AE1696" s="506" t="s">
        <v>2271</v>
      </c>
      <c r="AF1696" s="506" t="s">
        <v>2271</v>
      </c>
      <c r="AG1696" s="506" t="s">
        <v>2271</v>
      </c>
      <c r="AH1696" s="506" t="s">
        <v>2271</v>
      </c>
      <c r="AI1696" s="506" t="s">
        <v>2271</v>
      </c>
      <c r="AJ1696" s="506" t="s">
        <v>2271</v>
      </c>
      <c r="AK1696" s="506" t="s">
        <v>2271</v>
      </c>
      <c r="AL1696" s="506" t="s">
        <v>2271</v>
      </c>
      <c r="AM1696" s="506" t="s">
        <v>2271</v>
      </c>
      <c r="AN1696" s="506" t="s">
        <v>2271</v>
      </c>
      <c r="AO1696" s="506" t="s">
        <v>2271</v>
      </c>
      <c r="AP1696" s="506" t="s">
        <v>2271</v>
      </c>
      <c r="AQ1696" s="506" t="s">
        <v>2271</v>
      </c>
      <c r="AR1696" s="506" t="s">
        <v>2271</v>
      </c>
      <c r="AS1696" s="506" t="s">
        <v>2271</v>
      </c>
      <c r="AT1696" s="506" t="s">
        <v>2271</v>
      </c>
      <c r="AU1696" s="506" t="s">
        <v>2271</v>
      </c>
      <c r="AV1696" s="506" t="s">
        <v>2271</v>
      </c>
      <c r="AW1696" s="506" t="s">
        <v>2271</v>
      </c>
      <c r="AX1696" s="506" t="s">
        <v>2271</v>
      </c>
      <c r="AY1696" s="506" t="s">
        <v>2271</v>
      </c>
      <c r="AZ1696" s="506" t="s">
        <v>2271</v>
      </c>
      <c r="BA1696" s="506" t="s">
        <v>2271</v>
      </c>
    </row>
    <row r="1697" spans="3:53" s="363" customFormat="1" ht="12.5" hidden="1" outlineLevel="1" x14ac:dyDescent="0.25">
      <c r="C1697" s="755" t="s">
        <v>1363</v>
      </c>
      <c r="E1697" s="643" t="s">
        <v>3955</v>
      </c>
      <c r="F1697" s="642" t="s">
        <v>3959</v>
      </c>
      <c r="G1697" s="506" t="s">
        <v>2271</v>
      </c>
      <c r="H1697" s="506" t="s">
        <v>2271</v>
      </c>
      <c r="I1697" s="506" t="s">
        <v>2271</v>
      </c>
      <c r="J1697" s="506" t="s">
        <v>2271</v>
      </c>
      <c r="K1697" s="506" t="s">
        <v>2271</v>
      </c>
      <c r="L1697" s="506" t="s">
        <v>2271</v>
      </c>
      <c r="M1697" s="506" t="s">
        <v>2271</v>
      </c>
      <c r="N1697" s="506" t="s">
        <v>2271</v>
      </c>
      <c r="O1697" s="506" t="s">
        <v>2271</v>
      </c>
      <c r="P1697" s="506" t="s">
        <v>2271</v>
      </c>
      <c r="Q1697" s="506" t="s">
        <v>2271</v>
      </c>
      <c r="R1697" s="506" t="s">
        <v>2271</v>
      </c>
      <c r="S1697" s="506" t="s">
        <v>2271</v>
      </c>
      <c r="T1697" s="506" t="s">
        <v>2271</v>
      </c>
      <c r="U1697" s="506" t="s">
        <v>2271</v>
      </c>
      <c r="V1697" s="506" t="s">
        <v>2271</v>
      </c>
      <c r="W1697" s="506" t="s">
        <v>2271</v>
      </c>
      <c r="X1697" s="506" t="s">
        <v>2271</v>
      </c>
      <c r="Y1697" s="506" t="s">
        <v>2271</v>
      </c>
      <c r="Z1697" s="506" t="s">
        <v>2271</v>
      </c>
      <c r="AA1697" s="506" t="s">
        <v>2271</v>
      </c>
      <c r="AB1697" s="506" t="s">
        <v>2271</v>
      </c>
      <c r="AC1697" s="506" t="s">
        <v>2271</v>
      </c>
      <c r="AD1697" s="506" t="s">
        <v>2271</v>
      </c>
      <c r="AE1697" s="506" t="s">
        <v>2271</v>
      </c>
      <c r="AF1697" s="506" t="s">
        <v>2271</v>
      </c>
      <c r="AG1697" s="506" t="s">
        <v>2271</v>
      </c>
      <c r="AH1697" s="506" t="s">
        <v>2271</v>
      </c>
      <c r="AI1697" s="506" t="s">
        <v>2271</v>
      </c>
      <c r="AJ1697" s="506" t="s">
        <v>2271</v>
      </c>
      <c r="AK1697" s="506" t="s">
        <v>2271</v>
      </c>
      <c r="AL1697" s="506" t="s">
        <v>2271</v>
      </c>
      <c r="AM1697" s="506" t="s">
        <v>2271</v>
      </c>
      <c r="AN1697" s="506" t="s">
        <v>2271</v>
      </c>
      <c r="AO1697" s="506" t="s">
        <v>2271</v>
      </c>
      <c r="AP1697" s="506" t="s">
        <v>2271</v>
      </c>
      <c r="AQ1697" s="506" t="s">
        <v>2271</v>
      </c>
      <c r="AR1697" s="506" t="s">
        <v>2271</v>
      </c>
      <c r="AS1697" s="506" t="s">
        <v>2271</v>
      </c>
      <c r="AT1697" s="506" t="s">
        <v>2271</v>
      </c>
      <c r="AU1697" s="506" t="s">
        <v>2271</v>
      </c>
      <c r="AV1697" s="506" t="s">
        <v>2271</v>
      </c>
      <c r="AW1697" s="506" t="s">
        <v>2271</v>
      </c>
      <c r="AX1697" s="506" t="s">
        <v>2271</v>
      </c>
      <c r="AY1697" s="506" t="s">
        <v>2271</v>
      </c>
      <c r="AZ1697" s="506" t="s">
        <v>2271</v>
      </c>
      <c r="BA1697" s="506" t="s">
        <v>2271</v>
      </c>
    </row>
    <row r="1698" spans="3:53" s="363" customFormat="1" ht="12.5" hidden="1" outlineLevel="1" x14ac:dyDescent="0.25">
      <c r="C1698" s="755" t="s">
        <v>1364</v>
      </c>
      <c r="E1698" s="643" t="s">
        <v>3956</v>
      </c>
      <c r="F1698" s="642" t="s">
        <v>3959</v>
      </c>
      <c r="G1698" s="506" t="s">
        <v>2271</v>
      </c>
      <c r="H1698" s="506" t="s">
        <v>2271</v>
      </c>
      <c r="I1698" s="506" t="s">
        <v>2271</v>
      </c>
      <c r="J1698" s="506" t="s">
        <v>2271</v>
      </c>
      <c r="K1698" s="506" t="s">
        <v>2271</v>
      </c>
      <c r="L1698" s="506" t="s">
        <v>2271</v>
      </c>
      <c r="M1698" s="506" t="s">
        <v>2271</v>
      </c>
      <c r="N1698" s="506" t="s">
        <v>2271</v>
      </c>
      <c r="O1698" s="506" t="s">
        <v>2271</v>
      </c>
      <c r="P1698" s="506" t="s">
        <v>2271</v>
      </c>
      <c r="Q1698" s="506" t="s">
        <v>2271</v>
      </c>
      <c r="R1698" s="506" t="s">
        <v>2271</v>
      </c>
      <c r="S1698" s="506" t="s">
        <v>2271</v>
      </c>
      <c r="T1698" s="506" t="s">
        <v>2271</v>
      </c>
      <c r="U1698" s="506" t="s">
        <v>2271</v>
      </c>
      <c r="V1698" s="506" t="s">
        <v>2271</v>
      </c>
      <c r="W1698" s="506" t="s">
        <v>2271</v>
      </c>
      <c r="X1698" s="506" t="s">
        <v>2271</v>
      </c>
      <c r="Y1698" s="506" t="s">
        <v>2271</v>
      </c>
      <c r="Z1698" s="506" t="s">
        <v>2271</v>
      </c>
      <c r="AA1698" s="506" t="s">
        <v>2271</v>
      </c>
      <c r="AB1698" s="506" t="s">
        <v>2271</v>
      </c>
      <c r="AC1698" s="506" t="s">
        <v>2271</v>
      </c>
      <c r="AD1698" s="506" t="s">
        <v>2271</v>
      </c>
      <c r="AE1698" s="506" t="s">
        <v>2271</v>
      </c>
      <c r="AF1698" s="506" t="s">
        <v>2271</v>
      </c>
      <c r="AG1698" s="506" t="s">
        <v>2271</v>
      </c>
      <c r="AH1698" s="506" t="s">
        <v>2271</v>
      </c>
      <c r="AI1698" s="506" t="s">
        <v>2271</v>
      </c>
      <c r="AJ1698" s="506" t="s">
        <v>2271</v>
      </c>
      <c r="AK1698" s="506" t="s">
        <v>2271</v>
      </c>
      <c r="AL1698" s="506" t="s">
        <v>2271</v>
      </c>
      <c r="AM1698" s="506" t="s">
        <v>2271</v>
      </c>
      <c r="AN1698" s="506" t="s">
        <v>2271</v>
      </c>
      <c r="AO1698" s="506" t="s">
        <v>2271</v>
      </c>
      <c r="AP1698" s="506" t="s">
        <v>2271</v>
      </c>
      <c r="AQ1698" s="506" t="s">
        <v>2271</v>
      </c>
      <c r="AR1698" s="506" t="s">
        <v>2271</v>
      </c>
      <c r="AS1698" s="506" t="s">
        <v>2271</v>
      </c>
      <c r="AT1698" s="506" t="s">
        <v>2271</v>
      </c>
      <c r="AU1698" s="506" t="s">
        <v>2271</v>
      </c>
      <c r="AV1698" s="506" t="s">
        <v>2271</v>
      </c>
      <c r="AW1698" s="506" t="s">
        <v>2271</v>
      </c>
      <c r="AX1698" s="506" t="s">
        <v>2271</v>
      </c>
      <c r="AY1698" s="506" t="s">
        <v>2271</v>
      </c>
      <c r="AZ1698" s="506" t="s">
        <v>2271</v>
      </c>
      <c r="BA1698" s="506" t="s">
        <v>2271</v>
      </c>
    </row>
    <row r="1699" spans="3:53" s="363" customFormat="1" ht="12.5" hidden="1" outlineLevel="1" x14ac:dyDescent="0.25">
      <c r="C1699" s="757" t="s">
        <v>1365</v>
      </c>
      <c r="E1699" s="643" t="s">
        <v>3957</v>
      </c>
      <c r="F1699" s="642" t="s">
        <v>3959</v>
      </c>
      <c r="G1699" s="506" t="s">
        <v>2271</v>
      </c>
      <c r="H1699" s="506" t="s">
        <v>2271</v>
      </c>
      <c r="I1699" s="506" t="s">
        <v>2271</v>
      </c>
      <c r="J1699" s="506" t="s">
        <v>2271</v>
      </c>
      <c r="K1699" s="506" t="s">
        <v>2271</v>
      </c>
      <c r="L1699" s="506" t="s">
        <v>2271</v>
      </c>
      <c r="M1699" s="506" t="s">
        <v>2271</v>
      </c>
      <c r="N1699" s="506" t="s">
        <v>2271</v>
      </c>
      <c r="O1699" s="506" t="s">
        <v>2271</v>
      </c>
      <c r="P1699" s="506" t="s">
        <v>2271</v>
      </c>
      <c r="Q1699" s="506" t="s">
        <v>2271</v>
      </c>
      <c r="R1699" s="506" t="s">
        <v>2271</v>
      </c>
      <c r="S1699" s="506" t="s">
        <v>2271</v>
      </c>
      <c r="T1699" s="506" t="s">
        <v>2271</v>
      </c>
      <c r="U1699" s="506" t="s">
        <v>2271</v>
      </c>
      <c r="V1699" s="506" t="s">
        <v>2271</v>
      </c>
      <c r="W1699" s="506" t="s">
        <v>2271</v>
      </c>
      <c r="X1699" s="506" t="s">
        <v>2271</v>
      </c>
      <c r="Y1699" s="506" t="s">
        <v>2271</v>
      </c>
      <c r="Z1699" s="506" t="s">
        <v>2271</v>
      </c>
      <c r="AA1699" s="506" t="s">
        <v>2271</v>
      </c>
      <c r="AB1699" s="506" t="s">
        <v>2271</v>
      </c>
      <c r="AC1699" s="506" t="s">
        <v>2271</v>
      </c>
      <c r="AD1699" s="506" t="s">
        <v>2271</v>
      </c>
      <c r="AE1699" s="506" t="s">
        <v>2271</v>
      </c>
      <c r="AF1699" s="506" t="s">
        <v>2271</v>
      </c>
      <c r="AG1699" s="506" t="s">
        <v>2271</v>
      </c>
      <c r="AH1699" s="506" t="s">
        <v>2271</v>
      </c>
      <c r="AI1699" s="506" t="s">
        <v>2271</v>
      </c>
      <c r="AJ1699" s="506" t="s">
        <v>2271</v>
      </c>
      <c r="AK1699" s="506" t="s">
        <v>2271</v>
      </c>
      <c r="AL1699" s="506" t="s">
        <v>2271</v>
      </c>
      <c r="AM1699" s="506" t="s">
        <v>2271</v>
      </c>
      <c r="AN1699" s="506" t="s">
        <v>2271</v>
      </c>
      <c r="AO1699" s="506" t="s">
        <v>2271</v>
      </c>
      <c r="AP1699" s="506" t="s">
        <v>2271</v>
      </c>
      <c r="AQ1699" s="506" t="s">
        <v>2271</v>
      </c>
      <c r="AR1699" s="506" t="s">
        <v>2271</v>
      </c>
      <c r="AS1699" s="506" t="s">
        <v>2271</v>
      </c>
      <c r="AT1699" s="506" t="s">
        <v>2271</v>
      </c>
      <c r="AU1699" s="506" t="s">
        <v>2271</v>
      </c>
      <c r="AV1699" s="506" t="s">
        <v>2271</v>
      </c>
      <c r="AW1699" s="506" t="s">
        <v>2271</v>
      </c>
      <c r="AX1699" s="506" t="s">
        <v>2271</v>
      </c>
      <c r="AY1699" s="506" t="s">
        <v>2271</v>
      </c>
      <c r="AZ1699" s="506" t="s">
        <v>2271</v>
      </c>
      <c r="BA1699" s="506" t="s">
        <v>2271</v>
      </c>
    </row>
    <row r="1700" spans="3:53" s="380" customFormat="1" hidden="1" outlineLevel="1" x14ac:dyDescent="0.3">
      <c r="C1700" s="754" t="s">
        <v>1371</v>
      </c>
      <c r="E1700" s="642"/>
      <c r="F1700" s="642"/>
      <c r="G1700" s="648"/>
      <c r="H1700" s="648"/>
      <c r="I1700" s="648"/>
      <c r="J1700" s="648"/>
      <c r="K1700" s="648"/>
      <c r="L1700" s="648"/>
      <c r="M1700" s="648"/>
      <c r="N1700" s="648"/>
      <c r="O1700" s="648"/>
      <c r="P1700" s="648"/>
      <c r="Q1700" s="648"/>
      <c r="R1700" s="648"/>
      <c r="S1700" s="648"/>
      <c r="T1700" s="648"/>
      <c r="U1700" s="648"/>
      <c r="V1700" s="648"/>
      <c r="W1700" s="648"/>
      <c r="X1700" s="648"/>
      <c r="Y1700" s="648"/>
      <c r="Z1700" s="648"/>
      <c r="AA1700" s="648"/>
      <c r="AB1700" s="648"/>
      <c r="AC1700" s="648"/>
      <c r="AD1700" s="648"/>
      <c r="AE1700" s="648"/>
      <c r="AF1700" s="648"/>
      <c r="AG1700" s="648"/>
      <c r="AH1700" s="648"/>
      <c r="AI1700" s="648"/>
      <c r="AJ1700" s="648"/>
      <c r="AK1700" s="648"/>
      <c r="AL1700" s="648"/>
      <c r="AM1700" s="648"/>
      <c r="AN1700" s="648"/>
      <c r="AO1700" s="648"/>
      <c r="AP1700" s="648"/>
      <c r="AQ1700" s="648"/>
      <c r="AR1700" s="648"/>
      <c r="AS1700" s="648"/>
      <c r="AT1700" s="648"/>
      <c r="AU1700" s="648"/>
      <c r="AV1700" s="648"/>
      <c r="AW1700" s="648"/>
      <c r="AX1700" s="648"/>
      <c r="AY1700" s="648"/>
      <c r="AZ1700" s="648"/>
      <c r="BA1700" s="648"/>
    </row>
    <row r="1701" spans="3:53" s="363" customFormat="1" ht="12.5" hidden="1" outlineLevel="1" x14ac:dyDescent="0.25">
      <c r="C1701" s="755" t="s">
        <v>1362</v>
      </c>
      <c r="E1701" s="642" t="s">
        <v>3952</v>
      </c>
      <c r="F1701" s="642" t="s">
        <v>3960</v>
      </c>
      <c r="G1701" s="506" t="s">
        <v>2271</v>
      </c>
      <c r="H1701" s="506" t="s">
        <v>2271</v>
      </c>
      <c r="I1701" s="506" t="s">
        <v>2271</v>
      </c>
      <c r="J1701" s="506" t="s">
        <v>2271</v>
      </c>
      <c r="K1701" s="506" t="s">
        <v>2271</v>
      </c>
      <c r="L1701" s="506" t="s">
        <v>2271</v>
      </c>
      <c r="M1701" s="506" t="s">
        <v>2271</v>
      </c>
      <c r="N1701" s="506" t="s">
        <v>2271</v>
      </c>
      <c r="O1701" s="506" t="s">
        <v>2271</v>
      </c>
      <c r="P1701" s="506" t="s">
        <v>2271</v>
      </c>
      <c r="Q1701" s="506" t="s">
        <v>2271</v>
      </c>
      <c r="R1701" s="506" t="s">
        <v>2271</v>
      </c>
      <c r="S1701" s="506" t="s">
        <v>2271</v>
      </c>
      <c r="T1701" s="506" t="s">
        <v>2271</v>
      </c>
      <c r="U1701" s="506" t="s">
        <v>2271</v>
      </c>
      <c r="V1701" s="506" t="s">
        <v>2271</v>
      </c>
      <c r="W1701" s="506" t="s">
        <v>2271</v>
      </c>
      <c r="X1701" s="506" t="s">
        <v>2271</v>
      </c>
      <c r="Y1701" s="506" t="s">
        <v>2271</v>
      </c>
      <c r="Z1701" s="506" t="s">
        <v>2271</v>
      </c>
      <c r="AA1701" s="506" t="s">
        <v>2271</v>
      </c>
      <c r="AB1701" s="506" t="s">
        <v>2271</v>
      </c>
      <c r="AC1701" s="506" t="s">
        <v>2271</v>
      </c>
      <c r="AD1701" s="506" t="s">
        <v>2271</v>
      </c>
      <c r="AE1701" s="506" t="s">
        <v>2271</v>
      </c>
      <c r="AF1701" s="506" t="s">
        <v>2271</v>
      </c>
      <c r="AG1701" s="506" t="s">
        <v>2271</v>
      </c>
      <c r="AH1701" s="506" t="s">
        <v>2271</v>
      </c>
      <c r="AI1701" s="506" t="s">
        <v>2271</v>
      </c>
      <c r="AJ1701" s="506" t="s">
        <v>2271</v>
      </c>
      <c r="AK1701" s="506" t="s">
        <v>2271</v>
      </c>
      <c r="AL1701" s="506" t="s">
        <v>2271</v>
      </c>
      <c r="AM1701" s="506" t="s">
        <v>2271</v>
      </c>
      <c r="AN1701" s="506" t="s">
        <v>2271</v>
      </c>
      <c r="AO1701" s="506" t="s">
        <v>2271</v>
      </c>
      <c r="AP1701" s="506" t="s">
        <v>2271</v>
      </c>
      <c r="AQ1701" s="506" t="s">
        <v>2271</v>
      </c>
      <c r="AR1701" s="506" t="s">
        <v>2271</v>
      </c>
      <c r="AS1701" s="506" t="s">
        <v>2271</v>
      </c>
      <c r="AT1701" s="506" t="s">
        <v>2271</v>
      </c>
      <c r="AU1701" s="506" t="s">
        <v>2271</v>
      </c>
      <c r="AV1701" s="506" t="s">
        <v>2271</v>
      </c>
      <c r="AW1701" s="506" t="s">
        <v>2271</v>
      </c>
      <c r="AX1701" s="506" t="s">
        <v>2271</v>
      </c>
      <c r="AY1701" s="506" t="s">
        <v>2271</v>
      </c>
      <c r="AZ1701" s="506" t="s">
        <v>2271</v>
      </c>
      <c r="BA1701" s="506" t="s">
        <v>2271</v>
      </c>
    </row>
    <row r="1702" spans="3:53" s="363" customFormat="1" ht="12.5" hidden="1" outlineLevel="1" x14ac:dyDescent="0.25">
      <c r="C1702" s="755" t="s">
        <v>154</v>
      </c>
      <c r="E1702" s="643" t="s">
        <v>3954</v>
      </c>
      <c r="F1702" s="642" t="s">
        <v>3960</v>
      </c>
      <c r="G1702" s="506" t="s">
        <v>2271</v>
      </c>
      <c r="H1702" s="506" t="s">
        <v>2271</v>
      </c>
      <c r="I1702" s="506" t="s">
        <v>2271</v>
      </c>
      <c r="J1702" s="506" t="s">
        <v>2271</v>
      </c>
      <c r="K1702" s="506" t="s">
        <v>2271</v>
      </c>
      <c r="L1702" s="506" t="s">
        <v>2271</v>
      </c>
      <c r="M1702" s="506" t="s">
        <v>2271</v>
      </c>
      <c r="N1702" s="506" t="s">
        <v>2271</v>
      </c>
      <c r="O1702" s="506" t="s">
        <v>2271</v>
      </c>
      <c r="P1702" s="506" t="s">
        <v>2271</v>
      </c>
      <c r="Q1702" s="506" t="s">
        <v>2271</v>
      </c>
      <c r="R1702" s="506" t="s">
        <v>2271</v>
      </c>
      <c r="S1702" s="506" t="s">
        <v>2271</v>
      </c>
      <c r="T1702" s="506" t="s">
        <v>2271</v>
      </c>
      <c r="U1702" s="506" t="s">
        <v>2271</v>
      </c>
      <c r="V1702" s="506" t="s">
        <v>2271</v>
      </c>
      <c r="W1702" s="506" t="s">
        <v>2271</v>
      </c>
      <c r="X1702" s="506" t="s">
        <v>2271</v>
      </c>
      <c r="Y1702" s="506" t="s">
        <v>2271</v>
      </c>
      <c r="Z1702" s="506" t="s">
        <v>2271</v>
      </c>
      <c r="AA1702" s="506" t="s">
        <v>2271</v>
      </c>
      <c r="AB1702" s="506" t="s">
        <v>2271</v>
      </c>
      <c r="AC1702" s="506" t="s">
        <v>2271</v>
      </c>
      <c r="AD1702" s="506" t="s">
        <v>2271</v>
      </c>
      <c r="AE1702" s="506" t="s">
        <v>2271</v>
      </c>
      <c r="AF1702" s="506" t="s">
        <v>2271</v>
      </c>
      <c r="AG1702" s="506" t="s">
        <v>2271</v>
      </c>
      <c r="AH1702" s="506" t="s">
        <v>2271</v>
      </c>
      <c r="AI1702" s="506" t="s">
        <v>2271</v>
      </c>
      <c r="AJ1702" s="506" t="s">
        <v>2271</v>
      </c>
      <c r="AK1702" s="506" t="s">
        <v>2271</v>
      </c>
      <c r="AL1702" s="506" t="s">
        <v>2271</v>
      </c>
      <c r="AM1702" s="506" t="s">
        <v>2271</v>
      </c>
      <c r="AN1702" s="506" t="s">
        <v>2271</v>
      </c>
      <c r="AO1702" s="506" t="s">
        <v>2271</v>
      </c>
      <c r="AP1702" s="506" t="s">
        <v>2271</v>
      </c>
      <c r="AQ1702" s="506" t="s">
        <v>2271</v>
      </c>
      <c r="AR1702" s="506" t="s">
        <v>2271</v>
      </c>
      <c r="AS1702" s="506" t="s">
        <v>2271</v>
      </c>
      <c r="AT1702" s="506" t="s">
        <v>2271</v>
      </c>
      <c r="AU1702" s="506" t="s">
        <v>2271</v>
      </c>
      <c r="AV1702" s="506" t="s">
        <v>2271</v>
      </c>
      <c r="AW1702" s="506" t="s">
        <v>2271</v>
      </c>
      <c r="AX1702" s="506" t="s">
        <v>2271</v>
      </c>
      <c r="AY1702" s="506" t="s">
        <v>2271</v>
      </c>
      <c r="AZ1702" s="506" t="s">
        <v>2271</v>
      </c>
      <c r="BA1702" s="506" t="s">
        <v>2271</v>
      </c>
    </row>
    <row r="1703" spans="3:53" s="363" customFormat="1" ht="12.5" hidden="1" outlineLevel="1" x14ac:dyDescent="0.25">
      <c r="C1703" s="755" t="s">
        <v>1363</v>
      </c>
      <c r="E1703" s="643" t="s">
        <v>3955</v>
      </c>
      <c r="F1703" s="642" t="s">
        <v>3960</v>
      </c>
      <c r="G1703" s="506" t="s">
        <v>2271</v>
      </c>
      <c r="H1703" s="506" t="s">
        <v>2271</v>
      </c>
      <c r="I1703" s="506" t="s">
        <v>2271</v>
      </c>
      <c r="J1703" s="506" t="s">
        <v>2271</v>
      </c>
      <c r="K1703" s="506" t="s">
        <v>2271</v>
      </c>
      <c r="L1703" s="506" t="s">
        <v>2271</v>
      </c>
      <c r="M1703" s="506" t="s">
        <v>2271</v>
      </c>
      <c r="N1703" s="506" t="s">
        <v>2271</v>
      </c>
      <c r="O1703" s="506" t="s">
        <v>2271</v>
      </c>
      <c r="P1703" s="506" t="s">
        <v>2271</v>
      </c>
      <c r="Q1703" s="506" t="s">
        <v>2271</v>
      </c>
      <c r="R1703" s="506" t="s">
        <v>2271</v>
      </c>
      <c r="S1703" s="506" t="s">
        <v>2271</v>
      </c>
      <c r="T1703" s="506" t="s">
        <v>2271</v>
      </c>
      <c r="U1703" s="506" t="s">
        <v>2271</v>
      </c>
      <c r="V1703" s="506" t="s">
        <v>2271</v>
      </c>
      <c r="W1703" s="506" t="s">
        <v>2271</v>
      </c>
      <c r="X1703" s="506" t="s">
        <v>2271</v>
      </c>
      <c r="Y1703" s="506" t="s">
        <v>2271</v>
      </c>
      <c r="Z1703" s="506" t="s">
        <v>2271</v>
      </c>
      <c r="AA1703" s="506" t="s">
        <v>2271</v>
      </c>
      <c r="AB1703" s="506" t="s">
        <v>2271</v>
      </c>
      <c r="AC1703" s="506" t="s">
        <v>2271</v>
      </c>
      <c r="AD1703" s="506" t="s">
        <v>2271</v>
      </c>
      <c r="AE1703" s="506" t="s">
        <v>2271</v>
      </c>
      <c r="AF1703" s="506" t="s">
        <v>2271</v>
      </c>
      <c r="AG1703" s="506" t="s">
        <v>2271</v>
      </c>
      <c r="AH1703" s="506" t="s">
        <v>2271</v>
      </c>
      <c r="AI1703" s="506" t="s">
        <v>2271</v>
      </c>
      <c r="AJ1703" s="506" t="s">
        <v>2271</v>
      </c>
      <c r="AK1703" s="506" t="s">
        <v>2271</v>
      </c>
      <c r="AL1703" s="506" t="s">
        <v>2271</v>
      </c>
      <c r="AM1703" s="506" t="s">
        <v>2271</v>
      </c>
      <c r="AN1703" s="506" t="s">
        <v>2271</v>
      </c>
      <c r="AO1703" s="506" t="s">
        <v>2271</v>
      </c>
      <c r="AP1703" s="506" t="s">
        <v>2271</v>
      </c>
      <c r="AQ1703" s="506" t="s">
        <v>2271</v>
      </c>
      <c r="AR1703" s="506" t="s">
        <v>2271</v>
      </c>
      <c r="AS1703" s="506" t="s">
        <v>2271</v>
      </c>
      <c r="AT1703" s="506" t="s">
        <v>2271</v>
      </c>
      <c r="AU1703" s="506" t="s">
        <v>2271</v>
      </c>
      <c r="AV1703" s="506" t="s">
        <v>2271</v>
      </c>
      <c r="AW1703" s="506" t="s">
        <v>2271</v>
      </c>
      <c r="AX1703" s="506" t="s">
        <v>2271</v>
      </c>
      <c r="AY1703" s="506" t="s">
        <v>2271</v>
      </c>
      <c r="AZ1703" s="506" t="s">
        <v>2271</v>
      </c>
      <c r="BA1703" s="506" t="s">
        <v>2271</v>
      </c>
    </row>
    <row r="1704" spans="3:53" s="363" customFormat="1" ht="12.5" hidden="1" outlineLevel="1" x14ac:dyDescent="0.25">
      <c r="C1704" s="755" t="s">
        <v>1364</v>
      </c>
      <c r="E1704" s="643" t="s">
        <v>3956</v>
      </c>
      <c r="F1704" s="642" t="s">
        <v>3960</v>
      </c>
      <c r="G1704" s="506" t="s">
        <v>2271</v>
      </c>
      <c r="H1704" s="506" t="s">
        <v>2271</v>
      </c>
      <c r="I1704" s="506" t="s">
        <v>2271</v>
      </c>
      <c r="J1704" s="506" t="s">
        <v>2271</v>
      </c>
      <c r="K1704" s="506" t="s">
        <v>2271</v>
      </c>
      <c r="L1704" s="506" t="s">
        <v>2271</v>
      </c>
      <c r="M1704" s="506" t="s">
        <v>2271</v>
      </c>
      <c r="N1704" s="506" t="s">
        <v>2271</v>
      </c>
      <c r="O1704" s="506" t="s">
        <v>2271</v>
      </c>
      <c r="P1704" s="506" t="s">
        <v>2271</v>
      </c>
      <c r="Q1704" s="506" t="s">
        <v>2271</v>
      </c>
      <c r="R1704" s="506" t="s">
        <v>2271</v>
      </c>
      <c r="S1704" s="506" t="s">
        <v>2271</v>
      </c>
      <c r="T1704" s="506" t="s">
        <v>2271</v>
      </c>
      <c r="U1704" s="506" t="s">
        <v>2271</v>
      </c>
      <c r="V1704" s="506" t="s">
        <v>2271</v>
      </c>
      <c r="W1704" s="506" t="s">
        <v>2271</v>
      </c>
      <c r="X1704" s="506" t="s">
        <v>2271</v>
      </c>
      <c r="Y1704" s="506" t="s">
        <v>2271</v>
      </c>
      <c r="Z1704" s="506" t="s">
        <v>2271</v>
      </c>
      <c r="AA1704" s="506" t="s">
        <v>2271</v>
      </c>
      <c r="AB1704" s="506" t="s">
        <v>2271</v>
      </c>
      <c r="AC1704" s="506" t="s">
        <v>2271</v>
      </c>
      <c r="AD1704" s="506" t="s">
        <v>2271</v>
      </c>
      <c r="AE1704" s="506" t="s">
        <v>2271</v>
      </c>
      <c r="AF1704" s="506" t="s">
        <v>2271</v>
      </c>
      <c r="AG1704" s="506" t="s">
        <v>2271</v>
      </c>
      <c r="AH1704" s="506" t="s">
        <v>2271</v>
      </c>
      <c r="AI1704" s="506" t="s">
        <v>2271</v>
      </c>
      <c r="AJ1704" s="506" t="s">
        <v>2271</v>
      </c>
      <c r="AK1704" s="506" t="s">
        <v>2271</v>
      </c>
      <c r="AL1704" s="506" t="s">
        <v>2271</v>
      </c>
      <c r="AM1704" s="506" t="s">
        <v>2271</v>
      </c>
      <c r="AN1704" s="506" t="s">
        <v>2271</v>
      </c>
      <c r="AO1704" s="506" t="s">
        <v>2271</v>
      </c>
      <c r="AP1704" s="506" t="s">
        <v>2271</v>
      </c>
      <c r="AQ1704" s="506" t="s">
        <v>2271</v>
      </c>
      <c r="AR1704" s="506" t="s">
        <v>2271</v>
      </c>
      <c r="AS1704" s="506" t="s">
        <v>2271</v>
      </c>
      <c r="AT1704" s="506" t="s">
        <v>2271</v>
      </c>
      <c r="AU1704" s="506" t="s">
        <v>2271</v>
      </c>
      <c r="AV1704" s="506" t="s">
        <v>2271</v>
      </c>
      <c r="AW1704" s="506" t="s">
        <v>2271</v>
      </c>
      <c r="AX1704" s="506" t="s">
        <v>2271</v>
      </c>
      <c r="AY1704" s="506" t="s">
        <v>2271</v>
      </c>
      <c r="AZ1704" s="506" t="s">
        <v>2271</v>
      </c>
      <c r="BA1704" s="506" t="s">
        <v>2271</v>
      </c>
    </row>
    <row r="1705" spans="3:53" s="363" customFormat="1" ht="12.5" hidden="1" outlineLevel="1" x14ac:dyDescent="0.25">
      <c r="C1705" s="757" t="s">
        <v>1365</v>
      </c>
      <c r="E1705" s="647" t="s">
        <v>3957</v>
      </c>
      <c r="F1705" s="647" t="s">
        <v>3960</v>
      </c>
      <c r="G1705" s="506" t="s">
        <v>2271</v>
      </c>
      <c r="H1705" s="506" t="s">
        <v>2271</v>
      </c>
      <c r="I1705" s="506" t="s">
        <v>2271</v>
      </c>
      <c r="J1705" s="506" t="s">
        <v>2271</v>
      </c>
      <c r="K1705" s="506" t="s">
        <v>2271</v>
      </c>
      <c r="L1705" s="506" t="s">
        <v>2271</v>
      </c>
      <c r="M1705" s="506" t="s">
        <v>2271</v>
      </c>
      <c r="N1705" s="506" t="s">
        <v>2271</v>
      </c>
      <c r="O1705" s="506" t="s">
        <v>2271</v>
      </c>
      <c r="P1705" s="506" t="s">
        <v>2271</v>
      </c>
      <c r="Q1705" s="506" t="s">
        <v>2271</v>
      </c>
      <c r="R1705" s="506" t="s">
        <v>2271</v>
      </c>
      <c r="S1705" s="506" t="s">
        <v>2271</v>
      </c>
      <c r="T1705" s="506" t="s">
        <v>2271</v>
      </c>
      <c r="U1705" s="506" t="s">
        <v>2271</v>
      </c>
      <c r="V1705" s="506" t="s">
        <v>2271</v>
      </c>
      <c r="W1705" s="506" t="s">
        <v>2271</v>
      </c>
      <c r="X1705" s="506" t="s">
        <v>2271</v>
      </c>
      <c r="Y1705" s="506" t="s">
        <v>2271</v>
      </c>
      <c r="Z1705" s="506" t="s">
        <v>2271</v>
      </c>
      <c r="AA1705" s="506" t="s">
        <v>2271</v>
      </c>
      <c r="AB1705" s="506" t="s">
        <v>2271</v>
      </c>
      <c r="AC1705" s="506" t="s">
        <v>2271</v>
      </c>
      <c r="AD1705" s="506" t="s">
        <v>2271</v>
      </c>
      <c r="AE1705" s="506" t="s">
        <v>2271</v>
      </c>
      <c r="AF1705" s="506" t="s">
        <v>2271</v>
      </c>
      <c r="AG1705" s="506" t="s">
        <v>2271</v>
      </c>
      <c r="AH1705" s="506" t="s">
        <v>2271</v>
      </c>
      <c r="AI1705" s="506" t="s">
        <v>2271</v>
      </c>
      <c r="AJ1705" s="506" t="s">
        <v>2271</v>
      </c>
      <c r="AK1705" s="506" t="s">
        <v>2271</v>
      </c>
      <c r="AL1705" s="506" t="s">
        <v>2271</v>
      </c>
      <c r="AM1705" s="506" t="s">
        <v>2271</v>
      </c>
      <c r="AN1705" s="506" t="s">
        <v>2271</v>
      </c>
      <c r="AO1705" s="506" t="s">
        <v>2271</v>
      </c>
      <c r="AP1705" s="506" t="s">
        <v>2271</v>
      </c>
      <c r="AQ1705" s="506" t="s">
        <v>2271</v>
      </c>
      <c r="AR1705" s="506" t="s">
        <v>2271</v>
      </c>
      <c r="AS1705" s="506" t="s">
        <v>2271</v>
      </c>
      <c r="AT1705" s="506" t="s">
        <v>2271</v>
      </c>
      <c r="AU1705" s="506" t="s">
        <v>2271</v>
      </c>
      <c r="AV1705" s="506" t="s">
        <v>2271</v>
      </c>
      <c r="AW1705" s="506" t="s">
        <v>2271</v>
      </c>
      <c r="AX1705" s="506" t="s">
        <v>2271</v>
      </c>
      <c r="AY1705" s="506" t="s">
        <v>2271</v>
      </c>
      <c r="AZ1705" s="506" t="s">
        <v>2271</v>
      </c>
      <c r="BA1705" s="506" t="s">
        <v>2271</v>
      </c>
    </row>
    <row r="1706" spans="3:53" s="363" customFormat="1" ht="12.5" hidden="1" outlineLevel="1" x14ac:dyDescent="0.25">
      <c r="C1706" s="755"/>
      <c r="E1706" s="642"/>
      <c r="F1706" s="642"/>
      <c r="G1706" s="642"/>
      <c r="H1706" s="642"/>
      <c r="I1706" s="642"/>
      <c r="J1706" s="642"/>
      <c r="K1706" s="642"/>
      <c r="L1706" s="642"/>
      <c r="M1706" s="642"/>
      <c r="N1706" s="642"/>
      <c r="O1706" s="642"/>
      <c r="P1706" s="642"/>
      <c r="Q1706" s="642"/>
      <c r="R1706" s="642"/>
      <c r="S1706" s="642"/>
      <c r="T1706" s="642"/>
      <c r="U1706" s="642"/>
      <c r="V1706" s="642"/>
      <c r="W1706" s="642"/>
      <c r="X1706" s="642"/>
      <c r="Y1706" s="642"/>
      <c r="Z1706" s="642"/>
      <c r="AA1706" s="642"/>
      <c r="AB1706" s="642"/>
      <c r="AC1706" s="642"/>
      <c r="AD1706" s="642"/>
      <c r="AE1706" s="642"/>
      <c r="AF1706" s="642"/>
      <c r="AG1706" s="642"/>
      <c r="AH1706" s="642"/>
      <c r="AI1706" s="642"/>
      <c r="AJ1706" s="642"/>
      <c r="AK1706" s="642"/>
      <c r="AL1706" s="642"/>
      <c r="AM1706" s="642"/>
      <c r="AN1706" s="642"/>
      <c r="AO1706" s="642"/>
      <c r="AP1706" s="642"/>
      <c r="AQ1706" s="642"/>
      <c r="AR1706" s="642"/>
      <c r="AS1706" s="642"/>
      <c r="AT1706" s="642"/>
      <c r="AU1706" s="642"/>
      <c r="AV1706" s="642"/>
      <c r="AW1706" s="642"/>
      <c r="AX1706" s="642"/>
      <c r="AY1706" s="642"/>
      <c r="AZ1706" s="642"/>
      <c r="BA1706" s="642"/>
    </row>
    <row r="1707" spans="3:53" s="363" customFormat="1" ht="12.5" hidden="1" outlineLevel="1" x14ac:dyDescent="0.25">
      <c r="C1707" s="755"/>
      <c r="E1707" s="642"/>
      <c r="F1707" s="642"/>
      <c r="G1707" s="642"/>
      <c r="H1707" s="642"/>
      <c r="I1707" s="642"/>
      <c r="J1707" s="642"/>
      <c r="K1707" s="642"/>
      <c r="L1707" s="642"/>
      <c r="M1707" s="642"/>
      <c r="N1707" s="642"/>
      <c r="O1707" s="642"/>
      <c r="P1707" s="642"/>
      <c r="Q1707" s="642"/>
      <c r="R1707" s="642"/>
      <c r="S1707" s="642"/>
      <c r="T1707" s="642"/>
      <c r="U1707" s="642"/>
      <c r="V1707" s="642"/>
      <c r="W1707" s="642"/>
      <c r="X1707" s="642"/>
      <c r="Y1707" s="642"/>
      <c r="Z1707" s="642"/>
      <c r="AA1707" s="642"/>
      <c r="AB1707" s="642"/>
      <c r="AC1707" s="642"/>
      <c r="AD1707" s="642"/>
      <c r="AE1707" s="642"/>
      <c r="AF1707" s="642"/>
      <c r="AG1707" s="642"/>
      <c r="AH1707" s="642"/>
      <c r="AI1707" s="642"/>
      <c r="AJ1707" s="642"/>
      <c r="AK1707" s="642"/>
      <c r="AL1707" s="642"/>
      <c r="AM1707" s="642"/>
      <c r="AN1707" s="642"/>
      <c r="AO1707" s="642"/>
      <c r="AP1707" s="642"/>
      <c r="AQ1707" s="642"/>
      <c r="AR1707" s="642"/>
      <c r="AS1707" s="642"/>
      <c r="AT1707" s="642"/>
      <c r="AU1707" s="642"/>
      <c r="AV1707" s="642"/>
      <c r="AW1707" s="642"/>
      <c r="AX1707" s="642"/>
      <c r="AY1707" s="642"/>
      <c r="AZ1707" s="642"/>
      <c r="BA1707" s="642"/>
    </row>
    <row r="1708" spans="3:53" s="363" customFormat="1" ht="15.5" hidden="1" outlineLevel="1" x14ac:dyDescent="0.35">
      <c r="C1708" s="758" t="s">
        <v>1373</v>
      </c>
      <c r="E1708" s="642"/>
      <c r="F1708" s="642"/>
      <c r="G1708" s="642"/>
      <c r="H1708" s="642"/>
      <c r="I1708" s="642"/>
      <c r="J1708" s="642"/>
      <c r="K1708" s="642"/>
      <c r="L1708" s="642"/>
      <c r="M1708" s="642"/>
      <c r="N1708" s="642"/>
      <c r="O1708" s="642"/>
      <c r="P1708" s="642"/>
      <c r="Q1708" s="642"/>
      <c r="R1708" s="642"/>
      <c r="S1708" s="642"/>
      <c r="T1708" s="642"/>
      <c r="U1708" s="642"/>
      <c r="V1708" s="642"/>
      <c r="W1708" s="642"/>
      <c r="X1708" s="642"/>
      <c r="Y1708" s="642"/>
      <c r="Z1708" s="642"/>
      <c r="AA1708" s="642"/>
      <c r="AB1708" s="642"/>
      <c r="AC1708" s="642"/>
      <c r="AD1708" s="642"/>
      <c r="AE1708" s="642"/>
      <c r="AF1708" s="642"/>
      <c r="AG1708" s="642"/>
      <c r="AH1708" s="642"/>
      <c r="AI1708" s="642"/>
      <c r="AJ1708" s="642"/>
      <c r="AK1708" s="642"/>
      <c r="AL1708" s="642"/>
      <c r="AM1708" s="642"/>
      <c r="AN1708" s="642"/>
      <c r="AO1708" s="642"/>
      <c r="AP1708" s="642"/>
      <c r="AQ1708" s="642"/>
      <c r="AR1708" s="642"/>
      <c r="AS1708" s="642"/>
      <c r="AT1708" s="642"/>
      <c r="AU1708" s="642"/>
      <c r="AV1708" s="642"/>
      <c r="AW1708" s="642"/>
      <c r="AX1708" s="642"/>
      <c r="AY1708" s="642"/>
      <c r="AZ1708" s="642"/>
      <c r="BA1708" s="642"/>
    </row>
    <row r="1709" spans="3:53" s="363" customFormat="1" ht="12.5" hidden="1" outlineLevel="1" x14ac:dyDescent="0.25">
      <c r="C1709" s="755" t="s">
        <v>1362</v>
      </c>
      <c r="E1709" s="642" t="s">
        <v>3952</v>
      </c>
      <c r="F1709" s="647" t="s">
        <v>3961</v>
      </c>
      <c r="G1709" s="506" t="s">
        <v>2271</v>
      </c>
      <c r="H1709" s="506" t="s">
        <v>2271</v>
      </c>
      <c r="I1709" s="506" t="s">
        <v>2271</v>
      </c>
      <c r="J1709" s="506" t="s">
        <v>2271</v>
      </c>
      <c r="K1709" s="506" t="s">
        <v>2271</v>
      </c>
      <c r="L1709" s="506" t="s">
        <v>2271</v>
      </c>
      <c r="M1709" s="506" t="s">
        <v>2271</v>
      </c>
      <c r="N1709" s="506" t="s">
        <v>2271</v>
      </c>
      <c r="O1709" s="506" t="s">
        <v>2271</v>
      </c>
      <c r="P1709" s="506" t="s">
        <v>2271</v>
      </c>
      <c r="Q1709" s="506" t="s">
        <v>2271</v>
      </c>
      <c r="R1709" s="506" t="s">
        <v>2271</v>
      </c>
      <c r="S1709" s="506" t="s">
        <v>2271</v>
      </c>
      <c r="T1709" s="506" t="s">
        <v>2271</v>
      </c>
      <c r="U1709" s="506" t="s">
        <v>2271</v>
      </c>
      <c r="V1709" s="506" t="s">
        <v>2271</v>
      </c>
      <c r="W1709" s="506" t="s">
        <v>2271</v>
      </c>
      <c r="X1709" s="506" t="s">
        <v>2271</v>
      </c>
      <c r="Y1709" s="506" t="s">
        <v>2271</v>
      </c>
      <c r="Z1709" s="506" t="s">
        <v>2271</v>
      </c>
      <c r="AA1709" s="506" t="s">
        <v>2271</v>
      </c>
      <c r="AB1709" s="506" t="s">
        <v>2271</v>
      </c>
      <c r="AC1709" s="506" t="s">
        <v>2271</v>
      </c>
      <c r="AD1709" s="506" t="s">
        <v>2271</v>
      </c>
      <c r="AE1709" s="506" t="s">
        <v>2271</v>
      </c>
      <c r="AF1709" s="506" t="s">
        <v>2271</v>
      </c>
      <c r="AG1709" s="506" t="s">
        <v>2271</v>
      </c>
      <c r="AH1709" s="506" t="s">
        <v>2271</v>
      </c>
      <c r="AI1709" s="506" t="s">
        <v>2271</v>
      </c>
      <c r="AJ1709" s="506" t="s">
        <v>2271</v>
      </c>
      <c r="AK1709" s="506" t="s">
        <v>2271</v>
      </c>
      <c r="AL1709" s="506" t="s">
        <v>2271</v>
      </c>
      <c r="AM1709" s="506" t="s">
        <v>2271</v>
      </c>
      <c r="AN1709" s="506" t="s">
        <v>2271</v>
      </c>
      <c r="AO1709" s="506" t="s">
        <v>2271</v>
      </c>
      <c r="AP1709" s="506" t="s">
        <v>2271</v>
      </c>
      <c r="AQ1709" s="506" t="s">
        <v>2271</v>
      </c>
      <c r="AR1709" s="506" t="s">
        <v>2271</v>
      </c>
      <c r="AS1709" s="506" t="s">
        <v>2271</v>
      </c>
      <c r="AT1709" s="506" t="s">
        <v>2271</v>
      </c>
      <c r="AU1709" s="506" t="s">
        <v>2271</v>
      </c>
      <c r="AV1709" s="506" t="s">
        <v>2271</v>
      </c>
      <c r="AW1709" s="506" t="s">
        <v>2271</v>
      </c>
      <c r="AX1709" s="506" t="s">
        <v>2271</v>
      </c>
      <c r="AY1709" s="506" t="s">
        <v>2271</v>
      </c>
      <c r="AZ1709" s="506" t="s">
        <v>2271</v>
      </c>
      <c r="BA1709" s="506" t="s">
        <v>2271</v>
      </c>
    </row>
    <row r="1710" spans="3:53" s="363" customFormat="1" ht="12.5" hidden="1" outlineLevel="1" x14ac:dyDescent="0.25">
      <c r="C1710" s="755" t="s">
        <v>154</v>
      </c>
      <c r="E1710" s="643" t="s">
        <v>3954</v>
      </c>
      <c r="F1710" s="647" t="s">
        <v>3961</v>
      </c>
      <c r="G1710" s="506" t="s">
        <v>2271</v>
      </c>
      <c r="H1710" s="506" t="s">
        <v>2271</v>
      </c>
      <c r="I1710" s="506" t="s">
        <v>2271</v>
      </c>
      <c r="J1710" s="506" t="s">
        <v>2271</v>
      </c>
      <c r="K1710" s="506" t="s">
        <v>2271</v>
      </c>
      <c r="L1710" s="506" t="s">
        <v>2271</v>
      </c>
      <c r="M1710" s="506" t="s">
        <v>2271</v>
      </c>
      <c r="N1710" s="506" t="s">
        <v>2271</v>
      </c>
      <c r="O1710" s="506" t="s">
        <v>2271</v>
      </c>
      <c r="P1710" s="506" t="s">
        <v>2271</v>
      </c>
      <c r="Q1710" s="506" t="s">
        <v>2271</v>
      </c>
      <c r="R1710" s="506" t="s">
        <v>2271</v>
      </c>
      <c r="S1710" s="506" t="s">
        <v>2271</v>
      </c>
      <c r="T1710" s="506" t="s">
        <v>2271</v>
      </c>
      <c r="U1710" s="506" t="s">
        <v>2271</v>
      </c>
      <c r="V1710" s="506" t="s">
        <v>2271</v>
      </c>
      <c r="W1710" s="506" t="s">
        <v>2271</v>
      </c>
      <c r="X1710" s="506" t="s">
        <v>2271</v>
      </c>
      <c r="Y1710" s="506" t="s">
        <v>2271</v>
      </c>
      <c r="Z1710" s="506" t="s">
        <v>2271</v>
      </c>
      <c r="AA1710" s="506" t="s">
        <v>2271</v>
      </c>
      <c r="AB1710" s="506" t="s">
        <v>2271</v>
      </c>
      <c r="AC1710" s="506" t="s">
        <v>2271</v>
      </c>
      <c r="AD1710" s="506" t="s">
        <v>2271</v>
      </c>
      <c r="AE1710" s="506" t="s">
        <v>2271</v>
      </c>
      <c r="AF1710" s="506" t="s">
        <v>2271</v>
      </c>
      <c r="AG1710" s="506" t="s">
        <v>2271</v>
      </c>
      <c r="AH1710" s="506" t="s">
        <v>2271</v>
      </c>
      <c r="AI1710" s="506" t="s">
        <v>2271</v>
      </c>
      <c r="AJ1710" s="506" t="s">
        <v>2271</v>
      </c>
      <c r="AK1710" s="506" t="s">
        <v>2271</v>
      </c>
      <c r="AL1710" s="506" t="s">
        <v>2271</v>
      </c>
      <c r="AM1710" s="506" t="s">
        <v>2271</v>
      </c>
      <c r="AN1710" s="506" t="s">
        <v>2271</v>
      </c>
      <c r="AO1710" s="506" t="s">
        <v>2271</v>
      </c>
      <c r="AP1710" s="506" t="s">
        <v>2271</v>
      </c>
      <c r="AQ1710" s="506" t="s">
        <v>2271</v>
      </c>
      <c r="AR1710" s="506" t="s">
        <v>2271</v>
      </c>
      <c r="AS1710" s="506" t="s">
        <v>2271</v>
      </c>
      <c r="AT1710" s="506" t="s">
        <v>2271</v>
      </c>
      <c r="AU1710" s="506" t="s">
        <v>2271</v>
      </c>
      <c r="AV1710" s="506" t="s">
        <v>2271</v>
      </c>
      <c r="AW1710" s="506" t="s">
        <v>2271</v>
      </c>
      <c r="AX1710" s="506" t="s">
        <v>2271</v>
      </c>
      <c r="AY1710" s="506" t="s">
        <v>2271</v>
      </c>
      <c r="AZ1710" s="506" t="s">
        <v>2271</v>
      </c>
      <c r="BA1710" s="506" t="s">
        <v>2271</v>
      </c>
    </row>
    <row r="1711" spans="3:53" s="363" customFormat="1" ht="12.5" hidden="1" outlineLevel="1" x14ac:dyDescent="0.25">
      <c r="C1711" s="755" t="s">
        <v>1363</v>
      </c>
      <c r="E1711" s="643" t="s">
        <v>3955</v>
      </c>
      <c r="F1711" s="647" t="s">
        <v>3961</v>
      </c>
      <c r="G1711" s="506" t="s">
        <v>2271</v>
      </c>
      <c r="H1711" s="506" t="s">
        <v>2271</v>
      </c>
      <c r="I1711" s="506" t="s">
        <v>2271</v>
      </c>
      <c r="J1711" s="506" t="s">
        <v>2271</v>
      </c>
      <c r="K1711" s="506" t="s">
        <v>2271</v>
      </c>
      <c r="L1711" s="506" t="s">
        <v>2271</v>
      </c>
      <c r="M1711" s="506" t="s">
        <v>2271</v>
      </c>
      <c r="N1711" s="506" t="s">
        <v>2271</v>
      </c>
      <c r="O1711" s="506" t="s">
        <v>2271</v>
      </c>
      <c r="P1711" s="506" t="s">
        <v>2271</v>
      </c>
      <c r="Q1711" s="506" t="s">
        <v>2271</v>
      </c>
      <c r="R1711" s="506" t="s">
        <v>2271</v>
      </c>
      <c r="S1711" s="506" t="s">
        <v>2271</v>
      </c>
      <c r="T1711" s="506" t="s">
        <v>2271</v>
      </c>
      <c r="U1711" s="506" t="s">
        <v>2271</v>
      </c>
      <c r="V1711" s="506" t="s">
        <v>2271</v>
      </c>
      <c r="W1711" s="506" t="s">
        <v>2271</v>
      </c>
      <c r="X1711" s="506" t="s">
        <v>2271</v>
      </c>
      <c r="Y1711" s="506" t="s">
        <v>2271</v>
      </c>
      <c r="Z1711" s="506" t="s">
        <v>2271</v>
      </c>
      <c r="AA1711" s="506" t="s">
        <v>2271</v>
      </c>
      <c r="AB1711" s="506" t="s">
        <v>2271</v>
      </c>
      <c r="AC1711" s="506" t="s">
        <v>2271</v>
      </c>
      <c r="AD1711" s="506" t="s">
        <v>2271</v>
      </c>
      <c r="AE1711" s="506" t="s">
        <v>2271</v>
      </c>
      <c r="AF1711" s="506" t="s">
        <v>2271</v>
      </c>
      <c r="AG1711" s="506" t="s">
        <v>2271</v>
      </c>
      <c r="AH1711" s="506" t="s">
        <v>2271</v>
      </c>
      <c r="AI1711" s="506" t="s">
        <v>2271</v>
      </c>
      <c r="AJ1711" s="506" t="s">
        <v>2271</v>
      </c>
      <c r="AK1711" s="506" t="s">
        <v>2271</v>
      </c>
      <c r="AL1711" s="506" t="s">
        <v>2271</v>
      </c>
      <c r="AM1711" s="506" t="s">
        <v>2271</v>
      </c>
      <c r="AN1711" s="506" t="s">
        <v>2271</v>
      </c>
      <c r="AO1711" s="506" t="s">
        <v>2271</v>
      </c>
      <c r="AP1711" s="506" t="s">
        <v>2271</v>
      </c>
      <c r="AQ1711" s="506" t="s">
        <v>2271</v>
      </c>
      <c r="AR1711" s="506" t="s">
        <v>2271</v>
      </c>
      <c r="AS1711" s="506" t="s">
        <v>2271</v>
      </c>
      <c r="AT1711" s="506" t="s">
        <v>2271</v>
      </c>
      <c r="AU1711" s="506" t="s">
        <v>2271</v>
      </c>
      <c r="AV1711" s="506" t="s">
        <v>2271</v>
      </c>
      <c r="AW1711" s="506" t="s">
        <v>2271</v>
      </c>
      <c r="AX1711" s="506" t="s">
        <v>2271</v>
      </c>
      <c r="AY1711" s="506" t="s">
        <v>2271</v>
      </c>
      <c r="AZ1711" s="506" t="s">
        <v>2271</v>
      </c>
      <c r="BA1711" s="506" t="s">
        <v>2271</v>
      </c>
    </row>
    <row r="1712" spans="3:53" s="363" customFormat="1" ht="12.5" hidden="1" outlineLevel="1" x14ac:dyDescent="0.25">
      <c r="C1712" s="755" t="s">
        <v>1364</v>
      </c>
      <c r="E1712" s="643" t="s">
        <v>3956</v>
      </c>
      <c r="F1712" s="647" t="s">
        <v>3961</v>
      </c>
      <c r="G1712" s="506" t="s">
        <v>2271</v>
      </c>
      <c r="H1712" s="506" t="s">
        <v>2271</v>
      </c>
      <c r="I1712" s="506" t="s">
        <v>2271</v>
      </c>
      <c r="J1712" s="506" t="s">
        <v>2271</v>
      </c>
      <c r="K1712" s="506" t="s">
        <v>2271</v>
      </c>
      <c r="L1712" s="506" t="s">
        <v>2271</v>
      </c>
      <c r="M1712" s="506" t="s">
        <v>2271</v>
      </c>
      <c r="N1712" s="506" t="s">
        <v>2271</v>
      </c>
      <c r="O1712" s="506" t="s">
        <v>2271</v>
      </c>
      <c r="P1712" s="506" t="s">
        <v>2271</v>
      </c>
      <c r="Q1712" s="506" t="s">
        <v>2271</v>
      </c>
      <c r="R1712" s="506" t="s">
        <v>2271</v>
      </c>
      <c r="S1712" s="506" t="s">
        <v>2271</v>
      </c>
      <c r="T1712" s="506" t="s">
        <v>2271</v>
      </c>
      <c r="U1712" s="506" t="s">
        <v>2271</v>
      </c>
      <c r="V1712" s="506" t="s">
        <v>2271</v>
      </c>
      <c r="W1712" s="506" t="s">
        <v>2271</v>
      </c>
      <c r="X1712" s="506" t="s">
        <v>2271</v>
      </c>
      <c r="Y1712" s="506" t="s">
        <v>2271</v>
      </c>
      <c r="Z1712" s="506" t="s">
        <v>2271</v>
      </c>
      <c r="AA1712" s="506" t="s">
        <v>2271</v>
      </c>
      <c r="AB1712" s="506" t="s">
        <v>2271</v>
      </c>
      <c r="AC1712" s="506" t="s">
        <v>2271</v>
      </c>
      <c r="AD1712" s="506" t="s">
        <v>2271</v>
      </c>
      <c r="AE1712" s="506" t="s">
        <v>2271</v>
      </c>
      <c r="AF1712" s="506" t="s">
        <v>2271</v>
      </c>
      <c r="AG1712" s="506" t="s">
        <v>2271</v>
      </c>
      <c r="AH1712" s="506" t="s">
        <v>2271</v>
      </c>
      <c r="AI1712" s="506" t="s">
        <v>2271</v>
      </c>
      <c r="AJ1712" s="506" t="s">
        <v>2271</v>
      </c>
      <c r="AK1712" s="506" t="s">
        <v>2271</v>
      </c>
      <c r="AL1712" s="506" t="s">
        <v>2271</v>
      </c>
      <c r="AM1712" s="506" t="s">
        <v>2271</v>
      </c>
      <c r="AN1712" s="506" t="s">
        <v>2271</v>
      </c>
      <c r="AO1712" s="506" t="s">
        <v>2271</v>
      </c>
      <c r="AP1712" s="506" t="s">
        <v>2271</v>
      </c>
      <c r="AQ1712" s="506" t="s">
        <v>2271</v>
      </c>
      <c r="AR1712" s="506" t="s">
        <v>2271</v>
      </c>
      <c r="AS1712" s="506" t="s">
        <v>2271</v>
      </c>
      <c r="AT1712" s="506" t="s">
        <v>2271</v>
      </c>
      <c r="AU1712" s="506" t="s">
        <v>2271</v>
      </c>
      <c r="AV1712" s="506" t="s">
        <v>2271</v>
      </c>
      <c r="AW1712" s="506" t="s">
        <v>2271</v>
      </c>
      <c r="AX1712" s="506" t="s">
        <v>2271</v>
      </c>
      <c r="AY1712" s="506" t="s">
        <v>2271</v>
      </c>
      <c r="AZ1712" s="506" t="s">
        <v>2271</v>
      </c>
      <c r="BA1712" s="506" t="s">
        <v>2271</v>
      </c>
    </row>
    <row r="1713" spans="2:53" s="363" customFormat="1" ht="12.5" hidden="1" outlineLevel="1" x14ac:dyDescent="0.25">
      <c r="C1713" s="757" t="s">
        <v>1365</v>
      </c>
      <c r="E1713" s="647" t="s">
        <v>3957</v>
      </c>
      <c r="F1713" s="647" t="s">
        <v>3961</v>
      </c>
      <c r="G1713" s="506" t="s">
        <v>2271</v>
      </c>
      <c r="H1713" s="506" t="s">
        <v>2271</v>
      </c>
      <c r="I1713" s="506" t="s">
        <v>2271</v>
      </c>
      <c r="J1713" s="506" t="s">
        <v>2271</v>
      </c>
      <c r="K1713" s="506" t="s">
        <v>2271</v>
      </c>
      <c r="L1713" s="506" t="s">
        <v>2271</v>
      </c>
      <c r="M1713" s="506" t="s">
        <v>2271</v>
      </c>
      <c r="N1713" s="506" t="s">
        <v>2271</v>
      </c>
      <c r="O1713" s="506" t="s">
        <v>2271</v>
      </c>
      <c r="P1713" s="506" t="s">
        <v>2271</v>
      </c>
      <c r="Q1713" s="506" t="s">
        <v>2271</v>
      </c>
      <c r="R1713" s="506" t="s">
        <v>2271</v>
      </c>
      <c r="S1713" s="506" t="s">
        <v>2271</v>
      </c>
      <c r="T1713" s="506" t="s">
        <v>2271</v>
      </c>
      <c r="U1713" s="506" t="s">
        <v>2271</v>
      </c>
      <c r="V1713" s="506" t="s">
        <v>2271</v>
      </c>
      <c r="W1713" s="506" t="s">
        <v>2271</v>
      </c>
      <c r="X1713" s="506" t="s">
        <v>2271</v>
      </c>
      <c r="Y1713" s="506" t="s">
        <v>2271</v>
      </c>
      <c r="Z1713" s="506" t="s">
        <v>2271</v>
      </c>
      <c r="AA1713" s="506" t="s">
        <v>2271</v>
      </c>
      <c r="AB1713" s="506" t="s">
        <v>2271</v>
      </c>
      <c r="AC1713" s="506" t="s">
        <v>2271</v>
      </c>
      <c r="AD1713" s="506" t="s">
        <v>2271</v>
      </c>
      <c r="AE1713" s="506" t="s">
        <v>2271</v>
      </c>
      <c r="AF1713" s="506" t="s">
        <v>2271</v>
      </c>
      <c r="AG1713" s="506" t="s">
        <v>2271</v>
      </c>
      <c r="AH1713" s="506" t="s">
        <v>2271</v>
      </c>
      <c r="AI1713" s="506" t="s">
        <v>2271</v>
      </c>
      <c r="AJ1713" s="506" t="s">
        <v>2271</v>
      </c>
      <c r="AK1713" s="506" t="s">
        <v>2271</v>
      </c>
      <c r="AL1713" s="506" t="s">
        <v>2271</v>
      </c>
      <c r="AM1713" s="506" t="s">
        <v>2271</v>
      </c>
      <c r="AN1713" s="506" t="s">
        <v>2271</v>
      </c>
      <c r="AO1713" s="506" t="s">
        <v>2271</v>
      </c>
      <c r="AP1713" s="506" t="s">
        <v>2271</v>
      </c>
      <c r="AQ1713" s="506" t="s">
        <v>2271</v>
      </c>
      <c r="AR1713" s="506" t="s">
        <v>2271</v>
      </c>
      <c r="AS1713" s="506" t="s">
        <v>2271</v>
      </c>
      <c r="AT1713" s="506" t="s">
        <v>2271</v>
      </c>
      <c r="AU1713" s="506" t="s">
        <v>2271</v>
      </c>
      <c r="AV1713" s="506" t="s">
        <v>2271</v>
      </c>
      <c r="AW1713" s="506" t="s">
        <v>2271</v>
      </c>
      <c r="AX1713" s="506" t="s">
        <v>2271</v>
      </c>
      <c r="AY1713" s="506" t="s">
        <v>2271</v>
      </c>
      <c r="AZ1713" s="506" t="s">
        <v>2271</v>
      </c>
      <c r="BA1713" s="506" t="s">
        <v>2271</v>
      </c>
    </row>
    <row r="1714" spans="2:53" s="363" customFormat="1" ht="15.5" collapsed="1" x14ac:dyDescent="0.35">
      <c r="C1714" s="759"/>
    </row>
    <row r="1715" spans="2:53" s="363" customFormat="1" ht="15.5" x14ac:dyDescent="0.35">
      <c r="B1715" s="638" t="s">
        <v>2390</v>
      </c>
      <c r="C1715" s="759"/>
      <c r="E1715" s="649"/>
      <c r="F1715" s="649"/>
      <c r="G1715" s="649" t="s">
        <v>232</v>
      </c>
      <c r="H1715" s="649" t="s">
        <v>233</v>
      </c>
      <c r="I1715" s="649" t="s">
        <v>234</v>
      </c>
      <c r="J1715" s="649" t="s">
        <v>235</v>
      </c>
      <c r="K1715" s="649" t="s">
        <v>236</v>
      </c>
      <c r="L1715" s="649" t="s">
        <v>237</v>
      </c>
      <c r="M1715" s="649" t="s">
        <v>238</v>
      </c>
      <c r="N1715" s="649" t="s">
        <v>239</v>
      </c>
      <c r="O1715" s="649" t="s">
        <v>240</v>
      </c>
      <c r="P1715" s="649" t="s">
        <v>241</v>
      </c>
      <c r="Q1715" s="649" t="s">
        <v>242</v>
      </c>
      <c r="R1715" s="649" t="s">
        <v>243</v>
      </c>
      <c r="S1715" s="649" t="s">
        <v>244</v>
      </c>
      <c r="T1715" s="649" t="s">
        <v>245</v>
      </c>
      <c r="U1715" s="649" t="s">
        <v>246</v>
      </c>
      <c r="V1715" s="649" t="s">
        <v>247</v>
      </c>
      <c r="W1715" s="649" t="s">
        <v>248</v>
      </c>
      <c r="X1715" s="649" t="s">
        <v>249</v>
      </c>
      <c r="Y1715" s="649" t="s">
        <v>250</v>
      </c>
      <c r="Z1715" s="649" t="s">
        <v>251</v>
      </c>
      <c r="AA1715" s="649" t="s">
        <v>252</v>
      </c>
      <c r="AB1715" s="649" t="s">
        <v>253</v>
      </c>
      <c r="AC1715" s="649" t="s">
        <v>254</v>
      </c>
      <c r="AD1715" s="649" t="s">
        <v>255</v>
      </c>
      <c r="AE1715" s="649" t="s">
        <v>256</v>
      </c>
      <c r="AF1715" s="649" t="s">
        <v>257</v>
      </c>
      <c r="AG1715" s="649" t="s">
        <v>258</v>
      </c>
      <c r="AH1715" s="649" t="s">
        <v>259</v>
      </c>
      <c r="AI1715" s="649" t="s">
        <v>260</v>
      </c>
      <c r="AJ1715" s="649" t="s">
        <v>261</v>
      </c>
      <c r="AK1715" s="649" t="s">
        <v>262</v>
      </c>
      <c r="AL1715" s="649" t="s">
        <v>263</v>
      </c>
      <c r="AM1715" s="649" t="s">
        <v>264</v>
      </c>
      <c r="AN1715" s="649" t="s">
        <v>265</v>
      </c>
      <c r="AO1715" s="649" t="s">
        <v>266</v>
      </c>
      <c r="AP1715" s="649" t="s">
        <v>1349</v>
      </c>
      <c r="AQ1715" s="649" t="s">
        <v>1350</v>
      </c>
      <c r="AR1715" s="649" t="s">
        <v>1351</v>
      </c>
      <c r="AS1715" s="649" t="s">
        <v>1352</v>
      </c>
      <c r="AT1715" s="649" t="s">
        <v>1353</v>
      </c>
      <c r="AU1715" s="649" t="s">
        <v>1354</v>
      </c>
      <c r="AV1715" s="649" t="s">
        <v>1355</v>
      </c>
      <c r="AW1715" s="649" t="s">
        <v>1356</v>
      </c>
      <c r="AX1715" s="649" t="s">
        <v>1357</v>
      </c>
      <c r="AY1715" s="649" t="s">
        <v>1358</v>
      </c>
      <c r="AZ1715" s="649" t="s">
        <v>1359</v>
      </c>
      <c r="BA1715" s="649" t="s">
        <v>1360</v>
      </c>
    </row>
    <row r="1716" spans="2:53" s="363" customFormat="1" ht="15.5" hidden="1" outlineLevel="1" x14ac:dyDescent="0.35">
      <c r="C1716" s="758" t="s">
        <v>1374</v>
      </c>
      <c r="E1716" s="642"/>
      <c r="F1716" s="642"/>
      <c r="G1716" s="642"/>
      <c r="H1716" s="642"/>
      <c r="I1716" s="642"/>
      <c r="J1716" s="642"/>
      <c r="K1716" s="642"/>
      <c r="L1716" s="642"/>
      <c r="M1716" s="642"/>
      <c r="N1716" s="642"/>
      <c r="O1716" s="642"/>
      <c r="P1716" s="642"/>
      <c r="Q1716" s="642"/>
      <c r="R1716" s="642"/>
      <c r="S1716" s="642"/>
      <c r="T1716" s="642"/>
      <c r="U1716" s="642"/>
      <c r="V1716" s="642"/>
      <c r="W1716" s="642"/>
      <c r="X1716" s="642"/>
      <c r="Y1716" s="642"/>
      <c r="Z1716" s="642"/>
      <c r="AA1716" s="642"/>
      <c r="AB1716" s="642"/>
      <c r="AC1716" s="642"/>
      <c r="AD1716" s="642"/>
      <c r="AE1716" s="642"/>
      <c r="AF1716" s="642"/>
      <c r="AG1716" s="642"/>
      <c r="AH1716" s="642"/>
      <c r="AI1716" s="642"/>
      <c r="AJ1716" s="642"/>
      <c r="AK1716" s="642"/>
      <c r="AL1716" s="642"/>
      <c r="AM1716" s="642"/>
      <c r="AN1716" s="642"/>
      <c r="AO1716" s="642"/>
      <c r="AP1716" s="642"/>
      <c r="AQ1716" s="642"/>
      <c r="AR1716" s="642"/>
      <c r="AS1716" s="642"/>
      <c r="AT1716" s="642"/>
      <c r="AU1716" s="642"/>
      <c r="AV1716" s="642"/>
      <c r="AW1716" s="642"/>
      <c r="AX1716" s="642"/>
      <c r="AY1716" s="642"/>
      <c r="AZ1716" s="642"/>
      <c r="BA1716" s="642"/>
    </row>
    <row r="1717" spans="2:53" s="363" customFormat="1" ht="12.5" hidden="1" outlineLevel="1" x14ac:dyDescent="0.25">
      <c r="C1717" s="755" t="s">
        <v>1362</v>
      </c>
      <c r="E1717" s="642" t="s">
        <v>3952</v>
      </c>
      <c r="F1717" s="642" t="s">
        <v>3962</v>
      </c>
      <c r="G1717" s="506" t="s">
        <v>2271</v>
      </c>
      <c r="H1717" s="506" t="s">
        <v>2271</v>
      </c>
      <c r="I1717" s="506" t="s">
        <v>2271</v>
      </c>
      <c r="J1717" s="506" t="s">
        <v>2271</v>
      </c>
      <c r="K1717" s="506" t="s">
        <v>2271</v>
      </c>
      <c r="L1717" s="506" t="s">
        <v>2271</v>
      </c>
      <c r="M1717" s="506" t="s">
        <v>2271</v>
      </c>
      <c r="N1717" s="506" t="s">
        <v>2271</v>
      </c>
      <c r="O1717" s="506" t="s">
        <v>2271</v>
      </c>
      <c r="P1717" s="506" t="s">
        <v>2271</v>
      </c>
      <c r="Q1717" s="506" t="s">
        <v>2271</v>
      </c>
      <c r="R1717" s="506" t="s">
        <v>2271</v>
      </c>
      <c r="S1717" s="506" t="s">
        <v>2271</v>
      </c>
      <c r="T1717" s="506" t="s">
        <v>2271</v>
      </c>
      <c r="U1717" s="506" t="s">
        <v>2271</v>
      </c>
      <c r="V1717" s="506" t="s">
        <v>2271</v>
      </c>
      <c r="W1717" s="506" t="s">
        <v>2271</v>
      </c>
      <c r="X1717" s="506" t="s">
        <v>2271</v>
      </c>
      <c r="Y1717" s="506" t="s">
        <v>2271</v>
      </c>
      <c r="Z1717" s="506" t="s">
        <v>2271</v>
      </c>
      <c r="AA1717" s="506" t="s">
        <v>2271</v>
      </c>
      <c r="AB1717" s="506" t="s">
        <v>2271</v>
      </c>
      <c r="AC1717" s="506" t="s">
        <v>2271</v>
      </c>
      <c r="AD1717" s="506" t="s">
        <v>2271</v>
      </c>
      <c r="AE1717" s="506" t="s">
        <v>2271</v>
      </c>
      <c r="AF1717" s="506" t="s">
        <v>2271</v>
      </c>
      <c r="AG1717" s="506" t="s">
        <v>2271</v>
      </c>
      <c r="AH1717" s="506" t="s">
        <v>2271</v>
      </c>
      <c r="AI1717" s="506" t="s">
        <v>2271</v>
      </c>
      <c r="AJ1717" s="506" t="s">
        <v>2271</v>
      </c>
      <c r="AK1717" s="506" t="s">
        <v>2271</v>
      </c>
      <c r="AL1717" s="506" t="s">
        <v>2271</v>
      </c>
      <c r="AM1717" s="506" t="s">
        <v>2271</v>
      </c>
      <c r="AN1717" s="506" t="s">
        <v>2271</v>
      </c>
      <c r="AO1717" s="506" t="s">
        <v>2271</v>
      </c>
      <c r="AP1717" s="506" t="s">
        <v>2271</v>
      </c>
      <c r="AQ1717" s="506" t="s">
        <v>2271</v>
      </c>
      <c r="AR1717" s="506" t="s">
        <v>2271</v>
      </c>
      <c r="AS1717" s="506" t="s">
        <v>2271</v>
      </c>
      <c r="AT1717" s="506" t="s">
        <v>2271</v>
      </c>
      <c r="AU1717" s="506" t="s">
        <v>2271</v>
      </c>
      <c r="AV1717" s="506" t="s">
        <v>2271</v>
      </c>
      <c r="AW1717" s="506" t="s">
        <v>2271</v>
      </c>
      <c r="AX1717" s="506" t="s">
        <v>2271</v>
      </c>
      <c r="AY1717" s="506" t="s">
        <v>2271</v>
      </c>
      <c r="AZ1717" s="506" t="s">
        <v>2271</v>
      </c>
      <c r="BA1717" s="506" t="s">
        <v>2271</v>
      </c>
    </row>
    <row r="1718" spans="2:53" s="363" customFormat="1" ht="12.5" hidden="1" outlineLevel="1" x14ac:dyDescent="0.25">
      <c r="C1718" s="755" t="s">
        <v>154</v>
      </c>
      <c r="E1718" s="643" t="s">
        <v>3954</v>
      </c>
      <c r="F1718" s="642" t="s">
        <v>3962</v>
      </c>
      <c r="G1718" s="506" t="s">
        <v>2271</v>
      </c>
      <c r="H1718" s="506" t="s">
        <v>2271</v>
      </c>
      <c r="I1718" s="506" t="s">
        <v>2271</v>
      </c>
      <c r="J1718" s="506" t="s">
        <v>2271</v>
      </c>
      <c r="K1718" s="506" t="s">
        <v>2271</v>
      </c>
      <c r="L1718" s="506" t="s">
        <v>2271</v>
      </c>
      <c r="M1718" s="506" t="s">
        <v>2271</v>
      </c>
      <c r="N1718" s="506" t="s">
        <v>2271</v>
      </c>
      <c r="O1718" s="506" t="s">
        <v>2271</v>
      </c>
      <c r="P1718" s="506" t="s">
        <v>2271</v>
      </c>
      <c r="Q1718" s="506" t="s">
        <v>2271</v>
      </c>
      <c r="R1718" s="506" t="s">
        <v>2271</v>
      </c>
      <c r="S1718" s="506" t="s">
        <v>2271</v>
      </c>
      <c r="T1718" s="506" t="s">
        <v>2271</v>
      </c>
      <c r="U1718" s="506" t="s">
        <v>2271</v>
      </c>
      <c r="V1718" s="506" t="s">
        <v>2271</v>
      </c>
      <c r="W1718" s="506" t="s">
        <v>2271</v>
      </c>
      <c r="X1718" s="506" t="s">
        <v>2271</v>
      </c>
      <c r="Y1718" s="506" t="s">
        <v>2271</v>
      </c>
      <c r="Z1718" s="506" t="s">
        <v>2271</v>
      </c>
      <c r="AA1718" s="506" t="s">
        <v>2271</v>
      </c>
      <c r="AB1718" s="506" t="s">
        <v>2271</v>
      </c>
      <c r="AC1718" s="506" t="s">
        <v>2271</v>
      </c>
      <c r="AD1718" s="506" t="s">
        <v>2271</v>
      </c>
      <c r="AE1718" s="506" t="s">
        <v>2271</v>
      </c>
      <c r="AF1718" s="506" t="s">
        <v>2271</v>
      </c>
      <c r="AG1718" s="506" t="s">
        <v>2271</v>
      </c>
      <c r="AH1718" s="506" t="s">
        <v>2271</v>
      </c>
      <c r="AI1718" s="506" t="s">
        <v>2271</v>
      </c>
      <c r="AJ1718" s="506" t="s">
        <v>2271</v>
      </c>
      <c r="AK1718" s="506" t="s">
        <v>2271</v>
      </c>
      <c r="AL1718" s="506" t="s">
        <v>2271</v>
      </c>
      <c r="AM1718" s="506" t="s">
        <v>2271</v>
      </c>
      <c r="AN1718" s="506" t="s">
        <v>2271</v>
      </c>
      <c r="AO1718" s="506" t="s">
        <v>2271</v>
      </c>
      <c r="AP1718" s="506" t="s">
        <v>2271</v>
      </c>
      <c r="AQ1718" s="506" t="s">
        <v>2271</v>
      </c>
      <c r="AR1718" s="506" t="s">
        <v>2271</v>
      </c>
      <c r="AS1718" s="506" t="s">
        <v>2271</v>
      </c>
      <c r="AT1718" s="506" t="s">
        <v>2271</v>
      </c>
      <c r="AU1718" s="506" t="s">
        <v>2271</v>
      </c>
      <c r="AV1718" s="506" t="s">
        <v>2271</v>
      </c>
      <c r="AW1718" s="506" t="s">
        <v>2271</v>
      </c>
      <c r="AX1718" s="506" t="s">
        <v>2271</v>
      </c>
      <c r="AY1718" s="506" t="s">
        <v>2271</v>
      </c>
      <c r="AZ1718" s="506" t="s">
        <v>2271</v>
      </c>
      <c r="BA1718" s="506" t="s">
        <v>2271</v>
      </c>
    </row>
    <row r="1719" spans="2:53" s="363" customFormat="1" ht="12.5" hidden="1" outlineLevel="1" x14ac:dyDescent="0.25">
      <c r="C1719" s="755" t="s">
        <v>1363</v>
      </c>
      <c r="E1719" s="643" t="s">
        <v>3955</v>
      </c>
      <c r="F1719" s="642" t="s">
        <v>3962</v>
      </c>
      <c r="G1719" s="506" t="s">
        <v>2271</v>
      </c>
      <c r="H1719" s="506" t="s">
        <v>2271</v>
      </c>
      <c r="I1719" s="506" t="s">
        <v>2271</v>
      </c>
      <c r="J1719" s="506" t="s">
        <v>2271</v>
      </c>
      <c r="K1719" s="506" t="s">
        <v>2271</v>
      </c>
      <c r="L1719" s="506" t="s">
        <v>2271</v>
      </c>
      <c r="M1719" s="506" t="s">
        <v>2271</v>
      </c>
      <c r="N1719" s="506" t="s">
        <v>2271</v>
      </c>
      <c r="O1719" s="506" t="s">
        <v>2271</v>
      </c>
      <c r="P1719" s="506" t="s">
        <v>2271</v>
      </c>
      <c r="Q1719" s="506" t="s">
        <v>2271</v>
      </c>
      <c r="R1719" s="506" t="s">
        <v>2271</v>
      </c>
      <c r="S1719" s="506" t="s">
        <v>2271</v>
      </c>
      <c r="T1719" s="506" t="s">
        <v>2271</v>
      </c>
      <c r="U1719" s="506" t="s">
        <v>2271</v>
      </c>
      <c r="V1719" s="506" t="s">
        <v>2271</v>
      </c>
      <c r="W1719" s="506" t="s">
        <v>2271</v>
      </c>
      <c r="X1719" s="506" t="s">
        <v>2271</v>
      </c>
      <c r="Y1719" s="506" t="s">
        <v>2271</v>
      </c>
      <c r="Z1719" s="506" t="s">
        <v>2271</v>
      </c>
      <c r="AA1719" s="506" t="s">
        <v>2271</v>
      </c>
      <c r="AB1719" s="506" t="s">
        <v>2271</v>
      </c>
      <c r="AC1719" s="506" t="s">
        <v>2271</v>
      </c>
      <c r="AD1719" s="506" t="s">
        <v>2271</v>
      </c>
      <c r="AE1719" s="506" t="s">
        <v>2271</v>
      </c>
      <c r="AF1719" s="506" t="s">
        <v>2271</v>
      </c>
      <c r="AG1719" s="506" t="s">
        <v>2271</v>
      </c>
      <c r="AH1719" s="506" t="s">
        <v>2271</v>
      </c>
      <c r="AI1719" s="506" t="s">
        <v>2271</v>
      </c>
      <c r="AJ1719" s="506" t="s">
        <v>2271</v>
      </c>
      <c r="AK1719" s="506" t="s">
        <v>2271</v>
      </c>
      <c r="AL1719" s="506" t="s">
        <v>2271</v>
      </c>
      <c r="AM1719" s="506" t="s">
        <v>2271</v>
      </c>
      <c r="AN1719" s="506" t="s">
        <v>2271</v>
      </c>
      <c r="AO1719" s="506" t="s">
        <v>2271</v>
      </c>
      <c r="AP1719" s="506" t="s">
        <v>2271</v>
      </c>
      <c r="AQ1719" s="506" t="s">
        <v>2271</v>
      </c>
      <c r="AR1719" s="506" t="s">
        <v>2271</v>
      </c>
      <c r="AS1719" s="506" t="s">
        <v>2271</v>
      </c>
      <c r="AT1719" s="506" t="s">
        <v>2271</v>
      </c>
      <c r="AU1719" s="506" t="s">
        <v>2271</v>
      </c>
      <c r="AV1719" s="506" t="s">
        <v>2271</v>
      </c>
      <c r="AW1719" s="506" t="s">
        <v>2271</v>
      </c>
      <c r="AX1719" s="506" t="s">
        <v>2271</v>
      </c>
      <c r="AY1719" s="506" t="s">
        <v>2271</v>
      </c>
      <c r="AZ1719" s="506" t="s">
        <v>2271</v>
      </c>
      <c r="BA1719" s="506" t="s">
        <v>2271</v>
      </c>
    </row>
    <row r="1720" spans="2:53" s="363" customFormat="1" ht="12.5" hidden="1" outlineLevel="1" x14ac:dyDescent="0.25">
      <c r="C1720" s="755" t="s">
        <v>1364</v>
      </c>
      <c r="E1720" s="643" t="s">
        <v>3956</v>
      </c>
      <c r="F1720" s="642" t="s">
        <v>3962</v>
      </c>
      <c r="G1720" s="506" t="s">
        <v>2271</v>
      </c>
      <c r="H1720" s="506" t="s">
        <v>2271</v>
      </c>
      <c r="I1720" s="506" t="s">
        <v>2271</v>
      </c>
      <c r="J1720" s="506" t="s">
        <v>2271</v>
      </c>
      <c r="K1720" s="506" t="s">
        <v>2271</v>
      </c>
      <c r="L1720" s="506" t="s">
        <v>2271</v>
      </c>
      <c r="M1720" s="506" t="s">
        <v>2271</v>
      </c>
      <c r="N1720" s="506" t="s">
        <v>2271</v>
      </c>
      <c r="O1720" s="506" t="s">
        <v>2271</v>
      </c>
      <c r="P1720" s="506" t="s">
        <v>2271</v>
      </c>
      <c r="Q1720" s="506" t="s">
        <v>2271</v>
      </c>
      <c r="R1720" s="506" t="s">
        <v>2271</v>
      </c>
      <c r="S1720" s="506" t="s">
        <v>2271</v>
      </c>
      <c r="T1720" s="506" t="s">
        <v>2271</v>
      </c>
      <c r="U1720" s="506" t="s">
        <v>2271</v>
      </c>
      <c r="V1720" s="506" t="s">
        <v>2271</v>
      </c>
      <c r="W1720" s="506" t="s">
        <v>2271</v>
      </c>
      <c r="X1720" s="506" t="s">
        <v>2271</v>
      </c>
      <c r="Y1720" s="506" t="s">
        <v>2271</v>
      </c>
      <c r="Z1720" s="506" t="s">
        <v>2271</v>
      </c>
      <c r="AA1720" s="506" t="s">
        <v>2271</v>
      </c>
      <c r="AB1720" s="506" t="s">
        <v>2271</v>
      </c>
      <c r="AC1720" s="506" t="s">
        <v>2271</v>
      </c>
      <c r="AD1720" s="506" t="s">
        <v>2271</v>
      </c>
      <c r="AE1720" s="506" t="s">
        <v>2271</v>
      </c>
      <c r="AF1720" s="506" t="s">
        <v>2271</v>
      </c>
      <c r="AG1720" s="506" t="s">
        <v>2271</v>
      </c>
      <c r="AH1720" s="506" t="s">
        <v>2271</v>
      </c>
      <c r="AI1720" s="506" t="s">
        <v>2271</v>
      </c>
      <c r="AJ1720" s="506" t="s">
        <v>2271</v>
      </c>
      <c r="AK1720" s="506" t="s">
        <v>2271</v>
      </c>
      <c r="AL1720" s="506" t="s">
        <v>2271</v>
      </c>
      <c r="AM1720" s="506" t="s">
        <v>2271</v>
      </c>
      <c r="AN1720" s="506" t="s">
        <v>2271</v>
      </c>
      <c r="AO1720" s="506" t="s">
        <v>2271</v>
      </c>
      <c r="AP1720" s="506" t="s">
        <v>2271</v>
      </c>
      <c r="AQ1720" s="506" t="s">
        <v>2271</v>
      </c>
      <c r="AR1720" s="506" t="s">
        <v>2271</v>
      </c>
      <c r="AS1720" s="506" t="s">
        <v>2271</v>
      </c>
      <c r="AT1720" s="506" t="s">
        <v>2271</v>
      </c>
      <c r="AU1720" s="506" t="s">
        <v>2271</v>
      </c>
      <c r="AV1720" s="506" t="s">
        <v>2271</v>
      </c>
      <c r="AW1720" s="506" t="s">
        <v>2271</v>
      </c>
      <c r="AX1720" s="506" t="s">
        <v>2271</v>
      </c>
      <c r="AY1720" s="506" t="s">
        <v>2271</v>
      </c>
      <c r="AZ1720" s="506" t="s">
        <v>2271</v>
      </c>
      <c r="BA1720" s="506" t="s">
        <v>2271</v>
      </c>
    </row>
    <row r="1721" spans="2:53" s="363" customFormat="1" ht="12.5" hidden="1" outlineLevel="1" x14ac:dyDescent="0.25">
      <c r="C1721" s="757" t="s">
        <v>1365</v>
      </c>
      <c r="E1721" s="647" t="s">
        <v>3957</v>
      </c>
      <c r="F1721" s="647" t="s">
        <v>3962</v>
      </c>
      <c r="G1721" s="506" t="s">
        <v>2271</v>
      </c>
      <c r="H1721" s="506" t="s">
        <v>2271</v>
      </c>
      <c r="I1721" s="506" t="s">
        <v>2271</v>
      </c>
      <c r="J1721" s="506" t="s">
        <v>2271</v>
      </c>
      <c r="K1721" s="506" t="s">
        <v>2271</v>
      </c>
      <c r="L1721" s="506" t="s">
        <v>2271</v>
      </c>
      <c r="M1721" s="506" t="s">
        <v>2271</v>
      </c>
      <c r="N1721" s="506" t="s">
        <v>2271</v>
      </c>
      <c r="O1721" s="506" t="s">
        <v>2271</v>
      </c>
      <c r="P1721" s="506" t="s">
        <v>2271</v>
      </c>
      <c r="Q1721" s="506" t="s">
        <v>2271</v>
      </c>
      <c r="R1721" s="506" t="s">
        <v>2271</v>
      </c>
      <c r="S1721" s="506" t="s">
        <v>2271</v>
      </c>
      <c r="T1721" s="506" t="s">
        <v>2271</v>
      </c>
      <c r="U1721" s="506" t="s">
        <v>2271</v>
      </c>
      <c r="V1721" s="506" t="s">
        <v>2271</v>
      </c>
      <c r="W1721" s="506" t="s">
        <v>2271</v>
      </c>
      <c r="X1721" s="506" t="s">
        <v>2271</v>
      </c>
      <c r="Y1721" s="506" t="s">
        <v>2271</v>
      </c>
      <c r="Z1721" s="506" t="s">
        <v>2271</v>
      </c>
      <c r="AA1721" s="506" t="s">
        <v>2271</v>
      </c>
      <c r="AB1721" s="506" t="s">
        <v>2271</v>
      </c>
      <c r="AC1721" s="506" t="s">
        <v>2271</v>
      </c>
      <c r="AD1721" s="506" t="s">
        <v>2271</v>
      </c>
      <c r="AE1721" s="506" t="s">
        <v>2271</v>
      </c>
      <c r="AF1721" s="506" t="s">
        <v>2271</v>
      </c>
      <c r="AG1721" s="506" t="s">
        <v>2271</v>
      </c>
      <c r="AH1721" s="506" t="s">
        <v>2271</v>
      </c>
      <c r="AI1721" s="506" t="s">
        <v>2271</v>
      </c>
      <c r="AJ1721" s="506" t="s">
        <v>2271</v>
      </c>
      <c r="AK1721" s="506" t="s">
        <v>2271</v>
      </c>
      <c r="AL1721" s="506" t="s">
        <v>2271</v>
      </c>
      <c r="AM1721" s="506" t="s">
        <v>2271</v>
      </c>
      <c r="AN1721" s="506" t="s">
        <v>2271</v>
      </c>
      <c r="AO1721" s="506" t="s">
        <v>2271</v>
      </c>
      <c r="AP1721" s="506" t="s">
        <v>2271</v>
      </c>
      <c r="AQ1721" s="506" t="s">
        <v>2271</v>
      </c>
      <c r="AR1721" s="506" t="s">
        <v>2271</v>
      </c>
      <c r="AS1721" s="506" t="s">
        <v>2271</v>
      </c>
      <c r="AT1721" s="506" t="s">
        <v>2271</v>
      </c>
      <c r="AU1721" s="506" t="s">
        <v>2271</v>
      </c>
      <c r="AV1721" s="506" t="s">
        <v>2271</v>
      </c>
      <c r="AW1721" s="506" t="s">
        <v>2271</v>
      </c>
      <c r="AX1721" s="506" t="s">
        <v>2271</v>
      </c>
      <c r="AY1721" s="506" t="s">
        <v>2271</v>
      </c>
      <c r="AZ1721" s="506" t="s">
        <v>2271</v>
      </c>
      <c r="BA1721" s="506" t="s">
        <v>2271</v>
      </c>
    </row>
    <row r="1722" spans="2:53" s="363" customFormat="1" ht="12.5" collapsed="1" x14ac:dyDescent="0.25">
      <c r="C1722" s="755"/>
      <c r="E1722" s="756"/>
    </row>
    <row r="1723" spans="2:53" s="363" customFormat="1" ht="12.5" x14ac:dyDescent="0.25">
      <c r="C1723" s="755"/>
      <c r="E1723" s="756"/>
    </row>
    <row r="1724" spans="2:53" s="363" customFormat="1" x14ac:dyDescent="0.3">
      <c r="B1724" s="638" t="s">
        <v>2393</v>
      </c>
      <c r="C1724" s="755"/>
      <c r="E1724" s="649"/>
      <c r="F1724" s="649"/>
      <c r="G1724" s="649" t="s">
        <v>232</v>
      </c>
      <c r="H1724" s="649" t="s">
        <v>233</v>
      </c>
      <c r="I1724" s="649" t="s">
        <v>234</v>
      </c>
      <c r="J1724" s="649" t="s">
        <v>235</v>
      </c>
      <c r="K1724" s="649" t="s">
        <v>236</v>
      </c>
      <c r="L1724" s="649" t="s">
        <v>237</v>
      </c>
      <c r="M1724" s="649" t="s">
        <v>238</v>
      </c>
      <c r="N1724" s="649" t="s">
        <v>239</v>
      </c>
      <c r="O1724" s="649" t="s">
        <v>240</v>
      </c>
      <c r="P1724" s="649" t="s">
        <v>241</v>
      </c>
      <c r="Q1724" s="649" t="s">
        <v>242</v>
      </c>
      <c r="R1724" s="649" t="s">
        <v>243</v>
      </c>
      <c r="S1724" s="649" t="s">
        <v>244</v>
      </c>
      <c r="T1724" s="649" t="s">
        <v>245</v>
      </c>
      <c r="U1724" s="649" t="s">
        <v>246</v>
      </c>
      <c r="V1724" s="649" t="s">
        <v>247</v>
      </c>
      <c r="W1724" s="649" t="s">
        <v>248</v>
      </c>
      <c r="X1724" s="649" t="s">
        <v>249</v>
      </c>
      <c r="Y1724" s="649" t="s">
        <v>250</v>
      </c>
      <c r="Z1724" s="649" t="s">
        <v>251</v>
      </c>
      <c r="AA1724" s="649" t="s">
        <v>252</v>
      </c>
      <c r="AB1724" s="649" t="s">
        <v>253</v>
      </c>
      <c r="AC1724" s="649" t="s">
        <v>254</v>
      </c>
      <c r="AD1724" s="649" t="s">
        <v>255</v>
      </c>
      <c r="AE1724" s="649" t="s">
        <v>256</v>
      </c>
      <c r="AF1724" s="649" t="s">
        <v>257</v>
      </c>
      <c r="AG1724" s="649" t="s">
        <v>258</v>
      </c>
      <c r="AH1724" s="649" t="s">
        <v>259</v>
      </c>
      <c r="AI1724" s="649" t="s">
        <v>260</v>
      </c>
      <c r="AJ1724" s="649" t="s">
        <v>261</v>
      </c>
      <c r="AK1724" s="649" t="s">
        <v>262</v>
      </c>
      <c r="AL1724" s="649" t="s">
        <v>263</v>
      </c>
      <c r="AM1724" s="649" t="s">
        <v>264</v>
      </c>
      <c r="AN1724" s="649" t="s">
        <v>265</v>
      </c>
      <c r="AO1724" s="649" t="s">
        <v>266</v>
      </c>
      <c r="AP1724" s="649" t="s">
        <v>1349</v>
      </c>
      <c r="AQ1724" s="649" t="s">
        <v>1350</v>
      </c>
      <c r="AR1724" s="649" t="s">
        <v>1351</v>
      </c>
      <c r="AS1724" s="649" t="s">
        <v>1352</v>
      </c>
      <c r="AT1724" s="649" t="s">
        <v>1353</v>
      </c>
      <c r="AU1724" s="649" t="s">
        <v>1354</v>
      </c>
      <c r="AV1724" s="649" t="s">
        <v>1355</v>
      </c>
      <c r="AW1724" s="649" t="s">
        <v>1356</v>
      </c>
      <c r="AX1724" s="649" t="s">
        <v>1357</v>
      </c>
      <c r="AY1724" s="649" t="s">
        <v>1358</v>
      </c>
      <c r="AZ1724" s="649" t="s">
        <v>1359</v>
      </c>
      <c r="BA1724" s="649" t="s">
        <v>1360</v>
      </c>
    </row>
    <row r="1725" spans="2:53" s="363" customFormat="1" ht="15.5" hidden="1" outlineLevel="1" x14ac:dyDescent="0.35">
      <c r="C1725" s="758" t="s">
        <v>1376</v>
      </c>
      <c r="E1725" s="642"/>
      <c r="F1725" s="642"/>
      <c r="G1725" s="642"/>
      <c r="H1725" s="642"/>
      <c r="I1725" s="642"/>
      <c r="J1725" s="642"/>
      <c r="K1725" s="642"/>
      <c r="L1725" s="642"/>
      <c r="M1725" s="642"/>
      <c r="N1725" s="642"/>
      <c r="O1725" s="642"/>
      <c r="P1725" s="642"/>
      <c r="Q1725" s="642"/>
      <c r="R1725" s="642"/>
      <c r="S1725" s="642"/>
      <c r="T1725" s="642"/>
      <c r="U1725" s="642"/>
      <c r="V1725" s="642"/>
      <c r="W1725" s="642"/>
      <c r="X1725" s="642"/>
      <c r="Y1725" s="642"/>
      <c r="Z1725" s="642"/>
      <c r="AA1725" s="642"/>
      <c r="AB1725" s="642"/>
      <c r="AC1725" s="642"/>
      <c r="AD1725" s="642"/>
      <c r="AE1725" s="642"/>
      <c r="AF1725" s="642"/>
      <c r="AG1725" s="642"/>
      <c r="AH1725" s="642"/>
      <c r="AI1725" s="642"/>
      <c r="AJ1725" s="642"/>
      <c r="AK1725" s="642"/>
      <c r="AL1725" s="642"/>
      <c r="AM1725" s="642"/>
      <c r="AN1725" s="642"/>
      <c r="AO1725" s="642"/>
      <c r="AP1725" s="642"/>
      <c r="AQ1725" s="642"/>
      <c r="AR1725" s="642"/>
      <c r="AS1725" s="642"/>
      <c r="AT1725" s="642"/>
      <c r="AU1725" s="642"/>
      <c r="AV1725" s="642"/>
      <c r="AW1725" s="642"/>
      <c r="AX1725" s="642"/>
      <c r="AY1725" s="642"/>
      <c r="AZ1725" s="642"/>
      <c r="BA1725" s="642"/>
    </row>
    <row r="1726" spans="2:53" s="363" customFormat="1" ht="12.5" hidden="1" outlineLevel="1" x14ac:dyDescent="0.25">
      <c r="C1726" s="755" t="s">
        <v>1362</v>
      </c>
      <c r="E1726" s="642" t="s">
        <v>3952</v>
      </c>
      <c r="F1726" s="642" t="s">
        <v>3963</v>
      </c>
      <c r="G1726" s="506" t="s">
        <v>2271</v>
      </c>
      <c r="H1726" s="506" t="s">
        <v>2271</v>
      </c>
      <c r="I1726" s="506" t="s">
        <v>2271</v>
      </c>
      <c r="J1726" s="506" t="s">
        <v>2271</v>
      </c>
      <c r="K1726" s="506" t="s">
        <v>2271</v>
      </c>
      <c r="L1726" s="506" t="s">
        <v>2271</v>
      </c>
      <c r="M1726" s="506" t="s">
        <v>2271</v>
      </c>
      <c r="N1726" s="506" t="s">
        <v>2271</v>
      </c>
      <c r="O1726" s="506" t="s">
        <v>2271</v>
      </c>
      <c r="P1726" s="506" t="s">
        <v>2271</v>
      </c>
      <c r="Q1726" s="506" t="s">
        <v>2271</v>
      </c>
      <c r="R1726" s="506" t="s">
        <v>2271</v>
      </c>
      <c r="S1726" s="506" t="s">
        <v>2271</v>
      </c>
      <c r="T1726" s="506" t="s">
        <v>2271</v>
      </c>
      <c r="U1726" s="506" t="s">
        <v>2271</v>
      </c>
      <c r="V1726" s="506" t="s">
        <v>2271</v>
      </c>
      <c r="W1726" s="506" t="s">
        <v>2271</v>
      </c>
      <c r="X1726" s="506" t="s">
        <v>2271</v>
      </c>
      <c r="Y1726" s="506" t="s">
        <v>2271</v>
      </c>
      <c r="Z1726" s="506" t="s">
        <v>2271</v>
      </c>
      <c r="AA1726" s="506" t="s">
        <v>2271</v>
      </c>
      <c r="AB1726" s="506" t="s">
        <v>2271</v>
      </c>
      <c r="AC1726" s="506" t="s">
        <v>2271</v>
      </c>
      <c r="AD1726" s="506" t="s">
        <v>2271</v>
      </c>
      <c r="AE1726" s="506" t="s">
        <v>2271</v>
      </c>
      <c r="AF1726" s="506" t="s">
        <v>2271</v>
      </c>
      <c r="AG1726" s="506" t="s">
        <v>2271</v>
      </c>
      <c r="AH1726" s="506" t="s">
        <v>2271</v>
      </c>
      <c r="AI1726" s="506" t="s">
        <v>2271</v>
      </c>
      <c r="AJ1726" s="506" t="s">
        <v>2271</v>
      </c>
      <c r="AK1726" s="506" t="s">
        <v>2271</v>
      </c>
      <c r="AL1726" s="506" t="s">
        <v>2271</v>
      </c>
      <c r="AM1726" s="506" t="s">
        <v>2271</v>
      </c>
      <c r="AN1726" s="506" t="s">
        <v>2271</v>
      </c>
      <c r="AO1726" s="506" t="s">
        <v>2271</v>
      </c>
      <c r="AP1726" s="506" t="s">
        <v>2271</v>
      </c>
      <c r="AQ1726" s="506" t="s">
        <v>2271</v>
      </c>
      <c r="AR1726" s="506" t="s">
        <v>2271</v>
      </c>
      <c r="AS1726" s="506" t="s">
        <v>2271</v>
      </c>
      <c r="AT1726" s="506" t="s">
        <v>2271</v>
      </c>
      <c r="AU1726" s="506" t="s">
        <v>2271</v>
      </c>
      <c r="AV1726" s="506" t="s">
        <v>2271</v>
      </c>
      <c r="AW1726" s="506" t="s">
        <v>2271</v>
      </c>
      <c r="AX1726" s="506" t="s">
        <v>2271</v>
      </c>
      <c r="AY1726" s="506" t="s">
        <v>2271</v>
      </c>
      <c r="AZ1726" s="506" t="s">
        <v>2271</v>
      </c>
      <c r="BA1726" s="506" t="s">
        <v>2271</v>
      </c>
    </row>
    <row r="1727" spans="2:53" s="363" customFormat="1" ht="12.5" hidden="1" outlineLevel="1" x14ac:dyDescent="0.25">
      <c r="C1727" s="755" t="s">
        <v>154</v>
      </c>
      <c r="E1727" s="643" t="s">
        <v>3954</v>
      </c>
      <c r="F1727" s="642" t="s">
        <v>3963</v>
      </c>
      <c r="G1727" s="506" t="s">
        <v>2271</v>
      </c>
      <c r="H1727" s="506" t="s">
        <v>2271</v>
      </c>
      <c r="I1727" s="506" t="s">
        <v>2271</v>
      </c>
      <c r="J1727" s="506" t="s">
        <v>2271</v>
      </c>
      <c r="K1727" s="506" t="s">
        <v>2271</v>
      </c>
      <c r="L1727" s="506" t="s">
        <v>2271</v>
      </c>
      <c r="M1727" s="506" t="s">
        <v>2271</v>
      </c>
      <c r="N1727" s="506" t="s">
        <v>2271</v>
      </c>
      <c r="O1727" s="506" t="s">
        <v>2271</v>
      </c>
      <c r="P1727" s="506" t="s">
        <v>2271</v>
      </c>
      <c r="Q1727" s="506" t="s">
        <v>2271</v>
      </c>
      <c r="R1727" s="506" t="s">
        <v>2271</v>
      </c>
      <c r="S1727" s="506" t="s">
        <v>2271</v>
      </c>
      <c r="T1727" s="506" t="s">
        <v>2271</v>
      </c>
      <c r="U1727" s="506" t="s">
        <v>2271</v>
      </c>
      <c r="V1727" s="506" t="s">
        <v>2271</v>
      </c>
      <c r="W1727" s="506" t="s">
        <v>2271</v>
      </c>
      <c r="X1727" s="506" t="s">
        <v>2271</v>
      </c>
      <c r="Y1727" s="506" t="s">
        <v>2271</v>
      </c>
      <c r="Z1727" s="506" t="s">
        <v>2271</v>
      </c>
      <c r="AA1727" s="506" t="s">
        <v>2271</v>
      </c>
      <c r="AB1727" s="506" t="s">
        <v>2271</v>
      </c>
      <c r="AC1727" s="506" t="s">
        <v>2271</v>
      </c>
      <c r="AD1727" s="506" t="s">
        <v>2271</v>
      </c>
      <c r="AE1727" s="506" t="s">
        <v>2271</v>
      </c>
      <c r="AF1727" s="506" t="s">
        <v>2271</v>
      </c>
      <c r="AG1727" s="506" t="s">
        <v>2271</v>
      </c>
      <c r="AH1727" s="506" t="s">
        <v>2271</v>
      </c>
      <c r="AI1727" s="506" t="s">
        <v>2271</v>
      </c>
      <c r="AJ1727" s="506" t="s">
        <v>2271</v>
      </c>
      <c r="AK1727" s="506" t="s">
        <v>2271</v>
      </c>
      <c r="AL1727" s="506" t="s">
        <v>2271</v>
      </c>
      <c r="AM1727" s="506" t="s">
        <v>2271</v>
      </c>
      <c r="AN1727" s="506" t="s">
        <v>2271</v>
      </c>
      <c r="AO1727" s="506" t="s">
        <v>2271</v>
      </c>
      <c r="AP1727" s="506" t="s">
        <v>2271</v>
      </c>
      <c r="AQ1727" s="506" t="s">
        <v>2271</v>
      </c>
      <c r="AR1727" s="506" t="s">
        <v>2271</v>
      </c>
      <c r="AS1727" s="506" t="s">
        <v>2271</v>
      </c>
      <c r="AT1727" s="506" t="s">
        <v>2271</v>
      </c>
      <c r="AU1727" s="506" t="s">
        <v>2271</v>
      </c>
      <c r="AV1727" s="506" t="s">
        <v>2271</v>
      </c>
      <c r="AW1727" s="506" t="s">
        <v>2271</v>
      </c>
      <c r="AX1727" s="506" t="s">
        <v>2271</v>
      </c>
      <c r="AY1727" s="506" t="s">
        <v>2271</v>
      </c>
      <c r="AZ1727" s="506" t="s">
        <v>2271</v>
      </c>
      <c r="BA1727" s="506" t="s">
        <v>2271</v>
      </c>
    </row>
    <row r="1728" spans="2:53" s="363" customFormat="1" ht="12.5" hidden="1" outlineLevel="1" x14ac:dyDescent="0.25">
      <c r="C1728" s="755" t="s">
        <v>1363</v>
      </c>
      <c r="E1728" s="643" t="s">
        <v>3955</v>
      </c>
      <c r="F1728" s="642" t="s">
        <v>3963</v>
      </c>
      <c r="G1728" s="506" t="s">
        <v>2271</v>
      </c>
      <c r="H1728" s="506" t="s">
        <v>2271</v>
      </c>
      <c r="I1728" s="506" t="s">
        <v>2271</v>
      </c>
      <c r="J1728" s="506" t="s">
        <v>2271</v>
      </c>
      <c r="K1728" s="506" t="s">
        <v>2271</v>
      </c>
      <c r="L1728" s="506" t="s">
        <v>2271</v>
      </c>
      <c r="M1728" s="506" t="s">
        <v>2271</v>
      </c>
      <c r="N1728" s="506" t="s">
        <v>2271</v>
      </c>
      <c r="O1728" s="506" t="s">
        <v>2271</v>
      </c>
      <c r="P1728" s="506" t="s">
        <v>2271</v>
      </c>
      <c r="Q1728" s="506" t="s">
        <v>2271</v>
      </c>
      <c r="R1728" s="506" t="s">
        <v>2271</v>
      </c>
      <c r="S1728" s="506" t="s">
        <v>2271</v>
      </c>
      <c r="T1728" s="506" t="s">
        <v>2271</v>
      </c>
      <c r="U1728" s="506" t="s">
        <v>2271</v>
      </c>
      <c r="V1728" s="506" t="s">
        <v>2271</v>
      </c>
      <c r="W1728" s="506" t="s">
        <v>2271</v>
      </c>
      <c r="X1728" s="506" t="s">
        <v>2271</v>
      </c>
      <c r="Y1728" s="506" t="s">
        <v>2271</v>
      </c>
      <c r="Z1728" s="506" t="s">
        <v>2271</v>
      </c>
      <c r="AA1728" s="506" t="s">
        <v>2271</v>
      </c>
      <c r="AB1728" s="506" t="s">
        <v>2271</v>
      </c>
      <c r="AC1728" s="506" t="s">
        <v>2271</v>
      </c>
      <c r="AD1728" s="506" t="s">
        <v>2271</v>
      </c>
      <c r="AE1728" s="506" t="s">
        <v>2271</v>
      </c>
      <c r="AF1728" s="506" t="s">
        <v>2271</v>
      </c>
      <c r="AG1728" s="506" t="s">
        <v>2271</v>
      </c>
      <c r="AH1728" s="506" t="s">
        <v>2271</v>
      </c>
      <c r="AI1728" s="506" t="s">
        <v>2271</v>
      </c>
      <c r="AJ1728" s="506" t="s">
        <v>2271</v>
      </c>
      <c r="AK1728" s="506" t="s">
        <v>2271</v>
      </c>
      <c r="AL1728" s="506" t="s">
        <v>2271</v>
      </c>
      <c r="AM1728" s="506" t="s">
        <v>2271</v>
      </c>
      <c r="AN1728" s="506" t="s">
        <v>2271</v>
      </c>
      <c r="AO1728" s="506" t="s">
        <v>2271</v>
      </c>
      <c r="AP1728" s="506" t="s">
        <v>2271</v>
      </c>
      <c r="AQ1728" s="506" t="s">
        <v>2271</v>
      </c>
      <c r="AR1728" s="506" t="s">
        <v>2271</v>
      </c>
      <c r="AS1728" s="506" t="s">
        <v>2271</v>
      </c>
      <c r="AT1728" s="506" t="s">
        <v>2271</v>
      </c>
      <c r="AU1728" s="506" t="s">
        <v>2271</v>
      </c>
      <c r="AV1728" s="506" t="s">
        <v>2271</v>
      </c>
      <c r="AW1728" s="506" t="s">
        <v>2271</v>
      </c>
      <c r="AX1728" s="506" t="s">
        <v>2271</v>
      </c>
      <c r="AY1728" s="506" t="s">
        <v>2271</v>
      </c>
      <c r="AZ1728" s="506" t="s">
        <v>2271</v>
      </c>
      <c r="BA1728" s="506" t="s">
        <v>2271</v>
      </c>
    </row>
    <row r="1729" spans="2:53" s="363" customFormat="1" ht="12.5" hidden="1" outlineLevel="1" x14ac:dyDescent="0.25">
      <c r="C1729" s="755" t="s">
        <v>1364</v>
      </c>
      <c r="E1729" s="643" t="s">
        <v>3956</v>
      </c>
      <c r="F1729" s="642" t="s">
        <v>3963</v>
      </c>
      <c r="G1729" s="506" t="s">
        <v>2271</v>
      </c>
      <c r="H1729" s="506" t="s">
        <v>2271</v>
      </c>
      <c r="I1729" s="506" t="s">
        <v>2271</v>
      </c>
      <c r="J1729" s="506" t="s">
        <v>2271</v>
      </c>
      <c r="K1729" s="506" t="s">
        <v>2271</v>
      </c>
      <c r="L1729" s="506" t="s">
        <v>2271</v>
      </c>
      <c r="M1729" s="506" t="s">
        <v>2271</v>
      </c>
      <c r="N1729" s="506" t="s">
        <v>2271</v>
      </c>
      <c r="O1729" s="506" t="s">
        <v>2271</v>
      </c>
      <c r="P1729" s="506" t="s">
        <v>2271</v>
      </c>
      <c r="Q1729" s="506" t="s">
        <v>2271</v>
      </c>
      <c r="R1729" s="506" t="s">
        <v>2271</v>
      </c>
      <c r="S1729" s="506" t="s">
        <v>2271</v>
      </c>
      <c r="T1729" s="506" t="s">
        <v>2271</v>
      </c>
      <c r="U1729" s="506" t="s">
        <v>2271</v>
      </c>
      <c r="V1729" s="506" t="s">
        <v>2271</v>
      </c>
      <c r="W1729" s="506" t="s">
        <v>2271</v>
      </c>
      <c r="X1729" s="506" t="s">
        <v>2271</v>
      </c>
      <c r="Y1729" s="506" t="s">
        <v>2271</v>
      </c>
      <c r="Z1729" s="506" t="s">
        <v>2271</v>
      </c>
      <c r="AA1729" s="506" t="s">
        <v>2271</v>
      </c>
      <c r="AB1729" s="506" t="s">
        <v>2271</v>
      </c>
      <c r="AC1729" s="506" t="s">
        <v>2271</v>
      </c>
      <c r="AD1729" s="506" t="s">
        <v>2271</v>
      </c>
      <c r="AE1729" s="506" t="s">
        <v>2271</v>
      </c>
      <c r="AF1729" s="506" t="s">
        <v>2271</v>
      </c>
      <c r="AG1729" s="506" t="s">
        <v>2271</v>
      </c>
      <c r="AH1729" s="506" t="s">
        <v>2271</v>
      </c>
      <c r="AI1729" s="506" t="s">
        <v>2271</v>
      </c>
      <c r="AJ1729" s="506" t="s">
        <v>2271</v>
      </c>
      <c r="AK1729" s="506" t="s">
        <v>2271</v>
      </c>
      <c r="AL1729" s="506" t="s">
        <v>2271</v>
      </c>
      <c r="AM1729" s="506" t="s">
        <v>2271</v>
      </c>
      <c r="AN1729" s="506" t="s">
        <v>2271</v>
      </c>
      <c r="AO1729" s="506" t="s">
        <v>2271</v>
      </c>
      <c r="AP1729" s="506" t="s">
        <v>2271</v>
      </c>
      <c r="AQ1729" s="506" t="s">
        <v>2271</v>
      </c>
      <c r="AR1729" s="506" t="s">
        <v>2271</v>
      </c>
      <c r="AS1729" s="506" t="s">
        <v>2271</v>
      </c>
      <c r="AT1729" s="506" t="s">
        <v>2271</v>
      </c>
      <c r="AU1729" s="506" t="s">
        <v>2271</v>
      </c>
      <c r="AV1729" s="506" t="s">
        <v>2271</v>
      </c>
      <c r="AW1729" s="506" t="s">
        <v>2271</v>
      </c>
      <c r="AX1729" s="506" t="s">
        <v>2271</v>
      </c>
      <c r="AY1729" s="506" t="s">
        <v>2271</v>
      </c>
      <c r="AZ1729" s="506" t="s">
        <v>2271</v>
      </c>
      <c r="BA1729" s="506" t="s">
        <v>2271</v>
      </c>
    </row>
    <row r="1730" spans="2:53" s="363" customFormat="1" ht="12.5" hidden="1" outlineLevel="1" x14ac:dyDescent="0.25">
      <c r="C1730" s="757" t="s">
        <v>1365</v>
      </c>
      <c r="E1730" s="647" t="s">
        <v>3957</v>
      </c>
      <c r="F1730" s="647" t="s">
        <v>3963</v>
      </c>
      <c r="G1730" s="506" t="s">
        <v>2271</v>
      </c>
      <c r="H1730" s="506" t="s">
        <v>2271</v>
      </c>
      <c r="I1730" s="506" t="s">
        <v>2271</v>
      </c>
      <c r="J1730" s="506" t="s">
        <v>2271</v>
      </c>
      <c r="K1730" s="506" t="s">
        <v>2271</v>
      </c>
      <c r="L1730" s="506" t="s">
        <v>2271</v>
      </c>
      <c r="M1730" s="506" t="s">
        <v>2271</v>
      </c>
      <c r="N1730" s="506" t="s">
        <v>2271</v>
      </c>
      <c r="O1730" s="506" t="s">
        <v>2271</v>
      </c>
      <c r="P1730" s="506" t="s">
        <v>2271</v>
      </c>
      <c r="Q1730" s="506" t="s">
        <v>2271</v>
      </c>
      <c r="R1730" s="506" t="s">
        <v>2271</v>
      </c>
      <c r="S1730" s="506" t="s">
        <v>2271</v>
      </c>
      <c r="T1730" s="506" t="s">
        <v>2271</v>
      </c>
      <c r="U1730" s="506" t="s">
        <v>2271</v>
      </c>
      <c r="V1730" s="506" t="s">
        <v>2271</v>
      </c>
      <c r="W1730" s="506" t="s">
        <v>2271</v>
      </c>
      <c r="X1730" s="506" t="s">
        <v>2271</v>
      </c>
      <c r="Y1730" s="506" t="s">
        <v>2271</v>
      </c>
      <c r="Z1730" s="506" t="s">
        <v>2271</v>
      </c>
      <c r="AA1730" s="506" t="s">
        <v>2271</v>
      </c>
      <c r="AB1730" s="506" t="s">
        <v>2271</v>
      </c>
      <c r="AC1730" s="506" t="s">
        <v>2271</v>
      </c>
      <c r="AD1730" s="506" t="s">
        <v>2271</v>
      </c>
      <c r="AE1730" s="506" t="s">
        <v>2271</v>
      </c>
      <c r="AF1730" s="506" t="s">
        <v>2271</v>
      </c>
      <c r="AG1730" s="506" t="s">
        <v>2271</v>
      </c>
      <c r="AH1730" s="506" t="s">
        <v>2271</v>
      </c>
      <c r="AI1730" s="506" t="s">
        <v>2271</v>
      </c>
      <c r="AJ1730" s="506" t="s">
        <v>2271</v>
      </c>
      <c r="AK1730" s="506" t="s">
        <v>2271</v>
      </c>
      <c r="AL1730" s="506" t="s">
        <v>2271</v>
      </c>
      <c r="AM1730" s="506" t="s">
        <v>2271</v>
      </c>
      <c r="AN1730" s="506" t="s">
        <v>2271</v>
      </c>
      <c r="AO1730" s="506" t="s">
        <v>2271</v>
      </c>
      <c r="AP1730" s="506" t="s">
        <v>2271</v>
      </c>
      <c r="AQ1730" s="506" t="s">
        <v>2271</v>
      </c>
      <c r="AR1730" s="506" t="s">
        <v>2271</v>
      </c>
      <c r="AS1730" s="506" t="s">
        <v>2271</v>
      </c>
      <c r="AT1730" s="506" t="s">
        <v>2271</v>
      </c>
      <c r="AU1730" s="506" t="s">
        <v>2271</v>
      </c>
      <c r="AV1730" s="506" t="s">
        <v>2271</v>
      </c>
      <c r="AW1730" s="506" t="s">
        <v>2271</v>
      </c>
      <c r="AX1730" s="506" t="s">
        <v>2271</v>
      </c>
      <c r="AY1730" s="506" t="s">
        <v>2271</v>
      </c>
      <c r="AZ1730" s="506" t="s">
        <v>2271</v>
      </c>
      <c r="BA1730" s="506" t="s">
        <v>2271</v>
      </c>
    </row>
    <row r="1731" spans="2:53" s="363" customFormat="1" ht="12.5" hidden="1" outlineLevel="1" x14ac:dyDescent="0.25">
      <c r="C1731" s="757" t="s">
        <v>1377</v>
      </c>
      <c r="E1731" s="643" t="s">
        <v>3964</v>
      </c>
      <c r="F1731" s="642" t="s">
        <v>3963</v>
      </c>
      <c r="G1731" s="506" t="s">
        <v>2271</v>
      </c>
      <c r="H1731" s="506" t="s">
        <v>2271</v>
      </c>
      <c r="I1731" s="506" t="s">
        <v>2271</v>
      </c>
      <c r="J1731" s="506" t="s">
        <v>2271</v>
      </c>
      <c r="K1731" s="506" t="s">
        <v>2271</v>
      </c>
      <c r="L1731" s="506" t="s">
        <v>2271</v>
      </c>
      <c r="M1731" s="506" t="s">
        <v>2271</v>
      </c>
      <c r="N1731" s="506" t="s">
        <v>2271</v>
      </c>
      <c r="O1731" s="506" t="s">
        <v>2271</v>
      </c>
      <c r="P1731" s="506" t="s">
        <v>2271</v>
      </c>
      <c r="Q1731" s="506" t="s">
        <v>2271</v>
      </c>
      <c r="R1731" s="506" t="s">
        <v>2271</v>
      </c>
      <c r="S1731" s="506" t="s">
        <v>2271</v>
      </c>
      <c r="T1731" s="506" t="s">
        <v>2271</v>
      </c>
      <c r="U1731" s="506" t="s">
        <v>2271</v>
      </c>
      <c r="V1731" s="506" t="s">
        <v>2271</v>
      </c>
      <c r="W1731" s="506" t="s">
        <v>2271</v>
      </c>
      <c r="X1731" s="506" t="s">
        <v>2271</v>
      </c>
      <c r="Y1731" s="506" t="s">
        <v>2271</v>
      </c>
      <c r="Z1731" s="506" t="s">
        <v>2271</v>
      </c>
      <c r="AA1731" s="506" t="s">
        <v>2271</v>
      </c>
      <c r="AB1731" s="506" t="s">
        <v>2271</v>
      </c>
      <c r="AC1731" s="506" t="s">
        <v>2271</v>
      </c>
      <c r="AD1731" s="506" t="s">
        <v>2271</v>
      </c>
      <c r="AE1731" s="506" t="s">
        <v>2271</v>
      </c>
      <c r="AF1731" s="506" t="s">
        <v>2271</v>
      </c>
      <c r="AG1731" s="506" t="s">
        <v>2271</v>
      </c>
      <c r="AH1731" s="506" t="s">
        <v>2271</v>
      </c>
      <c r="AI1731" s="506" t="s">
        <v>2271</v>
      </c>
      <c r="AJ1731" s="506" t="s">
        <v>2271</v>
      </c>
      <c r="AK1731" s="506" t="s">
        <v>2271</v>
      </c>
      <c r="AL1731" s="506" t="s">
        <v>2271</v>
      </c>
      <c r="AM1731" s="506" t="s">
        <v>2271</v>
      </c>
      <c r="AN1731" s="506" t="s">
        <v>2271</v>
      </c>
      <c r="AO1731" s="506" t="s">
        <v>2271</v>
      </c>
      <c r="AP1731" s="506" t="s">
        <v>2271</v>
      </c>
      <c r="AQ1731" s="506" t="s">
        <v>2271</v>
      </c>
      <c r="AR1731" s="506" t="s">
        <v>2271</v>
      </c>
      <c r="AS1731" s="506" t="s">
        <v>2271</v>
      </c>
      <c r="AT1731" s="506" t="s">
        <v>2271</v>
      </c>
      <c r="AU1731" s="506" t="s">
        <v>2271</v>
      </c>
      <c r="AV1731" s="506" t="s">
        <v>2271</v>
      </c>
      <c r="AW1731" s="506" t="s">
        <v>2271</v>
      </c>
      <c r="AX1731" s="506" t="s">
        <v>2271</v>
      </c>
      <c r="AY1731" s="506" t="s">
        <v>2271</v>
      </c>
      <c r="AZ1731" s="506" t="s">
        <v>2271</v>
      </c>
      <c r="BA1731" s="506" t="s">
        <v>2271</v>
      </c>
    </row>
    <row r="1732" spans="2:53" s="363" customFormat="1" ht="12.5" hidden="1" outlineLevel="1" x14ac:dyDescent="0.25">
      <c r="C1732" s="757" t="s">
        <v>1378</v>
      </c>
      <c r="E1732" s="643" t="s">
        <v>3965</v>
      </c>
      <c r="F1732" s="642" t="s">
        <v>3963</v>
      </c>
      <c r="G1732" s="506" t="s">
        <v>2271</v>
      </c>
      <c r="H1732" s="506" t="s">
        <v>2271</v>
      </c>
      <c r="I1732" s="506" t="s">
        <v>2271</v>
      </c>
      <c r="J1732" s="506" t="s">
        <v>2271</v>
      </c>
      <c r="K1732" s="506" t="s">
        <v>2271</v>
      </c>
      <c r="L1732" s="506" t="s">
        <v>2271</v>
      </c>
      <c r="M1732" s="506" t="s">
        <v>2271</v>
      </c>
      <c r="N1732" s="506" t="s">
        <v>2271</v>
      </c>
      <c r="O1732" s="506" t="s">
        <v>2271</v>
      </c>
      <c r="P1732" s="506" t="s">
        <v>2271</v>
      </c>
      <c r="Q1732" s="506" t="s">
        <v>2271</v>
      </c>
      <c r="R1732" s="506" t="s">
        <v>2271</v>
      </c>
      <c r="S1732" s="506" t="s">
        <v>2271</v>
      </c>
      <c r="T1732" s="506" t="s">
        <v>2271</v>
      </c>
      <c r="U1732" s="506" t="s">
        <v>2271</v>
      </c>
      <c r="V1732" s="506" t="s">
        <v>2271</v>
      </c>
      <c r="W1732" s="506" t="s">
        <v>2271</v>
      </c>
      <c r="X1732" s="506" t="s">
        <v>2271</v>
      </c>
      <c r="Y1732" s="506" t="s">
        <v>2271</v>
      </c>
      <c r="Z1732" s="506" t="s">
        <v>2271</v>
      </c>
      <c r="AA1732" s="506" t="s">
        <v>2271</v>
      </c>
      <c r="AB1732" s="506" t="s">
        <v>2271</v>
      </c>
      <c r="AC1732" s="506" t="s">
        <v>2271</v>
      </c>
      <c r="AD1732" s="506" t="s">
        <v>2271</v>
      </c>
      <c r="AE1732" s="506" t="s">
        <v>2271</v>
      </c>
      <c r="AF1732" s="506" t="s">
        <v>2271</v>
      </c>
      <c r="AG1732" s="506" t="s">
        <v>2271</v>
      </c>
      <c r="AH1732" s="506" t="s">
        <v>2271</v>
      </c>
      <c r="AI1732" s="506" t="s">
        <v>2271</v>
      </c>
      <c r="AJ1732" s="506" t="s">
        <v>2271</v>
      </c>
      <c r="AK1732" s="506" t="s">
        <v>2271</v>
      </c>
      <c r="AL1732" s="506" t="s">
        <v>2271</v>
      </c>
      <c r="AM1732" s="506" t="s">
        <v>2271</v>
      </c>
      <c r="AN1732" s="506" t="s">
        <v>2271</v>
      </c>
      <c r="AO1732" s="506" t="s">
        <v>2271</v>
      </c>
      <c r="AP1732" s="506" t="s">
        <v>2271</v>
      </c>
      <c r="AQ1732" s="506" t="s">
        <v>2271</v>
      </c>
      <c r="AR1732" s="506" t="s">
        <v>2271</v>
      </c>
      <c r="AS1732" s="506" t="s">
        <v>2271</v>
      </c>
      <c r="AT1732" s="506" t="s">
        <v>2271</v>
      </c>
      <c r="AU1732" s="506" t="s">
        <v>2271</v>
      </c>
      <c r="AV1732" s="506" t="s">
        <v>2271</v>
      </c>
      <c r="AW1732" s="506" t="s">
        <v>2271</v>
      </c>
      <c r="AX1732" s="506" t="s">
        <v>2271</v>
      </c>
      <c r="AY1732" s="506" t="s">
        <v>2271</v>
      </c>
      <c r="AZ1732" s="506" t="s">
        <v>2271</v>
      </c>
      <c r="BA1732" s="506" t="s">
        <v>2271</v>
      </c>
    </row>
    <row r="1733" spans="2:53" s="363" customFormat="1" ht="12.5" collapsed="1" x14ac:dyDescent="0.25">
      <c r="E1733" s="756"/>
    </row>
    <row r="1734" spans="2:53" s="363" customFormat="1" ht="12.5" x14ac:dyDescent="0.25">
      <c r="C1734" s="755"/>
      <c r="E1734" s="756"/>
    </row>
    <row r="1735" spans="2:53" s="363" customFormat="1" ht="14" x14ac:dyDescent="0.3">
      <c r="B1735" s="364" t="s">
        <v>2396</v>
      </c>
      <c r="C1735" s="760"/>
      <c r="E1735" s="649"/>
      <c r="F1735" s="649"/>
      <c r="G1735" s="649" t="s">
        <v>232</v>
      </c>
      <c r="H1735" s="649" t="s">
        <v>233</v>
      </c>
      <c r="I1735" s="649" t="s">
        <v>234</v>
      </c>
      <c r="J1735" s="649" t="s">
        <v>235</v>
      </c>
      <c r="K1735" s="649" t="s">
        <v>236</v>
      </c>
      <c r="L1735" s="649" t="s">
        <v>237</v>
      </c>
      <c r="M1735" s="649" t="s">
        <v>238</v>
      </c>
      <c r="N1735" s="649" t="s">
        <v>239</v>
      </c>
      <c r="O1735" s="649" t="s">
        <v>240</v>
      </c>
      <c r="P1735" s="649" t="s">
        <v>241</v>
      </c>
      <c r="Q1735" s="649" t="s">
        <v>242</v>
      </c>
      <c r="R1735" s="649" t="s">
        <v>243</v>
      </c>
      <c r="S1735" s="649" t="s">
        <v>244</v>
      </c>
      <c r="T1735" s="649" t="s">
        <v>245</v>
      </c>
      <c r="U1735" s="649" t="s">
        <v>246</v>
      </c>
      <c r="V1735" s="649" t="s">
        <v>247</v>
      </c>
      <c r="W1735" s="649" t="s">
        <v>248</v>
      </c>
      <c r="X1735" s="649" t="s">
        <v>249</v>
      </c>
      <c r="Y1735" s="649" t="s">
        <v>250</v>
      </c>
      <c r="Z1735" s="649" t="s">
        <v>251</v>
      </c>
      <c r="AA1735" s="649" t="s">
        <v>252</v>
      </c>
      <c r="AB1735" s="649" t="s">
        <v>253</v>
      </c>
      <c r="AC1735" s="649" t="s">
        <v>254</v>
      </c>
      <c r="AD1735" s="649" t="s">
        <v>255</v>
      </c>
      <c r="AE1735" s="649" t="s">
        <v>256</v>
      </c>
      <c r="AF1735" s="649" t="s">
        <v>257</v>
      </c>
      <c r="AG1735" s="649" t="s">
        <v>258</v>
      </c>
      <c r="AH1735" s="649" t="s">
        <v>259</v>
      </c>
      <c r="AI1735" s="649" t="s">
        <v>260</v>
      </c>
      <c r="AJ1735" s="649" t="s">
        <v>261</v>
      </c>
      <c r="AK1735" s="649" t="s">
        <v>262</v>
      </c>
      <c r="AL1735" s="649" t="s">
        <v>263</v>
      </c>
      <c r="AM1735" s="649" t="s">
        <v>264</v>
      </c>
      <c r="AN1735" s="649" t="s">
        <v>265</v>
      </c>
      <c r="AO1735" s="649" t="s">
        <v>266</v>
      </c>
      <c r="AP1735" s="649" t="s">
        <v>1349</v>
      </c>
      <c r="AQ1735" s="649" t="s">
        <v>1350</v>
      </c>
      <c r="AR1735" s="649" t="s">
        <v>1351</v>
      </c>
      <c r="AS1735" s="649" t="s">
        <v>1352</v>
      </c>
      <c r="AT1735" s="649" t="s">
        <v>1353</v>
      </c>
      <c r="AU1735" s="649" t="s">
        <v>1354</v>
      </c>
      <c r="AV1735" s="649" t="s">
        <v>1355</v>
      </c>
      <c r="AW1735" s="649" t="s">
        <v>1356</v>
      </c>
      <c r="AX1735" s="649" t="s">
        <v>1357</v>
      </c>
      <c r="AY1735" s="649" t="s">
        <v>1358</v>
      </c>
      <c r="AZ1735" s="649" t="s">
        <v>1359</v>
      </c>
      <c r="BA1735" s="649" t="s">
        <v>1360</v>
      </c>
    </row>
    <row r="1736" spans="2:53" s="363" customFormat="1" ht="15.5" hidden="1" outlineLevel="1" x14ac:dyDescent="0.35">
      <c r="C1736" s="758" t="s">
        <v>1379</v>
      </c>
      <c r="E1736" s="642"/>
      <c r="F1736" s="642"/>
      <c r="G1736" s="642"/>
      <c r="H1736" s="642"/>
      <c r="I1736" s="642"/>
      <c r="J1736" s="642"/>
      <c r="K1736" s="642"/>
      <c r="L1736" s="642"/>
      <c r="M1736" s="642"/>
      <c r="N1736" s="642"/>
      <c r="O1736" s="642"/>
      <c r="P1736" s="642"/>
      <c r="Q1736" s="642"/>
      <c r="R1736" s="642"/>
      <c r="S1736" s="642"/>
      <c r="T1736" s="642"/>
      <c r="U1736" s="642"/>
      <c r="V1736" s="642"/>
      <c r="W1736" s="642"/>
      <c r="X1736" s="642"/>
      <c r="Y1736" s="642"/>
      <c r="Z1736" s="642"/>
      <c r="AA1736" s="642"/>
      <c r="AB1736" s="642"/>
      <c r="AC1736" s="642"/>
      <c r="AD1736" s="642"/>
      <c r="AE1736" s="642"/>
      <c r="AF1736" s="642"/>
      <c r="AG1736" s="642"/>
      <c r="AH1736" s="642"/>
      <c r="AI1736" s="642"/>
      <c r="AJ1736" s="642"/>
      <c r="AK1736" s="642"/>
      <c r="AL1736" s="642"/>
      <c r="AM1736" s="642"/>
      <c r="AN1736" s="642"/>
      <c r="AO1736" s="642"/>
      <c r="AP1736" s="642"/>
      <c r="AQ1736" s="642"/>
      <c r="AR1736" s="642"/>
      <c r="AS1736" s="642"/>
      <c r="AT1736" s="642"/>
      <c r="AU1736" s="642"/>
      <c r="AV1736" s="642"/>
      <c r="AW1736" s="642"/>
      <c r="AX1736" s="642"/>
      <c r="AY1736" s="642"/>
      <c r="AZ1736" s="642"/>
      <c r="BA1736" s="642"/>
    </row>
    <row r="1737" spans="2:53" s="363" customFormat="1" ht="12.5" hidden="1" outlineLevel="1" x14ac:dyDescent="0.25">
      <c r="C1737" s="755" t="s">
        <v>1362</v>
      </c>
      <c r="E1737" s="642" t="s">
        <v>3952</v>
      </c>
      <c r="F1737" s="642" t="s">
        <v>3966</v>
      </c>
      <c r="G1737" s="506" t="s">
        <v>2271</v>
      </c>
      <c r="H1737" s="506" t="s">
        <v>2271</v>
      </c>
      <c r="I1737" s="506" t="s">
        <v>2271</v>
      </c>
      <c r="J1737" s="506" t="s">
        <v>2271</v>
      </c>
      <c r="K1737" s="506" t="s">
        <v>2271</v>
      </c>
      <c r="L1737" s="506" t="s">
        <v>2271</v>
      </c>
      <c r="M1737" s="506" t="s">
        <v>2271</v>
      </c>
      <c r="N1737" s="506" t="s">
        <v>2271</v>
      </c>
      <c r="O1737" s="506" t="s">
        <v>2271</v>
      </c>
      <c r="P1737" s="506" t="s">
        <v>2271</v>
      </c>
      <c r="Q1737" s="506" t="s">
        <v>2271</v>
      </c>
      <c r="R1737" s="506" t="s">
        <v>2271</v>
      </c>
      <c r="S1737" s="506" t="s">
        <v>2271</v>
      </c>
      <c r="T1737" s="506" t="s">
        <v>2271</v>
      </c>
      <c r="U1737" s="506" t="s">
        <v>2271</v>
      </c>
      <c r="V1737" s="506" t="s">
        <v>2271</v>
      </c>
      <c r="W1737" s="506" t="s">
        <v>2271</v>
      </c>
      <c r="X1737" s="506" t="s">
        <v>2271</v>
      </c>
      <c r="Y1737" s="506" t="s">
        <v>2271</v>
      </c>
      <c r="Z1737" s="506" t="s">
        <v>2271</v>
      </c>
      <c r="AA1737" s="506" t="s">
        <v>2271</v>
      </c>
      <c r="AB1737" s="506" t="s">
        <v>2271</v>
      </c>
      <c r="AC1737" s="506" t="s">
        <v>2271</v>
      </c>
      <c r="AD1737" s="506" t="s">
        <v>2271</v>
      </c>
      <c r="AE1737" s="506" t="s">
        <v>2271</v>
      </c>
      <c r="AF1737" s="506" t="s">
        <v>2271</v>
      </c>
      <c r="AG1737" s="506" t="s">
        <v>2271</v>
      </c>
      <c r="AH1737" s="506" t="s">
        <v>2271</v>
      </c>
      <c r="AI1737" s="506" t="s">
        <v>2271</v>
      </c>
      <c r="AJ1737" s="506" t="s">
        <v>2271</v>
      </c>
      <c r="AK1737" s="506" t="s">
        <v>2271</v>
      </c>
      <c r="AL1737" s="506" t="s">
        <v>2271</v>
      </c>
      <c r="AM1737" s="506" t="s">
        <v>2271</v>
      </c>
      <c r="AN1737" s="506" t="s">
        <v>2271</v>
      </c>
      <c r="AO1737" s="506" t="s">
        <v>2271</v>
      </c>
      <c r="AP1737" s="506" t="s">
        <v>2271</v>
      </c>
      <c r="AQ1737" s="506" t="s">
        <v>2271</v>
      </c>
      <c r="AR1737" s="506" t="s">
        <v>2271</v>
      </c>
      <c r="AS1737" s="506" t="s">
        <v>2271</v>
      </c>
      <c r="AT1737" s="506" t="s">
        <v>2271</v>
      </c>
      <c r="AU1737" s="506" t="s">
        <v>2271</v>
      </c>
      <c r="AV1737" s="506" t="s">
        <v>2271</v>
      </c>
      <c r="AW1737" s="506" t="s">
        <v>2271</v>
      </c>
      <c r="AX1737" s="506" t="s">
        <v>2271</v>
      </c>
      <c r="AY1737" s="506" t="s">
        <v>2271</v>
      </c>
      <c r="AZ1737" s="506" t="s">
        <v>2271</v>
      </c>
      <c r="BA1737" s="506" t="s">
        <v>2271</v>
      </c>
    </row>
    <row r="1738" spans="2:53" s="363" customFormat="1" ht="12.5" hidden="1" outlineLevel="1" x14ac:dyDescent="0.25">
      <c r="C1738" s="755" t="s">
        <v>154</v>
      </c>
      <c r="E1738" s="642" t="s">
        <v>3954</v>
      </c>
      <c r="F1738" s="642" t="s">
        <v>3966</v>
      </c>
      <c r="G1738" s="506" t="s">
        <v>2271</v>
      </c>
      <c r="H1738" s="506" t="s">
        <v>2271</v>
      </c>
      <c r="I1738" s="506" t="s">
        <v>2271</v>
      </c>
      <c r="J1738" s="506" t="s">
        <v>2271</v>
      </c>
      <c r="K1738" s="506" t="s">
        <v>2271</v>
      </c>
      <c r="L1738" s="506" t="s">
        <v>2271</v>
      </c>
      <c r="M1738" s="506" t="s">
        <v>2271</v>
      </c>
      <c r="N1738" s="506" t="s">
        <v>2271</v>
      </c>
      <c r="O1738" s="506" t="s">
        <v>2271</v>
      </c>
      <c r="P1738" s="506" t="s">
        <v>2271</v>
      </c>
      <c r="Q1738" s="506" t="s">
        <v>2271</v>
      </c>
      <c r="R1738" s="506" t="s">
        <v>2271</v>
      </c>
      <c r="S1738" s="506" t="s">
        <v>2271</v>
      </c>
      <c r="T1738" s="506" t="s">
        <v>2271</v>
      </c>
      <c r="U1738" s="506" t="s">
        <v>2271</v>
      </c>
      <c r="V1738" s="506" t="s">
        <v>2271</v>
      </c>
      <c r="W1738" s="506" t="s">
        <v>2271</v>
      </c>
      <c r="X1738" s="506" t="s">
        <v>2271</v>
      </c>
      <c r="Y1738" s="506" t="s">
        <v>2271</v>
      </c>
      <c r="Z1738" s="506" t="s">
        <v>2271</v>
      </c>
      <c r="AA1738" s="506" t="s">
        <v>2271</v>
      </c>
      <c r="AB1738" s="506" t="s">
        <v>2271</v>
      </c>
      <c r="AC1738" s="506" t="s">
        <v>2271</v>
      </c>
      <c r="AD1738" s="506" t="s">
        <v>2271</v>
      </c>
      <c r="AE1738" s="506" t="s">
        <v>2271</v>
      </c>
      <c r="AF1738" s="506" t="s">
        <v>2271</v>
      </c>
      <c r="AG1738" s="506" t="s">
        <v>2271</v>
      </c>
      <c r="AH1738" s="506" t="s">
        <v>2271</v>
      </c>
      <c r="AI1738" s="506" t="s">
        <v>2271</v>
      </c>
      <c r="AJ1738" s="506" t="s">
        <v>2271</v>
      </c>
      <c r="AK1738" s="506" t="s">
        <v>2271</v>
      </c>
      <c r="AL1738" s="506" t="s">
        <v>2271</v>
      </c>
      <c r="AM1738" s="506" t="s">
        <v>2271</v>
      </c>
      <c r="AN1738" s="506" t="s">
        <v>2271</v>
      </c>
      <c r="AO1738" s="506" t="s">
        <v>2271</v>
      </c>
      <c r="AP1738" s="506" t="s">
        <v>2271</v>
      </c>
      <c r="AQ1738" s="506" t="s">
        <v>2271</v>
      </c>
      <c r="AR1738" s="506" t="s">
        <v>2271</v>
      </c>
      <c r="AS1738" s="506" t="s">
        <v>2271</v>
      </c>
      <c r="AT1738" s="506" t="s">
        <v>2271</v>
      </c>
      <c r="AU1738" s="506" t="s">
        <v>2271</v>
      </c>
      <c r="AV1738" s="506" t="s">
        <v>2271</v>
      </c>
      <c r="AW1738" s="506" t="s">
        <v>2271</v>
      </c>
      <c r="AX1738" s="506" t="s">
        <v>2271</v>
      </c>
      <c r="AY1738" s="506" t="s">
        <v>2271</v>
      </c>
      <c r="AZ1738" s="506" t="s">
        <v>2271</v>
      </c>
      <c r="BA1738" s="506" t="s">
        <v>2271</v>
      </c>
    </row>
    <row r="1739" spans="2:53" s="363" customFormat="1" ht="12.5" hidden="1" outlineLevel="1" x14ac:dyDescent="0.25">
      <c r="C1739" s="755" t="s">
        <v>1363</v>
      </c>
      <c r="E1739" s="642" t="s">
        <v>3955</v>
      </c>
      <c r="F1739" s="642" t="s">
        <v>3966</v>
      </c>
      <c r="G1739" s="506" t="s">
        <v>2271</v>
      </c>
      <c r="H1739" s="506" t="s">
        <v>2271</v>
      </c>
      <c r="I1739" s="506" t="s">
        <v>2271</v>
      </c>
      <c r="J1739" s="506" t="s">
        <v>2271</v>
      </c>
      <c r="K1739" s="506" t="s">
        <v>2271</v>
      </c>
      <c r="L1739" s="506" t="s">
        <v>2271</v>
      </c>
      <c r="M1739" s="506" t="s">
        <v>2271</v>
      </c>
      <c r="N1739" s="506" t="s">
        <v>2271</v>
      </c>
      <c r="O1739" s="506" t="s">
        <v>2271</v>
      </c>
      <c r="P1739" s="506" t="s">
        <v>2271</v>
      </c>
      <c r="Q1739" s="506" t="s">
        <v>2271</v>
      </c>
      <c r="R1739" s="506" t="s">
        <v>2271</v>
      </c>
      <c r="S1739" s="506" t="s">
        <v>2271</v>
      </c>
      <c r="T1739" s="506" t="s">
        <v>2271</v>
      </c>
      <c r="U1739" s="506" t="s">
        <v>2271</v>
      </c>
      <c r="V1739" s="506" t="s">
        <v>2271</v>
      </c>
      <c r="W1739" s="506" t="s">
        <v>2271</v>
      </c>
      <c r="X1739" s="506" t="s">
        <v>2271</v>
      </c>
      <c r="Y1739" s="506" t="s">
        <v>2271</v>
      </c>
      <c r="Z1739" s="506" t="s">
        <v>2271</v>
      </c>
      <c r="AA1739" s="506" t="s">
        <v>2271</v>
      </c>
      <c r="AB1739" s="506" t="s">
        <v>2271</v>
      </c>
      <c r="AC1739" s="506" t="s">
        <v>2271</v>
      </c>
      <c r="AD1739" s="506" t="s">
        <v>2271</v>
      </c>
      <c r="AE1739" s="506" t="s">
        <v>2271</v>
      </c>
      <c r="AF1739" s="506" t="s">
        <v>2271</v>
      </c>
      <c r="AG1739" s="506" t="s">
        <v>2271</v>
      </c>
      <c r="AH1739" s="506" t="s">
        <v>2271</v>
      </c>
      <c r="AI1739" s="506" t="s">
        <v>2271</v>
      </c>
      <c r="AJ1739" s="506" t="s">
        <v>2271</v>
      </c>
      <c r="AK1739" s="506" t="s">
        <v>2271</v>
      </c>
      <c r="AL1739" s="506" t="s">
        <v>2271</v>
      </c>
      <c r="AM1739" s="506" t="s">
        <v>2271</v>
      </c>
      <c r="AN1739" s="506" t="s">
        <v>2271</v>
      </c>
      <c r="AO1739" s="506" t="s">
        <v>2271</v>
      </c>
      <c r="AP1739" s="506" t="s">
        <v>2271</v>
      </c>
      <c r="AQ1739" s="506" t="s">
        <v>2271</v>
      </c>
      <c r="AR1739" s="506" t="s">
        <v>2271</v>
      </c>
      <c r="AS1739" s="506" t="s">
        <v>2271</v>
      </c>
      <c r="AT1739" s="506" t="s">
        <v>2271</v>
      </c>
      <c r="AU1739" s="506" t="s">
        <v>2271</v>
      </c>
      <c r="AV1739" s="506" t="s">
        <v>2271</v>
      </c>
      <c r="AW1739" s="506" t="s">
        <v>2271</v>
      </c>
      <c r="AX1739" s="506" t="s">
        <v>2271</v>
      </c>
      <c r="AY1739" s="506" t="s">
        <v>2271</v>
      </c>
      <c r="AZ1739" s="506" t="s">
        <v>2271</v>
      </c>
      <c r="BA1739" s="506" t="s">
        <v>2271</v>
      </c>
    </row>
    <row r="1740" spans="2:53" s="363" customFormat="1" ht="12.5" hidden="1" outlineLevel="1" x14ac:dyDescent="0.25">
      <c r="C1740" s="755" t="s">
        <v>1364</v>
      </c>
      <c r="E1740" s="642" t="s">
        <v>3956</v>
      </c>
      <c r="F1740" s="642" t="s">
        <v>3966</v>
      </c>
      <c r="G1740" s="506" t="s">
        <v>2271</v>
      </c>
      <c r="H1740" s="506" t="s">
        <v>2271</v>
      </c>
      <c r="I1740" s="506" t="s">
        <v>2271</v>
      </c>
      <c r="J1740" s="506" t="s">
        <v>2271</v>
      </c>
      <c r="K1740" s="506" t="s">
        <v>2271</v>
      </c>
      <c r="L1740" s="506" t="s">
        <v>2271</v>
      </c>
      <c r="M1740" s="506" t="s">
        <v>2271</v>
      </c>
      <c r="N1740" s="506" t="s">
        <v>2271</v>
      </c>
      <c r="O1740" s="506" t="s">
        <v>2271</v>
      </c>
      <c r="P1740" s="506" t="s">
        <v>2271</v>
      </c>
      <c r="Q1740" s="506" t="s">
        <v>2271</v>
      </c>
      <c r="R1740" s="506" t="s">
        <v>2271</v>
      </c>
      <c r="S1740" s="506" t="s">
        <v>2271</v>
      </c>
      <c r="T1740" s="506" t="s">
        <v>2271</v>
      </c>
      <c r="U1740" s="506" t="s">
        <v>2271</v>
      </c>
      <c r="V1740" s="506" t="s">
        <v>2271</v>
      </c>
      <c r="W1740" s="506" t="s">
        <v>2271</v>
      </c>
      <c r="X1740" s="506" t="s">
        <v>2271</v>
      </c>
      <c r="Y1740" s="506" t="s">
        <v>2271</v>
      </c>
      <c r="Z1740" s="506" t="s">
        <v>2271</v>
      </c>
      <c r="AA1740" s="506" t="s">
        <v>2271</v>
      </c>
      <c r="AB1740" s="506" t="s">
        <v>2271</v>
      </c>
      <c r="AC1740" s="506" t="s">
        <v>2271</v>
      </c>
      <c r="AD1740" s="506" t="s">
        <v>2271</v>
      </c>
      <c r="AE1740" s="506" t="s">
        <v>2271</v>
      </c>
      <c r="AF1740" s="506" t="s">
        <v>2271</v>
      </c>
      <c r="AG1740" s="506" t="s">
        <v>2271</v>
      </c>
      <c r="AH1740" s="506" t="s">
        <v>2271</v>
      </c>
      <c r="AI1740" s="506" t="s">
        <v>2271</v>
      </c>
      <c r="AJ1740" s="506" t="s">
        <v>2271</v>
      </c>
      <c r="AK1740" s="506" t="s">
        <v>2271</v>
      </c>
      <c r="AL1740" s="506" t="s">
        <v>2271</v>
      </c>
      <c r="AM1740" s="506" t="s">
        <v>2271</v>
      </c>
      <c r="AN1740" s="506" t="s">
        <v>2271</v>
      </c>
      <c r="AO1740" s="506" t="s">
        <v>2271</v>
      </c>
      <c r="AP1740" s="506" t="s">
        <v>2271</v>
      </c>
      <c r="AQ1740" s="506" t="s">
        <v>2271</v>
      </c>
      <c r="AR1740" s="506" t="s">
        <v>2271</v>
      </c>
      <c r="AS1740" s="506" t="s">
        <v>2271</v>
      </c>
      <c r="AT1740" s="506" t="s">
        <v>2271</v>
      </c>
      <c r="AU1740" s="506" t="s">
        <v>2271</v>
      </c>
      <c r="AV1740" s="506" t="s">
        <v>2271</v>
      </c>
      <c r="AW1740" s="506" t="s">
        <v>2271</v>
      </c>
      <c r="AX1740" s="506" t="s">
        <v>2271</v>
      </c>
      <c r="AY1740" s="506" t="s">
        <v>2271</v>
      </c>
      <c r="AZ1740" s="506" t="s">
        <v>2271</v>
      </c>
      <c r="BA1740" s="506" t="s">
        <v>2271</v>
      </c>
    </row>
    <row r="1741" spans="2:53" s="363" customFormat="1" ht="12.5" hidden="1" outlineLevel="1" x14ac:dyDescent="0.25">
      <c r="C1741" s="757" t="s">
        <v>1365</v>
      </c>
      <c r="E1741" s="647" t="s">
        <v>3957</v>
      </c>
      <c r="F1741" s="647" t="s">
        <v>3966</v>
      </c>
      <c r="G1741" s="506" t="s">
        <v>2271</v>
      </c>
      <c r="H1741" s="506" t="s">
        <v>2271</v>
      </c>
      <c r="I1741" s="506" t="s">
        <v>2271</v>
      </c>
      <c r="J1741" s="506" t="s">
        <v>2271</v>
      </c>
      <c r="K1741" s="506" t="s">
        <v>2271</v>
      </c>
      <c r="L1741" s="506" t="s">
        <v>2271</v>
      </c>
      <c r="M1741" s="506" t="s">
        <v>2271</v>
      </c>
      <c r="N1741" s="506" t="s">
        <v>2271</v>
      </c>
      <c r="O1741" s="506" t="s">
        <v>2271</v>
      </c>
      <c r="P1741" s="506" t="s">
        <v>2271</v>
      </c>
      <c r="Q1741" s="506" t="s">
        <v>2271</v>
      </c>
      <c r="R1741" s="506" t="s">
        <v>2271</v>
      </c>
      <c r="S1741" s="506" t="s">
        <v>2271</v>
      </c>
      <c r="T1741" s="506" t="s">
        <v>2271</v>
      </c>
      <c r="U1741" s="506" t="s">
        <v>2271</v>
      </c>
      <c r="V1741" s="506" t="s">
        <v>2271</v>
      </c>
      <c r="W1741" s="506" t="s">
        <v>2271</v>
      </c>
      <c r="X1741" s="506" t="s">
        <v>2271</v>
      </c>
      <c r="Y1741" s="506" t="s">
        <v>2271</v>
      </c>
      <c r="Z1741" s="506" t="s">
        <v>2271</v>
      </c>
      <c r="AA1741" s="506" t="s">
        <v>2271</v>
      </c>
      <c r="AB1741" s="506" t="s">
        <v>2271</v>
      </c>
      <c r="AC1741" s="506" t="s">
        <v>2271</v>
      </c>
      <c r="AD1741" s="506" t="s">
        <v>2271</v>
      </c>
      <c r="AE1741" s="506" t="s">
        <v>2271</v>
      </c>
      <c r="AF1741" s="506" t="s">
        <v>2271</v>
      </c>
      <c r="AG1741" s="506" t="s">
        <v>2271</v>
      </c>
      <c r="AH1741" s="506" t="s">
        <v>2271</v>
      </c>
      <c r="AI1741" s="506" t="s">
        <v>2271</v>
      </c>
      <c r="AJ1741" s="506" t="s">
        <v>2271</v>
      </c>
      <c r="AK1741" s="506" t="s">
        <v>2271</v>
      </c>
      <c r="AL1741" s="506" t="s">
        <v>2271</v>
      </c>
      <c r="AM1741" s="506" t="s">
        <v>2271</v>
      </c>
      <c r="AN1741" s="506" t="s">
        <v>2271</v>
      </c>
      <c r="AO1741" s="506" t="s">
        <v>2271</v>
      </c>
      <c r="AP1741" s="506" t="s">
        <v>2271</v>
      </c>
      <c r="AQ1741" s="506" t="s">
        <v>2271</v>
      </c>
      <c r="AR1741" s="506" t="s">
        <v>2271</v>
      </c>
      <c r="AS1741" s="506" t="s">
        <v>2271</v>
      </c>
      <c r="AT1741" s="506" t="s">
        <v>2271</v>
      </c>
      <c r="AU1741" s="506" t="s">
        <v>2271</v>
      </c>
      <c r="AV1741" s="506" t="s">
        <v>2271</v>
      </c>
      <c r="AW1741" s="506" t="s">
        <v>2271</v>
      </c>
      <c r="AX1741" s="506" t="s">
        <v>2271</v>
      </c>
      <c r="AY1741" s="506" t="s">
        <v>2271</v>
      </c>
      <c r="AZ1741" s="506" t="s">
        <v>2271</v>
      </c>
      <c r="BA1741" s="506" t="s">
        <v>2271</v>
      </c>
    </row>
    <row r="1742" spans="2:53" s="363" customFormat="1" ht="12.5" collapsed="1" x14ac:dyDescent="0.25"/>
    <row r="1743" spans="2:53" s="363" customFormat="1" ht="12.5" x14ac:dyDescent="0.25">
      <c r="C1743" s="761"/>
    </row>
    <row r="1744" spans="2:53" ht="14.5" x14ac:dyDescent="0.35">
      <c r="B1744" s="638" t="s">
        <v>2399</v>
      </c>
      <c r="C1744" s="762" t="s">
        <v>1381</v>
      </c>
      <c r="D1744" s="363"/>
      <c r="E1744" s="641"/>
      <c r="F1744" s="641"/>
      <c r="G1744" s="507" t="s">
        <v>232</v>
      </c>
      <c r="H1744" s="507" t="s">
        <v>233</v>
      </c>
      <c r="I1744" s="507" t="s">
        <v>234</v>
      </c>
      <c r="J1744" s="507" t="s">
        <v>235</v>
      </c>
      <c r="K1744" s="507" t="s">
        <v>236</v>
      </c>
      <c r="L1744" s="507" t="s">
        <v>237</v>
      </c>
      <c r="M1744" s="507" t="s">
        <v>238</v>
      </c>
      <c r="N1744" s="507" t="s">
        <v>239</v>
      </c>
      <c r="O1744" s="507" t="s">
        <v>240</v>
      </c>
      <c r="P1744" s="507" t="s">
        <v>241</v>
      </c>
      <c r="Q1744" s="507" t="s">
        <v>242</v>
      </c>
      <c r="R1744" s="507" t="s">
        <v>243</v>
      </c>
      <c r="S1744" s="507" t="s">
        <v>244</v>
      </c>
      <c r="T1744" s="507" t="s">
        <v>245</v>
      </c>
      <c r="U1744" s="507" t="s">
        <v>246</v>
      </c>
      <c r="V1744" s="507" t="s">
        <v>247</v>
      </c>
      <c r="W1744" s="507" t="s">
        <v>248</v>
      </c>
      <c r="X1744" s="507" t="s">
        <v>249</v>
      </c>
      <c r="Y1744" s="507" t="s">
        <v>250</v>
      </c>
      <c r="Z1744" s="507" t="s">
        <v>251</v>
      </c>
      <c r="AA1744" s="507" t="s">
        <v>252</v>
      </c>
      <c r="AB1744" s="507" t="s">
        <v>253</v>
      </c>
      <c r="AC1744" s="507" t="s">
        <v>254</v>
      </c>
      <c r="AD1744" s="507" t="s">
        <v>255</v>
      </c>
      <c r="AE1744" s="507" t="s">
        <v>256</v>
      </c>
      <c r="AF1744" s="507" t="s">
        <v>257</v>
      </c>
      <c r="AG1744" s="507" t="s">
        <v>258</v>
      </c>
      <c r="AH1744" s="507" t="s">
        <v>259</v>
      </c>
      <c r="AI1744" s="507" t="s">
        <v>260</v>
      </c>
      <c r="AJ1744" s="507" t="s">
        <v>261</v>
      </c>
      <c r="AK1744" s="507" t="s">
        <v>262</v>
      </c>
      <c r="AL1744" s="507" t="s">
        <v>263</v>
      </c>
      <c r="AM1744" s="507" t="s">
        <v>264</v>
      </c>
      <c r="AN1744" s="507" t="s">
        <v>265</v>
      </c>
      <c r="AO1744" s="507" t="s">
        <v>266</v>
      </c>
      <c r="AP1744" s="507" t="s">
        <v>1349</v>
      </c>
      <c r="AQ1744" s="507" t="s">
        <v>1350</v>
      </c>
      <c r="AR1744" s="507" t="s">
        <v>1351</v>
      </c>
      <c r="AS1744" s="507" t="s">
        <v>1352</v>
      </c>
      <c r="AT1744" s="507" t="s">
        <v>1353</v>
      </c>
      <c r="AU1744" s="507" t="s">
        <v>1354</v>
      </c>
      <c r="AV1744" s="507" t="s">
        <v>1355</v>
      </c>
      <c r="AW1744" s="507" t="s">
        <v>1356</v>
      </c>
      <c r="AX1744" s="507" t="s">
        <v>1357</v>
      </c>
      <c r="AY1744" s="507" t="s">
        <v>1358</v>
      </c>
      <c r="AZ1744" s="507" t="s">
        <v>1359</v>
      </c>
      <c r="BA1744" s="507" t="s">
        <v>1360</v>
      </c>
    </row>
    <row r="1745" spans="2:53" s="363" customFormat="1" ht="14.5" hidden="1" outlineLevel="1" x14ac:dyDescent="0.35">
      <c r="B1745" s="152"/>
      <c r="C1745" s="763" t="s">
        <v>1382</v>
      </c>
      <c r="D1745" s="753"/>
      <c r="E1745" s="642" t="s">
        <v>3967</v>
      </c>
      <c r="F1745" s="642" t="s">
        <v>3968</v>
      </c>
      <c r="G1745" s="506" t="s">
        <v>2271</v>
      </c>
      <c r="H1745" s="506" t="s">
        <v>2271</v>
      </c>
      <c r="I1745" s="506" t="s">
        <v>2271</v>
      </c>
      <c r="J1745" s="506" t="s">
        <v>2271</v>
      </c>
      <c r="K1745" s="506" t="s">
        <v>2271</v>
      </c>
      <c r="L1745" s="506" t="s">
        <v>2271</v>
      </c>
      <c r="M1745" s="506" t="s">
        <v>2271</v>
      </c>
      <c r="N1745" s="506" t="s">
        <v>2271</v>
      </c>
      <c r="O1745" s="506" t="s">
        <v>2271</v>
      </c>
      <c r="P1745" s="506" t="s">
        <v>2271</v>
      </c>
      <c r="Q1745" s="506" t="s">
        <v>2271</v>
      </c>
      <c r="R1745" s="506" t="s">
        <v>2271</v>
      </c>
      <c r="S1745" s="506" t="s">
        <v>2271</v>
      </c>
      <c r="T1745" s="506" t="s">
        <v>2271</v>
      </c>
      <c r="U1745" s="506" t="s">
        <v>2271</v>
      </c>
      <c r="V1745" s="506" t="s">
        <v>2271</v>
      </c>
      <c r="W1745" s="506" t="s">
        <v>2271</v>
      </c>
      <c r="X1745" s="506" t="s">
        <v>2271</v>
      </c>
      <c r="Y1745" s="506" t="s">
        <v>2271</v>
      </c>
      <c r="Z1745" s="506" t="s">
        <v>2271</v>
      </c>
      <c r="AA1745" s="506" t="s">
        <v>2271</v>
      </c>
      <c r="AB1745" s="506" t="s">
        <v>2271</v>
      </c>
      <c r="AC1745" s="506" t="s">
        <v>2271</v>
      </c>
      <c r="AD1745" s="506" t="s">
        <v>2271</v>
      </c>
      <c r="AE1745" s="506" t="s">
        <v>2271</v>
      </c>
      <c r="AF1745" s="506" t="s">
        <v>2271</v>
      </c>
      <c r="AG1745" s="506" t="s">
        <v>2271</v>
      </c>
      <c r="AH1745" s="506" t="s">
        <v>2271</v>
      </c>
      <c r="AI1745" s="506" t="s">
        <v>2271</v>
      </c>
      <c r="AJ1745" s="506" t="s">
        <v>2271</v>
      </c>
      <c r="AK1745" s="506" t="s">
        <v>2271</v>
      </c>
      <c r="AL1745" s="506" t="s">
        <v>2271</v>
      </c>
      <c r="AM1745" s="506" t="s">
        <v>2271</v>
      </c>
      <c r="AN1745" s="506" t="s">
        <v>2271</v>
      </c>
      <c r="AO1745" s="506" t="s">
        <v>2271</v>
      </c>
      <c r="AP1745" s="506" t="s">
        <v>2271</v>
      </c>
      <c r="AQ1745" s="506" t="s">
        <v>2271</v>
      </c>
      <c r="AR1745" s="506" t="s">
        <v>2271</v>
      </c>
      <c r="AS1745" s="506" t="s">
        <v>2271</v>
      </c>
      <c r="AT1745" s="506" t="s">
        <v>2271</v>
      </c>
      <c r="AU1745" s="506" t="s">
        <v>2271</v>
      </c>
      <c r="AV1745" s="506" t="s">
        <v>2271</v>
      </c>
      <c r="AW1745" s="506" t="s">
        <v>2271</v>
      </c>
      <c r="AX1745" s="506" t="s">
        <v>2271</v>
      </c>
      <c r="AY1745" s="506" t="s">
        <v>2271</v>
      </c>
      <c r="AZ1745" s="506" t="s">
        <v>2271</v>
      </c>
      <c r="BA1745" s="506" t="s">
        <v>2271</v>
      </c>
    </row>
    <row r="1746" spans="2:53" s="363" customFormat="1" ht="12.5" hidden="1" outlineLevel="1" x14ac:dyDescent="0.25">
      <c r="B1746" s="152"/>
      <c r="C1746" s="763" t="s">
        <v>1383</v>
      </c>
      <c r="E1746" s="642" t="s">
        <v>3969</v>
      </c>
      <c r="F1746" s="642" t="s">
        <v>3968</v>
      </c>
      <c r="G1746" s="506" t="s">
        <v>2271</v>
      </c>
      <c r="H1746" s="506" t="s">
        <v>2271</v>
      </c>
      <c r="I1746" s="506" t="s">
        <v>2271</v>
      </c>
      <c r="J1746" s="506" t="s">
        <v>2271</v>
      </c>
      <c r="K1746" s="506" t="s">
        <v>2271</v>
      </c>
      <c r="L1746" s="506" t="s">
        <v>2271</v>
      </c>
      <c r="M1746" s="506" t="s">
        <v>2271</v>
      </c>
      <c r="N1746" s="506" t="s">
        <v>2271</v>
      </c>
      <c r="O1746" s="506" t="s">
        <v>2271</v>
      </c>
      <c r="P1746" s="506" t="s">
        <v>2271</v>
      </c>
      <c r="Q1746" s="506" t="s">
        <v>2271</v>
      </c>
      <c r="R1746" s="506" t="s">
        <v>2271</v>
      </c>
      <c r="S1746" s="506" t="s">
        <v>2271</v>
      </c>
      <c r="T1746" s="506" t="s">
        <v>2271</v>
      </c>
      <c r="U1746" s="506" t="s">
        <v>2271</v>
      </c>
      <c r="V1746" s="506" t="s">
        <v>2271</v>
      </c>
      <c r="W1746" s="506" t="s">
        <v>2271</v>
      </c>
      <c r="X1746" s="506" t="s">
        <v>2271</v>
      </c>
      <c r="Y1746" s="506" t="s">
        <v>2271</v>
      </c>
      <c r="Z1746" s="506" t="s">
        <v>2271</v>
      </c>
      <c r="AA1746" s="506" t="s">
        <v>2271</v>
      </c>
      <c r="AB1746" s="506" t="s">
        <v>2271</v>
      </c>
      <c r="AC1746" s="506" t="s">
        <v>2271</v>
      </c>
      <c r="AD1746" s="506" t="s">
        <v>2271</v>
      </c>
      <c r="AE1746" s="506" t="s">
        <v>2271</v>
      </c>
      <c r="AF1746" s="506" t="s">
        <v>2271</v>
      </c>
      <c r="AG1746" s="506" t="s">
        <v>2271</v>
      </c>
      <c r="AH1746" s="506" t="s">
        <v>2271</v>
      </c>
      <c r="AI1746" s="506" t="s">
        <v>2271</v>
      </c>
      <c r="AJ1746" s="506" t="s">
        <v>2271</v>
      </c>
      <c r="AK1746" s="506" t="s">
        <v>2271</v>
      </c>
      <c r="AL1746" s="506" t="s">
        <v>2271</v>
      </c>
      <c r="AM1746" s="506" t="s">
        <v>2271</v>
      </c>
      <c r="AN1746" s="506" t="s">
        <v>2271</v>
      </c>
      <c r="AO1746" s="506" t="s">
        <v>2271</v>
      </c>
      <c r="AP1746" s="506" t="s">
        <v>2271</v>
      </c>
      <c r="AQ1746" s="506" t="s">
        <v>2271</v>
      </c>
      <c r="AR1746" s="506" t="s">
        <v>2271</v>
      </c>
      <c r="AS1746" s="506" t="s">
        <v>2271</v>
      </c>
      <c r="AT1746" s="506" t="s">
        <v>2271</v>
      </c>
      <c r="AU1746" s="506" t="s">
        <v>2271</v>
      </c>
      <c r="AV1746" s="506" t="s">
        <v>2271</v>
      </c>
      <c r="AW1746" s="506" t="s">
        <v>2271</v>
      </c>
      <c r="AX1746" s="506" t="s">
        <v>2271</v>
      </c>
      <c r="AY1746" s="506" t="s">
        <v>2271</v>
      </c>
      <c r="AZ1746" s="506" t="s">
        <v>2271</v>
      </c>
      <c r="BA1746" s="506" t="s">
        <v>2271</v>
      </c>
    </row>
    <row r="1747" spans="2:53" s="363" customFormat="1" ht="12.5" hidden="1" outlineLevel="1" x14ac:dyDescent="0.25">
      <c r="B1747" s="152"/>
      <c r="C1747" s="763" t="s">
        <v>1384</v>
      </c>
      <c r="E1747" s="642" t="s">
        <v>3970</v>
      </c>
      <c r="F1747" s="642" t="s">
        <v>3968</v>
      </c>
      <c r="G1747" s="506" t="s">
        <v>2271</v>
      </c>
      <c r="H1747" s="506" t="s">
        <v>2271</v>
      </c>
      <c r="I1747" s="506" t="s">
        <v>2271</v>
      </c>
      <c r="J1747" s="506" t="s">
        <v>2271</v>
      </c>
      <c r="K1747" s="506" t="s">
        <v>2271</v>
      </c>
      <c r="L1747" s="506" t="s">
        <v>2271</v>
      </c>
      <c r="M1747" s="506" t="s">
        <v>2271</v>
      </c>
      <c r="N1747" s="506" t="s">
        <v>2271</v>
      </c>
      <c r="O1747" s="506" t="s">
        <v>2271</v>
      </c>
      <c r="P1747" s="506" t="s">
        <v>2271</v>
      </c>
      <c r="Q1747" s="506" t="s">
        <v>2271</v>
      </c>
      <c r="R1747" s="506" t="s">
        <v>2271</v>
      </c>
      <c r="S1747" s="506" t="s">
        <v>2271</v>
      </c>
      <c r="T1747" s="506" t="s">
        <v>2271</v>
      </c>
      <c r="U1747" s="506" t="s">
        <v>2271</v>
      </c>
      <c r="V1747" s="506" t="s">
        <v>2271</v>
      </c>
      <c r="W1747" s="506" t="s">
        <v>2271</v>
      </c>
      <c r="X1747" s="506" t="s">
        <v>2271</v>
      </c>
      <c r="Y1747" s="506" t="s">
        <v>2271</v>
      </c>
      <c r="Z1747" s="506" t="s">
        <v>2271</v>
      </c>
      <c r="AA1747" s="506" t="s">
        <v>2271</v>
      </c>
      <c r="AB1747" s="506" t="s">
        <v>2271</v>
      </c>
      <c r="AC1747" s="506" t="s">
        <v>2271</v>
      </c>
      <c r="AD1747" s="506" t="s">
        <v>2271</v>
      </c>
      <c r="AE1747" s="506" t="s">
        <v>2271</v>
      </c>
      <c r="AF1747" s="506" t="s">
        <v>2271</v>
      </c>
      <c r="AG1747" s="506" t="s">
        <v>2271</v>
      </c>
      <c r="AH1747" s="506" t="s">
        <v>2271</v>
      </c>
      <c r="AI1747" s="506" t="s">
        <v>2271</v>
      </c>
      <c r="AJ1747" s="506" t="s">
        <v>2271</v>
      </c>
      <c r="AK1747" s="506" t="s">
        <v>2271</v>
      </c>
      <c r="AL1747" s="506" t="s">
        <v>2271</v>
      </c>
      <c r="AM1747" s="506" t="s">
        <v>2271</v>
      </c>
      <c r="AN1747" s="506" t="s">
        <v>2271</v>
      </c>
      <c r="AO1747" s="506" t="s">
        <v>2271</v>
      </c>
      <c r="AP1747" s="506" t="s">
        <v>2271</v>
      </c>
      <c r="AQ1747" s="506" t="s">
        <v>2271</v>
      </c>
      <c r="AR1747" s="506" t="s">
        <v>2271</v>
      </c>
      <c r="AS1747" s="506" t="s">
        <v>2271</v>
      </c>
      <c r="AT1747" s="506" t="s">
        <v>2271</v>
      </c>
      <c r="AU1747" s="506" t="s">
        <v>2271</v>
      </c>
      <c r="AV1747" s="506" t="s">
        <v>2271</v>
      </c>
      <c r="AW1747" s="506" t="s">
        <v>2271</v>
      </c>
      <c r="AX1747" s="506" t="s">
        <v>2271</v>
      </c>
      <c r="AY1747" s="506" t="s">
        <v>2271</v>
      </c>
      <c r="AZ1747" s="506" t="s">
        <v>2271</v>
      </c>
      <c r="BA1747" s="506" t="s">
        <v>2271</v>
      </c>
    </row>
    <row r="1748" spans="2:53" s="363" customFormat="1" ht="12.5" hidden="1" outlineLevel="1" x14ac:dyDescent="0.25">
      <c r="B1748" s="152"/>
      <c r="C1748" s="763" t="s">
        <v>1385</v>
      </c>
      <c r="E1748" s="642" t="s">
        <v>3971</v>
      </c>
      <c r="F1748" s="642" t="s">
        <v>3968</v>
      </c>
      <c r="G1748" s="506" t="s">
        <v>2271</v>
      </c>
      <c r="H1748" s="506" t="s">
        <v>2271</v>
      </c>
      <c r="I1748" s="506" t="s">
        <v>2271</v>
      </c>
      <c r="J1748" s="506" t="s">
        <v>2271</v>
      </c>
      <c r="K1748" s="506" t="s">
        <v>2271</v>
      </c>
      <c r="L1748" s="506" t="s">
        <v>2271</v>
      </c>
      <c r="M1748" s="506" t="s">
        <v>2271</v>
      </c>
      <c r="N1748" s="506" t="s">
        <v>2271</v>
      </c>
      <c r="O1748" s="506" t="s">
        <v>2271</v>
      </c>
      <c r="P1748" s="506" t="s">
        <v>2271</v>
      </c>
      <c r="Q1748" s="506" t="s">
        <v>2271</v>
      </c>
      <c r="R1748" s="506" t="s">
        <v>2271</v>
      </c>
      <c r="S1748" s="506" t="s">
        <v>2271</v>
      </c>
      <c r="T1748" s="506" t="s">
        <v>2271</v>
      </c>
      <c r="U1748" s="506" t="s">
        <v>2271</v>
      </c>
      <c r="V1748" s="506" t="s">
        <v>2271</v>
      </c>
      <c r="W1748" s="506" t="s">
        <v>2271</v>
      </c>
      <c r="X1748" s="506" t="s">
        <v>2271</v>
      </c>
      <c r="Y1748" s="506" t="s">
        <v>2271</v>
      </c>
      <c r="Z1748" s="506" t="s">
        <v>2271</v>
      </c>
      <c r="AA1748" s="506" t="s">
        <v>2271</v>
      </c>
      <c r="AB1748" s="506" t="s">
        <v>2271</v>
      </c>
      <c r="AC1748" s="506" t="s">
        <v>2271</v>
      </c>
      <c r="AD1748" s="506" t="s">
        <v>2271</v>
      </c>
      <c r="AE1748" s="506" t="s">
        <v>2271</v>
      </c>
      <c r="AF1748" s="506" t="s">
        <v>2271</v>
      </c>
      <c r="AG1748" s="506" t="s">
        <v>2271</v>
      </c>
      <c r="AH1748" s="506" t="s">
        <v>2271</v>
      </c>
      <c r="AI1748" s="506" t="s">
        <v>2271</v>
      </c>
      <c r="AJ1748" s="506" t="s">
        <v>2271</v>
      </c>
      <c r="AK1748" s="506" t="s">
        <v>2271</v>
      </c>
      <c r="AL1748" s="506" t="s">
        <v>2271</v>
      </c>
      <c r="AM1748" s="506" t="s">
        <v>2271</v>
      </c>
      <c r="AN1748" s="506" t="s">
        <v>2271</v>
      </c>
      <c r="AO1748" s="506" t="s">
        <v>2271</v>
      </c>
      <c r="AP1748" s="506" t="s">
        <v>2271</v>
      </c>
      <c r="AQ1748" s="506" t="s">
        <v>2271</v>
      </c>
      <c r="AR1748" s="506" t="s">
        <v>2271</v>
      </c>
      <c r="AS1748" s="506" t="s">
        <v>2271</v>
      </c>
      <c r="AT1748" s="506" t="s">
        <v>2271</v>
      </c>
      <c r="AU1748" s="506" t="s">
        <v>2271</v>
      </c>
      <c r="AV1748" s="506" t="s">
        <v>2271</v>
      </c>
      <c r="AW1748" s="506" t="s">
        <v>2271</v>
      </c>
      <c r="AX1748" s="506" t="s">
        <v>2271</v>
      </c>
      <c r="AY1748" s="506" t="s">
        <v>2271</v>
      </c>
      <c r="AZ1748" s="506" t="s">
        <v>2271</v>
      </c>
      <c r="BA1748" s="506" t="s">
        <v>2271</v>
      </c>
    </row>
    <row r="1749" spans="2:53" s="363" customFormat="1" ht="13.5" hidden="1" customHeight="1" outlineLevel="1" x14ac:dyDescent="0.25">
      <c r="B1749" s="152"/>
      <c r="C1749" s="763" t="s">
        <v>1386</v>
      </c>
      <c r="E1749" s="642" t="s">
        <v>3972</v>
      </c>
      <c r="F1749" s="642" t="s">
        <v>3968</v>
      </c>
      <c r="G1749" s="506" t="s">
        <v>2271</v>
      </c>
      <c r="H1749" s="506" t="s">
        <v>2271</v>
      </c>
      <c r="I1749" s="506" t="s">
        <v>2271</v>
      </c>
      <c r="J1749" s="506" t="s">
        <v>2271</v>
      </c>
      <c r="K1749" s="506" t="s">
        <v>2271</v>
      </c>
      <c r="L1749" s="506" t="s">
        <v>2271</v>
      </c>
      <c r="M1749" s="506" t="s">
        <v>2271</v>
      </c>
      <c r="N1749" s="506" t="s">
        <v>2271</v>
      </c>
      <c r="O1749" s="506" t="s">
        <v>2271</v>
      </c>
      <c r="P1749" s="506" t="s">
        <v>2271</v>
      </c>
      <c r="Q1749" s="506" t="s">
        <v>2271</v>
      </c>
      <c r="R1749" s="506" t="s">
        <v>2271</v>
      </c>
      <c r="S1749" s="506" t="s">
        <v>2271</v>
      </c>
      <c r="T1749" s="506" t="s">
        <v>2271</v>
      </c>
      <c r="U1749" s="506" t="s">
        <v>2271</v>
      </c>
      <c r="V1749" s="506" t="s">
        <v>2271</v>
      </c>
      <c r="W1749" s="506" t="s">
        <v>2271</v>
      </c>
      <c r="X1749" s="506" t="s">
        <v>2271</v>
      </c>
      <c r="Y1749" s="506" t="s">
        <v>2271</v>
      </c>
      <c r="Z1749" s="506" t="s">
        <v>2271</v>
      </c>
      <c r="AA1749" s="506" t="s">
        <v>2271</v>
      </c>
      <c r="AB1749" s="506" t="s">
        <v>2271</v>
      </c>
      <c r="AC1749" s="506" t="s">
        <v>2271</v>
      </c>
      <c r="AD1749" s="506" t="s">
        <v>2271</v>
      </c>
      <c r="AE1749" s="506" t="s">
        <v>2271</v>
      </c>
      <c r="AF1749" s="506" t="s">
        <v>2271</v>
      </c>
      <c r="AG1749" s="506" t="s">
        <v>2271</v>
      </c>
      <c r="AH1749" s="506" t="s">
        <v>2271</v>
      </c>
      <c r="AI1749" s="506" t="s">
        <v>2271</v>
      </c>
      <c r="AJ1749" s="506" t="s">
        <v>2271</v>
      </c>
      <c r="AK1749" s="506" t="s">
        <v>2271</v>
      </c>
      <c r="AL1749" s="506" t="s">
        <v>2271</v>
      </c>
      <c r="AM1749" s="506" t="s">
        <v>2271</v>
      </c>
      <c r="AN1749" s="506" t="s">
        <v>2271</v>
      </c>
      <c r="AO1749" s="506" t="s">
        <v>2271</v>
      </c>
      <c r="AP1749" s="506" t="s">
        <v>2271</v>
      </c>
      <c r="AQ1749" s="506" t="s">
        <v>2271</v>
      </c>
      <c r="AR1749" s="506" t="s">
        <v>2271</v>
      </c>
      <c r="AS1749" s="506" t="s">
        <v>2271</v>
      </c>
      <c r="AT1749" s="506" t="s">
        <v>2271</v>
      </c>
      <c r="AU1749" s="506" t="s">
        <v>2271</v>
      </c>
      <c r="AV1749" s="506" t="s">
        <v>2271</v>
      </c>
      <c r="AW1749" s="506" t="s">
        <v>2271</v>
      </c>
      <c r="AX1749" s="506" t="s">
        <v>2271</v>
      </c>
      <c r="AY1749" s="506" t="s">
        <v>2271</v>
      </c>
      <c r="AZ1749" s="506" t="s">
        <v>2271</v>
      </c>
      <c r="BA1749" s="506" t="s">
        <v>2271</v>
      </c>
    </row>
    <row r="1750" spans="2:53" s="363" customFormat="1" ht="13.5" hidden="1" customHeight="1" outlineLevel="1" x14ac:dyDescent="0.25">
      <c r="B1750" s="152"/>
      <c r="C1750" s="763" t="s">
        <v>1387</v>
      </c>
      <c r="E1750" s="642" t="s">
        <v>3973</v>
      </c>
      <c r="F1750" s="642" t="s">
        <v>3968</v>
      </c>
      <c r="G1750" s="506" t="s">
        <v>2271</v>
      </c>
      <c r="H1750" s="506" t="s">
        <v>2271</v>
      </c>
      <c r="I1750" s="506" t="s">
        <v>2271</v>
      </c>
      <c r="J1750" s="506" t="s">
        <v>2271</v>
      </c>
      <c r="K1750" s="506" t="s">
        <v>2271</v>
      </c>
      <c r="L1750" s="506" t="s">
        <v>2271</v>
      </c>
      <c r="M1750" s="506" t="s">
        <v>2271</v>
      </c>
      <c r="N1750" s="506" t="s">
        <v>2271</v>
      </c>
      <c r="O1750" s="506" t="s">
        <v>2271</v>
      </c>
      <c r="P1750" s="506" t="s">
        <v>2271</v>
      </c>
      <c r="Q1750" s="506" t="s">
        <v>2271</v>
      </c>
      <c r="R1750" s="506" t="s">
        <v>2271</v>
      </c>
      <c r="S1750" s="506" t="s">
        <v>2271</v>
      </c>
      <c r="T1750" s="506" t="s">
        <v>2271</v>
      </c>
      <c r="U1750" s="506" t="s">
        <v>2271</v>
      </c>
      <c r="V1750" s="506" t="s">
        <v>2271</v>
      </c>
      <c r="W1750" s="506" t="s">
        <v>2271</v>
      </c>
      <c r="X1750" s="506" t="s">
        <v>2271</v>
      </c>
      <c r="Y1750" s="506" t="s">
        <v>2271</v>
      </c>
      <c r="Z1750" s="506" t="s">
        <v>2271</v>
      </c>
      <c r="AA1750" s="506" t="s">
        <v>2271</v>
      </c>
      <c r="AB1750" s="506" t="s">
        <v>2271</v>
      </c>
      <c r="AC1750" s="506" t="s">
        <v>2271</v>
      </c>
      <c r="AD1750" s="506" t="s">
        <v>2271</v>
      </c>
      <c r="AE1750" s="506" t="s">
        <v>2271</v>
      </c>
      <c r="AF1750" s="506" t="s">
        <v>2271</v>
      </c>
      <c r="AG1750" s="506" t="s">
        <v>2271</v>
      </c>
      <c r="AH1750" s="506" t="s">
        <v>2271</v>
      </c>
      <c r="AI1750" s="506" t="s">
        <v>2271</v>
      </c>
      <c r="AJ1750" s="506" t="s">
        <v>2271</v>
      </c>
      <c r="AK1750" s="506" t="s">
        <v>2271</v>
      </c>
      <c r="AL1750" s="506" t="s">
        <v>2271</v>
      </c>
      <c r="AM1750" s="506" t="s">
        <v>2271</v>
      </c>
      <c r="AN1750" s="506" t="s">
        <v>2271</v>
      </c>
      <c r="AO1750" s="506" t="s">
        <v>2271</v>
      </c>
      <c r="AP1750" s="506" t="s">
        <v>2271</v>
      </c>
      <c r="AQ1750" s="506" t="s">
        <v>2271</v>
      </c>
      <c r="AR1750" s="506" t="s">
        <v>2271</v>
      </c>
      <c r="AS1750" s="506" t="s">
        <v>2271</v>
      </c>
      <c r="AT1750" s="506" t="s">
        <v>2271</v>
      </c>
      <c r="AU1750" s="506" t="s">
        <v>2271</v>
      </c>
      <c r="AV1750" s="506" t="s">
        <v>2271</v>
      </c>
      <c r="AW1750" s="506" t="s">
        <v>2271</v>
      </c>
      <c r="AX1750" s="506" t="s">
        <v>2271</v>
      </c>
      <c r="AY1750" s="506" t="s">
        <v>2271</v>
      </c>
      <c r="AZ1750" s="506" t="s">
        <v>2271</v>
      </c>
      <c r="BA1750" s="506" t="s">
        <v>2271</v>
      </c>
    </row>
    <row r="1751" spans="2:53" s="363" customFormat="1" ht="12.5" hidden="1" outlineLevel="1" x14ac:dyDescent="0.25">
      <c r="B1751" s="152"/>
      <c r="C1751" s="763" t="s">
        <v>1388</v>
      </c>
      <c r="E1751" s="642" t="s">
        <v>3974</v>
      </c>
      <c r="F1751" s="642" t="s">
        <v>3968</v>
      </c>
      <c r="G1751" s="506" t="s">
        <v>2271</v>
      </c>
      <c r="H1751" s="506" t="s">
        <v>2271</v>
      </c>
      <c r="I1751" s="506" t="s">
        <v>2271</v>
      </c>
      <c r="J1751" s="506" t="s">
        <v>2271</v>
      </c>
      <c r="K1751" s="506" t="s">
        <v>2271</v>
      </c>
      <c r="L1751" s="506" t="s">
        <v>2271</v>
      </c>
      <c r="M1751" s="506" t="s">
        <v>2271</v>
      </c>
      <c r="N1751" s="506" t="s">
        <v>2271</v>
      </c>
      <c r="O1751" s="506" t="s">
        <v>2271</v>
      </c>
      <c r="P1751" s="506" t="s">
        <v>2271</v>
      </c>
      <c r="Q1751" s="506" t="s">
        <v>2271</v>
      </c>
      <c r="R1751" s="506" t="s">
        <v>2271</v>
      </c>
      <c r="S1751" s="506" t="s">
        <v>2271</v>
      </c>
      <c r="T1751" s="506" t="s">
        <v>2271</v>
      </c>
      <c r="U1751" s="506" t="s">
        <v>2271</v>
      </c>
      <c r="V1751" s="506" t="s">
        <v>2271</v>
      </c>
      <c r="W1751" s="506" t="s">
        <v>2271</v>
      </c>
      <c r="X1751" s="506" t="s">
        <v>2271</v>
      </c>
      <c r="Y1751" s="506" t="s">
        <v>2271</v>
      </c>
      <c r="Z1751" s="506" t="s">
        <v>2271</v>
      </c>
      <c r="AA1751" s="506" t="s">
        <v>2271</v>
      </c>
      <c r="AB1751" s="506" t="s">
        <v>2271</v>
      </c>
      <c r="AC1751" s="506" t="s">
        <v>2271</v>
      </c>
      <c r="AD1751" s="506" t="s">
        <v>2271</v>
      </c>
      <c r="AE1751" s="506" t="s">
        <v>2271</v>
      </c>
      <c r="AF1751" s="506" t="s">
        <v>2271</v>
      </c>
      <c r="AG1751" s="506" t="s">
        <v>2271</v>
      </c>
      <c r="AH1751" s="506" t="s">
        <v>2271</v>
      </c>
      <c r="AI1751" s="506" t="s">
        <v>2271</v>
      </c>
      <c r="AJ1751" s="506" t="s">
        <v>2271</v>
      </c>
      <c r="AK1751" s="506" t="s">
        <v>2271</v>
      </c>
      <c r="AL1751" s="506" t="s">
        <v>2271</v>
      </c>
      <c r="AM1751" s="506" t="s">
        <v>2271</v>
      </c>
      <c r="AN1751" s="506" t="s">
        <v>2271</v>
      </c>
      <c r="AO1751" s="506" t="s">
        <v>2271</v>
      </c>
      <c r="AP1751" s="506" t="s">
        <v>2271</v>
      </c>
      <c r="AQ1751" s="506" t="s">
        <v>2271</v>
      </c>
      <c r="AR1751" s="506" t="s">
        <v>2271</v>
      </c>
      <c r="AS1751" s="506" t="s">
        <v>2271</v>
      </c>
      <c r="AT1751" s="506" t="s">
        <v>2271</v>
      </c>
      <c r="AU1751" s="506" t="s">
        <v>2271</v>
      </c>
      <c r="AV1751" s="506" t="s">
        <v>2271</v>
      </c>
      <c r="AW1751" s="506" t="s">
        <v>2271</v>
      </c>
      <c r="AX1751" s="506" t="s">
        <v>2271</v>
      </c>
      <c r="AY1751" s="506" t="s">
        <v>2271</v>
      </c>
      <c r="AZ1751" s="506" t="s">
        <v>2271</v>
      </c>
      <c r="BA1751" s="506" t="s">
        <v>2271</v>
      </c>
    </row>
    <row r="1752" spans="2:53" s="363" customFormat="1" ht="12.5" hidden="1" outlineLevel="1" x14ac:dyDescent="0.25">
      <c r="B1752" s="152"/>
      <c r="C1752" s="764"/>
    </row>
    <row r="1753" spans="2:53" s="363" customFormat="1" ht="12.5" hidden="1" outlineLevel="1" x14ac:dyDescent="0.25">
      <c r="B1753" s="152"/>
      <c r="C1753" s="763"/>
    </row>
    <row r="1754" spans="2:53" ht="14.5" collapsed="1" x14ac:dyDescent="0.35">
      <c r="B1754" s="638" t="s">
        <v>2403</v>
      </c>
      <c r="C1754" s="762" t="s">
        <v>1389</v>
      </c>
      <c r="D1754" s="363"/>
      <c r="E1754" s="641"/>
      <c r="F1754" s="641"/>
      <c r="G1754" s="507" t="s">
        <v>232</v>
      </c>
      <c r="H1754" s="507" t="s">
        <v>233</v>
      </c>
      <c r="I1754" s="507" t="s">
        <v>234</v>
      </c>
      <c r="J1754" s="507" t="s">
        <v>235</v>
      </c>
      <c r="K1754" s="507" t="s">
        <v>236</v>
      </c>
      <c r="L1754" s="507" t="s">
        <v>237</v>
      </c>
      <c r="M1754" s="507" t="s">
        <v>238</v>
      </c>
      <c r="N1754" s="507" t="s">
        <v>239</v>
      </c>
      <c r="O1754" s="507" t="s">
        <v>240</v>
      </c>
      <c r="P1754" s="507" t="s">
        <v>241</v>
      </c>
      <c r="Q1754" s="507" t="s">
        <v>242</v>
      </c>
      <c r="R1754" s="507" t="s">
        <v>243</v>
      </c>
      <c r="S1754" s="507" t="s">
        <v>244</v>
      </c>
      <c r="T1754" s="507" t="s">
        <v>245</v>
      </c>
      <c r="U1754" s="507" t="s">
        <v>246</v>
      </c>
      <c r="V1754" s="507" t="s">
        <v>247</v>
      </c>
      <c r="W1754" s="507" t="s">
        <v>248</v>
      </c>
      <c r="X1754" s="507" t="s">
        <v>249</v>
      </c>
      <c r="Y1754" s="507" t="s">
        <v>250</v>
      </c>
      <c r="Z1754" s="507" t="s">
        <v>251</v>
      </c>
      <c r="AA1754" s="507" t="s">
        <v>252</v>
      </c>
      <c r="AB1754" s="507" t="s">
        <v>253</v>
      </c>
      <c r="AC1754" s="507" t="s">
        <v>254</v>
      </c>
      <c r="AD1754" s="507" t="s">
        <v>255</v>
      </c>
      <c r="AE1754" s="507" t="s">
        <v>256</v>
      </c>
      <c r="AF1754" s="507" t="s">
        <v>257</v>
      </c>
      <c r="AG1754" s="507" t="s">
        <v>258</v>
      </c>
      <c r="AH1754" s="507" t="s">
        <v>259</v>
      </c>
      <c r="AI1754" s="507" t="s">
        <v>260</v>
      </c>
      <c r="AJ1754" s="507" t="s">
        <v>261</v>
      </c>
      <c r="AK1754" s="507" t="s">
        <v>262</v>
      </c>
      <c r="AL1754" s="507" t="s">
        <v>263</v>
      </c>
      <c r="AM1754" s="507" t="s">
        <v>264</v>
      </c>
      <c r="AN1754" s="507" t="s">
        <v>265</v>
      </c>
      <c r="AO1754" s="507" t="s">
        <v>266</v>
      </c>
      <c r="AP1754" s="507" t="s">
        <v>1349</v>
      </c>
      <c r="AQ1754" s="507" t="s">
        <v>1350</v>
      </c>
      <c r="AR1754" s="507" t="s">
        <v>1351</v>
      </c>
      <c r="AS1754" s="507" t="s">
        <v>1352</v>
      </c>
      <c r="AT1754" s="507" t="s">
        <v>1353</v>
      </c>
      <c r="AU1754" s="507" t="s">
        <v>1354</v>
      </c>
      <c r="AV1754" s="507" t="s">
        <v>1355</v>
      </c>
      <c r="AW1754" s="507" t="s">
        <v>1356</v>
      </c>
      <c r="AX1754" s="507" t="s">
        <v>1357</v>
      </c>
      <c r="AY1754" s="507" t="s">
        <v>1358</v>
      </c>
      <c r="AZ1754" s="507" t="s">
        <v>1359</v>
      </c>
      <c r="BA1754" s="507" t="s">
        <v>1360</v>
      </c>
    </row>
    <row r="1755" spans="2:53" s="363" customFormat="1" ht="12.5" hidden="1" outlineLevel="1" x14ac:dyDescent="0.25">
      <c r="B1755" s="152"/>
      <c r="C1755" s="765" t="s">
        <v>1390</v>
      </c>
      <c r="E1755" s="642" t="s">
        <v>3975</v>
      </c>
      <c r="F1755" s="642" t="s">
        <v>3976</v>
      </c>
      <c r="G1755" s="506" t="s">
        <v>2271</v>
      </c>
      <c r="H1755" s="506" t="s">
        <v>2271</v>
      </c>
      <c r="I1755" s="506" t="s">
        <v>2271</v>
      </c>
      <c r="J1755" s="506" t="s">
        <v>2271</v>
      </c>
      <c r="K1755" s="506" t="s">
        <v>2271</v>
      </c>
      <c r="L1755" s="506" t="s">
        <v>2271</v>
      </c>
      <c r="M1755" s="506" t="s">
        <v>2271</v>
      </c>
      <c r="N1755" s="506" t="s">
        <v>2271</v>
      </c>
      <c r="O1755" s="506" t="s">
        <v>2271</v>
      </c>
      <c r="P1755" s="506" t="s">
        <v>2271</v>
      </c>
      <c r="Q1755" s="506" t="s">
        <v>2271</v>
      </c>
      <c r="R1755" s="506" t="s">
        <v>2271</v>
      </c>
      <c r="S1755" s="506" t="s">
        <v>2271</v>
      </c>
      <c r="T1755" s="506" t="s">
        <v>2271</v>
      </c>
      <c r="U1755" s="506" t="s">
        <v>2271</v>
      </c>
      <c r="V1755" s="506" t="s">
        <v>2271</v>
      </c>
      <c r="W1755" s="506" t="s">
        <v>2271</v>
      </c>
      <c r="X1755" s="506" t="s">
        <v>2271</v>
      </c>
      <c r="Y1755" s="506" t="s">
        <v>2271</v>
      </c>
      <c r="Z1755" s="506" t="s">
        <v>2271</v>
      </c>
      <c r="AA1755" s="506" t="s">
        <v>2271</v>
      </c>
      <c r="AB1755" s="506" t="s">
        <v>2271</v>
      </c>
      <c r="AC1755" s="506" t="s">
        <v>2271</v>
      </c>
      <c r="AD1755" s="506" t="s">
        <v>2271</v>
      </c>
      <c r="AE1755" s="506" t="s">
        <v>2271</v>
      </c>
      <c r="AF1755" s="506" t="s">
        <v>2271</v>
      </c>
      <c r="AG1755" s="506" t="s">
        <v>2271</v>
      </c>
      <c r="AH1755" s="506" t="s">
        <v>2271</v>
      </c>
      <c r="AI1755" s="506" t="s">
        <v>2271</v>
      </c>
      <c r="AJ1755" s="506" t="s">
        <v>2271</v>
      </c>
      <c r="AK1755" s="506" t="s">
        <v>2271</v>
      </c>
      <c r="AL1755" s="506" t="s">
        <v>2271</v>
      </c>
      <c r="AM1755" s="506" t="s">
        <v>2271</v>
      </c>
      <c r="AN1755" s="506" t="s">
        <v>2271</v>
      </c>
      <c r="AO1755" s="506" t="s">
        <v>2271</v>
      </c>
      <c r="AP1755" s="506" t="s">
        <v>2271</v>
      </c>
      <c r="AQ1755" s="506" t="s">
        <v>2271</v>
      </c>
      <c r="AR1755" s="506" t="s">
        <v>2271</v>
      </c>
      <c r="AS1755" s="506" t="s">
        <v>2271</v>
      </c>
      <c r="AT1755" s="506" t="s">
        <v>2271</v>
      </c>
      <c r="AU1755" s="506" t="s">
        <v>2271</v>
      </c>
      <c r="AV1755" s="506" t="s">
        <v>2271</v>
      </c>
      <c r="AW1755" s="506" t="s">
        <v>2271</v>
      </c>
      <c r="AX1755" s="506" t="s">
        <v>2271</v>
      </c>
      <c r="AY1755" s="506" t="s">
        <v>2271</v>
      </c>
      <c r="AZ1755" s="506" t="s">
        <v>2271</v>
      </c>
      <c r="BA1755" s="506" t="s">
        <v>2271</v>
      </c>
    </row>
    <row r="1756" spans="2:53" s="363" customFormat="1" ht="14.5" hidden="1" outlineLevel="1" x14ac:dyDescent="0.35">
      <c r="B1756" s="152"/>
      <c r="C1756" s="765" t="s">
        <v>1391</v>
      </c>
      <c r="D1756" s="753"/>
      <c r="E1756" s="642" t="s">
        <v>3977</v>
      </c>
      <c r="F1756" s="642" t="s">
        <v>3976</v>
      </c>
      <c r="G1756" s="506" t="s">
        <v>2271</v>
      </c>
      <c r="H1756" s="506" t="s">
        <v>2271</v>
      </c>
      <c r="I1756" s="506" t="s">
        <v>2271</v>
      </c>
      <c r="J1756" s="506" t="s">
        <v>2271</v>
      </c>
      <c r="K1756" s="506" t="s">
        <v>2271</v>
      </c>
      <c r="L1756" s="506" t="s">
        <v>2271</v>
      </c>
      <c r="M1756" s="506" t="s">
        <v>2271</v>
      </c>
      <c r="N1756" s="506" t="s">
        <v>2271</v>
      </c>
      <c r="O1756" s="506" t="s">
        <v>2271</v>
      </c>
      <c r="P1756" s="506" t="s">
        <v>2271</v>
      </c>
      <c r="Q1756" s="506" t="s">
        <v>2271</v>
      </c>
      <c r="R1756" s="506" t="s">
        <v>2271</v>
      </c>
      <c r="S1756" s="506" t="s">
        <v>2271</v>
      </c>
      <c r="T1756" s="506" t="s">
        <v>2271</v>
      </c>
      <c r="U1756" s="506" t="s">
        <v>2271</v>
      </c>
      <c r="V1756" s="506" t="s">
        <v>2271</v>
      </c>
      <c r="W1756" s="506" t="s">
        <v>2271</v>
      </c>
      <c r="X1756" s="506" t="s">
        <v>2271</v>
      </c>
      <c r="Y1756" s="506" t="s">
        <v>2271</v>
      </c>
      <c r="Z1756" s="506" t="s">
        <v>2271</v>
      </c>
      <c r="AA1756" s="506" t="s">
        <v>2271</v>
      </c>
      <c r="AB1756" s="506" t="s">
        <v>2271</v>
      </c>
      <c r="AC1756" s="506" t="s">
        <v>2271</v>
      </c>
      <c r="AD1756" s="506" t="s">
        <v>2271</v>
      </c>
      <c r="AE1756" s="506" t="s">
        <v>2271</v>
      </c>
      <c r="AF1756" s="506" t="s">
        <v>2271</v>
      </c>
      <c r="AG1756" s="506" t="s">
        <v>2271</v>
      </c>
      <c r="AH1756" s="506" t="s">
        <v>2271</v>
      </c>
      <c r="AI1756" s="506" t="s">
        <v>2271</v>
      </c>
      <c r="AJ1756" s="506" t="s">
        <v>2271</v>
      </c>
      <c r="AK1756" s="506" t="s">
        <v>2271</v>
      </c>
      <c r="AL1756" s="506" t="s">
        <v>2271</v>
      </c>
      <c r="AM1756" s="506" t="s">
        <v>2271</v>
      </c>
      <c r="AN1756" s="506" t="s">
        <v>2271</v>
      </c>
      <c r="AO1756" s="506" t="s">
        <v>2271</v>
      </c>
      <c r="AP1756" s="506" t="s">
        <v>2271</v>
      </c>
      <c r="AQ1756" s="506" t="s">
        <v>2271</v>
      </c>
      <c r="AR1756" s="506" t="s">
        <v>2271</v>
      </c>
      <c r="AS1756" s="506" t="s">
        <v>2271</v>
      </c>
      <c r="AT1756" s="506" t="s">
        <v>2271</v>
      </c>
      <c r="AU1756" s="506" t="s">
        <v>2271</v>
      </c>
      <c r="AV1756" s="506" t="s">
        <v>2271</v>
      </c>
      <c r="AW1756" s="506" t="s">
        <v>2271</v>
      </c>
      <c r="AX1756" s="506" t="s">
        <v>2271</v>
      </c>
      <c r="AY1756" s="506" t="s">
        <v>2271</v>
      </c>
      <c r="AZ1756" s="506" t="s">
        <v>2271</v>
      </c>
      <c r="BA1756" s="506" t="s">
        <v>2271</v>
      </c>
    </row>
    <row r="1757" spans="2:53" s="363" customFormat="1" ht="12.5" hidden="1" outlineLevel="1" x14ac:dyDescent="0.25">
      <c r="B1757" s="152"/>
      <c r="C1757" s="765" t="s">
        <v>1340</v>
      </c>
      <c r="E1757" s="642" t="s">
        <v>3978</v>
      </c>
      <c r="F1757" s="642" t="s">
        <v>3976</v>
      </c>
      <c r="G1757" s="506" t="s">
        <v>2271</v>
      </c>
      <c r="H1757" s="506" t="s">
        <v>2271</v>
      </c>
      <c r="I1757" s="506" t="s">
        <v>2271</v>
      </c>
      <c r="J1757" s="506" t="s">
        <v>2271</v>
      </c>
      <c r="K1757" s="506" t="s">
        <v>2271</v>
      </c>
      <c r="L1757" s="506" t="s">
        <v>2271</v>
      </c>
      <c r="M1757" s="506" t="s">
        <v>2271</v>
      </c>
      <c r="N1757" s="506" t="s">
        <v>2271</v>
      </c>
      <c r="O1757" s="506" t="s">
        <v>2271</v>
      </c>
      <c r="P1757" s="506" t="s">
        <v>2271</v>
      </c>
      <c r="Q1757" s="506" t="s">
        <v>2271</v>
      </c>
      <c r="R1757" s="506" t="s">
        <v>2271</v>
      </c>
      <c r="S1757" s="506" t="s">
        <v>2271</v>
      </c>
      <c r="T1757" s="506" t="s">
        <v>2271</v>
      </c>
      <c r="U1757" s="506" t="s">
        <v>2271</v>
      </c>
      <c r="V1757" s="506" t="s">
        <v>2271</v>
      </c>
      <c r="W1757" s="506" t="s">
        <v>2271</v>
      </c>
      <c r="X1757" s="506" t="s">
        <v>2271</v>
      </c>
      <c r="Y1757" s="506" t="s">
        <v>2271</v>
      </c>
      <c r="Z1757" s="506" t="s">
        <v>2271</v>
      </c>
      <c r="AA1757" s="506" t="s">
        <v>2271</v>
      </c>
      <c r="AB1757" s="506" t="s">
        <v>2271</v>
      </c>
      <c r="AC1757" s="506" t="s">
        <v>2271</v>
      </c>
      <c r="AD1757" s="506" t="s">
        <v>2271</v>
      </c>
      <c r="AE1757" s="506" t="s">
        <v>2271</v>
      </c>
      <c r="AF1757" s="506" t="s">
        <v>2271</v>
      </c>
      <c r="AG1757" s="506" t="s">
        <v>2271</v>
      </c>
      <c r="AH1757" s="506" t="s">
        <v>2271</v>
      </c>
      <c r="AI1757" s="506" t="s">
        <v>2271</v>
      </c>
      <c r="AJ1757" s="506" t="s">
        <v>2271</v>
      </c>
      <c r="AK1757" s="506" t="s">
        <v>2271</v>
      </c>
      <c r="AL1757" s="506" t="s">
        <v>2271</v>
      </c>
      <c r="AM1757" s="506" t="s">
        <v>2271</v>
      </c>
      <c r="AN1757" s="506" t="s">
        <v>2271</v>
      </c>
      <c r="AO1757" s="506" t="s">
        <v>2271</v>
      </c>
      <c r="AP1757" s="506" t="s">
        <v>2271</v>
      </c>
      <c r="AQ1757" s="506" t="s">
        <v>2271</v>
      </c>
      <c r="AR1757" s="506" t="s">
        <v>2271</v>
      </c>
      <c r="AS1757" s="506" t="s">
        <v>2271</v>
      </c>
      <c r="AT1757" s="506" t="s">
        <v>2271</v>
      </c>
      <c r="AU1757" s="506" t="s">
        <v>2271</v>
      </c>
      <c r="AV1757" s="506" t="s">
        <v>2271</v>
      </c>
      <c r="AW1757" s="506" t="s">
        <v>2271</v>
      </c>
      <c r="AX1757" s="506" t="s">
        <v>2271</v>
      </c>
      <c r="AY1757" s="506" t="s">
        <v>2271</v>
      </c>
      <c r="AZ1757" s="506" t="s">
        <v>2271</v>
      </c>
      <c r="BA1757" s="506" t="s">
        <v>2271</v>
      </c>
    </row>
    <row r="1758" spans="2:53" s="363" customFormat="1" ht="12.5" hidden="1" outlineLevel="1" x14ac:dyDescent="0.25">
      <c r="B1758" s="152"/>
      <c r="C1758" s="765" t="s">
        <v>1342</v>
      </c>
      <c r="E1758" s="642" t="s">
        <v>3979</v>
      </c>
      <c r="F1758" s="642" t="s">
        <v>3976</v>
      </c>
      <c r="G1758" s="506" t="s">
        <v>2271</v>
      </c>
      <c r="H1758" s="506" t="s">
        <v>2271</v>
      </c>
      <c r="I1758" s="506" t="s">
        <v>2271</v>
      </c>
      <c r="J1758" s="506" t="s">
        <v>2271</v>
      </c>
      <c r="K1758" s="506" t="s">
        <v>2271</v>
      </c>
      <c r="L1758" s="506" t="s">
        <v>2271</v>
      </c>
      <c r="M1758" s="506" t="s">
        <v>2271</v>
      </c>
      <c r="N1758" s="506" t="s">
        <v>2271</v>
      </c>
      <c r="O1758" s="506" t="s">
        <v>2271</v>
      </c>
      <c r="P1758" s="506" t="s">
        <v>2271</v>
      </c>
      <c r="Q1758" s="506" t="s">
        <v>2271</v>
      </c>
      <c r="R1758" s="506" t="s">
        <v>2271</v>
      </c>
      <c r="S1758" s="506" t="s">
        <v>2271</v>
      </c>
      <c r="T1758" s="506" t="s">
        <v>2271</v>
      </c>
      <c r="U1758" s="506" t="s">
        <v>2271</v>
      </c>
      <c r="V1758" s="506" t="s">
        <v>2271</v>
      </c>
      <c r="W1758" s="506" t="s">
        <v>2271</v>
      </c>
      <c r="X1758" s="506" t="s">
        <v>2271</v>
      </c>
      <c r="Y1758" s="506" t="s">
        <v>2271</v>
      </c>
      <c r="Z1758" s="506" t="s">
        <v>2271</v>
      </c>
      <c r="AA1758" s="506" t="s">
        <v>2271</v>
      </c>
      <c r="AB1758" s="506" t="s">
        <v>2271</v>
      </c>
      <c r="AC1758" s="506" t="s">
        <v>2271</v>
      </c>
      <c r="AD1758" s="506" t="s">
        <v>2271</v>
      </c>
      <c r="AE1758" s="506" t="s">
        <v>2271</v>
      </c>
      <c r="AF1758" s="506" t="s">
        <v>2271</v>
      </c>
      <c r="AG1758" s="506" t="s">
        <v>2271</v>
      </c>
      <c r="AH1758" s="506" t="s">
        <v>2271</v>
      </c>
      <c r="AI1758" s="506" t="s">
        <v>2271</v>
      </c>
      <c r="AJ1758" s="506" t="s">
        <v>2271</v>
      </c>
      <c r="AK1758" s="506" t="s">
        <v>2271</v>
      </c>
      <c r="AL1758" s="506" t="s">
        <v>2271</v>
      </c>
      <c r="AM1758" s="506" t="s">
        <v>2271</v>
      </c>
      <c r="AN1758" s="506" t="s">
        <v>2271</v>
      </c>
      <c r="AO1758" s="506" t="s">
        <v>2271</v>
      </c>
      <c r="AP1758" s="506" t="s">
        <v>2271</v>
      </c>
      <c r="AQ1758" s="506" t="s">
        <v>2271</v>
      </c>
      <c r="AR1758" s="506" t="s">
        <v>2271</v>
      </c>
      <c r="AS1758" s="506" t="s">
        <v>2271</v>
      </c>
      <c r="AT1758" s="506" t="s">
        <v>2271</v>
      </c>
      <c r="AU1758" s="506" t="s">
        <v>2271</v>
      </c>
      <c r="AV1758" s="506" t="s">
        <v>2271</v>
      </c>
      <c r="AW1758" s="506" t="s">
        <v>2271</v>
      </c>
      <c r="AX1758" s="506" t="s">
        <v>2271</v>
      </c>
      <c r="AY1758" s="506" t="s">
        <v>2271</v>
      </c>
      <c r="AZ1758" s="506" t="s">
        <v>2271</v>
      </c>
      <c r="BA1758" s="506" t="s">
        <v>2271</v>
      </c>
    </row>
    <row r="1759" spans="2:53" s="363" customFormat="1" ht="12.5" hidden="1" outlineLevel="1" x14ac:dyDescent="0.25">
      <c r="B1759" s="152"/>
      <c r="C1759" s="764"/>
    </row>
    <row r="1760" spans="2:53" s="363" customFormat="1" ht="12.5" hidden="1" outlineLevel="1" x14ac:dyDescent="0.25">
      <c r="B1760" s="152"/>
      <c r="C1760" s="763"/>
    </row>
    <row r="1761" spans="2:53" ht="13.5" customHeight="1" collapsed="1" x14ac:dyDescent="0.35">
      <c r="B1761" s="638" t="s">
        <v>2407</v>
      </c>
      <c r="C1761" s="762" t="s">
        <v>1392</v>
      </c>
      <c r="D1761" s="363"/>
      <c r="E1761" s="641"/>
      <c r="F1761" s="641"/>
      <c r="G1761" s="507" t="s">
        <v>232</v>
      </c>
      <c r="H1761" s="507" t="s">
        <v>233</v>
      </c>
      <c r="I1761" s="507" t="s">
        <v>234</v>
      </c>
      <c r="J1761" s="507" t="s">
        <v>235</v>
      </c>
      <c r="K1761" s="507" t="s">
        <v>236</v>
      </c>
      <c r="L1761" s="507" t="s">
        <v>237</v>
      </c>
      <c r="M1761" s="507" t="s">
        <v>238</v>
      </c>
      <c r="N1761" s="507" t="s">
        <v>239</v>
      </c>
      <c r="O1761" s="507" t="s">
        <v>240</v>
      </c>
      <c r="P1761" s="507" t="s">
        <v>241</v>
      </c>
      <c r="Q1761" s="507" t="s">
        <v>242</v>
      </c>
      <c r="R1761" s="507" t="s">
        <v>243</v>
      </c>
      <c r="S1761" s="507" t="s">
        <v>244</v>
      </c>
      <c r="T1761" s="507" t="s">
        <v>245</v>
      </c>
      <c r="U1761" s="507" t="s">
        <v>246</v>
      </c>
      <c r="V1761" s="507" t="s">
        <v>247</v>
      </c>
      <c r="W1761" s="507" t="s">
        <v>248</v>
      </c>
      <c r="X1761" s="507" t="s">
        <v>249</v>
      </c>
      <c r="Y1761" s="507" t="s">
        <v>250</v>
      </c>
      <c r="Z1761" s="507" t="s">
        <v>251</v>
      </c>
      <c r="AA1761" s="507" t="s">
        <v>252</v>
      </c>
      <c r="AB1761" s="507" t="s">
        <v>253</v>
      </c>
      <c r="AC1761" s="507" t="s">
        <v>254</v>
      </c>
      <c r="AD1761" s="507" t="s">
        <v>255</v>
      </c>
      <c r="AE1761" s="507" t="s">
        <v>256</v>
      </c>
      <c r="AF1761" s="507" t="s">
        <v>257</v>
      </c>
      <c r="AG1761" s="507" t="s">
        <v>258</v>
      </c>
      <c r="AH1761" s="507" t="s">
        <v>259</v>
      </c>
      <c r="AI1761" s="507" t="s">
        <v>260</v>
      </c>
      <c r="AJ1761" s="507" t="s">
        <v>261</v>
      </c>
      <c r="AK1761" s="507" t="s">
        <v>262</v>
      </c>
      <c r="AL1761" s="507" t="s">
        <v>263</v>
      </c>
      <c r="AM1761" s="507" t="s">
        <v>264</v>
      </c>
      <c r="AN1761" s="507" t="s">
        <v>265</v>
      </c>
      <c r="AO1761" s="507" t="s">
        <v>266</v>
      </c>
      <c r="AP1761" s="507" t="s">
        <v>1349</v>
      </c>
      <c r="AQ1761" s="507" t="s">
        <v>1350</v>
      </c>
      <c r="AR1761" s="507" t="s">
        <v>1351</v>
      </c>
      <c r="AS1761" s="507" t="s">
        <v>1352</v>
      </c>
      <c r="AT1761" s="507" t="s">
        <v>1353</v>
      </c>
      <c r="AU1761" s="507" t="s">
        <v>1354</v>
      </c>
      <c r="AV1761" s="507" t="s">
        <v>1355</v>
      </c>
      <c r="AW1761" s="507" t="s">
        <v>1356</v>
      </c>
      <c r="AX1761" s="507" t="s">
        <v>1357</v>
      </c>
      <c r="AY1761" s="507" t="s">
        <v>1358</v>
      </c>
      <c r="AZ1761" s="507" t="s">
        <v>1359</v>
      </c>
      <c r="BA1761" s="507" t="s">
        <v>1360</v>
      </c>
    </row>
    <row r="1762" spans="2:53" s="363" customFormat="1" ht="12.5" hidden="1" outlineLevel="1" x14ac:dyDescent="0.25">
      <c r="B1762" s="152"/>
      <c r="C1762" s="765" t="s">
        <v>1390</v>
      </c>
      <c r="E1762" s="642" t="s">
        <v>3975</v>
      </c>
      <c r="F1762" s="642" t="s">
        <v>3980</v>
      </c>
      <c r="G1762" s="506" t="s">
        <v>2271</v>
      </c>
      <c r="H1762" s="506" t="s">
        <v>2271</v>
      </c>
      <c r="I1762" s="506" t="s">
        <v>2271</v>
      </c>
      <c r="J1762" s="506" t="s">
        <v>2271</v>
      </c>
      <c r="K1762" s="506" t="s">
        <v>2271</v>
      </c>
      <c r="L1762" s="506" t="s">
        <v>2271</v>
      </c>
      <c r="M1762" s="506" t="s">
        <v>2271</v>
      </c>
      <c r="N1762" s="506" t="s">
        <v>2271</v>
      </c>
      <c r="O1762" s="506" t="s">
        <v>2271</v>
      </c>
      <c r="P1762" s="506" t="s">
        <v>2271</v>
      </c>
      <c r="Q1762" s="506" t="s">
        <v>2271</v>
      </c>
      <c r="R1762" s="506" t="s">
        <v>2271</v>
      </c>
      <c r="S1762" s="506" t="s">
        <v>2271</v>
      </c>
      <c r="T1762" s="506" t="s">
        <v>2271</v>
      </c>
      <c r="U1762" s="506" t="s">
        <v>2271</v>
      </c>
      <c r="V1762" s="506" t="s">
        <v>2271</v>
      </c>
      <c r="W1762" s="506" t="s">
        <v>2271</v>
      </c>
      <c r="X1762" s="506" t="s">
        <v>2271</v>
      </c>
      <c r="Y1762" s="506" t="s">
        <v>2271</v>
      </c>
      <c r="Z1762" s="506" t="s">
        <v>2271</v>
      </c>
      <c r="AA1762" s="506" t="s">
        <v>2271</v>
      </c>
      <c r="AB1762" s="506" t="s">
        <v>2271</v>
      </c>
      <c r="AC1762" s="506" t="s">
        <v>2271</v>
      </c>
      <c r="AD1762" s="506" t="s">
        <v>2271</v>
      </c>
      <c r="AE1762" s="506" t="s">
        <v>2271</v>
      </c>
      <c r="AF1762" s="506" t="s">
        <v>2271</v>
      </c>
      <c r="AG1762" s="506" t="s">
        <v>2271</v>
      </c>
      <c r="AH1762" s="506" t="s">
        <v>2271</v>
      </c>
      <c r="AI1762" s="506" t="s">
        <v>2271</v>
      </c>
      <c r="AJ1762" s="506" t="s">
        <v>2271</v>
      </c>
      <c r="AK1762" s="506" t="s">
        <v>2271</v>
      </c>
      <c r="AL1762" s="506" t="s">
        <v>2271</v>
      </c>
      <c r="AM1762" s="506" t="s">
        <v>2271</v>
      </c>
      <c r="AN1762" s="506" t="s">
        <v>2271</v>
      </c>
      <c r="AO1762" s="506" t="s">
        <v>2271</v>
      </c>
      <c r="AP1762" s="506" t="s">
        <v>2271</v>
      </c>
      <c r="AQ1762" s="506" t="s">
        <v>2271</v>
      </c>
      <c r="AR1762" s="506" t="s">
        <v>2271</v>
      </c>
      <c r="AS1762" s="506" t="s">
        <v>2271</v>
      </c>
      <c r="AT1762" s="506" t="s">
        <v>2271</v>
      </c>
      <c r="AU1762" s="506" t="s">
        <v>2271</v>
      </c>
      <c r="AV1762" s="506" t="s">
        <v>2271</v>
      </c>
      <c r="AW1762" s="506" t="s">
        <v>2271</v>
      </c>
      <c r="AX1762" s="506" t="s">
        <v>2271</v>
      </c>
      <c r="AY1762" s="506" t="s">
        <v>2271</v>
      </c>
      <c r="AZ1762" s="506" t="s">
        <v>2271</v>
      </c>
      <c r="BA1762" s="506" t="s">
        <v>2271</v>
      </c>
    </row>
    <row r="1763" spans="2:53" s="363" customFormat="1" ht="12.5" hidden="1" outlineLevel="1" x14ac:dyDescent="0.25">
      <c r="B1763" s="152"/>
      <c r="C1763" s="765" t="s">
        <v>1391</v>
      </c>
      <c r="E1763" s="642" t="s">
        <v>3977</v>
      </c>
      <c r="F1763" s="642" t="s">
        <v>3980</v>
      </c>
      <c r="G1763" s="506" t="s">
        <v>2271</v>
      </c>
      <c r="H1763" s="506" t="s">
        <v>2271</v>
      </c>
      <c r="I1763" s="506" t="s">
        <v>2271</v>
      </c>
      <c r="J1763" s="506" t="s">
        <v>2271</v>
      </c>
      <c r="K1763" s="506" t="s">
        <v>2271</v>
      </c>
      <c r="L1763" s="506" t="s">
        <v>2271</v>
      </c>
      <c r="M1763" s="506" t="s">
        <v>2271</v>
      </c>
      <c r="N1763" s="506" t="s">
        <v>2271</v>
      </c>
      <c r="O1763" s="506" t="s">
        <v>2271</v>
      </c>
      <c r="P1763" s="506" t="s">
        <v>2271</v>
      </c>
      <c r="Q1763" s="506" t="s">
        <v>2271</v>
      </c>
      <c r="R1763" s="506" t="s">
        <v>2271</v>
      </c>
      <c r="S1763" s="506" t="s">
        <v>2271</v>
      </c>
      <c r="T1763" s="506" t="s">
        <v>2271</v>
      </c>
      <c r="U1763" s="506" t="s">
        <v>2271</v>
      </c>
      <c r="V1763" s="506" t="s">
        <v>2271</v>
      </c>
      <c r="W1763" s="506" t="s">
        <v>2271</v>
      </c>
      <c r="X1763" s="506" t="s">
        <v>2271</v>
      </c>
      <c r="Y1763" s="506" t="s">
        <v>2271</v>
      </c>
      <c r="Z1763" s="506" t="s">
        <v>2271</v>
      </c>
      <c r="AA1763" s="506" t="s">
        <v>2271</v>
      </c>
      <c r="AB1763" s="506" t="s">
        <v>2271</v>
      </c>
      <c r="AC1763" s="506" t="s">
        <v>2271</v>
      </c>
      <c r="AD1763" s="506" t="s">
        <v>2271</v>
      </c>
      <c r="AE1763" s="506" t="s">
        <v>2271</v>
      </c>
      <c r="AF1763" s="506" t="s">
        <v>2271</v>
      </c>
      <c r="AG1763" s="506" t="s">
        <v>2271</v>
      </c>
      <c r="AH1763" s="506" t="s">
        <v>2271</v>
      </c>
      <c r="AI1763" s="506" t="s">
        <v>2271</v>
      </c>
      <c r="AJ1763" s="506" t="s">
        <v>2271</v>
      </c>
      <c r="AK1763" s="506" t="s">
        <v>2271</v>
      </c>
      <c r="AL1763" s="506" t="s">
        <v>2271</v>
      </c>
      <c r="AM1763" s="506" t="s">
        <v>2271</v>
      </c>
      <c r="AN1763" s="506" t="s">
        <v>2271</v>
      </c>
      <c r="AO1763" s="506" t="s">
        <v>2271</v>
      </c>
      <c r="AP1763" s="506" t="s">
        <v>2271</v>
      </c>
      <c r="AQ1763" s="506" t="s">
        <v>2271</v>
      </c>
      <c r="AR1763" s="506" t="s">
        <v>2271</v>
      </c>
      <c r="AS1763" s="506" t="s">
        <v>2271</v>
      </c>
      <c r="AT1763" s="506" t="s">
        <v>2271</v>
      </c>
      <c r="AU1763" s="506" t="s">
        <v>2271</v>
      </c>
      <c r="AV1763" s="506" t="s">
        <v>2271</v>
      </c>
      <c r="AW1763" s="506" t="s">
        <v>2271</v>
      </c>
      <c r="AX1763" s="506" t="s">
        <v>2271</v>
      </c>
      <c r="AY1763" s="506" t="s">
        <v>2271</v>
      </c>
      <c r="AZ1763" s="506" t="s">
        <v>2271</v>
      </c>
      <c r="BA1763" s="506" t="s">
        <v>2271</v>
      </c>
    </row>
    <row r="1764" spans="2:53" s="363" customFormat="1" ht="14.5" hidden="1" outlineLevel="1" x14ac:dyDescent="0.35">
      <c r="B1764" s="152"/>
      <c r="C1764" s="765" t="s">
        <v>1340</v>
      </c>
      <c r="D1764" s="753"/>
      <c r="E1764" s="642" t="s">
        <v>3978</v>
      </c>
      <c r="F1764" s="642" t="s">
        <v>3980</v>
      </c>
      <c r="G1764" s="506" t="s">
        <v>2271</v>
      </c>
      <c r="H1764" s="506" t="s">
        <v>2271</v>
      </c>
      <c r="I1764" s="506" t="s">
        <v>2271</v>
      </c>
      <c r="J1764" s="506" t="s">
        <v>2271</v>
      </c>
      <c r="K1764" s="506" t="s">
        <v>2271</v>
      </c>
      <c r="L1764" s="506" t="s">
        <v>2271</v>
      </c>
      <c r="M1764" s="506" t="s">
        <v>2271</v>
      </c>
      <c r="N1764" s="506" t="s">
        <v>2271</v>
      </c>
      <c r="O1764" s="506" t="s">
        <v>2271</v>
      </c>
      <c r="P1764" s="506" t="s">
        <v>2271</v>
      </c>
      <c r="Q1764" s="506" t="s">
        <v>2271</v>
      </c>
      <c r="R1764" s="506" t="s">
        <v>2271</v>
      </c>
      <c r="S1764" s="506" t="s">
        <v>2271</v>
      </c>
      <c r="T1764" s="506" t="s">
        <v>2271</v>
      </c>
      <c r="U1764" s="506" t="s">
        <v>2271</v>
      </c>
      <c r="V1764" s="506" t="s">
        <v>2271</v>
      </c>
      <c r="W1764" s="506" t="s">
        <v>2271</v>
      </c>
      <c r="X1764" s="506" t="s">
        <v>2271</v>
      </c>
      <c r="Y1764" s="506" t="s">
        <v>2271</v>
      </c>
      <c r="Z1764" s="506" t="s">
        <v>2271</v>
      </c>
      <c r="AA1764" s="506" t="s">
        <v>2271</v>
      </c>
      <c r="AB1764" s="506" t="s">
        <v>2271</v>
      </c>
      <c r="AC1764" s="506" t="s">
        <v>2271</v>
      </c>
      <c r="AD1764" s="506" t="s">
        <v>2271</v>
      </c>
      <c r="AE1764" s="506" t="s">
        <v>2271</v>
      </c>
      <c r="AF1764" s="506" t="s">
        <v>2271</v>
      </c>
      <c r="AG1764" s="506" t="s">
        <v>2271</v>
      </c>
      <c r="AH1764" s="506" t="s">
        <v>2271</v>
      </c>
      <c r="AI1764" s="506" t="s">
        <v>2271</v>
      </c>
      <c r="AJ1764" s="506" t="s">
        <v>2271</v>
      </c>
      <c r="AK1764" s="506" t="s">
        <v>2271</v>
      </c>
      <c r="AL1764" s="506" t="s">
        <v>2271</v>
      </c>
      <c r="AM1764" s="506" t="s">
        <v>2271</v>
      </c>
      <c r="AN1764" s="506" t="s">
        <v>2271</v>
      </c>
      <c r="AO1764" s="506" t="s">
        <v>2271</v>
      </c>
      <c r="AP1764" s="506" t="s">
        <v>2271</v>
      </c>
      <c r="AQ1764" s="506" t="s">
        <v>2271</v>
      </c>
      <c r="AR1764" s="506" t="s">
        <v>2271</v>
      </c>
      <c r="AS1764" s="506" t="s">
        <v>2271</v>
      </c>
      <c r="AT1764" s="506" t="s">
        <v>2271</v>
      </c>
      <c r="AU1764" s="506" t="s">
        <v>2271</v>
      </c>
      <c r="AV1764" s="506" t="s">
        <v>2271</v>
      </c>
      <c r="AW1764" s="506" t="s">
        <v>2271</v>
      </c>
      <c r="AX1764" s="506" t="s">
        <v>2271</v>
      </c>
      <c r="AY1764" s="506" t="s">
        <v>2271</v>
      </c>
      <c r="AZ1764" s="506" t="s">
        <v>2271</v>
      </c>
      <c r="BA1764" s="506" t="s">
        <v>2271</v>
      </c>
    </row>
    <row r="1765" spans="2:53" s="363" customFormat="1" ht="12.5" hidden="1" outlineLevel="1" x14ac:dyDescent="0.25">
      <c r="B1765" s="152"/>
      <c r="C1765" s="763" t="s">
        <v>1393</v>
      </c>
      <c r="E1765" s="642" t="s">
        <v>3981</v>
      </c>
      <c r="F1765" s="642" t="s">
        <v>3980</v>
      </c>
      <c r="G1765" s="506" t="s">
        <v>2271</v>
      </c>
      <c r="H1765" s="506" t="s">
        <v>2271</v>
      </c>
      <c r="I1765" s="506" t="s">
        <v>2271</v>
      </c>
      <c r="J1765" s="506" t="s">
        <v>2271</v>
      </c>
      <c r="K1765" s="506" t="s">
        <v>2271</v>
      </c>
      <c r="L1765" s="506" t="s">
        <v>2271</v>
      </c>
      <c r="M1765" s="506" t="s">
        <v>2271</v>
      </c>
      <c r="N1765" s="506" t="s">
        <v>2271</v>
      </c>
      <c r="O1765" s="506" t="s">
        <v>2271</v>
      </c>
      <c r="P1765" s="506" t="s">
        <v>2271</v>
      </c>
      <c r="Q1765" s="506" t="s">
        <v>2271</v>
      </c>
      <c r="R1765" s="506" t="s">
        <v>2271</v>
      </c>
      <c r="S1765" s="506" t="s">
        <v>2271</v>
      </c>
      <c r="T1765" s="506" t="s">
        <v>2271</v>
      </c>
      <c r="U1765" s="506" t="s">
        <v>2271</v>
      </c>
      <c r="V1765" s="506" t="s">
        <v>2271</v>
      </c>
      <c r="W1765" s="506" t="s">
        <v>2271</v>
      </c>
      <c r="X1765" s="506" t="s">
        <v>2271</v>
      </c>
      <c r="Y1765" s="506" t="s">
        <v>2271</v>
      </c>
      <c r="Z1765" s="506" t="s">
        <v>2271</v>
      </c>
      <c r="AA1765" s="506" t="s">
        <v>2271</v>
      </c>
      <c r="AB1765" s="506" t="s">
        <v>2271</v>
      </c>
      <c r="AC1765" s="506" t="s">
        <v>2271</v>
      </c>
      <c r="AD1765" s="506" t="s">
        <v>2271</v>
      </c>
      <c r="AE1765" s="506" t="s">
        <v>2271</v>
      </c>
      <c r="AF1765" s="506" t="s">
        <v>2271</v>
      </c>
      <c r="AG1765" s="506" t="s">
        <v>2271</v>
      </c>
      <c r="AH1765" s="506" t="s">
        <v>2271</v>
      </c>
      <c r="AI1765" s="506" t="s">
        <v>2271</v>
      </c>
      <c r="AJ1765" s="506" t="s">
        <v>2271</v>
      </c>
      <c r="AK1765" s="506" t="s">
        <v>2271</v>
      </c>
      <c r="AL1765" s="506" t="s">
        <v>2271</v>
      </c>
      <c r="AM1765" s="506" t="s">
        <v>2271</v>
      </c>
      <c r="AN1765" s="506" t="s">
        <v>2271</v>
      </c>
      <c r="AO1765" s="506" t="s">
        <v>2271</v>
      </c>
      <c r="AP1765" s="506" t="s">
        <v>2271</v>
      </c>
      <c r="AQ1765" s="506" t="s">
        <v>2271</v>
      </c>
      <c r="AR1765" s="506" t="s">
        <v>2271</v>
      </c>
      <c r="AS1765" s="506" t="s">
        <v>2271</v>
      </c>
      <c r="AT1765" s="506" t="s">
        <v>2271</v>
      </c>
      <c r="AU1765" s="506" t="s">
        <v>2271</v>
      </c>
      <c r="AV1765" s="506" t="s">
        <v>2271</v>
      </c>
      <c r="AW1765" s="506" t="s">
        <v>2271</v>
      </c>
      <c r="AX1765" s="506" t="s">
        <v>2271</v>
      </c>
      <c r="AY1765" s="506" t="s">
        <v>2271</v>
      </c>
      <c r="AZ1765" s="506" t="s">
        <v>2271</v>
      </c>
      <c r="BA1765" s="506" t="s">
        <v>2271</v>
      </c>
    </row>
    <row r="1766" spans="2:53" s="363" customFormat="1" ht="12.5" hidden="1" outlineLevel="1" x14ac:dyDescent="0.25">
      <c r="B1766" s="152"/>
      <c r="C1766" s="765" t="s">
        <v>1342</v>
      </c>
      <c r="E1766" s="642" t="s">
        <v>3979</v>
      </c>
      <c r="F1766" s="642" t="s">
        <v>3980</v>
      </c>
      <c r="G1766" s="506" t="s">
        <v>2271</v>
      </c>
      <c r="H1766" s="506" t="s">
        <v>2271</v>
      </c>
      <c r="I1766" s="506" t="s">
        <v>2271</v>
      </c>
      <c r="J1766" s="506" t="s">
        <v>2271</v>
      </c>
      <c r="K1766" s="506" t="s">
        <v>2271</v>
      </c>
      <c r="L1766" s="506" t="s">
        <v>2271</v>
      </c>
      <c r="M1766" s="506" t="s">
        <v>2271</v>
      </c>
      <c r="N1766" s="506" t="s">
        <v>2271</v>
      </c>
      <c r="O1766" s="506" t="s">
        <v>2271</v>
      </c>
      <c r="P1766" s="506" t="s">
        <v>2271</v>
      </c>
      <c r="Q1766" s="506" t="s">
        <v>2271</v>
      </c>
      <c r="R1766" s="506" t="s">
        <v>2271</v>
      </c>
      <c r="S1766" s="506" t="s">
        <v>2271</v>
      </c>
      <c r="T1766" s="506" t="s">
        <v>2271</v>
      </c>
      <c r="U1766" s="506" t="s">
        <v>2271</v>
      </c>
      <c r="V1766" s="506" t="s">
        <v>2271</v>
      </c>
      <c r="W1766" s="506" t="s">
        <v>2271</v>
      </c>
      <c r="X1766" s="506" t="s">
        <v>2271</v>
      </c>
      <c r="Y1766" s="506" t="s">
        <v>2271</v>
      </c>
      <c r="Z1766" s="506" t="s">
        <v>2271</v>
      </c>
      <c r="AA1766" s="506" t="s">
        <v>2271</v>
      </c>
      <c r="AB1766" s="506" t="s">
        <v>2271</v>
      </c>
      <c r="AC1766" s="506" t="s">
        <v>2271</v>
      </c>
      <c r="AD1766" s="506" t="s">
        <v>2271</v>
      </c>
      <c r="AE1766" s="506" t="s">
        <v>2271</v>
      </c>
      <c r="AF1766" s="506" t="s">
        <v>2271</v>
      </c>
      <c r="AG1766" s="506" t="s">
        <v>2271</v>
      </c>
      <c r="AH1766" s="506" t="s">
        <v>2271</v>
      </c>
      <c r="AI1766" s="506" t="s">
        <v>2271</v>
      </c>
      <c r="AJ1766" s="506" t="s">
        <v>2271</v>
      </c>
      <c r="AK1766" s="506" t="s">
        <v>2271</v>
      </c>
      <c r="AL1766" s="506" t="s">
        <v>2271</v>
      </c>
      <c r="AM1766" s="506" t="s">
        <v>2271</v>
      </c>
      <c r="AN1766" s="506" t="s">
        <v>2271</v>
      </c>
      <c r="AO1766" s="506" t="s">
        <v>2271</v>
      </c>
      <c r="AP1766" s="506" t="s">
        <v>2271</v>
      </c>
      <c r="AQ1766" s="506" t="s">
        <v>2271</v>
      </c>
      <c r="AR1766" s="506" t="s">
        <v>2271</v>
      </c>
      <c r="AS1766" s="506" t="s">
        <v>2271</v>
      </c>
      <c r="AT1766" s="506" t="s">
        <v>2271</v>
      </c>
      <c r="AU1766" s="506" t="s">
        <v>2271</v>
      </c>
      <c r="AV1766" s="506" t="s">
        <v>2271</v>
      </c>
      <c r="AW1766" s="506" t="s">
        <v>2271</v>
      </c>
      <c r="AX1766" s="506" t="s">
        <v>2271</v>
      </c>
      <c r="AY1766" s="506" t="s">
        <v>2271</v>
      </c>
      <c r="AZ1766" s="506" t="s">
        <v>2271</v>
      </c>
      <c r="BA1766" s="506" t="s">
        <v>2271</v>
      </c>
    </row>
    <row r="1767" spans="2:53" s="363" customFormat="1" ht="12.5" hidden="1" outlineLevel="1" x14ac:dyDescent="0.25">
      <c r="B1767" s="152"/>
      <c r="C1767" s="764"/>
    </row>
    <row r="1768" spans="2:53" s="363" customFormat="1" ht="12.5" hidden="1" outlineLevel="1" x14ac:dyDescent="0.25">
      <c r="B1768" s="152"/>
      <c r="C1768" s="763"/>
    </row>
    <row r="1769" spans="2:53" ht="14.5" collapsed="1" x14ac:dyDescent="0.35">
      <c r="B1769" s="638" t="s">
        <v>3982</v>
      </c>
      <c r="C1769" s="762" t="s">
        <v>3983</v>
      </c>
      <c r="D1769" s="363"/>
      <c r="E1769" s="753"/>
      <c r="F1769" s="753"/>
      <c r="G1769" s="735" t="s">
        <v>232</v>
      </c>
      <c r="H1769" s="735" t="s">
        <v>233</v>
      </c>
      <c r="I1769" s="735" t="s">
        <v>234</v>
      </c>
      <c r="J1769" s="735" t="s">
        <v>235</v>
      </c>
      <c r="K1769" s="735" t="s">
        <v>236</v>
      </c>
      <c r="L1769" s="735" t="s">
        <v>237</v>
      </c>
      <c r="M1769" s="735" t="s">
        <v>238</v>
      </c>
      <c r="N1769" s="735" t="s">
        <v>239</v>
      </c>
      <c r="O1769" s="735" t="s">
        <v>240</v>
      </c>
      <c r="P1769" s="735" t="s">
        <v>241</v>
      </c>
      <c r="Q1769" s="735" t="s">
        <v>242</v>
      </c>
      <c r="R1769" s="735" t="s">
        <v>243</v>
      </c>
      <c r="S1769" s="735" t="s">
        <v>244</v>
      </c>
      <c r="T1769" s="735" t="s">
        <v>245</v>
      </c>
      <c r="U1769" s="735" t="s">
        <v>246</v>
      </c>
      <c r="V1769" s="735" t="s">
        <v>247</v>
      </c>
      <c r="W1769" s="735" t="s">
        <v>248</v>
      </c>
      <c r="X1769" s="735" t="s">
        <v>249</v>
      </c>
      <c r="Y1769" s="735" t="s">
        <v>250</v>
      </c>
      <c r="Z1769" s="735" t="s">
        <v>251</v>
      </c>
      <c r="AA1769" s="735" t="s">
        <v>252</v>
      </c>
      <c r="AB1769" s="735" t="s">
        <v>253</v>
      </c>
      <c r="AC1769" s="735" t="s">
        <v>254</v>
      </c>
      <c r="AD1769" s="735" t="s">
        <v>255</v>
      </c>
      <c r="AE1769" s="735" t="s">
        <v>256</v>
      </c>
      <c r="AF1769" s="735" t="s">
        <v>257</v>
      </c>
      <c r="AG1769" s="735" t="s">
        <v>258</v>
      </c>
      <c r="AH1769" s="735" t="s">
        <v>259</v>
      </c>
      <c r="AI1769" s="735" t="s">
        <v>260</v>
      </c>
      <c r="AJ1769" s="735" t="s">
        <v>261</v>
      </c>
      <c r="AK1769" s="735" t="s">
        <v>262</v>
      </c>
      <c r="AL1769" s="735" t="s">
        <v>263</v>
      </c>
      <c r="AM1769" s="735" t="s">
        <v>264</v>
      </c>
      <c r="AN1769" s="735" t="s">
        <v>265</v>
      </c>
      <c r="AO1769" s="735" t="s">
        <v>266</v>
      </c>
      <c r="AP1769" s="735" t="s">
        <v>1349</v>
      </c>
      <c r="AQ1769" s="735" t="s">
        <v>1350</v>
      </c>
      <c r="AR1769" s="735" t="s">
        <v>1351</v>
      </c>
      <c r="AS1769" s="735" t="s">
        <v>1352</v>
      </c>
      <c r="AT1769" s="735" t="s">
        <v>1353</v>
      </c>
      <c r="AU1769" s="735" t="s">
        <v>1354</v>
      </c>
      <c r="AV1769" s="735" t="s">
        <v>1355</v>
      </c>
      <c r="AW1769" s="735" t="s">
        <v>1356</v>
      </c>
      <c r="AX1769" s="735" t="s">
        <v>1357</v>
      </c>
      <c r="AY1769" s="735" t="s">
        <v>1358</v>
      </c>
      <c r="AZ1769" s="735" t="s">
        <v>1359</v>
      </c>
      <c r="BA1769" s="735" t="s">
        <v>1360</v>
      </c>
    </row>
    <row r="1770" spans="2:53" s="363" customFormat="1" ht="13.5" hidden="1" customHeight="1" outlineLevel="1" x14ac:dyDescent="0.35">
      <c r="B1770" s="753"/>
      <c r="C1770" s="755" t="s">
        <v>1362</v>
      </c>
      <c r="E1770" s="363" t="s">
        <v>3952</v>
      </c>
      <c r="F1770" s="363" t="s">
        <v>3984</v>
      </c>
      <c r="G1770" s="158" t="s">
        <v>2271</v>
      </c>
      <c r="H1770" s="158" t="s">
        <v>2271</v>
      </c>
      <c r="I1770" s="158" t="s">
        <v>2271</v>
      </c>
      <c r="J1770" s="158" t="s">
        <v>2271</v>
      </c>
      <c r="K1770" s="158" t="s">
        <v>2271</v>
      </c>
      <c r="L1770" s="158" t="s">
        <v>2271</v>
      </c>
      <c r="M1770" s="158" t="s">
        <v>2271</v>
      </c>
      <c r="N1770" s="158" t="s">
        <v>2271</v>
      </c>
      <c r="O1770" s="158" t="s">
        <v>2271</v>
      </c>
      <c r="P1770" s="158" t="s">
        <v>2271</v>
      </c>
      <c r="Q1770" s="158" t="s">
        <v>2271</v>
      </c>
      <c r="R1770" s="158" t="s">
        <v>2271</v>
      </c>
      <c r="S1770" s="158" t="s">
        <v>2271</v>
      </c>
      <c r="T1770" s="158" t="s">
        <v>2271</v>
      </c>
      <c r="U1770" s="158" t="s">
        <v>2271</v>
      </c>
      <c r="V1770" s="158" t="s">
        <v>2271</v>
      </c>
      <c r="W1770" s="158" t="s">
        <v>2271</v>
      </c>
      <c r="X1770" s="158" t="s">
        <v>2271</v>
      </c>
      <c r="Y1770" s="158" t="s">
        <v>2271</v>
      </c>
      <c r="Z1770" s="158" t="s">
        <v>2271</v>
      </c>
      <c r="AA1770" s="158" t="s">
        <v>2271</v>
      </c>
      <c r="AB1770" s="158" t="s">
        <v>2271</v>
      </c>
      <c r="AC1770" s="158" t="s">
        <v>2271</v>
      </c>
      <c r="AD1770" s="158" t="s">
        <v>2271</v>
      </c>
      <c r="AE1770" s="158" t="s">
        <v>2271</v>
      </c>
      <c r="AF1770" s="158" t="s">
        <v>2271</v>
      </c>
      <c r="AG1770" s="158" t="s">
        <v>2271</v>
      </c>
      <c r="AH1770" s="158" t="s">
        <v>2271</v>
      </c>
      <c r="AI1770" s="158" t="s">
        <v>2271</v>
      </c>
      <c r="AJ1770" s="158" t="s">
        <v>2271</v>
      </c>
      <c r="AK1770" s="158" t="s">
        <v>2271</v>
      </c>
      <c r="AL1770" s="158" t="s">
        <v>2271</v>
      </c>
      <c r="AM1770" s="158" t="s">
        <v>2271</v>
      </c>
      <c r="AN1770" s="158" t="s">
        <v>2271</v>
      </c>
      <c r="AO1770" s="158" t="s">
        <v>2271</v>
      </c>
      <c r="AP1770" s="158" t="s">
        <v>2271</v>
      </c>
      <c r="AQ1770" s="158" t="s">
        <v>2271</v>
      </c>
      <c r="AR1770" s="158" t="s">
        <v>2271</v>
      </c>
      <c r="AS1770" s="158" t="s">
        <v>2271</v>
      </c>
      <c r="AT1770" s="158" t="s">
        <v>2271</v>
      </c>
      <c r="AU1770" s="158" t="s">
        <v>2271</v>
      </c>
      <c r="AV1770" s="158" t="s">
        <v>2271</v>
      </c>
      <c r="AW1770" s="158" t="s">
        <v>2271</v>
      </c>
      <c r="AX1770" s="158" t="s">
        <v>2271</v>
      </c>
      <c r="AY1770" s="158" t="s">
        <v>2271</v>
      </c>
      <c r="AZ1770" s="158" t="s">
        <v>2271</v>
      </c>
      <c r="BA1770" s="158" t="s">
        <v>2271</v>
      </c>
    </row>
    <row r="1771" spans="2:53" s="363" customFormat="1" ht="12.5" hidden="1" outlineLevel="1" x14ac:dyDescent="0.25">
      <c r="C1771" s="755" t="s">
        <v>154</v>
      </c>
      <c r="E1771" s="756" t="s">
        <v>3954</v>
      </c>
      <c r="F1771" s="363" t="s">
        <v>3984</v>
      </c>
      <c r="G1771" s="158" t="s">
        <v>2271</v>
      </c>
      <c r="H1771" s="158" t="s">
        <v>2271</v>
      </c>
      <c r="I1771" s="158" t="s">
        <v>2271</v>
      </c>
      <c r="J1771" s="158" t="s">
        <v>2271</v>
      </c>
      <c r="K1771" s="158" t="s">
        <v>2271</v>
      </c>
      <c r="L1771" s="158" t="s">
        <v>2271</v>
      </c>
      <c r="M1771" s="158" t="s">
        <v>2271</v>
      </c>
      <c r="N1771" s="158" t="s">
        <v>2271</v>
      </c>
      <c r="O1771" s="158" t="s">
        <v>2271</v>
      </c>
      <c r="P1771" s="158" t="s">
        <v>2271</v>
      </c>
      <c r="Q1771" s="158" t="s">
        <v>2271</v>
      </c>
      <c r="R1771" s="158" t="s">
        <v>2271</v>
      </c>
      <c r="S1771" s="158" t="s">
        <v>2271</v>
      </c>
      <c r="T1771" s="158" t="s">
        <v>2271</v>
      </c>
      <c r="U1771" s="158" t="s">
        <v>2271</v>
      </c>
      <c r="V1771" s="158" t="s">
        <v>2271</v>
      </c>
      <c r="W1771" s="158" t="s">
        <v>2271</v>
      </c>
      <c r="X1771" s="158" t="s">
        <v>2271</v>
      </c>
      <c r="Y1771" s="158" t="s">
        <v>2271</v>
      </c>
      <c r="Z1771" s="158" t="s">
        <v>2271</v>
      </c>
      <c r="AA1771" s="158" t="s">
        <v>2271</v>
      </c>
      <c r="AB1771" s="158" t="s">
        <v>2271</v>
      </c>
      <c r="AC1771" s="158" t="s">
        <v>2271</v>
      </c>
      <c r="AD1771" s="158" t="s">
        <v>2271</v>
      </c>
      <c r="AE1771" s="158" t="s">
        <v>2271</v>
      </c>
      <c r="AF1771" s="158" t="s">
        <v>2271</v>
      </c>
      <c r="AG1771" s="158" t="s">
        <v>2271</v>
      </c>
      <c r="AH1771" s="158" t="s">
        <v>2271</v>
      </c>
      <c r="AI1771" s="158" t="s">
        <v>2271</v>
      </c>
      <c r="AJ1771" s="158" t="s">
        <v>2271</v>
      </c>
      <c r="AK1771" s="158" t="s">
        <v>2271</v>
      </c>
      <c r="AL1771" s="158" t="s">
        <v>2271</v>
      </c>
      <c r="AM1771" s="158" t="s">
        <v>2271</v>
      </c>
      <c r="AN1771" s="158" t="s">
        <v>2271</v>
      </c>
      <c r="AO1771" s="158" t="s">
        <v>2271</v>
      </c>
      <c r="AP1771" s="158" t="s">
        <v>2271</v>
      </c>
      <c r="AQ1771" s="158" t="s">
        <v>2271</v>
      </c>
      <c r="AR1771" s="158" t="s">
        <v>2271</v>
      </c>
      <c r="AS1771" s="158" t="s">
        <v>2271</v>
      </c>
      <c r="AT1771" s="158" t="s">
        <v>2271</v>
      </c>
      <c r="AU1771" s="158" t="s">
        <v>2271</v>
      </c>
      <c r="AV1771" s="158" t="s">
        <v>2271</v>
      </c>
      <c r="AW1771" s="158" t="s">
        <v>2271</v>
      </c>
      <c r="AX1771" s="158" t="s">
        <v>2271</v>
      </c>
      <c r="AY1771" s="158" t="s">
        <v>2271</v>
      </c>
      <c r="AZ1771" s="158" t="s">
        <v>2271</v>
      </c>
      <c r="BA1771" s="158" t="s">
        <v>2271</v>
      </c>
    </row>
    <row r="1772" spans="2:53" s="363" customFormat="1" ht="12.5" hidden="1" outlineLevel="1" x14ac:dyDescent="0.25">
      <c r="C1772" s="755" t="s">
        <v>1363</v>
      </c>
      <c r="E1772" s="756" t="s">
        <v>3955</v>
      </c>
      <c r="F1772" s="363" t="s">
        <v>3984</v>
      </c>
      <c r="G1772" s="158" t="s">
        <v>2271</v>
      </c>
      <c r="H1772" s="158" t="s">
        <v>2271</v>
      </c>
      <c r="I1772" s="158" t="s">
        <v>2271</v>
      </c>
      <c r="J1772" s="158" t="s">
        <v>2271</v>
      </c>
      <c r="K1772" s="158" t="s">
        <v>2271</v>
      </c>
      <c r="L1772" s="158" t="s">
        <v>2271</v>
      </c>
      <c r="M1772" s="158" t="s">
        <v>2271</v>
      </c>
      <c r="N1772" s="158" t="s">
        <v>2271</v>
      </c>
      <c r="O1772" s="158" t="s">
        <v>2271</v>
      </c>
      <c r="P1772" s="158" t="s">
        <v>2271</v>
      </c>
      <c r="Q1772" s="158" t="s">
        <v>2271</v>
      </c>
      <c r="R1772" s="158" t="s">
        <v>2271</v>
      </c>
      <c r="S1772" s="158" t="s">
        <v>2271</v>
      </c>
      <c r="T1772" s="158" t="s">
        <v>2271</v>
      </c>
      <c r="U1772" s="158" t="s">
        <v>2271</v>
      </c>
      <c r="V1772" s="158" t="s">
        <v>2271</v>
      </c>
      <c r="W1772" s="158" t="s">
        <v>2271</v>
      </c>
      <c r="X1772" s="158" t="s">
        <v>2271</v>
      </c>
      <c r="Y1772" s="158" t="s">
        <v>2271</v>
      </c>
      <c r="Z1772" s="158" t="s">
        <v>2271</v>
      </c>
      <c r="AA1772" s="158" t="s">
        <v>2271</v>
      </c>
      <c r="AB1772" s="158" t="s">
        <v>2271</v>
      </c>
      <c r="AC1772" s="158" t="s">
        <v>2271</v>
      </c>
      <c r="AD1772" s="158" t="s">
        <v>2271</v>
      </c>
      <c r="AE1772" s="158" t="s">
        <v>2271</v>
      </c>
      <c r="AF1772" s="158" t="s">
        <v>2271</v>
      </c>
      <c r="AG1772" s="158" t="s">
        <v>2271</v>
      </c>
      <c r="AH1772" s="158" t="s">
        <v>2271</v>
      </c>
      <c r="AI1772" s="158" t="s">
        <v>2271</v>
      </c>
      <c r="AJ1772" s="158" t="s">
        <v>2271</v>
      </c>
      <c r="AK1772" s="158" t="s">
        <v>2271</v>
      </c>
      <c r="AL1772" s="158" t="s">
        <v>2271</v>
      </c>
      <c r="AM1772" s="158" t="s">
        <v>2271</v>
      </c>
      <c r="AN1772" s="158" t="s">
        <v>2271</v>
      </c>
      <c r="AO1772" s="158" t="s">
        <v>2271</v>
      </c>
      <c r="AP1772" s="158" t="s">
        <v>2271</v>
      </c>
      <c r="AQ1772" s="158" t="s">
        <v>2271</v>
      </c>
      <c r="AR1772" s="158" t="s">
        <v>2271</v>
      </c>
      <c r="AS1772" s="158" t="s">
        <v>2271</v>
      </c>
      <c r="AT1772" s="158" t="s">
        <v>2271</v>
      </c>
      <c r="AU1772" s="158" t="s">
        <v>2271</v>
      </c>
      <c r="AV1772" s="158" t="s">
        <v>2271</v>
      </c>
      <c r="AW1772" s="158" t="s">
        <v>2271</v>
      </c>
      <c r="AX1772" s="158" t="s">
        <v>2271</v>
      </c>
      <c r="AY1772" s="158" t="s">
        <v>2271</v>
      </c>
      <c r="AZ1772" s="158" t="s">
        <v>2271</v>
      </c>
      <c r="BA1772" s="158" t="s">
        <v>2271</v>
      </c>
    </row>
    <row r="1773" spans="2:53" s="363" customFormat="1" ht="14.5" hidden="1" outlineLevel="1" x14ac:dyDescent="0.35">
      <c r="C1773" s="755" t="s">
        <v>1364</v>
      </c>
      <c r="D1773" s="753"/>
      <c r="E1773" s="756" t="s">
        <v>3956</v>
      </c>
      <c r="F1773" s="363" t="s">
        <v>3984</v>
      </c>
      <c r="G1773" s="158" t="s">
        <v>2271</v>
      </c>
      <c r="H1773" s="158" t="s">
        <v>2271</v>
      </c>
      <c r="I1773" s="158" t="s">
        <v>2271</v>
      </c>
      <c r="J1773" s="158" t="s">
        <v>2271</v>
      </c>
      <c r="K1773" s="158" t="s">
        <v>2271</v>
      </c>
      <c r="L1773" s="158" t="s">
        <v>2271</v>
      </c>
      <c r="M1773" s="158" t="s">
        <v>2271</v>
      </c>
      <c r="N1773" s="158" t="s">
        <v>2271</v>
      </c>
      <c r="O1773" s="158" t="s">
        <v>2271</v>
      </c>
      <c r="P1773" s="158" t="s">
        <v>2271</v>
      </c>
      <c r="Q1773" s="158" t="s">
        <v>2271</v>
      </c>
      <c r="R1773" s="158" t="s">
        <v>2271</v>
      </c>
      <c r="S1773" s="158" t="s">
        <v>2271</v>
      </c>
      <c r="T1773" s="158" t="s">
        <v>2271</v>
      </c>
      <c r="U1773" s="158" t="s">
        <v>2271</v>
      </c>
      <c r="V1773" s="158" t="s">
        <v>2271</v>
      </c>
      <c r="W1773" s="158" t="s">
        <v>2271</v>
      </c>
      <c r="X1773" s="158" t="s">
        <v>2271</v>
      </c>
      <c r="Y1773" s="158" t="s">
        <v>2271</v>
      </c>
      <c r="Z1773" s="158" t="s">
        <v>2271</v>
      </c>
      <c r="AA1773" s="158" t="s">
        <v>2271</v>
      </c>
      <c r="AB1773" s="158" t="s">
        <v>2271</v>
      </c>
      <c r="AC1773" s="158" t="s">
        <v>2271</v>
      </c>
      <c r="AD1773" s="158" t="s">
        <v>2271</v>
      </c>
      <c r="AE1773" s="158" t="s">
        <v>2271</v>
      </c>
      <c r="AF1773" s="158" t="s">
        <v>2271</v>
      </c>
      <c r="AG1773" s="158" t="s">
        <v>2271</v>
      </c>
      <c r="AH1773" s="158" t="s">
        <v>2271</v>
      </c>
      <c r="AI1773" s="158" t="s">
        <v>2271</v>
      </c>
      <c r="AJ1773" s="158" t="s">
        <v>2271</v>
      </c>
      <c r="AK1773" s="158" t="s">
        <v>2271</v>
      </c>
      <c r="AL1773" s="158" t="s">
        <v>2271</v>
      </c>
      <c r="AM1773" s="158" t="s">
        <v>2271</v>
      </c>
      <c r="AN1773" s="158" t="s">
        <v>2271</v>
      </c>
      <c r="AO1773" s="158" t="s">
        <v>2271</v>
      </c>
      <c r="AP1773" s="158" t="s">
        <v>2271</v>
      </c>
      <c r="AQ1773" s="158" t="s">
        <v>2271</v>
      </c>
      <c r="AR1773" s="158" t="s">
        <v>2271</v>
      </c>
      <c r="AS1773" s="158" t="s">
        <v>2271</v>
      </c>
      <c r="AT1773" s="158" t="s">
        <v>2271</v>
      </c>
      <c r="AU1773" s="158" t="s">
        <v>2271</v>
      </c>
      <c r="AV1773" s="158" t="s">
        <v>2271</v>
      </c>
      <c r="AW1773" s="158" t="s">
        <v>2271</v>
      </c>
      <c r="AX1773" s="158" t="s">
        <v>2271</v>
      </c>
      <c r="AY1773" s="158" t="s">
        <v>2271</v>
      </c>
      <c r="AZ1773" s="158" t="s">
        <v>2271</v>
      </c>
      <c r="BA1773" s="158" t="s">
        <v>2271</v>
      </c>
    </row>
    <row r="1774" spans="2:53" s="363" customFormat="1" ht="12.5" hidden="1" outlineLevel="1" x14ac:dyDescent="0.25">
      <c r="C1774" s="757" t="s">
        <v>1365</v>
      </c>
      <c r="E1774" s="756" t="s">
        <v>3957</v>
      </c>
      <c r="F1774" s="363" t="s">
        <v>3984</v>
      </c>
      <c r="G1774" s="158" t="s">
        <v>2271</v>
      </c>
      <c r="H1774" s="158" t="s">
        <v>2271</v>
      </c>
      <c r="I1774" s="158" t="s">
        <v>2271</v>
      </c>
      <c r="J1774" s="158" t="s">
        <v>2271</v>
      </c>
      <c r="K1774" s="158" t="s">
        <v>2271</v>
      </c>
      <c r="L1774" s="158" t="s">
        <v>2271</v>
      </c>
      <c r="M1774" s="158" t="s">
        <v>2271</v>
      </c>
      <c r="N1774" s="158" t="s">
        <v>2271</v>
      </c>
      <c r="O1774" s="158" t="s">
        <v>2271</v>
      </c>
      <c r="P1774" s="158" t="s">
        <v>2271</v>
      </c>
      <c r="Q1774" s="158" t="s">
        <v>2271</v>
      </c>
      <c r="R1774" s="158" t="s">
        <v>2271</v>
      </c>
      <c r="S1774" s="158" t="s">
        <v>2271</v>
      </c>
      <c r="T1774" s="158" t="s">
        <v>2271</v>
      </c>
      <c r="U1774" s="158" t="s">
        <v>2271</v>
      </c>
      <c r="V1774" s="158" t="s">
        <v>2271</v>
      </c>
      <c r="W1774" s="158" t="s">
        <v>2271</v>
      </c>
      <c r="X1774" s="158" t="s">
        <v>2271</v>
      </c>
      <c r="Y1774" s="158" t="s">
        <v>2271</v>
      </c>
      <c r="Z1774" s="158" t="s">
        <v>2271</v>
      </c>
      <c r="AA1774" s="158" t="s">
        <v>2271</v>
      </c>
      <c r="AB1774" s="158" t="s">
        <v>2271</v>
      </c>
      <c r="AC1774" s="158" t="s">
        <v>2271</v>
      </c>
      <c r="AD1774" s="158" t="s">
        <v>2271</v>
      </c>
      <c r="AE1774" s="158" t="s">
        <v>2271</v>
      </c>
      <c r="AF1774" s="158" t="s">
        <v>2271</v>
      </c>
      <c r="AG1774" s="158" t="s">
        <v>2271</v>
      </c>
      <c r="AH1774" s="158" t="s">
        <v>2271</v>
      </c>
      <c r="AI1774" s="158" t="s">
        <v>2271</v>
      </c>
      <c r="AJ1774" s="158" t="s">
        <v>2271</v>
      </c>
      <c r="AK1774" s="158" t="s">
        <v>2271</v>
      </c>
      <c r="AL1774" s="158" t="s">
        <v>2271</v>
      </c>
      <c r="AM1774" s="158" t="s">
        <v>2271</v>
      </c>
      <c r="AN1774" s="158" t="s">
        <v>2271</v>
      </c>
      <c r="AO1774" s="158" t="s">
        <v>2271</v>
      </c>
      <c r="AP1774" s="158" t="s">
        <v>2271</v>
      </c>
      <c r="AQ1774" s="158" t="s">
        <v>2271</v>
      </c>
      <c r="AR1774" s="158" t="s">
        <v>2271</v>
      </c>
      <c r="AS1774" s="158" t="s">
        <v>2271</v>
      </c>
      <c r="AT1774" s="158" t="s">
        <v>2271</v>
      </c>
      <c r="AU1774" s="158" t="s">
        <v>2271</v>
      </c>
      <c r="AV1774" s="158" t="s">
        <v>2271</v>
      </c>
      <c r="AW1774" s="158" t="s">
        <v>2271</v>
      </c>
      <c r="AX1774" s="158" t="s">
        <v>2271</v>
      </c>
      <c r="AY1774" s="158" t="s">
        <v>2271</v>
      </c>
      <c r="AZ1774" s="158" t="s">
        <v>2271</v>
      </c>
      <c r="BA1774" s="158" t="s">
        <v>2271</v>
      </c>
    </row>
    <row r="1775" spans="2:53" collapsed="1" x14ac:dyDescent="0.3">
      <c r="B1775" s="363"/>
      <c r="C1775" s="701"/>
      <c r="D1775" s="363"/>
    </row>
    <row r="1776" spans="2:53" x14ac:dyDescent="0.3">
      <c r="B1776" s="638" t="s">
        <v>2308</v>
      </c>
      <c r="C1776" s="766" t="s">
        <v>3985</v>
      </c>
      <c r="D1776" s="363"/>
      <c r="F1776" s="306"/>
      <c r="G1776" s="487" t="s">
        <v>232</v>
      </c>
      <c r="H1776" s="487" t="s">
        <v>233</v>
      </c>
      <c r="I1776" s="487" t="s">
        <v>234</v>
      </c>
      <c r="J1776" s="487" t="s">
        <v>235</v>
      </c>
      <c r="K1776" s="487" t="s">
        <v>236</v>
      </c>
      <c r="L1776" s="487" t="s">
        <v>237</v>
      </c>
      <c r="M1776" s="487" t="s">
        <v>238</v>
      </c>
      <c r="N1776" s="487" t="s">
        <v>239</v>
      </c>
      <c r="O1776" s="487" t="s">
        <v>240</v>
      </c>
      <c r="P1776" s="487" t="s">
        <v>241</v>
      </c>
      <c r="Q1776" s="487" t="s">
        <v>242</v>
      </c>
      <c r="R1776" s="487" t="s">
        <v>243</v>
      </c>
      <c r="S1776" s="487" t="s">
        <v>244</v>
      </c>
      <c r="T1776" s="487" t="s">
        <v>245</v>
      </c>
      <c r="U1776" s="487" t="s">
        <v>246</v>
      </c>
      <c r="V1776" s="487" t="s">
        <v>247</v>
      </c>
      <c r="W1776" s="487" t="s">
        <v>248</v>
      </c>
      <c r="X1776" s="487" t="s">
        <v>249</v>
      </c>
      <c r="Y1776" s="487" t="s">
        <v>250</v>
      </c>
      <c r="Z1776" s="487" t="s">
        <v>251</v>
      </c>
      <c r="AA1776" s="487" t="s">
        <v>252</v>
      </c>
      <c r="AB1776" s="487" t="s">
        <v>253</v>
      </c>
      <c r="AC1776" s="487" t="s">
        <v>254</v>
      </c>
      <c r="AD1776" s="487" t="s">
        <v>255</v>
      </c>
      <c r="AE1776" s="487" t="s">
        <v>256</v>
      </c>
      <c r="AF1776" s="487" t="s">
        <v>257</v>
      </c>
      <c r="AG1776" s="487" t="s">
        <v>258</v>
      </c>
      <c r="AH1776" s="487" t="s">
        <v>259</v>
      </c>
      <c r="AI1776" s="487" t="s">
        <v>260</v>
      </c>
      <c r="AJ1776" s="487" t="s">
        <v>261</v>
      </c>
      <c r="AK1776" s="487" t="s">
        <v>262</v>
      </c>
      <c r="AL1776" s="487" t="s">
        <v>263</v>
      </c>
      <c r="AM1776" s="487" t="s">
        <v>264</v>
      </c>
      <c r="AN1776" s="487" t="s">
        <v>265</v>
      </c>
    </row>
    <row r="1777" spans="2:40" hidden="1" outlineLevel="1" x14ac:dyDescent="0.3">
      <c r="C1777" s="701" t="s">
        <v>167</v>
      </c>
      <c r="D1777" s="363"/>
      <c r="F1777" s="306" t="s">
        <v>3986</v>
      </c>
      <c r="G1777" s="306" t="s">
        <v>2271</v>
      </c>
      <c r="H1777" s="306" t="s">
        <v>2271</v>
      </c>
      <c r="I1777" s="306" t="s">
        <v>2271</v>
      </c>
      <c r="J1777" s="306" t="s">
        <v>2271</v>
      </c>
      <c r="K1777" s="306" t="s">
        <v>2271</v>
      </c>
      <c r="L1777" s="306" t="s">
        <v>2271</v>
      </c>
      <c r="M1777" s="306" t="s">
        <v>2271</v>
      </c>
      <c r="N1777" s="306" t="s">
        <v>2271</v>
      </c>
      <c r="O1777" s="306" t="s">
        <v>2271</v>
      </c>
      <c r="P1777" s="306" t="s">
        <v>2271</v>
      </c>
      <c r="Q1777" s="306" t="s">
        <v>2271</v>
      </c>
      <c r="R1777" s="306" t="s">
        <v>2271</v>
      </c>
      <c r="S1777" s="306" t="s">
        <v>2271</v>
      </c>
      <c r="T1777" s="306" t="s">
        <v>2271</v>
      </c>
      <c r="U1777" s="306" t="s">
        <v>2271</v>
      </c>
      <c r="V1777" s="306" t="s">
        <v>2271</v>
      </c>
      <c r="W1777" s="306" t="s">
        <v>2271</v>
      </c>
      <c r="X1777" s="306" t="s">
        <v>2271</v>
      </c>
      <c r="Y1777" s="306" t="s">
        <v>2271</v>
      </c>
      <c r="Z1777" s="306" t="s">
        <v>2271</v>
      </c>
      <c r="AA1777" s="306" t="s">
        <v>2271</v>
      </c>
      <c r="AB1777" s="306" t="s">
        <v>2271</v>
      </c>
      <c r="AC1777" s="306" t="s">
        <v>2271</v>
      </c>
      <c r="AD1777" s="306" t="s">
        <v>2271</v>
      </c>
      <c r="AE1777" s="306" t="s">
        <v>2271</v>
      </c>
      <c r="AF1777" s="306" t="s">
        <v>2271</v>
      </c>
      <c r="AG1777" s="306" t="s">
        <v>2271</v>
      </c>
      <c r="AH1777" s="306" t="s">
        <v>2271</v>
      </c>
      <c r="AI1777" s="306" t="s">
        <v>2271</v>
      </c>
      <c r="AJ1777" s="306" t="s">
        <v>2271</v>
      </c>
      <c r="AK1777" s="306" t="s">
        <v>2271</v>
      </c>
      <c r="AL1777" s="306" t="s">
        <v>2271</v>
      </c>
      <c r="AM1777" s="306" t="s">
        <v>2271</v>
      </c>
      <c r="AN1777" s="306" t="s">
        <v>2271</v>
      </c>
    </row>
    <row r="1778" spans="2:40" hidden="1" outlineLevel="1" x14ac:dyDescent="0.3">
      <c r="C1778" s="701" t="s">
        <v>168</v>
      </c>
      <c r="D1778" s="363"/>
      <c r="F1778" s="306" t="s">
        <v>3987</v>
      </c>
      <c r="G1778" s="306" t="s">
        <v>2271</v>
      </c>
      <c r="H1778" s="306" t="s">
        <v>2271</v>
      </c>
      <c r="I1778" s="306" t="s">
        <v>2271</v>
      </c>
      <c r="J1778" s="306" t="s">
        <v>2271</v>
      </c>
      <c r="K1778" s="306" t="s">
        <v>2271</v>
      </c>
      <c r="L1778" s="306" t="s">
        <v>2271</v>
      </c>
      <c r="M1778" s="306" t="s">
        <v>2271</v>
      </c>
      <c r="N1778" s="306" t="s">
        <v>2271</v>
      </c>
      <c r="O1778" s="306" t="s">
        <v>2271</v>
      </c>
      <c r="P1778" s="306" t="s">
        <v>2271</v>
      </c>
      <c r="Q1778" s="306" t="s">
        <v>2271</v>
      </c>
      <c r="R1778" s="306" t="s">
        <v>2271</v>
      </c>
      <c r="S1778" s="306" t="s">
        <v>2271</v>
      </c>
      <c r="T1778" s="306" t="s">
        <v>2271</v>
      </c>
      <c r="U1778" s="306" t="s">
        <v>2271</v>
      </c>
      <c r="V1778" s="306" t="s">
        <v>2271</v>
      </c>
      <c r="W1778" s="306" t="s">
        <v>2271</v>
      </c>
      <c r="X1778" s="306" t="s">
        <v>2271</v>
      </c>
      <c r="Y1778" s="306" t="s">
        <v>2271</v>
      </c>
      <c r="Z1778" s="306" t="s">
        <v>2271</v>
      </c>
      <c r="AA1778" s="306" t="s">
        <v>2271</v>
      </c>
      <c r="AB1778" s="306" t="s">
        <v>2271</v>
      </c>
      <c r="AC1778" s="306" t="s">
        <v>2271</v>
      </c>
      <c r="AD1778" s="306" t="s">
        <v>2271</v>
      </c>
      <c r="AE1778" s="306" t="s">
        <v>2271</v>
      </c>
      <c r="AF1778" s="306" t="s">
        <v>2271</v>
      </c>
      <c r="AG1778" s="306" t="s">
        <v>2271</v>
      </c>
      <c r="AH1778" s="306" t="s">
        <v>2271</v>
      </c>
      <c r="AI1778" s="306" t="s">
        <v>2271</v>
      </c>
      <c r="AJ1778" s="306" t="s">
        <v>2271</v>
      </c>
      <c r="AK1778" s="306" t="s">
        <v>2271</v>
      </c>
      <c r="AL1778" s="306" t="s">
        <v>2271</v>
      </c>
      <c r="AM1778" s="306" t="s">
        <v>2271</v>
      </c>
      <c r="AN1778" s="306" t="s">
        <v>2271</v>
      </c>
    </row>
    <row r="1779" spans="2:40" hidden="1" outlineLevel="1" x14ac:dyDescent="0.3">
      <c r="C1779" s="701" t="s">
        <v>169</v>
      </c>
      <c r="F1779" s="306" t="s">
        <v>3988</v>
      </c>
      <c r="G1779" s="306" t="s">
        <v>2271</v>
      </c>
      <c r="H1779" s="306" t="s">
        <v>2271</v>
      </c>
      <c r="I1779" s="306" t="s">
        <v>2271</v>
      </c>
      <c r="J1779" s="306" t="s">
        <v>2271</v>
      </c>
      <c r="K1779" s="306" t="s">
        <v>2271</v>
      </c>
      <c r="L1779" s="306" t="s">
        <v>2271</v>
      </c>
      <c r="M1779" s="306" t="s">
        <v>2271</v>
      </c>
      <c r="N1779" s="306" t="s">
        <v>2271</v>
      </c>
      <c r="O1779" s="306" t="s">
        <v>2271</v>
      </c>
      <c r="P1779" s="306" t="s">
        <v>2271</v>
      </c>
      <c r="Q1779" s="306" t="s">
        <v>2271</v>
      </c>
      <c r="R1779" s="306" t="s">
        <v>2271</v>
      </c>
      <c r="S1779" s="306" t="s">
        <v>2271</v>
      </c>
      <c r="T1779" s="306" t="s">
        <v>2271</v>
      </c>
      <c r="U1779" s="306" t="s">
        <v>2271</v>
      </c>
      <c r="V1779" s="306" t="s">
        <v>2271</v>
      </c>
      <c r="W1779" s="306" t="s">
        <v>2271</v>
      </c>
      <c r="X1779" s="306" t="s">
        <v>2271</v>
      </c>
      <c r="Y1779" s="306" t="s">
        <v>2271</v>
      </c>
      <c r="Z1779" s="306" t="s">
        <v>2271</v>
      </c>
      <c r="AA1779" s="306" t="s">
        <v>2271</v>
      </c>
      <c r="AB1779" s="306" t="s">
        <v>2271</v>
      </c>
      <c r="AC1779" s="306" t="s">
        <v>2271</v>
      </c>
      <c r="AD1779" s="306" t="s">
        <v>2271</v>
      </c>
      <c r="AE1779" s="306" t="s">
        <v>2271</v>
      </c>
      <c r="AF1779" s="306" t="s">
        <v>2271</v>
      </c>
      <c r="AG1779" s="306" t="s">
        <v>2271</v>
      </c>
      <c r="AH1779" s="306" t="s">
        <v>2271</v>
      </c>
      <c r="AI1779" s="306" t="s">
        <v>2271</v>
      </c>
      <c r="AJ1779" s="306" t="s">
        <v>2271</v>
      </c>
      <c r="AK1779" s="306" t="s">
        <v>2271</v>
      </c>
      <c r="AL1779" s="306" t="s">
        <v>2271</v>
      </c>
      <c r="AM1779" s="306" t="s">
        <v>2271</v>
      </c>
      <c r="AN1779" s="306" t="s">
        <v>2271</v>
      </c>
    </row>
    <row r="1780" spans="2:40" ht="13.5" hidden="1" customHeight="1" outlineLevel="1" x14ac:dyDescent="0.3">
      <c r="C1780" s="701" t="s">
        <v>170</v>
      </c>
      <c r="F1780" s="306" t="s">
        <v>3989</v>
      </c>
      <c r="G1780" s="306" t="s">
        <v>2271</v>
      </c>
      <c r="H1780" s="306" t="s">
        <v>2271</v>
      </c>
      <c r="I1780" s="306" t="s">
        <v>2271</v>
      </c>
      <c r="J1780" s="306" t="s">
        <v>2271</v>
      </c>
      <c r="K1780" s="306" t="s">
        <v>2271</v>
      </c>
      <c r="L1780" s="306" t="s">
        <v>2271</v>
      </c>
      <c r="M1780" s="306" t="s">
        <v>2271</v>
      </c>
      <c r="N1780" s="306" t="s">
        <v>2271</v>
      </c>
      <c r="O1780" s="306" t="s">
        <v>2271</v>
      </c>
      <c r="P1780" s="306" t="s">
        <v>2271</v>
      </c>
      <c r="Q1780" s="306" t="s">
        <v>2271</v>
      </c>
      <c r="R1780" s="306" t="s">
        <v>2271</v>
      </c>
      <c r="S1780" s="306" t="s">
        <v>2271</v>
      </c>
      <c r="T1780" s="306" t="s">
        <v>2271</v>
      </c>
      <c r="U1780" s="306" t="s">
        <v>2271</v>
      </c>
      <c r="V1780" s="306" t="s">
        <v>2271</v>
      </c>
      <c r="W1780" s="306" t="s">
        <v>2271</v>
      </c>
      <c r="X1780" s="306" t="s">
        <v>2271</v>
      </c>
      <c r="Y1780" s="306" t="s">
        <v>2271</v>
      </c>
      <c r="Z1780" s="306" t="s">
        <v>2271</v>
      </c>
      <c r="AA1780" s="306" t="s">
        <v>2271</v>
      </c>
      <c r="AB1780" s="306" t="s">
        <v>2271</v>
      </c>
      <c r="AC1780" s="306" t="s">
        <v>2271</v>
      </c>
      <c r="AD1780" s="306" t="s">
        <v>2271</v>
      </c>
      <c r="AE1780" s="306" t="s">
        <v>2271</v>
      </c>
      <c r="AF1780" s="306" t="s">
        <v>2271</v>
      </c>
      <c r="AG1780" s="306" t="s">
        <v>2271</v>
      </c>
      <c r="AH1780" s="306" t="s">
        <v>2271</v>
      </c>
      <c r="AI1780" s="306" t="s">
        <v>2271</v>
      </c>
      <c r="AJ1780" s="306" t="s">
        <v>2271</v>
      </c>
      <c r="AK1780" s="306" t="s">
        <v>2271</v>
      </c>
      <c r="AL1780" s="306" t="s">
        <v>2271</v>
      </c>
      <c r="AM1780" s="306" t="s">
        <v>2271</v>
      </c>
      <c r="AN1780" s="306" t="s">
        <v>2271</v>
      </c>
    </row>
    <row r="1781" spans="2:40" hidden="1" outlineLevel="1" x14ac:dyDescent="0.3">
      <c r="C1781" s="701" t="s">
        <v>171</v>
      </c>
      <c r="F1781" s="306" t="s">
        <v>3990</v>
      </c>
      <c r="G1781" s="306" t="s">
        <v>2271</v>
      </c>
      <c r="H1781" s="306" t="s">
        <v>2271</v>
      </c>
      <c r="I1781" s="306" t="s">
        <v>2271</v>
      </c>
      <c r="J1781" s="306" t="s">
        <v>2271</v>
      </c>
      <c r="K1781" s="306" t="s">
        <v>2271</v>
      </c>
      <c r="L1781" s="306" t="s">
        <v>2271</v>
      </c>
      <c r="M1781" s="306" t="s">
        <v>2271</v>
      </c>
      <c r="N1781" s="306" t="s">
        <v>2271</v>
      </c>
      <c r="O1781" s="306" t="s">
        <v>2271</v>
      </c>
      <c r="P1781" s="306" t="s">
        <v>2271</v>
      </c>
      <c r="Q1781" s="306" t="s">
        <v>2271</v>
      </c>
      <c r="R1781" s="306" t="s">
        <v>2271</v>
      </c>
      <c r="S1781" s="306" t="s">
        <v>2271</v>
      </c>
      <c r="T1781" s="306" t="s">
        <v>2271</v>
      </c>
      <c r="U1781" s="306" t="s">
        <v>2271</v>
      </c>
      <c r="V1781" s="306" t="s">
        <v>2271</v>
      </c>
      <c r="W1781" s="306" t="s">
        <v>2271</v>
      </c>
      <c r="X1781" s="306" t="s">
        <v>2271</v>
      </c>
      <c r="Y1781" s="306" t="s">
        <v>2271</v>
      </c>
      <c r="Z1781" s="306" t="s">
        <v>2271</v>
      </c>
      <c r="AA1781" s="306" t="s">
        <v>2271</v>
      </c>
      <c r="AB1781" s="306" t="s">
        <v>2271</v>
      </c>
      <c r="AC1781" s="306" t="s">
        <v>2271</v>
      </c>
      <c r="AD1781" s="306" t="s">
        <v>2271</v>
      </c>
      <c r="AE1781" s="306" t="s">
        <v>2271</v>
      </c>
      <c r="AF1781" s="306" t="s">
        <v>2271</v>
      </c>
      <c r="AG1781" s="306" t="s">
        <v>2271</v>
      </c>
      <c r="AH1781" s="306" t="s">
        <v>2271</v>
      </c>
      <c r="AI1781" s="306" t="s">
        <v>2271</v>
      </c>
      <c r="AJ1781" s="306" t="s">
        <v>2271</v>
      </c>
      <c r="AK1781" s="306" t="s">
        <v>2271</v>
      </c>
      <c r="AL1781" s="306" t="s">
        <v>2271</v>
      </c>
      <c r="AM1781" s="306" t="s">
        <v>2271</v>
      </c>
      <c r="AN1781" s="306" t="s">
        <v>2271</v>
      </c>
    </row>
    <row r="1782" spans="2:40" hidden="1" outlineLevel="1" x14ac:dyDescent="0.3">
      <c r="C1782" s="701" t="s">
        <v>172</v>
      </c>
      <c r="F1782" s="306" t="s">
        <v>3991</v>
      </c>
      <c r="G1782" s="306" t="s">
        <v>2271</v>
      </c>
      <c r="H1782" s="306" t="s">
        <v>2271</v>
      </c>
      <c r="I1782" s="306" t="s">
        <v>2271</v>
      </c>
      <c r="J1782" s="306" t="s">
        <v>2271</v>
      </c>
      <c r="K1782" s="306" t="s">
        <v>2271</v>
      </c>
      <c r="L1782" s="306" t="s">
        <v>2271</v>
      </c>
      <c r="M1782" s="306" t="s">
        <v>2271</v>
      </c>
      <c r="N1782" s="306" t="s">
        <v>2271</v>
      </c>
      <c r="O1782" s="306" t="s">
        <v>2271</v>
      </c>
      <c r="P1782" s="306" t="s">
        <v>2271</v>
      </c>
      <c r="Q1782" s="306" t="s">
        <v>2271</v>
      </c>
      <c r="R1782" s="306" t="s">
        <v>2271</v>
      </c>
      <c r="S1782" s="306" t="s">
        <v>2271</v>
      </c>
      <c r="T1782" s="306" t="s">
        <v>2271</v>
      </c>
      <c r="U1782" s="306" t="s">
        <v>2271</v>
      </c>
      <c r="V1782" s="306" t="s">
        <v>2271</v>
      </c>
      <c r="W1782" s="306" t="s">
        <v>2271</v>
      </c>
      <c r="X1782" s="306" t="s">
        <v>2271</v>
      </c>
      <c r="Y1782" s="306" t="s">
        <v>2271</v>
      </c>
      <c r="Z1782" s="306" t="s">
        <v>2271</v>
      </c>
      <c r="AA1782" s="306" t="s">
        <v>2271</v>
      </c>
      <c r="AB1782" s="306" t="s">
        <v>2271</v>
      </c>
      <c r="AC1782" s="306" t="s">
        <v>2271</v>
      </c>
      <c r="AD1782" s="306" t="s">
        <v>2271</v>
      </c>
      <c r="AE1782" s="306" t="s">
        <v>2271</v>
      </c>
      <c r="AF1782" s="306" t="s">
        <v>2271</v>
      </c>
      <c r="AG1782" s="306" t="s">
        <v>2271</v>
      </c>
      <c r="AH1782" s="306" t="s">
        <v>2271</v>
      </c>
      <c r="AI1782" s="306" t="s">
        <v>2271</v>
      </c>
      <c r="AJ1782" s="306" t="s">
        <v>2271</v>
      </c>
      <c r="AK1782" s="306" t="s">
        <v>2271</v>
      </c>
      <c r="AL1782" s="306" t="s">
        <v>2271</v>
      </c>
      <c r="AM1782" s="306" t="s">
        <v>2271</v>
      </c>
      <c r="AN1782" s="306" t="s">
        <v>2271</v>
      </c>
    </row>
    <row r="1783" spans="2:40" hidden="1" outlineLevel="1" x14ac:dyDescent="0.3">
      <c r="C1783" s="701" t="s">
        <v>4394</v>
      </c>
      <c r="F1783" s="306" t="s">
        <v>4395</v>
      </c>
      <c r="G1783" s="306" t="s">
        <v>2271</v>
      </c>
      <c r="H1783" s="306" t="s">
        <v>2271</v>
      </c>
      <c r="I1783" s="306" t="s">
        <v>2271</v>
      </c>
      <c r="J1783" s="306" t="s">
        <v>2271</v>
      </c>
      <c r="K1783" s="306" t="s">
        <v>2271</v>
      </c>
      <c r="L1783" s="306" t="s">
        <v>2271</v>
      </c>
      <c r="M1783" s="306" t="s">
        <v>2271</v>
      </c>
      <c r="N1783" s="306" t="s">
        <v>2271</v>
      </c>
      <c r="O1783" s="306" t="s">
        <v>2271</v>
      </c>
      <c r="P1783" s="306" t="s">
        <v>2271</v>
      </c>
      <c r="Q1783" s="306" t="s">
        <v>2271</v>
      </c>
      <c r="R1783" s="306" t="s">
        <v>2271</v>
      </c>
      <c r="S1783" s="306" t="s">
        <v>2271</v>
      </c>
      <c r="T1783" s="306" t="s">
        <v>2271</v>
      </c>
      <c r="U1783" s="306" t="s">
        <v>2271</v>
      </c>
      <c r="V1783" s="306" t="s">
        <v>2271</v>
      </c>
      <c r="W1783" s="306" t="s">
        <v>2271</v>
      </c>
      <c r="X1783" s="306" t="s">
        <v>2271</v>
      </c>
      <c r="Y1783" s="306" t="s">
        <v>2271</v>
      </c>
      <c r="Z1783" s="306" t="s">
        <v>2271</v>
      </c>
      <c r="AA1783" s="306" t="s">
        <v>2271</v>
      </c>
      <c r="AB1783" s="306" t="s">
        <v>2271</v>
      </c>
      <c r="AC1783" s="306" t="s">
        <v>2271</v>
      </c>
      <c r="AD1783" s="306" t="s">
        <v>2271</v>
      </c>
      <c r="AE1783" s="306" t="s">
        <v>2271</v>
      </c>
      <c r="AF1783" s="306" t="s">
        <v>2271</v>
      </c>
      <c r="AG1783" s="306" t="s">
        <v>2271</v>
      </c>
      <c r="AH1783" s="306" t="s">
        <v>2271</v>
      </c>
      <c r="AI1783" s="306" t="s">
        <v>2271</v>
      </c>
      <c r="AJ1783" s="306" t="s">
        <v>2271</v>
      </c>
      <c r="AK1783" s="306" t="s">
        <v>2271</v>
      </c>
      <c r="AL1783" s="306" t="s">
        <v>2271</v>
      </c>
      <c r="AM1783" s="306" t="s">
        <v>2271</v>
      </c>
      <c r="AN1783" s="306" t="s">
        <v>2271</v>
      </c>
    </row>
    <row r="1784" spans="2:40" hidden="1" outlineLevel="1" x14ac:dyDescent="0.3">
      <c r="C1784" s="701" t="s">
        <v>93</v>
      </c>
      <c r="F1784" s="306" t="s">
        <v>3992</v>
      </c>
      <c r="G1784" s="306" t="s">
        <v>2271</v>
      </c>
      <c r="H1784" s="306" t="s">
        <v>2271</v>
      </c>
      <c r="I1784" s="306" t="s">
        <v>2271</v>
      </c>
      <c r="J1784" s="306" t="s">
        <v>2271</v>
      </c>
      <c r="K1784" s="306" t="s">
        <v>2271</v>
      </c>
      <c r="L1784" s="306" t="s">
        <v>2271</v>
      </c>
      <c r="M1784" s="306" t="s">
        <v>2271</v>
      </c>
      <c r="N1784" s="306" t="s">
        <v>2271</v>
      </c>
      <c r="O1784" s="306" t="s">
        <v>2271</v>
      </c>
      <c r="P1784" s="306" t="s">
        <v>2271</v>
      </c>
      <c r="Q1784" s="306" t="s">
        <v>2271</v>
      </c>
      <c r="R1784" s="306" t="s">
        <v>2271</v>
      </c>
      <c r="S1784" s="306" t="s">
        <v>2271</v>
      </c>
      <c r="T1784" s="306" t="s">
        <v>2271</v>
      </c>
      <c r="U1784" s="306" t="s">
        <v>2271</v>
      </c>
      <c r="V1784" s="306" t="s">
        <v>2271</v>
      </c>
      <c r="W1784" s="306" t="s">
        <v>2271</v>
      </c>
      <c r="X1784" s="306" t="s">
        <v>2271</v>
      </c>
      <c r="Y1784" s="306" t="s">
        <v>2271</v>
      </c>
      <c r="Z1784" s="306" t="s">
        <v>2271</v>
      </c>
      <c r="AA1784" s="306" t="s">
        <v>2271</v>
      </c>
      <c r="AB1784" s="306" t="s">
        <v>2271</v>
      </c>
      <c r="AC1784" s="306" t="s">
        <v>2271</v>
      </c>
      <c r="AD1784" s="306" t="s">
        <v>2271</v>
      </c>
      <c r="AE1784" s="306" t="s">
        <v>2271</v>
      </c>
      <c r="AF1784" s="306" t="s">
        <v>2271</v>
      </c>
      <c r="AG1784" s="306" t="s">
        <v>2271</v>
      </c>
      <c r="AH1784" s="306" t="s">
        <v>2271</v>
      </c>
      <c r="AI1784" s="306" t="s">
        <v>2271</v>
      </c>
      <c r="AJ1784" s="306" t="s">
        <v>2271</v>
      </c>
      <c r="AK1784" s="306" t="s">
        <v>2271</v>
      </c>
      <c r="AL1784" s="306" t="s">
        <v>2271</v>
      </c>
      <c r="AM1784" s="306" t="s">
        <v>2271</v>
      </c>
      <c r="AN1784" s="306" t="s">
        <v>2271</v>
      </c>
    </row>
    <row r="1785" spans="2:40" hidden="1" outlineLevel="1" x14ac:dyDescent="0.3">
      <c r="C1785" s="701" t="s">
        <v>201</v>
      </c>
      <c r="F1785" s="306" t="s">
        <v>3993</v>
      </c>
      <c r="G1785" s="306" t="s">
        <v>2271</v>
      </c>
      <c r="H1785" s="306" t="s">
        <v>2271</v>
      </c>
      <c r="I1785" s="306" t="s">
        <v>2271</v>
      </c>
      <c r="J1785" s="306" t="s">
        <v>2271</v>
      </c>
      <c r="K1785" s="306" t="s">
        <v>2271</v>
      </c>
      <c r="L1785" s="306" t="s">
        <v>2271</v>
      </c>
      <c r="M1785" s="306" t="s">
        <v>2271</v>
      </c>
      <c r="N1785" s="306" t="s">
        <v>2271</v>
      </c>
      <c r="O1785" s="306" t="s">
        <v>2271</v>
      </c>
      <c r="P1785" s="306" t="s">
        <v>2271</v>
      </c>
      <c r="Q1785" s="306" t="s">
        <v>2271</v>
      </c>
      <c r="R1785" s="306" t="s">
        <v>2271</v>
      </c>
      <c r="S1785" s="306" t="s">
        <v>2271</v>
      </c>
      <c r="T1785" s="306" t="s">
        <v>2271</v>
      </c>
      <c r="U1785" s="306" t="s">
        <v>2271</v>
      </c>
      <c r="V1785" s="306" t="s">
        <v>2271</v>
      </c>
      <c r="W1785" s="306" t="s">
        <v>2271</v>
      </c>
      <c r="X1785" s="306" t="s">
        <v>2271</v>
      </c>
      <c r="Y1785" s="306" t="s">
        <v>2271</v>
      </c>
      <c r="Z1785" s="306" t="s">
        <v>2271</v>
      </c>
      <c r="AA1785" s="306" t="s">
        <v>2271</v>
      </c>
      <c r="AB1785" s="306" t="s">
        <v>2271</v>
      </c>
      <c r="AC1785" s="306" t="s">
        <v>2271</v>
      </c>
      <c r="AD1785" s="306" t="s">
        <v>2271</v>
      </c>
      <c r="AE1785" s="306" t="s">
        <v>2271</v>
      </c>
      <c r="AF1785" s="306" t="s">
        <v>2271</v>
      </c>
      <c r="AG1785" s="306" t="s">
        <v>2271</v>
      </c>
      <c r="AH1785" s="306" t="s">
        <v>2271</v>
      </c>
      <c r="AI1785" s="306" t="s">
        <v>2271</v>
      </c>
      <c r="AJ1785" s="306" t="s">
        <v>2271</v>
      </c>
      <c r="AK1785" s="306" t="s">
        <v>2271</v>
      </c>
      <c r="AL1785" s="306" t="s">
        <v>2271</v>
      </c>
      <c r="AM1785" s="306" t="s">
        <v>2271</v>
      </c>
      <c r="AN1785" s="306" t="s">
        <v>2271</v>
      </c>
    </row>
    <row r="1786" spans="2:40" collapsed="1" x14ac:dyDescent="0.3">
      <c r="C1786" s="701"/>
    </row>
    <row r="1787" spans="2:40" x14ac:dyDescent="0.3">
      <c r="B1787" s="638" t="s">
        <v>2311</v>
      </c>
      <c r="C1787" s="701"/>
      <c r="F1787" s="306"/>
      <c r="G1787" s="487" t="s">
        <v>240</v>
      </c>
      <c r="H1787" s="487" t="s">
        <v>241</v>
      </c>
      <c r="I1787" s="487" t="s">
        <v>242</v>
      </c>
      <c r="J1787" s="487" t="s">
        <v>243</v>
      </c>
      <c r="K1787" s="487" t="s">
        <v>244</v>
      </c>
      <c r="L1787" s="487" t="s">
        <v>245</v>
      </c>
      <c r="M1787" s="487" t="s">
        <v>246</v>
      </c>
      <c r="N1787" s="487" t="s">
        <v>247</v>
      </c>
      <c r="O1787" s="487" t="s">
        <v>248</v>
      </c>
      <c r="P1787" s="487" t="s">
        <v>249</v>
      </c>
      <c r="Q1787" s="487" t="s">
        <v>250</v>
      </c>
      <c r="R1787" s="487" t="s">
        <v>251</v>
      </c>
      <c r="S1787" s="487" t="s">
        <v>252</v>
      </c>
      <c r="T1787" s="487" t="s">
        <v>253</v>
      </c>
      <c r="U1787" s="487" t="s">
        <v>254</v>
      </c>
      <c r="V1787" s="487" t="s">
        <v>255</v>
      </c>
      <c r="W1787" s="487" t="s">
        <v>256</v>
      </c>
      <c r="X1787" s="487" t="s">
        <v>257</v>
      </c>
      <c r="Y1787" s="487" t="s">
        <v>258</v>
      </c>
      <c r="Z1787" s="487" t="s">
        <v>259</v>
      </c>
      <c r="AA1787" s="487" t="s">
        <v>260</v>
      </c>
      <c r="AB1787" s="487" t="s">
        <v>261</v>
      </c>
      <c r="AC1787" s="487" t="s">
        <v>262</v>
      </c>
      <c r="AD1787" s="487" t="s">
        <v>263</v>
      </c>
      <c r="AE1787" s="487" t="s">
        <v>264</v>
      </c>
      <c r="AF1787" s="487" t="s">
        <v>265</v>
      </c>
    </row>
    <row r="1788" spans="2:40" hidden="1" outlineLevel="1" x14ac:dyDescent="0.3">
      <c r="C1788" s="701" t="s">
        <v>167</v>
      </c>
      <c r="F1788" s="306" t="s">
        <v>3994</v>
      </c>
      <c r="G1788" s="306" t="s">
        <v>2271</v>
      </c>
      <c r="H1788" s="306" t="s">
        <v>2271</v>
      </c>
      <c r="I1788" s="306" t="s">
        <v>2271</v>
      </c>
      <c r="J1788" s="306" t="s">
        <v>2271</v>
      </c>
      <c r="K1788" s="306" t="s">
        <v>2271</v>
      </c>
      <c r="L1788" s="306" t="s">
        <v>2271</v>
      </c>
      <c r="M1788" s="306" t="s">
        <v>2271</v>
      </c>
      <c r="N1788" s="306" t="s">
        <v>2271</v>
      </c>
      <c r="O1788" s="306" t="s">
        <v>2271</v>
      </c>
      <c r="P1788" s="306" t="s">
        <v>2271</v>
      </c>
      <c r="Q1788" s="306" t="s">
        <v>2271</v>
      </c>
      <c r="R1788" s="306" t="s">
        <v>2271</v>
      </c>
      <c r="S1788" s="306" t="s">
        <v>2271</v>
      </c>
      <c r="T1788" s="306" t="s">
        <v>2271</v>
      </c>
      <c r="U1788" s="306" t="s">
        <v>2271</v>
      </c>
      <c r="V1788" s="306" t="s">
        <v>2271</v>
      </c>
      <c r="W1788" s="306" t="s">
        <v>2271</v>
      </c>
      <c r="X1788" s="306" t="s">
        <v>2271</v>
      </c>
      <c r="Y1788" s="306" t="s">
        <v>2271</v>
      </c>
      <c r="Z1788" s="306" t="s">
        <v>2271</v>
      </c>
      <c r="AA1788" s="306" t="s">
        <v>2271</v>
      </c>
      <c r="AB1788" s="306" t="s">
        <v>2271</v>
      </c>
      <c r="AC1788" s="306" t="s">
        <v>2271</v>
      </c>
      <c r="AD1788" s="306" t="s">
        <v>2271</v>
      </c>
      <c r="AE1788" s="306" t="s">
        <v>2271</v>
      </c>
      <c r="AF1788" s="306" t="s">
        <v>2271</v>
      </c>
    </row>
    <row r="1789" spans="2:40" hidden="1" outlineLevel="1" x14ac:dyDescent="0.3">
      <c r="C1789" s="701" t="s">
        <v>168</v>
      </c>
      <c r="F1789" s="306" t="s">
        <v>3995</v>
      </c>
      <c r="G1789" s="306" t="s">
        <v>2271</v>
      </c>
      <c r="H1789" s="306" t="s">
        <v>2271</v>
      </c>
      <c r="I1789" s="306" t="s">
        <v>2271</v>
      </c>
      <c r="J1789" s="306" t="s">
        <v>2271</v>
      </c>
      <c r="K1789" s="306" t="s">
        <v>2271</v>
      </c>
      <c r="L1789" s="306" t="s">
        <v>2271</v>
      </c>
      <c r="M1789" s="306" t="s">
        <v>2271</v>
      </c>
      <c r="N1789" s="306" t="s">
        <v>2271</v>
      </c>
      <c r="O1789" s="306" t="s">
        <v>2271</v>
      </c>
      <c r="P1789" s="306" t="s">
        <v>2271</v>
      </c>
      <c r="Q1789" s="306" t="s">
        <v>2271</v>
      </c>
      <c r="R1789" s="306" t="s">
        <v>2271</v>
      </c>
      <c r="S1789" s="306" t="s">
        <v>2271</v>
      </c>
      <c r="T1789" s="306" t="s">
        <v>2271</v>
      </c>
      <c r="U1789" s="306" t="s">
        <v>2271</v>
      </c>
      <c r="V1789" s="306" t="s">
        <v>2271</v>
      </c>
      <c r="W1789" s="306" t="s">
        <v>2271</v>
      </c>
      <c r="X1789" s="306" t="s">
        <v>2271</v>
      </c>
      <c r="Y1789" s="306" t="s">
        <v>2271</v>
      </c>
      <c r="Z1789" s="306" t="s">
        <v>2271</v>
      </c>
      <c r="AA1789" s="306" t="s">
        <v>2271</v>
      </c>
      <c r="AB1789" s="306" t="s">
        <v>2271</v>
      </c>
      <c r="AC1789" s="306" t="s">
        <v>2271</v>
      </c>
      <c r="AD1789" s="306" t="s">
        <v>2271</v>
      </c>
      <c r="AE1789" s="306" t="s">
        <v>2271</v>
      </c>
      <c r="AF1789" s="306" t="s">
        <v>2271</v>
      </c>
    </row>
    <row r="1790" spans="2:40" hidden="1" outlineLevel="1" x14ac:dyDescent="0.3">
      <c r="C1790" s="701" t="s">
        <v>169</v>
      </c>
      <c r="F1790" s="306" t="s">
        <v>3996</v>
      </c>
      <c r="G1790" s="306" t="s">
        <v>2271</v>
      </c>
      <c r="H1790" s="306" t="s">
        <v>2271</v>
      </c>
      <c r="I1790" s="306" t="s">
        <v>2271</v>
      </c>
      <c r="J1790" s="306" t="s">
        <v>2271</v>
      </c>
      <c r="K1790" s="306" t="s">
        <v>2271</v>
      </c>
      <c r="L1790" s="306" t="s">
        <v>2271</v>
      </c>
      <c r="M1790" s="306" t="s">
        <v>2271</v>
      </c>
      <c r="N1790" s="306" t="s">
        <v>2271</v>
      </c>
      <c r="O1790" s="306" t="s">
        <v>2271</v>
      </c>
      <c r="P1790" s="306" t="s">
        <v>2271</v>
      </c>
      <c r="Q1790" s="306" t="s">
        <v>2271</v>
      </c>
      <c r="R1790" s="306" t="s">
        <v>2271</v>
      </c>
      <c r="S1790" s="306" t="s">
        <v>2271</v>
      </c>
      <c r="T1790" s="306" t="s">
        <v>2271</v>
      </c>
      <c r="U1790" s="306" t="s">
        <v>2271</v>
      </c>
      <c r="V1790" s="306" t="s">
        <v>2271</v>
      </c>
      <c r="W1790" s="306" t="s">
        <v>2271</v>
      </c>
      <c r="X1790" s="306" t="s">
        <v>2271</v>
      </c>
      <c r="Y1790" s="306" t="s">
        <v>2271</v>
      </c>
      <c r="Z1790" s="306" t="s">
        <v>2271</v>
      </c>
      <c r="AA1790" s="306" t="s">
        <v>2271</v>
      </c>
      <c r="AB1790" s="306" t="s">
        <v>2271</v>
      </c>
      <c r="AC1790" s="306" t="s">
        <v>2271</v>
      </c>
      <c r="AD1790" s="306" t="s">
        <v>2271</v>
      </c>
      <c r="AE1790" s="306" t="s">
        <v>2271</v>
      </c>
      <c r="AF1790" s="306" t="s">
        <v>2271</v>
      </c>
    </row>
    <row r="1791" spans="2:40" hidden="1" outlineLevel="1" x14ac:dyDescent="0.3">
      <c r="C1791" s="701" t="s">
        <v>170</v>
      </c>
      <c r="F1791" s="306" t="s">
        <v>3997</v>
      </c>
      <c r="G1791" s="306" t="s">
        <v>2271</v>
      </c>
      <c r="H1791" s="306" t="s">
        <v>2271</v>
      </c>
      <c r="I1791" s="306" t="s">
        <v>2271</v>
      </c>
      <c r="J1791" s="306" t="s">
        <v>2271</v>
      </c>
      <c r="K1791" s="306" t="s">
        <v>2271</v>
      </c>
      <c r="L1791" s="306" t="s">
        <v>2271</v>
      </c>
      <c r="M1791" s="306" t="s">
        <v>2271</v>
      </c>
      <c r="N1791" s="306" t="s">
        <v>2271</v>
      </c>
      <c r="O1791" s="306" t="s">
        <v>2271</v>
      </c>
      <c r="P1791" s="306" t="s">
        <v>2271</v>
      </c>
      <c r="Q1791" s="306" t="s">
        <v>2271</v>
      </c>
      <c r="R1791" s="306" t="s">
        <v>2271</v>
      </c>
      <c r="S1791" s="306" t="s">
        <v>2271</v>
      </c>
      <c r="T1791" s="306" t="s">
        <v>2271</v>
      </c>
      <c r="U1791" s="306" t="s">
        <v>2271</v>
      </c>
      <c r="V1791" s="306" t="s">
        <v>2271</v>
      </c>
      <c r="W1791" s="306" t="s">
        <v>2271</v>
      </c>
      <c r="X1791" s="306" t="s">
        <v>2271</v>
      </c>
      <c r="Y1791" s="306" t="s">
        <v>2271</v>
      </c>
      <c r="Z1791" s="306" t="s">
        <v>2271</v>
      </c>
      <c r="AA1791" s="306" t="s">
        <v>2271</v>
      </c>
      <c r="AB1791" s="306" t="s">
        <v>2271</v>
      </c>
      <c r="AC1791" s="306" t="s">
        <v>2271</v>
      </c>
      <c r="AD1791" s="306" t="s">
        <v>2271</v>
      </c>
      <c r="AE1791" s="306" t="s">
        <v>2271</v>
      </c>
      <c r="AF1791" s="306" t="s">
        <v>2271</v>
      </c>
    </row>
    <row r="1792" spans="2:40" hidden="1" outlineLevel="1" x14ac:dyDescent="0.3">
      <c r="C1792" s="701" t="s">
        <v>171</v>
      </c>
      <c r="F1792" s="306" t="s">
        <v>3998</v>
      </c>
      <c r="G1792" s="306" t="s">
        <v>2271</v>
      </c>
      <c r="H1792" s="306" t="s">
        <v>2271</v>
      </c>
      <c r="I1792" s="306" t="s">
        <v>2271</v>
      </c>
      <c r="J1792" s="306" t="s">
        <v>2271</v>
      </c>
      <c r="K1792" s="306" t="s">
        <v>2271</v>
      </c>
      <c r="L1792" s="306" t="s">
        <v>2271</v>
      </c>
      <c r="M1792" s="306" t="s">
        <v>2271</v>
      </c>
      <c r="N1792" s="306" t="s">
        <v>2271</v>
      </c>
      <c r="O1792" s="306" t="s">
        <v>2271</v>
      </c>
      <c r="P1792" s="306" t="s">
        <v>2271</v>
      </c>
      <c r="Q1792" s="306" t="s">
        <v>2271</v>
      </c>
      <c r="R1792" s="306" t="s">
        <v>2271</v>
      </c>
      <c r="S1792" s="306" t="s">
        <v>2271</v>
      </c>
      <c r="T1792" s="306" t="s">
        <v>2271</v>
      </c>
      <c r="U1792" s="306" t="s">
        <v>2271</v>
      </c>
      <c r="V1792" s="306" t="s">
        <v>2271</v>
      </c>
      <c r="W1792" s="306" t="s">
        <v>2271</v>
      </c>
      <c r="X1792" s="306" t="s">
        <v>2271</v>
      </c>
      <c r="Y1792" s="306" t="s">
        <v>2271</v>
      </c>
      <c r="Z1792" s="306" t="s">
        <v>2271</v>
      </c>
      <c r="AA1792" s="306" t="s">
        <v>2271</v>
      </c>
      <c r="AB1792" s="306" t="s">
        <v>2271</v>
      </c>
      <c r="AC1792" s="306" t="s">
        <v>2271</v>
      </c>
      <c r="AD1792" s="306" t="s">
        <v>2271</v>
      </c>
      <c r="AE1792" s="306" t="s">
        <v>2271</v>
      </c>
      <c r="AF1792" s="306" t="s">
        <v>2271</v>
      </c>
    </row>
    <row r="1793" spans="2:32" hidden="1" outlineLevel="1" x14ac:dyDescent="0.3">
      <c r="C1793" s="701" t="s">
        <v>172</v>
      </c>
      <c r="F1793" s="306" t="s">
        <v>3999</v>
      </c>
      <c r="G1793" s="306" t="s">
        <v>2271</v>
      </c>
      <c r="H1793" s="306" t="s">
        <v>2271</v>
      </c>
      <c r="I1793" s="306" t="s">
        <v>2271</v>
      </c>
      <c r="J1793" s="306" t="s">
        <v>2271</v>
      </c>
      <c r="K1793" s="306" t="s">
        <v>2271</v>
      </c>
      <c r="L1793" s="306" t="s">
        <v>2271</v>
      </c>
      <c r="M1793" s="306" t="s">
        <v>2271</v>
      </c>
      <c r="N1793" s="306" t="s">
        <v>2271</v>
      </c>
      <c r="O1793" s="306" t="s">
        <v>2271</v>
      </c>
      <c r="P1793" s="306" t="s">
        <v>2271</v>
      </c>
      <c r="Q1793" s="306" t="s">
        <v>2271</v>
      </c>
      <c r="R1793" s="306" t="s">
        <v>2271</v>
      </c>
      <c r="S1793" s="306" t="s">
        <v>2271</v>
      </c>
      <c r="T1793" s="306" t="s">
        <v>2271</v>
      </c>
      <c r="U1793" s="306" t="s">
        <v>2271</v>
      </c>
      <c r="V1793" s="306" t="s">
        <v>2271</v>
      </c>
      <c r="W1793" s="306" t="s">
        <v>2271</v>
      </c>
      <c r="X1793" s="306" t="s">
        <v>2271</v>
      </c>
      <c r="Y1793" s="306" t="s">
        <v>2271</v>
      </c>
      <c r="Z1793" s="306" t="s">
        <v>2271</v>
      </c>
      <c r="AA1793" s="306" t="s">
        <v>2271</v>
      </c>
      <c r="AB1793" s="306" t="s">
        <v>2271</v>
      </c>
      <c r="AC1793" s="306" t="s">
        <v>2271</v>
      </c>
      <c r="AD1793" s="306" t="s">
        <v>2271</v>
      </c>
      <c r="AE1793" s="306" t="s">
        <v>2271</v>
      </c>
      <c r="AF1793" s="306" t="s">
        <v>2271</v>
      </c>
    </row>
    <row r="1794" spans="2:32" hidden="1" outlineLevel="1" x14ac:dyDescent="0.3">
      <c r="C1794" s="701" t="s">
        <v>4394</v>
      </c>
      <c r="F1794" s="306" t="s">
        <v>4396</v>
      </c>
      <c r="G1794" s="306" t="s">
        <v>2271</v>
      </c>
      <c r="H1794" s="306" t="s">
        <v>2271</v>
      </c>
      <c r="I1794" s="306" t="s">
        <v>2271</v>
      </c>
      <c r="J1794" s="306" t="s">
        <v>2271</v>
      </c>
      <c r="K1794" s="306" t="s">
        <v>2271</v>
      </c>
      <c r="L1794" s="306" t="s">
        <v>2271</v>
      </c>
      <c r="M1794" s="306" t="s">
        <v>2271</v>
      </c>
      <c r="N1794" s="306" t="s">
        <v>2271</v>
      </c>
      <c r="O1794" s="306" t="s">
        <v>2271</v>
      </c>
      <c r="P1794" s="306" t="s">
        <v>2271</v>
      </c>
      <c r="Q1794" s="306" t="s">
        <v>2271</v>
      </c>
      <c r="R1794" s="306" t="s">
        <v>2271</v>
      </c>
      <c r="S1794" s="306" t="s">
        <v>2271</v>
      </c>
      <c r="T1794" s="306" t="s">
        <v>2271</v>
      </c>
      <c r="U1794" s="306" t="s">
        <v>2271</v>
      </c>
      <c r="V1794" s="306" t="s">
        <v>2271</v>
      </c>
      <c r="W1794" s="306" t="s">
        <v>2271</v>
      </c>
      <c r="X1794" s="306" t="s">
        <v>2271</v>
      </c>
      <c r="Y1794" s="306" t="s">
        <v>2271</v>
      </c>
      <c r="Z1794" s="306" t="s">
        <v>2271</v>
      </c>
      <c r="AA1794" s="306" t="s">
        <v>2271</v>
      </c>
      <c r="AB1794" s="306" t="s">
        <v>2271</v>
      </c>
      <c r="AC1794" s="306" t="s">
        <v>2271</v>
      </c>
      <c r="AD1794" s="306" t="s">
        <v>2271</v>
      </c>
      <c r="AE1794" s="306" t="s">
        <v>2271</v>
      </c>
      <c r="AF1794" s="306" t="s">
        <v>2271</v>
      </c>
    </row>
    <row r="1795" spans="2:32" hidden="1" outlineLevel="1" x14ac:dyDescent="0.3">
      <c r="C1795" s="701" t="s">
        <v>93</v>
      </c>
      <c r="F1795" s="306" t="s">
        <v>4000</v>
      </c>
      <c r="G1795" s="306" t="s">
        <v>2271</v>
      </c>
      <c r="H1795" s="306" t="s">
        <v>2271</v>
      </c>
      <c r="I1795" s="306" t="s">
        <v>2271</v>
      </c>
      <c r="J1795" s="306" t="s">
        <v>2271</v>
      </c>
      <c r="K1795" s="306" t="s">
        <v>2271</v>
      </c>
      <c r="L1795" s="306" t="s">
        <v>2271</v>
      </c>
      <c r="M1795" s="306" t="s">
        <v>2271</v>
      </c>
      <c r="N1795" s="306" t="s">
        <v>2271</v>
      </c>
      <c r="O1795" s="306" t="s">
        <v>2271</v>
      </c>
      <c r="P1795" s="306" t="s">
        <v>2271</v>
      </c>
      <c r="Q1795" s="306" t="s">
        <v>2271</v>
      </c>
      <c r="R1795" s="306" t="s">
        <v>2271</v>
      </c>
      <c r="S1795" s="306" t="s">
        <v>2271</v>
      </c>
      <c r="T1795" s="306" t="s">
        <v>2271</v>
      </c>
      <c r="U1795" s="306" t="s">
        <v>2271</v>
      </c>
      <c r="V1795" s="306" t="s">
        <v>2271</v>
      </c>
      <c r="W1795" s="306" t="s">
        <v>2271</v>
      </c>
      <c r="X1795" s="306" t="s">
        <v>2271</v>
      </c>
      <c r="Y1795" s="306" t="s">
        <v>2271</v>
      </c>
      <c r="Z1795" s="306" t="s">
        <v>2271</v>
      </c>
      <c r="AA1795" s="306" t="s">
        <v>2271</v>
      </c>
      <c r="AB1795" s="306" t="s">
        <v>2271</v>
      </c>
      <c r="AC1795" s="306" t="s">
        <v>2271</v>
      </c>
      <c r="AD1795" s="306" t="s">
        <v>2271</v>
      </c>
      <c r="AE1795" s="306" t="s">
        <v>2271</v>
      </c>
      <c r="AF1795" s="306" t="s">
        <v>2271</v>
      </c>
    </row>
    <row r="1796" spans="2:32" hidden="1" outlineLevel="1" x14ac:dyDescent="0.3">
      <c r="C1796" s="701" t="s">
        <v>201</v>
      </c>
      <c r="F1796" s="306" t="s">
        <v>4001</v>
      </c>
      <c r="G1796" s="306" t="s">
        <v>2271</v>
      </c>
      <c r="H1796" s="306" t="s">
        <v>2271</v>
      </c>
      <c r="I1796" s="306" t="s">
        <v>2271</v>
      </c>
      <c r="J1796" s="306" t="s">
        <v>2271</v>
      </c>
      <c r="K1796" s="306" t="s">
        <v>2271</v>
      </c>
      <c r="L1796" s="306" t="s">
        <v>2271</v>
      </c>
      <c r="M1796" s="306" t="s">
        <v>2271</v>
      </c>
      <c r="N1796" s="306" t="s">
        <v>2271</v>
      </c>
      <c r="O1796" s="306" t="s">
        <v>2271</v>
      </c>
      <c r="P1796" s="306" t="s">
        <v>2271</v>
      </c>
      <c r="Q1796" s="306" t="s">
        <v>2271</v>
      </c>
      <c r="R1796" s="306" t="s">
        <v>2271</v>
      </c>
      <c r="S1796" s="306" t="s">
        <v>2271</v>
      </c>
      <c r="T1796" s="306" t="s">
        <v>2271</v>
      </c>
      <c r="U1796" s="306" t="s">
        <v>2271</v>
      </c>
      <c r="V1796" s="306" t="s">
        <v>2271</v>
      </c>
      <c r="W1796" s="306" t="s">
        <v>2271</v>
      </c>
      <c r="X1796" s="306" t="s">
        <v>2271</v>
      </c>
      <c r="Y1796" s="306" t="s">
        <v>2271</v>
      </c>
      <c r="Z1796" s="306" t="s">
        <v>2271</v>
      </c>
      <c r="AA1796" s="306" t="s">
        <v>2271</v>
      </c>
      <c r="AB1796" s="306" t="s">
        <v>2271</v>
      </c>
      <c r="AC1796" s="306" t="s">
        <v>2271</v>
      </c>
      <c r="AD1796" s="306" t="s">
        <v>2271</v>
      </c>
      <c r="AE1796" s="306" t="s">
        <v>2271</v>
      </c>
      <c r="AF1796" s="306" t="s">
        <v>2271</v>
      </c>
    </row>
    <row r="1797" spans="2:32" collapsed="1" x14ac:dyDescent="0.3">
      <c r="C1797" s="701"/>
    </row>
    <row r="1798" spans="2:32" x14ac:dyDescent="0.3">
      <c r="B1798" s="638" t="s">
        <v>2314</v>
      </c>
      <c r="C1798" s="766" t="s">
        <v>4002</v>
      </c>
    </row>
    <row r="1799" spans="2:32" hidden="1" outlineLevel="1" x14ac:dyDescent="0.3">
      <c r="C1799" s="701"/>
      <c r="F1799" s="306"/>
      <c r="G1799" s="487" t="s">
        <v>240</v>
      </c>
      <c r="H1799" s="487" t="s">
        <v>241</v>
      </c>
      <c r="I1799" s="487" t="s">
        <v>242</v>
      </c>
      <c r="J1799" s="487" t="s">
        <v>243</v>
      </c>
      <c r="K1799" s="487" t="s">
        <v>244</v>
      </c>
      <c r="L1799" s="487" t="s">
        <v>245</v>
      </c>
      <c r="M1799" s="487" t="s">
        <v>246</v>
      </c>
      <c r="N1799" s="487" t="s">
        <v>247</v>
      </c>
      <c r="O1799" s="487" t="s">
        <v>248</v>
      </c>
      <c r="P1799" s="487" t="s">
        <v>249</v>
      </c>
      <c r="Q1799" s="487" t="s">
        <v>250</v>
      </c>
      <c r="R1799" s="487" t="s">
        <v>251</v>
      </c>
      <c r="S1799" s="487" t="s">
        <v>252</v>
      </c>
      <c r="T1799" s="487" t="s">
        <v>253</v>
      </c>
      <c r="U1799" s="487" t="s">
        <v>254</v>
      </c>
      <c r="V1799" s="487" t="s">
        <v>255</v>
      </c>
      <c r="W1799" s="487" t="s">
        <v>256</v>
      </c>
      <c r="X1799" s="487" t="s">
        <v>257</v>
      </c>
      <c r="Y1799" s="487" t="s">
        <v>258</v>
      </c>
      <c r="Z1799" s="487" t="s">
        <v>259</v>
      </c>
      <c r="AA1799" s="487" t="s">
        <v>260</v>
      </c>
      <c r="AB1799" s="487" t="s">
        <v>261</v>
      </c>
      <c r="AC1799" s="487" t="s">
        <v>262</v>
      </c>
      <c r="AD1799" s="487" t="s">
        <v>263</v>
      </c>
      <c r="AE1799" s="487" t="s">
        <v>264</v>
      </c>
      <c r="AF1799" s="487" t="s">
        <v>265</v>
      </c>
    </row>
    <row r="1800" spans="2:32" hidden="1" outlineLevel="1" x14ac:dyDescent="0.3">
      <c r="C1800" s="701" t="s">
        <v>806</v>
      </c>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306"/>
      <c r="AE1800" s="306"/>
      <c r="AF1800" s="306"/>
    </row>
    <row r="1801" spans="2:32" hidden="1" outlineLevel="1" x14ac:dyDescent="0.3">
      <c r="C1801" s="701" t="s">
        <v>167</v>
      </c>
      <c r="F1801" s="306" t="s">
        <v>4003</v>
      </c>
      <c r="G1801" s="306" t="s">
        <v>2271</v>
      </c>
      <c r="H1801" s="306" t="s">
        <v>2271</v>
      </c>
      <c r="I1801" s="306" t="s">
        <v>2271</v>
      </c>
      <c r="J1801" s="306" t="s">
        <v>2271</v>
      </c>
      <c r="K1801" s="306" t="s">
        <v>2271</v>
      </c>
      <c r="L1801" s="306" t="s">
        <v>2271</v>
      </c>
      <c r="M1801" s="306" t="s">
        <v>2271</v>
      </c>
      <c r="N1801" s="306" t="s">
        <v>2271</v>
      </c>
      <c r="O1801" s="306" t="s">
        <v>2271</v>
      </c>
      <c r="P1801" s="306" t="s">
        <v>2271</v>
      </c>
      <c r="Q1801" s="306" t="s">
        <v>2271</v>
      </c>
      <c r="R1801" s="306" t="s">
        <v>2271</v>
      </c>
      <c r="S1801" s="306" t="s">
        <v>2271</v>
      </c>
      <c r="T1801" s="306" t="s">
        <v>2271</v>
      </c>
      <c r="U1801" s="306" t="s">
        <v>2271</v>
      </c>
      <c r="V1801" s="306" t="s">
        <v>2271</v>
      </c>
      <c r="W1801" s="306" t="s">
        <v>2271</v>
      </c>
      <c r="X1801" s="306" t="s">
        <v>2271</v>
      </c>
      <c r="Y1801" s="306" t="s">
        <v>2271</v>
      </c>
      <c r="Z1801" s="306" t="s">
        <v>2271</v>
      </c>
      <c r="AA1801" s="306" t="s">
        <v>2271</v>
      </c>
      <c r="AB1801" s="306" t="s">
        <v>2271</v>
      </c>
      <c r="AC1801" s="306" t="s">
        <v>2271</v>
      </c>
      <c r="AD1801" s="306" t="s">
        <v>2271</v>
      </c>
      <c r="AE1801" s="306" t="s">
        <v>2271</v>
      </c>
      <c r="AF1801" s="306" t="s">
        <v>2271</v>
      </c>
    </row>
    <row r="1802" spans="2:32" hidden="1" outlineLevel="1" x14ac:dyDescent="0.3">
      <c r="C1802" s="701" t="s">
        <v>168</v>
      </c>
      <c r="F1802" s="306" t="s">
        <v>4004</v>
      </c>
      <c r="G1802" s="306" t="s">
        <v>2271</v>
      </c>
      <c r="H1802" s="306" t="s">
        <v>2271</v>
      </c>
      <c r="I1802" s="306" t="s">
        <v>2271</v>
      </c>
      <c r="J1802" s="306" t="s">
        <v>2271</v>
      </c>
      <c r="K1802" s="306" t="s">
        <v>2271</v>
      </c>
      <c r="L1802" s="306" t="s">
        <v>2271</v>
      </c>
      <c r="M1802" s="306" t="s">
        <v>2271</v>
      </c>
      <c r="N1802" s="306" t="s">
        <v>2271</v>
      </c>
      <c r="O1802" s="306" t="s">
        <v>2271</v>
      </c>
      <c r="P1802" s="306" t="s">
        <v>2271</v>
      </c>
      <c r="Q1802" s="306" t="s">
        <v>2271</v>
      </c>
      <c r="R1802" s="306" t="s">
        <v>2271</v>
      </c>
      <c r="S1802" s="306" t="s">
        <v>2271</v>
      </c>
      <c r="T1802" s="306" t="s">
        <v>2271</v>
      </c>
      <c r="U1802" s="306" t="s">
        <v>2271</v>
      </c>
      <c r="V1802" s="306" t="s">
        <v>2271</v>
      </c>
      <c r="W1802" s="306" t="s">
        <v>2271</v>
      </c>
      <c r="X1802" s="306" t="s">
        <v>2271</v>
      </c>
      <c r="Y1802" s="306" t="s">
        <v>2271</v>
      </c>
      <c r="Z1802" s="306" t="s">
        <v>2271</v>
      </c>
      <c r="AA1802" s="306" t="s">
        <v>2271</v>
      </c>
      <c r="AB1802" s="306" t="s">
        <v>2271</v>
      </c>
      <c r="AC1802" s="306" t="s">
        <v>2271</v>
      </c>
      <c r="AD1802" s="306" t="s">
        <v>2271</v>
      </c>
      <c r="AE1802" s="306" t="s">
        <v>2271</v>
      </c>
      <c r="AF1802" s="306" t="s">
        <v>2271</v>
      </c>
    </row>
    <row r="1803" spans="2:32" hidden="1" outlineLevel="1" x14ac:dyDescent="0.3">
      <c r="C1803" s="701" t="s">
        <v>169</v>
      </c>
      <c r="F1803" s="306" t="s">
        <v>4005</v>
      </c>
      <c r="G1803" s="306" t="s">
        <v>2271</v>
      </c>
      <c r="H1803" s="306" t="s">
        <v>2271</v>
      </c>
      <c r="I1803" s="306" t="s">
        <v>2271</v>
      </c>
      <c r="J1803" s="306" t="s">
        <v>2271</v>
      </c>
      <c r="K1803" s="306" t="s">
        <v>2271</v>
      </c>
      <c r="L1803" s="306" t="s">
        <v>2271</v>
      </c>
      <c r="M1803" s="306" t="s">
        <v>2271</v>
      </c>
      <c r="N1803" s="306" t="s">
        <v>2271</v>
      </c>
      <c r="O1803" s="306" t="s">
        <v>2271</v>
      </c>
      <c r="P1803" s="306" t="s">
        <v>2271</v>
      </c>
      <c r="Q1803" s="306" t="s">
        <v>2271</v>
      </c>
      <c r="R1803" s="306" t="s">
        <v>2271</v>
      </c>
      <c r="S1803" s="306" t="s">
        <v>2271</v>
      </c>
      <c r="T1803" s="306" t="s">
        <v>2271</v>
      </c>
      <c r="U1803" s="306" t="s">
        <v>2271</v>
      </c>
      <c r="V1803" s="306" t="s">
        <v>2271</v>
      </c>
      <c r="W1803" s="306" t="s">
        <v>2271</v>
      </c>
      <c r="X1803" s="306" t="s">
        <v>2271</v>
      </c>
      <c r="Y1803" s="306" t="s">
        <v>2271</v>
      </c>
      <c r="Z1803" s="306" t="s">
        <v>2271</v>
      </c>
      <c r="AA1803" s="306" t="s">
        <v>2271</v>
      </c>
      <c r="AB1803" s="306" t="s">
        <v>2271</v>
      </c>
      <c r="AC1803" s="306" t="s">
        <v>2271</v>
      </c>
      <c r="AD1803" s="306" t="s">
        <v>2271</v>
      </c>
      <c r="AE1803" s="306" t="s">
        <v>2271</v>
      </c>
      <c r="AF1803" s="306" t="s">
        <v>2271</v>
      </c>
    </row>
    <row r="1804" spans="2:32" hidden="1" outlineLevel="1" x14ac:dyDescent="0.3">
      <c r="C1804" s="701" t="s">
        <v>170</v>
      </c>
      <c r="F1804" s="306" t="s">
        <v>4006</v>
      </c>
      <c r="G1804" s="306" t="s">
        <v>2271</v>
      </c>
      <c r="H1804" s="306" t="s">
        <v>2271</v>
      </c>
      <c r="I1804" s="306" t="s">
        <v>2271</v>
      </c>
      <c r="J1804" s="306" t="s">
        <v>2271</v>
      </c>
      <c r="K1804" s="306" t="s">
        <v>2271</v>
      </c>
      <c r="L1804" s="306" t="s">
        <v>2271</v>
      </c>
      <c r="M1804" s="306" t="s">
        <v>2271</v>
      </c>
      <c r="N1804" s="306" t="s">
        <v>2271</v>
      </c>
      <c r="O1804" s="306" t="s">
        <v>2271</v>
      </c>
      <c r="P1804" s="306" t="s">
        <v>2271</v>
      </c>
      <c r="Q1804" s="306" t="s">
        <v>2271</v>
      </c>
      <c r="R1804" s="306" t="s">
        <v>2271</v>
      </c>
      <c r="S1804" s="306" t="s">
        <v>2271</v>
      </c>
      <c r="T1804" s="306" t="s">
        <v>2271</v>
      </c>
      <c r="U1804" s="306" t="s">
        <v>2271</v>
      </c>
      <c r="V1804" s="306" t="s">
        <v>2271</v>
      </c>
      <c r="W1804" s="306" t="s">
        <v>2271</v>
      </c>
      <c r="X1804" s="306" t="s">
        <v>2271</v>
      </c>
      <c r="Y1804" s="306" t="s">
        <v>2271</v>
      </c>
      <c r="Z1804" s="306" t="s">
        <v>2271</v>
      </c>
      <c r="AA1804" s="306" t="s">
        <v>2271</v>
      </c>
      <c r="AB1804" s="306" t="s">
        <v>2271</v>
      </c>
      <c r="AC1804" s="306" t="s">
        <v>2271</v>
      </c>
      <c r="AD1804" s="306" t="s">
        <v>2271</v>
      </c>
      <c r="AE1804" s="306" t="s">
        <v>2271</v>
      </c>
      <c r="AF1804" s="306" t="s">
        <v>2271</v>
      </c>
    </row>
    <row r="1805" spans="2:32" hidden="1" outlineLevel="1" x14ac:dyDescent="0.3">
      <c r="C1805" s="701" t="s">
        <v>171</v>
      </c>
      <c r="F1805" s="306" t="s">
        <v>4007</v>
      </c>
      <c r="G1805" s="306" t="s">
        <v>2271</v>
      </c>
      <c r="H1805" s="306" t="s">
        <v>2271</v>
      </c>
      <c r="I1805" s="306" t="s">
        <v>2271</v>
      </c>
      <c r="J1805" s="306" t="s">
        <v>2271</v>
      </c>
      <c r="K1805" s="306" t="s">
        <v>2271</v>
      </c>
      <c r="L1805" s="306" t="s">
        <v>2271</v>
      </c>
      <c r="M1805" s="306" t="s">
        <v>2271</v>
      </c>
      <c r="N1805" s="306" t="s">
        <v>2271</v>
      </c>
      <c r="O1805" s="306" t="s">
        <v>2271</v>
      </c>
      <c r="P1805" s="306" t="s">
        <v>2271</v>
      </c>
      <c r="Q1805" s="306" t="s">
        <v>2271</v>
      </c>
      <c r="R1805" s="306" t="s">
        <v>2271</v>
      </c>
      <c r="S1805" s="306" t="s">
        <v>2271</v>
      </c>
      <c r="T1805" s="306" t="s">
        <v>2271</v>
      </c>
      <c r="U1805" s="306" t="s">
        <v>2271</v>
      </c>
      <c r="V1805" s="306" t="s">
        <v>2271</v>
      </c>
      <c r="W1805" s="306" t="s">
        <v>2271</v>
      </c>
      <c r="X1805" s="306" t="s">
        <v>2271</v>
      </c>
      <c r="Y1805" s="306" t="s">
        <v>2271</v>
      </c>
      <c r="Z1805" s="306" t="s">
        <v>2271</v>
      </c>
      <c r="AA1805" s="306" t="s">
        <v>2271</v>
      </c>
      <c r="AB1805" s="306" t="s">
        <v>2271</v>
      </c>
      <c r="AC1805" s="306" t="s">
        <v>2271</v>
      </c>
      <c r="AD1805" s="306" t="s">
        <v>2271</v>
      </c>
      <c r="AE1805" s="306" t="s">
        <v>2271</v>
      </c>
      <c r="AF1805" s="306" t="s">
        <v>2271</v>
      </c>
    </row>
    <row r="1806" spans="2:32" hidden="1" outlineLevel="1" x14ac:dyDescent="0.3">
      <c r="C1806" s="701" t="s">
        <v>172</v>
      </c>
      <c r="F1806" s="306" t="s">
        <v>4008</v>
      </c>
      <c r="G1806" s="306" t="s">
        <v>2271</v>
      </c>
      <c r="H1806" s="306" t="s">
        <v>2271</v>
      </c>
      <c r="I1806" s="306" t="s">
        <v>2271</v>
      </c>
      <c r="J1806" s="306" t="s">
        <v>2271</v>
      </c>
      <c r="K1806" s="306" t="s">
        <v>2271</v>
      </c>
      <c r="L1806" s="306" t="s">
        <v>2271</v>
      </c>
      <c r="M1806" s="306" t="s">
        <v>2271</v>
      </c>
      <c r="N1806" s="306" t="s">
        <v>2271</v>
      </c>
      <c r="O1806" s="306" t="s">
        <v>2271</v>
      </c>
      <c r="P1806" s="306" t="s">
        <v>2271</v>
      </c>
      <c r="Q1806" s="306" t="s">
        <v>2271</v>
      </c>
      <c r="R1806" s="306" t="s">
        <v>2271</v>
      </c>
      <c r="S1806" s="306" t="s">
        <v>2271</v>
      </c>
      <c r="T1806" s="306" t="s">
        <v>2271</v>
      </c>
      <c r="U1806" s="306" t="s">
        <v>2271</v>
      </c>
      <c r="V1806" s="306" t="s">
        <v>2271</v>
      </c>
      <c r="W1806" s="306" t="s">
        <v>2271</v>
      </c>
      <c r="X1806" s="306" t="s">
        <v>2271</v>
      </c>
      <c r="Y1806" s="306" t="s">
        <v>2271</v>
      </c>
      <c r="Z1806" s="306" t="s">
        <v>2271</v>
      </c>
      <c r="AA1806" s="306" t="s">
        <v>2271</v>
      </c>
      <c r="AB1806" s="306" t="s">
        <v>2271</v>
      </c>
      <c r="AC1806" s="306" t="s">
        <v>2271</v>
      </c>
      <c r="AD1806" s="306" t="s">
        <v>2271</v>
      </c>
      <c r="AE1806" s="306" t="s">
        <v>2271</v>
      </c>
      <c r="AF1806" s="306" t="s">
        <v>2271</v>
      </c>
    </row>
    <row r="1807" spans="2:32" hidden="1" outlineLevel="1" x14ac:dyDescent="0.3">
      <c r="C1807" s="701" t="s">
        <v>4394</v>
      </c>
      <c r="F1807" s="306" t="s">
        <v>4397</v>
      </c>
      <c r="G1807" s="306" t="s">
        <v>2271</v>
      </c>
      <c r="H1807" s="306" t="s">
        <v>2271</v>
      </c>
      <c r="I1807" s="306" t="s">
        <v>2271</v>
      </c>
      <c r="J1807" s="306" t="s">
        <v>2271</v>
      </c>
      <c r="K1807" s="306" t="s">
        <v>2271</v>
      </c>
      <c r="L1807" s="306" t="s">
        <v>2271</v>
      </c>
      <c r="M1807" s="306" t="s">
        <v>2271</v>
      </c>
      <c r="N1807" s="306" t="s">
        <v>2271</v>
      </c>
      <c r="O1807" s="306" t="s">
        <v>2271</v>
      </c>
      <c r="P1807" s="306" t="s">
        <v>2271</v>
      </c>
      <c r="Q1807" s="306" t="s">
        <v>2271</v>
      </c>
      <c r="R1807" s="306" t="s">
        <v>2271</v>
      </c>
      <c r="S1807" s="306" t="s">
        <v>2271</v>
      </c>
      <c r="T1807" s="306" t="s">
        <v>2271</v>
      </c>
      <c r="U1807" s="306" t="s">
        <v>2271</v>
      </c>
      <c r="V1807" s="306" t="s">
        <v>2271</v>
      </c>
      <c r="W1807" s="306" t="s">
        <v>2271</v>
      </c>
      <c r="X1807" s="306" t="s">
        <v>2271</v>
      </c>
      <c r="Y1807" s="306" t="s">
        <v>2271</v>
      </c>
      <c r="Z1807" s="306" t="s">
        <v>2271</v>
      </c>
      <c r="AA1807" s="306" t="s">
        <v>2271</v>
      </c>
      <c r="AB1807" s="306" t="s">
        <v>2271</v>
      </c>
      <c r="AC1807" s="306" t="s">
        <v>2271</v>
      </c>
      <c r="AD1807" s="306" t="s">
        <v>2271</v>
      </c>
      <c r="AE1807" s="306" t="s">
        <v>2271</v>
      </c>
      <c r="AF1807" s="306" t="s">
        <v>2271</v>
      </c>
    </row>
    <row r="1808" spans="2:32" hidden="1" outlineLevel="1" x14ac:dyDescent="0.3">
      <c r="C1808" s="701" t="s">
        <v>93</v>
      </c>
      <c r="F1808" s="306" t="s">
        <v>4009</v>
      </c>
      <c r="G1808" s="306" t="s">
        <v>2271</v>
      </c>
      <c r="H1808" s="306" t="s">
        <v>2271</v>
      </c>
      <c r="I1808" s="306" t="s">
        <v>2271</v>
      </c>
      <c r="J1808" s="306" t="s">
        <v>2271</v>
      </c>
      <c r="K1808" s="306" t="s">
        <v>2271</v>
      </c>
      <c r="L1808" s="306" t="s">
        <v>2271</v>
      </c>
      <c r="M1808" s="306" t="s">
        <v>2271</v>
      </c>
      <c r="N1808" s="306" t="s">
        <v>2271</v>
      </c>
      <c r="O1808" s="306" t="s">
        <v>2271</v>
      </c>
      <c r="P1808" s="306" t="s">
        <v>2271</v>
      </c>
      <c r="Q1808" s="306" t="s">
        <v>2271</v>
      </c>
      <c r="R1808" s="306" t="s">
        <v>2271</v>
      </c>
      <c r="S1808" s="306" t="s">
        <v>2271</v>
      </c>
      <c r="T1808" s="306" t="s">
        <v>2271</v>
      </c>
      <c r="U1808" s="306" t="s">
        <v>2271</v>
      </c>
      <c r="V1808" s="306" t="s">
        <v>2271</v>
      </c>
      <c r="W1808" s="306" t="s">
        <v>2271</v>
      </c>
      <c r="X1808" s="306" t="s">
        <v>2271</v>
      </c>
      <c r="Y1808" s="306" t="s">
        <v>2271</v>
      </c>
      <c r="Z1808" s="306" t="s">
        <v>2271</v>
      </c>
      <c r="AA1808" s="306" t="s">
        <v>2271</v>
      </c>
      <c r="AB1808" s="306" t="s">
        <v>2271</v>
      </c>
      <c r="AC1808" s="306" t="s">
        <v>2271</v>
      </c>
      <c r="AD1808" s="306" t="s">
        <v>2271</v>
      </c>
      <c r="AE1808" s="306" t="s">
        <v>2271</v>
      </c>
      <c r="AF1808" s="306" t="s">
        <v>2271</v>
      </c>
    </row>
    <row r="1809" spans="3:32" hidden="1" outlineLevel="1" x14ac:dyDescent="0.3">
      <c r="C1809" s="701" t="s">
        <v>807</v>
      </c>
      <c r="F1809" s="306" t="s">
        <v>4010</v>
      </c>
      <c r="G1809" s="306" t="s">
        <v>2271</v>
      </c>
      <c r="H1809" s="306" t="s">
        <v>2271</v>
      </c>
      <c r="I1809" s="306" t="s">
        <v>2271</v>
      </c>
      <c r="J1809" s="306" t="s">
        <v>2271</v>
      </c>
      <c r="K1809" s="306" t="s">
        <v>2271</v>
      </c>
      <c r="L1809" s="306" t="s">
        <v>2271</v>
      </c>
      <c r="M1809" s="306" t="s">
        <v>2271</v>
      </c>
      <c r="N1809" s="306" t="s">
        <v>2271</v>
      </c>
      <c r="O1809" s="306" t="s">
        <v>2271</v>
      </c>
      <c r="P1809" s="306" t="s">
        <v>2271</v>
      </c>
      <c r="Q1809" s="306" t="s">
        <v>2271</v>
      </c>
      <c r="R1809" s="306" t="s">
        <v>2271</v>
      </c>
      <c r="S1809" s="306" t="s">
        <v>2271</v>
      </c>
      <c r="T1809" s="306" t="s">
        <v>2271</v>
      </c>
      <c r="U1809" s="306" t="s">
        <v>2271</v>
      </c>
      <c r="V1809" s="306" t="s">
        <v>2271</v>
      </c>
      <c r="W1809" s="306" t="s">
        <v>2271</v>
      </c>
      <c r="X1809" s="306" t="s">
        <v>2271</v>
      </c>
      <c r="Y1809" s="306" t="s">
        <v>2271</v>
      </c>
      <c r="Z1809" s="306" t="s">
        <v>2271</v>
      </c>
      <c r="AA1809" s="306" t="s">
        <v>2271</v>
      </c>
      <c r="AB1809" s="306" t="s">
        <v>2271</v>
      </c>
      <c r="AC1809" s="306" t="s">
        <v>2271</v>
      </c>
      <c r="AD1809" s="306" t="s">
        <v>2271</v>
      </c>
      <c r="AE1809" s="306" t="s">
        <v>2271</v>
      </c>
      <c r="AF1809" s="306" t="s">
        <v>2271</v>
      </c>
    </row>
    <row r="1810" spans="3:32" hidden="1" outlineLevel="1" x14ac:dyDescent="0.3">
      <c r="C1810" s="701" t="s">
        <v>808</v>
      </c>
      <c r="F1810" s="306"/>
      <c r="G1810" s="306"/>
      <c r="H1810" s="306"/>
      <c r="I1810" s="306"/>
      <c r="J1810" s="306"/>
      <c r="K1810" s="306"/>
      <c r="L1810" s="306"/>
      <c r="M1810" s="306"/>
      <c r="N1810" s="306"/>
      <c r="O1810" s="306"/>
      <c r="P1810" s="306"/>
      <c r="Q1810" s="306"/>
      <c r="R1810" s="306"/>
      <c r="S1810" s="306"/>
      <c r="T1810" s="306"/>
      <c r="U1810" s="306"/>
      <c r="V1810" s="306"/>
      <c r="W1810" s="306"/>
      <c r="X1810" s="306"/>
      <c r="Y1810" s="306"/>
      <c r="Z1810" s="306"/>
      <c r="AA1810" s="306"/>
      <c r="AB1810" s="306"/>
      <c r="AC1810" s="306"/>
      <c r="AD1810" s="306"/>
      <c r="AE1810" s="306"/>
      <c r="AF1810" s="306"/>
    </row>
    <row r="1811" spans="3:32" hidden="1" outlineLevel="1" x14ac:dyDescent="0.3">
      <c r="C1811" s="701" t="s">
        <v>167</v>
      </c>
      <c r="F1811" s="306" t="s">
        <v>4011</v>
      </c>
      <c r="G1811" s="306" t="s">
        <v>2271</v>
      </c>
      <c r="H1811" s="306" t="s">
        <v>2271</v>
      </c>
      <c r="I1811" s="306" t="s">
        <v>2271</v>
      </c>
      <c r="J1811" s="306" t="s">
        <v>2271</v>
      </c>
      <c r="K1811" s="306" t="s">
        <v>2271</v>
      </c>
      <c r="L1811" s="306" t="s">
        <v>2271</v>
      </c>
      <c r="M1811" s="306" t="s">
        <v>2271</v>
      </c>
      <c r="N1811" s="306" t="s">
        <v>2271</v>
      </c>
      <c r="O1811" s="306" t="s">
        <v>2271</v>
      </c>
      <c r="P1811" s="306" t="s">
        <v>2271</v>
      </c>
      <c r="Q1811" s="306" t="s">
        <v>2271</v>
      </c>
      <c r="R1811" s="306" t="s">
        <v>2271</v>
      </c>
      <c r="S1811" s="306" t="s">
        <v>2271</v>
      </c>
      <c r="T1811" s="306" t="s">
        <v>2271</v>
      </c>
      <c r="U1811" s="306" t="s">
        <v>2271</v>
      </c>
      <c r="V1811" s="306" t="s">
        <v>2271</v>
      </c>
      <c r="W1811" s="306" t="s">
        <v>2271</v>
      </c>
      <c r="X1811" s="306" t="s">
        <v>2271</v>
      </c>
      <c r="Y1811" s="306" t="s">
        <v>2271</v>
      </c>
      <c r="Z1811" s="306" t="s">
        <v>2271</v>
      </c>
      <c r="AA1811" s="306" t="s">
        <v>2271</v>
      </c>
      <c r="AB1811" s="306" t="s">
        <v>2271</v>
      </c>
      <c r="AC1811" s="306" t="s">
        <v>2271</v>
      </c>
      <c r="AD1811" s="306" t="s">
        <v>2271</v>
      </c>
      <c r="AE1811" s="306" t="s">
        <v>2271</v>
      </c>
      <c r="AF1811" s="306" t="s">
        <v>2271</v>
      </c>
    </row>
    <row r="1812" spans="3:32" hidden="1" outlineLevel="1" x14ac:dyDescent="0.3">
      <c r="C1812" s="701" t="s">
        <v>168</v>
      </c>
      <c r="F1812" s="306" t="s">
        <v>4012</v>
      </c>
      <c r="G1812" s="306" t="s">
        <v>2271</v>
      </c>
      <c r="H1812" s="306" t="s">
        <v>2271</v>
      </c>
      <c r="I1812" s="306" t="s">
        <v>2271</v>
      </c>
      <c r="J1812" s="306" t="s">
        <v>2271</v>
      </c>
      <c r="K1812" s="306" t="s">
        <v>2271</v>
      </c>
      <c r="L1812" s="306" t="s">
        <v>2271</v>
      </c>
      <c r="M1812" s="306" t="s">
        <v>2271</v>
      </c>
      <c r="N1812" s="306" t="s">
        <v>2271</v>
      </c>
      <c r="O1812" s="306" t="s">
        <v>2271</v>
      </c>
      <c r="P1812" s="306" t="s">
        <v>2271</v>
      </c>
      <c r="Q1812" s="306" t="s">
        <v>2271</v>
      </c>
      <c r="R1812" s="306" t="s">
        <v>2271</v>
      </c>
      <c r="S1812" s="306" t="s">
        <v>2271</v>
      </c>
      <c r="T1812" s="306" t="s">
        <v>2271</v>
      </c>
      <c r="U1812" s="306" t="s">
        <v>2271</v>
      </c>
      <c r="V1812" s="306" t="s">
        <v>2271</v>
      </c>
      <c r="W1812" s="306" t="s">
        <v>2271</v>
      </c>
      <c r="X1812" s="306" t="s">
        <v>2271</v>
      </c>
      <c r="Y1812" s="306" t="s">
        <v>2271</v>
      </c>
      <c r="Z1812" s="306" t="s">
        <v>2271</v>
      </c>
      <c r="AA1812" s="306" t="s">
        <v>2271</v>
      </c>
      <c r="AB1812" s="306" t="s">
        <v>2271</v>
      </c>
      <c r="AC1812" s="306" t="s">
        <v>2271</v>
      </c>
      <c r="AD1812" s="306" t="s">
        <v>2271</v>
      </c>
      <c r="AE1812" s="306" t="s">
        <v>2271</v>
      </c>
      <c r="AF1812" s="306" t="s">
        <v>2271</v>
      </c>
    </row>
    <row r="1813" spans="3:32" hidden="1" outlineLevel="1" x14ac:dyDescent="0.3">
      <c r="C1813" s="701" t="s">
        <v>169</v>
      </c>
      <c r="F1813" s="306" t="s">
        <v>4013</v>
      </c>
      <c r="G1813" s="306" t="s">
        <v>2271</v>
      </c>
      <c r="H1813" s="306" t="s">
        <v>2271</v>
      </c>
      <c r="I1813" s="306" t="s">
        <v>2271</v>
      </c>
      <c r="J1813" s="306" t="s">
        <v>2271</v>
      </c>
      <c r="K1813" s="306" t="s">
        <v>2271</v>
      </c>
      <c r="L1813" s="306" t="s">
        <v>2271</v>
      </c>
      <c r="M1813" s="306" t="s">
        <v>2271</v>
      </c>
      <c r="N1813" s="306" t="s">
        <v>2271</v>
      </c>
      <c r="O1813" s="306" t="s">
        <v>2271</v>
      </c>
      <c r="P1813" s="306" t="s">
        <v>2271</v>
      </c>
      <c r="Q1813" s="306" t="s">
        <v>2271</v>
      </c>
      <c r="R1813" s="306" t="s">
        <v>2271</v>
      </c>
      <c r="S1813" s="306" t="s">
        <v>2271</v>
      </c>
      <c r="T1813" s="306" t="s">
        <v>2271</v>
      </c>
      <c r="U1813" s="306" t="s">
        <v>2271</v>
      </c>
      <c r="V1813" s="306" t="s">
        <v>2271</v>
      </c>
      <c r="W1813" s="306" t="s">
        <v>2271</v>
      </c>
      <c r="X1813" s="306" t="s">
        <v>2271</v>
      </c>
      <c r="Y1813" s="306" t="s">
        <v>2271</v>
      </c>
      <c r="Z1813" s="306" t="s">
        <v>2271</v>
      </c>
      <c r="AA1813" s="306" t="s">
        <v>2271</v>
      </c>
      <c r="AB1813" s="306" t="s">
        <v>2271</v>
      </c>
      <c r="AC1813" s="306" t="s">
        <v>2271</v>
      </c>
      <c r="AD1813" s="306" t="s">
        <v>2271</v>
      </c>
      <c r="AE1813" s="306" t="s">
        <v>2271</v>
      </c>
      <c r="AF1813" s="306" t="s">
        <v>2271</v>
      </c>
    </row>
    <row r="1814" spans="3:32" hidden="1" outlineLevel="1" x14ac:dyDescent="0.3">
      <c r="C1814" s="701" t="s">
        <v>170</v>
      </c>
      <c r="F1814" s="306" t="s">
        <v>4014</v>
      </c>
      <c r="G1814" s="306" t="s">
        <v>2271</v>
      </c>
      <c r="H1814" s="306" t="s">
        <v>2271</v>
      </c>
      <c r="I1814" s="306" t="s">
        <v>2271</v>
      </c>
      <c r="J1814" s="306" t="s">
        <v>2271</v>
      </c>
      <c r="K1814" s="306" t="s">
        <v>2271</v>
      </c>
      <c r="L1814" s="306" t="s">
        <v>2271</v>
      </c>
      <c r="M1814" s="306" t="s">
        <v>2271</v>
      </c>
      <c r="N1814" s="306" t="s">
        <v>2271</v>
      </c>
      <c r="O1814" s="306" t="s">
        <v>2271</v>
      </c>
      <c r="P1814" s="306" t="s">
        <v>2271</v>
      </c>
      <c r="Q1814" s="306" t="s">
        <v>2271</v>
      </c>
      <c r="R1814" s="306" t="s">
        <v>2271</v>
      </c>
      <c r="S1814" s="306" t="s">
        <v>2271</v>
      </c>
      <c r="T1814" s="306" t="s">
        <v>2271</v>
      </c>
      <c r="U1814" s="306" t="s">
        <v>2271</v>
      </c>
      <c r="V1814" s="306" t="s">
        <v>2271</v>
      </c>
      <c r="W1814" s="306" t="s">
        <v>2271</v>
      </c>
      <c r="X1814" s="306" t="s">
        <v>2271</v>
      </c>
      <c r="Y1814" s="306" t="s">
        <v>2271</v>
      </c>
      <c r="Z1814" s="306" t="s">
        <v>2271</v>
      </c>
      <c r="AA1814" s="306" t="s">
        <v>2271</v>
      </c>
      <c r="AB1814" s="306" t="s">
        <v>2271</v>
      </c>
      <c r="AC1814" s="306" t="s">
        <v>2271</v>
      </c>
      <c r="AD1814" s="306" t="s">
        <v>2271</v>
      </c>
      <c r="AE1814" s="306" t="s">
        <v>2271</v>
      </c>
      <c r="AF1814" s="306" t="s">
        <v>2271</v>
      </c>
    </row>
    <row r="1815" spans="3:32" hidden="1" outlineLevel="1" x14ac:dyDescent="0.3">
      <c r="C1815" s="701" t="s">
        <v>171</v>
      </c>
      <c r="F1815" s="306" t="s">
        <v>4015</v>
      </c>
      <c r="G1815" s="306" t="s">
        <v>2271</v>
      </c>
      <c r="H1815" s="306" t="s">
        <v>2271</v>
      </c>
      <c r="I1815" s="306" t="s">
        <v>2271</v>
      </c>
      <c r="J1815" s="306" t="s">
        <v>2271</v>
      </c>
      <c r="K1815" s="306" t="s">
        <v>2271</v>
      </c>
      <c r="L1815" s="306" t="s">
        <v>2271</v>
      </c>
      <c r="M1815" s="306" t="s">
        <v>2271</v>
      </c>
      <c r="N1815" s="306" t="s">
        <v>2271</v>
      </c>
      <c r="O1815" s="306" t="s">
        <v>2271</v>
      </c>
      <c r="P1815" s="306" t="s">
        <v>2271</v>
      </c>
      <c r="Q1815" s="306" t="s">
        <v>2271</v>
      </c>
      <c r="R1815" s="306" t="s">
        <v>2271</v>
      </c>
      <c r="S1815" s="306" t="s">
        <v>2271</v>
      </c>
      <c r="T1815" s="306" t="s">
        <v>2271</v>
      </c>
      <c r="U1815" s="306" t="s">
        <v>2271</v>
      </c>
      <c r="V1815" s="306" t="s">
        <v>2271</v>
      </c>
      <c r="W1815" s="306" t="s">
        <v>2271</v>
      </c>
      <c r="X1815" s="306" t="s">
        <v>2271</v>
      </c>
      <c r="Y1815" s="306" t="s">
        <v>2271</v>
      </c>
      <c r="Z1815" s="306" t="s">
        <v>2271</v>
      </c>
      <c r="AA1815" s="306" t="s">
        <v>2271</v>
      </c>
      <c r="AB1815" s="306" t="s">
        <v>2271</v>
      </c>
      <c r="AC1815" s="306" t="s">
        <v>2271</v>
      </c>
      <c r="AD1815" s="306" t="s">
        <v>2271</v>
      </c>
      <c r="AE1815" s="306" t="s">
        <v>2271</v>
      </c>
      <c r="AF1815" s="306" t="s">
        <v>2271</v>
      </c>
    </row>
    <row r="1816" spans="3:32" ht="13.5" hidden="1" customHeight="1" outlineLevel="1" x14ac:dyDescent="0.3">
      <c r="C1816" s="701" t="s">
        <v>172</v>
      </c>
      <c r="F1816" s="306" t="s">
        <v>4016</v>
      </c>
      <c r="G1816" s="306" t="s">
        <v>2271</v>
      </c>
      <c r="H1816" s="306" t="s">
        <v>2271</v>
      </c>
      <c r="I1816" s="306" t="s">
        <v>2271</v>
      </c>
      <c r="J1816" s="306" t="s">
        <v>2271</v>
      </c>
      <c r="K1816" s="306" t="s">
        <v>2271</v>
      </c>
      <c r="L1816" s="306" t="s">
        <v>2271</v>
      </c>
      <c r="M1816" s="306" t="s">
        <v>2271</v>
      </c>
      <c r="N1816" s="306" t="s">
        <v>2271</v>
      </c>
      <c r="O1816" s="306" t="s">
        <v>2271</v>
      </c>
      <c r="P1816" s="306" t="s">
        <v>2271</v>
      </c>
      <c r="Q1816" s="306" t="s">
        <v>2271</v>
      </c>
      <c r="R1816" s="306" t="s">
        <v>2271</v>
      </c>
      <c r="S1816" s="306" t="s">
        <v>2271</v>
      </c>
      <c r="T1816" s="306" t="s">
        <v>2271</v>
      </c>
      <c r="U1816" s="306" t="s">
        <v>2271</v>
      </c>
      <c r="V1816" s="306" t="s">
        <v>2271</v>
      </c>
      <c r="W1816" s="306" t="s">
        <v>2271</v>
      </c>
      <c r="X1816" s="306" t="s">
        <v>2271</v>
      </c>
      <c r="Y1816" s="306" t="s">
        <v>2271</v>
      </c>
      <c r="Z1816" s="306" t="s">
        <v>2271</v>
      </c>
      <c r="AA1816" s="306" t="s">
        <v>2271</v>
      </c>
      <c r="AB1816" s="306" t="s">
        <v>2271</v>
      </c>
      <c r="AC1816" s="306" t="s">
        <v>2271</v>
      </c>
      <c r="AD1816" s="306" t="s">
        <v>2271</v>
      </c>
      <c r="AE1816" s="306" t="s">
        <v>2271</v>
      </c>
      <c r="AF1816" s="306" t="s">
        <v>2271</v>
      </c>
    </row>
    <row r="1817" spans="3:32" ht="13.5" hidden="1" customHeight="1" outlineLevel="1" x14ac:dyDescent="0.3">
      <c r="C1817" s="701" t="s">
        <v>4394</v>
      </c>
      <c r="F1817" s="306" t="s">
        <v>4398</v>
      </c>
      <c r="G1817" s="306" t="s">
        <v>2271</v>
      </c>
      <c r="H1817" s="306" t="s">
        <v>2271</v>
      </c>
      <c r="I1817" s="306" t="s">
        <v>2271</v>
      </c>
      <c r="J1817" s="306" t="s">
        <v>2271</v>
      </c>
      <c r="K1817" s="306" t="s">
        <v>2271</v>
      </c>
      <c r="L1817" s="306" t="s">
        <v>2271</v>
      </c>
      <c r="M1817" s="306" t="s">
        <v>2271</v>
      </c>
      <c r="N1817" s="306" t="s">
        <v>2271</v>
      </c>
      <c r="O1817" s="306" t="s">
        <v>2271</v>
      </c>
      <c r="P1817" s="306" t="s">
        <v>2271</v>
      </c>
      <c r="Q1817" s="306" t="s">
        <v>2271</v>
      </c>
      <c r="R1817" s="306" t="s">
        <v>2271</v>
      </c>
      <c r="S1817" s="306" t="s">
        <v>2271</v>
      </c>
      <c r="T1817" s="306" t="s">
        <v>2271</v>
      </c>
      <c r="U1817" s="306" t="s">
        <v>2271</v>
      </c>
      <c r="V1817" s="306" t="s">
        <v>2271</v>
      </c>
      <c r="W1817" s="306" t="s">
        <v>2271</v>
      </c>
      <c r="X1817" s="306" t="s">
        <v>2271</v>
      </c>
      <c r="Y1817" s="306" t="s">
        <v>2271</v>
      </c>
      <c r="Z1817" s="306" t="s">
        <v>2271</v>
      </c>
      <c r="AA1817" s="306" t="s">
        <v>2271</v>
      </c>
      <c r="AB1817" s="306" t="s">
        <v>2271</v>
      </c>
      <c r="AC1817" s="306" t="s">
        <v>2271</v>
      </c>
      <c r="AD1817" s="306" t="s">
        <v>2271</v>
      </c>
      <c r="AE1817" s="306" t="s">
        <v>2271</v>
      </c>
      <c r="AF1817" s="306" t="s">
        <v>2271</v>
      </c>
    </row>
    <row r="1818" spans="3:32" hidden="1" outlineLevel="1" x14ac:dyDescent="0.3">
      <c r="C1818" s="701" t="s">
        <v>93</v>
      </c>
      <c r="F1818" s="306" t="s">
        <v>4017</v>
      </c>
      <c r="G1818" s="306" t="s">
        <v>2271</v>
      </c>
      <c r="H1818" s="306" t="s">
        <v>2271</v>
      </c>
      <c r="I1818" s="306" t="s">
        <v>2271</v>
      </c>
      <c r="J1818" s="306" t="s">
        <v>2271</v>
      </c>
      <c r="K1818" s="306" t="s">
        <v>2271</v>
      </c>
      <c r="L1818" s="306" t="s">
        <v>2271</v>
      </c>
      <c r="M1818" s="306" t="s">
        <v>2271</v>
      </c>
      <c r="N1818" s="306" t="s">
        <v>2271</v>
      </c>
      <c r="O1818" s="306" t="s">
        <v>2271</v>
      </c>
      <c r="P1818" s="306" t="s">
        <v>2271</v>
      </c>
      <c r="Q1818" s="306" t="s">
        <v>2271</v>
      </c>
      <c r="R1818" s="306" t="s">
        <v>2271</v>
      </c>
      <c r="S1818" s="306" t="s">
        <v>2271</v>
      </c>
      <c r="T1818" s="306" t="s">
        <v>2271</v>
      </c>
      <c r="U1818" s="306" t="s">
        <v>2271</v>
      </c>
      <c r="V1818" s="306" t="s">
        <v>2271</v>
      </c>
      <c r="W1818" s="306" t="s">
        <v>2271</v>
      </c>
      <c r="X1818" s="306" t="s">
        <v>2271</v>
      </c>
      <c r="Y1818" s="306" t="s">
        <v>2271</v>
      </c>
      <c r="Z1818" s="306" t="s">
        <v>2271</v>
      </c>
      <c r="AA1818" s="306" t="s">
        <v>2271</v>
      </c>
      <c r="AB1818" s="306" t="s">
        <v>2271</v>
      </c>
      <c r="AC1818" s="306" t="s">
        <v>2271</v>
      </c>
      <c r="AD1818" s="306" t="s">
        <v>2271</v>
      </c>
      <c r="AE1818" s="306" t="s">
        <v>2271</v>
      </c>
      <c r="AF1818" s="306" t="s">
        <v>2271</v>
      </c>
    </row>
    <row r="1819" spans="3:32" hidden="1" outlineLevel="1" x14ac:dyDescent="0.3">
      <c r="C1819" s="701" t="s">
        <v>809</v>
      </c>
      <c r="F1819" s="306" t="s">
        <v>4018</v>
      </c>
      <c r="G1819" s="306" t="s">
        <v>2271</v>
      </c>
      <c r="H1819" s="306" t="s">
        <v>2271</v>
      </c>
      <c r="I1819" s="306" t="s">
        <v>2271</v>
      </c>
      <c r="J1819" s="306" t="s">
        <v>2271</v>
      </c>
      <c r="K1819" s="306" t="s">
        <v>2271</v>
      </c>
      <c r="L1819" s="306" t="s">
        <v>2271</v>
      </c>
      <c r="M1819" s="306" t="s">
        <v>2271</v>
      </c>
      <c r="N1819" s="306" t="s">
        <v>2271</v>
      </c>
      <c r="O1819" s="306" t="s">
        <v>2271</v>
      </c>
      <c r="P1819" s="306" t="s">
        <v>2271</v>
      </c>
      <c r="Q1819" s="306" t="s">
        <v>2271</v>
      </c>
      <c r="R1819" s="306" t="s">
        <v>2271</v>
      </c>
      <c r="S1819" s="306" t="s">
        <v>2271</v>
      </c>
      <c r="T1819" s="306" t="s">
        <v>2271</v>
      </c>
      <c r="U1819" s="306" t="s">
        <v>2271</v>
      </c>
      <c r="V1819" s="306" t="s">
        <v>2271</v>
      </c>
      <c r="W1819" s="306" t="s">
        <v>2271</v>
      </c>
      <c r="X1819" s="306" t="s">
        <v>2271</v>
      </c>
      <c r="Y1819" s="306" t="s">
        <v>2271</v>
      </c>
      <c r="Z1819" s="306" t="s">
        <v>2271</v>
      </c>
      <c r="AA1819" s="306" t="s">
        <v>2271</v>
      </c>
      <c r="AB1819" s="306" t="s">
        <v>2271</v>
      </c>
      <c r="AC1819" s="306" t="s">
        <v>2271</v>
      </c>
      <c r="AD1819" s="306" t="s">
        <v>2271</v>
      </c>
      <c r="AE1819" s="306" t="s">
        <v>2271</v>
      </c>
      <c r="AF1819" s="306" t="s">
        <v>2271</v>
      </c>
    </row>
    <row r="1820" spans="3:32" hidden="1" outlineLevel="1" x14ac:dyDescent="0.3">
      <c r="C1820" s="701" t="s">
        <v>810</v>
      </c>
      <c r="F1820" s="306" t="s">
        <v>4019</v>
      </c>
      <c r="G1820" s="306" t="s">
        <v>2271</v>
      </c>
      <c r="H1820" s="306" t="s">
        <v>2271</v>
      </c>
      <c r="I1820" s="306" t="s">
        <v>2271</v>
      </c>
      <c r="J1820" s="306" t="s">
        <v>2271</v>
      </c>
      <c r="K1820" s="306" t="s">
        <v>2271</v>
      </c>
      <c r="L1820" s="306" t="s">
        <v>2271</v>
      </c>
      <c r="M1820" s="306" t="s">
        <v>2271</v>
      </c>
      <c r="N1820" s="306" t="s">
        <v>2271</v>
      </c>
      <c r="O1820" s="306" t="s">
        <v>2271</v>
      </c>
      <c r="P1820" s="306" t="s">
        <v>2271</v>
      </c>
      <c r="Q1820" s="306" t="s">
        <v>2271</v>
      </c>
      <c r="R1820" s="306" t="s">
        <v>2271</v>
      </c>
      <c r="S1820" s="306" t="s">
        <v>2271</v>
      </c>
      <c r="T1820" s="306" t="s">
        <v>2271</v>
      </c>
      <c r="U1820" s="306" t="s">
        <v>2271</v>
      </c>
      <c r="V1820" s="306" t="s">
        <v>2271</v>
      </c>
      <c r="W1820" s="306" t="s">
        <v>2271</v>
      </c>
      <c r="X1820" s="306" t="s">
        <v>2271</v>
      </c>
      <c r="Y1820" s="306" t="s">
        <v>2271</v>
      </c>
      <c r="Z1820" s="306" t="s">
        <v>2271</v>
      </c>
      <c r="AA1820" s="306" t="s">
        <v>2271</v>
      </c>
      <c r="AB1820" s="306" t="s">
        <v>2271</v>
      </c>
      <c r="AC1820" s="306" t="s">
        <v>2271</v>
      </c>
      <c r="AD1820" s="306" t="s">
        <v>2271</v>
      </c>
      <c r="AE1820" s="306" t="s">
        <v>2271</v>
      </c>
      <c r="AF1820" s="306" t="s">
        <v>2271</v>
      </c>
    </row>
    <row r="1821" spans="3:32" hidden="1" outlineLevel="1" x14ac:dyDescent="0.3">
      <c r="C1821" s="701" t="s">
        <v>811</v>
      </c>
      <c r="F1821" s="306" t="s">
        <v>4020</v>
      </c>
      <c r="G1821" s="306" t="s">
        <v>2271</v>
      </c>
      <c r="H1821" s="306" t="s">
        <v>2271</v>
      </c>
      <c r="I1821" s="306" t="s">
        <v>2271</v>
      </c>
      <c r="J1821" s="306" t="s">
        <v>2271</v>
      </c>
      <c r="K1821" s="306" t="s">
        <v>2271</v>
      </c>
      <c r="L1821" s="306" t="s">
        <v>2271</v>
      </c>
      <c r="M1821" s="306" t="s">
        <v>2271</v>
      </c>
      <c r="N1821" s="306" t="s">
        <v>2271</v>
      </c>
      <c r="O1821" s="306" t="s">
        <v>2271</v>
      </c>
      <c r="P1821" s="306" t="s">
        <v>2271</v>
      </c>
      <c r="Q1821" s="306" t="s">
        <v>2271</v>
      </c>
      <c r="R1821" s="306" t="s">
        <v>2271</v>
      </c>
      <c r="S1821" s="306" t="s">
        <v>2271</v>
      </c>
      <c r="T1821" s="306" t="s">
        <v>2271</v>
      </c>
      <c r="U1821" s="306" t="s">
        <v>2271</v>
      </c>
      <c r="V1821" s="306" t="s">
        <v>2271</v>
      </c>
      <c r="W1821" s="306" t="s">
        <v>2271</v>
      </c>
      <c r="X1821" s="306" t="s">
        <v>2271</v>
      </c>
      <c r="Y1821" s="306" t="s">
        <v>2271</v>
      </c>
      <c r="Z1821" s="306" t="s">
        <v>2271</v>
      </c>
      <c r="AA1821" s="306" t="s">
        <v>2271</v>
      </c>
      <c r="AB1821" s="306" t="s">
        <v>2271</v>
      </c>
      <c r="AC1821" s="306" t="s">
        <v>2271</v>
      </c>
      <c r="AD1821" s="306" t="s">
        <v>2271</v>
      </c>
      <c r="AE1821" s="306" t="s">
        <v>2271</v>
      </c>
      <c r="AF1821" s="306" t="s">
        <v>2271</v>
      </c>
    </row>
    <row r="1822" spans="3:32" hidden="1" outlineLevel="1" x14ac:dyDescent="0.3">
      <c r="C1822" s="701" t="s">
        <v>812</v>
      </c>
      <c r="F1822" s="306" t="s">
        <v>4021</v>
      </c>
      <c r="G1822" s="306" t="s">
        <v>2271</v>
      </c>
      <c r="H1822" s="306" t="s">
        <v>2271</v>
      </c>
      <c r="I1822" s="306" t="s">
        <v>2271</v>
      </c>
      <c r="J1822" s="306" t="s">
        <v>2271</v>
      </c>
      <c r="K1822" s="306" t="s">
        <v>2271</v>
      </c>
      <c r="L1822" s="306" t="s">
        <v>2271</v>
      </c>
      <c r="M1822" s="306" t="s">
        <v>2271</v>
      </c>
      <c r="N1822" s="306" t="s">
        <v>2271</v>
      </c>
      <c r="O1822" s="306" t="s">
        <v>2271</v>
      </c>
      <c r="P1822" s="306" t="s">
        <v>2271</v>
      </c>
      <c r="Q1822" s="306" t="s">
        <v>2271</v>
      </c>
      <c r="R1822" s="306" t="s">
        <v>2271</v>
      </c>
      <c r="S1822" s="306" t="s">
        <v>2271</v>
      </c>
      <c r="T1822" s="306" t="s">
        <v>2271</v>
      </c>
      <c r="U1822" s="306" t="s">
        <v>2271</v>
      </c>
      <c r="V1822" s="306" t="s">
        <v>2271</v>
      </c>
      <c r="W1822" s="306" t="s">
        <v>2271</v>
      </c>
      <c r="X1822" s="306" t="s">
        <v>2271</v>
      </c>
      <c r="Y1822" s="306" t="s">
        <v>2271</v>
      </c>
      <c r="Z1822" s="306" t="s">
        <v>2271</v>
      </c>
      <c r="AA1822" s="306" t="s">
        <v>2271</v>
      </c>
      <c r="AB1822" s="306" t="s">
        <v>2271</v>
      </c>
      <c r="AC1822" s="306" t="s">
        <v>2271</v>
      </c>
      <c r="AD1822" s="306" t="s">
        <v>2271</v>
      </c>
      <c r="AE1822" s="306" t="s">
        <v>2271</v>
      </c>
      <c r="AF1822" s="306" t="s">
        <v>2271</v>
      </c>
    </row>
    <row r="1823" spans="3:32" hidden="1" outlineLevel="1" x14ac:dyDescent="0.3">
      <c r="C1823" s="701" t="s">
        <v>813</v>
      </c>
      <c r="F1823" s="306" t="s">
        <v>4022</v>
      </c>
      <c r="G1823" s="306" t="s">
        <v>2271</v>
      </c>
      <c r="H1823" s="306" t="s">
        <v>2271</v>
      </c>
      <c r="I1823" s="306" t="s">
        <v>2271</v>
      </c>
      <c r="J1823" s="306" t="s">
        <v>2271</v>
      </c>
      <c r="K1823" s="306" t="s">
        <v>2271</v>
      </c>
      <c r="L1823" s="306" t="s">
        <v>2271</v>
      </c>
      <c r="M1823" s="306" t="s">
        <v>2271</v>
      </c>
      <c r="N1823" s="306" t="s">
        <v>2271</v>
      </c>
      <c r="O1823" s="306" t="s">
        <v>2271</v>
      </c>
      <c r="P1823" s="306" t="s">
        <v>2271</v>
      </c>
      <c r="Q1823" s="306" t="s">
        <v>2271</v>
      </c>
      <c r="R1823" s="306" t="s">
        <v>2271</v>
      </c>
      <c r="S1823" s="306" t="s">
        <v>2271</v>
      </c>
      <c r="T1823" s="306" t="s">
        <v>2271</v>
      </c>
      <c r="U1823" s="306" t="s">
        <v>2271</v>
      </c>
      <c r="V1823" s="306" t="s">
        <v>2271</v>
      </c>
      <c r="W1823" s="306" t="s">
        <v>2271</v>
      </c>
      <c r="X1823" s="306" t="s">
        <v>2271</v>
      </c>
      <c r="Y1823" s="306" t="s">
        <v>2271</v>
      </c>
      <c r="Z1823" s="306" t="s">
        <v>2271</v>
      </c>
      <c r="AA1823" s="306" t="s">
        <v>2271</v>
      </c>
      <c r="AB1823" s="306" t="s">
        <v>2271</v>
      </c>
      <c r="AC1823" s="306" t="s">
        <v>2271</v>
      </c>
      <c r="AD1823" s="306" t="s">
        <v>2271</v>
      </c>
      <c r="AE1823" s="306" t="s">
        <v>2271</v>
      </c>
      <c r="AF1823" s="306" t="s">
        <v>2271</v>
      </c>
    </row>
    <row r="1824" spans="3:32" hidden="1" outlineLevel="1" x14ac:dyDescent="0.3">
      <c r="C1824" s="701"/>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6"/>
      <c r="AD1824" s="306"/>
      <c r="AE1824" s="306"/>
      <c r="AF1824" s="306"/>
    </row>
    <row r="1825" spans="3:32" hidden="1" outlineLevel="1" x14ac:dyDescent="0.3">
      <c r="C1825" s="701" t="s">
        <v>25</v>
      </c>
      <c r="F1825" s="306"/>
      <c r="G1825" s="306"/>
      <c r="H1825" s="306"/>
      <c r="I1825" s="306"/>
      <c r="J1825" s="306"/>
      <c r="K1825" s="306"/>
      <c r="L1825" s="306"/>
      <c r="M1825" s="306"/>
      <c r="N1825" s="306"/>
      <c r="O1825" s="306"/>
      <c r="P1825" s="306"/>
      <c r="Q1825" s="306"/>
      <c r="R1825" s="306"/>
      <c r="S1825" s="306"/>
      <c r="T1825" s="306"/>
      <c r="U1825" s="306"/>
      <c r="V1825" s="306"/>
      <c r="W1825" s="306"/>
      <c r="X1825" s="306"/>
      <c r="Y1825" s="306"/>
      <c r="Z1825" s="306"/>
      <c r="AA1825" s="306"/>
      <c r="AB1825" s="306"/>
      <c r="AC1825" s="306"/>
      <c r="AD1825" s="306"/>
      <c r="AE1825" s="306"/>
      <c r="AF1825" s="306"/>
    </row>
    <row r="1826" spans="3:32" hidden="1" outlineLevel="1" x14ac:dyDescent="0.3">
      <c r="C1826" s="701" t="s">
        <v>815</v>
      </c>
      <c r="F1826" s="306"/>
      <c r="G1826" s="306"/>
      <c r="H1826" s="306"/>
      <c r="I1826" s="306"/>
      <c r="J1826" s="306"/>
      <c r="K1826" s="306"/>
      <c r="L1826" s="306"/>
      <c r="M1826" s="306"/>
      <c r="N1826" s="306"/>
      <c r="O1826" s="306"/>
      <c r="P1826" s="306"/>
      <c r="Q1826" s="306"/>
      <c r="R1826" s="306"/>
      <c r="S1826" s="306"/>
      <c r="T1826" s="306"/>
      <c r="U1826" s="306"/>
      <c r="V1826" s="306"/>
      <c r="W1826" s="306"/>
      <c r="X1826" s="306"/>
      <c r="Y1826" s="306"/>
      <c r="Z1826" s="306"/>
      <c r="AA1826" s="306"/>
      <c r="AB1826" s="306"/>
      <c r="AC1826" s="306"/>
      <c r="AD1826" s="306"/>
      <c r="AE1826" s="306"/>
      <c r="AF1826" s="306"/>
    </row>
    <row r="1827" spans="3:32" hidden="1" outlineLevel="1" x14ac:dyDescent="0.3">
      <c r="C1827" s="701" t="s">
        <v>816</v>
      </c>
      <c r="F1827" s="306" t="s">
        <v>4023</v>
      </c>
      <c r="G1827" s="306" t="s">
        <v>2271</v>
      </c>
      <c r="H1827" s="306" t="s">
        <v>2271</v>
      </c>
      <c r="I1827" s="306" t="s">
        <v>2271</v>
      </c>
      <c r="J1827" s="306" t="s">
        <v>2271</v>
      </c>
      <c r="K1827" s="306" t="s">
        <v>2271</v>
      </c>
      <c r="L1827" s="306" t="s">
        <v>2271</v>
      </c>
      <c r="M1827" s="306" t="s">
        <v>2271</v>
      </c>
      <c r="N1827" s="306" t="s">
        <v>2271</v>
      </c>
      <c r="O1827" s="306" t="s">
        <v>2271</v>
      </c>
      <c r="P1827" s="306" t="s">
        <v>2271</v>
      </c>
      <c r="Q1827" s="306" t="s">
        <v>2271</v>
      </c>
      <c r="R1827" s="306" t="s">
        <v>2271</v>
      </c>
      <c r="S1827" s="306" t="s">
        <v>2271</v>
      </c>
      <c r="T1827" s="306" t="s">
        <v>2271</v>
      </c>
      <c r="U1827" s="306" t="s">
        <v>2271</v>
      </c>
      <c r="V1827" s="306" t="s">
        <v>2271</v>
      </c>
      <c r="W1827" s="306" t="s">
        <v>2271</v>
      </c>
      <c r="X1827" s="306" t="s">
        <v>2271</v>
      </c>
      <c r="Y1827" s="306" t="s">
        <v>2271</v>
      </c>
      <c r="Z1827" s="306" t="s">
        <v>2271</v>
      </c>
      <c r="AA1827" s="306" t="s">
        <v>2271</v>
      </c>
      <c r="AB1827" s="306" t="s">
        <v>2271</v>
      </c>
      <c r="AC1827" s="306" t="s">
        <v>2271</v>
      </c>
      <c r="AD1827" s="306" t="s">
        <v>2271</v>
      </c>
      <c r="AE1827" s="306" t="s">
        <v>2271</v>
      </c>
      <c r="AF1827" s="306" t="s">
        <v>2271</v>
      </c>
    </row>
    <row r="1828" spans="3:32" hidden="1" outlineLevel="1" x14ac:dyDescent="0.3">
      <c r="C1828" s="701" t="s">
        <v>817</v>
      </c>
      <c r="F1828" s="306" t="s">
        <v>4024</v>
      </c>
      <c r="G1828" s="306" t="s">
        <v>2271</v>
      </c>
      <c r="H1828" s="306" t="s">
        <v>2271</v>
      </c>
      <c r="I1828" s="306" t="s">
        <v>2271</v>
      </c>
      <c r="J1828" s="306" t="s">
        <v>2271</v>
      </c>
      <c r="K1828" s="306" t="s">
        <v>2271</v>
      </c>
      <c r="L1828" s="306" t="s">
        <v>2271</v>
      </c>
      <c r="M1828" s="306" t="s">
        <v>2271</v>
      </c>
      <c r="N1828" s="306" t="s">
        <v>2271</v>
      </c>
      <c r="O1828" s="306" t="s">
        <v>2271</v>
      </c>
      <c r="P1828" s="306" t="s">
        <v>2271</v>
      </c>
      <c r="Q1828" s="306" t="s">
        <v>2271</v>
      </c>
      <c r="R1828" s="306" t="s">
        <v>2271</v>
      </c>
      <c r="S1828" s="306" t="s">
        <v>2271</v>
      </c>
      <c r="T1828" s="306" t="s">
        <v>2271</v>
      </c>
      <c r="U1828" s="306" t="s">
        <v>2271</v>
      </c>
      <c r="V1828" s="306" t="s">
        <v>2271</v>
      </c>
      <c r="W1828" s="306" t="s">
        <v>2271</v>
      </c>
      <c r="X1828" s="306" t="s">
        <v>2271</v>
      </c>
      <c r="Y1828" s="306" t="s">
        <v>2271</v>
      </c>
      <c r="Z1828" s="306" t="s">
        <v>2271</v>
      </c>
      <c r="AA1828" s="306" t="s">
        <v>2271</v>
      </c>
      <c r="AB1828" s="306" t="s">
        <v>2271</v>
      </c>
      <c r="AC1828" s="306" t="s">
        <v>2271</v>
      </c>
      <c r="AD1828" s="306" t="s">
        <v>2271</v>
      </c>
      <c r="AE1828" s="306" t="s">
        <v>2271</v>
      </c>
      <c r="AF1828" s="306" t="s">
        <v>2271</v>
      </c>
    </row>
    <row r="1829" spans="3:32" hidden="1" outlineLevel="1" x14ac:dyDescent="0.3">
      <c r="C1829" s="701" t="s">
        <v>818</v>
      </c>
      <c r="F1829" s="306" t="s">
        <v>4025</v>
      </c>
      <c r="G1829" s="306" t="s">
        <v>2271</v>
      </c>
      <c r="H1829" s="306" t="s">
        <v>2271</v>
      </c>
      <c r="I1829" s="306" t="s">
        <v>2271</v>
      </c>
      <c r="J1829" s="306" t="s">
        <v>2271</v>
      </c>
      <c r="K1829" s="306" t="s">
        <v>2271</v>
      </c>
      <c r="L1829" s="306" t="s">
        <v>2271</v>
      </c>
      <c r="M1829" s="306" t="s">
        <v>2271</v>
      </c>
      <c r="N1829" s="306" t="s">
        <v>2271</v>
      </c>
      <c r="O1829" s="306" t="s">
        <v>2271</v>
      </c>
      <c r="P1829" s="306" t="s">
        <v>2271</v>
      </c>
      <c r="Q1829" s="306" t="s">
        <v>2271</v>
      </c>
      <c r="R1829" s="306" t="s">
        <v>2271</v>
      </c>
      <c r="S1829" s="306" t="s">
        <v>2271</v>
      </c>
      <c r="T1829" s="306" t="s">
        <v>2271</v>
      </c>
      <c r="U1829" s="306" t="s">
        <v>2271</v>
      </c>
      <c r="V1829" s="306" t="s">
        <v>2271</v>
      </c>
      <c r="W1829" s="306" t="s">
        <v>2271</v>
      </c>
      <c r="X1829" s="306" t="s">
        <v>2271</v>
      </c>
      <c r="Y1829" s="306" t="s">
        <v>2271</v>
      </c>
      <c r="Z1829" s="306" t="s">
        <v>2271</v>
      </c>
      <c r="AA1829" s="306" t="s">
        <v>2271</v>
      </c>
      <c r="AB1829" s="306" t="s">
        <v>2271</v>
      </c>
      <c r="AC1829" s="306" t="s">
        <v>2271</v>
      </c>
      <c r="AD1829" s="306" t="s">
        <v>2271</v>
      </c>
      <c r="AE1829" s="306" t="s">
        <v>2271</v>
      </c>
      <c r="AF1829" s="306" t="s">
        <v>2271</v>
      </c>
    </row>
    <row r="1830" spans="3:32" hidden="1" outlineLevel="1" x14ac:dyDescent="0.3">
      <c r="C1830" s="701" t="s">
        <v>819</v>
      </c>
      <c r="F1830" s="306" t="s">
        <v>4026</v>
      </c>
      <c r="G1830" s="306" t="s">
        <v>2271</v>
      </c>
      <c r="H1830" s="306" t="s">
        <v>2271</v>
      </c>
      <c r="I1830" s="306" t="s">
        <v>2271</v>
      </c>
      <c r="J1830" s="306" t="s">
        <v>2271</v>
      </c>
      <c r="K1830" s="306" t="s">
        <v>2271</v>
      </c>
      <c r="L1830" s="306" t="s">
        <v>2271</v>
      </c>
      <c r="M1830" s="306" t="s">
        <v>2271</v>
      </c>
      <c r="N1830" s="306" t="s">
        <v>2271</v>
      </c>
      <c r="O1830" s="306" t="s">
        <v>2271</v>
      </c>
      <c r="P1830" s="306" t="s">
        <v>2271</v>
      </c>
      <c r="Q1830" s="306" t="s">
        <v>2271</v>
      </c>
      <c r="R1830" s="306" t="s">
        <v>2271</v>
      </c>
      <c r="S1830" s="306" t="s">
        <v>2271</v>
      </c>
      <c r="T1830" s="306" t="s">
        <v>2271</v>
      </c>
      <c r="U1830" s="306" t="s">
        <v>2271</v>
      </c>
      <c r="V1830" s="306" t="s">
        <v>2271</v>
      </c>
      <c r="W1830" s="306" t="s">
        <v>2271</v>
      </c>
      <c r="X1830" s="306" t="s">
        <v>2271</v>
      </c>
      <c r="Y1830" s="306" t="s">
        <v>2271</v>
      </c>
      <c r="Z1830" s="306" t="s">
        <v>2271</v>
      </c>
      <c r="AA1830" s="306" t="s">
        <v>2271</v>
      </c>
      <c r="AB1830" s="306" t="s">
        <v>2271</v>
      </c>
      <c r="AC1830" s="306" t="s">
        <v>2271</v>
      </c>
      <c r="AD1830" s="306" t="s">
        <v>2271</v>
      </c>
      <c r="AE1830" s="306" t="s">
        <v>2271</v>
      </c>
      <c r="AF1830" s="306" t="s">
        <v>2271</v>
      </c>
    </row>
    <row r="1831" spans="3:32" hidden="1" outlineLevel="1" x14ac:dyDescent="0.3">
      <c r="C1831" s="701" t="s">
        <v>820</v>
      </c>
      <c r="F1831" s="306" t="s">
        <v>4027</v>
      </c>
      <c r="G1831" s="306" t="s">
        <v>2271</v>
      </c>
      <c r="H1831" s="306" t="s">
        <v>2271</v>
      </c>
      <c r="I1831" s="306" t="s">
        <v>2271</v>
      </c>
      <c r="J1831" s="306" t="s">
        <v>2271</v>
      </c>
      <c r="K1831" s="306" t="s">
        <v>2271</v>
      </c>
      <c r="L1831" s="306" t="s">
        <v>2271</v>
      </c>
      <c r="M1831" s="306" t="s">
        <v>2271</v>
      </c>
      <c r="N1831" s="306" t="s">
        <v>2271</v>
      </c>
      <c r="O1831" s="306" t="s">
        <v>2271</v>
      </c>
      <c r="P1831" s="306" t="s">
        <v>2271</v>
      </c>
      <c r="Q1831" s="306" t="s">
        <v>2271</v>
      </c>
      <c r="R1831" s="306" t="s">
        <v>2271</v>
      </c>
      <c r="S1831" s="306" t="s">
        <v>2271</v>
      </c>
      <c r="T1831" s="306" t="s">
        <v>2271</v>
      </c>
      <c r="U1831" s="306" t="s">
        <v>2271</v>
      </c>
      <c r="V1831" s="306" t="s">
        <v>2271</v>
      </c>
      <c r="W1831" s="306" t="s">
        <v>2271</v>
      </c>
      <c r="X1831" s="306" t="s">
        <v>2271</v>
      </c>
      <c r="Y1831" s="306" t="s">
        <v>2271</v>
      </c>
      <c r="Z1831" s="306" t="s">
        <v>2271</v>
      </c>
      <c r="AA1831" s="306" t="s">
        <v>2271</v>
      </c>
      <c r="AB1831" s="306" t="s">
        <v>2271</v>
      </c>
      <c r="AC1831" s="306" t="s">
        <v>2271</v>
      </c>
      <c r="AD1831" s="306" t="s">
        <v>2271</v>
      </c>
      <c r="AE1831" s="306" t="s">
        <v>2271</v>
      </c>
      <c r="AF1831" s="306" t="s">
        <v>2271</v>
      </c>
    </row>
    <row r="1832" spans="3:32" hidden="1" outlineLevel="1" x14ac:dyDescent="0.3">
      <c r="C1832" s="701" t="s">
        <v>821</v>
      </c>
      <c r="F1832" s="306" t="s">
        <v>4028</v>
      </c>
      <c r="G1832" s="306" t="s">
        <v>2271</v>
      </c>
      <c r="H1832" s="306" t="s">
        <v>2271</v>
      </c>
      <c r="I1832" s="306" t="s">
        <v>2271</v>
      </c>
      <c r="J1832" s="306" t="s">
        <v>2271</v>
      </c>
      <c r="K1832" s="306" t="s">
        <v>2271</v>
      </c>
      <c r="L1832" s="306" t="s">
        <v>2271</v>
      </c>
      <c r="M1832" s="306" t="s">
        <v>2271</v>
      </c>
      <c r="N1832" s="306" t="s">
        <v>2271</v>
      </c>
      <c r="O1832" s="306" t="s">
        <v>2271</v>
      </c>
      <c r="P1832" s="306" t="s">
        <v>2271</v>
      </c>
      <c r="Q1832" s="306" t="s">
        <v>2271</v>
      </c>
      <c r="R1832" s="306" t="s">
        <v>2271</v>
      </c>
      <c r="S1832" s="306" t="s">
        <v>2271</v>
      </c>
      <c r="T1832" s="306" t="s">
        <v>2271</v>
      </c>
      <c r="U1832" s="306" t="s">
        <v>2271</v>
      </c>
      <c r="V1832" s="306" t="s">
        <v>2271</v>
      </c>
      <c r="W1832" s="306" t="s">
        <v>2271</v>
      </c>
      <c r="X1832" s="306" t="s">
        <v>2271</v>
      </c>
      <c r="Y1832" s="306" t="s">
        <v>2271</v>
      </c>
      <c r="Z1832" s="306" t="s">
        <v>2271</v>
      </c>
      <c r="AA1832" s="306" t="s">
        <v>2271</v>
      </c>
      <c r="AB1832" s="306" t="s">
        <v>2271</v>
      </c>
      <c r="AC1832" s="306" t="s">
        <v>2271</v>
      </c>
      <c r="AD1832" s="306" t="s">
        <v>2271</v>
      </c>
      <c r="AE1832" s="306" t="s">
        <v>2271</v>
      </c>
      <c r="AF1832" s="306" t="s">
        <v>2271</v>
      </c>
    </row>
    <row r="1833" spans="3:32" hidden="1" outlineLevel="1" x14ac:dyDescent="0.3">
      <c r="C1833" s="701" t="s">
        <v>822</v>
      </c>
      <c r="F1833" s="306" t="s">
        <v>4029</v>
      </c>
      <c r="G1833" s="306" t="s">
        <v>2271</v>
      </c>
      <c r="H1833" s="306" t="s">
        <v>2271</v>
      </c>
      <c r="I1833" s="306" t="s">
        <v>2271</v>
      </c>
      <c r="J1833" s="306" t="s">
        <v>2271</v>
      </c>
      <c r="K1833" s="306" t="s">
        <v>2271</v>
      </c>
      <c r="L1833" s="306" t="s">
        <v>2271</v>
      </c>
      <c r="M1833" s="306" t="s">
        <v>2271</v>
      </c>
      <c r="N1833" s="306" t="s">
        <v>2271</v>
      </c>
      <c r="O1833" s="306" t="s">
        <v>2271</v>
      </c>
      <c r="P1833" s="306" t="s">
        <v>2271</v>
      </c>
      <c r="Q1833" s="306" t="s">
        <v>2271</v>
      </c>
      <c r="R1833" s="306" t="s">
        <v>2271</v>
      </c>
      <c r="S1833" s="306" t="s">
        <v>2271</v>
      </c>
      <c r="T1833" s="306" t="s">
        <v>2271</v>
      </c>
      <c r="U1833" s="306" t="s">
        <v>2271</v>
      </c>
      <c r="V1833" s="306" t="s">
        <v>2271</v>
      </c>
      <c r="W1833" s="306" t="s">
        <v>2271</v>
      </c>
      <c r="X1833" s="306" t="s">
        <v>2271</v>
      </c>
      <c r="Y1833" s="306" t="s">
        <v>2271</v>
      </c>
      <c r="Z1833" s="306" t="s">
        <v>2271</v>
      </c>
      <c r="AA1833" s="306" t="s">
        <v>2271</v>
      </c>
      <c r="AB1833" s="306" t="s">
        <v>2271</v>
      </c>
      <c r="AC1833" s="306" t="s">
        <v>2271</v>
      </c>
      <c r="AD1833" s="306" t="s">
        <v>2271</v>
      </c>
      <c r="AE1833" s="306" t="s">
        <v>2271</v>
      </c>
      <c r="AF1833" s="306" t="s">
        <v>2271</v>
      </c>
    </row>
    <row r="1834" spans="3:32" hidden="1" outlineLevel="1" x14ac:dyDescent="0.3">
      <c r="C1834" s="701" t="s">
        <v>823</v>
      </c>
      <c r="F1834" s="306" t="s">
        <v>4030</v>
      </c>
      <c r="G1834" s="306" t="s">
        <v>2271</v>
      </c>
      <c r="H1834" s="306" t="s">
        <v>2271</v>
      </c>
      <c r="I1834" s="306" t="s">
        <v>2271</v>
      </c>
      <c r="J1834" s="306" t="s">
        <v>2271</v>
      </c>
      <c r="K1834" s="306" t="s">
        <v>2271</v>
      </c>
      <c r="L1834" s="306" t="s">
        <v>2271</v>
      </c>
      <c r="M1834" s="306" t="s">
        <v>2271</v>
      </c>
      <c r="N1834" s="306" t="s">
        <v>2271</v>
      </c>
      <c r="O1834" s="306" t="s">
        <v>2271</v>
      </c>
      <c r="P1834" s="306" t="s">
        <v>2271</v>
      </c>
      <c r="Q1834" s="306" t="s">
        <v>2271</v>
      </c>
      <c r="R1834" s="306" t="s">
        <v>2271</v>
      </c>
      <c r="S1834" s="306" t="s">
        <v>2271</v>
      </c>
      <c r="T1834" s="306" t="s">
        <v>2271</v>
      </c>
      <c r="U1834" s="306" t="s">
        <v>2271</v>
      </c>
      <c r="V1834" s="306" t="s">
        <v>2271</v>
      </c>
      <c r="W1834" s="306" t="s">
        <v>2271</v>
      </c>
      <c r="X1834" s="306" t="s">
        <v>2271</v>
      </c>
      <c r="Y1834" s="306" t="s">
        <v>2271</v>
      </c>
      <c r="Z1834" s="306" t="s">
        <v>2271</v>
      </c>
      <c r="AA1834" s="306" t="s">
        <v>2271</v>
      </c>
      <c r="AB1834" s="306" t="s">
        <v>2271</v>
      </c>
      <c r="AC1834" s="306" t="s">
        <v>2271</v>
      </c>
      <c r="AD1834" s="306" t="s">
        <v>2271</v>
      </c>
      <c r="AE1834" s="306" t="s">
        <v>2271</v>
      </c>
      <c r="AF1834" s="306" t="s">
        <v>2271</v>
      </c>
    </row>
    <row r="1835" spans="3:32" hidden="1" outlineLevel="1" x14ac:dyDescent="0.3">
      <c r="C1835" s="701"/>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306"/>
      <c r="AE1835" s="306"/>
      <c r="AF1835" s="306"/>
    </row>
    <row r="1836" spans="3:32" hidden="1" outlineLevel="1" x14ac:dyDescent="0.3">
      <c r="C1836" s="701" t="s">
        <v>26</v>
      </c>
      <c r="F1836" s="306"/>
      <c r="G1836" s="306"/>
      <c r="H1836" s="306"/>
      <c r="I1836" s="306"/>
      <c r="J1836" s="306"/>
      <c r="K1836" s="306"/>
      <c r="L1836" s="306"/>
      <c r="M1836" s="306"/>
      <c r="N1836" s="306"/>
      <c r="O1836" s="306"/>
      <c r="P1836" s="306"/>
      <c r="Q1836" s="306"/>
      <c r="R1836" s="306"/>
      <c r="S1836" s="306"/>
      <c r="T1836" s="306"/>
      <c r="U1836" s="306"/>
      <c r="V1836" s="306"/>
      <c r="W1836" s="306"/>
      <c r="X1836" s="306"/>
      <c r="Y1836" s="306"/>
      <c r="Z1836" s="306"/>
      <c r="AA1836" s="306"/>
      <c r="AB1836" s="306"/>
      <c r="AC1836" s="306"/>
      <c r="AD1836" s="306"/>
      <c r="AE1836" s="306"/>
      <c r="AF1836" s="306"/>
    </row>
    <row r="1837" spans="3:32" hidden="1" outlineLevel="1" x14ac:dyDescent="0.3">
      <c r="C1837" s="701" t="s">
        <v>815</v>
      </c>
      <c r="F1837" s="306"/>
      <c r="G1837" s="306"/>
      <c r="H1837" s="306"/>
      <c r="I1837" s="306"/>
      <c r="J1837" s="306"/>
      <c r="K1837" s="306"/>
      <c r="L1837" s="306"/>
      <c r="M1837" s="306"/>
      <c r="N1837" s="306"/>
      <c r="O1837" s="306"/>
      <c r="P1837" s="306"/>
      <c r="Q1837" s="306"/>
      <c r="R1837" s="306"/>
      <c r="S1837" s="306"/>
      <c r="T1837" s="306"/>
      <c r="U1837" s="306"/>
      <c r="V1837" s="306"/>
      <c r="W1837" s="306"/>
      <c r="X1837" s="306"/>
      <c r="Y1837" s="306"/>
      <c r="Z1837" s="306"/>
      <c r="AA1837" s="306"/>
      <c r="AB1837" s="306"/>
      <c r="AC1837" s="306"/>
      <c r="AD1837" s="306"/>
      <c r="AE1837" s="306"/>
      <c r="AF1837" s="306"/>
    </row>
    <row r="1838" spans="3:32" hidden="1" outlineLevel="1" x14ac:dyDescent="0.3">
      <c r="C1838" s="701" t="s">
        <v>816</v>
      </c>
      <c r="F1838" s="306" t="s">
        <v>4031</v>
      </c>
      <c r="G1838" s="306" t="s">
        <v>2271</v>
      </c>
      <c r="H1838" s="306" t="s">
        <v>2271</v>
      </c>
      <c r="I1838" s="306" t="s">
        <v>2271</v>
      </c>
      <c r="J1838" s="306" t="s">
        <v>2271</v>
      </c>
      <c r="K1838" s="306" t="s">
        <v>2271</v>
      </c>
      <c r="L1838" s="306" t="s">
        <v>2271</v>
      </c>
      <c r="M1838" s="306" t="s">
        <v>2271</v>
      </c>
      <c r="N1838" s="306" t="s">
        <v>2271</v>
      </c>
      <c r="O1838" s="306" t="s">
        <v>2271</v>
      </c>
      <c r="P1838" s="306" t="s">
        <v>2271</v>
      </c>
      <c r="Q1838" s="306" t="s">
        <v>2271</v>
      </c>
      <c r="R1838" s="306" t="s">
        <v>2271</v>
      </c>
      <c r="S1838" s="306" t="s">
        <v>2271</v>
      </c>
      <c r="T1838" s="306" t="s">
        <v>2271</v>
      </c>
      <c r="U1838" s="306" t="s">
        <v>2271</v>
      </c>
      <c r="V1838" s="306" t="s">
        <v>2271</v>
      </c>
      <c r="W1838" s="306" t="s">
        <v>2271</v>
      </c>
      <c r="X1838" s="306" t="s">
        <v>2271</v>
      </c>
      <c r="Y1838" s="306" t="s">
        <v>2271</v>
      </c>
      <c r="Z1838" s="306" t="s">
        <v>2271</v>
      </c>
      <c r="AA1838" s="306" t="s">
        <v>2271</v>
      </c>
      <c r="AB1838" s="306" t="s">
        <v>2271</v>
      </c>
      <c r="AC1838" s="306" t="s">
        <v>2271</v>
      </c>
      <c r="AD1838" s="306" t="s">
        <v>2271</v>
      </c>
      <c r="AE1838" s="306" t="s">
        <v>2271</v>
      </c>
      <c r="AF1838" s="306" t="s">
        <v>2271</v>
      </c>
    </row>
    <row r="1839" spans="3:32" hidden="1" outlineLevel="1" x14ac:dyDescent="0.3">
      <c r="C1839" s="701" t="s">
        <v>817</v>
      </c>
      <c r="F1839" s="306" t="s">
        <v>4032</v>
      </c>
      <c r="G1839" s="306" t="s">
        <v>2271</v>
      </c>
      <c r="H1839" s="306" t="s">
        <v>2271</v>
      </c>
      <c r="I1839" s="306" t="s">
        <v>2271</v>
      </c>
      <c r="J1839" s="306" t="s">
        <v>2271</v>
      </c>
      <c r="K1839" s="306" t="s">
        <v>2271</v>
      </c>
      <c r="L1839" s="306" t="s">
        <v>2271</v>
      </c>
      <c r="M1839" s="306" t="s">
        <v>2271</v>
      </c>
      <c r="N1839" s="306" t="s">
        <v>2271</v>
      </c>
      <c r="O1839" s="306" t="s">
        <v>2271</v>
      </c>
      <c r="P1839" s="306" t="s">
        <v>2271</v>
      </c>
      <c r="Q1839" s="306" t="s">
        <v>2271</v>
      </c>
      <c r="R1839" s="306" t="s">
        <v>2271</v>
      </c>
      <c r="S1839" s="306" t="s">
        <v>2271</v>
      </c>
      <c r="T1839" s="306" t="s">
        <v>2271</v>
      </c>
      <c r="U1839" s="306" t="s">
        <v>2271</v>
      </c>
      <c r="V1839" s="306" t="s">
        <v>2271</v>
      </c>
      <c r="W1839" s="306" t="s">
        <v>2271</v>
      </c>
      <c r="X1839" s="306" t="s">
        <v>2271</v>
      </c>
      <c r="Y1839" s="306" t="s">
        <v>2271</v>
      </c>
      <c r="Z1839" s="306" t="s">
        <v>2271</v>
      </c>
      <c r="AA1839" s="306" t="s">
        <v>2271</v>
      </c>
      <c r="AB1839" s="306" t="s">
        <v>2271</v>
      </c>
      <c r="AC1839" s="306" t="s">
        <v>2271</v>
      </c>
      <c r="AD1839" s="306" t="s">
        <v>2271</v>
      </c>
      <c r="AE1839" s="306" t="s">
        <v>2271</v>
      </c>
      <c r="AF1839" s="306" t="s">
        <v>2271</v>
      </c>
    </row>
    <row r="1840" spans="3:32" hidden="1" outlineLevel="1" x14ac:dyDescent="0.3">
      <c r="C1840" s="701" t="s">
        <v>818</v>
      </c>
      <c r="F1840" s="306" t="s">
        <v>4033</v>
      </c>
      <c r="G1840" s="306" t="s">
        <v>2271</v>
      </c>
      <c r="H1840" s="306" t="s">
        <v>2271</v>
      </c>
      <c r="I1840" s="306" t="s">
        <v>2271</v>
      </c>
      <c r="J1840" s="306" t="s">
        <v>2271</v>
      </c>
      <c r="K1840" s="306" t="s">
        <v>2271</v>
      </c>
      <c r="L1840" s="306" t="s">
        <v>2271</v>
      </c>
      <c r="M1840" s="306" t="s">
        <v>2271</v>
      </c>
      <c r="N1840" s="306" t="s">
        <v>2271</v>
      </c>
      <c r="O1840" s="306" t="s">
        <v>2271</v>
      </c>
      <c r="P1840" s="306" t="s">
        <v>2271</v>
      </c>
      <c r="Q1840" s="306" t="s">
        <v>2271</v>
      </c>
      <c r="R1840" s="306" t="s">
        <v>2271</v>
      </c>
      <c r="S1840" s="306" t="s">
        <v>2271</v>
      </c>
      <c r="T1840" s="306" t="s">
        <v>2271</v>
      </c>
      <c r="U1840" s="306" t="s">
        <v>2271</v>
      </c>
      <c r="V1840" s="306" t="s">
        <v>2271</v>
      </c>
      <c r="W1840" s="306" t="s">
        <v>2271</v>
      </c>
      <c r="X1840" s="306" t="s">
        <v>2271</v>
      </c>
      <c r="Y1840" s="306" t="s">
        <v>2271</v>
      </c>
      <c r="Z1840" s="306" t="s">
        <v>2271</v>
      </c>
      <c r="AA1840" s="306" t="s">
        <v>2271</v>
      </c>
      <c r="AB1840" s="306" t="s">
        <v>2271</v>
      </c>
      <c r="AC1840" s="306" t="s">
        <v>2271</v>
      </c>
      <c r="AD1840" s="306" t="s">
        <v>2271</v>
      </c>
      <c r="AE1840" s="306" t="s">
        <v>2271</v>
      </c>
      <c r="AF1840" s="306" t="s">
        <v>2271</v>
      </c>
    </row>
    <row r="1841" spans="3:32" hidden="1" outlineLevel="1" x14ac:dyDescent="0.3">
      <c r="C1841" s="701" t="s">
        <v>819</v>
      </c>
      <c r="F1841" s="306" t="s">
        <v>4034</v>
      </c>
      <c r="G1841" s="306" t="s">
        <v>2271</v>
      </c>
      <c r="H1841" s="306" t="s">
        <v>2271</v>
      </c>
      <c r="I1841" s="306" t="s">
        <v>2271</v>
      </c>
      <c r="J1841" s="306" t="s">
        <v>2271</v>
      </c>
      <c r="K1841" s="306" t="s">
        <v>2271</v>
      </c>
      <c r="L1841" s="306" t="s">
        <v>2271</v>
      </c>
      <c r="M1841" s="306" t="s">
        <v>2271</v>
      </c>
      <c r="N1841" s="306" t="s">
        <v>2271</v>
      </c>
      <c r="O1841" s="306" t="s">
        <v>2271</v>
      </c>
      <c r="P1841" s="306" t="s">
        <v>2271</v>
      </c>
      <c r="Q1841" s="306" t="s">
        <v>2271</v>
      </c>
      <c r="R1841" s="306" t="s">
        <v>2271</v>
      </c>
      <c r="S1841" s="306" t="s">
        <v>2271</v>
      </c>
      <c r="T1841" s="306" t="s">
        <v>2271</v>
      </c>
      <c r="U1841" s="306" t="s">
        <v>2271</v>
      </c>
      <c r="V1841" s="306" t="s">
        <v>2271</v>
      </c>
      <c r="W1841" s="306" t="s">
        <v>2271</v>
      </c>
      <c r="X1841" s="306" t="s">
        <v>2271</v>
      </c>
      <c r="Y1841" s="306" t="s">
        <v>2271</v>
      </c>
      <c r="Z1841" s="306" t="s">
        <v>2271</v>
      </c>
      <c r="AA1841" s="306" t="s">
        <v>2271</v>
      </c>
      <c r="AB1841" s="306" t="s">
        <v>2271</v>
      </c>
      <c r="AC1841" s="306" t="s">
        <v>2271</v>
      </c>
      <c r="AD1841" s="306" t="s">
        <v>2271</v>
      </c>
      <c r="AE1841" s="306" t="s">
        <v>2271</v>
      </c>
      <c r="AF1841" s="306" t="s">
        <v>2271</v>
      </c>
    </row>
    <row r="1842" spans="3:32" hidden="1" outlineLevel="1" x14ac:dyDescent="0.3">
      <c r="C1842" s="701" t="s">
        <v>820</v>
      </c>
      <c r="F1842" s="306" t="s">
        <v>4035</v>
      </c>
      <c r="G1842" s="306" t="s">
        <v>2271</v>
      </c>
      <c r="H1842" s="306" t="s">
        <v>2271</v>
      </c>
      <c r="I1842" s="306" t="s">
        <v>2271</v>
      </c>
      <c r="J1842" s="306" t="s">
        <v>2271</v>
      </c>
      <c r="K1842" s="306" t="s">
        <v>2271</v>
      </c>
      <c r="L1842" s="306" t="s">
        <v>2271</v>
      </c>
      <c r="M1842" s="306" t="s">
        <v>2271</v>
      </c>
      <c r="N1842" s="306" t="s">
        <v>2271</v>
      </c>
      <c r="O1842" s="306" t="s">
        <v>2271</v>
      </c>
      <c r="P1842" s="306" t="s">
        <v>2271</v>
      </c>
      <c r="Q1842" s="306" t="s">
        <v>2271</v>
      </c>
      <c r="R1842" s="306" t="s">
        <v>2271</v>
      </c>
      <c r="S1842" s="306" t="s">
        <v>2271</v>
      </c>
      <c r="T1842" s="306" t="s">
        <v>2271</v>
      </c>
      <c r="U1842" s="306" t="s">
        <v>2271</v>
      </c>
      <c r="V1842" s="306" t="s">
        <v>2271</v>
      </c>
      <c r="W1842" s="306" t="s">
        <v>2271</v>
      </c>
      <c r="X1842" s="306" t="s">
        <v>2271</v>
      </c>
      <c r="Y1842" s="306" t="s">
        <v>2271</v>
      </c>
      <c r="Z1842" s="306" t="s">
        <v>2271</v>
      </c>
      <c r="AA1842" s="306" t="s">
        <v>2271</v>
      </c>
      <c r="AB1842" s="306" t="s">
        <v>2271</v>
      </c>
      <c r="AC1842" s="306" t="s">
        <v>2271</v>
      </c>
      <c r="AD1842" s="306" t="s">
        <v>2271</v>
      </c>
      <c r="AE1842" s="306" t="s">
        <v>2271</v>
      </c>
      <c r="AF1842" s="306" t="s">
        <v>2271</v>
      </c>
    </row>
    <row r="1843" spans="3:32" hidden="1" outlineLevel="1" x14ac:dyDescent="0.3">
      <c r="C1843" s="701" t="s">
        <v>821</v>
      </c>
      <c r="F1843" s="306" t="s">
        <v>4036</v>
      </c>
      <c r="G1843" s="306" t="s">
        <v>2271</v>
      </c>
      <c r="H1843" s="306" t="s">
        <v>2271</v>
      </c>
      <c r="I1843" s="306" t="s">
        <v>2271</v>
      </c>
      <c r="J1843" s="306" t="s">
        <v>2271</v>
      </c>
      <c r="K1843" s="306" t="s">
        <v>2271</v>
      </c>
      <c r="L1843" s="306" t="s">
        <v>2271</v>
      </c>
      <c r="M1843" s="306" t="s">
        <v>2271</v>
      </c>
      <c r="N1843" s="306" t="s">
        <v>2271</v>
      </c>
      <c r="O1843" s="306" t="s">
        <v>2271</v>
      </c>
      <c r="P1843" s="306" t="s">
        <v>2271</v>
      </c>
      <c r="Q1843" s="306" t="s">
        <v>2271</v>
      </c>
      <c r="R1843" s="306" t="s">
        <v>2271</v>
      </c>
      <c r="S1843" s="306" t="s">
        <v>2271</v>
      </c>
      <c r="T1843" s="306" t="s">
        <v>2271</v>
      </c>
      <c r="U1843" s="306" t="s">
        <v>2271</v>
      </c>
      <c r="V1843" s="306" t="s">
        <v>2271</v>
      </c>
      <c r="W1843" s="306" t="s">
        <v>2271</v>
      </c>
      <c r="X1843" s="306" t="s">
        <v>2271</v>
      </c>
      <c r="Y1843" s="306" t="s">
        <v>2271</v>
      </c>
      <c r="Z1843" s="306" t="s">
        <v>2271</v>
      </c>
      <c r="AA1843" s="306" t="s">
        <v>2271</v>
      </c>
      <c r="AB1843" s="306" t="s">
        <v>2271</v>
      </c>
      <c r="AC1843" s="306" t="s">
        <v>2271</v>
      </c>
      <c r="AD1843" s="306" t="s">
        <v>2271</v>
      </c>
      <c r="AE1843" s="306" t="s">
        <v>2271</v>
      </c>
      <c r="AF1843" s="306" t="s">
        <v>2271</v>
      </c>
    </row>
    <row r="1844" spans="3:32" hidden="1" outlineLevel="1" x14ac:dyDescent="0.3">
      <c r="C1844" s="701" t="s">
        <v>201</v>
      </c>
      <c r="F1844" s="306" t="s">
        <v>4037</v>
      </c>
      <c r="G1844" s="306" t="s">
        <v>2271</v>
      </c>
      <c r="H1844" s="306" t="s">
        <v>2271</v>
      </c>
      <c r="I1844" s="306" t="s">
        <v>2271</v>
      </c>
      <c r="J1844" s="306" t="s">
        <v>2271</v>
      </c>
      <c r="K1844" s="306" t="s">
        <v>2271</v>
      </c>
      <c r="L1844" s="306" t="s">
        <v>2271</v>
      </c>
      <c r="M1844" s="306" t="s">
        <v>2271</v>
      </c>
      <c r="N1844" s="306" t="s">
        <v>2271</v>
      </c>
      <c r="O1844" s="306" t="s">
        <v>2271</v>
      </c>
      <c r="P1844" s="306" t="s">
        <v>2271</v>
      </c>
      <c r="Q1844" s="306" t="s">
        <v>2271</v>
      </c>
      <c r="R1844" s="306" t="s">
        <v>2271</v>
      </c>
      <c r="S1844" s="306" t="s">
        <v>2271</v>
      </c>
      <c r="T1844" s="306" t="s">
        <v>2271</v>
      </c>
      <c r="U1844" s="306" t="s">
        <v>2271</v>
      </c>
      <c r="V1844" s="306" t="s">
        <v>2271</v>
      </c>
      <c r="W1844" s="306" t="s">
        <v>2271</v>
      </c>
      <c r="X1844" s="306" t="s">
        <v>2271</v>
      </c>
      <c r="Y1844" s="306" t="s">
        <v>2271</v>
      </c>
      <c r="Z1844" s="306" t="s">
        <v>2271</v>
      </c>
      <c r="AA1844" s="306" t="s">
        <v>2271</v>
      </c>
      <c r="AB1844" s="306" t="s">
        <v>2271</v>
      </c>
      <c r="AC1844" s="306" t="s">
        <v>2271</v>
      </c>
      <c r="AD1844" s="306" t="s">
        <v>2271</v>
      </c>
      <c r="AE1844" s="306" t="s">
        <v>2271</v>
      </c>
      <c r="AF1844" s="306" t="s">
        <v>2271</v>
      </c>
    </row>
    <row r="1845" spans="3:32" hidden="1" outlineLevel="1" x14ac:dyDescent="0.3">
      <c r="C1845" s="701"/>
      <c r="F1845" s="306"/>
      <c r="G1845" s="306"/>
      <c r="H1845" s="306"/>
      <c r="I1845" s="306"/>
      <c r="J1845" s="306"/>
      <c r="K1845" s="306"/>
      <c r="L1845" s="306"/>
      <c r="M1845" s="306"/>
      <c r="N1845" s="306"/>
      <c r="O1845" s="306"/>
      <c r="P1845" s="306"/>
      <c r="Q1845" s="306"/>
      <c r="R1845" s="306"/>
      <c r="S1845" s="306"/>
      <c r="T1845" s="306"/>
      <c r="U1845" s="306"/>
      <c r="V1845" s="306"/>
      <c r="W1845" s="306"/>
      <c r="X1845" s="306"/>
      <c r="Y1845" s="306"/>
      <c r="Z1845" s="306"/>
      <c r="AA1845" s="306"/>
      <c r="AB1845" s="306"/>
      <c r="AC1845" s="306"/>
      <c r="AD1845" s="306"/>
      <c r="AE1845" s="306"/>
      <c r="AF1845" s="306"/>
    </row>
    <row r="1846" spans="3:32" hidden="1" outlineLevel="1" x14ac:dyDescent="0.3">
      <c r="C1846" s="701" t="s">
        <v>27</v>
      </c>
      <c r="F1846" s="306"/>
      <c r="G1846" s="306"/>
      <c r="H1846" s="306"/>
      <c r="I1846" s="306"/>
      <c r="J1846" s="306"/>
      <c r="K1846" s="306"/>
      <c r="L1846" s="306"/>
      <c r="M1846" s="306"/>
      <c r="N1846" s="306"/>
      <c r="O1846" s="306"/>
      <c r="P1846" s="306"/>
      <c r="Q1846" s="306"/>
      <c r="R1846" s="306"/>
      <c r="S1846" s="306"/>
      <c r="T1846" s="306"/>
      <c r="U1846" s="306"/>
      <c r="V1846" s="306"/>
      <c r="W1846" s="306"/>
      <c r="X1846" s="306"/>
      <c r="Y1846" s="306"/>
      <c r="Z1846" s="306"/>
      <c r="AA1846" s="306"/>
      <c r="AB1846" s="306"/>
      <c r="AC1846" s="306"/>
      <c r="AD1846" s="306"/>
      <c r="AE1846" s="306"/>
      <c r="AF1846" s="306"/>
    </row>
    <row r="1847" spans="3:32" hidden="1" outlineLevel="1" x14ac:dyDescent="0.3">
      <c r="C1847" s="701" t="s">
        <v>826</v>
      </c>
      <c r="F1847" s="306"/>
      <c r="G1847" s="306"/>
      <c r="H1847" s="306"/>
      <c r="I1847" s="306"/>
      <c r="J1847" s="306"/>
      <c r="K1847" s="306"/>
      <c r="L1847" s="306"/>
      <c r="M1847" s="306"/>
      <c r="N1847" s="306"/>
      <c r="O1847" s="306"/>
      <c r="P1847" s="306"/>
      <c r="Q1847" s="306"/>
      <c r="R1847" s="306"/>
      <c r="S1847" s="306"/>
      <c r="T1847" s="306"/>
      <c r="U1847" s="306"/>
      <c r="V1847" s="306"/>
      <c r="W1847" s="306"/>
      <c r="X1847" s="306"/>
      <c r="Y1847" s="306"/>
      <c r="Z1847" s="306"/>
      <c r="AA1847" s="306"/>
      <c r="AB1847" s="306"/>
      <c r="AC1847" s="306"/>
      <c r="AD1847" s="306"/>
      <c r="AE1847" s="306"/>
      <c r="AF1847" s="306"/>
    </row>
    <row r="1848" spans="3:32" hidden="1" outlineLevel="1" x14ac:dyDescent="0.3">
      <c r="C1848" s="701" t="s">
        <v>816</v>
      </c>
      <c r="F1848" s="306" t="s">
        <v>4038</v>
      </c>
      <c r="G1848" s="306" t="s">
        <v>2271</v>
      </c>
      <c r="H1848" s="306" t="s">
        <v>2271</v>
      </c>
      <c r="I1848" s="306" t="s">
        <v>2271</v>
      </c>
      <c r="J1848" s="306" t="s">
        <v>2271</v>
      </c>
      <c r="K1848" s="306" t="s">
        <v>2271</v>
      </c>
      <c r="L1848" s="306" t="s">
        <v>2271</v>
      </c>
      <c r="M1848" s="306" t="s">
        <v>2271</v>
      </c>
      <c r="N1848" s="306" t="s">
        <v>2271</v>
      </c>
      <c r="O1848" s="306" t="s">
        <v>2271</v>
      </c>
      <c r="P1848" s="306" t="s">
        <v>2271</v>
      </c>
      <c r="Q1848" s="306" t="s">
        <v>2271</v>
      </c>
      <c r="R1848" s="306" t="s">
        <v>2271</v>
      </c>
      <c r="S1848" s="306" t="s">
        <v>2271</v>
      </c>
      <c r="T1848" s="306" t="s">
        <v>2271</v>
      </c>
      <c r="U1848" s="306" t="s">
        <v>2271</v>
      </c>
      <c r="V1848" s="306" t="s">
        <v>2271</v>
      </c>
      <c r="W1848" s="306" t="s">
        <v>2271</v>
      </c>
      <c r="X1848" s="306" t="s">
        <v>2271</v>
      </c>
      <c r="Y1848" s="306" t="s">
        <v>2271</v>
      </c>
      <c r="Z1848" s="306" t="s">
        <v>2271</v>
      </c>
      <c r="AA1848" s="306" t="s">
        <v>2271</v>
      </c>
      <c r="AB1848" s="306" t="s">
        <v>2271</v>
      </c>
      <c r="AC1848" s="306" t="s">
        <v>2271</v>
      </c>
      <c r="AD1848" s="306" t="s">
        <v>2271</v>
      </c>
      <c r="AE1848" s="306" t="s">
        <v>2271</v>
      </c>
      <c r="AF1848" s="306" t="s">
        <v>2271</v>
      </c>
    </row>
    <row r="1849" spans="3:32" hidden="1" outlineLevel="1" x14ac:dyDescent="0.3">
      <c r="C1849" s="701" t="s">
        <v>817</v>
      </c>
      <c r="F1849" s="306" t="s">
        <v>4039</v>
      </c>
      <c r="G1849" s="306" t="s">
        <v>2271</v>
      </c>
      <c r="H1849" s="306" t="s">
        <v>2271</v>
      </c>
      <c r="I1849" s="306" t="s">
        <v>2271</v>
      </c>
      <c r="J1849" s="306" t="s">
        <v>2271</v>
      </c>
      <c r="K1849" s="306" t="s">
        <v>2271</v>
      </c>
      <c r="L1849" s="306" t="s">
        <v>2271</v>
      </c>
      <c r="M1849" s="306" t="s">
        <v>2271</v>
      </c>
      <c r="N1849" s="306" t="s">
        <v>2271</v>
      </c>
      <c r="O1849" s="306" t="s">
        <v>2271</v>
      </c>
      <c r="P1849" s="306" t="s">
        <v>2271</v>
      </c>
      <c r="Q1849" s="306" t="s">
        <v>2271</v>
      </c>
      <c r="R1849" s="306" t="s">
        <v>2271</v>
      </c>
      <c r="S1849" s="306" t="s">
        <v>2271</v>
      </c>
      <c r="T1849" s="306" t="s">
        <v>2271</v>
      </c>
      <c r="U1849" s="306" t="s">
        <v>2271</v>
      </c>
      <c r="V1849" s="306" t="s">
        <v>2271</v>
      </c>
      <c r="W1849" s="306" t="s">
        <v>2271</v>
      </c>
      <c r="X1849" s="306" t="s">
        <v>2271</v>
      </c>
      <c r="Y1849" s="306" t="s">
        <v>2271</v>
      </c>
      <c r="Z1849" s="306" t="s">
        <v>2271</v>
      </c>
      <c r="AA1849" s="306" t="s">
        <v>2271</v>
      </c>
      <c r="AB1849" s="306" t="s">
        <v>2271</v>
      </c>
      <c r="AC1849" s="306" t="s">
        <v>2271</v>
      </c>
      <c r="AD1849" s="306" t="s">
        <v>2271</v>
      </c>
      <c r="AE1849" s="306" t="s">
        <v>2271</v>
      </c>
      <c r="AF1849" s="306" t="s">
        <v>2271</v>
      </c>
    </row>
    <row r="1850" spans="3:32" hidden="1" outlineLevel="1" x14ac:dyDescent="0.3">
      <c r="C1850" s="701" t="s">
        <v>818</v>
      </c>
      <c r="F1850" s="306" t="s">
        <v>4040</v>
      </c>
      <c r="G1850" s="306" t="s">
        <v>2271</v>
      </c>
      <c r="H1850" s="306" t="s">
        <v>2271</v>
      </c>
      <c r="I1850" s="306" t="s">
        <v>2271</v>
      </c>
      <c r="J1850" s="306" t="s">
        <v>2271</v>
      </c>
      <c r="K1850" s="306" t="s">
        <v>2271</v>
      </c>
      <c r="L1850" s="306" t="s">
        <v>2271</v>
      </c>
      <c r="M1850" s="306" t="s">
        <v>2271</v>
      </c>
      <c r="N1850" s="306" t="s">
        <v>2271</v>
      </c>
      <c r="O1850" s="306" t="s">
        <v>2271</v>
      </c>
      <c r="P1850" s="306" t="s">
        <v>2271</v>
      </c>
      <c r="Q1850" s="306" t="s">
        <v>2271</v>
      </c>
      <c r="R1850" s="306" t="s">
        <v>2271</v>
      </c>
      <c r="S1850" s="306" t="s">
        <v>2271</v>
      </c>
      <c r="T1850" s="306" t="s">
        <v>2271</v>
      </c>
      <c r="U1850" s="306" t="s">
        <v>2271</v>
      </c>
      <c r="V1850" s="306" t="s">
        <v>2271</v>
      </c>
      <c r="W1850" s="306" t="s">
        <v>2271</v>
      </c>
      <c r="X1850" s="306" t="s">
        <v>2271</v>
      </c>
      <c r="Y1850" s="306" t="s">
        <v>2271</v>
      </c>
      <c r="Z1850" s="306" t="s">
        <v>2271</v>
      </c>
      <c r="AA1850" s="306" t="s">
        <v>2271</v>
      </c>
      <c r="AB1850" s="306" t="s">
        <v>2271</v>
      </c>
      <c r="AC1850" s="306" t="s">
        <v>2271</v>
      </c>
      <c r="AD1850" s="306" t="s">
        <v>2271</v>
      </c>
      <c r="AE1850" s="306" t="s">
        <v>2271</v>
      </c>
      <c r="AF1850" s="306" t="s">
        <v>2271</v>
      </c>
    </row>
    <row r="1851" spans="3:32" hidden="1" outlineLevel="1" x14ac:dyDescent="0.3">
      <c r="C1851" s="701" t="s">
        <v>819</v>
      </c>
      <c r="F1851" s="306" t="s">
        <v>4041</v>
      </c>
      <c r="G1851" s="306" t="s">
        <v>2271</v>
      </c>
      <c r="H1851" s="306" t="s">
        <v>2271</v>
      </c>
      <c r="I1851" s="306" t="s">
        <v>2271</v>
      </c>
      <c r="J1851" s="306" t="s">
        <v>2271</v>
      </c>
      <c r="K1851" s="306" t="s">
        <v>2271</v>
      </c>
      <c r="L1851" s="306" t="s">
        <v>2271</v>
      </c>
      <c r="M1851" s="306" t="s">
        <v>2271</v>
      </c>
      <c r="N1851" s="306" t="s">
        <v>2271</v>
      </c>
      <c r="O1851" s="306" t="s">
        <v>2271</v>
      </c>
      <c r="P1851" s="306" t="s">
        <v>2271</v>
      </c>
      <c r="Q1851" s="306" t="s">
        <v>2271</v>
      </c>
      <c r="R1851" s="306" t="s">
        <v>2271</v>
      </c>
      <c r="S1851" s="306" t="s">
        <v>2271</v>
      </c>
      <c r="T1851" s="306" t="s">
        <v>2271</v>
      </c>
      <c r="U1851" s="306" t="s">
        <v>2271</v>
      </c>
      <c r="V1851" s="306" t="s">
        <v>2271</v>
      </c>
      <c r="W1851" s="306" t="s">
        <v>2271</v>
      </c>
      <c r="X1851" s="306" t="s">
        <v>2271</v>
      </c>
      <c r="Y1851" s="306" t="s">
        <v>2271</v>
      </c>
      <c r="Z1851" s="306" t="s">
        <v>2271</v>
      </c>
      <c r="AA1851" s="306" t="s">
        <v>2271</v>
      </c>
      <c r="AB1851" s="306" t="s">
        <v>2271</v>
      </c>
      <c r="AC1851" s="306" t="s">
        <v>2271</v>
      </c>
      <c r="AD1851" s="306" t="s">
        <v>2271</v>
      </c>
      <c r="AE1851" s="306" t="s">
        <v>2271</v>
      </c>
      <c r="AF1851" s="306" t="s">
        <v>2271</v>
      </c>
    </row>
    <row r="1852" spans="3:32" hidden="1" outlineLevel="1" x14ac:dyDescent="0.3">
      <c r="C1852" s="701" t="s">
        <v>820</v>
      </c>
      <c r="F1852" s="306" t="s">
        <v>4042</v>
      </c>
      <c r="G1852" s="306" t="s">
        <v>2271</v>
      </c>
      <c r="H1852" s="306" t="s">
        <v>2271</v>
      </c>
      <c r="I1852" s="306" t="s">
        <v>2271</v>
      </c>
      <c r="J1852" s="306" t="s">
        <v>2271</v>
      </c>
      <c r="K1852" s="306" t="s">
        <v>2271</v>
      </c>
      <c r="L1852" s="306" t="s">
        <v>2271</v>
      </c>
      <c r="M1852" s="306" t="s">
        <v>2271</v>
      </c>
      <c r="N1852" s="306" t="s">
        <v>2271</v>
      </c>
      <c r="O1852" s="306" t="s">
        <v>2271</v>
      </c>
      <c r="P1852" s="306" t="s">
        <v>2271</v>
      </c>
      <c r="Q1852" s="306" t="s">
        <v>2271</v>
      </c>
      <c r="R1852" s="306" t="s">
        <v>2271</v>
      </c>
      <c r="S1852" s="306" t="s">
        <v>2271</v>
      </c>
      <c r="T1852" s="306" t="s">
        <v>2271</v>
      </c>
      <c r="U1852" s="306" t="s">
        <v>2271</v>
      </c>
      <c r="V1852" s="306" t="s">
        <v>2271</v>
      </c>
      <c r="W1852" s="306" t="s">
        <v>2271</v>
      </c>
      <c r="X1852" s="306" t="s">
        <v>2271</v>
      </c>
      <c r="Y1852" s="306" t="s">
        <v>2271</v>
      </c>
      <c r="Z1852" s="306" t="s">
        <v>2271</v>
      </c>
      <c r="AA1852" s="306" t="s">
        <v>2271</v>
      </c>
      <c r="AB1852" s="306" t="s">
        <v>2271</v>
      </c>
      <c r="AC1852" s="306" t="s">
        <v>2271</v>
      </c>
      <c r="AD1852" s="306" t="s">
        <v>2271</v>
      </c>
      <c r="AE1852" s="306" t="s">
        <v>2271</v>
      </c>
      <c r="AF1852" s="306" t="s">
        <v>2271</v>
      </c>
    </row>
    <row r="1853" spans="3:32" hidden="1" outlineLevel="1" x14ac:dyDescent="0.3">
      <c r="C1853" s="701" t="s">
        <v>821</v>
      </c>
      <c r="F1853" s="306" t="s">
        <v>4043</v>
      </c>
      <c r="G1853" s="306" t="s">
        <v>2271</v>
      </c>
      <c r="H1853" s="306" t="s">
        <v>2271</v>
      </c>
      <c r="I1853" s="306" t="s">
        <v>2271</v>
      </c>
      <c r="J1853" s="306" t="s">
        <v>2271</v>
      </c>
      <c r="K1853" s="306" t="s">
        <v>2271</v>
      </c>
      <c r="L1853" s="306" t="s">
        <v>2271</v>
      </c>
      <c r="M1853" s="306" t="s">
        <v>2271</v>
      </c>
      <c r="N1853" s="306" t="s">
        <v>2271</v>
      </c>
      <c r="O1853" s="306" t="s">
        <v>2271</v>
      </c>
      <c r="P1853" s="306" t="s">
        <v>2271</v>
      </c>
      <c r="Q1853" s="306" t="s">
        <v>2271</v>
      </c>
      <c r="R1853" s="306" t="s">
        <v>2271</v>
      </c>
      <c r="S1853" s="306" t="s">
        <v>2271</v>
      </c>
      <c r="T1853" s="306" t="s">
        <v>2271</v>
      </c>
      <c r="U1853" s="306" t="s">
        <v>2271</v>
      </c>
      <c r="V1853" s="306" t="s">
        <v>2271</v>
      </c>
      <c r="W1853" s="306" t="s">
        <v>2271</v>
      </c>
      <c r="X1853" s="306" t="s">
        <v>2271</v>
      </c>
      <c r="Y1853" s="306" t="s">
        <v>2271</v>
      </c>
      <c r="Z1853" s="306" t="s">
        <v>2271</v>
      </c>
      <c r="AA1853" s="306" t="s">
        <v>2271</v>
      </c>
      <c r="AB1853" s="306" t="s">
        <v>2271</v>
      </c>
      <c r="AC1853" s="306" t="s">
        <v>2271</v>
      </c>
      <c r="AD1853" s="306" t="s">
        <v>2271</v>
      </c>
      <c r="AE1853" s="306" t="s">
        <v>2271</v>
      </c>
      <c r="AF1853" s="306" t="s">
        <v>2271</v>
      </c>
    </row>
    <row r="1854" spans="3:32" hidden="1" outlineLevel="1" x14ac:dyDescent="0.3">
      <c r="C1854" s="701" t="s">
        <v>93</v>
      </c>
      <c r="F1854" s="306" t="s">
        <v>4044</v>
      </c>
      <c r="G1854" s="306" t="s">
        <v>2271</v>
      </c>
      <c r="H1854" s="306" t="s">
        <v>2271</v>
      </c>
      <c r="I1854" s="306" t="s">
        <v>2271</v>
      </c>
      <c r="J1854" s="306" t="s">
        <v>2271</v>
      </c>
      <c r="K1854" s="306" t="s">
        <v>2271</v>
      </c>
      <c r="L1854" s="306" t="s">
        <v>2271</v>
      </c>
      <c r="M1854" s="306" t="s">
        <v>2271</v>
      </c>
      <c r="N1854" s="306" t="s">
        <v>2271</v>
      </c>
      <c r="O1854" s="306" t="s">
        <v>2271</v>
      </c>
      <c r="P1854" s="306" t="s">
        <v>2271</v>
      </c>
      <c r="Q1854" s="306" t="s">
        <v>2271</v>
      </c>
      <c r="R1854" s="306" t="s">
        <v>2271</v>
      </c>
      <c r="S1854" s="306" t="s">
        <v>2271</v>
      </c>
      <c r="T1854" s="306" t="s">
        <v>2271</v>
      </c>
      <c r="U1854" s="306" t="s">
        <v>2271</v>
      </c>
      <c r="V1854" s="306" t="s">
        <v>2271</v>
      </c>
      <c r="W1854" s="306" t="s">
        <v>2271</v>
      </c>
      <c r="X1854" s="306" t="s">
        <v>2271</v>
      </c>
      <c r="Y1854" s="306" t="s">
        <v>2271</v>
      </c>
      <c r="Z1854" s="306" t="s">
        <v>2271</v>
      </c>
      <c r="AA1854" s="306" t="s">
        <v>2271</v>
      </c>
      <c r="AB1854" s="306" t="s">
        <v>2271</v>
      </c>
      <c r="AC1854" s="306" t="s">
        <v>2271</v>
      </c>
      <c r="AD1854" s="306" t="s">
        <v>2271</v>
      </c>
      <c r="AE1854" s="306" t="s">
        <v>2271</v>
      </c>
      <c r="AF1854" s="306" t="s">
        <v>2271</v>
      </c>
    </row>
    <row r="1855" spans="3:32" hidden="1" outlineLevel="1" x14ac:dyDescent="0.3">
      <c r="C1855" s="701" t="s">
        <v>201</v>
      </c>
      <c r="F1855" s="306" t="s">
        <v>4045</v>
      </c>
      <c r="G1855" s="306" t="s">
        <v>2271</v>
      </c>
      <c r="H1855" s="306" t="s">
        <v>2271</v>
      </c>
      <c r="I1855" s="306" t="s">
        <v>2271</v>
      </c>
      <c r="J1855" s="306" t="s">
        <v>2271</v>
      </c>
      <c r="K1855" s="306" t="s">
        <v>2271</v>
      </c>
      <c r="L1855" s="306" t="s">
        <v>2271</v>
      </c>
      <c r="M1855" s="306" t="s">
        <v>2271</v>
      </c>
      <c r="N1855" s="306" t="s">
        <v>2271</v>
      </c>
      <c r="O1855" s="306" t="s">
        <v>2271</v>
      </c>
      <c r="P1855" s="306" t="s">
        <v>2271</v>
      </c>
      <c r="Q1855" s="306" t="s">
        <v>2271</v>
      </c>
      <c r="R1855" s="306" t="s">
        <v>2271</v>
      </c>
      <c r="S1855" s="306" t="s">
        <v>2271</v>
      </c>
      <c r="T1855" s="306" t="s">
        <v>2271</v>
      </c>
      <c r="U1855" s="306" t="s">
        <v>2271</v>
      </c>
      <c r="V1855" s="306" t="s">
        <v>2271</v>
      </c>
      <c r="W1855" s="306" t="s">
        <v>2271</v>
      </c>
      <c r="X1855" s="306" t="s">
        <v>2271</v>
      </c>
      <c r="Y1855" s="306" t="s">
        <v>2271</v>
      </c>
      <c r="Z1855" s="306" t="s">
        <v>2271</v>
      </c>
      <c r="AA1855" s="306" t="s">
        <v>2271</v>
      </c>
      <c r="AB1855" s="306" t="s">
        <v>2271</v>
      </c>
      <c r="AC1855" s="306" t="s">
        <v>2271</v>
      </c>
      <c r="AD1855" s="306" t="s">
        <v>2271</v>
      </c>
      <c r="AE1855" s="306" t="s">
        <v>2271</v>
      </c>
      <c r="AF1855" s="306" t="s">
        <v>2271</v>
      </c>
    </row>
    <row r="1856" spans="3:32" collapsed="1" x14ac:dyDescent="0.3">
      <c r="C1856" s="701"/>
    </row>
    <row r="1857" spans="2:32" x14ac:dyDescent="0.3">
      <c r="B1857" s="638" t="s">
        <v>4046</v>
      </c>
      <c r="C1857" s="766" t="s">
        <v>4047</v>
      </c>
    </row>
    <row r="1858" spans="2:32" hidden="1" outlineLevel="1" x14ac:dyDescent="0.3">
      <c r="C1858" s="701" t="s">
        <v>815</v>
      </c>
      <c r="F1858" s="306"/>
      <c r="G1858" s="487" t="s">
        <v>240</v>
      </c>
      <c r="H1858" s="487" t="s">
        <v>241</v>
      </c>
      <c r="I1858" s="487" t="s">
        <v>242</v>
      </c>
      <c r="J1858" s="487" t="s">
        <v>243</v>
      </c>
      <c r="K1858" s="487" t="s">
        <v>244</v>
      </c>
      <c r="L1858" s="487" t="s">
        <v>245</v>
      </c>
      <c r="M1858" s="487" t="s">
        <v>246</v>
      </c>
      <c r="N1858" s="487" t="s">
        <v>247</v>
      </c>
      <c r="O1858" s="487" t="s">
        <v>248</v>
      </c>
      <c r="P1858" s="487" t="s">
        <v>249</v>
      </c>
      <c r="Q1858" s="487" t="s">
        <v>250</v>
      </c>
      <c r="R1858" s="487" t="s">
        <v>251</v>
      </c>
      <c r="S1858" s="487" t="s">
        <v>252</v>
      </c>
      <c r="T1858" s="487" t="s">
        <v>253</v>
      </c>
      <c r="U1858" s="487" t="s">
        <v>254</v>
      </c>
      <c r="V1858" s="487" t="s">
        <v>255</v>
      </c>
      <c r="W1858" s="487" t="s">
        <v>256</v>
      </c>
      <c r="X1858" s="487" t="s">
        <v>257</v>
      </c>
      <c r="Y1858" s="487" t="s">
        <v>258</v>
      </c>
      <c r="Z1858" s="487" t="s">
        <v>259</v>
      </c>
      <c r="AA1858" s="487" t="s">
        <v>260</v>
      </c>
      <c r="AB1858" s="487" t="s">
        <v>261</v>
      </c>
      <c r="AC1858" s="487" t="s">
        <v>262</v>
      </c>
      <c r="AD1858" s="487" t="s">
        <v>263</v>
      </c>
      <c r="AE1858" s="487" t="s">
        <v>264</v>
      </c>
      <c r="AF1858" s="487" t="s">
        <v>265</v>
      </c>
    </row>
    <row r="1859" spans="2:32" hidden="1" outlineLevel="1" x14ac:dyDescent="0.3">
      <c r="C1859" s="701" t="s">
        <v>816</v>
      </c>
      <c r="F1859" s="306" t="s">
        <v>4048</v>
      </c>
      <c r="G1859" s="306" t="s">
        <v>2271</v>
      </c>
      <c r="H1859" s="306" t="s">
        <v>2271</v>
      </c>
      <c r="I1859" s="306" t="s">
        <v>2271</v>
      </c>
      <c r="J1859" s="306" t="s">
        <v>2271</v>
      </c>
      <c r="K1859" s="306" t="s">
        <v>2271</v>
      </c>
      <c r="L1859" s="306" t="s">
        <v>2271</v>
      </c>
      <c r="M1859" s="306" t="s">
        <v>2271</v>
      </c>
      <c r="N1859" s="306" t="s">
        <v>2271</v>
      </c>
      <c r="O1859" s="306" t="s">
        <v>2271</v>
      </c>
      <c r="P1859" s="306" t="s">
        <v>2271</v>
      </c>
      <c r="Q1859" s="306" t="s">
        <v>2271</v>
      </c>
      <c r="R1859" s="306" t="s">
        <v>2271</v>
      </c>
      <c r="S1859" s="306" t="s">
        <v>2271</v>
      </c>
      <c r="T1859" s="306" t="s">
        <v>2271</v>
      </c>
      <c r="U1859" s="306" t="s">
        <v>2271</v>
      </c>
      <c r="V1859" s="306" t="s">
        <v>2271</v>
      </c>
      <c r="W1859" s="306" t="s">
        <v>2271</v>
      </c>
      <c r="X1859" s="306" t="s">
        <v>2271</v>
      </c>
      <c r="Y1859" s="306" t="s">
        <v>2271</v>
      </c>
      <c r="Z1859" s="306" t="s">
        <v>2271</v>
      </c>
      <c r="AA1859" s="306" t="s">
        <v>2271</v>
      </c>
      <c r="AB1859" s="306" t="s">
        <v>2271</v>
      </c>
      <c r="AC1859" s="306" t="s">
        <v>2271</v>
      </c>
      <c r="AD1859" s="306" t="s">
        <v>2271</v>
      </c>
      <c r="AE1859" s="306" t="s">
        <v>2271</v>
      </c>
      <c r="AF1859" s="306" t="s">
        <v>2271</v>
      </c>
    </row>
    <row r="1860" spans="2:32" hidden="1" outlineLevel="1" x14ac:dyDescent="0.3">
      <c r="C1860" s="701" t="s">
        <v>817</v>
      </c>
      <c r="F1860" s="306" t="s">
        <v>4049</v>
      </c>
      <c r="G1860" s="306" t="s">
        <v>2271</v>
      </c>
      <c r="H1860" s="306" t="s">
        <v>2271</v>
      </c>
      <c r="I1860" s="306" t="s">
        <v>2271</v>
      </c>
      <c r="J1860" s="306" t="s">
        <v>2271</v>
      </c>
      <c r="K1860" s="306" t="s">
        <v>2271</v>
      </c>
      <c r="L1860" s="306" t="s">
        <v>2271</v>
      </c>
      <c r="M1860" s="306" t="s">
        <v>2271</v>
      </c>
      <c r="N1860" s="306" t="s">
        <v>2271</v>
      </c>
      <c r="O1860" s="306" t="s">
        <v>2271</v>
      </c>
      <c r="P1860" s="306" t="s">
        <v>2271</v>
      </c>
      <c r="Q1860" s="306" t="s">
        <v>2271</v>
      </c>
      <c r="R1860" s="306" t="s">
        <v>2271</v>
      </c>
      <c r="S1860" s="306" t="s">
        <v>2271</v>
      </c>
      <c r="T1860" s="306" t="s">
        <v>2271</v>
      </c>
      <c r="U1860" s="306" t="s">
        <v>2271</v>
      </c>
      <c r="V1860" s="306" t="s">
        <v>2271</v>
      </c>
      <c r="W1860" s="306" t="s">
        <v>2271</v>
      </c>
      <c r="X1860" s="306" t="s">
        <v>2271</v>
      </c>
      <c r="Y1860" s="306" t="s">
        <v>2271</v>
      </c>
      <c r="Z1860" s="306" t="s">
        <v>2271</v>
      </c>
      <c r="AA1860" s="306" t="s">
        <v>2271</v>
      </c>
      <c r="AB1860" s="306" t="s">
        <v>2271</v>
      </c>
      <c r="AC1860" s="306" t="s">
        <v>2271</v>
      </c>
      <c r="AD1860" s="306" t="s">
        <v>2271</v>
      </c>
      <c r="AE1860" s="306" t="s">
        <v>2271</v>
      </c>
      <c r="AF1860" s="306" t="s">
        <v>2271</v>
      </c>
    </row>
    <row r="1861" spans="2:32" hidden="1" outlineLevel="1" x14ac:dyDescent="0.3">
      <c r="C1861" s="701" t="s">
        <v>818</v>
      </c>
      <c r="F1861" s="306" t="s">
        <v>4050</v>
      </c>
      <c r="G1861" s="306" t="s">
        <v>2271</v>
      </c>
      <c r="H1861" s="306" t="s">
        <v>2271</v>
      </c>
      <c r="I1861" s="306" t="s">
        <v>2271</v>
      </c>
      <c r="J1861" s="306" t="s">
        <v>2271</v>
      </c>
      <c r="K1861" s="306" t="s">
        <v>2271</v>
      </c>
      <c r="L1861" s="306" t="s">
        <v>2271</v>
      </c>
      <c r="M1861" s="306" t="s">
        <v>2271</v>
      </c>
      <c r="N1861" s="306" t="s">
        <v>2271</v>
      </c>
      <c r="O1861" s="306" t="s">
        <v>2271</v>
      </c>
      <c r="P1861" s="306" t="s">
        <v>2271</v>
      </c>
      <c r="Q1861" s="306" t="s">
        <v>2271</v>
      </c>
      <c r="R1861" s="306" t="s">
        <v>2271</v>
      </c>
      <c r="S1861" s="306" t="s">
        <v>2271</v>
      </c>
      <c r="T1861" s="306" t="s">
        <v>2271</v>
      </c>
      <c r="U1861" s="306" t="s">
        <v>2271</v>
      </c>
      <c r="V1861" s="306" t="s">
        <v>2271</v>
      </c>
      <c r="W1861" s="306" t="s">
        <v>2271</v>
      </c>
      <c r="X1861" s="306" t="s">
        <v>2271</v>
      </c>
      <c r="Y1861" s="306" t="s">
        <v>2271</v>
      </c>
      <c r="Z1861" s="306" t="s">
        <v>2271</v>
      </c>
      <c r="AA1861" s="306" t="s">
        <v>2271</v>
      </c>
      <c r="AB1861" s="306" t="s">
        <v>2271</v>
      </c>
      <c r="AC1861" s="306" t="s">
        <v>2271</v>
      </c>
      <c r="AD1861" s="306" t="s">
        <v>2271</v>
      </c>
      <c r="AE1861" s="306" t="s">
        <v>2271</v>
      </c>
      <c r="AF1861" s="306" t="s">
        <v>2271</v>
      </c>
    </row>
    <row r="1862" spans="2:32" hidden="1" outlineLevel="1" x14ac:dyDescent="0.3">
      <c r="C1862" s="701" t="s">
        <v>819</v>
      </c>
      <c r="F1862" s="306" t="s">
        <v>4051</v>
      </c>
      <c r="G1862" s="306" t="s">
        <v>2271</v>
      </c>
      <c r="H1862" s="306" t="s">
        <v>2271</v>
      </c>
      <c r="I1862" s="306" t="s">
        <v>2271</v>
      </c>
      <c r="J1862" s="306" t="s">
        <v>2271</v>
      </c>
      <c r="K1862" s="306" t="s">
        <v>2271</v>
      </c>
      <c r="L1862" s="306" t="s">
        <v>2271</v>
      </c>
      <c r="M1862" s="306" t="s">
        <v>2271</v>
      </c>
      <c r="N1862" s="306" t="s">
        <v>2271</v>
      </c>
      <c r="O1862" s="306" t="s">
        <v>2271</v>
      </c>
      <c r="P1862" s="306" t="s">
        <v>2271</v>
      </c>
      <c r="Q1862" s="306" t="s">
        <v>2271</v>
      </c>
      <c r="R1862" s="306" t="s">
        <v>2271</v>
      </c>
      <c r="S1862" s="306" t="s">
        <v>2271</v>
      </c>
      <c r="T1862" s="306" t="s">
        <v>2271</v>
      </c>
      <c r="U1862" s="306" t="s">
        <v>2271</v>
      </c>
      <c r="V1862" s="306" t="s">
        <v>2271</v>
      </c>
      <c r="W1862" s="306" t="s">
        <v>2271</v>
      </c>
      <c r="X1862" s="306" t="s">
        <v>2271</v>
      </c>
      <c r="Y1862" s="306" t="s">
        <v>2271</v>
      </c>
      <c r="Z1862" s="306" t="s">
        <v>2271</v>
      </c>
      <c r="AA1862" s="306" t="s">
        <v>2271</v>
      </c>
      <c r="AB1862" s="306" t="s">
        <v>2271</v>
      </c>
      <c r="AC1862" s="306" t="s">
        <v>2271</v>
      </c>
      <c r="AD1862" s="306" t="s">
        <v>2271</v>
      </c>
      <c r="AE1862" s="306" t="s">
        <v>2271</v>
      </c>
      <c r="AF1862" s="306" t="s">
        <v>2271</v>
      </c>
    </row>
    <row r="1863" spans="2:32" hidden="1" outlineLevel="1" x14ac:dyDescent="0.3">
      <c r="C1863" s="701" t="s">
        <v>820</v>
      </c>
      <c r="F1863" s="306" t="s">
        <v>4052</v>
      </c>
      <c r="G1863" s="306" t="s">
        <v>2271</v>
      </c>
      <c r="H1863" s="306" t="s">
        <v>2271</v>
      </c>
      <c r="I1863" s="306" t="s">
        <v>2271</v>
      </c>
      <c r="J1863" s="306" t="s">
        <v>2271</v>
      </c>
      <c r="K1863" s="306" t="s">
        <v>2271</v>
      </c>
      <c r="L1863" s="306" t="s">
        <v>2271</v>
      </c>
      <c r="M1863" s="306" t="s">
        <v>2271</v>
      </c>
      <c r="N1863" s="306" t="s">
        <v>2271</v>
      </c>
      <c r="O1863" s="306" t="s">
        <v>2271</v>
      </c>
      <c r="P1863" s="306" t="s">
        <v>2271</v>
      </c>
      <c r="Q1863" s="306" t="s">
        <v>2271</v>
      </c>
      <c r="R1863" s="306" t="s">
        <v>2271</v>
      </c>
      <c r="S1863" s="306" t="s">
        <v>2271</v>
      </c>
      <c r="T1863" s="306" t="s">
        <v>2271</v>
      </c>
      <c r="U1863" s="306" t="s">
        <v>2271</v>
      </c>
      <c r="V1863" s="306" t="s">
        <v>2271</v>
      </c>
      <c r="W1863" s="306" t="s">
        <v>2271</v>
      </c>
      <c r="X1863" s="306" t="s">
        <v>2271</v>
      </c>
      <c r="Y1863" s="306" t="s">
        <v>2271</v>
      </c>
      <c r="Z1863" s="306" t="s">
        <v>2271</v>
      </c>
      <c r="AA1863" s="306" t="s">
        <v>2271</v>
      </c>
      <c r="AB1863" s="306" t="s">
        <v>2271</v>
      </c>
      <c r="AC1863" s="306" t="s">
        <v>2271</v>
      </c>
      <c r="AD1863" s="306" t="s">
        <v>2271</v>
      </c>
      <c r="AE1863" s="306" t="s">
        <v>2271</v>
      </c>
      <c r="AF1863" s="306" t="s">
        <v>2271</v>
      </c>
    </row>
    <row r="1864" spans="2:32" hidden="1" outlineLevel="1" x14ac:dyDescent="0.3">
      <c r="C1864" s="701" t="s">
        <v>821</v>
      </c>
      <c r="F1864" s="306" t="s">
        <v>4053</v>
      </c>
      <c r="G1864" s="306" t="s">
        <v>2271</v>
      </c>
      <c r="H1864" s="306" t="s">
        <v>2271</v>
      </c>
      <c r="I1864" s="306" t="s">
        <v>2271</v>
      </c>
      <c r="J1864" s="306" t="s">
        <v>2271</v>
      </c>
      <c r="K1864" s="306" t="s">
        <v>2271</v>
      </c>
      <c r="L1864" s="306" t="s">
        <v>2271</v>
      </c>
      <c r="M1864" s="306" t="s">
        <v>2271</v>
      </c>
      <c r="N1864" s="306" t="s">
        <v>2271</v>
      </c>
      <c r="O1864" s="306" t="s">
        <v>2271</v>
      </c>
      <c r="P1864" s="306" t="s">
        <v>2271</v>
      </c>
      <c r="Q1864" s="306" t="s">
        <v>2271</v>
      </c>
      <c r="R1864" s="306" t="s">
        <v>2271</v>
      </c>
      <c r="S1864" s="306" t="s">
        <v>2271</v>
      </c>
      <c r="T1864" s="306" t="s">
        <v>2271</v>
      </c>
      <c r="U1864" s="306" t="s">
        <v>2271</v>
      </c>
      <c r="V1864" s="306" t="s">
        <v>2271</v>
      </c>
      <c r="W1864" s="306" t="s">
        <v>2271</v>
      </c>
      <c r="X1864" s="306" t="s">
        <v>2271</v>
      </c>
      <c r="Y1864" s="306" t="s">
        <v>2271</v>
      </c>
      <c r="Z1864" s="306" t="s">
        <v>2271</v>
      </c>
      <c r="AA1864" s="306" t="s">
        <v>2271</v>
      </c>
      <c r="AB1864" s="306" t="s">
        <v>2271</v>
      </c>
      <c r="AC1864" s="306" t="s">
        <v>2271</v>
      </c>
      <c r="AD1864" s="306" t="s">
        <v>2271</v>
      </c>
      <c r="AE1864" s="306" t="s">
        <v>2271</v>
      </c>
      <c r="AF1864" s="306" t="s">
        <v>2271</v>
      </c>
    </row>
    <row r="1865" spans="2:32" hidden="1" outlineLevel="1" x14ac:dyDescent="0.3">
      <c r="C1865" s="701" t="s">
        <v>201</v>
      </c>
      <c r="F1865" s="306" t="s">
        <v>4054</v>
      </c>
      <c r="G1865" s="306" t="s">
        <v>2271</v>
      </c>
      <c r="H1865" s="306" t="s">
        <v>2271</v>
      </c>
      <c r="I1865" s="306" t="s">
        <v>2271</v>
      </c>
      <c r="J1865" s="306" t="s">
        <v>2271</v>
      </c>
      <c r="K1865" s="306" t="s">
        <v>2271</v>
      </c>
      <c r="L1865" s="306" t="s">
        <v>2271</v>
      </c>
      <c r="M1865" s="306" t="s">
        <v>2271</v>
      </c>
      <c r="N1865" s="306" t="s">
        <v>2271</v>
      </c>
      <c r="O1865" s="306" t="s">
        <v>2271</v>
      </c>
      <c r="P1865" s="306" t="s">
        <v>2271</v>
      </c>
      <c r="Q1865" s="306" t="s">
        <v>2271</v>
      </c>
      <c r="R1865" s="306" t="s">
        <v>2271</v>
      </c>
      <c r="S1865" s="306" t="s">
        <v>2271</v>
      </c>
      <c r="T1865" s="306" t="s">
        <v>2271</v>
      </c>
      <c r="U1865" s="306" t="s">
        <v>2271</v>
      </c>
      <c r="V1865" s="306" t="s">
        <v>2271</v>
      </c>
      <c r="W1865" s="306" t="s">
        <v>2271</v>
      </c>
      <c r="X1865" s="306" t="s">
        <v>2271</v>
      </c>
      <c r="Y1865" s="306" t="s">
        <v>2271</v>
      </c>
      <c r="Z1865" s="306" t="s">
        <v>2271</v>
      </c>
      <c r="AA1865" s="306" t="s">
        <v>2271</v>
      </c>
      <c r="AB1865" s="306" t="s">
        <v>2271</v>
      </c>
      <c r="AC1865" s="306" t="s">
        <v>2271</v>
      </c>
      <c r="AD1865" s="306" t="s">
        <v>2271</v>
      </c>
      <c r="AE1865" s="306" t="s">
        <v>2271</v>
      </c>
      <c r="AF1865" s="306" t="s">
        <v>2271</v>
      </c>
    </row>
    <row r="1866" spans="2:32" hidden="1" outlineLevel="1" x14ac:dyDescent="0.3">
      <c r="C1866" s="701"/>
      <c r="F1866" s="306"/>
      <c r="G1866" s="306"/>
      <c r="H1866" s="306"/>
      <c r="I1866" s="306"/>
      <c r="J1866" s="306"/>
      <c r="K1866" s="306"/>
      <c r="L1866" s="306"/>
      <c r="M1866" s="306"/>
      <c r="N1866" s="306"/>
      <c r="O1866" s="306"/>
      <c r="P1866" s="306"/>
      <c r="Q1866" s="306"/>
      <c r="R1866" s="306"/>
      <c r="S1866" s="306"/>
      <c r="T1866" s="306"/>
      <c r="U1866" s="306"/>
      <c r="V1866" s="306"/>
      <c r="W1866" s="306"/>
      <c r="X1866" s="306"/>
      <c r="Y1866" s="306"/>
      <c r="Z1866" s="306"/>
      <c r="AA1866" s="306"/>
      <c r="AB1866" s="306"/>
      <c r="AC1866" s="306"/>
      <c r="AD1866" s="306"/>
      <c r="AE1866" s="306"/>
      <c r="AF1866" s="306"/>
    </row>
    <row r="1867" spans="2:32" hidden="1" outlineLevel="1" x14ac:dyDescent="0.3">
      <c r="C1867" s="701" t="s">
        <v>4055</v>
      </c>
      <c r="F1867" s="306"/>
      <c r="G1867" s="306"/>
      <c r="H1867" s="306"/>
      <c r="I1867" s="306"/>
      <c r="J1867" s="306"/>
      <c r="K1867" s="306"/>
      <c r="L1867" s="306"/>
      <c r="M1867" s="306"/>
      <c r="N1867" s="306"/>
      <c r="O1867" s="306"/>
      <c r="P1867" s="306"/>
      <c r="Q1867" s="306"/>
      <c r="R1867" s="306"/>
      <c r="S1867" s="306"/>
      <c r="T1867" s="306"/>
      <c r="U1867" s="306"/>
      <c r="V1867" s="306"/>
      <c r="W1867" s="306"/>
      <c r="X1867" s="306"/>
      <c r="Y1867" s="306"/>
      <c r="Z1867" s="306"/>
      <c r="AA1867" s="306"/>
      <c r="AB1867" s="306"/>
      <c r="AC1867" s="306"/>
      <c r="AD1867" s="306"/>
      <c r="AE1867" s="306"/>
      <c r="AF1867" s="306"/>
    </row>
    <row r="1868" spans="2:32" hidden="1" outlineLevel="1" x14ac:dyDescent="0.3">
      <c r="C1868" s="701"/>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306"/>
      <c r="AE1868" s="306"/>
      <c r="AF1868" s="306"/>
    </row>
    <row r="1869" spans="2:32" hidden="1" outlineLevel="1" x14ac:dyDescent="0.3">
      <c r="C1869" s="701" t="s">
        <v>828</v>
      </c>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6"/>
      <c r="AD1869" s="306"/>
      <c r="AE1869" s="306"/>
      <c r="AF1869" s="306"/>
    </row>
    <row r="1870" spans="2:32" hidden="1" outlineLevel="1" x14ac:dyDescent="0.3">
      <c r="C1870" s="701" t="s">
        <v>816</v>
      </c>
      <c r="F1870" s="306" t="s">
        <v>4056</v>
      </c>
      <c r="G1870" s="306" t="s">
        <v>2271</v>
      </c>
      <c r="H1870" s="306" t="s">
        <v>2271</v>
      </c>
      <c r="I1870" s="306" t="s">
        <v>2271</v>
      </c>
      <c r="J1870" s="306" t="s">
        <v>2271</v>
      </c>
      <c r="K1870" s="306" t="s">
        <v>2271</v>
      </c>
      <c r="L1870" s="306" t="s">
        <v>2271</v>
      </c>
      <c r="M1870" s="306" t="s">
        <v>2271</v>
      </c>
      <c r="N1870" s="306" t="s">
        <v>2271</v>
      </c>
      <c r="O1870" s="306" t="s">
        <v>2271</v>
      </c>
      <c r="P1870" s="306" t="s">
        <v>2271</v>
      </c>
      <c r="Q1870" s="306" t="s">
        <v>2271</v>
      </c>
      <c r="R1870" s="306" t="s">
        <v>2271</v>
      </c>
      <c r="S1870" s="306" t="s">
        <v>2271</v>
      </c>
      <c r="T1870" s="306" t="s">
        <v>2271</v>
      </c>
      <c r="U1870" s="306" t="s">
        <v>2271</v>
      </c>
      <c r="V1870" s="306" t="s">
        <v>2271</v>
      </c>
      <c r="W1870" s="306" t="s">
        <v>2271</v>
      </c>
      <c r="X1870" s="306" t="s">
        <v>2271</v>
      </c>
      <c r="Y1870" s="306" t="s">
        <v>2271</v>
      </c>
      <c r="Z1870" s="306" t="s">
        <v>2271</v>
      </c>
      <c r="AA1870" s="306" t="s">
        <v>2271</v>
      </c>
      <c r="AB1870" s="306" t="s">
        <v>2271</v>
      </c>
      <c r="AC1870" s="306" t="s">
        <v>2271</v>
      </c>
      <c r="AD1870" s="306" t="s">
        <v>2271</v>
      </c>
      <c r="AE1870" s="306" t="s">
        <v>2271</v>
      </c>
      <c r="AF1870" s="306" t="s">
        <v>2271</v>
      </c>
    </row>
    <row r="1871" spans="2:32" hidden="1" outlineLevel="1" x14ac:dyDescent="0.3">
      <c r="C1871" s="701" t="s">
        <v>817</v>
      </c>
      <c r="F1871" s="306" t="s">
        <v>4057</v>
      </c>
      <c r="G1871" s="306" t="s">
        <v>2271</v>
      </c>
      <c r="H1871" s="306" t="s">
        <v>2271</v>
      </c>
      <c r="I1871" s="306" t="s">
        <v>2271</v>
      </c>
      <c r="J1871" s="306" t="s">
        <v>2271</v>
      </c>
      <c r="K1871" s="306" t="s">
        <v>2271</v>
      </c>
      <c r="L1871" s="306" t="s">
        <v>2271</v>
      </c>
      <c r="M1871" s="306" t="s">
        <v>2271</v>
      </c>
      <c r="N1871" s="306" t="s">
        <v>2271</v>
      </c>
      <c r="O1871" s="306" t="s">
        <v>2271</v>
      </c>
      <c r="P1871" s="306" t="s">
        <v>2271</v>
      </c>
      <c r="Q1871" s="306" t="s">
        <v>2271</v>
      </c>
      <c r="R1871" s="306" t="s">
        <v>2271</v>
      </c>
      <c r="S1871" s="306" t="s">
        <v>2271</v>
      </c>
      <c r="T1871" s="306" t="s">
        <v>2271</v>
      </c>
      <c r="U1871" s="306" t="s">
        <v>2271</v>
      </c>
      <c r="V1871" s="306" t="s">
        <v>2271</v>
      </c>
      <c r="W1871" s="306" t="s">
        <v>2271</v>
      </c>
      <c r="X1871" s="306" t="s">
        <v>2271</v>
      </c>
      <c r="Y1871" s="306" t="s">
        <v>2271</v>
      </c>
      <c r="Z1871" s="306" t="s">
        <v>2271</v>
      </c>
      <c r="AA1871" s="306" t="s">
        <v>2271</v>
      </c>
      <c r="AB1871" s="306" t="s">
        <v>2271</v>
      </c>
      <c r="AC1871" s="306" t="s">
        <v>2271</v>
      </c>
      <c r="AD1871" s="306" t="s">
        <v>2271</v>
      </c>
      <c r="AE1871" s="306" t="s">
        <v>2271</v>
      </c>
      <c r="AF1871" s="306" t="s">
        <v>2271</v>
      </c>
    </row>
    <row r="1872" spans="2:32" hidden="1" outlineLevel="1" x14ac:dyDescent="0.3">
      <c r="C1872" s="701" t="s">
        <v>818</v>
      </c>
      <c r="F1872" s="306" t="s">
        <v>4058</v>
      </c>
      <c r="G1872" s="306" t="s">
        <v>2271</v>
      </c>
      <c r="H1872" s="306" t="s">
        <v>2271</v>
      </c>
      <c r="I1872" s="306" t="s">
        <v>2271</v>
      </c>
      <c r="J1872" s="306" t="s">
        <v>2271</v>
      </c>
      <c r="K1872" s="306" t="s">
        <v>2271</v>
      </c>
      <c r="L1872" s="306" t="s">
        <v>2271</v>
      </c>
      <c r="M1872" s="306" t="s">
        <v>2271</v>
      </c>
      <c r="N1872" s="306" t="s">
        <v>2271</v>
      </c>
      <c r="O1872" s="306" t="s">
        <v>2271</v>
      </c>
      <c r="P1872" s="306" t="s">
        <v>2271</v>
      </c>
      <c r="Q1872" s="306" t="s">
        <v>2271</v>
      </c>
      <c r="R1872" s="306" t="s">
        <v>2271</v>
      </c>
      <c r="S1872" s="306" t="s">
        <v>2271</v>
      </c>
      <c r="T1872" s="306" t="s">
        <v>2271</v>
      </c>
      <c r="U1872" s="306" t="s">
        <v>2271</v>
      </c>
      <c r="V1872" s="306" t="s">
        <v>2271</v>
      </c>
      <c r="W1872" s="306" t="s">
        <v>2271</v>
      </c>
      <c r="X1872" s="306" t="s">
        <v>2271</v>
      </c>
      <c r="Y1872" s="306" t="s">
        <v>2271</v>
      </c>
      <c r="Z1872" s="306" t="s">
        <v>2271</v>
      </c>
      <c r="AA1872" s="306" t="s">
        <v>2271</v>
      </c>
      <c r="AB1872" s="306" t="s">
        <v>2271</v>
      </c>
      <c r="AC1872" s="306" t="s">
        <v>2271</v>
      </c>
      <c r="AD1872" s="306" t="s">
        <v>2271</v>
      </c>
      <c r="AE1872" s="306" t="s">
        <v>2271</v>
      </c>
      <c r="AF1872" s="306" t="s">
        <v>2271</v>
      </c>
    </row>
    <row r="1873" spans="3:32" hidden="1" outlineLevel="1" x14ac:dyDescent="0.3">
      <c r="C1873" s="701" t="s">
        <v>819</v>
      </c>
      <c r="F1873" s="306" t="s">
        <v>4059</v>
      </c>
      <c r="G1873" s="306" t="s">
        <v>2271</v>
      </c>
      <c r="H1873" s="306" t="s">
        <v>2271</v>
      </c>
      <c r="I1873" s="306" t="s">
        <v>2271</v>
      </c>
      <c r="J1873" s="306" t="s">
        <v>2271</v>
      </c>
      <c r="K1873" s="306" t="s">
        <v>2271</v>
      </c>
      <c r="L1873" s="306" t="s">
        <v>2271</v>
      </c>
      <c r="M1873" s="306" t="s">
        <v>2271</v>
      </c>
      <c r="N1873" s="306" t="s">
        <v>2271</v>
      </c>
      <c r="O1873" s="306" t="s">
        <v>2271</v>
      </c>
      <c r="P1873" s="306" t="s">
        <v>2271</v>
      </c>
      <c r="Q1873" s="306" t="s">
        <v>2271</v>
      </c>
      <c r="R1873" s="306" t="s">
        <v>2271</v>
      </c>
      <c r="S1873" s="306" t="s">
        <v>2271</v>
      </c>
      <c r="T1873" s="306" t="s">
        <v>2271</v>
      </c>
      <c r="U1873" s="306" t="s">
        <v>2271</v>
      </c>
      <c r="V1873" s="306" t="s">
        <v>2271</v>
      </c>
      <c r="W1873" s="306" t="s">
        <v>2271</v>
      </c>
      <c r="X1873" s="306" t="s">
        <v>2271</v>
      </c>
      <c r="Y1873" s="306" t="s">
        <v>2271</v>
      </c>
      <c r="Z1873" s="306" t="s">
        <v>2271</v>
      </c>
      <c r="AA1873" s="306" t="s">
        <v>2271</v>
      </c>
      <c r="AB1873" s="306" t="s">
        <v>2271</v>
      </c>
      <c r="AC1873" s="306" t="s">
        <v>2271</v>
      </c>
      <c r="AD1873" s="306" t="s">
        <v>2271</v>
      </c>
      <c r="AE1873" s="306" t="s">
        <v>2271</v>
      </c>
      <c r="AF1873" s="306" t="s">
        <v>2271</v>
      </c>
    </row>
    <row r="1874" spans="3:32" hidden="1" outlineLevel="1" x14ac:dyDescent="0.3">
      <c r="C1874" s="701" t="s">
        <v>820</v>
      </c>
      <c r="F1874" s="306" t="s">
        <v>4060</v>
      </c>
      <c r="G1874" s="306" t="s">
        <v>2271</v>
      </c>
      <c r="H1874" s="306" t="s">
        <v>2271</v>
      </c>
      <c r="I1874" s="306" t="s">
        <v>2271</v>
      </c>
      <c r="J1874" s="306" t="s">
        <v>2271</v>
      </c>
      <c r="K1874" s="306" t="s">
        <v>2271</v>
      </c>
      <c r="L1874" s="306" t="s">
        <v>2271</v>
      </c>
      <c r="M1874" s="306" t="s">
        <v>2271</v>
      </c>
      <c r="N1874" s="306" t="s">
        <v>2271</v>
      </c>
      <c r="O1874" s="306" t="s">
        <v>2271</v>
      </c>
      <c r="P1874" s="306" t="s">
        <v>2271</v>
      </c>
      <c r="Q1874" s="306" t="s">
        <v>2271</v>
      </c>
      <c r="R1874" s="306" t="s">
        <v>2271</v>
      </c>
      <c r="S1874" s="306" t="s">
        <v>2271</v>
      </c>
      <c r="T1874" s="306" t="s">
        <v>2271</v>
      </c>
      <c r="U1874" s="306" t="s">
        <v>2271</v>
      </c>
      <c r="V1874" s="306" t="s">
        <v>2271</v>
      </c>
      <c r="W1874" s="306" t="s">
        <v>2271</v>
      </c>
      <c r="X1874" s="306" t="s">
        <v>2271</v>
      </c>
      <c r="Y1874" s="306" t="s">
        <v>2271</v>
      </c>
      <c r="Z1874" s="306" t="s">
        <v>2271</v>
      </c>
      <c r="AA1874" s="306" t="s">
        <v>2271</v>
      </c>
      <c r="AB1874" s="306" t="s">
        <v>2271</v>
      </c>
      <c r="AC1874" s="306" t="s">
        <v>2271</v>
      </c>
      <c r="AD1874" s="306" t="s">
        <v>2271</v>
      </c>
      <c r="AE1874" s="306" t="s">
        <v>2271</v>
      </c>
      <c r="AF1874" s="306" t="s">
        <v>2271</v>
      </c>
    </row>
    <row r="1875" spans="3:32" hidden="1" outlineLevel="1" x14ac:dyDescent="0.3">
      <c r="C1875" s="701" t="s">
        <v>821</v>
      </c>
      <c r="F1875" s="306" t="s">
        <v>4061</v>
      </c>
      <c r="G1875" s="306" t="s">
        <v>2271</v>
      </c>
      <c r="H1875" s="306" t="s">
        <v>2271</v>
      </c>
      <c r="I1875" s="306" t="s">
        <v>2271</v>
      </c>
      <c r="J1875" s="306" t="s">
        <v>2271</v>
      </c>
      <c r="K1875" s="306" t="s">
        <v>2271</v>
      </c>
      <c r="L1875" s="306" t="s">
        <v>2271</v>
      </c>
      <c r="M1875" s="306" t="s">
        <v>2271</v>
      </c>
      <c r="N1875" s="306" t="s">
        <v>2271</v>
      </c>
      <c r="O1875" s="306" t="s">
        <v>2271</v>
      </c>
      <c r="P1875" s="306" t="s">
        <v>2271</v>
      </c>
      <c r="Q1875" s="306" t="s">
        <v>2271</v>
      </c>
      <c r="R1875" s="306" t="s">
        <v>2271</v>
      </c>
      <c r="S1875" s="306" t="s">
        <v>2271</v>
      </c>
      <c r="T1875" s="306" t="s">
        <v>2271</v>
      </c>
      <c r="U1875" s="306" t="s">
        <v>2271</v>
      </c>
      <c r="V1875" s="306" t="s">
        <v>2271</v>
      </c>
      <c r="W1875" s="306" t="s">
        <v>2271</v>
      </c>
      <c r="X1875" s="306" t="s">
        <v>2271</v>
      </c>
      <c r="Y1875" s="306" t="s">
        <v>2271</v>
      </c>
      <c r="Z1875" s="306" t="s">
        <v>2271</v>
      </c>
      <c r="AA1875" s="306" t="s">
        <v>2271</v>
      </c>
      <c r="AB1875" s="306" t="s">
        <v>2271</v>
      </c>
      <c r="AC1875" s="306" t="s">
        <v>2271</v>
      </c>
      <c r="AD1875" s="306" t="s">
        <v>2271</v>
      </c>
      <c r="AE1875" s="306" t="s">
        <v>2271</v>
      </c>
      <c r="AF1875" s="306" t="s">
        <v>2271</v>
      </c>
    </row>
    <row r="1876" spans="3:32" hidden="1" outlineLevel="1" x14ac:dyDescent="0.3">
      <c r="C1876" s="701" t="s">
        <v>830</v>
      </c>
      <c r="F1876" s="306" t="s">
        <v>4062</v>
      </c>
      <c r="G1876" s="306" t="s">
        <v>2271</v>
      </c>
      <c r="H1876" s="306" t="s">
        <v>2271</v>
      </c>
      <c r="I1876" s="306" t="s">
        <v>2271</v>
      </c>
      <c r="J1876" s="306" t="s">
        <v>2271</v>
      </c>
      <c r="K1876" s="306" t="s">
        <v>2271</v>
      </c>
      <c r="L1876" s="306" t="s">
        <v>2271</v>
      </c>
      <c r="M1876" s="306" t="s">
        <v>2271</v>
      </c>
      <c r="N1876" s="306" t="s">
        <v>2271</v>
      </c>
      <c r="O1876" s="306" t="s">
        <v>2271</v>
      </c>
      <c r="P1876" s="306" t="s">
        <v>2271</v>
      </c>
      <c r="Q1876" s="306" t="s">
        <v>2271</v>
      </c>
      <c r="R1876" s="306" t="s">
        <v>2271</v>
      </c>
      <c r="S1876" s="306" t="s">
        <v>2271</v>
      </c>
      <c r="T1876" s="306" t="s">
        <v>2271</v>
      </c>
      <c r="U1876" s="306" t="s">
        <v>2271</v>
      </c>
      <c r="V1876" s="306" t="s">
        <v>2271</v>
      </c>
      <c r="W1876" s="306" t="s">
        <v>2271</v>
      </c>
      <c r="X1876" s="306" t="s">
        <v>2271</v>
      </c>
      <c r="Y1876" s="306" t="s">
        <v>2271</v>
      </c>
      <c r="Z1876" s="306" t="s">
        <v>2271</v>
      </c>
      <c r="AA1876" s="306" t="s">
        <v>2271</v>
      </c>
      <c r="AB1876" s="306" t="s">
        <v>2271</v>
      </c>
      <c r="AC1876" s="306" t="s">
        <v>2271</v>
      </c>
      <c r="AD1876" s="306" t="s">
        <v>2271</v>
      </c>
      <c r="AE1876" s="306" t="s">
        <v>2271</v>
      </c>
      <c r="AF1876" s="306" t="s">
        <v>2271</v>
      </c>
    </row>
    <row r="1877" spans="3:32" hidden="1" outlineLevel="1" x14ac:dyDescent="0.3">
      <c r="C1877" s="701" t="s">
        <v>4063</v>
      </c>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6"/>
      <c r="AD1877" s="306"/>
      <c r="AE1877" s="306"/>
      <c r="AF1877" s="306"/>
    </row>
    <row r="1878" spans="3:32" hidden="1" outlineLevel="1" x14ac:dyDescent="0.3">
      <c r="C1878" s="701" t="s">
        <v>816</v>
      </c>
      <c r="F1878" s="306" t="s">
        <v>4064</v>
      </c>
      <c r="G1878" s="306" t="s">
        <v>2271</v>
      </c>
      <c r="H1878" s="306" t="s">
        <v>2271</v>
      </c>
      <c r="I1878" s="306" t="s">
        <v>2271</v>
      </c>
      <c r="J1878" s="306" t="s">
        <v>2271</v>
      </c>
      <c r="K1878" s="306" t="s">
        <v>2271</v>
      </c>
      <c r="L1878" s="306" t="s">
        <v>2271</v>
      </c>
      <c r="M1878" s="306" t="s">
        <v>2271</v>
      </c>
      <c r="N1878" s="306" t="s">
        <v>2271</v>
      </c>
      <c r="O1878" s="306" t="s">
        <v>2271</v>
      </c>
      <c r="P1878" s="306" t="s">
        <v>2271</v>
      </c>
      <c r="Q1878" s="306" t="s">
        <v>2271</v>
      </c>
      <c r="R1878" s="306" t="s">
        <v>2271</v>
      </c>
      <c r="S1878" s="306" t="s">
        <v>2271</v>
      </c>
      <c r="T1878" s="306" t="s">
        <v>2271</v>
      </c>
      <c r="U1878" s="306" t="s">
        <v>2271</v>
      </c>
      <c r="V1878" s="306" t="s">
        <v>2271</v>
      </c>
      <c r="W1878" s="306" t="s">
        <v>2271</v>
      </c>
      <c r="X1878" s="306" t="s">
        <v>2271</v>
      </c>
      <c r="Y1878" s="306" t="s">
        <v>2271</v>
      </c>
      <c r="Z1878" s="306" t="s">
        <v>2271</v>
      </c>
      <c r="AA1878" s="306" t="s">
        <v>2271</v>
      </c>
      <c r="AB1878" s="306" t="s">
        <v>2271</v>
      </c>
      <c r="AC1878" s="306" t="s">
        <v>2271</v>
      </c>
      <c r="AD1878" s="306" t="s">
        <v>2271</v>
      </c>
      <c r="AE1878" s="306" t="s">
        <v>2271</v>
      </c>
      <c r="AF1878" s="306" t="s">
        <v>2271</v>
      </c>
    </row>
    <row r="1879" spans="3:32" hidden="1" outlineLevel="1" x14ac:dyDescent="0.3">
      <c r="C1879" s="701" t="s">
        <v>817</v>
      </c>
      <c r="F1879" s="306" t="s">
        <v>4065</v>
      </c>
      <c r="G1879" s="306" t="s">
        <v>2271</v>
      </c>
      <c r="H1879" s="306" t="s">
        <v>2271</v>
      </c>
      <c r="I1879" s="306" t="s">
        <v>2271</v>
      </c>
      <c r="J1879" s="306" t="s">
        <v>2271</v>
      </c>
      <c r="K1879" s="306" t="s">
        <v>2271</v>
      </c>
      <c r="L1879" s="306" t="s">
        <v>2271</v>
      </c>
      <c r="M1879" s="306" t="s">
        <v>2271</v>
      </c>
      <c r="N1879" s="306" t="s">
        <v>2271</v>
      </c>
      <c r="O1879" s="306" t="s">
        <v>2271</v>
      </c>
      <c r="P1879" s="306" t="s">
        <v>2271</v>
      </c>
      <c r="Q1879" s="306" t="s">
        <v>2271</v>
      </c>
      <c r="R1879" s="306" t="s">
        <v>2271</v>
      </c>
      <c r="S1879" s="306" t="s">
        <v>2271</v>
      </c>
      <c r="T1879" s="306" t="s">
        <v>2271</v>
      </c>
      <c r="U1879" s="306" t="s">
        <v>2271</v>
      </c>
      <c r="V1879" s="306" t="s">
        <v>2271</v>
      </c>
      <c r="W1879" s="306" t="s">
        <v>2271</v>
      </c>
      <c r="X1879" s="306" t="s">
        <v>2271</v>
      </c>
      <c r="Y1879" s="306" t="s">
        <v>2271</v>
      </c>
      <c r="Z1879" s="306" t="s">
        <v>2271</v>
      </c>
      <c r="AA1879" s="306" t="s">
        <v>2271</v>
      </c>
      <c r="AB1879" s="306" t="s">
        <v>2271</v>
      </c>
      <c r="AC1879" s="306" t="s">
        <v>2271</v>
      </c>
      <c r="AD1879" s="306" t="s">
        <v>2271</v>
      </c>
      <c r="AE1879" s="306" t="s">
        <v>2271</v>
      </c>
      <c r="AF1879" s="306" t="s">
        <v>2271</v>
      </c>
    </row>
    <row r="1880" spans="3:32" hidden="1" outlineLevel="1" x14ac:dyDescent="0.3">
      <c r="C1880" s="701" t="s">
        <v>818</v>
      </c>
      <c r="F1880" s="306" t="s">
        <v>4066</v>
      </c>
      <c r="G1880" s="306" t="s">
        <v>2271</v>
      </c>
      <c r="H1880" s="306" t="s">
        <v>2271</v>
      </c>
      <c r="I1880" s="306" t="s">
        <v>2271</v>
      </c>
      <c r="J1880" s="306" t="s">
        <v>2271</v>
      </c>
      <c r="K1880" s="306" t="s">
        <v>2271</v>
      </c>
      <c r="L1880" s="306" t="s">
        <v>2271</v>
      </c>
      <c r="M1880" s="306" t="s">
        <v>2271</v>
      </c>
      <c r="N1880" s="306" t="s">
        <v>2271</v>
      </c>
      <c r="O1880" s="306" t="s">
        <v>2271</v>
      </c>
      <c r="P1880" s="306" t="s">
        <v>2271</v>
      </c>
      <c r="Q1880" s="306" t="s">
        <v>2271</v>
      </c>
      <c r="R1880" s="306" t="s">
        <v>2271</v>
      </c>
      <c r="S1880" s="306" t="s">
        <v>2271</v>
      </c>
      <c r="T1880" s="306" t="s">
        <v>2271</v>
      </c>
      <c r="U1880" s="306" t="s">
        <v>2271</v>
      </c>
      <c r="V1880" s="306" t="s">
        <v>2271</v>
      </c>
      <c r="W1880" s="306" t="s">
        <v>2271</v>
      </c>
      <c r="X1880" s="306" t="s">
        <v>2271</v>
      </c>
      <c r="Y1880" s="306" t="s">
        <v>2271</v>
      </c>
      <c r="Z1880" s="306" t="s">
        <v>2271</v>
      </c>
      <c r="AA1880" s="306" t="s">
        <v>2271</v>
      </c>
      <c r="AB1880" s="306" t="s">
        <v>2271</v>
      </c>
      <c r="AC1880" s="306" t="s">
        <v>2271</v>
      </c>
      <c r="AD1880" s="306" t="s">
        <v>2271</v>
      </c>
      <c r="AE1880" s="306" t="s">
        <v>2271</v>
      </c>
      <c r="AF1880" s="306" t="s">
        <v>2271</v>
      </c>
    </row>
    <row r="1881" spans="3:32" hidden="1" outlineLevel="1" x14ac:dyDescent="0.3">
      <c r="C1881" s="701" t="s">
        <v>819</v>
      </c>
      <c r="F1881" s="306" t="s">
        <v>4067</v>
      </c>
      <c r="G1881" s="306" t="s">
        <v>2271</v>
      </c>
      <c r="H1881" s="306" t="s">
        <v>2271</v>
      </c>
      <c r="I1881" s="306" t="s">
        <v>2271</v>
      </c>
      <c r="J1881" s="306" t="s">
        <v>2271</v>
      </c>
      <c r="K1881" s="306" t="s">
        <v>2271</v>
      </c>
      <c r="L1881" s="306" t="s">
        <v>2271</v>
      </c>
      <c r="M1881" s="306" t="s">
        <v>2271</v>
      </c>
      <c r="N1881" s="306" t="s">
        <v>2271</v>
      </c>
      <c r="O1881" s="306" t="s">
        <v>2271</v>
      </c>
      <c r="P1881" s="306" t="s">
        <v>2271</v>
      </c>
      <c r="Q1881" s="306" t="s">
        <v>2271</v>
      </c>
      <c r="R1881" s="306" t="s">
        <v>2271</v>
      </c>
      <c r="S1881" s="306" t="s">
        <v>2271</v>
      </c>
      <c r="T1881" s="306" t="s">
        <v>2271</v>
      </c>
      <c r="U1881" s="306" t="s">
        <v>2271</v>
      </c>
      <c r="V1881" s="306" t="s">
        <v>2271</v>
      </c>
      <c r="W1881" s="306" t="s">
        <v>2271</v>
      </c>
      <c r="X1881" s="306" t="s">
        <v>2271</v>
      </c>
      <c r="Y1881" s="306" t="s">
        <v>2271</v>
      </c>
      <c r="Z1881" s="306" t="s">
        <v>2271</v>
      </c>
      <c r="AA1881" s="306" t="s">
        <v>2271</v>
      </c>
      <c r="AB1881" s="306" t="s">
        <v>2271</v>
      </c>
      <c r="AC1881" s="306" t="s">
        <v>2271</v>
      </c>
      <c r="AD1881" s="306" t="s">
        <v>2271</v>
      </c>
      <c r="AE1881" s="306" t="s">
        <v>2271</v>
      </c>
      <c r="AF1881" s="306" t="s">
        <v>2271</v>
      </c>
    </row>
    <row r="1882" spans="3:32" hidden="1" outlineLevel="1" x14ac:dyDescent="0.3">
      <c r="C1882" s="701" t="s">
        <v>820</v>
      </c>
      <c r="F1882" s="306" t="s">
        <v>4068</v>
      </c>
      <c r="G1882" s="306" t="s">
        <v>2271</v>
      </c>
      <c r="H1882" s="306" t="s">
        <v>2271</v>
      </c>
      <c r="I1882" s="306" t="s">
        <v>2271</v>
      </c>
      <c r="J1882" s="306" t="s">
        <v>2271</v>
      </c>
      <c r="K1882" s="306" t="s">
        <v>2271</v>
      </c>
      <c r="L1882" s="306" t="s">
        <v>2271</v>
      </c>
      <c r="M1882" s="306" t="s">
        <v>2271</v>
      </c>
      <c r="N1882" s="306" t="s">
        <v>2271</v>
      </c>
      <c r="O1882" s="306" t="s">
        <v>2271</v>
      </c>
      <c r="P1882" s="306" t="s">
        <v>2271</v>
      </c>
      <c r="Q1882" s="306" t="s">
        <v>2271</v>
      </c>
      <c r="R1882" s="306" t="s">
        <v>2271</v>
      </c>
      <c r="S1882" s="306" t="s">
        <v>2271</v>
      </c>
      <c r="T1882" s="306" t="s">
        <v>2271</v>
      </c>
      <c r="U1882" s="306" t="s">
        <v>2271</v>
      </c>
      <c r="V1882" s="306" t="s">
        <v>2271</v>
      </c>
      <c r="W1882" s="306" t="s">
        <v>2271</v>
      </c>
      <c r="X1882" s="306" t="s">
        <v>2271</v>
      </c>
      <c r="Y1882" s="306" t="s">
        <v>2271</v>
      </c>
      <c r="Z1882" s="306" t="s">
        <v>2271</v>
      </c>
      <c r="AA1882" s="306" t="s">
        <v>2271</v>
      </c>
      <c r="AB1882" s="306" t="s">
        <v>2271</v>
      </c>
      <c r="AC1882" s="306" t="s">
        <v>2271</v>
      </c>
      <c r="AD1882" s="306" t="s">
        <v>2271</v>
      </c>
      <c r="AE1882" s="306" t="s">
        <v>2271</v>
      </c>
      <c r="AF1882" s="306" t="s">
        <v>2271</v>
      </c>
    </row>
    <row r="1883" spans="3:32" hidden="1" outlineLevel="1" x14ac:dyDescent="0.3">
      <c r="C1883" s="701" t="s">
        <v>821</v>
      </c>
      <c r="F1883" s="306" t="s">
        <v>4069</v>
      </c>
      <c r="G1883" s="306" t="s">
        <v>2271</v>
      </c>
      <c r="H1883" s="306" t="s">
        <v>2271</v>
      </c>
      <c r="I1883" s="306" t="s">
        <v>2271</v>
      </c>
      <c r="J1883" s="306" t="s">
        <v>2271</v>
      </c>
      <c r="K1883" s="306" t="s">
        <v>2271</v>
      </c>
      <c r="L1883" s="306" t="s">
        <v>2271</v>
      </c>
      <c r="M1883" s="306" t="s">
        <v>2271</v>
      </c>
      <c r="N1883" s="306" t="s">
        <v>2271</v>
      </c>
      <c r="O1883" s="306" t="s">
        <v>2271</v>
      </c>
      <c r="P1883" s="306" t="s">
        <v>2271</v>
      </c>
      <c r="Q1883" s="306" t="s">
        <v>2271</v>
      </c>
      <c r="R1883" s="306" t="s">
        <v>2271</v>
      </c>
      <c r="S1883" s="306" t="s">
        <v>2271</v>
      </c>
      <c r="T1883" s="306" t="s">
        <v>2271</v>
      </c>
      <c r="U1883" s="306" t="s">
        <v>2271</v>
      </c>
      <c r="V1883" s="306" t="s">
        <v>2271</v>
      </c>
      <c r="W1883" s="306" t="s">
        <v>2271</v>
      </c>
      <c r="X1883" s="306" t="s">
        <v>2271</v>
      </c>
      <c r="Y1883" s="306" t="s">
        <v>2271</v>
      </c>
      <c r="Z1883" s="306" t="s">
        <v>2271</v>
      </c>
      <c r="AA1883" s="306" t="s">
        <v>2271</v>
      </c>
      <c r="AB1883" s="306" t="s">
        <v>2271</v>
      </c>
      <c r="AC1883" s="306" t="s">
        <v>2271</v>
      </c>
      <c r="AD1883" s="306" t="s">
        <v>2271</v>
      </c>
      <c r="AE1883" s="306" t="s">
        <v>2271</v>
      </c>
      <c r="AF1883" s="306" t="s">
        <v>2271</v>
      </c>
    </row>
    <row r="1884" spans="3:32" hidden="1" outlineLevel="1" x14ac:dyDescent="0.3">
      <c r="C1884" s="701" t="s">
        <v>830</v>
      </c>
      <c r="F1884" s="306" t="s">
        <v>4070</v>
      </c>
      <c r="G1884" s="306" t="s">
        <v>2271</v>
      </c>
      <c r="H1884" s="306" t="s">
        <v>2271</v>
      </c>
      <c r="I1884" s="306" t="s">
        <v>2271</v>
      </c>
      <c r="J1884" s="306" t="s">
        <v>2271</v>
      </c>
      <c r="K1884" s="306" t="s">
        <v>2271</v>
      </c>
      <c r="L1884" s="306" t="s">
        <v>2271</v>
      </c>
      <c r="M1884" s="306" t="s">
        <v>2271</v>
      </c>
      <c r="N1884" s="306" t="s">
        <v>2271</v>
      </c>
      <c r="O1884" s="306" t="s">
        <v>2271</v>
      </c>
      <c r="P1884" s="306" t="s">
        <v>2271</v>
      </c>
      <c r="Q1884" s="306" t="s">
        <v>2271</v>
      </c>
      <c r="R1884" s="306" t="s">
        <v>2271</v>
      </c>
      <c r="S1884" s="306" t="s">
        <v>2271</v>
      </c>
      <c r="T1884" s="306" t="s">
        <v>2271</v>
      </c>
      <c r="U1884" s="306" t="s">
        <v>2271</v>
      </c>
      <c r="V1884" s="306" t="s">
        <v>2271</v>
      </c>
      <c r="W1884" s="306" t="s">
        <v>2271</v>
      </c>
      <c r="X1884" s="306" t="s">
        <v>2271</v>
      </c>
      <c r="Y1884" s="306" t="s">
        <v>2271</v>
      </c>
      <c r="Z1884" s="306" t="s">
        <v>2271</v>
      </c>
      <c r="AA1884" s="306" t="s">
        <v>2271</v>
      </c>
      <c r="AB1884" s="306" t="s">
        <v>2271</v>
      </c>
      <c r="AC1884" s="306" t="s">
        <v>2271</v>
      </c>
      <c r="AD1884" s="306" t="s">
        <v>2271</v>
      </c>
      <c r="AE1884" s="306" t="s">
        <v>2271</v>
      </c>
      <c r="AF1884" s="306" t="s">
        <v>2271</v>
      </c>
    </row>
    <row r="1885" spans="3:32" hidden="1" outlineLevel="1" x14ac:dyDescent="0.3"/>
    <row r="1886" spans="3:32" hidden="1" outlineLevel="1" x14ac:dyDescent="0.3">
      <c r="C1886" s="701"/>
    </row>
    <row r="1887" spans="3:32" hidden="1" outlineLevel="1" x14ac:dyDescent="0.3">
      <c r="C1887" s="701"/>
    </row>
    <row r="1888" spans="3:32" hidden="1" outlineLevel="1" x14ac:dyDescent="0.3">
      <c r="C1888" s="701"/>
    </row>
    <row r="1889" spans="2:32" collapsed="1" x14ac:dyDescent="0.3">
      <c r="C1889" s="701"/>
    </row>
    <row r="1890" spans="2:32" x14ac:dyDescent="0.3">
      <c r="C1890" s="701"/>
    </row>
    <row r="1891" spans="2:32" x14ac:dyDescent="0.3">
      <c r="B1891" s="638" t="s">
        <v>4071</v>
      </c>
      <c r="C1891" s="766" t="s">
        <v>4072</v>
      </c>
    </row>
    <row r="1892" spans="2:32" hidden="1" outlineLevel="1" x14ac:dyDescent="0.3">
      <c r="C1892" s="701"/>
      <c r="F1892" s="306"/>
      <c r="G1892" s="487" t="s">
        <v>240</v>
      </c>
      <c r="H1892" s="487" t="s">
        <v>241</v>
      </c>
      <c r="I1892" s="487" t="s">
        <v>242</v>
      </c>
      <c r="J1892" s="487" t="s">
        <v>243</v>
      </c>
      <c r="K1892" s="487" t="s">
        <v>244</v>
      </c>
      <c r="L1892" s="487" t="s">
        <v>245</v>
      </c>
      <c r="M1892" s="487" t="s">
        <v>246</v>
      </c>
      <c r="N1892" s="487" t="s">
        <v>247</v>
      </c>
      <c r="O1892" s="487" t="s">
        <v>248</v>
      </c>
      <c r="P1892" s="487" t="s">
        <v>249</v>
      </c>
      <c r="Q1892" s="487" t="s">
        <v>250</v>
      </c>
      <c r="R1892" s="487" t="s">
        <v>251</v>
      </c>
      <c r="S1892" s="487" t="s">
        <v>252</v>
      </c>
      <c r="T1892" s="487" t="s">
        <v>253</v>
      </c>
      <c r="U1892" s="487" t="s">
        <v>254</v>
      </c>
      <c r="V1892" s="487" t="s">
        <v>255</v>
      </c>
      <c r="W1892" s="487" t="s">
        <v>256</v>
      </c>
      <c r="X1892" s="487" t="s">
        <v>257</v>
      </c>
      <c r="Y1892" s="487" t="s">
        <v>258</v>
      </c>
      <c r="Z1892" s="487" t="s">
        <v>259</v>
      </c>
      <c r="AA1892" s="487" t="s">
        <v>260</v>
      </c>
      <c r="AB1892" s="487" t="s">
        <v>261</v>
      </c>
      <c r="AC1892" s="487" t="s">
        <v>262</v>
      </c>
      <c r="AD1892" s="487" t="s">
        <v>263</v>
      </c>
      <c r="AE1892" s="487" t="s">
        <v>264</v>
      </c>
      <c r="AF1892" s="487" t="s">
        <v>265</v>
      </c>
    </row>
    <row r="1893" spans="2:32" hidden="1" outlineLevel="1" x14ac:dyDescent="0.3">
      <c r="C1893" s="701" t="s">
        <v>167</v>
      </c>
      <c r="F1893" s="306" t="s">
        <v>4073</v>
      </c>
      <c r="G1893" s="306" t="s">
        <v>2271</v>
      </c>
      <c r="H1893" s="306" t="s">
        <v>2271</v>
      </c>
      <c r="I1893" s="306" t="s">
        <v>2271</v>
      </c>
      <c r="J1893" s="306" t="s">
        <v>2271</v>
      </c>
      <c r="K1893" s="306" t="s">
        <v>2271</v>
      </c>
      <c r="L1893" s="306" t="s">
        <v>2271</v>
      </c>
      <c r="M1893" s="306" t="s">
        <v>2271</v>
      </c>
      <c r="N1893" s="306" t="s">
        <v>2271</v>
      </c>
      <c r="O1893" s="306" t="s">
        <v>2271</v>
      </c>
      <c r="P1893" s="306" t="s">
        <v>2271</v>
      </c>
      <c r="Q1893" s="306" t="s">
        <v>2271</v>
      </c>
      <c r="R1893" s="306" t="s">
        <v>2271</v>
      </c>
      <c r="S1893" s="306" t="s">
        <v>2271</v>
      </c>
      <c r="T1893" s="306" t="s">
        <v>2271</v>
      </c>
      <c r="U1893" s="306" t="s">
        <v>2271</v>
      </c>
      <c r="V1893" s="306" t="s">
        <v>2271</v>
      </c>
      <c r="W1893" s="306" t="s">
        <v>2271</v>
      </c>
      <c r="X1893" s="306" t="s">
        <v>2271</v>
      </c>
      <c r="Y1893" s="306" t="s">
        <v>2271</v>
      </c>
      <c r="Z1893" s="306" t="s">
        <v>2271</v>
      </c>
      <c r="AA1893" s="306" t="s">
        <v>2271</v>
      </c>
      <c r="AB1893" s="306" t="s">
        <v>2271</v>
      </c>
      <c r="AC1893" s="306" t="s">
        <v>2271</v>
      </c>
      <c r="AD1893" s="306" t="s">
        <v>2271</v>
      </c>
      <c r="AE1893" s="306" t="s">
        <v>2271</v>
      </c>
      <c r="AF1893" s="306" t="s">
        <v>2271</v>
      </c>
    </row>
    <row r="1894" spans="2:32" hidden="1" outlineLevel="1" x14ac:dyDescent="0.3">
      <c r="C1894" s="701" t="s">
        <v>168</v>
      </c>
      <c r="F1894" s="306" t="s">
        <v>4074</v>
      </c>
      <c r="G1894" s="306" t="s">
        <v>2271</v>
      </c>
      <c r="H1894" s="306" t="s">
        <v>2271</v>
      </c>
      <c r="I1894" s="306" t="s">
        <v>2271</v>
      </c>
      <c r="J1894" s="306" t="s">
        <v>2271</v>
      </c>
      <c r="K1894" s="306" t="s">
        <v>2271</v>
      </c>
      <c r="L1894" s="306" t="s">
        <v>2271</v>
      </c>
      <c r="M1894" s="306" t="s">
        <v>2271</v>
      </c>
      <c r="N1894" s="306" t="s">
        <v>2271</v>
      </c>
      <c r="O1894" s="306" t="s">
        <v>2271</v>
      </c>
      <c r="P1894" s="306" t="s">
        <v>2271</v>
      </c>
      <c r="Q1894" s="306" t="s">
        <v>2271</v>
      </c>
      <c r="R1894" s="306" t="s">
        <v>2271</v>
      </c>
      <c r="S1894" s="306" t="s">
        <v>2271</v>
      </c>
      <c r="T1894" s="306" t="s">
        <v>2271</v>
      </c>
      <c r="U1894" s="306" t="s">
        <v>2271</v>
      </c>
      <c r="V1894" s="306" t="s">
        <v>2271</v>
      </c>
      <c r="W1894" s="306" t="s">
        <v>2271</v>
      </c>
      <c r="X1894" s="306" t="s">
        <v>2271</v>
      </c>
      <c r="Y1894" s="306" t="s">
        <v>2271</v>
      </c>
      <c r="Z1894" s="306" t="s">
        <v>2271</v>
      </c>
      <c r="AA1894" s="306" t="s">
        <v>2271</v>
      </c>
      <c r="AB1894" s="306" t="s">
        <v>2271</v>
      </c>
      <c r="AC1894" s="306" t="s">
        <v>2271</v>
      </c>
      <c r="AD1894" s="306" t="s">
        <v>2271</v>
      </c>
      <c r="AE1894" s="306" t="s">
        <v>2271</v>
      </c>
      <c r="AF1894" s="306" t="s">
        <v>2271</v>
      </c>
    </row>
    <row r="1895" spans="2:32" hidden="1" outlineLevel="1" x14ac:dyDescent="0.3">
      <c r="C1895" s="701" t="s">
        <v>169</v>
      </c>
      <c r="F1895" s="306" t="s">
        <v>4075</v>
      </c>
      <c r="G1895" s="306" t="s">
        <v>2271</v>
      </c>
      <c r="H1895" s="306" t="s">
        <v>2271</v>
      </c>
      <c r="I1895" s="306" t="s">
        <v>2271</v>
      </c>
      <c r="J1895" s="306" t="s">
        <v>2271</v>
      </c>
      <c r="K1895" s="306" t="s">
        <v>2271</v>
      </c>
      <c r="L1895" s="306" t="s">
        <v>2271</v>
      </c>
      <c r="M1895" s="306" t="s">
        <v>2271</v>
      </c>
      <c r="N1895" s="306" t="s">
        <v>2271</v>
      </c>
      <c r="O1895" s="306" t="s">
        <v>2271</v>
      </c>
      <c r="P1895" s="306" t="s">
        <v>2271</v>
      </c>
      <c r="Q1895" s="306" t="s">
        <v>2271</v>
      </c>
      <c r="R1895" s="306" t="s">
        <v>2271</v>
      </c>
      <c r="S1895" s="306" t="s">
        <v>2271</v>
      </c>
      <c r="T1895" s="306" t="s">
        <v>2271</v>
      </c>
      <c r="U1895" s="306" t="s">
        <v>2271</v>
      </c>
      <c r="V1895" s="306" t="s">
        <v>2271</v>
      </c>
      <c r="W1895" s="306" t="s">
        <v>2271</v>
      </c>
      <c r="X1895" s="306" t="s">
        <v>2271</v>
      </c>
      <c r="Y1895" s="306" t="s">
        <v>2271</v>
      </c>
      <c r="Z1895" s="306" t="s">
        <v>2271</v>
      </c>
      <c r="AA1895" s="306" t="s">
        <v>2271</v>
      </c>
      <c r="AB1895" s="306" t="s">
        <v>2271</v>
      </c>
      <c r="AC1895" s="306" t="s">
        <v>2271</v>
      </c>
      <c r="AD1895" s="306" t="s">
        <v>2271</v>
      </c>
      <c r="AE1895" s="306" t="s">
        <v>2271</v>
      </c>
      <c r="AF1895" s="306" t="s">
        <v>2271</v>
      </c>
    </row>
    <row r="1896" spans="2:32" hidden="1" outlineLevel="1" x14ac:dyDescent="0.3">
      <c r="C1896" s="701" t="s">
        <v>170</v>
      </c>
      <c r="F1896" s="306" t="s">
        <v>4076</v>
      </c>
      <c r="G1896" s="306" t="s">
        <v>2271</v>
      </c>
      <c r="H1896" s="306" t="s">
        <v>2271</v>
      </c>
      <c r="I1896" s="306" t="s">
        <v>2271</v>
      </c>
      <c r="J1896" s="306" t="s">
        <v>2271</v>
      </c>
      <c r="K1896" s="306" t="s">
        <v>2271</v>
      </c>
      <c r="L1896" s="306" t="s">
        <v>2271</v>
      </c>
      <c r="M1896" s="306" t="s">
        <v>2271</v>
      </c>
      <c r="N1896" s="306" t="s">
        <v>2271</v>
      </c>
      <c r="O1896" s="306" t="s">
        <v>2271</v>
      </c>
      <c r="P1896" s="306" t="s">
        <v>2271</v>
      </c>
      <c r="Q1896" s="306" t="s">
        <v>2271</v>
      </c>
      <c r="R1896" s="306" t="s">
        <v>2271</v>
      </c>
      <c r="S1896" s="306" t="s">
        <v>2271</v>
      </c>
      <c r="T1896" s="306" t="s">
        <v>2271</v>
      </c>
      <c r="U1896" s="306" t="s">
        <v>2271</v>
      </c>
      <c r="V1896" s="306" t="s">
        <v>2271</v>
      </c>
      <c r="W1896" s="306" t="s">
        <v>2271</v>
      </c>
      <c r="X1896" s="306" t="s">
        <v>2271</v>
      </c>
      <c r="Y1896" s="306" t="s">
        <v>2271</v>
      </c>
      <c r="Z1896" s="306" t="s">
        <v>2271</v>
      </c>
      <c r="AA1896" s="306" t="s">
        <v>2271</v>
      </c>
      <c r="AB1896" s="306" t="s">
        <v>2271</v>
      </c>
      <c r="AC1896" s="306" t="s">
        <v>2271</v>
      </c>
      <c r="AD1896" s="306" t="s">
        <v>2271</v>
      </c>
      <c r="AE1896" s="306" t="s">
        <v>2271</v>
      </c>
      <c r="AF1896" s="306" t="s">
        <v>2271</v>
      </c>
    </row>
    <row r="1897" spans="2:32" hidden="1" outlineLevel="1" x14ac:dyDescent="0.3">
      <c r="C1897" s="701" t="s">
        <v>171</v>
      </c>
      <c r="F1897" s="306" t="s">
        <v>4077</v>
      </c>
      <c r="G1897" s="306" t="s">
        <v>2271</v>
      </c>
      <c r="H1897" s="306" t="s">
        <v>2271</v>
      </c>
      <c r="I1897" s="306" t="s">
        <v>2271</v>
      </c>
      <c r="J1897" s="306" t="s">
        <v>2271</v>
      </c>
      <c r="K1897" s="306" t="s">
        <v>2271</v>
      </c>
      <c r="L1897" s="306" t="s">
        <v>2271</v>
      </c>
      <c r="M1897" s="306" t="s">
        <v>2271</v>
      </c>
      <c r="N1897" s="306" t="s">
        <v>2271</v>
      </c>
      <c r="O1897" s="306" t="s">
        <v>2271</v>
      </c>
      <c r="P1897" s="306" t="s">
        <v>2271</v>
      </c>
      <c r="Q1897" s="306" t="s">
        <v>2271</v>
      </c>
      <c r="R1897" s="306" t="s">
        <v>2271</v>
      </c>
      <c r="S1897" s="306" t="s">
        <v>2271</v>
      </c>
      <c r="T1897" s="306" t="s">
        <v>2271</v>
      </c>
      <c r="U1897" s="306" t="s">
        <v>2271</v>
      </c>
      <c r="V1897" s="306" t="s">
        <v>2271</v>
      </c>
      <c r="W1897" s="306" t="s">
        <v>2271</v>
      </c>
      <c r="X1897" s="306" t="s">
        <v>2271</v>
      </c>
      <c r="Y1897" s="306" t="s">
        <v>2271</v>
      </c>
      <c r="Z1897" s="306" t="s">
        <v>2271</v>
      </c>
      <c r="AA1897" s="306" t="s">
        <v>2271</v>
      </c>
      <c r="AB1897" s="306" t="s">
        <v>2271</v>
      </c>
      <c r="AC1897" s="306" t="s">
        <v>2271</v>
      </c>
      <c r="AD1897" s="306" t="s">
        <v>2271</v>
      </c>
      <c r="AE1897" s="306" t="s">
        <v>2271</v>
      </c>
      <c r="AF1897" s="306" t="s">
        <v>2271</v>
      </c>
    </row>
    <row r="1898" spans="2:32" hidden="1" outlineLevel="1" x14ac:dyDescent="0.3">
      <c r="C1898" s="701" t="s">
        <v>172</v>
      </c>
      <c r="F1898" s="306" t="s">
        <v>4078</v>
      </c>
      <c r="G1898" s="306" t="s">
        <v>2271</v>
      </c>
      <c r="H1898" s="306" t="s">
        <v>2271</v>
      </c>
      <c r="I1898" s="306" t="s">
        <v>2271</v>
      </c>
      <c r="J1898" s="306" t="s">
        <v>2271</v>
      </c>
      <c r="K1898" s="306" t="s">
        <v>2271</v>
      </c>
      <c r="L1898" s="306" t="s">
        <v>2271</v>
      </c>
      <c r="M1898" s="306" t="s">
        <v>2271</v>
      </c>
      <c r="N1898" s="306" t="s">
        <v>2271</v>
      </c>
      <c r="O1898" s="306" t="s">
        <v>2271</v>
      </c>
      <c r="P1898" s="306" t="s">
        <v>2271</v>
      </c>
      <c r="Q1898" s="306" t="s">
        <v>2271</v>
      </c>
      <c r="R1898" s="306" t="s">
        <v>2271</v>
      </c>
      <c r="S1898" s="306" t="s">
        <v>2271</v>
      </c>
      <c r="T1898" s="306" t="s">
        <v>2271</v>
      </c>
      <c r="U1898" s="306" t="s">
        <v>2271</v>
      </c>
      <c r="V1898" s="306" t="s">
        <v>2271</v>
      </c>
      <c r="W1898" s="306" t="s">
        <v>2271</v>
      </c>
      <c r="X1898" s="306" t="s">
        <v>2271</v>
      </c>
      <c r="Y1898" s="306" t="s">
        <v>2271</v>
      </c>
      <c r="Z1898" s="306" t="s">
        <v>2271</v>
      </c>
      <c r="AA1898" s="306" t="s">
        <v>2271</v>
      </c>
      <c r="AB1898" s="306" t="s">
        <v>2271</v>
      </c>
      <c r="AC1898" s="306" t="s">
        <v>2271</v>
      </c>
      <c r="AD1898" s="306" t="s">
        <v>2271</v>
      </c>
      <c r="AE1898" s="306" t="s">
        <v>2271</v>
      </c>
      <c r="AF1898" s="306" t="s">
        <v>2271</v>
      </c>
    </row>
    <row r="1899" spans="2:32" hidden="1" outlineLevel="1" x14ac:dyDescent="0.3">
      <c r="C1899" s="701" t="s">
        <v>4394</v>
      </c>
      <c r="F1899" s="306" t="s">
        <v>4399</v>
      </c>
      <c r="G1899" s="306" t="s">
        <v>2271</v>
      </c>
      <c r="H1899" s="306" t="s">
        <v>2271</v>
      </c>
      <c r="I1899" s="306" t="s">
        <v>2271</v>
      </c>
      <c r="J1899" s="306" t="s">
        <v>2271</v>
      </c>
      <c r="K1899" s="306" t="s">
        <v>2271</v>
      </c>
      <c r="L1899" s="306" t="s">
        <v>2271</v>
      </c>
      <c r="M1899" s="306" t="s">
        <v>2271</v>
      </c>
      <c r="N1899" s="306" t="s">
        <v>2271</v>
      </c>
      <c r="O1899" s="306" t="s">
        <v>2271</v>
      </c>
      <c r="P1899" s="306" t="s">
        <v>2271</v>
      </c>
      <c r="Q1899" s="306" t="s">
        <v>2271</v>
      </c>
      <c r="R1899" s="306" t="s">
        <v>2271</v>
      </c>
      <c r="S1899" s="306" t="s">
        <v>2271</v>
      </c>
      <c r="T1899" s="306" t="s">
        <v>2271</v>
      </c>
      <c r="U1899" s="306" t="s">
        <v>2271</v>
      </c>
      <c r="V1899" s="306" t="s">
        <v>2271</v>
      </c>
      <c r="W1899" s="306" t="s">
        <v>2271</v>
      </c>
      <c r="X1899" s="306" t="s">
        <v>2271</v>
      </c>
      <c r="Y1899" s="306" t="s">
        <v>2271</v>
      </c>
      <c r="Z1899" s="306" t="s">
        <v>2271</v>
      </c>
      <c r="AA1899" s="306" t="s">
        <v>2271</v>
      </c>
      <c r="AB1899" s="306" t="s">
        <v>2271</v>
      </c>
      <c r="AC1899" s="306" t="s">
        <v>2271</v>
      </c>
      <c r="AD1899" s="306" t="s">
        <v>2271</v>
      </c>
      <c r="AE1899" s="306" t="s">
        <v>2271</v>
      </c>
      <c r="AF1899" s="306" t="s">
        <v>2271</v>
      </c>
    </row>
    <row r="1900" spans="2:32" hidden="1" outlineLevel="1" x14ac:dyDescent="0.3">
      <c r="C1900" s="701" t="s">
        <v>93</v>
      </c>
      <c r="F1900" s="306" t="s">
        <v>4079</v>
      </c>
      <c r="G1900" s="306" t="s">
        <v>2271</v>
      </c>
      <c r="H1900" s="306" t="s">
        <v>2271</v>
      </c>
      <c r="I1900" s="306" t="s">
        <v>2271</v>
      </c>
      <c r="J1900" s="306" t="s">
        <v>2271</v>
      </c>
      <c r="K1900" s="306" t="s">
        <v>2271</v>
      </c>
      <c r="L1900" s="306" t="s">
        <v>2271</v>
      </c>
      <c r="M1900" s="306" t="s">
        <v>2271</v>
      </c>
      <c r="N1900" s="306" t="s">
        <v>2271</v>
      </c>
      <c r="O1900" s="306" t="s">
        <v>2271</v>
      </c>
      <c r="P1900" s="306" t="s">
        <v>2271</v>
      </c>
      <c r="Q1900" s="306" t="s">
        <v>2271</v>
      </c>
      <c r="R1900" s="306" t="s">
        <v>2271</v>
      </c>
      <c r="S1900" s="306" t="s">
        <v>2271</v>
      </c>
      <c r="T1900" s="306" t="s">
        <v>2271</v>
      </c>
      <c r="U1900" s="306" t="s">
        <v>2271</v>
      </c>
      <c r="V1900" s="306" t="s">
        <v>2271</v>
      </c>
      <c r="W1900" s="306" t="s">
        <v>2271</v>
      </c>
      <c r="X1900" s="306" t="s">
        <v>2271</v>
      </c>
      <c r="Y1900" s="306" t="s">
        <v>2271</v>
      </c>
      <c r="Z1900" s="306" t="s">
        <v>2271</v>
      </c>
      <c r="AA1900" s="306" t="s">
        <v>2271</v>
      </c>
      <c r="AB1900" s="306" t="s">
        <v>2271</v>
      </c>
      <c r="AC1900" s="306" t="s">
        <v>2271</v>
      </c>
      <c r="AD1900" s="306" t="s">
        <v>2271</v>
      </c>
      <c r="AE1900" s="306" t="s">
        <v>2271</v>
      </c>
      <c r="AF1900" s="306" t="s">
        <v>2271</v>
      </c>
    </row>
    <row r="1901" spans="2:32" hidden="1" outlineLevel="1" x14ac:dyDescent="0.3">
      <c r="C1901" s="701" t="s">
        <v>838</v>
      </c>
      <c r="F1901" s="306" t="s">
        <v>4080</v>
      </c>
      <c r="G1901" s="306" t="s">
        <v>2271</v>
      </c>
      <c r="H1901" s="306" t="s">
        <v>2271</v>
      </c>
      <c r="I1901" s="306" t="s">
        <v>2271</v>
      </c>
      <c r="J1901" s="306" t="s">
        <v>2271</v>
      </c>
      <c r="K1901" s="306" t="s">
        <v>2271</v>
      </c>
      <c r="L1901" s="306" t="s">
        <v>2271</v>
      </c>
      <c r="M1901" s="306" t="s">
        <v>2271</v>
      </c>
      <c r="N1901" s="306" t="s">
        <v>2271</v>
      </c>
      <c r="O1901" s="306" t="s">
        <v>2271</v>
      </c>
      <c r="P1901" s="306" t="s">
        <v>2271</v>
      </c>
      <c r="Q1901" s="306" t="s">
        <v>2271</v>
      </c>
      <c r="R1901" s="306" t="s">
        <v>2271</v>
      </c>
      <c r="S1901" s="306" t="s">
        <v>2271</v>
      </c>
      <c r="T1901" s="306" t="s">
        <v>2271</v>
      </c>
      <c r="U1901" s="306" t="s">
        <v>2271</v>
      </c>
      <c r="V1901" s="306" t="s">
        <v>2271</v>
      </c>
      <c r="W1901" s="306" t="s">
        <v>2271</v>
      </c>
      <c r="X1901" s="306" t="s">
        <v>2271</v>
      </c>
      <c r="Y1901" s="306" t="s">
        <v>2271</v>
      </c>
      <c r="Z1901" s="306" t="s">
        <v>2271</v>
      </c>
      <c r="AA1901" s="306" t="s">
        <v>2271</v>
      </c>
      <c r="AB1901" s="306" t="s">
        <v>2271</v>
      </c>
      <c r="AC1901" s="306" t="s">
        <v>2271</v>
      </c>
      <c r="AD1901" s="306" t="s">
        <v>2271</v>
      </c>
      <c r="AE1901" s="306" t="s">
        <v>2271</v>
      </c>
      <c r="AF1901" s="306" t="s">
        <v>2271</v>
      </c>
    </row>
    <row r="1902" spans="2:32" collapsed="1" x14ac:dyDescent="0.3"/>
    <row r="1904" spans="2:32" x14ac:dyDescent="0.3">
      <c r="B1904" s="638" t="s">
        <v>2357</v>
      </c>
      <c r="C1904" s="306"/>
      <c r="D1904" s="487" t="s">
        <v>239</v>
      </c>
      <c r="E1904" s="487" t="s">
        <v>240</v>
      </c>
      <c r="F1904" s="487" t="s">
        <v>241</v>
      </c>
      <c r="G1904" s="487" t="s">
        <v>242</v>
      </c>
      <c r="H1904" s="487" t="s">
        <v>243</v>
      </c>
      <c r="I1904" s="487" t="s">
        <v>244</v>
      </c>
      <c r="J1904" s="487" t="s">
        <v>245</v>
      </c>
      <c r="K1904" s="487" t="s">
        <v>246</v>
      </c>
      <c r="L1904" s="487" t="s">
        <v>247</v>
      </c>
      <c r="M1904" s="487" t="s">
        <v>248</v>
      </c>
      <c r="N1904" s="487" t="s">
        <v>249</v>
      </c>
      <c r="O1904" s="487" t="s">
        <v>250</v>
      </c>
      <c r="P1904" s="487" t="s">
        <v>251</v>
      </c>
      <c r="Q1904" s="487" t="s">
        <v>252</v>
      </c>
      <c r="R1904" s="487" t="s">
        <v>253</v>
      </c>
      <c r="S1904" s="487" t="s">
        <v>254</v>
      </c>
      <c r="T1904" s="487" t="s">
        <v>255</v>
      </c>
      <c r="U1904" s="487" t="s">
        <v>256</v>
      </c>
      <c r="V1904" s="487" t="s">
        <v>257</v>
      </c>
      <c r="W1904" s="487" t="s">
        <v>258</v>
      </c>
      <c r="X1904" s="487" t="s">
        <v>259</v>
      </c>
      <c r="Y1904" s="487" t="s">
        <v>260</v>
      </c>
      <c r="Z1904" s="487" t="s">
        <v>261</v>
      </c>
      <c r="AA1904" s="487" t="s">
        <v>262</v>
      </c>
      <c r="AB1904" s="487" t="s">
        <v>263</v>
      </c>
      <c r="AC1904" s="487" t="s">
        <v>264</v>
      </c>
      <c r="AD1904" s="487" t="s">
        <v>265</v>
      </c>
    </row>
    <row r="1905" spans="3:30" hidden="1" outlineLevel="1" x14ac:dyDescent="0.3">
      <c r="C1905" s="306" t="s">
        <v>4081</v>
      </c>
      <c r="D1905" s="306" t="s">
        <v>2271</v>
      </c>
      <c r="E1905" s="306" t="s">
        <v>2271</v>
      </c>
      <c r="F1905" s="306" t="s">
        <v>2271</v>
      </c>
      <c r="G1905" s="306" t="s">
        <v>2271</v>
      </c>
      <c r="H1905" s="306" t="s">
        <v>2271</v>
      </c>
      <c r="I1905" s="306" t="s">
        <v>2271</v>
      </c>
      <c r="J1905" s="306" t="s">
        <v>2271</v>
      </c>
      <c r="K1905" s="306" t="s">
        <v>2271</v>
      </c>
      <c r="L1905" s="306" t="s">
        <v>2271</v>
      </c>
      <c r="M1905" s="306" t="s">
        <v>2271</v>
      </c>
      <c r="N1905" s="306" t="s">
        <v>2271</v>
      </c>
      <c r="O1905" s="306" t="s">
        <v>2271</v>
      </c>
      <c r="P1905" s="306" t="s">
        <v>2271</v>
      </c>
      <c r="Q1905" s="306" t="s">
        <v>2271</v>
      </c>
      <c r="R1905" s="306" t="s">
        <v>2271</v>
      </c>
      <c r="S1905" s="306" t="s">
        <v>2271</v>
      </c>
      <c r="T1905" s="306" t="s">
        <v>2271</v>
      </c>
      <c r="U1905" s="306" t="s">
        <v>2271</v>
      </c>
      <c r="V1905" s="306" t="s">
        <v>2271</v>
      </c>
      <c r="W1905" s="306" t="s">
        <v>2271</v>
      </c>
      <c r="X1905" s="306" t="s">
        <v>2271</v>
      </c>
      <c r="Y1905" s="306" t="s">
        <v>2271</v>
      </c>
      <c r="Z1905" s="306" t="s">
        <v>2271</v>
      </c>
      <c r="AA1905" s="306" t="s">
        <v>2271</v>
      </c>
      <c r="AB1905" s="306" t="s">
        <v>2271</v>
      </c>
      <c r="AC1905" s="306" t="s">
        <v>2271</v>
      </c>
      <c r="AD1905" s="306" t="s">
        <v>2271</v>
      </c>
    </row>
    <row r="1906" spans="3:30" hidden="1" outlineLevel="1" x14ac:dyDescent="0.3">
      <c r="C1906" s="306" t="s">
        <v>4082</v>
      </c>
      <c r="D1906" s="306" t="s">
        <v>2271</v>
      </c>
      <c r="E1906" s="306" t="s">
        <v>2271</v>
      </c>
      <c r="F1906" s="306" t="s">
        <v>2271</v>
      </c>
      <c r="G1906" s="306" t="s">
        <v>2271</v>
      </c>
      <c r="H1906" s="306" t="s">
        <v>2271</v>
      </c>
      <c r="I1906" s="306" t="s">
        <v>2271</v>
      </c>
      <c r="J1906" s="306" t="s">
        <v>2271</v>
      </c>
      <c r="K1906" s="306" t="s">
        <v>2271</v>
      </c>
      <c r="L1906" s="306" t="s">
        <v>2271</v>
      </c>
      <c r="M1906" s="306" t="s">
        <v>2271</v>
      </c>
      <c r="N1906" s="306" t="s">
        <v>2271</v>
      </c>
      <c r="O1906" s="306" t="s">
        <v>2271</v>
      </c>
      <c r="P1906" s="306" t="s">
        <v>2271</v>
      </c>
      <c r="Q1906" s="306" t="s">
        <v>2271</v>
      </c>
      <c r="R1906" s="306" t="s">
        <v>2271</v>
      </c>
      <c r="S1906" s="306" t="s">
        <v>2271</v>
      </c>
      <c r="T1906" s="306" t="s">
        <v>2271</v>
      </c>
      <c r="U1906" s="306" t="s">
        <v>2271</v>
      </c>
      <c r="V1906" s="306" t="s">
        <v>2271</v>
      </c>
      <c r="W1906" s="306" t="s">
        <v>2271</v>
      </c>
      <c r="X1906" s="306" t="s">
        <v>2271</v>
      </c>
      <c r="Y1906" s="306" t="s">
        <v>2271</v>
      </c>
      <c r="Z1906" s="306" t="s">
        <v>2271</v>
      </c>
      <c r="AA1906" s="306" t="s">
        <v>2271</v>
      </c>
      <c r="AB1906" s="306" t="s">
        <v>2271</v>
      </c>
      <c r="AC1906" s="306" t="s">
        <v>2271</v>
      </c>
      <c r="AD1906" s="306" t="s">
        <v>2271</v>
      </c>
    </row>
    <row r="1907" spans="3:30" hidden="1" outlineLevel="1" x14ac:dyDescent="0.3">
      <c r="C1907" s="306" t="s">
        <v>4083</v>
      </c>
      <c r="D1907" s="306" t="s">
        <v>2271</v>
      </c>
      <c r="E1907" s="306" t="s">
        <v>2271</v>
      </c>
      <c r="F1907" s="306" t="s">
        <v>2271</v>
      </c>
      <c r="G1907" s="306" t="s">
        <v>2271</v>
      </c>
      <c r="H1907" s="306" t="s">
        <v>2271</v>
      </c>
      <c r="I1907" s="306" t="s">
        <v>2271</v>
      </c>
      <c r="J1907" s="306" t="s">
        <v>2271</v>
      </c>
      <c r="K1907" s="306" t="s">
        <v>2271</v>
      </c>
      <c r="L1907" s="306" t="s">
        <v>2271</v>
      </c>
      <c r="M1907" s="306" t="s">
        <v>2271</v>
      </c>
      <c r="N1907" s="306" t="s">
        <v>2271</v>
      </c>
      <c r="O1907" s="306" t="s">
        <v>2271</v>
      </c>
      <c r="P1907" s="306" t="s">
        <v>2271</v>
      </c>
      <c r="Q1907" s="306" t="s">
        <v>2271</v>
      </c>
      <c r="R1907" s="306" t="s">
        <v>2271</v>
      </c>
      <c r="S1907" s="306" t="s">
        <v>2271</v>
      </c>
      <c r="T1907" s="306" t="s">
        <v>2271</v>
      </c>
      <c r="U1907" s="306" t="s">
        <v>2271</v>
      </c>
      <c r="V1907" s="306" t="s">
        <v>2271</v>
      </c>
      <c r="W1907" s="306" t="s">
        <v>2271</v>
      </c>
      <c r="X1907" s="306" t="s">
        <v>2271</v>
      </c>
      <c r="Y1907" s="306" t="s">
        <v>2271</v>
      </c>
      <c r="Z1907" s="306" t="s">
        <v>2271</v>
      </c>
      <c r="AA1907" s="306" t="s">
        <v>2271</v>
      </c>
      <c r="AB1907" s="306" t="s">
        <v>2271</v>
      </c>
      <c r="AC1907" s="306" t="s">
        <v>2271</v>
      </c>
      <c r="AD1907" s="306" t="s">
        <v>2271</v>
      </c>
    </row>
    <row r="1908" spans="3:30" hidden="1" outlineLevel="1" x14ac:dyDescent="0.3">
      <c r="C1908" s="306" t="s">
        <v>4084</v>
      </c>
      <c r="D1908" s="306" t="s">
        <v>2271</v>
      </c>
      <c r="E1908" s="306" t="s">
        <v>2271</v>
      </c>
      <c r="F1908" s="306" t="s">
        <v>2271</v>
      </c>
      <c r="G1908" s="306" t="s">
        <v>2271</v>
      </c>
      <c r="H1908" s="306" t="s">
        <v>2271</v>
      </c>
      <c r="I1908" s="306" t="s">
        <v>2271</v>
      </c>
      <c r="J1908" s="306" t="s">
        <v>2271</v>
      </c>
      <c r="K1908" s="306" t="s">
        <v>2271</v>
      </c>
      <c r="L1908" s="306" t="s">
        <v>2271</v>
      </c>
      <c r="M1908" s="306" t="s">
        <v>2271</v>
      </c>
      <c r="N1908" s="306" t="s">
        <v>2271</v>
      </c>
      <c r="O1908" s="306" t="s">
        <v>2271</v>
      </c>
      <c r="P1908" s="306" t="s">
        <v>2271</v>
      </c>
      <c r="Q1908" s="306" t="s">
        <v>2271</v>
      </c>
      <c r="R1908" s="306" t="s">
        <v>2271</v>
      </c>
      <c r="S1908" s="306" t="s">
        <v>2271</v>
      </c>
      <c r="T1908" s="306" t="s">
        <v>2271</v>
      </c>
      <c r="U1908" s="306" t="s">
        <v>2271</v>
      </c>
      <c r="V1908" s="306" t="s">
        <v>2271</v>
      </c>
      <c r="W1908" s="306" t="s">
        <v>2271</v>
      </c>
      <c r="X1908" s="306" t="s">
        <v>2271</v>
      </c>
      <c r="Y1908" s="306" t="s">
        <v>2271</v>
      </c>
      <c r="Z1908" s="306" t="s">
        <v>2271</v>
      </c>
      <c r="AA1908" s="306" t="s">
        <v>2271</v>
      </c>
      <c r="AB1908" s="306" t="s">
        <v>2271</v>
      </c>
      <c r="AC1908" s="306" t="s">
        <v>2271</v>
      </c>
      <c r="AD1908" s="306" t="s">
        <v>2271</v>
      </c>
    </row>
    <row r="1909" spans="3:30" hidden="1" outlineLevel="1" x14ac:dyDescent="0.3">
      <c r="C1909" s="306" t="s">
        <v>4085</v>
      </c>
      <c r="D1909" s="306" t="s">
        <v>2271</v>
      </c>
      <c r="E1909" s="306" t="s">
        <v>2271</v>
      </c>
      <c r="F1909" s="306" t="s">
        <v>2271</v>
      </c>
      <c r="G1909" s="306" t="s">
        <v>2271</v>
      </c>
      <c r="H1909" s="306" t="s">
        <v>2271</v>
      </c>
      <c r="I1909" s="306" t="s">
        <v>2271</v>
      </c>
      <c r="J1909" s="306" t="s">
        <v>2271</v>
      </c>
      <c r="K1909" s="306" t="s">
        <v>2271</v>
      </c>
      <c r="L1909" s="306" t="s">
        <v>2271</v>
      </c>
      <c r="M1909" s="306" t="s">
        <v>2271</v>
      </c>
      <c r="N1909" s="306" t="s">
        <v>2271</v>
      </c>
      <c r="O1909" s="306" t="s">
        <v>2271</v>
      </c>
      <c r="P1909" s="306" t="s">
        <v>2271</v>
      </c>
      <c r="Q1909" s="306" t="s">
        <v>2271</v>
      </c>
      <c r="R1909" s="306" t="s">
        <v>2271</v>
      </c>
      <c r="S1909" s="306" t="s">
        <v>2271</v>
      </c>
      <c r="T1909" s="306" t="s">
        <v>2271</v>
      </c>
      <c r="U1909" s="306" t="s">
        <v>2271</v>
      </c>
      <c r="V1909" s="306" t="s">
        <v>2271</v>
      </c>
      <c r="W1909" s="306" t="s">
        <v>2271</v>
      </c>
      <c r="X1909" s="306" t="s">
        <v>2271</v>
      </c>
      <c r="Y1909" s="306" t="s">
        <v>2271</v>
      </c>
      <c r="Z1909" s="306" t="s">
        <v>2271</v>
      </c>
      <c r="AA1909" s="306" t="s">
        <v>2271</v>
      </c>
      <c r="AB1909" s="306" t="s">
        <v>2271</v>
      </c>
      <c r="AC1909" s="306" t="s">
        <v>2271</v>
      </c>
      <c r="AD1909" s="306" t="s">
        <v>2271</v>
      </c>
    </row>
    <row r="1910" spans="3:30" hidden="1" outlineLevel="1" x14ac:dyDescent="0.3">
      <c r="C1910" s="306" t="s">
        <v>4086</v>
      </c>
      <c r="D1910" s="306" t="s">
        <v>2271</v>
      </c>
      <c r="E1910" s="306" t="s">
        <v>2271</v>
      </c>
      <c r="F1910" s="306" t="s">
        <v>2271</v>
      </c>
      <c r="G1910" s="306" t="s">
        <v>2271</v>
      </c>
      <c r="H1910" s="306" t="s">
        <v>2271</v>
      </c>
      <c r="I1910" s="306" t="s">
        <v>2271</v>
      </c>
      <c r="J1910" s="306" t="s">
        <v>2271</v>
      </c>
      <c r="K1910" s="306" t="s">
        <v>2271</v>
      </c>
      <c r="L1910" s="306" t="s">
        <v>2271</v>
      </c>
      <c r="M1910" s="306" t="s">
        <v>2271</v>
      </c>
      <c r="N1910" s="306" t="s">
        <v>2271</v>
      </c>
      <c r="O1910" s="306" t="s">
        <v>2271</v>
      </c>
      <c r="P1910" s="306" t="s">
        <v>2271</v>
      </c>
      <c r="Q1910" s="306" t="s">
        <v>2271</v>
      </c>
      <c r="R1910" s="306" t="s">
        <v>2271</v>
      </c>
      <c r="S1910" s="306" t="s">
        <v>2271</v>
      </c>
      <c r="T1910" s="306" t="s">
        <v>2271</v>
      </c>
      <c r="U1910" s="306" t="s">
        <v>2271</v>
      </c>
      <c r="V1910" s="306" t="s">
        <v>2271</v>
      </c>
      <c r="W1910" s="306" t="s">
        <v>2271</v>
      </c>
      <c r="X1910" s="306" t="s">
        <v>2271</v>
      </c>
      <c r="Y1910" s="306" t="s">
        <v>2271</v>
      </c>
      <c r="Z1910" s="306" t="s">
        <v>2271</v>
      </c>
      <c r="AA1910" s="306" t="s">
        <v>2271</v>
      </c>
      <c r="AB1910" s="306" t="s">
        <v>2271</v>
      </c>
      <c r="AC1910" s="306" t="s">
        <v>2271</v>
      </c>
      <c r="AD1910" s="306" t="s">
        <v>2271</v>
      </c>
    </row>
    <row r="1911" spans="3:30" hidden="1" outlineLevel="1" x14ac:dyDescent="0.3">
      <c r="C1911" s="306" t="s">
        <v>4087</v>
      </c>
      <c r="D1911" s="306" t="s">
        <v>2271</v>
      </c>
      <c r="E1911" s="306" t="s">
        <v>2271</v>
      </c>
      <c r="F1911" s="306" t="s">
        <v>2271</v>
      </c>
      <c r="G1911" s="306" t="s">
        <v>2271</v>
      </c>
      <c r="H1911" s="306" t="s">
        <v>2271</v>
      </c>
      <c r="I1911" s="306" t="s">
        <v>2271</v>
      </c>
      <c r="J1911" s="306" t="s">
        <v>2271</v>
      </c>
      <c r="K1911" s="306" t="s">
        <v>2271</v>
      </c>
      <c r="L1911" s="306" t="s">
        <v>2271</v>
      </c>
      <c r="M1911" s="306" t="s">
        <v>2271</v>
      </c>
      <c r="N1911" s="306" t="s">
        <v>2271</v>
      </c>
      <c r="O1911" s="306" t="s">
        <v>2271</v>
      </c>
      <c r="P1911" s="306" t="s">
        <v>2271</v>
      </c>
      <c r="Q1911" s="306" t="s">
        <v>2271</v>
      </c>
      <c r="R1911" s="306" t="s">
        <v>2271</v>
      </c>
      <c r="S1911" s="306" t="s">
        <v>2271</v>
      </c>
      <c r="T1911" s="306" t="s">
        <v>2271</v>
      </c>
      <c r="U1911" s="306" t="s">
        <v>2271</v>
      </c>
      <c r="V1911" s="306" t="s">
        <v>2271</v>
      </c>
      <c r="W1911" s="306" t="s">
        <v>2271</v>
      </c>
      <c r="X1911" s="306" t="s">
        <v>2271</v>
      </c>
      <c r="Y1911" s="306" t="s">
        <v>2271</v>
      </c>
      <c r="Z1911" s="306" t="s">
        <v>2271</v>
      </c>
      <c r="AA1911" s="306" t="s">
        <v>2271</v>
      </c>
      <c r="AB1911" s="306" t="s">
        <v>2271</v>
      </c>
      <c r="AC1911" s="306" t="s">
        <v>2271</v>
      </c>
      <c r="AD1911" s="306" t="s">
        <v>2271</v>
      </c>
    </row>
    <row r="1912" spans="3:30" hidden="1" outlineLevel="1" x14ac:dyDescent="0.3">
      <c r="C1912" s="306" t="s">
        <v>4088</v>
      </c>
      <c r="D1912" s="306" t="s">
        <v>2271</v>
      </c>
      <c r="E1912" s="306" t="s">
        <v>2271</v>
      </c>
      <c r="F1912" s="306" t="s">
        <v>2271</v>
      </c>
      <c r="G1912" s="306" t="s">
        <v>2271</v>
      </c>
      <c r="H1912" s="306" t="s">
        <v>2271</v>
      </c>
      <c r="I1912" s="306" t="s">
        <v>2271</v>
      </c>
      <c r="J1912" s="306" t="s">
        <v>2271</v>
      </c>
      <c r="K1912" s="306" t="s">
        <v>2271</v>
      </c>
      <c r="L1912" s="306" t="s">
        <v>2271</v>
      </c>
      <c r="M1912" s="306" t="s">
        <v>2271</v>
      </c>
      <c r="N1912" s="306" t="s">
        <v>2271</v>
      </c>
      <c r="O1912" s="306" t="s">
        <v>2271</v>
      </c>
      <c r="P1912" s="306" t="s">
        <v>2271</v>
      </c>
      <c r="Q1912" s="306" t="s">
        <v>2271</v>
      </c>
      <c r="R1912" s="306" t="s">
        <v>2271</v>
      </c>
      <c r="S1912" s="306" t="s">
        <v>2271</v>
      </c>
      <c r="T1912" s="306" t="s">
        <v>2271</v>
      </c>
      <c r="U1912" s="306" t="s">
        <v>2271</v>
      </c>
      <c r="V1912" s="306" t="s">
        <v>2271</v>
      </c>
      <c r="W1912" s="306" t="s">
        <v>2271</v>
      </c>
      <c r="X1912" s="306" t="s">
        <v>2271</v>
      </c>
      <c r="Y1912" s="306" t="s">
        <v>2271</v>
      </c>
      <c r="Z1912" s="306" t="s">
        <v>2271</v>
      </c>
      <c r="AA1912" s="306" t="s">
        <v>2271</v>
      </c>
      <c r="AB1912" s="306" t="s">
        <v>2271</v>
      </c>
      <c r="AC1912" s="306" t="s">
        <v>2271</v>
      </c>
      <c r="AD1912" s="306" t="s">
        <v>2271</v>
      </c>
    </row>
    <row r="1913" spans="3:30" hidden="1" outlineLevel="1" x14ac:dyDescent="0.3">
      <c r="C1913" s="306" t="s">
        <v>4089</v>
      </c>
      <c r="D1913" s="306" t="s">
        <v>2271</v>
      </c>
      <c r="E1913" s="306" t="s">
        <v>2271</v>
      </c>
      <c r="F1913" s="306" t="s">
        <v>2271</v>
      </c>
      <c r="G1913" s="306" t="s">
        <v>2271</v>
      </c>
      <c r="H1913" s="306" t="s">
        <v>2271</v>
      </c>
      <c r="I1913" s="306" t="s">
        <v>2271</v>
      </c>
      <c r="J1913" s="306" t="s">
        <v>2271</v>
      </c>
      <c r="K1913" s="306" t="s">
        <v>2271</v>
      </c>
      <c r="L1913" s="306" t="s">
        <v>2271</v>
      </c>
      <c r="M1913" s="306" t="s">
        <v>2271</v>
      </c>
      <c r="N1913" s="306" t="s">
        <v>2271</v>
      </c>
      <c r="O1913" s="306" t="s">
        <v>2271</v>
      </c>
      <c r="P1913" s="306" t="s">
        <v>2271</v>
      </c>
      <c r="Q1913" s="306" t="s">
        <v>2271</v>
      </c>
      <c r="R1913" s="306" t="s">
        <v>2271</v>
      </c>
      <c r="S1913" s="306" t="s">
        <v>2271</v>
      </c>
      <c r="T1913" s="306" t="s">
        <v>2271</v>
      </c>
      <c r="U1913" s="306" t="s">
        <v>2271</v>
      </c>
      <c r="V1913" s="306" t="s">
        <v>2271</v>
      </c>
      <c r="W1913" s="306" t="s">
        <v>2271</v>
      </c>
      <c r="X1913" s="306" t="s">
        <v>2271</v>
      </c>
      <c r="Y1913" s="306" t="s">
        <v>2271</v>
      </c>
      <c r="Z1913" s="306" t="s">
        <v>2271</v>
      </c>
      <c r="AA1913" s="306" t="s">
        <v>2271</v>
      </c>
      <c r="AB1913" s="306" t="s">
        <v>2271</v>
      </c>
      <c r="AC1913" s="306" t="s">
        <v>2271</v>
      </c>
      <c r="AD1913" s="306" t="s">
        <v>2271</v>
      </c>
    </row>
    <row r="1914" spans="3:30" hidden="1" outlineLevel="1" x14ac:dyDescent="0.3">
      <c r="C1914" s="306" t="s">
        <v>4090</v>
      </c>
      <c r="D1914" s="306" t="s">
        <v>2271</v>
      </c>
      <c r="E1914" s="306" t="s">
        <v>2271</v>
      </c>
      <c r="F1914" s="306" t="s">
        <v>2271</v>
      </c>
      <c r="G1914" s="306" t="s">
        <v>2271</v>
      </c>
      <c r="H1914" s="306" t="s">
        <v>2271</v>
      </c>
      <c r="I1914" s="306" t="s">
        <v>2271</v>
      </c>
      <c r="J1914" s="306" t="s">
        <v>2271</v>
      </c>
      <c r="K1914" s="306" t="s">
        <v>2271</v>
      </c>
      <c r="L1914" s="306" t="s">
        <v>2271</v>
      </c>
      <c r="M1914" s="306" t="s">
        <v>2271</v>
      </c>
      <c r="N1914" s="306" t="s">
        <v>2271</v>
      </c>
      <c r="O1914" s="306" t="s">
        <v>2271</v>
      </c>
      <c r="P1914" s="306" t="s">
        <v>2271</v>
      </c>
      <c r="Q1914" s="306" t="s">
        <v>2271</v>
      </c>
      <c r="R1914" s="306" t="s">
        <v>2271</v>
      </c>
      <c r="S1914" s="306" t="s">
        <v>2271</v>
      </c>
      <c r="T1914" s="306" t="s">
        <v>2271</v>
      </c>
      <c r="U1914" s="306" t="s">
        <v>2271</v>
      </c>
      <c r="V1914" s="306" t="s">
        <v>2271</v>
      </c>
      <c r="W1914" s="306" t="s">
        <v>2271</v>
      </c>
      <c r="X1914" s="306" t="s">
        <v>2271</v>
      </c>
      <c r="Y1914" s="306" t="s">
        <v>2271</v>
      </c>
      <c r="Z1914" s="306" t="s">
        <v>2271</v>
      </c>
      <c r="AA1914" s="306" t="s">
        <v>2271</v>
      </c>
      <c r="AB1914" s="306" t="s">
        <v>2271</v>
      </c>
      <c r="AC1914" s="306" t="s">
        <v>2271</v>
      </c>
      <c r="AD1914" s="306" t="s">
        <v>2271</v>
      </c>
    </row>
    <row r="1915" spans="3:30" hidden="1" outlineLevel="1" x14ac:dyDescent="0.3">
      <c r="C1915" s="306" t="s">
        <v>4091</v>
      </c>
      <c r="D1915" s="306" t="s">
        <v>2271</v>
      </c>
      <c r="E1915" s="306" t="s">
        <v>2271</v>
      </c>
      <c r="F1915" s="306" t="s">
        <v>2271</v>
      </c>
      <c r="G1915" s="306" t="s">
        <v>2271</v>
      </c>
      <c r="H1915" s="306" t="s">
        <v>2271</v>
      </c>
      <c r="I1915" s="306" t="s">
        <v>2271</v>
      </c>
      <c r="J1915" s="306" t="s">
        <v>2271</v>
      </c>
      <c r="K1915" s="306" t="s">
        <v>2271</v>
      </c>
      <c r="L1915" s="306" t="s">
        <v>2271</v>
      </c>
      <c r="M1915" s="306" t="s">
        <v>2271</v>
      </c>
      <c r="N1915" s="306" t="s">
        <v>2271</v>
      </c>
      <c r="O1915" s="306" t="s">
        <v>2271</v>
      </c>
      <c r="P1915" s="306" t="s">
        <v>2271</v>
      </c>
      <c r="Q1915" s="306" t="s">
        <v>2271</v>
      </c>
      <c r="R1915" s="306" t="s">
        <v>2271</v>
      </c>
      <c r="S1915" s="306" t="s">
        <v>2271</v>
      </c>
      <c r="T1915" s="306" t="s">
        <v>2271</v>
      </c>
      <c r="U1915" s="306" t="s">
        <v>2271</v>
      </c>
      <c r="V1915" s="306" t="s">
        <v>2271</v>
      </c>
      <c r="W1915" s="306" t="s">
        <v>2271</v>
      </c>
      <c r="X1915" s="306" t="s">
        <v>2271</v>
      </c>
      <c r="Y1915" s="306" t="s">
        <v>2271</v>
      </c>
      <c r="Z1915" s="306" t="s">
        <v>2271</v>
      </c>
      <c r="AA1915" s="306" t="s">
        <v>2271</v>
      </c>
      <c r="AB1915" s="306" t="s">
        <v>2271</v>
      </c>
      <c r="AC1915" s="306" t="s">
        <v>2271</v>
      </c>
      <c r="AD1915" s="306" t="s">
        <v>2271</v>
      </c>
    </row>
    <row r="1916" spans="3:30" hidden="1" outlineLevel="1" x14ac:dyDescent="0.3">
      <c r="C1916" s="306" t="s">
        <v>4092</v>
      </c>
      <c r="D1916" s="306" t="s">
        <v>2271</v>
      </c>
      <c r="E1916" s="306" t="s">
        <v>2271</v>
      </c>
      <c r="F1916" s="306" t="s">
        <v>2271</v>
      </c>
      <c r="G1916" s="306" t="s">
        <v>2271</v>
      </c>
      <c r="H1916" s="306" t="s">
        <v>2271</v>
      </c>
      <c r="I1916" s="306" t="s">
        <v>2271</v>
      </c>
      <c r="J1916" s="306" t="s">
        <v>2271</v>
      </c>
      <c r="K1916" s="306" t="s">
        <v>2271</v>
      </c>
      <c r="L1916" s="306" t="s">
        <v>2271</v>
      </c>
      <c r="M1916" s="306" t="s">
        <v>2271</v>
      </c>
      <c r="N1916" s="306" t="s">
        <v>2271</v>
      </c>
      <c r="O1916" s="306" t="s">
        <v>2271</v>
      </c>
      <c r="P1916" s="306" t="s">
        <v>2271</v>
      </c>
      <c r="Q1916" s="306" t="s">
        <v>2271</v>
      </c>
      <c r="R1916" s="306" t="s">
        <v>2271</v>
      </c>
      <c r="S1916" s="306" t="s">
        <v>2271</v>
      </c>
      <c r="T1916" s="306" t="s">
        <v>2271</v>
      </c>
      <c r="U1916" s="306" t="s">
        <v>2271</v>
      </c>
      <c r="V1916" s="306" t="s">
        <v>2271</v>
      </c>
      <c r="W1916" s="306" t="s">
        <v>2271</v>
      </c>
      <c r="X1916" s="306" t="s">
        <v>2271</v>
      </c>
      <c r="Y1916" s="306" t="s">
        <v>2271</v>
      </c>
      <c r="Z1916" s="306" t="s">
        <v>2271</v>
      </c>
      <c r="AA1916" s="306" t="s">
        <v>2271</v>
      </c>
      <c r="AB1916" s="306" t="s">
        <v>2271</v>
      </c>
      <c r="AC1916" s="306" t="s">
        <v>2271</v>
      </c>
      <c r="AD1916" s="306" t="s">
        <v>2271</v>
      </c>
    </row>
    <row r="1917" spans="3:30" hidden="1" outlineLevel="1" x14ac:dyDescent="0.3">
      <c r="C1917" s="306" t="s">
        <v>4093</v>
      </c>
      <c r="D1917" s="306" t="s">
        <v>2271</v>
      </c>
      <c r="E1917" s="306" t="s">
        <v>2271</v>
      </c>
      <c r="F1917" s="306" t="s">
        <v>2271</v>
      </c>
      <c r="G1917" s="306" t="s">
        <v>2271</v>
      </c>
      <c r="H1917" s="306" t="s">
        <v>2271</v>
      </c>
      <c r="I1917" s="306" t="s">
        <v>2271</v>
      </c>
      <c r="J1917" s="306" t="s">
        <v>2271</v>
      </c>
      <c r="K1917" s="306" t="s">
        <v>2271</v>
      </c>
      <c r="L1917" s="306" t="s">
        <v>2271</v>
      </c>
      <c r="M1917" s="306" t="s">
        <v>2271</v>
      </c>
      <c r="N1917" s="306" t="s">
        <v>2271</v>
      </c>
      <c r="O1917" s="306" t="s">
        <v>2271</v>
      </c>
      <c r="P1917" s="306" t="s">
        <v>2271</v>
      </c>
      <c r="Q1917" s="306" t="s">
        <v>2271</v>
      </c>
      <c r="R1917" s="306" t="s">
        <v>2271</v>
      </c>
      <c r="S1917" s="306" t="s">
        <v>2271</v>
      </c>
      <c r="T1917" s="306" t="s">
        <v>2271</v>
      </c>
      <c r="U1917" s="306" t="s">
        <v>2271</v>
      </c>
      <c r="V1917" s="306" t="s">
        <v>2271</v>
      </c>
      <c r="W1917" s="306" t="s">
        <v>2271</v>
      </c>
      <c r="X1917" s="306" t="s">
        <v>2271</v>
      </c>
      <c r="Y1917" s="306" t="s">
        <v>2271</v>
      </c>
      <c r="Z1917" s="306" t="s">
        <v>2271</v>
      </c>
      <c r="AA1917" s="306" t="s">
        <v>2271</v>
      </c>
      <c r="AB1917" s="306" t="s">
        <v>2271</v>
      </c>
      <c r="AC1917" s="306" t="s">
        <v>2271</v>
      </c>
      <c r="AD1917" s="306" t="s">
        <v>2271</v>
      </c>
    </row>
    <row r="1918" spans="3:30" hidden="1" outlineLevel="1" x14ac:dyDescent="0.3">
      <c r="C1918" s="306" t="s">
        <v>4094</v>
      </c>
      <c r="D1918" s="306" t="s">
        <v>2271</v>
      </c>
      <c r="E1918" s="306" t="s">
        <v>2271</v>
      </c>
      <c r="F1918" s="306" t="s">
        <v>2271</v>
      </c>
      <c r="G1918" s="306" t="s">
        <v>2271</v>
      </c>
      <c r="H1918" s="306" t="s">
        <v>2271</v>
      </c>
      <c r="I1918" s="306" t="s">
        <v>2271</v>
      </c>
      <c r="J1918" s="306" t="s">
        <v>2271</v>
      </c>
      <c r="K1918" s="306" t="s">
        <v>2271</v>
      </c>
      <c r="L1918" s="306" t="s">
        <v>2271</v>
      </c>
      <c r="M1918" s="306" t="s">
        <v>2271</v>
      </c>
      <c r="N1918" s="306" t="s">
        <v>2271</v>
      </c>
      <c r="O1918" s="306" t="s">
        <v>2271</v>
      </c>
      <c r="P1918" s="306" t="s">
        <v>2271</v>
      </c>
      <c r="Q1918" s="306" t="s">
        <v>2271</v>
      </c>
      <c r="R1918" s="306" t="s">
        <v>2271</v>
      </c>
      <c r="S1918" s="306" t="s">
        <v>2271</v>
      </c>
      <c r="T1918" s="306" t="s">
        <v>2271</v>
      </c>
      <c r="U1918" s="306" t="s">
        <v>2271</v>
      </c>
      <c r="V1918" s="306" t="s">
        <v>2271</v>
      </c>
      <c r="W1918" s="306" t="s">
        <v>2271</v>
      </c>
      <c r="X1918" s="306" t="s">
        <v>2271</v>
      </c>
      <c r="Y1918" s="306" t="s">
        <v>2271</v>
      </c>
      <c r="Z1918" s="306" t="s">
        <v>2271</v>
      </c>
      <c r="AA1918" s="306" t="s">
        <v>2271</v>
      </c>
      <c r="AB1918" s="306" t="s">
        <v>2271</v>
      </c>
      <c r="AC1918" s="306" t="s">
        <v>2271</v>
      </c>
      <c r="AD1918" s="306" t="s">
        <v>2271</v>
      </c>
    </row>
    <row r="1919" spans="3:30" hidden="1" outlineLevel="1" x14ac:dyDescent="0.3">
      <c r="C1919" s="306" t="s">
        <v>4095</v>
      </c>
      <c r="D1919" s="306" t="s">
        <v>2271</v>
      </c>
      <c r="E1919" s="306" t="s">
        <v>2271</v>
      </c>
      <c r="F1919" s="306" t="s">
        <v>2271</v>
      </c>
      <c r="G1919" s="306" t="s">
        <v>2271</v>
      </c>
      <c r="H1919" s="306" t="s">
        <v>2271</v>
      </c>
      <c r="I1919" s="306" t="s">
        <v>2271</v>
      </c>
      <c r="J1919" s="306" t="s">
        <v>2271</v>
      </c>
      <c r="K1919" s="306" t="s">
        <v>2271</v>
      </c>
      <c r="L1919" s="306" t="s">
        <v>2271</v>
      </c>
      <c r="M1919" s="306" t="s">
        <v>2271</v>
      </c>
      <c r="N1919" s="306" t="s">
        <v>2271</v>
      </c>
      <c r="O1919" s="306" t="s">
        <v>2271</v>
      </c>
      <c r="P1919" s="306" t="s">
        <v>2271</v>
      </c>
      <c r="Q1919" s="306" t="s">
        <v>2271</v>
      </c>
      <c r="R1919" s="306" t="s">
        <v>2271</v>
      </c>
      <c r="S1919" s="306" t="s">
        <v>2271</v>
      </c>
      <c r="T1919" s="306" t="s">
        <v>2271</v>
      </c>
      <c r="U1919" s="306" t="s">
        <v>2271</v>
      </c>
      <c r="V1919" s="306" t="s">
        <v>2271</v>
      </c>
      <c r="W1919" s="306" t="s">
        <v>2271</v>
      </c>
      <c r="X1919" s="306" t="s">
        <v>2271</v>
      </c>
      <c r="Y1919" s="306" t="s">
        <v>2271</v>
      </c>
      <c r="Z1919" s="306" t="s">
        <v>2271</v>
      </c>
      <c r="AA1919" s="306" t="s">
        <v>2271</v>
      </c>
      <c r="AB1919" s="306" t="s">
        <v>2271</v>
      </c>
      <c r="AC1919" s="306" t="s">
        <v>2271</v>
      </c>
      <c r="AD1919" s="306" t="s">
        <v>2271</v>
      </c>
    </row>
    <row r="1920" spans="3:30" hidden="1" outlineLevel="1" x14ac:dyDescent="0.3">
      <c r="C1920" s="306" t="s">
        <v>4096</v>
      </c>
      <c r="D1920" s="306" t="s">
        <v>2271</v>
      </c>
      <c r="E1920" s="306" t="s">
        <v>2271</v>
      </c>
      <c r="F1920" s="306" t="s">
        <v>2271</v>
      </c>
      <c r="G1920" s="306" t="s">
        <v>2271</v>
      </c>
      <c r="H1920" s="306" t="s">
        <v>2271</v>
      </c>
      <c r="I1920" s="306" t="s">
        <v>2271</v>
      </c>
      <c r="J1920" s="306" t="s">
        <v>2271</v>
      </c>
      <c r="K1920" s="306" t="s">
        <v>2271</v>
      </c>
      <c r="L1920" s="306" t="s">
        <v>2271</v>
      </c>
      <c r="M1920" s="306" t="s">
        <v>2271</v>
      </c>
      <c r="N1920" s="306" t="s">
        <v>2271</v>
      </c>
      <c r="O1920" s="306" t="s">
        <v>2271</v>
      </c>
      <c r="P1920" s="306" t="s">
        <v>2271</v>
      </c>
      <c r="Q1920" s="306" t="s">
        <v>2271</v>
      </c>
      <c r="R1920" s="306" t="s">
        <v>2271</v>
      </c>
      <c r="S1920" s="306" t="s">
        <v>2271</v>
      </c>
      <c r="T1920" s="306" t="s">
        <v>2271</v>
      </c>
      <c r="U1920" s="306" t="s">
        <v>2271</v>
      </c>
      <c r="V1920" s="306" t="s">
        <v>2271</v>
      </c>
      <c r="W1920" s="306" t="s">
        <v>2271</v>
      </c>
      <c r="X1920" s="306" t="s">
        <v>2271</v>
      </c>
      <c r="Y1920" s="306" t="s">
        <v>2271</v>
      </c>
      <c r="Z1920" s="306" t="s">
        <v>2271</v>
      </c>
      <c r="AA1920" s="306" t="s">
        <v>2271</v>
      </c>
      <c r="AB1920" s="306" t="s">
        <v>2271</v>
      </c>
      <c r="AC1920" s="306" t="s">
        <v>2271</v>
      </c>
      <c r="AD1920" s="306" t="s">
        <v>2271</v>
      </c>
    </row>
    <row r="1921" spans="2:30" hidden="1" outlineLevel="1" x14ac:dyDescent="0.3">
      <c r="C1921" s="306" t="s">
        <v>4097</v>
      </c>
      <c r="D1921" s="306" t="s">
        <v>2271</v>
      </c>
      <c r="E1921" s="306" t="s">
        <v>2271</v>
      </c>
      <c r="F1921" s="306" t="s">
        <v>2271</v>
      </c>
      <c r="G1921" s="306" t="s">
        <v>2271</v>
      </c>
      <c r="H1921" s="306" t="s">
        <v>2271</v>
      </c>
      <c r="I1921" s="306" t="s">
        <v>2271</v>
      </c>
      <c r="J1921" s="306" t="s">
        <v>2271</v>
      </c>
      <c r="K1921" s="306" t="s">
        <v>2271</v>
      </c>
      <c r="L1921" s="306" t="s">
        <v>2271</v>
      </c>
      <c r="M1921" s="306" t="s">
        <v>2271</v>
      </c>
      <c r="N1921" s="306" t="s">
        <v>2271</v>
      </c>
      <c r="O1921" s="306" t="s">
        <v>2271</v>
      </c>
      <c r="P1921" s="306" t="s">
        <v>2271</v>
      </c>
      <c r="Q1921" s="306" t="s">
        <v>2271</v>
      </c>
      <c r="R1921" s="306" t="s">
        <v>2271</v>
      </c>
      <c r="S1921" s="306" t="s">
        <v>2271</v>
      </c>
      <c r="T1921" s="306" t="s">
        <v>2271</v>
      </c>
      <c r="U1921" s="306" t="s">
        <v>2271</v>
      </c>
      <c r="V1921" s="306" t="s">
        <v>2271</v>
      </c>
      <c r="W1921" s="306" t="s">
        <v>2271</v>
      </c>
      <c r="X1921" s="306" t="s">
        <v>2271</v>
      </c>
      <c r="Y1921" s="306" t="s">
        <v>2271</v>
      </c>
      <c r="Z1921" s="306" t="s">
        <v>2271</v>
      </c>
      <c r="AA1921" s="306" t="s">
        <v>2271</v>
      </c>
      <c r="AB1921" s="306" t="s">
        <v>2271</v>
      </c>
      <c r="AC1921" s="306" t="s">
        <v>2271</v>
      </c>
      <c r="AD1921" s="306" t="s">
        <v>2271</v>
      </c>
    </row>
    <row r="1922" spans="2:30" hidden="1" outlineLevel="1" x14ac:dyDescent="0.3">
      <c r="C1922" s="306" t="s">
        <v>4098</v>
      </c>
      <c r="D1922" s="306" t="s">
        <v>2271</v>
      </c>
      <c r="E1922" s="306" t="s">
        <v>2271</v>
      </c>
      <c r="F1922" s="306" t="s">
        <v>2271</v>
      </c>
      <c r="G1922" s="306" t="s">
        <v>2271</v>
      </c>
      <c r="H1922" s="306" t="s">
        <v>2271</v>
      </c>
      <c r="I1922" s="306" t="s">
        <v>2271</v>
      </c>
      <c r="J1922" s="306" t="s">
        <v>2271</v>
      </c>
      <c r="K1922" s="306" t="s">
        <v>2271</v>
      </c>
      <c r="L1922" s="306" t="s">
        <v>2271</v>
      </c>
      <c r="M1922" s="306" t="s">
        <v>2271</v>
      </c>
      <c r="N1922" s="306" t="s">
        <v>2271</v>
      </c>
      <c r="O1922" s="306" t="s">
        <v>2271</v>
      </c>
      <c r="P1922" s="306" t="s">
        <v>2271</v>
      </c>
      <c r="Q1922" s="306" t="s">
        <v>2271</v>
      </c>
      <c r="R1922" s="306" t="s">
        <v>2271</v>
      </c>
      <c r="S1922" s="306" t="s">
        <v>2271</v>
      </c>
      <c r="T1922" s="306" t="s">
        <v>2271</v>
      </c>
      <c r="U1922" s="306" t="s">
        <v>2271</v>
      </c>
      <c r="V1922" s="306" t="s">
        <v>2271</v>
      </c>
      <c r="W1922" s="306" t="s">
        <v>2271</v>
      </c>
      <c r="X1922" s="306" t="s">
        <v>2271</v>
      </c>
      <c r="Y1922" s="306" t="s">
        <v>2271</v>
      </c>
      <c r="Z1922" s="306" t="s">
        <v>2271</v>
      </c>
      <c r="AA1922" s="306" t="s">
        <v>2271</v>
      </c>
      <c r="AB1922" s="306" t="s">
        <v>2271</v>
      </c>
      <c r="AC1922" s="306" t="s">
        <v>2271</v>
      </c>
      <c r="AD1922" s="306" t="s">
        <v>2271</v>
      </c>
    </row>
    <row r="1923" spans="2:30" hidden="1" outlineLevel="1" x14ac:dyDescent="0.3">
      <c r="C1923" s="306" t="s">
        <v>4099</v>
      </c>
      <c r="D1923" s="306" t="s">
        <v>2271</v>
      </c>
      <c r="E1923" s="306" t="s">
        <v>2271</v>
      </c>
      <c r="F1923" s="306" t="s">
        <v>2271</v>
      </c>
      <c r="G1923" s="306" t="s">
        <v>2271</v>
      </c>
      <c r="H1923" s="306" t="s">
        <v>2271</v>
      </c>
      <c r="I1923" s="306" t="s">
        <v>2271</v>
      </c>
      <c r="J1923" s="306" t="s">
        <v>2271</v>
      </c>
      <c r="K1923" s="306" t="s">
        <v>2271</v>
      </c>
      <c r="L1923" s="306" t="s">
        <v>2271</v>
      </c>
      <c r="M1923" s="306" t="s">
        <v>2271</v>
      </c>
      <c r="N1923" s="306" t="s">
        <v>2271</v>
      </c>
      <c r="O1923" s="306" t="s">
        <v>2271</v>
      </c>
      <c r="P1923" s="306" t="s">
        <v>2271</v>
      </c>
      <c r="Q1923" s="306" t="s">
        <v>2271</v>
      </c>
      <c r="R1923" s="306" t="s">
        <v>2271</v>
      </c>
      <c r="S1923" s="306" t="s">
        <v>2271</v>
      </c>
      <c r="T1923" s="306" t="s">
        <v>2271</v>
      </c>
      <c r="U1923" s="306" t="s">
        <v>2271</v>
      </c>
      <c r="V1923" s="306" t="s">
        <v>2271</v>
      </c>
      <c r="W1923" s="306" t="s">
        <v>2271</v>
      </c>
      <c r="X1923" s="306" t="s">
        <v>2271</v>
      </c>
      <c r="Y1923" s="306" t="s">
        <v>2271</v>
      </c>
      <c r="Z1923" s="306" t="s">
        <v>2271</v>
      </c>
      <c r="AA1923" s="306" t="s">
        <v>2271</v>
      </c>
      <c r="AB1923" s="306" t="s">
        <v>2271</v>
      </c>
      <c r="AC1923" s="306" t="s">
        <v>2271</v>
      </c>
      <c r="AD1923" s="306" t="s">
        <v>2271</v>
      </c>
    </row>
    <row r="1924" spans="2:30" hidden="1" outlineLevel="1" x14ac:dyDescent="0.3">
      <c r="C1924" s="306" t="s">
        <v>4100</v>
      </c>
      <c r="D1924" s="306" t="s">
        <v>2271</v>
      </c>
      <c r="E1924" s="306" t="s">
        <v>2271</v>
      </c>
      <c r="F1924" s="306" t="s">
        <v>2271</v>
      </c>
      <c r="G1924" s="306" t="s">
        <v>2271</v>
      </c>
      <c r="H1924" s="306" t="s">
        <v>2271</v>
      </c>
      <c r="I1924" s="306" t="s">
        <v>2271</v>
      </c>
      <c r="J1924" s="306" t="s">
        <v>2271</v>
      </c>
      <c r="K1924" s="306" t="s">
        <v>2271</v>
      </c>
      <c r="L1924" s="306" t="s">
        <v>2271</v>
      </c>
      <c r="M1924" s="306" t="s">
        <v>2271</v>
      </c>
      <c r="N1924" s="306" t="s">
        <v>2271</v>
      </c>
      <c r="O1924" s="306" t="s">
        <v>2271</v>
      </c>
      <c r="P1924" s="306" t="s">
        <v>2271</v>
      </c>
      <c r="Q1924" s="306" t="s">
        <v>2271</v>
      </c>
      <c r="R1924" s="306" t="s">
        <v>2271</v>
      </c>
      <c r="S1924" s="306" t="s">
        <v>2271</v>
      </c>
      <c r="T1924" s="306" t="s">
        <v>2271</v>
      </c>
      <c r="U1924" s="306" t="s">
        <v>2271</v>
      </c>
      <c r="V1924" s="306" t="s">
        <v>2271</v>
      </c>
      <c r="W1924" s="306" t="s">
        <v>2271</v>
      </c>
      <c r="X1924" s="306" t="s">
        <v>2271</v>
      </c>
      <c r="Y1924" s="306" t="s">
        <v>2271</v>
      </c>
      <c r="Z1924" s="306" t="s">
        <v>2271</v>
      </c>
      <c r="AA1924" s="306" t="s">
        <v>2271</v>
      </c>
      <c r="AB1924" s="306" t="s">
        <v>2271</v>
      </c>
      <c r="AC1924" s="306" t="s">
        <v>2271</v>
      </c>
      <c r="AD1924" s="306" t="s">
        <v>2271</v>
      </c>
    </row>
    <row r="1925" spans="2:30" hidden="1" outlineLevel="1" x14ac:dyDescent="0.3">
      <c r="C1925" s="306" t="s">
        <v>4101</v>
      </c>
      <c r="D1925" s="306" t="s">
        <v>2271</v>
      </c>
      <c r="E1925" s="306" t="s">
        <v>2271</v>
      </c>
      <c r="F1925" s="306" t="s">
        <v>2271</v>
      </c>
      <c r="G1925" s="306" t="s">
        <v>2271</v>
      </c>
      <c r="H1925" s="306" t="s">
        <v>2271</v>
      </c>
      <c r="I1925" s="306" t="s">
        <v>2271</v>
      </c>
      <c r="J1925" s="306" t="s">
        <v>2271</v>
      </c>
      <c r="K1925" s="306" t="s">
        <v>2271</v>
      </c>
      <c r="L1925" s="306" t="s">
        <v>2271</v>
      </c>
      <c r="M1925" s="306" t="s">
        <v>2271</v>
      </c>
      <c r="N1925" s="306" t="s">
        <v>2271</v>
      </c>
      <c r="O1925" s="306" t="s">
        <v>2271</v>
      </c>
      <c r="P1925" s="306" t="s">
        <v>2271</v>
      </c>
      <c r="Q1925" s="306" t="s">
        <v>2271</v>
      </c>
      <c r="R1925" s="306" t="s">
        <v>2271</v>
      </c>
      <c r="S1925" s="306" t="s">
        <v>2271</v>
      </c>
      <c r="T1925" s="306" t="s">
        <v>2271</v>
      </c>
      <c r="U1925" s="306" t="s">
        <v>2271</v>
      </c>
      <c r="V1925" s="306" t="s">
        <v>2271</v>
      </c>
      <c r="W1925" s="306" t="s">
        <v>2271</v>
      </c>
      <c r="X1925" s="306" t="s">
        <v>2271</v>
      </c>
      <c r="Y1925" s="306" t="s">
        <v>2271</v>
      </c>
      <c r="Z1925" s="306" t="s">
        <v>2271</v>
      </c>
      <c r="AA1925" s="306" t="s">
        <v>2271</v>
      </c>
      <c r="AB1925" s="306" t="s">
        <v>2271</v>
      </c>
      <c r="AC1925" s="306" t="s">
        <v>2271</v>
      </c>
      <c r="AD1925" s="306" t="s">
        <v>2271</v>
      </c>
    </row>
    <row r="1926" spans="2:30" collapsed="1" x14ac:dyDescent="0.3"/>
    <row r="1927" spans="2:30" x14ac:dyDescent="0.3">
      <c r="B1927" s="638" t="s">
        <v>2363</v>
      </c>
      <c r="C1927" s="306"/>
      <c r="D1927" s="306" t="s">
        <v>239</v>
      </c>
      <c r="E1927" s="306" t="s">
        <v>240</v>
      </c>
      <c r="F1927" s="306" t="s">
        <v>241</v>
      </c>
      <c r="G1927" s="306" t="s">
        <v>242</v>
      </c>
      <c r="H1927" s="306" t="s">
        <v>243</v>
      </c>
      <c r="I1927" s="306" t="s">
        <v>244</v>
      </c>
      <c r="J1927" s="306" t="s">
        <v>245</v>
      </c>
      <c r="K1927" s="306" t="s">
        <v>246</v>
      </c>
      <c r="L1927" s="306" t="s">
        <v>247</v>
      </c>
      <c r="M1927" s="306" t="s">
        <v>248</v>
      </c>
      <c r="N1927" s="306" t="s">
        <v>249</v>
      </c>
      <c r="O1927" s="306" t="s">
        <v>250</v>
      </c>
      <c r="P1927" s="306" t="s">
        <v>251</v>
      </c>
      <c r="Q1927" s="306" t="s">
        <v>252</v>
      </c>
      <c r="R1927" s="306" t="s">
        <v>253</v>
      </c>
      <c r="S1927" s="306" t="s">
        <v>254</v>
      </c>
      <c r="T1927" s="306" t="s">
        <v>255</v>
      </c>
      <c r="U1927" s="306" t="s">
        <v>256</v>
      </c>
      <c r="V1927" s="306" t="s">
        <v>257</v>
      </c>
      <c r="W1927" s="306" t="s">
        <v>258</v>
      </c>
      <c r="X1927" s="306" t="s">
        <v>259</v>
      </c>
      <c r="Y1927" s="306" t="s">
        <v>260</v>
      </c>
      <c r="Z1927" s="306" t="s">
        <v>261</v>
      </c>
      <c r="AA1927" s="306" t="s">
        <v>262</v>
      </c>
      <c r="AB1927" s="306" t="s">
        <v>263</v>
      </c>
      <c r="AC1927" s="306" t="s">
        <v>264</v>
      </c>
      <c r="AD1927" s="306" t="s">
        <v>265</v>
      </c>
    </row>
    <row r="1928" spans="2:30" hidden="1" outlineLevel="1" x14ac:dyDescent="0.3">
      <c r="C1928" s="306" t="s">
        <v>4102</v>
      </c>
      <c r="D1928" s="306" t="s">
        <v>2271</v>
      </c>
      <c r="E1928" s="306" t="s">
        <v>2271</v>
      </c>
      <c r="F1928" s="306" t="s">
        <v>2271</v>
      </c>
      <c r="G1928" s="306" t="s">
        <v>2271</v>
      </c>
      <c r="H1928" s="306" t="s">
        <v>2271</v>
      </c>
      <c r="I1928" s="306" t="s">
        <v>2271</v>
      </c>
      <c r="J1928" s="306" t="s">
        <v>2271</v>
      </c>
      <c r="K1928" s="306" t="s">
        <v>2271</v>
      </c>
      <c r="L1928" s="306" t="s">
        <v>2271</v>
      </c>
      <c r="M1928" s="306" t="s">
        <v>2271</v>
      </c>
      <c r="N1928" s="306" t="s">
        <v>2271</v>
      </c>
      <c r="O1928" s="306" t="s">
        <v>2271</v>
      </c>
      <c r="P1928" s="306" t="s">
        <v>2271</v>
      </c>
      <c r="Q1928" s="306" t="s">
        <v>2271</v>
      </c>
      <c r="R1928" s="306" t="s">
        <v>2271</v>
      </c>
      <c r="S1928" s="306" t="s">
        <v>2271</v>
      </c>
      <c r="T1928" s="306" t="s">
        <v>2271</v>
      </c>
      <c r="U1928" s="306" t="s">
        <v>2271</v>
      </c>
      <c r="V1928" s="306" t="s">
        <v>2271</v>
      </c>
      <c r="W1928" s="306" t="s">
        <v>2271</v>
      </c>
      <c r="X1928" s="306" t="s">
        <v>2271</v>
      </c>
      <c r="Y1928" s="306" t="s">
        <v>2271</v>
      </c>
      <c r="Z1928" s="306" t="s">
        <v>2271</v>
      </c>
      <c r="AA1928" s="306" t="s">
        <v>2271</v>
      </c>
      <c r="AB1928" s="306" t="s">
        <v>2271</v>
      </c>
      <c r="AC1928" s="306" t="s">
        <v>2271</v>
      </c>
      <c r="AD1928" s="306" t="s">
        <v>2271</v>
      </c>
    </row>
    <row r="1929" spans="2:30" hidden="1" outlineLevel="1" x14ac:dyDescent="0.3">
      <c r="C1929" s="306" t="s">
        <v>4103</v>
      </c>
      <c r="D1929" s="306" t="s">
        <v>2271</v>
      </c>
      <c r="E1929" s="306" t="s">
        <v>2271</v>
      </c>
      <c r="F1929" s="306" t="s">
        <v>2271</v>
      </c>
      <c r="G1929" s="306" t="s">
        <v>2271</v>
      </c>
      <c r="H1929" s="306" t="s">
        <v>2271</v>
      </c>
      <c r="I1929" s="306" t="s">
        <v>2271</v>
      </c>
      <c r="J1929" s="306" t="s">
        <v>2271</v>
      </c>
      <c r="K1929" s="306" t="s">
        <v>2271</v>
      </c>
      <c r="L1929" s="306" t="s">
        <v>2271</v>
      </c>
      <c r="M1929" s="306" t="s">
        <v>2271</v>
      </c>
      <c r="N1929" s="306" t="s">
        <v>2271</v>
      </c>
      <c r="O1929" s="306" t="s">
        <v>2271</v>
      </c>
      <c r="P1929" s="306" t="s">
        <v>2271</v>
      </c>
      <c r="Q1929" s="306" t="s">
        <v>2271</v>
      </c>
      <c r="R1929" s="306" t="s">
        <v>2271</v>
      </c>
      <c r="S1929" s="306" t="s">
        <v>2271</v>
      </c>
      <c r="T1929" s="306" t="s">
        <v>2271</v>
      </c>
      <c r="U1929" s="306" t="s">
        <v>2271</v>
      </c>
      <c r="V1929" s="306" t="s">
        <v>2271</v>
      </c>
      <c r="W1929" s="306" t="s">
        <v>2271</v>
      </c>
      <c r="X1929" s="306" t="s">
        <v>2271</v>
      </c>
      <c r="Y1929" s="306" t="s">
        <v>2271</v>
      </c>
      <c r="Z1929" s="306" t="s">
        <v>2271</v>
      </c>
      <c r="AA1929" s="306" t="s">
        <v>2271</v>
      </c>
      <c r="AB1929" s="306" t="s">
        <v>2271</v>
      </c>
      <c r="AC1929" s="306" t="s">
        <v>2271</v>
      </c>
      <c r="AD1929" s="306" t="s">
        <v>2271</v>
      </c>
    </row>
    <row r="1930" spans="2:30" hidden="1" outlineLevel="1" x14ac:dyDescent="0.3">
      <c r="C1930" s="306" t="s">
        <v>4104</v>
      </c>
      <c r="D1930" s="306" t="s">
        <v>2271</v>
      </c>
      <c r="E1930" s="306" t="s">
        <v>2271</v>
      </c>
      <c r="F1930" s="306" t="s">
        <v>2271</v>
      </c>
      <c r="G1930" s="306" t="s">
        <v>2271</v>
      </c>
      <c r="H1930" s="306" t="s">
        <v>2271</v>
      </c>
      <c r="I1930" s="306" t="s">
        <v>2271</v>
      </c>
      <c r="J1930" s="306" t="s">
        <v>2271</v>
      </c>
      <c r="K1930" s="306" t="s">
        <v>2271</v>
      </c>
      <c r="L1930" s="306" t="s">
        <v>2271</v>
      </c>
      <c r="M1930" s="306" t="s">
        <v>2271</v>
      </c>
      <c r="N1930" s="306" t="s">
        <v>2271</v>
      </c>
      <c r="O1930" s="306" t="s">
        <v>2271</v>
      </c>
      <c r="P1930" s="306" t="s">
        <v>2271</v>
      </c>
      <c r="Q1930" s="306" t="s">
        <v>2271</v>
      </c>
      <c r="R1930" s="306" t="s">
        <v>2271</v>
      </c>
      <c r="S1930" s="306" t="s">
        <v>2271</v>
      </c>
      <c r="T1930" s="306" t="s">
        <v>2271</v>
      </c>
      <c r="U1930" s="306" t="s">
        <v>2271</v>
      </c>
      <c r="V1930" s="306" t="s">
        <v>2271</v>
      </c>
      <c r="W1930" s="306" t="s">
        <v>2271</v>
      </c>
      <c r="X1930" s="306" t="s">
        <v>2271</v>
      </c>
      <c r="Y1930" s="306" t="s">
        <v>2271</v>
      </c>
      <c r="Z1930" s="306" t="s">
        <v>2271</v>
      </c>
      <c r="AA1930" s="306" t="s">
        <v>2271</v>
      </c>
      <c r="AB1930" s="306" t="s">
        <v>2271</v>
      </c>
      <c r="AC1930" s="306" t="s">
        <v>2271</v>
      </c>
      <c r="AD1930" s="306" t="s">
        <v>2271</v>
      </c>
    </row>
    <row r="1931" spans="2:30" hidden="1" outlineLevel="1" x14ac:dyDescent="0.3">
      <c r="C1931" s="306" t="s">
        <v>4105</v>
      </c>
      <c r="D1931" s="306" t="s">
        <v>2271</v>
      </c>
      <c r="E1931" s="306" t="s">
        <v>2271</v>
      </c>
      <c r="F1931" s="306" t="s">
        <v>2271</v>
      </c>
      <c r="G1931" s="306" t="s">
        <v>2271</v>
      </c>
      <c r="H1931" s="306" t="s">
        <v>2271</v>
      </c>
      <c r="I1931" s="306" t="s">
        <v>2271</v>
      </c>
      <c r="J1931" s="306" t="s">
        <v>2271</v>
      </c>
      <c r="K1931" s="306" t="s">
        <v>2271</v>
      </c>
      <c r="L1931" s="306" t="s">
        <v>2271</v>
      </c>
      <c r="M1931" s="306" t="s">
        <v>2271</v>
      </c>
      <c r="N1931" s="306" t="s">
        <v>2271</v>
      </c>
      <c r="O1931" s="306" t="s">
        <v>2271</v>
      </c>
      <c r="P1931" s="306" t="s">
        <v>2271</v>
      </c>
      <c r="Q1931" s="306" t="s">
        <v>2271</v>
      </c>
      <c r="R1931" s="306" t="s">
        <v>2271</v>
      </c>
      <c r="S1931" s="306" t="s">
        <v>2271</v>
      </c>
      <c r="T1931" s="306" t="s">
        <v>2271</v>
      </c>
      <c r="U1931" s="306" t="s">
        <v>2271</v>
      </c>
      <c r="V1931" s="306" t="s">
        <v>2271</v>
      </c>
      <c r="W1931" s="306" t="s">
        <v>2271</v>
      </c>
      <c r="X1931" s="306" t="s">
        <v>2271</v>
      </c>
      <c r="Y1931" s="306" t="s">
        <v>2271</v>
      </c>
      <c r="Z1931" s="306" t="s">
        <v>2271</v>
      </c>
      <c r="AA1931" s="306" t="s">
        <v>2271</v>
      </c>
      <c r="AB1931" s="306" t="s">
        <v>2271</v>
      </c>
      <c r="AC1931" s="306" t="s">
        <v>2271</v>
      </c>
      <c r="AD1931" s="306" t="s">
        <v>2271</v>
      </c>
    </row>
    <row r="1932" spans="2:30" hidden="1" outlineLevel="1" x14ac:dyDescent="0.3">
      <c r="C1932" s="306" t="s">
        <v>4106</v>
      </c>
      <c r="D1932" s="306" t="s">
        <v>2271</v>
      </c>
      <c r="E1932" s="306" t="s">
        <v>2271</v>
      </c>
      <c r="F1932" s="306" t="s">
        <v>2271</v>
      </c>
      <c r="G1932" s="306" t="s">
        <v>2271</v>
      </c>
      <c r="H1932" s="306" t="s">
        <v>2271</v>
      </c>
      <c r="I1932" s="306" t="s">
        <v>2271</v>
      </c>
      <c r="J1932" s="306" t="s">
        <v>2271</v>
      </c>
      <c r="K1932" s="306" t="s">
        <v>2271</v>
      </c>
      <c r="L1932" s="306" t="s">
        <v>2271</v>
      </c>
      <c r="M1932" s="306" t="s">
        <v>2271</v>
      </c>
      <c r="N1932" s="306" t="s">
        <v>2271</v>
      </c>
      <c r="O1932" s="306" t="s">
        <v>2271</v>
      </c>
      <c r="P1932" s="306" t="s">
        <v>2271</v>
      </c>
      <c r="Q1932" s="306" t="s">
        <v>2271</v>
      </c>
      <c r="R1932" s="306" t="s">
        <v>2271</v>
      </c>
      <c r="S1932" s="306" t="s">
        <v>2271</v>
      </c>
      <c r="T1932" s="306" t="s">
        <v>2271</v>
      </c>
      <c r="U1932" s="306" t="s">
        <v>2271</v>
      </c>
      <c r="V1932" s="306" t="s">
        <v>2271</v>
      </c>
      <c r="W1932" s="306" t="s">
        <v>2271</v>
      </c>
      <c r="X1932" s="306" t="s">
        <v>2271</v>
      </c>
      <c r="Y1932" s="306" t="s">
        <v>2271</v>
      </c>
      <c r="Z1932" s="306" t="s">
        <v>2271</v>
      </c>
      <c r="AA1932" s="306" t="s">
        <v>2271</v>
      </c>
      <c r="AB1932" s="306" t="s">
        <v>2271</v>
      </c>
      <c r="AC1932" s="306" t="s">
        <v>2271</v>
      </c>
      <c r="AD1932" s="306" t="s">
        <v>2271</v>
      </c>
    </row>
    <row r="1933" spans="2:30" hidden="1" outlineLevel="1" x14ac:dyDescent="0.3">
      <c r="C1933" s="306" t="s">
        <v>4107</v>
      </c>
      <c r="D1933" s="306" t="s">
        <v>2271</v>
      </c>
      <c r="E1933" s="306" t="s">
        <v>2271</v>
      </c>
      <c r="F1933" s="306" t="s">
        <v>2271</v>
      </c>
      <c r="G1933" s="306" t="s">
        <v>2271</v>
      </c>
      <c r="H1933" s="306" t="s">
        <v>2271</v>
      </c>
      <c r="I1933" s="306" t="s">
        <v>2271</v>
      </c>
      <c r="J1933" s="306" t="s">
        <v>2271</v>
      </c>
      <c r="K1933" s="306" t="s">
        <v>2271</v>
      </c>
      <c r="L1933" s="306" t="s">
        <v>2271</v>
      </c>
      <c r="M1933" s="306" t="s">
        <v>2271</v>
      </c>
      <c r="N1933" s="306" t="s">
        <v>2271</v>
      </c>
      <c r="O1933" s="306" t="s">
        <v>2271</v>
      </c>
      <c r="P1933" s="306" t="s">
        <v>2271</v>
      </c>
      <c r="Q1933" s="306" t="s">
        <v>2271</v>
      </c>
      <c r="R1933" s="306" t="s">
        <v>2271</v>
      </c>
      <c r="S1933" s="306" t="s">
        <v>2271</v>
      </c>
      <c r="T1933" s="306" t="s">
        <v>2271</v>
      </c>
      <c r="U1933" s="306" t="s">
        <v>2271</v>
      </c>
      <c r="V1933" s="306" t="s">
        <v>2271</v>
      </c>
      <c r="W1933" s="306" t="s">
        <v>2271</v>
      </c>
      <c r="X1933" s="306" t="s">
        <v>2271</v>
      </c>
      <c r="Y1933" s="306" t="s">
        <v>2271</v>
      </c>
      <c r="Z1933" s="306" t="s">
        <v>2271</v>
      </c>
      <c r="AA1933" s="306" t="s">
        <v>2271</v>
      </c>
      <c r="AB1933" s="306" t="s">
        <v>2271</v>
      </c>
      <c r="AC1933" s="306" t="s">
        <v>2271</v>
      </c>
      <c r="AD1933" s="306" t="s">
        <v>2271</v>
      </c>
    </row>
    <row r="1934" spans="2:30" hidden="1" outlineLevel="1" x14ac:dyDescent="0.3">
      <c r="C1934" s="306" t="s">
        <v>4108</v>
      </c>
      <c r="D1934" s="306" t="s">
        <v>2271</v>
      </c>
      <c r="E1934" s="306" t="s">
        <v>2271</v>
      </c>
      <c r="F1934" s="306" t="s">
        <v>2271</v>
      </c>
      <c r="G1934" s="306" t="s">
        <v>2271</v>
      </c>
      <c r="H1934" s="306" t="s">
        <v>2271</v>
      </c>
      <c r="I1934" s="306" t="s">
        <v>2271</v>
      </c>
      <c r="J1934" s="306" t="s">
        <v>2271</v>
      </c>
      <c r="K1934" s="306" t="s">
        <v>2271</v>
      </c>
      <c r="L1934" s="306" t="s">
        <v>2271</v>
      </c>
      <c r="M1934" s="306" t="s">
        <v>2271</v>
      </c>
      <c r="N1934" s="306" t="s">
        <v>2271</v>
      </c>
      <c r="O1934" s="306" t="s">
        <v>2271</v>
      </c>
      <c r="P1934" s="306" t="s">
        <v>2271</v>
      </c>
      <c r="Q1934" s="306" t="s">
        <v>2271</v>
      </c>
      <c r="R1934" s="306" t="s">
        <v>2271</v>
      </c>
      <c r="S1934" s="306" t="s">
        <v>2271</v>
      </c>
      <c r="T1934" s="306" t="s">
        <v>2271</v>
      </c>
      <c r="U1934" s="306" t="s">
        <v>2271</v>
      </c>
      <c r="V1934" s="306" t="s">
        <v>2271</v>
      </c>
      <c r="W1934" s="306" t="s">
        <v>2271</v>
      </c>
      <c r="X1934" s="306" t="s">
        <v>2271</v>
      </c>
      <c r="Y1934" s="306" t="s">
        <v>2271</v>
      </c>
      <c r="Z1934" s="306" t="s">
        <v>2271</v>
      </c>
      <c r="AA1934" s="306" t="s">
        <v>2271</v>
      </c>
      <c r="AB1934" s="306" t="s">
        <v>2271</v>
      </c>
      <c r="AC1934" s="306" t="s">
        <v>2271</v>
      </c>
      <c r="AD1934" s="306" t="s">
        <v>2271</v>
      </c>
    </row>
    <row r="1935" spans="2:30" hidden="1" outlineLevel="1" x14ac:dyDescent="0.3">
      <c r="C1935" s="306" t="s">
        <v>4109</v>
      </c>
      <c r="D1935" s="306" t="s">
        <v>2271</v>
      </c>
      <c r="E1935" s="306" t="s">
        <v>2271</v>
      </c>
      <c r="F1935" s="306" t="s">
        <v>2271</v>
      </c>
      <c r="G1935" s="306" t="s">
        <v>2271</v>
      </c>
      <c r="H1935" s="306" t="s">
        <v>2271</v>
      </c>
      <c r="I1935" s="306" t="s">
        <v>2271</v>
      </c>
      <c r="J1935" s="306" t="s">
        <v>2271</v>
      </c>
      <c r="K1935" s="306" t="s">
        <v>2271</v>
      </c>
      <c r="L1935" s="306" t="s">
        <v>2271</v>
      </c>
      <c r="M1935" s="306" t="s">
        <v>2271</v>
      </c>
      <c r="N1935" s="306" t="s">
        <v>2271</v>
      </c>
      <c r="O1935" s="306" t="s">
        <v>2271</v>
      </c>
      <c r="P1935" s="306" t="s">
        <v>2271</v>
      </c>
      <c r="Q1935" s="306" t="s">
        <v>2271</v>
      </c>
      <c r="R1935" s="306" t="s">
        <v>2271</v>
      </c>
      <c r="S1935" s="306" t="s">
        <v>2271</v>
      </c>
      <c r="T1935" s="306" t="s">
        <v>2271</v>
      </c>
      <c r="U1935" s="306" t="s">
        <v>2271</v>
      </c>
      <c r="V1935" s="306" t="s">
        <v>2271</v>
      </c>
      <c r="W1935" s="306" t="s">
        <v>2271</v>
      </c>
      <c r="X1935" s="306" t="s">
        <v>2271</v>
      </c>
      <c r="Y1935" s="306" t="s">
        <v>2271</v>
      </c>
      <c r="Z1935" s="306" t="s">
        <v>2271</v>
      </c>
      <c r="AA1935" s="306" t="s">
        <v>2271</v>
      </c>
      <c r="AB1935" s="306" t="s">
        <v>2271</v>
      </c>
      <c r="AC1935" s="306" t="s">
        <v>2271</v>
      </c>
      <c r="AD1935" s="306" t="s">
        <v>2271</v>
      </c>
    </row>
    <row r="1936" spans="2:30" hidden="1" outlineLevel="1" x14ac:dyDescent="0.3">
      <c r="C1936" s="306" t="s">
        <v>4110</v>
      </c>
      <c r="D1936" s="306" t="s">
        <v>2271</v>
      </c>
      <c r="E1936" s="306" t="s">
        <v>2271</v>
      </c>
      <c r="F1936" s="306" t="s">
        <v>2271</v>
      </c>
      <c r="G1936" s="306" t="s">
        <v>2271</v>
      </c>
      <c r="H1936" s="306" t="s">
        <v>2271</v>
      </c>
      <c r="I1936" s="306" t="s">
        <v>2271</v>
      </c>
      <c r="J1936" s="306" t="s">
        <v>2271</v>
      </c>
      <c r="K1936" s="306" t="s">
        <v>2271</v>
      </c>
      <c r="L1936" s="306" t="s">
        <v>2271</v>
      </c>
      <c r="M1936" s="306" t="s">
        <v>2271</v>
      </c>
      <c r="N1936" s="306" t="s">
        <v>2271</v>
      </c>
      <c r="O1936" s="306" t="s">
        <v>2271</v>
      </c>
      <c r="P1936" s="306" t="s">
        <v>2271</v>
      </c>
      <c r="Q1936" s="306" t="s">
        <v>2271</v>
      </c>
      <c r="R1936" s="306" t="s">
        <v>2271</v>
      </c>
      <c r="S1936" s="306" t="s">
        <v>2271</v>
      </c>
      <c r="T1936" s="306" t="s">
        <v>2271</v>
      </c>
      <c r="U1936" s="306" t="s">
        <v>2271</v>
      </c>
      <c r="V1936" s="306" t="s">
        <v>2271</v>
      </c>
      <c r="W1936" s="306" t="s">
        <v>2271</v>
      </c>
      <c r="X1936" s="306" t="s">
        <v>2271</v>
      </c>
      <c r="Y1936" s="306" t="s">
        <v>2271</v>
      </c>
      <c r="Z1936" s="306" t="s">
        <v>2271</v>
      </c>
      <c r="AA1936" s="306" t="s">
        <v>2271</v>
      </c>
      <c r="AB1936" s="306" t="s">
        <v>2271</v>
      </c>
      <c r="AC1936" s="306" t="s">
        <v>2271</v>
      </c>
      <c r="AD1936" s="306" t="s">
        <v>2271</v>
      </c>
    </row>
    <row r="1937" spans="3:30" hidden="1" outlineLevel="1" x14ac:dyDescent="0.3">
      <c r="C1937" s="306" t="s">
        <v>4111</v>
      </c>
      <c r="D1937" s="306" t="s">
        <v>2271</v>
      </c>
      <c r="E1937" s="306" t="s">
        <v>2271</v>
      </c>
      <c r="F1937" s="306" t="s">
        <v>2271</v>
      </c>
      <c r="G1937" s="306" t="s">
        <v>2271</v>
      </c>
      <c r="H1937" s="306" t="s">
        <v>2271</v>
      </c>
      <c r="I1937" s="306" t="s">
        <v>2271</v>
      </c>
      <c r="J1937" s="306" t="s">
        <v>2271</v>
      </c>
      <c r="K1937" s="306" t="s">
        <v>2271</v>
      </c>
      <c r="L1937" s="306" t="s">
        <v>2271</v>
      </c>
      <c r="M1937" s="306" t="s">
        <v>2271</v>
      </c>
      <c r="N1937" s="306" t="s">
        <v>2271</v>
      </c>
      <c r="O1937" s="306" t="s">
        <v>2271</v>
      </c>
      <c r="P1937" s="306" t="s">
        <v>2271</v>
      </c>
      <c r="Q1937" s="306" t="s">
        <v>2271</v>
      </c>
      <c r="R1937" s="306" t="s">
        <v>2271</v>
      </c>
      <c r="S1937" s="306" t="s">
        <v>2271</v>
      </c>
      <c r="T1937" s="306" t="s">
        <v>2271</v>
      </c>
      <c r="U1937" s="306" t="s">
        <v>2271</v>
      </c>
      <c r="V1937" s="306" t="s">
        <v>2271</v>
      </c>
      <c r="W1937" s="306" t="s">
        <v>2271</v>
      </c>
      <c r="X1937" s="306" t="s">
        <v>2271</v>
      </c>
      <c r="Y1937" s="306" t="s">
        <v>2271</v>
      </c>
      <c r="Z1937" s="306" t="s">
        <v>2271</v>
      </c>
      <c r="AA1937" s="306" t="s">
        <v>2271</v>
      </c>
      <c r="AB1937" s="306" t="s">
        <v>2271</v>
      </c>
      <c r="AC1937" s="306" t="s">
        <v>2271</v>
      </c>
      <c r="AD1937" s="306" t="s">
        <v>2271</v>
      </c>
    </row>
    <row r="1938" spans="3:30" hidden="1" outlineLevel="1" x14ac:dyDescent="0.3">
      <c r="C1938" s="306" t="s">
        <v>4112</v>
      </c>
      <c r="D1938" s="306" t="s">
        <v>2271</v>
      </c>
      <c r="E1938" s="306" t="s">
        <v>2271</v>
      </c>
      <c r="F1938" s="306" t="s">
        <v>2271</v>
      </c>
      <c r="G1938" s="306" t="s">
        <v>2271</v>
      </c>
      <c r="H1938" s="306" t="s">
        <v>2271</v>
      </c>
      <c r="I1938" s="306" t="s">
        <v>2271</v>
      </c>
      <c r="J1938" s="306" t="s">
        <v>2271</v>
      </c>
      <c r="K1938" s="306" t="s">
        <v>2271</v>
      </c>
      <c r="L1938" s="306" t="s">
        <v>2271</v>
      </c>
      <c r="M1938" s="306" t="s">
        <v>2271</v>
      </c>
      <c r="N1938" s="306" t="s">
        <v>2271</v>
      </c>
      <c r="O1938" s="306" t="s">
        <v>2271</v>
      </c>
      <c r="P1938" s="306" t="s">
        <v>2271</v>
      </c>
      <c r="Q1938" s="306" t="s">
        <v>2271</v>
      </c>
      <c r="R1938" s="306" t="s">
        <v>2271</v>
      </c>
      <c r="S1938" s="306" t="s">
        <v>2271</v>
      </c>
      <c r="T1938" s="306" t="s">
        <v>2271</v>
      </c>
      <c r="U1938" s="306" t="s">
        <v>2271</v>
      </c>
      <c r="V1938" s="306" t="s">
        <v>2271</v>
      </c>
      <c r="W1938" s="306" t="s">
        <v>2271</v>
      </c>
      <c r="X1938" s="306" t="s">
        <v>2271</v>
      </c>
      <c r="Y1938" s="306" t="s">
        <v>2271</v>
      </c>
      <c r="Z1938" s="306" t="s">
        <v>2271</v>
      </c>
      <c r="AA1938" s="306" t="s">
        <v>2271</v>
      </c>
      <c r="AB1938" s="306" t="s">
        <v>2271</v>
      </c>
      <c r="AC1938" s="306" t="s">
        <v>2271</v>
      </c>
      <c r="AD1938" s="306" t="s">
        <v>2271</v>
      </c>
    </row>
    <row r="1939" spans="3:30" hidden="1" outlineLevel="1" x14ac:dyDescent="0.3">
      <c r="C1939" s="306" t="s">
        <v>4113</v>
      </c>
      <c r="D1939" s="306" t="s">
        <v>2271</v>
      </c>
      <c r="E1939" s="306" t="s">
        <v>2271</v>
      </c>
      <c r="F1939" s="306" t="s">
        <v>2271</v>
      </c>
      <c r="G1939" s="306" t="s">
        <v>2271</v>
      </c>
      <c r="H1939" s="306" t="s">
        <v>2271</v>
      </c>
      <c r="I1939" s="306" t="s">
        <v>2271</v>
      </c>
      <c r="J1939" s="306" t="s">
        <v>2271</v>
      </c>
      <c r="K1939" s="306" t="s">
        <v>2271</v>
      </c>
      <c r="L1939" s="306" t="s">
        <v>2271</v>
      </c>
      <c r="M1939" s="306" t="s">
        <v>2271</v>
      </c>
      <c r="N1939" s="306" t="s">
        <v>2271</v>
      </c>
      <c r="O1939" s="306" t="s">
        <v>2271</v>
      </c>
      <c r="P1939" s="306" t="s">
        <v>2271</v>
      </c>
      <c r="Q1939" s="306" t="s">
        <v>2271</v>
      </c>
      <c r="R1939" s="306" t="s">
        <v>2271</v>
      </c>
      <c r="S1939" s="306" t="s">
        <v>2271</v>
      </c>
      <c r="T1939" s="306" t="s">
        <v>2271</v>
      </c>
      <c r="U1939" s="306" t="s">
        <v>2271</v>
      </c>
      <c r="V1939" s="306" t="s">
        <v>2271</v>
      </c>
      <c r="W1939" s="306" t="s">
        <v>2271</v>
      </c>
      <c r="X1939" s="306" t="s">
        <v>2271</v>
      </c>
      <c r="Y1939" s="306" t="s">
        <v>2271</v>
      </c>
      <c r="Z1939" s="306" t="s">
        <v>2271</v>
      </c>
      <c r="AA1939" s="306" t="s">
        <v>2271</v>
      </c>
      <c r="AB1939" s="306" t="s">
        <v>2271</v>
      </c>
      <c r="AC1939" s="306" t="s">
        <v>2271</v>
      </c>
      <c r="AD1939" s="306" t="s">
        <v>2271</v>
      </c>
    </row>
    <row r="1940" spans="3:30" hidden="1" outlineLevel="1" x14ac:dyDescent="0.3">
      <c r="C1940" s="306" t="s">
        <v>4114</v>
      </c>
      <c r="D1940" s="306" t="s">
        <v>2271</v>
      </c>
      <c r="E1940" s="306" t="s">
        <v>2271</v>
      </c>
      <c r="F1940" s="306" t="s">
        <v>2271</v>
      </c>
      <c r="G1940" s="306" t="s">
        <v>2271</v>
      </c>
      <c r="H1940" s="306" t="s">
        <v>2271</v>
      </c>
      <c r="I1940" s="306" t="s">
        <v>2271</v>
      </c>
      <c r="J1940" s="306" t="s">
        <v>2271</v>
      </c>
      <c r="K1940" s="306" t="s">
        <v>2271</v>
      </c>
      <c r="L1940" s="306" t="s">
        <v>2271</v>
      </c>
      <c r="M1940" s="306" t="s">
        <v>2271</v>
      </c>
      <c r="N1940" s="306" t="s">
        <v>2271</v>
      </c>
      <c r="O1940" s="306" t="s">
        <v>2271</v>
      </c>
      <c r="P1940" s="306" t="s">
        <v>2271</v>
      </c>
      <c r="Q1940" s="306" t="s">
        <v>2271</v>
      </c>
      <c r="R1940" s="306" t="s">
        <v>2271</v>
      </c>
      <c r="S1940" s="306" t="s">
        <v>2271</v>
      </c>
      <c r="T1940" s="306" t="s">
        <v>2271</v>
      </c>
      <c r="U1940" s="306" t="s">
        <v>2271</v>
      </c>
      <c r="V1940" s="306" t="s">
        <v>2271</v>
      </c>
      <c r="W1940" s="306" t="s">
        <v>2271</v>
      </c>
      <c r="X1940" s="306" t="s">
        <v>2271</v>
      </c>
      <c r="Y1940" s="306" t="s">
        <v>2271</v>
      </c>
      <c r="Z1940" s="306" t="s">
        <v>2271</v>
      </c>
      <c r="AA1940" s="306" t="s">
        <v>2271</v>
      </c>
      <c r="AB1940" s="306" t="s">
        <v>2271</v>
      </c>
      <c r="AC1940" s="306" t="s">
        <v>2271</v>
      </c>
      <c r="AD1940" s="306" t="s">
        <v>2271</v>
      </c>
    </row>
    <row r="1941" spans="3:30" hidden="1" outlineLevel="1" x14ac:dyDescent="0.3">
      <c r="C1941" s="306" t="s">
        <v>4115</v>
      </c>
      <c r="D1941" s="306" t="s">
        <v>2271</v>
      </c>
      <c r="E1941" s="306" t="s">
        <v>2271</v>
      </c>
      <c r="F1941" s="306" t="s">
        <v>2271</v>
      </c>
      <c r="G1941" s="306" t="s">
        <v>2271</v>
      </c>
      <c r="H1941" s="306" t="s">
        <v>2271</v>
      </c>
      <c r="I1941" s="306" t="s">
        <v>2271</v>
      </c>
      <c r="J1941" s="306" t="s">
        <v>2271</v>
      </c>
      <c r="K1941" s="306" t="s">
        <v>2271</v>
      </c>
      <c r="L1941" s="306" t="s">
        <v>2271</v>
      </c>
      <c r="M1941" s="306" t="s">
        <v>2271</v>
      </c>
      <c r="N1941" s="306" t="s">
        <v>2271</v>
      </c>
      <c r="O1941" s="306" t="s">
        <v>2271</v>
      </c>
      <c r="P1941" s="306" t="s">
        <v>2271</v>
      </c>
      <c r="Q1941" s="306" t="s">
        <v>2271</v>
      </c>
      <c r="R1941" s="306" t="s">
        <v>2271</v>
      </c>
      <c r="S1941" s="306" t="s">
        <v>2271</v>
      </c>
      <c r="T1941" s="306" t="s">
        <v>2271</v>
      </c>
      <c r="U1941" s="306" t="s">
        <v>2271</v>
      </c>
      <c r="V1941" s="306" t="s">
        <v>2271</v>
      </c>
      <c r="W1941" s="306" t="s">
        <v>2271</v>
      </c>
      <c r="X1941" s="306" t="s">
        <v>2271</v>
      </c>
      <c r="Y1941" s="306" t="s">
        <v>2271</v>
      </c>
      <c r="Z1941" s="306" t="s">
        <v>2271</v>
      </c>
      <c r="AA1941" s="306" t="s">
        <v>2271</v>
      </c>
      <c r="AB1941" s="306" t="s">
        <v>2271</v>
      </c>
      <c r="AC1941" s="306" t="s">
        <v>2271</v>
      </c>
      <c r="AD1941" s="306" t="s">
        <v>2271</v>
      </c>
    </row>
    <row r="1942" spans="3:30" hidden="1" outlineLevel="1" x14ac:dyDescent="0.3">
      <c r="C1942" s="306" t="s">
        <v>4116</v>
      </c>
      <c r="D1942" s="306" t="s">
        <v>2271</v>
      </c>
      <c r="E1942" s="306" t="s">
        <v>2271</v>
      </c>
      <c r="F1942" s="306" t="s">
        <v>2271</v>
      </c>
      <c r="G1942" s="306" t="s">
        <v>2271</v>
      </c>
      <c r="H1942" s="306" t="s">
        <v>2271</v>
      </c>
      <c r="I1942" s="306" t="s">
        <v>2271</v>
      </c>
      <c r="J1942" s="306" t="s">
        <v>2271</v>
      </c>
      <c r="K1942" s="306" t="s">
        <v>2271</v>
      </c>
      <c r="L1942" s="306" t="s">
        <v>2271</v>
      </c>
      <c r="M1942" s="306" t="s">
        <v>2271</v>
      </c>
      <c r="N1942" s="306" t="s">
        <v>2271</v>
      </c>
      <c r="O1942" s="306" t="s">
        <v>2271</v>
      </c>
      <c r="P1942" s="306" t="s">
        <v>2271</v>
      </c>
      <c r="Q1942" s="306" t="s">
        <v>2271</v>
      </c>
      <c r="R1942" s="306" t="s">
        <v>2271</v>
      </c>
      <c r="S1942" s="306" t="s">
        <v>2271</v>
      </c>
      <c r="T1942" s="306" t="s">
        <v>2271</v>
      </c>
      <c r="U1942" s="306" t="s">
        <v>2271</v>
      </c>
      <c r="V1942" s="306" t="s">
        <v>2271</v>
      </c>
      <c r="W1942" s="306" t="s">
        <v>2271</v>
      </c>
      <c r="X1942" s="306" t="s">
        <v>2271</v>
      </c>
      <c r="Y1942" s="306" t="s">
        <v>2271</v>
      </c>
      <c r="Z1942" s="306" t="s">
        <v>2271</v>
      </c>
      <c r="AA1942" s="306" t="s">
        <v>2271</v>
      </c>
      <c r="AB1942" s="306" t="s">
        <v>2271</v>
      </c>
      <c r="AC1942" s="306" t="s">
        <v>2271</v>
      </c>
      <c r="AD1942" s="306" t="s">
        <v>2271</v>
      </c>
    </row>
    <row r="1943" spans="3:30" hidden="1" outlineLevel="1" x14ac:dyDescent="0.3">
      <c r="C1943" s="306" t="s">
        <v>4117</v>
      </c>
      <c r="D1943" s="306" t="s">
        <v>2271</v>
      </c>
      <c r="E1943" s="306" t="s">
        <v>2271</v>
      </c>
      <c r="F1943" s="306" t="s">
        <v>2271</v>
      </c>
      <c r="G1943" s="306" t="s">
        <v>2271</v>
      </c>
      <c r="H1943" s="306" t="s">
        <v>2271</v>
      </c>
      <c r="I1943" s="306" t="s">
        <v>2271</v>
      </c>
      <c r="J1943" s="306" t="s">
        <v>2271</v>
      </c>
      <c r="K1943" s="306" t="s">
        <v>2271</v>
      </c>
      <c r="L1943" s="306" t="s">
        <v>2271</v>
      </c>
      <c r="M1943" s="306" t="s">
        <v>2271</v>
      </c>
      <c r="N1943" s="306" t="s">
        <v>2271</v>
      </c>
      <c r="O1943" s="306" t="s">
        <v>2271</v>
      </c>
      <c r="P1943" s="306" t="s">
        <v>2271</v>
      </c>
      <c r="Q1943" s="306" t="s">
        <v>2271</v>
      </c>
      <c r="R1943" s="306" t="s">
        <v>2271</v>
      </c>
      <c r="S1943" s="306" t="s">
        <v>2271</v>
      </c>
      <c r="T1943" s="306" t="s">
        <v>2271</v>
      </c>
      <c r="U1943" s="306" t="s">
        <v>2271</v>
      </c>
      <c r="V1943" s="306" t="s">
        <v>2271</v>
      </c>
      <c r="W1943" s="306" t="s">
        <v>2271</v>
      </c>
      <c r="X1943" s="306" t="s">
        <v>2271</v>
      </c>
      <c r="Y1943" s="306" t="s">
        <v>2271</v>
      </c>
      <c r="Z1943" s="306" t="s">
        <v>2271</v>
      </c>
      <c r="AA1943" s="306" t="s">
        <v>2271</v>
      </c>
      <c r="AB1943" s="306" t="s">
        <v>2271</v>
      </c>
      <c r="AC1943" s="306" t="s">
        <v>2271</v>
      </c>
      <c r="AD1943" s="306" t="s">
        <v>2271</v>
      </c>
    </row>
    <row r="1944" spans="3:30" hidden="1" outlineLevel="1" x14ac:dyDescent="0.3">
      <c r="C1944" s="306" t="s">
        <v>4118</v>
      </c>
      <c r="D1944" s="306" t="s">
        <v>2271</v>
      </c>
      <c r="E1944" s="306" t="s">
        <v>2271</v>
      </c>
      <c r="F1944" s="306" t="s">
        <v>2271</v>
      </c>
      <c r="G1944" s="306" t="s">
        <v>2271</v>
      </c>
      <c r="H1944" s="306" t="s">
        <v>2271</v>
      </c>
      <c r="I1944" s="306" t="s">
        <v>2271</v>
      </c>
      <c r="J1944" s="306" t="s">
        <v>2271</v>
      </c>
      <c r="K1944" s="306" t="s">
        <v>2271</v>
      </c>
      <c r="L1944" s="306" t="s">
        <v>2271</v>
      </c>
      <c r="M1944" s="306" t="s">
        <v>2271</v>
      </c>
      <c r="N1944" s="306" t="s">
        <v>2271</v>
      </c>
      <c r="O1944" s="306" t="s">
        <v>2271</v>
      </c>
      <c r="P1944" s="306" t="s">
        <v>2271</v>
      </c>
      <c r="Q1944" s="306" t="s">
        <v>2271</v>
      </c>
      <c r="R1944" s="306" t="s">
        <v>2271</v>
      </c>
      <c r="S1944" s="306" t="s">
        <v>2271</v>
      </c>
      <c r="T1944" s="306" t="s">
        <v>2271</v>
      </c>
      <c r="U1944" s="306" t="s">
        <v>2271</v>
      </c>
      <c r="V1944" s="306" t="s">
        <v>2271</v>
      </c>
      <c r="W1944" s="306" t="s">
        <v>2271</v>
      </c>
      <c r="X1944" s="306" t="s">
        <v>2271</v>
      </c>
      <c r="Y1944" s="306" t="s">
        <v>2271</v>
      </c>
      <c r="Z1944" s="306" t="s">
        <v>2271</v>
      </c>
      <c r="AA1944" s="306" t="s">
        <v>2271</v>
      </c>
      <c r="AB1944" s="306" t="s">
        <v>2271</v>
      </c>
      <c r="AC1944" s="306" t="s">
        <v>2271</v>
      </c>
      <c r="AD1944" s="306" t="s">
        <v>2271</v>
      </c>
    </row>
    <row r="1945" spans="3:30" hidden="1" outlineLevel="1" x14ac:dyDescent="0.3">
      <c r="C1945" s="306" t="s">
        <v>4119</v>
      </c>
      <c r="D1945" s="306" t="s">
        <v>2271</v>
      </c>
      <c r="E1945" s="306" t="s">
        <v>2271</v>
      </c>
      <c r="F1945" s="306" t="s">
        <v>2271</v>
      </c>
      <c r="G1945" s="306" t="s">
        <v>2271</v>
      </c>
      <c r="H1945" s="306" t="s">
        <v>2271</v>
      </c>
      <c r="I1945" s="306" t="s">
        <v>2271</v>
      </c>
      <c r="J1945" s="306" t="s">
        <v>2271</v>
      </c>
      <c r="K1945" s="306" t="s">
        <v>2271</v>
      </c>
      <c r="L1945" s="306" t="s">
        <v>2271</v>
      </c>
      <c r="M1945" s="306" t="s">
        <v>2271</v>
      </c>
      <c r="N1945" s="306" t="s">
        <v>2271</v>
      </c>
      <c r="O1945" s="306" t="s">
        <v>2271</v>
      </c>
      <c r="P1945" s="306" t="s">
        <v>2271</v>
      </c>
      <c r="Q1945" s="306" t="s">
        <v>2271</v>
      </c>
      <c r="R1945" s="306" t="s">
        <v>2271</v>
      </c>
      <c r="S1945" s="306" t="s">
        <v>2271</v>
      </c>
      <c r="T1945" s="306" t="s">
        <v>2271</v>
      </c>
      <c r="U1945" s="306" t="s">
        <v>2271</v>
      </c>
      <c r="V1945" s="306" t="s">
        <v>2271</v>
      </c>
      <c r="W1945" s="306" t="s">
        <v>2271</v>
      </c>
      <c r="X1945" s="306" t="s">
        <v>2271</v>
      </c>
      <c r="Y1945" s="306" t="s">
        <v>2271</v>
      </c>
      <c r="Z1945" s="306" t="s">
        <v>2271</v>
      </c>
      <c r="AA1945" s="306" t="s">
        <v>2271</v>
      </c>
      <c r="AB1945" s="306" t="s">
        <v>2271</v>
      </c>
      <c r="AC1945" s="306" t="s">
        <v>2271</v>
      </c>
      <c r="AD1945" s="306" t="s">
        <v>2271</v>
      </c>
    </row>
    <row r="1946" spans="3:30" hidden="1" outlineLevel="1" x14ac:dyDescent="0.3">
      <c r="C1946" s="306" t="s">
        <v>4120</v>
      </c>
      <c r="D1946" s="306" t="s">
        <v>2271</v>
      </c>
      <c r="E1946" s="306" t="s">
        <v>2271</v>
      </c>
      <c r="F1946" s="306" t="s">
        <v>2271</v>
      </c>
      <c r="G1946" s="306" t="s">
        <v>2271</v>
      </c>
      <c r="H1946" s="306" t="s">
        <v>2271</v>
      </c>
      <c r="I1946" s="306" t="s">
        <v>2271</v>
      </c>
      <c r="J1946" s="306" t="s">
        <v>2271</v>
      </c>
      <c r="K1946" s="306" t="s">
        <v>2271</v>
      </c>
      <c r="L1946" s="306" t="s">
        <v>2271</v>
      </c>
      <c r="M1946" s="306" t="s">
        <v>2271</v>
      </c>
      <c r="N1946" s="306" t="s">
        <v>2271</v>
      </c>
      <c r="O1946" s="306" t="s">
        <v>2271</v>
      </c>
      <c r="P1946" s="306" t="s">
        <v>2271</v>
      </c>
      <c r="Q1946" s="306" t="s">
        <v>2271</v>
      </c>
      <c r="R1946" s="306" t="s">
        <v>2271</v>
      </c>
      <c r="S1946" s="306" t="s">
        <v>2271</v>
      </c>
      <c r="T1946" s="306" t="s">
        <v>2271</v>
      </c>
      <c r="U1946" s="306" t="s">
        <v>2271</v>
      </c>
      <c r="V1946" s="306" t="s">
        <v>2271</v>
      </c>
      <c r="W1946" s="306" t="s">
        <v>2271</v>
      </c>
      <c r="X1946" s="306" t="s">
        <v>2271</v>
      </c>
      <c r="Y1946" s="306" t="s">
        <v>2271</v>
      </c>
      <c r="Z1946" s="306" t="s">
        <v>2271</v>
      </c>
      <c r="AA1946" s="306" t="s">
        <v>2271</v>
      </c>
      <c r="AB1946" s="306" t="s">
        <v>2271</v>
      </c>
      <c r="AC1946" s="306" t="s">
        <v>2271</v>
      </c>
      <c r="AD1946" s="306" t="s">
        <v>2271</v>
      </c>
    </row>
    <row r="1947" spans="3:30" hidden="1" outlineLevel="1" x14ac:dyDescent="0.3">
      <c r="C1947" s="306" t="s">
        <v>4121</v>
      </c>
      <c r="D1947" s="306" t="s">
        <v>2271</v>
      </c>
      <c r="E1947" s="306" t="s">
        <v>2271</v>
      </c>
      <c r="F1947" s="306" t="s">
        <v>2271</v>
      </c>
      <c r="G1947" s="306" t="s">
        <v>2271</v>
      </c>
      <c r="H1947" s="306" t="s">
        <v>2271</v>
      </c>
      <c r="I1947" s="306" t="s">
        <v>2271</v>
      </c>
      <c r="J1947" s="306" t="s">
        <v>2271</v>
      </c>
      <c r="K1947" s="306" t="s">
        <v>2271</v>
      </c>
      <c r="L1947" s="306" t="s">
        <v>2271</v>
      </c>
      <c r="M1947" s="306" t="s">
        <v>2271</v>
      </c>
      <c r="N1947" s="306" t="s">
        <v>2271</v>
      </c>
      <c r="O1947" s="306" t="s">
        <v>2271</v>
      </c>
      <c r="P1947" s="306" t="s">
        <v>2271</v>
      </c>
      <c r="Q1947" s="306" t="s">
        <v>2271</v>
      </c>
      <c r="R1947" s="306" t="s">
        <v>2271</v>
      </c>
      <c r="S1947" s="306" t="s">
        <v>2271</v>
      </c>
      <c r="T1947" s="306" t="s">
        <v>2271</v>
      </c>
      <c r="U1947" s="306" t="s">
        <v>2271</v>
      </c>
      <c r="V1947" s="306" t="s">
        <v>2271</v>
      </c>
      <c r="W1947" s="306" t="s">
        <v>2271</v>
      </c>
      <c r="X1947" s="306" t="s">
        <v>2271</v>
      </c>
      <c r="Y1947" s="306" t="s">
        <v>2271</v>
      </c>
      <c r="Z1947" s="306" t="s">
        <v>2271</v>
      </c>
      <c r="AA1947" s="306" t="s">
        <v>2271</v>
      </c>
      <c r="AB1947" s="306" t="s">
        <v>2271</v>
      </c>
      <c r="AC1947" s="306" t="s">
        <v>2271</v>
      </c>
      <c r="AD1947" s="306" t="s">
        <v>2271</v>
      </c>
    </row>
    <row r="1948" spans="3:30" hidden="1" outlineLevel="1" x14ac:dyDescent="0.3">
      <c r="C1948" s="306" t="s">
        <v>4122</v>
      </c>
      <c r="D1948" s="306" t="s">
        <v>2271</v>
      </c>
      <c r="E1948" s="306" t="s">
        <v>2271</v>
      </c>
      <c r="F1948" s="306" t="s">
        <v>2271</v>
      </c>
      <c r="G1948" s="306" t="s">
        <v>2271</v>
      </c>
      <c r="H1948" s="306" t="s">
        <v>2271</v>
      </c>
      <c r="I1948" s="306" t="s">
        <v>2271</v>
      </c>
      <c r="J1948" s="306" t="s">
        <v>2271</v>
      </c>
      <c r="K1948" s="306" t="s">
        <v>2271</v>
      </c>
      <c r="L1948" s="306" t="s">
        <v>2271</v>
      </c>
      <c r="M1948" s="306" t="s">
        <v>2271</v>
      </c>
      <c r="N1948" s="306" t="s">
        <v>2271</v>
      </c>
      <c r="O1948" s="306" t="s">
        <v>2271</v>
      </c>
      <c r="P1948" s="306" t="s">
        <v>2271</v>
      </c>
      <c r="Q1948" s="306" t="s">
        <v>2271</v>
      </c>
      <c r="R1948" s="306" t="s">
        <v>2271</v>
      </c>
      <c r="S1948" s="306" t="s">
        <v>2271</v>
      </c>
      <c r="T1948" s="306" t="s">
        <v>2271</v>
      </c>
      <c r="U1948" s="306" t="s">
        <v>2271</v>
      </c>
      <c r="V1948" s="306" t="s">
        <v>2271</v>
      </c>
      <c r="W1948" s="306" t="s">
        <v>2271</v>
      </c>
      <c r="X1948" s="306" t="s">
        <v>2271</v>
      </c>
      <c r="Y1948" s="306" t="s">
        <v>2271</v>
      </c>
      <c r="Z1948" s="306" t="s">
        <v>2271</v>
      </c>
      <c r="AA1948" s="306" t="s">
        <v>2271</v>
      </c>
      <c r="AB1948" s="306" t="s">
        <v>2271</v>
      </c>
      <c r="AC1948" s="306" t="s">
        <v>2271</v>
      </c>
      <c r="AD1948" s="306" t="s">
        <v>2271</v>
      </c>
    </row>
    <row r="1949" spans="3:30" hidden="1" outlineLevel="1" x14ac:dyDescent="0.3">
      <c r="C1949" s="306" t="s">
        <v>4123</v>
      </c>
      <c r="D1949" s="306" t="s">
        <v>2271</v>
      </c>
      <c r="E1949" s="306" t="s">
        <v>2271</v>
      </c>
      <c r="F1949" s="306" t="s">
        <v>2271</v>
      </c>
      <c r="G1949" s="306" t="s">
        <v>2271</v>
      </c>
      <c r="H1949" s="306" t="s">
        <v>2271</v>
      </c>
      <c r="I1949" s="306" t="s">
        <v>2271</v>
      </c>
      <c r="J1949" s="306" t="s">
        <v>2271</v>
      </c>
      <c r="K1949" s="306" t="s">
        <v>2271</v>
      </c>
      <c r="L1949" s="306" t="s">
        <v>2271</v>
      </c>
      <c r="M1949" s="306" t="s">
        <v>2271</v>
      </c>
      <c r="N1949" s="306" t="s">
        <v>2271</v>
      </c>
      <c r="O1949" s="306" t="s">
        <v>2271</v>
      </c>
      <c r="P1949" s="306" t="s">
        <v>2271</v>
      </c>
      <c r="Q1949" s="306" t="s">
        <v>2271</v>
      </c>
      <c r="R1949" s="306" t="s">
        <v>2271</v>
      </c>
      <c r="S1949" s="306" t="s">
        <v>2271</v>
      </c>
      <c r="T1949" s="306" t="s">
        <v>2271</v>
      </c>
      <c r="U1949" s="306" t="s">
        <v>2271</v>
      </c>
      <c r="V1949" s="306" t="s">
        <v>2271</v>
      </c>
      <c r="W1949" s="306" t="s">
        <v>2271</v>
      </c>
      <c r="X1949" s="306" t="s">
        <v>2271</v>
      </c>
      <c r="Y1949" s="306" t="s">
        <v>2271</v>
      </c>
      <c r="Z1949" s="306" t="s">
        <v>2271</v>
      </c>
      <c r="AA1949" s="306" t="s">
        <v>2271</v>
      </c>
      <c r="AB1949" s="306" t="s">
        <v>2271</v>
      </c>
      <c r="AC1949" s="306" t="s">
        <v>2271</v>
      </c>
      <c r="AD1949" s="306" t="s">
        <v>2271</v>
      </c>
    </row>
    <row r="1950" spans="3:30" hidden="1" outlineLevel="1" x14ac:dyDescent="0.3">
      <c r="C1950" s="306" t="s">
        <v>4124</v>
      </c>
      <c r="D1950" s="306" t="s">
        <v>2271</v>
      </c>
      <c r="E1950" s="306" t="s">
        <v>2271</v>
      </c>
      <c r="F1950" s="306" t="s">
        <v>2271</v>
      </c>
      <c r="G1950" s="306" t="s">
        <v>2271</v>
      </c>
      <c r="H1950" s="306" t="s">
        <v>2271</v>
      </c>
      <c r="I1950" s="306" t="s">
        <v>2271</v>
      </c>
      <c r="J1950" s="306" t="s">
        <v>2271</v>
      </c>
      <c r="K1950" s="306" t="s">
        <v>2271</v>
      </c>
      <c r="L1950" s="306" t="s">
        <v>2271</v>
      </c>
      <c r="M1950" s="306" t="s">
        <v>2271</v>
      </c>
      <c r="N1950" s="306" t="s">
        <v>2271</v>
      </c>
      <c r="O1950" s="306" t="s">
        <v>2271</v>
      </c>
      <c r="P1950" s="306" t="s">
        <v>2271</v>
      </c>
      <c r="Q1950" s="306" t="s">
        <v>2271</v>
      </c>
      <c r="R1950" s="306" t="s">
        <v>2271</v>
      </c>
      <c r="S1950" s="306" t="s">
        <v>2271</v>
      </c>
      <c r="T1950" s="306" t="s">
        <v>2271</v>
      </c>
      <c r="U1950" s="306" t="s">
        <v>2271</v>
      </c>
      <c r="V1950" s="306" t="s">
        <v>2271</v>
      </c>
      <c r="W1950" s="306" t="s">
        <v>2271</v>
      </c>
      <c r="X1950" s="306" t="s">
        <v>2271</v>
      </c>
      <c r="Y1950" s="306" t="s">
        <v>2271</v>
      </c>
      <c r="Z1950" s="306" t="s">
        <v>2271</v>
      </c>
      <c r="AA1950" s="306" t="s">
        <v>2271</v>
      </c>
      <c r="AB1950" s="306" t="s">
        <v>2271</v>
      </c>
      <c r="AC1950" s="306" t="s">
        <v>2271</v>
      </c>
      <c r="AD1950" s="306" t="s">
        <v>2271</v>
      </c>
    </row>
    <row r="1951" spans="3:30" hidden="1" outlineLevel="1" x14ac:dyDescent="0.3">
      <c r="C1951" s="306" t="s">
        <v>4125</v>
      </c>
      <c r="D1951" s="306" t="s">
        <v>2271</v>
      </c>
      <c r="E1951" s="306" t="s">
        <v>2271</v>
      </c>
      <c r="F1951" s="306" t="s">
        <v>2271</v>
      </c>
      <c r="G1951" s="306" t="s">
        <v>2271</v>
      </c>
      <c r="H1951" s="306" t="s">
        <v>2271</v>
      </c>
      <c r="I1951" s="306" t="s">
        <v>2271</v>
      </c>
      <c r="J1951" s="306" t="s">
        <v>2271</v>
      </c>
      <c r="K1951" s="306" t="s">
        <v>2271</v>
      </c>
      <c r="L1951" s="306" t="s">
        <v>2271</v>
      </c>
      <c r="M1951" s="306" t="s">
        <v>2271</v>
      </c>
      <c r="N1951" s="306" t="s">
        <v>2271</v>
      </c>
      <c r="O1951" s="306" t="s">
        <v>2271</v>
      </c>
      <c r="P1951" s="306" t="s">
        <v>2271</v>
      </c>
      <c r="Q1951" s="306" t="s">
        <v>2271</v>
      </c>
      <c r="R1951" s="306" t="s">
        <v>2271</v>
      </c>
      <c r="S1951" s="306" t="s">
        <v>2271</v>
      </c>
      <c r="T1951" s="306" t="s">
        <v>2271</v>
      </c>
      <c r="U1951" s="306" t="s">
        <v>2271</v>
      </c>
      <c r="V1951" s="306" t="s">
        <v>2271</v>
      </c>
      <c r="W1951" s="306" t="s">
        <v>2271</v>
      </c>
      <c r="X1951" s="306" t="s">
        <v>2271</v>
      </c>
      <c r="Y1951" s="306" t="s">
        <v>2271</v>
      </c>
      <c r="Z1951" s="306" t="s">
        <v>2271</v>
      </c>
      <c r="AA1951" s="306" t="s">
        <v>2271</v>
      </c>
      <c r="AB1951" s="306" t="s">
        <v>2271</v>
      </c>
      <c r="AC1951" s="306" t="s">
        <v>2271</v>
      </c>
      <c r="AD1951" s="306" t="s">
        <v>2271</v>
      </c>
    </row>
    <row r="1952" spans="3:30" hidden="1" outlineLevel="1" x14ac:dyDescent="0.3">
      <c r="C1952" s="306" t="s">
        <v>4126</v>
      </c>
      <c r="D1952" s="306" t="s">
        <v>2271</v>
      </c>
      <c r="E1952" s="306" t="s">
        <v>2271</v>
      </c>
      <c r="F1952" s="306" t="s">
        <v>2271</v>
      </c>
      <c r="G1952" s="306" t="s">
        <v>2271</v>
      </c>
      <c r="H1952" s="306" t="s">
        <v>2271</v>
      </c>
      <c r="I1952" s="306" t="s">
        <v>2271</v>
      </c>
      <c r="J1952" s="306" t="s">
        <v>2271</v>
      </c>
      <c r="K1952" s="306" t="s">
        <v>2271</v>
      </c>
      <c r="L1952" s="306" t="s">
        <v>2271</v>
      </c>
      <c r="M1952" s="306" t="s">
        <v>2271</v>
      </c>
      <c r="N1952" s="306" t="s">
        <v>2271</v>
      </c>
      <c r="O1952" s="306" t="s">
        <v>2271</v>
      </c>
      <c r="P1952" s="306" t="s">
        <v>2271</v>
      </c>
      <c r="Q1952" s="306" t="s">
        <v>2271</v>
      </c>
      <c r="R1952" s="306" t="s">
        <v>2271</v>
      </c>
      <c r="S1952" s="306" t="s">
        <v>2271</v>
      </c>
      <c r="T1952" s="306" t="s">
        <v>2271</v>
      </c>
      <c r="U1952" s="306" t="s">
        <v>2271</v>
      </c>
      <c r="V1952" s="306" t="s">
        <v>2271</v>
      </c>
      <c r="W1952" s="306" t="s">
        <v>2271</v>
      </c>
      <c r="X1952" s="306" t="s">
        <v>2271</v>
      </c>
      <c r="Y1952" s="306" t="s">
        <v>2271</v>
      </c>
      <c r="Z1952" s="306" t="s">
        <v>2271</v>
      </c>
      <c r="AA1952" s="306" t="s">
        <v>2271</v>
      </c>
      <c r="AB1952" s="306" t="s">
        <v>2271</v>
      </c>
      <c r="AC1952" s="306" t="s">
        <v>2271</v>
      </c>
      <c r="AD1952" s="306" t="s">
        <v>2271</v>
      </c>
    </row>
    <row r="1953" spans="2:30" hidden="1" outlineLevel="1" x14ac:dyDescent="0.3">
      <c r="C1953" s="306" t="s">
        <v>4127</v>
      </c>
      <c r="D1953" s="306" t="s">
        <v>2271</v>
      </c>
      <c r="E1953" s="306" t="s">
        <v>2271</v>
      </c>
      <c r="F1953" s="306" t="s">
        <v>2271</v>
      </c>
      <c r="G1953" s="306" t="s">
        <v>2271</v>
      </c>
      <c r="H1953" s="306" t="s">
        <v>2271</v>
      </c>
      <c r="I1953" s="306" t="s">
        <v>2271</v>
      </c>
      <c r="J1953" s="306" t="s">
        <v>2271</v>
      </c>
      <c r="K1953" s="306" t="s">
        <v>2271</v>
      </c>
      <c r="L1953" s="306" t="s">
        <v>2271</v>
      </c>
      <c r="M1953" s="306" t="s">
        <v>2271</v>
      </c>
      <c r="N1953" s="306" t="s">
        <v>2271</v>
      </c>
      <c r="O1953" s="306" t="s">
        <v>2271</v>
      </c>
      <c r="P1953" s="306" t="s">
        <v>2271</v>
      </c>
      <c r="Q1953" s="306" t="s">
        <v>2271</v>
      </c>
      <c r="R1953" s="306" t="s">
        <v>2271</v>
      </c>
      <c r="S1953" s="306" t="s">
        <v>2271</v>
      </c>
      <c r="T1953" s="306" t="s">
        <v>2271</v>
      </c>
      <c r="U1953" s="306" t="s">
        <v>2271</v>
      </c>
      <c r="V1953" s="306" t="s">
        <v>2271</v>
      </c>
      <c r="W1953" s="306" t="s">
        <v>2271</v>
      </c>
      <c r="X1953" s="306" t="s">
        <v>2271</v>
      </c>
      <c r="Y1953" s="306" t="s">
        <v>2271</v>
      </c>
      <c r="Z1953" s="306" t="s">
        <v>2271</v>
      </c>
      <c r="AA1953" s="306" t="s">
        <v>2271</v>
      </c>
      <c r="AB1953" s="306" t="s">
        <v>2271</v>
      </c>
      <c r="AC1953" s="306" t="s">
        <v>2271</v>
      </c>
      <c r="AD1953" s="306" t="s">
        <v>2271</v>
      </c>
    </row>
    <row r="1954" spans="2:30" hidden="1" outlineLevel="1" x14ac:dyDescent="0.3">
      <c r="C1954" s="306" t="s">
        <v>4128</v>
      </c>
      <c r="D1954" s="306" t="s">
        <v>2271</v>
      </c>
      <c r="E1954" s="306" t="s">
        <v>2271</v>
      </c>
      <c r="F1954" s="306" t="s">
        <v>2271</v>
      </c>
      <c r="G1954" s="306" t="s">
        <v>2271</v>
      </c>
      <c r="H1954" s="306" t="s">
        <v>2271</v>
      </c>
      <c r="I1954" s="306" t="s">
        <v>2271</v>
      </c>
      <c r="J1954" s="306" t="s">
        <v>2271</v>
      </c>
      <c r="K1954" s="306" t="s">
        <v>2271</v>
      </c>
      <c r="L1954" s="306" t="s">
        <v>2271</v>
      </c>
      <c r="M1954" s="306" t="s">
        <v>2271</v>
      </c>
      <c r="N1954" s="306" t="s">
        <v>2271</v>
      </c>
      <c r="O1954" s="306" t="s">
        <v>2271</v>
      </c>
      <c r="P1954" s="306" t="s">
        <v>2271</v>
      </c>
      <c r="Q1954" s="306" t="s">
        <v>2271</v>
      </c>
      <c r="R1954" s="306" t="s">
        <v>2271</v>
      </c>
      <c r="S1954" s="306" t="s">
        <v>2271</v>
      </c>
      <c r="T1954" s="306" t="s">
        <v>2271</v>
      </c>
      <c r="U1954" s="306" t="s">
        <v>2271</v>
      </c>
      <c r="V1954" s="306" t="s">
        <v>2271</v>
      </c>
      <c r="W1954" s="306" t="s">
        <v>2271</v>
      </c>
      <c r="X1954" s="306" t="s">
        <v>2271</v>
      </c>
      <c r="Y1954" s="306" t="s">
        <v>2271</v>
      </c>
      <c r="Z1954" s="306" t="s">
        <v>2271</v>
      </c>
      <c r="AA1954" s="306" t="s">
        <v>2271</v>
      </c>
      <c r="AB1954" s="306" t="s">
        <v>2271</v>
      </c>
      <c r="AC1954" s="306" t="s">
        <v>2271</v>
      </c>
      <c r="AD1954" s="306" t="s">
        <v>2271</v>
      </c>
    </row>
    <row r="1955" spans="2:30" hidden="1" outlineLevel="1" x14ac:dyDescent="0.3">
      <c r="C1955" s="306" t="s">
        <v>4129</v>
      </c>
      <c r="D1955" s="306" t="s">
        <v>2271</v>
      </c>
      <c r="E1955" s="306" t="s">
        <v>2271</v>
      </c>
      <c r="F1955" s="306" t="s">
        <v>2271</v>
      </c>
      <c r="G1955" s="306" t="s">
        <v>2271</v>
      </c>
      <c r="H1955" s="306" t="s">
        <v>2271</v>
      </c>
      <c r="I1955" s="306" t="s">
        <v>2271</v>
      </c>
      <c r="J1955" s="306" t="s">
        <v>2271</v>
      </c>
      <c r="K1955" s="306" t="s">
        <v>2271</v>
      </c>
      <c r="L1955" s="306" t="s">
        <v>2271</v>
      </c>
      <c r="M1955" s="306" t="s">
        <v>2271</v>
      </c>
      <c r="N1955" s="306" t="s">
        <v>2271</v>
      </c>
      <c r="O1955" s="306" t="s">
        <v>2271</v>
      </c>
      <c r="P1955" s="306" t="s">
        <v>2271</v>
      </c>
      <c r="Q1955" s="306" t="s">
        <v>2271</v>
      </c>
      <c r="R1955" s="306" t="s">
        <v>2271</v>
      </c>
      <c r="S1955" s="306" t="s">
        <v>2271</v>
      </c>
      <c r="T1955" s="306" t="s">
        <v>2271</v>
      </c>
      <c r="U1955" s="306" t="s">
        <v>2271</v>
      </c>
      <c r="V1955" s="306" t="s">
        <v>2271</v>
      </c>
      <c r="W1955" s="306" t="s">
        <v>2271</v>
      </c>
      <c r="X1955" s="306" t="s">
        <v>2271</v>
      </c>
      <c r="Y1955" s="306" t="s">
        <v>2271</v>
      </c>
      <c r="Z1955" s="306" t="s">
        <v>2271</v>
      </c>
      <c r="AA1955" s="306" t="s">
        <v>2271</v>
      </c>
      <c r="AB1955" s="306" t="s">
        <v>2271</v>
      </c>
      <c r="AC1955" s="306" t="s">
        <v>2271</v>
      </c>
      <c r="AD1955" s="306" t="s">
        <v>2271</v>
      </c>
    </row>
    <row r="1956" spans="2:30" collapsed="1" x14ac:dyDescent="0.3"/>
    <row r="1957" spans="2:30" x14ac:dyDescent="0.3">
      <c r="B1957" s="299" t="s">
        <v>2367</v>
      </c>
    </row>
    <row r="1959" spans="2:30" x14ac:dyDescent="0.3">
      <c r="C1959" s="306"/>
      <c r="D1959" s="487" t="s">
        <v>239</v>
      </c>
      <c r="E1959" s="487" t="s">
        <v>240</v>
      </c>
      <c r="F1959" s="487" t="s">
        <v>241</v>
      </c>
      <c r="G1959" s="487" t="s">
        <v>242</v>
      </c>
      <c r="H1959" s="487" t="s">
        <v>243</v>
      </c>
      <c r="I1959" s="487" t="s">
        <v>244</v>
      </c>
      <c r="J1959" s="487" t="s">
        <v>245</v>
      </c>
      <c r="K1959" s="487" t="s">
        <v>246</v>
      </c>
      <c r="L1959" s="487" t="s">
        <v>247</v>
      </c>
      <c r="M1959" s="487" t="s">
        <v>248</v>
      </c>
      <c r="N1959" s="487" t="s">
        <v>249</v>
      </c>
      <c r="O1959" s="487" t="s">
        <v>250</v>
      </c>
      <c r="P1959" s="487" t="s">
        <v>251</v>
      </c>
      <c r="Q1959" s="487" t="s">
        <v>252</v>
      </c>
      <c r="R1959" s="487" t="s">
        <v>253</v>
      </c>
      <c r="S1959" s="487" t="s">
        <v>254</v>
      </c>
      <c r="T1959" s="487" t="s">
        <v>255</v>
      </c>
      <c r="U1959" s="487" t="s">
        <v>256</v>
      </c>
      <c r="V1959" s="487" t="s">
        <v>257</v>
      </c>
      <c r="W1959" s="487" t="s">
        <v>258</v>
      </c>
      <c r="X1959" s="487" t="s">
        <v>259</v>
      </c>
      <c r="Y1959" s="487" t="s">
        <v>260</v>
      </c>
      <c r="Z1959" s="487" t="s">
        <v>261</v>
      </c>
      <c r="AA1959" s="487" t="s">
        <v>262</v>
      </c>
      <c r="AB1959" s="487" t="s">
        <v>263</v>
      </c>
      <c r="AC1959" s="487" t="s">
        <v>264</v>
      </c>
      <c r="AD1959" s="487" t="s">
        <v>265</v>
      </c>
    </row>
    <row r="1960" spans="2:30" x14ac:dyDescent="0.3">
      <c r="C1960" s="306" t="s">
        <v>4130</v>
      </c>
      <c r="D1960" s="306" t="s">
        <v>2271</v>
      </c>
      <c r="E1960" s="306" t="s">
        <v>2271</v>
      </c>
      <c r="F1960" s="306" t="s">
        <v>2271</v>
      </c>
      <c r="G1960" s="306" t="s">
        <v>2271</v>
      </c>
      <c r="H1960" s="306" t="s">
        <v>2271</v>
      </c>
      <c r="I1960" s="306" t="s">
        <v>2271</v>
      </c>
      <c r="J1960" s="306" t="s">
        <v>2271</v>
      </c>
      <c r="K1960" s="306" t="s">
        <v>2271</v>
      </c>
      <c r="L1960" s="306" t="s">
        <v>2271</v>
      </c>
      <c r="M1960" s="306" t="s">
        <v>2271</v>
      </c>
      <c r="N1960" s="306" t="s">
        <v>2271</v>
      </c>
      <c r="O1960" s="306" t="s">
        <v>2271</v>
      </c>
      <c r="P1960" s="306" t="s">
        <v>2271</v>
      </c>
      <c r="Q1960" s="306" t="s">
        <v>2271</v>
      </c>
      <c r="R1960" s="306" t="s">
        <v>2271</v>
      </c>
      <c r="S1960" s="306" t="s">
        <v>2271</v>
      </c>
      <c r="T1960" s="306" t="s">
        <v>2271</v>
      </c>
      <c r="U1960" s="306" t="s">
        <v>2271</v>
      </c>
      <c r="V1960" s="306" t="s">
        <v>2271</v>
      </c>
      <c r="W1960" s="306" t="s">
        <v>2271</v>
      </c>
      <c r="X1960" s="306" t="s">
        <v>2271</v>
      </c>
      <c r="Y1960" s="306" t="s">
        <v>2271</v>
      </c>
      <c r="Z1960" s="306" t="s">
        <v>2271</v>
      </c>
      <c r="AA1960" s="306" t="s">
        <v>2271</v>
      </c>
      <c r="AB1960" s="306" t="s">
        <v>2271</v>
      </c>
      <c r="AC1960" s="306" t="s">
        <v>2271</v>
      </c>
      <c r="AD1960" s="306" t="s">
        <v>2271</v>
      </c>
    </row>
    <row r="1961" spans="2:30" x14ac:dyDescent="0.3">
      <c r="C1961" s="306" t="s">
        <v>4131</v>
      </c>
      <c r="D1961" s="306" t="s">
        <v>2271</v>
      </c>
      <c r="E1961" s="306" t="s">
        <v>2271</v>
      </c>
      <c r="F1961" s="306" t="s">
        <v>2271</v>
      </c>
      <c r="G1961" s="306" t="s">
        <v>2271</v>
      </c>
      <c r="H1961" s="306" t="s">
        <v>2271</v>
      </c>
      <c r="I1961" s="306" t="s">
        <v>2271</v>
      </c>
      <c r="J1961" s="306" t="s">
        <v>2271</v>
      </c>
      <c r="K1961" s="306" t="s">
        <v>2271</v>
      </c>
      <c r="L1961" s="306" t="s">
        <v>2271</v>
      </c>
      <c r="M1961" s="306" t="s">
        <v>2271</v>
      </c>
      <c r="N1961" s="306" t="s">
        <v>2271</v>
      </c>
      <c r="O1961" s="306" t="s">
        <v>2271</v>
      </c>
      <c r="P1961" s="306" t="s">
        <v>2271</v>
      </c>
      <c r="Q1961" s="306" t="s">
        <v>2271</v>
      </c>
      <c r="R1961" s="306" t="s">
        <v>2271</v>
      </c>
      <c r="S1961" s="306" t="s">
        <v>2271</v>
      </c>
      <c r="T1961" s="306" t="s">
        <v>2271</v>
      </c>
      <c r="U1961" s="306" t="s">
        <v>2271</v>
      </c>
      <c r="V1961" s="306" t="s">
        <v>2271</v>
      </c>
      <c r="W1961" s="306" t="s">
        <v>2271</v>
      </c>
      <c r="X1961" s="306" t="s">
        <v>2271</v>
      </c>
      <c r="Y1961" s="306" t="s">
        <v>2271</v>
      </c>
      <c r="Z1961" s="306" t="s">
        <v>2271</v>
      </c>
      <c r="AA1961" s="306" t="s">
        <v>2271</v>
      </c>
      <c r="AB1961" s="306" t="s">
        <v>2271</v>
      </c>
      <c r="AC1961" s="306" t="s">
        <v>2271</v>
      </c>
      <c r="AD1961" s="306" t="s">
        <v>2271</v>
      </c>
    </row>
    <row r="1962" spans="2:30" x14ac:dyDescent="0.3">
      <c r="C1962" s="306" t="s">
        <v>4132</v>
      </c>
      <c r="D1962" s="306" t="s">
        <v>2271</v>
      </c>
      <c r="E1962" s="306" t="s">
        <v>2271</v>
      </c>
      <c r="F1962" s="306" t="s">
        <v>2271</v>
      </c>
      <c r="G1962" s="306" t="s">
        <v>2271</v>
      </c>
      <c r="H1962" s="306" t="s">
        <v>2271</v>
      </c>
      <c r="I1962" s="306" t="s">
        <v>2271</v>
      </c>
      <c r="J1962" s="306" t="s">
        <v>2271</v>
      </c>
      <c r="K1962" s="306" t="s">
        <v>2271</v>
      </c>
      <c r="L1962" s="306" t="s">
        <v>2271</v>
      </c>
      <c r="M1962" s="306" t="s">
        <v>2271</v>
      </c>
      <c r="N1962" s="306" t="s">
        <v>2271</v>
      </c>
      <c r="O1962" s="306" t="s">
        <v>2271</v>
      </c>
      <c r="P1962" s="306" t="s">
        <v>2271</v>
      </c>
      <c r="Q1962" s="306" t="s">
        <v>2271</v>
      </c>
      <c r="R1962" s="306" t="s">
        <v>2271</v>
      </c>
      <c r="S1962" s="306" t="s">
        <v>2271</v>
      </c>
      <c r="T1962" s="306" t="s">
        <v>2271</v>
      </c>
      <c r="U1962" s="306" t="s">
        <v>2271</v>
      </c>
      <c r="V1962" s="306" t="s">
        <v>2271</v>
      </c>
      <c r="W1962" s="306" t="s">
        <v>2271</v>
      </c>
      <c r="X1962" s="306" t="s">
        <v>2271</v>
      </c>
      <c r="Y1962" s="306" t="s">
        <v>2271</v>
      </c>
      <c r="Z1962" s="306" t="s">
        <v>2271</v>
      </c>
      <c r="AA1962" s="306" t="s">
        <v>2271</v>
      </c>
      <c r="AB1962" s="306" t="s">
        <v>2271</v>
      </c>
      <c r="AC1962" s="306" t="s">
        <v>2271</v>
      </c>
      <c r="AD1962" s="306" t="s">
        <v>2271</v>
      </c>
    </row>
    <row r="1963" spans="2:30" x14ac:dyDescent="0.3">
      <c r="C1963" s="306" t="s">
        <v>4133</v>
      </c>
      <c r="D1963" s="306" t="s">
        <v>2271</v>
      </c>
      <c r="E1963" s="306" t="s">
        <v>2271</v>
      </c>
      <c r="F1963" s="306" t="s">
        <v>2271</v>
      </c>
      <c r="G1963" s="306" t="s">
        <v>2271</v>
      </c>
      <c r="H1963" s="306" t="s">
        <v>2271</v>
      </c>
      <c r="I1963" s="306" t="s">
        <v>2271</v>
      </c>
      <c r="J1963" s="306" t="s">
        <v>2271</v>
      </c>
      <c r="K1963" s="306" t="s">
        <v>2271</v>
      </c>
      <c r="L1963" s="306" t="s">
        <v>2271</v>
      </c>
      <c r="M1963" s="306" t="s">
        <v>2271</v>
      </c>
      <c r="N1963" s="306" t="s">
        <v>2271</v>
      </c>
      <c r="O1963" s="306" t="s">
        <v>2271</v>
      </c>
      <c r="P1963" s="306" t="s">
        <v>2271</v>
      </c>
      <c r="Q1963" s="306" t="s">
        <v>2271</v>
      </c>
      <c r="R1963" s="306" t="s">
        <v>2271</v>
      </c>
      <c r="S1963" s="306" t="s">
        <v>2271</v>
      </c>
      <c r="T1963" s="306" t="s">
        <v>2271</v>
      </c>
      <c r="U1963" s="306" t="s">
        <v>2271</v>
      </c>
      <c r="V1963" s="306" t="s">
        <v>2271</v>
      </c>
      <c r="W1963" s="306" t="s">
        <v>2271</v>
      </c>
      <c r="X1963" s="306" t="s">
        <v>2271</v>
      </c>
      <c r="Y1963" s="306" t="s">
        <v>2271</v>
      </c>
      <c r="Z1963" s="306" t="s">
        <v>2271</v>
      </c>
      <c r="AA1963" s="306" t="s">
        <v>2271</v>
      </c>
      <c r="AB1963" s="306" t="s">
        <v>2271</v>
      </c>
      <c r="AC1963" s="306" t="s">
        <v>2271</v>
      </c>
      <c r="AD1963" s="306" t="s">
        <v>2271</v>
      </c>
    </row>
    <row r="1964" spans="2:30" x14ac:dyDescent="0.3">
      <c r="C1964" s="306" t="s">
        <v>4134</v>
      </c>
      <c r="D1964" s="306" t="s">
        <v>2271</v>
      </c>
      <c r="E1964" s="306" t="s">
        <v>2271</v>
      </c>
      <c r="F1964" s="306" t="s">
        <v>2271</v>
      </c>
      <c r="G1964" s="306" t="s">
        <v>2271</v>
      </c>
      <c r="H1964" s="306" t="s">
        <v>2271</v>
      </c>
      <c r="I1964" s="306" t="s">
        <v>2271</v>
      </c>
      <c r="J1964" s="306" t="s">
        <v>2271</v>
      </c>
      <c r="K1964" s="306" t="s">
        <v>2271</v>
      </c>
      <c r="L1964" s="306" t="s">
        <v>2271</v>
      </c>
      <c r="M1964" s="306" t="s">
        <v>2271</v>
      </c>
      <c r="N1964" s="306" t="s">
        <v>2271</v>
      </c>
      <c r="O1964" s="306" t="s">
        <v>2271</v>
      </c>
      <c r="P1964" s="306" t="s">
        <v>2271</v>
      </c>
      <c r="Q1964" s="306" t="s">
        <v>2271</v>
      </c>
      <c r="R1964" s="306" t="s">
        <v>2271</v>
      </c>
      <c r="S1964" s="306" t="s">
        <v>2271</v>
      </c>
      <c r="T1964" s="306" t="s">
        <v>2271</v>
      </c>
      <c r="U1964" s="306" t="s">
        <v>2271</v>
      </c>
      <c r="V1964" s="306" t="s">
        <v>2271</v>
      </c>
      <c r="W1964" s="306" t="s">
        <v>2271</v>
      </c>
      <c r="X1964" s="306" t="s">
        <v>2271</v>
      </c>
      <c r="Y1964" s="306" t="s">
        <v>2271</v>
      </c>
      <c r="Z1964" s="306" t="s">
        <v>2271</v>
      </c>
      <c r="AA1964" s="306" t="s">
        <v>2271</v>
      </c>
      <c r="AB1964" s="306" t="s">
        <v>2271</v>
      </c>
      <c r="AC1964" s="306" t="s">
        <v>2271</v>
      </c>
      <c r="AD1964" s="306" t="s">
        <v>2271</v>
      </c>
    </row>
    <row r="1965" spans="2:30" x14ac:dyDescent="0.3">
      <c r="C1965" s="306" t="s">
        <v>4135</v>
      </c>
      <c r="D1965" s="306" t="s">
        <v>2271</v>
      </c>
      <c r="E1965" s="306" t="s">
        <v>2271</v>
      </c>
      <c r="F1965" s="306" t="s">
        <v>2271</v>
      </c>
      <c r="G1965" s="306" t="s">
        <v>2271</v>
      </c>
      <c r="H1965" s="306" t="s">
        <v>2271</v>
      </c>
      <c r="I1965" s="306" t="s">
        <v>2271</v>
      </c>
      <c r="J1965" s="306" t="s">
        <v>2271</v>
      </c>
      <c r="K1965" s="306" t="s">
        <v>2271</v>
      </c>
      <c r="L1965" s="306" t="s">
        <v>2271</v>
      </c>
      <c r="M1965" s="306" t="s">
        <v>2271</v>
      </c>
      <c r="N1965" s="306" t="s">
        <v>2271</v>
      </c>
      <c r="O1965" s="306" t="s">
        <v>2271</v>
      </c>
      <c r="P1965" s="306" t="s">
        <v>2271</v>
      </c>
      <c r="Q1965" s="306" t="s">
        <v>2271</v>
      </c>
      <c r="R1965" s="306" t="s">
        <v>2271</v>
      </c>
      <c r="S1965" s="306" t="s">
        <v>2271</v>
      </c>
      <c r="T1965" s="306" t="s">
        <v>2271</v>
      </c>
      <c r="U1965" s="306" t="s">
        <v>2271</v>
      </c>
      <c r="V1965" s="306" t="s">
        <v>2271</v>
      </c>
      <c r="W1965" s="306" t="s">
        <v>2271</v>
      </c>
      <c r="X1965" s="306" t="s">
        <v>2271</v>
      </c>
      <c r="Y1965" s="306" t="s">
        <v>2271</v>
      </c>
      <c r="Z1965" s="306" t="s">
        <v>2271</v>
      </c>
      <c r="AA1965" s="306" t="s">
        <v>2271</v>
      </c>
      <c r="AB1965" s="306" t="s">
        <v>2271</v>
      </c>
      <c r="AC1965" s="306" t="s">
        <v>2271</v>
      </c>
      <c r="AD1965" s="306" t="s">
        <v>2271</v>
      </c>
    </row>
    <row r="1966" spans="2:30" x14ac:dyDescent="0.3">
      <c r="C1966" s="306" t="s">
        <v>4136</v>
      </c>
      <c r="D1966" s="306" t="s">
        <v>2271</v>
      </c>
      <c r="E1966" s="306" t="s">
        <v>2271</v>
      </c>
      <c r="F1966" s="306" t="s">
        <v>2271</v>
      </c>
      <c r="G1966" s="306" t="s">
        <v>2271</v>
      </c>
      <c r="H1966" s="306" t="s">
        <v>2271</v>
      </c>
      <c r="I1966" s="306" t="s">
        <v>2271</v>
      </c>
      <c r="J1966" s="306" t="s">
        <v>2271</v>
      </c>
      <c r="K1966" s="306" t="s">
        <v>2271</v>
      </c>
      <c r="L1966" s="306" t="s">
        <v>2271</v>
      </c>
      <c r="M1966" s="306" t="s">
        <v>2271</v>
      </c>
      <c r="N1966" s="306" t="s">
        <v>2271</v>
      </c>
      <c r="O1966" s="306" t="s">
        <v>2271</v>
      </c>
      <c r="P1966" s="306" t="s">
        <v>2271</v>
      </c>
      <c r="Q1966" s="306" t="s">
        <v>2271</v>
      </c>
      <c r="R1966" s="306" t="s">
        <v>2271</v>
      </c>
      <c r="S1966" s="306" t="s">
        <v>2271</v>
      </c>
      <c r="T1966" s="306" t="s">
        <v>2271</v>
      </c>
      <c r="U1966" s="306" t="s">
        <v>2271</v>
      </c>
      <c r="V1966" s="306" t="s">
        <v>2271</v>
      </c>
      <c r="W1966" s="306" t="s">
        <v>2271</v>
      </c>
      <c r="X1966" s="306" t="s">
        <v>2271</v>
      </c>
      <c r="Y1966" s="306" t="s">
        <v>2271</v>
      </c>
      <c r="Z1966" s="306" t="s">
        <v>2271</v>
      </c>
      <c r="AA1966" s="306" t="s">
        <v>2271</v>
      </c>
      <c r="AB1966" s="306" t="s">
        <v>2271</v>
      </c>
      <c r="AC1966" s="306" t="s">
        <v>2271</v>
      </c>
      <c r="AD1966" s="306" t="s">
        <v>2271</v>
      </c>
    </row>
    <row r="1967" spans="2:30" x14ac:dyDescent="0.3">
      <c r="C1967" s="306" t="s">
        <v>4137</v>
      </c>
      <c r="D1967" s="306" t="s">
        <v>2271</v>
      </c>
      <c r="E1967" s="306" t="s">
        <v>2271</v>
      </c>
      <c r="F1967" s="306" t="s">
        <v>2271</v>
      </c>
      <c r="G1967" s="306" t="s">
        <v>2271</v>
      </c>
      <c r="H1967" s="306" t="s">
        <v>2271</v>
      </c>
      <c r="I1967" s="306" t="s">
        <v>2271</v>
      </c>
      <c r="J1967" s="306" t="s">
        <v>2271</v>
      </c>
      <c r="K1967" s="306" t="s">
        <v>2271</v>
      </c>
      <c r="L1967" s="306" t="s">
        <v>2271</v>
      </c>
      <c r="M1967" s="306" t="s">
        <v>2271</v>
      </c>
      <c r="N1967" s="306" t="s">
        <v>2271</v>
      </c>
      <c r="O1967" s="306" t="s">
        <v>2271</v>
      </c>
      <c r="P1967" s="306" t="s">
        <v>2271</v>
      </c>
      <c r="Q1967" s="306" t="s">
        <v>2271</v>
      </c>
      <c r="R1967" s="306" t="s">
        <v>2271</v>
      </c>
      <c r="S1967" s="306" t="s">
        <v>2271</v>
      </c>
      <c r="T1967" s="306" t="s">
        <v>2271</v>
      </c>
      <c r="U1967" s="306" t="s">
        <v>2271</v>
      </c>
      <c r="V1967" s="306" t="s">
        <v>2271</v>
      </c>
      <c r="W1967" s="306" t="s">
        <v>2271</v>
      </c>
      <c r="X1967" s="306" t="s">
        <v>2271</v>
      </c>
      <c r="Y1967" s="306" t="s">
        <v>2271</v>
      </c>
      <c r="Z1967" s="306" t="s">
        <v>2271</v>
      </c>
      <c r="AA1967" s="306" t="s">
        <v>2271</v>
      </c>
      <c r="AB1967" s="306" t="s">
        <v>2271</v>
      </c>
      <c r="AC1967" s="306" t="s">
        <v>2271</v>
      </c>
      <c r="AD1967" s="306" t="s">
        <v>2271</v>
      </c>
    </row>
    <row r="1968" spans="2:30" x14ac:dyDescent="0.3">
      <c r="C1968" s="306" t="s">
        <v>4138</v>
      </c>
      <c r="D1968" s="306" t="s">
        <v>2271</v>
      </c>
      <c r="E1968" s="306" t="s">
        <v>2271</v>
      </c>
      <c r="F1968" s="306" t="s">
        <v>2271</v>
      </c>
      <c r="G1968" s="306" t="s">
        <v>2271</v>
      </c>
      <c r="H1968" s="306" t="s">
        <v>2271</v>
      </c>
      <c r="I1968" s="306" t="s">
        <v>2271</v>
      </c>
      <c r="J1968" s="306" t="s">
        <v>2271</v>
      </c>
      <c r="K1968" s="306" t="s">
        <v>2271</v>
      </c>
      <c r="L1968" s="306" t="s">
        <v>2271</v>
      </c>
      <c r="M1968" s="306" t="s">
        <v>2271</v>
      </c>
      <c r="N1968" s="306" t="s">
        <v>2271</v>
      </c>
      <c r="O1968" s="306" t="s">
        <v>2271</v>
      </c>
      <c r="P1968" s="306" t="s">
        <v>2271</v>
      </c>
      <c r="Q1968" s="306" t="s">
        <v>2271</v>
      </c>
      <c r="R1968" s="306" t="s">
        <v>2271</v>
      </c>
      <c r="S1968" s="306" t="s">
        <v>2271</v>
      </c>
      <c r="T1968" s="306" t="s">
        <v>2271</v>
      </c>
      <c r="U1968" s="306" t="s">
        <v>2271</v>
      </c>
      <c r="V1968" s="306" t="s">
        <v>2271</v>
      </c>
      <c r="W1968" s="306" t="s">
        <v>2271</v>
      </c>
      <c r="X1968" s="306" t="s">
        <v>2271</v>
      </c>
      <c r="Y1968" s="306" t="s">
        <v>2271</v>
      </c>
      <c r="Z1968" s="306" t="s">
        <v>2271</v>
      </c>
      <c r="AA1968" s="306" t="s">
        <v>2271</v>
      </c>
      <c r="AB1968" s="306" t="s">
        <v>2271</v>
      </c>
      <c r="AC1968" s="306" t="s">
        <v>2271</v>
      </c>
      <c r="AD1968" s="306" t="s">
        <v>2271</v>
      </c>
    </row>
    <row r="1969" spans="2:30" x14ac:dyDescent="0.3">
      <c r="C1969" s="306" t="s">
        <v>4139</v>
      </c>
      <c r="D1969" s="306" t="s">
        <v>2271</v>
      </c>
      <c r="E1969" s="306" t="s">
        <v>2271</v>
      </c>
      <c r="F1969" s="306" t="s">
        <v>2271</v>
      </c>
      <c r="G1969" s="306" t="s">
        <v>2271</v>
      </c>
      <c r="H1969" s="306" t="s">
        <v>2271</v>
      </c>
      <c r="I1969" s="306" t="s">
        <v>2271</v>
      </c>
      <c r="J1969" s="306" t="s">
        <v>2271</v>
      </c>
      <c r="K1969" s="306" t="s">
        <v>2271</v>
      </c>
      <c r="L1969" s="306" t="s">
        <v>2271</v>
      </c>
      <c r="M1969" s="306" t="s">
        <v>2271</v>
      </c>
      <c r="N1969" s="306" t="s">
        <v>2271</v>
      </c>
      <c r="O1969" s="306" t="s">
        <v>2271</v>
      </c>
      <c r="P1969" s="306" t="s">
        <v>2271</v>
      </c>
      <c r="Q1969" s="306" t="s">
        <v>2271</v>
      </c>
      <c r="R1969" s="306" t="s">
        <v>2271</v>
      </c>
      <c r="S1969" s="306" t="s">
        <v>2271</v>
      </c>
      <c r="T1969" s="306" t="s">
        <v>2271</v>
      </c>
      <c r="U1969" s="306" t="s">
        <v>2271</v>
      </c>
      <c r="V1969" s="306" t="s">
        <v>2271</v>
      </c>
      <c r="W1969" s="306" t="s">
        <v>2271</v>
      </c>
      <c r="X1969" s="306" t="s">
        <v>2271</v>
      </c>
      <c r="Y1969" s="306" t="s">
        <v>2271</v>
      </c>
      <c r="Z1969" s="306" t="s">
        <v>2271</v>
      </c>
      <c r="AA1969" s="306" t="s">
        <v>2271</v>
      </c>
      <c r="AB1969" s="306" t="s">
        <v>2271</v>
      </c>
      <c r="AC1969" s="306" t="s">
        <v>2271</v>
      </c>
      <c r="AD1969" s="306" t="s">
        <v>2271</v>
      </c>
    </row>
    <row r="1970" spans="2:30" x14ac:dyDescent="0.3">
      <c r="C1970" s="306" t="s">
        <v>4140</v>
      </c>
      <c r="D1970" s="306" t="s">
        <v>2271</v>
      </c>
      <c r="E1970" s="306" t="s">
        <v>2271</v>
      </c>
      <c r="F1970" s="306" t="s">
        <v>2271</v>
      </c>
      <c r="G1970" s="306" t="s">
        <v>2271</v>
      </c>
      <c r="H1970" s="306" t="s">
        <v>2271</v>
      </c>
      <c r="I1970" s="306" t="s">
        <v>2271</v>
      </c>
      <c r="J1970" s="306" t="s">
        <v>2271</v>
      </c>
      <c r="K1970" s="306" t="s">
        <v>2271</v>
      </c>
      <c r="L1970" s="306" t="s">
        <v>2271</v>
      </c>
      <c r="M1970" s="306" t="s">
        <v>2271</v>
      </c>
      <c r="N1970" s="306" t="s">
        <v>2271</v>
      </c>
      <c r="O1970" s="306" t="s">
        <v>2271</v>
      </c>
      <c r="P1970" s="306" t="s">
        <v>2271</v>
      </c>
      <c r="Q1970" s="306" t="s">
        <v>2271</v>
      </c>
      <c r="R1970" s="306" t="s">
        <v>2271</v>
      </c>
      <c r="S1970" s="306" t="s">
        <v>2271</v>
      </c>
      <c r="T1970" s="306" t="s">
        <v>2271</v>
      </c>
      <c r="U1970" s="306" t="s">
        <v>2271</v>
      </c>
      <c r="V1970" s="306" t="s">
        <v>2271</v>
      </c>
      <c r="W1970" s="306" t="s">
        <v>2271</v>
      </c>
      <c r="X1970" s="306" t="s">
        <v>2271</v>
      </c>
      <c r="Y1970" s="306" t="s">
        <v>2271</v>
      </c>
      <c r="Z1970" s="306" t="s">
        <v>2271</v>
      </c>
      <c r="AA1970" s="306" t="s">
        <v>2271</v>
      </c>
      <c r="AB1970" s="306" t="s">
        <v>2271</v>
      </c>
      <c r="AC1970" s="306" t="s">
        <v>2271</v>
      </c>
      <c r="AD1970" s="306" t="s">
        <v>2271</v>
      </c>
    </row>
    <row r="1971" spans="2:30" x14ac:dyDescent="0.3">
      <c r="C1971" s="306" t="s">
        <v>4141</v>
      </c>
      <c r="D1971" s="306" t="s">
        <v>2271</v>
      </c>
      <c r="E1971" s="306" t="s">
        <v>2271</v>
      </c>
      <c r="F1971" s="306" t="s">
        <v>2271</v>
      </c>
      <c r="G1971" s="306" t="s">
        <v>2271</v>
      </c>
      <c r="H1971" s="306" t="s">
        <v>2271</v>
      </c>
      <c r="I1971" s="306" t="s">
        <v>2271</v>
      </c>
      <c r="J1971" s="306" t="s">
        <v>2271</v>
      </c>
      <c r="K1971" s="306" t="s">
        <v>2271</v>
      </c>
      <c r="L1971" s="306" t="s">
        <v>2271</v>
      </c>
      <c r="M1971" s="306" t="s">
        <v>2271</v>
      </c>
      <c r="N1971" s="306" t="s">
        <v>2271</v>
      </c>
      <c r="O1971" s="306" t="s">
        <v>2271</v>
      </c>
      <c r="P1971" s="306" t="s">
        <v>2271</v>
      </c>
      <c r="Q1971" s="306" t="s">
        <v>2271</v>
      </c>
      <c r="R1971" s="306" t="s">
        <v>2271</v>
      </c>
      <c r="S1971" s="306" t="s">
        <v>2271</v>
      </c>
      <c r="T1971" s="306" t="s">
        <v>2271</v>
      </c>
      <c r="U1971" s="306" t="s">
        <v>2271</v>
      </c>
      <c r="V1971" s="306" t="s">
        <v>2271</v>
      </c>
      <c r="W1971" s="306" t="s">
        <v>2271</v>
      </c>
      <c r="X1971" s="306" t="s">
        <v>2271</v>
      </c>
      <c r="Y1971" s="306" t="s">
        <v>2271</v>
      </c>
      <c r="Z1971" s="306" t="s">
        <v>2271</v>
      </c>
      <c r="AA1971" s="306" t="s">
        <v>2271</v>
      </c>
      <c r="AB1971" s="306" t="s">
        <v>2271</v>
      </c>
      <c r="AC1971" s="306" t="s">
        <v>2271</v>
      </c>
      <c r="AD1971" s="306" t="s">
        <v>2271</v>
      </c>
    </row>
    <row r="1972" spans="2:30" x14ac:dyDescent="0.3">
      <c r="C1972" s="306" t="s">
        <v>4142</v>
      </c>
      <c r="D1972" s="306" t="s">
        <v>2271</v>
      </c>
      <c r="E1972" s="306" t="s">
        <v>2271</v>
      </c>
      <c r="F1972" s="306" t="s">
        <v>2271</v>
      </c>
      <c r="G1972" s="306" t="s">
        <v>2271</v>
      </c>
      <c r="H1972" s="306" t="s">
        <v>2271</v>
      </c>
      <c r="I1972" s="306" t="s">
        <v>2271</v>
      </c>
      <c r="J1972" s="306" t="s">
        <v>2271</v>
      </c>
      <c r="K1972" s="306" t="s">
        <v>2271</v>
      </c>
      <c r="L1972" s="306" t="s">
        <v>2271</v>
      </c>
      <c r="M1972" s="306" t="s">
        <v>2271</v>
      </c>
      <c r="N1972" s="306" t="s">
        <v>2271</v>
      </c>
      <c r="O1972" s="306" t="s">
        <v>2271</v>
      </c>
      <c r="P1972" s="306" t="s">
        <v>2271</v>
      </c>
      <c r="Q1972" s="306" t="s">
        <v>2271</v>
      </c>
      <c r="R1972" s="306" t="s">
        <v>2271</v>
      </c>
      <c r="S1972" s="306" t="s">
        <v>2271</v>
      </c>
      <c r="T1972" s="306" t="s">
        <v>2271</v>
      </c>
      <c r="U1972" s="306" t="s">
        <v>2271</v>
      </c>
      <c r="V1972" s="306" t="s">
        <v>2271</v>
      </c>
      <c r="W1972" s="306" t="s">
        <v>2271</v>
      </c>
      <c r="X1972" s="306" t="s">
        <v>2271</v>
      </c>
      <c r="Y1972" s="306" t="s">
        <v>2271</v>
      </c>
      <c r="Z1972" s="306" t="s">
        <v>2271</v>
      </c>
      <c r="AA1972" s="306" t="s">
        <v>2271</v>
      </c>
      <c r="AB1972" s="306" t="s">
        <v>2271</v>
      </c>
      <c r="AC1972" s="306" t="s">
        <v>2271</v>
      </c>
      <c r="AD1972" s="306" t="s">
        <v>2271</v>
      </c>
    </row>
    <row r="1973" spans="2:30" x14ac:dyDescent="0.3">
      <c r="C1973" s="306" t="s">
        <v>4143</v>
      </c>
      <c r="D1973" s="306" t="s">
        <v>2271</v>
      </c>
      <c r="E1973" s="306" t="s">
        <v>2271</v>
      </c>
      <c r="F1973" s="306" t="s">
        <v>2271</v>
      </c>
      <c r="G1973" s="306" t="s">
        <v>2271</v>
      </c>
      <c r="H1973" s="306" t="s">
        <v>2271</v>
      </c>
      <c r="I1973" s="306" t="s">
        <v>2271</v>
      </c>
      <c r="J1973" s="306" t="s">
        <v>2271</v>
      </c>
      <c r="K1973" s="306" t="s">
        <v>2271</v>
      </c>
      <c r="L1973" s="306" t="s">
        <v>2271</v>
      </c>
      <c r="M1973" s="306" t="s">
        <v>2271</v>
      </c>
      <c r="N1973" s="306" t="s">
        <v>2271</v>
      </c>
      <c r="O1973" s="306" t="s">
        <v>2271</v>
      </c>
      <c r="P1973" s="306" t="s">
        <v>2271</v>
      </c>
      <c r="Q1973" s="306" t="s">
        <v>2271</v>
      </c>
      <c r="R1973" s="306" t="s">
        <v>2271</v>
      </c>
      <c r="S1973" s="306" t="s">
        <v>2271</v>
      </c>
      <c r="T1973" s="306" t="s">
        <v>2271</v>
      </c>
      <c r="U1973" s="306" t="s">
        <v>2271</v>
      </c>
      <c r="V1973" s="306" t="s">
        <v>2271</v>
      </c>
      <c r="W1973" s="306" t="s">
        <v>2271</v>
      </c>
      <c r="X1973" s="306" t="s">
        <v>2271</v>
      </c>
      <c r="Y1973" s="306" t="s">
        <v>2271</v>
      </c>
      <c r="Z1973" s="306" t="s">
        <v>2271</v>
      </c>
      <c r="AA1973" s="306" t="s">
        <v>2271</v>
      </c>
      <c r="AB1973" s="306" t="s">
        <v>2271</v>
      </c>
      <c r="AC1973" s="306" t="s">
        <v>2271</v>
      </c>
      <c r="AD1973" s="306" t="s">
        <v>2271</v>
      </c>
    </row>
    <row r="1975" spans="2:30" x14ac:dyDescent="0.3">
      <c r="B1975" s="299" t="s">
        <v>2267</v>
      </c>
    </row>
    <row r="1976" spans="2:30" x14ac:dyDescent="0.3">
      <c r="C1976" s="306"/>
      <c r="D1976" s="306"/>
      <c r="E1976" s="306" t="s">
        <v>4144</v>
      </c>
      <c r="F1976" s="306" t="s">
        <v>4145</v>
      </c>
      <c r="G1976" s="306" t="s">
        <v>4146</v>
      </c>
      <c r="H1976" s="306" t="s">
        <v>4147</v>
      </c>
      <c r="I1976" s="306" t="s">
        <v>4148</v>
      </c>
      <c r="J1976" s="306" t="s">
        <v>4149</v>
      </c>
      <c r="K1976" s="306" t="s">
        <v>4150</v>
      </c>
      <c r="L1976" s="306" t="s">
        <v>4151</v>
      </c>
      <c r="M1976" s="306" t="s">
        <v>4152</v>
      </c>
      <c r="N1976" s="306" t="s">
        <v>4153</v>
      </c>
      <c r="O1976" s="306" t="s">
        <v>4154</v>
      </c>
      <c r="P1976" s="306" t="s">
        <v>4155</v>
      </c>
      <c r="Q1976" s="306" t="s">
        <v>4156</v>
      </c>
    </row>
    <row r="1977" spans="2:30" x14ac:dyDescent="0.3">
      <c r="C1977" s="306"/>
      <c r="D1977" s="306"/>
      <c r="E1977" s="306" t="s">
        <v>4157</v>
      </c>
      <c r="F1977" s="306" t="s">
        <v>4157</v>
      </c>
      <c r="G1977" s="306" t="s">
        <v>4157</v>
      </c>
      <c r="H1977" s="306" t="s">
        <v>4157</v>
      </c>
      <c r="I1977" s="306" t="s">
        <v>4157</v>
      </c>
      <c r="J1977" s="306" t="s">
        <v>4157</v>
      </c>
      <c r="K1977" s="306" t="s">
        <v>4157</v>
      </c>
      <c r="L1977" s="306" t="s">
        <v>4157</v>
      </c>
      <c r="M1977" s="306" t="s">
        <v>4157</v>
      </c>
      <c r="N1977" s="306" t="s">
        <v>4157</v>
      </c>
      <c r="O1977" s="306" t="s">
        <v>4157</v>
      </c>
      <c r="P1977" s="306" t="s">
        <v>4157</v>
      </c>
      <c r="Q1977" s="306" t="s">
        <v>4157</v>
      </c>
    </row>
    <row r="1978" spans="2:30" x14ac:dyDescent="0.3">
      <c r="C1978" s="306" t="s">
        <v>248</v>
      </c>
      <c r="D1978" s="306" t="s">
        <v>4158</v>
      </c>
      <c r="E1978" s="306" t="s">
        <v>2271</v>
      </c>
      <c r="F1978" s="306" t="s">
        <v>2271</v>
      </c>
      <c r="G1978" s="306" t="s">
        <v>2271</v>
      </c>
      <c r="H1978" s="306" t="s">
        <v>2271</v>
      </c>
      <c r="I1978" s="306" t="s">
        <v>2271</v>
      </c>
      <c r="J1978" s="306" t="s">
        <v>2271</v>
      </c>
      <c r="K1978" s="306" t="s">
        <v>2271</v>
      </c>
      <c r="L1978" s="306" t="s">
        <v>2271</v>
      </c>
      <c r="M1978" s="306" t="s">
        <v>2271</v>
      </c>
      <c r="N1978" s="306" t="s">
        <v>2271</v>
      </c>
      <c r="O1978" s="306" t="s">
        <v>2271</v>
      </c>
      <c r="P1978" s="306" t="s">
        <v>2271</v>
      </c>
      <c r="Q1978" s="306" t="s">
        <v>2271</v>
      </c>
    </row>
    <row r="1979" spans="2:30" x14ac:dyDescent="0.3">
      <c r="C1979" s="306" t="s">
        <v>248</v>
      </c>
      <c r="D1979" s="306" t="s">
        <v>4159</v>
      </c>
      <c r="E1979" s="306" t="s">
        <v>2271</v>
      </c>
      <c r="F1979" s="306" t="s">
        <v>2271</v>
      </c>
      <c r="G1979" s="306" t="s">
        <v>2271</v>
      </c>
      <c r="H1979" s="306" t="s">
        <v>2271</v>
      </c>
      <c r="I1979" s="306" t="s">
        <v>2271</v>
      </c>
      <c r="J1979" s="306" t="s">
        <v>2271</v>
      </c>
      <c r="K1979" s="306" t="s">
        <v>2271</v>
      </c>
      <c r="L1979" s="306" t="s">
        <v>2271</v>
      </c>
      <c r="M1979" s="306" t="s">
        <v>2271</v>
      </c>
      <c r="N1979" s="306" t="s">
        <v>2271</v>
      </c>
      <c r="O1979" s="306" t="s">
        <v>2271</v>
      </c>
      <c r="P1979" s="306" t="s">
        <v>2271</v>
      </c>
      <c r="Q1979" s="306" t="s">
        <v>2271</v>
      </c>
    </row>
    <row r="1980" spans="2:30" x14ac:dyDescent="0.3">
      <c r="C1980" s="306" t="s">
        <v>249</v>
      </c>
      <c r="D1980" s="306" t="s">
        <v>4160</v>
      </c>
      <c r="E1980" s="306" t="s">
        <v>2271</v>
      </c>
      <c r="F1980" s="306" t="s">
        <v>2271</v>
      </c>
      <c r="G1980" s="306" t="s">
        <v>2271</v>
      </c>
      <c r="H1980" s="306" t="s">
        <v>2271</v>
      </c>
      <c r="I1980" s="306" t="s">
        <v>2271</v>
      </c>
      <c r="J1980" s="306" t="s">
        <v>2271</v>
      </c>
      <c r="K1980" s="306" t="s">
        <v>2271</v>
      </c>
      <c r="L1980" s="306" t="s">
        <v>2271</v>
      </c>
      <c r="M1980" s="306" t="s">
        <v>2271</v>
      </c>
      <c r="N1980" s="306" t="s">
        <v>2271</v>
      </c>
      <c r="O1980" s="306" t="s">
        <v>2271</v>
      </c>
      <c r="P1980" s="306" t="s">
        <v>2271</v>
      </c>
      <c r="Q1980" s="306" t="s">
        <v>2271</v>
      </c>
    </row>
    <row r="1981" spans="2:30" x14ac:dyDescent="0.3">
      <c r="C1981" s="306" t="s">
        <v>249</v>
      </c>
      <c r="D1981" s="306" t="s">
        <v>4161</v>
      </c>
      <c r="E1981" s="306" t="s">
        <v>2271</v>
      </c>
      <c r="F1981" s="306" t="s">
        <v>2271</v>
      </c>
      <c r="G1981" s="306" t="s">
        <v>2271</v>
      </c>
      <c r="H1981" s="306" t="s">
        <v>2271</v>
      </c>
      <c r="I1981" s="306" t="s">
        <v>2271</v>
      </c>
      <c r="J1981" s="306" t="s">
        <v>2271</v>
      </c>
      <c r="K1981" s="306" t="s">
        <v>2271</v>
      </c>
      <c r="L1981" s="306" t="s">
        <v>2271</v>
      </c>
      <c r="M1981" s="306" t="s">
        <v>2271</v>
      </c>
      <c r="N1981" s="306" t="s">
        <v>2271</v>
      </c>
      <c r="O1981" s="306" t="s">
        <v>2271</v>
      </c>
      <c r="P1981" s="306" t="s">
        <v>2271</v>
      </c>
      <c r="Q1981" s="306" t="s">
        <v>2271</v>
      </c>
    </row>
    <row r="1982" spans="2:30" x14ac:dyDescent="0.3">
      <c r="C1982" s="306" t="s">
        <v>249</v>
      </c>
      <c r="D1982" s="306" t="s">
        <v>4158</v>
      </c>
      <c r="E1982" s="306" t="s">
        <v>2271</v>
      </c>
      <c r="F1982" s="306" t="s">
        <v>2271</v>
      </c>
      <c r="G1982" s="306" t="s">
        <v>2271</v>
      </c>
      <c r="H1982" s="306" t="s">
        <v>2271</v>
      </c>
      <c r="I1982" s="306" t="s">
        <v>2271</v>
      </c>
      <c r="J1982" s="306" t="s">
        <v>2271</v>
      </c>
      <c r="K1982" s="306" t="s">
        <v>2271</v>
      </c>
      <c r="L1982" s="306" t="s">
        <v>2271</v>
      </c>
      <c r="M1982" s="306" t="s">
        <v>2271</v>
      </c>
      <c r="N1982" s="306" t="s">
        <v>2271</v>
      </c>
      <c r="O1982" s="306" t="s">
        <v>2271</v>
      </c>
      <c r="P1982" s="306" t="s">
        <v>2271</v>
      </c>
      <c r="Q1982" s="306" t="s">
        <v>2271</v>
      </c>
    </row>
    <row r="1983" spans="2:30" x14ac:dyDescent="0.3">
      <c r="C1983" s="306" t="s">
        <v>249</v>
      </c>
      <c r="D1983" s="306" t="s">
        <v>4159</v>
      </c>
      <c r="E1983" s="306" t="s">
        <v>2271</v>
      </c>
      <c r="F1983" s="306" t="s">
        <v>2271</v>
      </c>
      <c r="G1983" s="306" t="s">
        <v>2271</v>
      </c>
      <c r="H1983" s="306" t="s">
        <v>2271</v>
      </c>
      <c r="I1983" s="306" t="s">
        <v>2271</v>
      </c>
      <c r="J1983" s="306" t="s">
        <v>2271</v>
      </c>
      <c r="K1983" s="306" t="s">
        <v>2271</v>
      </c>
      <c r="L1983" s="306" t="s">
        <v>2271</v>
      </c>
      <c r="M1983" s="306" t="s">
        <v>2271</v>
      </c>
      <c r="N1983" s="306" t="s">
        <v>2271</v>
      </c>
      <c r="O1983" s="306" t="s">
        <v>2271</v>
      </c>
      <c r="P1983" s="306" t="s">
        <v>2271</v>
      </c>
      <c r="Q1983" s="306" t="s">
        <v>2271</v>
      </c>
    </row>
    <row r="1984" spans="2:30" x14ac:dyDescent="0.3">
      <c r="C1984" s="306" t="s">
        <v>250</v>
      </c>
      <c r="D1984" s="306" t="s">
        <v>4160</v>
      </c>
      <c r="E1984" s="306" t="s">
        <v>2271</v>
      </c>
      <c r="F1984" s="306" t="s">
        <v>2271</v>
      </c>
      <c r="G1984" s="306" t="s">
        <v>2271</v>
      </c>
      <c r="H1984" s="306" t="s">
        <v>2271</v>
      </c>
      <c r="I1984" s="306" t="s">
        <v>2271</v>
      </c>
      <c r="J1984" s="306" t="s">
        <v>2271</v>
      </c>
      <c r="K1984" s="306" t="s">
        <v>2271</v>
      </c>
      <c r="L1984" s="306" t="s">
        <v>2271</v>
      </c>
      <c r="M1984" s="306" t="s">
        <v>2271</v>
      </c>
      <c r="N1984" s="306" t="s">
        <v>2271</v>
      </c>
      <c r="O1984" s="306" t="s">
        <v>2271</v>
      </c>
      <c r="P1984" s="306" t="s">
        <v>2271</v>
      </c>
      <c r="Q1984" s="306" t="s">
        <v>2271</v>
      </c>
    </row>
    <row r="1985" spans="3:17" x14ac:dyDescent="0.3">
      <c r="C1985" s="306" t="s">
        <v>250</v>
      </c>
      <c r="D1985" s="306" t="s">
        <v>4161</v>
      </c>
      <c r="E1985" s="306" t="s">
        <v>2271</v>
      </c>
      <c r="F1985" s="306" t="s">
        <v>2271</v>
      </c>
      <c r="G1985" s="306" t="s">
        <v>2271</v>
      </c>
      <c r="H1985" s="306" t="s">
        <v>2271</v>
      </c>
      <c r="I1985" s="306" t="s">
        <v>2271</v>
      </c>
      <c r="J1985" s="306" t="s">
        <v>2271</v>
      </c>
      <c r="K1985" s="306" t="s">
        <v>2271</v>
      </c>
      <c r="L1985" s="306" t="s">
        <v>2271</v>
      </c>
      <c r="M1985" s="306" t="s">
        <v>2271</v>
      </c>
      <c r="N1985" s="306" t="s">
        <v>2271</v>
      </c>
      <c r="O1985" s="306" t="s">
        <v>2271</v>
      </c>
      <c r="P1985" s="306" t="s">
        <v>2271</v>
      </c>
      <c r="Q1985" s="306" t="s">
        <v>2271</v>
      </c>
    </row>
    <row r="1986" spans="3:17" x14ac:dyDescent="0.3">
      <c r="C1986" s="306" t="s">
        <v>250</v>
      </c>
      <c r="D1986" s="306" t="s">
        <v>4158</v>
      </c>
      <c r="E1986" s="306" t="s">
        <v>2271</v>
      </c>
      <c r="F1986" s="306" t="s">
        <v>2271</v>
      </c>
      <c r="G1986" s="306" t="s">
        <v>2271</v>
      </c>
      <c r="H1986" s="306" t="s">
        <v>2271</v>
      </c>
      <c r="I1986" s="306" t="s">
        <v>2271</v>
      </c>
      <c r="J1986" s="306" t="s">
        <v>2271</v>
      </c>
      <c r="K1986" s="306" t="s">
        <v>2271</v>
      </c>
      <c r="L1986" s="306" t="s">
        <v>2271</v>
      </c>
      <c r="M1986" s="306" t="s">
        <v>2271</v>
      </c>
      <c r="N1986" s="306" t="s">
        <v>2271</v>
      </c>
      <c r="O1986" s="306" t="s">
        <v>2271</v>
      </c>
      <c r="P1986" s="306" t="s">
        <v>2271</v>
      </c>
      <c r="Q1986" s="306" t="s">
        <v>2271</v>
      </c>
    </row>
    <row r="1987" spans="3:17" x14ac:dyDescent="0.3">
      <c r="C1987" s="306" t="s">
        <v>250</v>
      </c>
      <c r="D1987" s="306" t="s">
        <v>4159</v>
      </c>
      <c r="E1987" s="306" t="s">
        <v>2271</v>
      </c>
      <c r="F1987" s="306" t="s">
        <v>2271</v>
      </c>
      <c r="G1987" s="306" t="s">
        <v>2271</v>
      </c>
      <c r="H1987" s="306" t="s">
        <v>2271</v>
      </c>
      <c r="I1987" s="306" t="s">
        <v>2271</v>
      </c>
      <c r="J1987" s="306" t="s">
        <v>2271</v>
      </c>
      <c r="K1987" s="306" t="s">
        <v>2271</v>
      </c>
      <c r="L1987" s="306" t="s">
        <v>2271</v>
      </c>
      <c r="M1987" s="306" t="s">
        <v>2271</v>
      </c>
      <c r="N1987" s="306" t="s">
        <v>2271</v>
      </c>
      <c r="O1987" s="306" t="s">
        <v>2271</v>
      </c>
      <c r="P1987" s="306" t="s">
        <v>2271</v>
      </c>
      <c r="Q1987" s="306" t="s">
        <v>2271</v>
      </c>
    </row>
    <row r="1988" spans="3:17" x14ac:dyDescent="0.3">
      <c r="C1988" s="306" t="s">
        <v>251</v>
      </c>
      <c r="D1988" s="306" t="s">
        <v>4160</v>
      </c>
      <c r="E1988" s="306" t="s">
        <v>2271</v>
      </c>
      <c r="F1988" s="306" t="s">
        <v>2271</v>
      </c>
      <c r="G1988" s="306" t="s">
        <v>2271</v>
      </c>
      <c r="H1988" s="306" t="s">
        <v>2271</v>
      </c>
      <c r="I1988" s="306" t="s">
        <v>2271</v>
      </c>
      <c r="J1988" s="306" t="s">
        <v>2271</v>
      </c>
      <c r="K1988" s="306" t="s">
        <v>2271</v>
      </c>
      <c r="L1988" s="306" t="s">
        <v>2271</v>
      </c>
      <c r="M1988" s="306" t="s">
        <v>2271</v>
      </c>
      <c r="N1988" s="306" t="s">
        <v>2271</v>
      </c>
      <c r="O1988" s="306" t="s">
        <v>2271</v>
      </c>
      <c r="P1988" s="306" t="s">
        <v>2271</v>
      </c>
      <c r="Q1988" s="306" t="s">
        <v>2271</v>
      </c>
    </row>
    <row r="1989" spans="3:17" x14ac:dyDescent="0.3">
      <c r="C1989" s="306" t="s">
        <v>251</v>
      </c>
      <c r="D1989" s="306" t="s">
        <v>4161</v>
      </c>
      <c r="E1989" s="306" t="s">
        <v>2271</v>
      </c>
      <c r="F1989" s="306" t="s">
        <v>2271</v>
      </c>
      <c r="G1989" s="306" t="s">
        <v>2271</v>
      </c>
      <c r="H1989" s="306" t="s">
        <v>2271</v>
      </c>
      <c r="I1989" s="306" t="s">
        <v>2271</v>
      </c>
      <c r="J1989" s="306" t="s">
        <v>2271</v>
      </c>
      <c r="K1989" s="306" t="s">
        <v>2271</v>
      </c>
      <c r="L1989" s="306" t="s">
        <v>2271</v>
      </c>
      <c r="M1989" s="306" t="s">
        <v>2271</v>
      </c>
      <c r="N1989" s="306" t="s">
        <v>2271</v>
      </c>
      <c r="O1989" s="306" t="s">
        <v>2271</v>
      </c>
      <c r="P1989" s="306" t="s">
        <v>2271</v>
      </c>
      <c r="Q1989" s="306" t="s">
        <v>2271</v>
      </c>
    </row>
    <row r="1990" spans="3:17" x14ac:dyDescent="0.3">
      <c r="C1990" s="306" t="s">
        <v>251</v>
      </c>
      <c r="D1990" s="306" t="s">
        <v>4158</v>
      </c>
      <c r="E1990" s="306" t="s">
        <v>2271</v>
      </c>
      <c r="F1990" s="306" t="s">
        <v>2271</v>
      </c>
      <c r="G1990" s="306" t="s">
        <v>2271</v>
      </c>
      <c r="H1990" s="306" t="s">
        <v>2271</v>
      </c>
      <c r="I1990" s="306" t="s">
        <v>2271</v>
      </c>
      <c r="J1990" s="306" t="s">
        <v>2271</v>
      </c>
      <c r="K1990" s="306" t="s">
        <v>2271</v>
      </c>
      <c r="L1990" s="306" t="s">
        <v>2271</v>
      </c>
      <c r="M1990" s="306" t="s">
        <v>2271</v>
      </c>
      <c r="N1990" s="306" t="s">
        <v>2271</v>
      </c>
      <c r="O1990" s="306" t="s">
        <v>2271</v>
      </c>
      <c r="P1990" s="306" t="s">
        <v>2271</v>
      </c>
      <c r="Q1990" s="306" t="s">
        <v>2271</v>
      </c>
    </row>
    <row r="1991" spans="3:17" x14ac:dyDescent="0.3">
      <c r="C1991" s="306" t="s">
        <v>251</v>
      </c>
      <c r="D1991" s="306" t="s">
        <v>4159</v>
      </c>
      <c r="E1991" s="306" t="s">
        <v>2271</v>
      </c>
      <c r="F1991" s="306" t="s">
        <v>2271</v>
      </c>
      <c r="G1991" s="306" t="s">
        <v>2271</v>
      </c>
      <c r="H1991" s="306" t="s">
        <v>2271</v>
      </c>
      <c r="I1991" s="306" t="s">
        <v>2271</v>
      </c>
      <c r="J1991" s="306" t="s">
        <v>2271</v>
      </c>
      <c r="K1991" s="306" t="s">
        <v>2271</v>
      </c>
      <c r="L1991" s="306" t="s">
        <v>2271</v>
      </c>
      <c r="M1991" s="306" t="s">
        <v>2271</v>
      </c>
      <c r="N1991" s="306" t="s">
        <v>2271</v>
      </c>
      <c r="O1991" s="306" t="s">
        <v>2271</v>
      </c>
      <c r="P1991" s="306" t="s">
        <v>2271</v>
      </c>
      <c r="Q1991" s="306" t="s">
        <v>2271</v>
      </c>
    </row>
    <row r="1992" spans="3:17" x14ac:dyDescent="0.3">
      <c r="C1992" s="306" t="s">
        <v>252</v>
      </c>
      <c r="D1992" s="306" t="s">
        <v>4160</v>
      </c>
      <c r="E1992" s="306" t="s">
        <v>2271</v>
      </c>
      <c r="F1992" s="306" t="s">
        <v>2271</v>
      </c>
      <c r="G1992" s="306" t="s">
        <v>2271</v>
      </c>
      <c r="H1992" s="306" t="s">
        <v>2271</v>
      </c>
      <c r="I1992" s="306" t="s">
        <v>2271</v>
      </c>
      <c r="J1992" s="306" t="s">
        <v>2271</v>
      </c>
      <c r="K1992" s="306" t="s">
        <v>2271</v>
      </c>
      <c r="L1992" s="306" t="s">
        <v>2271</v>
      </c>
      <c r="M1992" s="306" t="s">
        <v>2271</v>
      </c>
      <c r="N1992" s="306" t="s">
        <v>2271</v>
      </c>
      <c r="O1992" s="306" t="s">
        <v>2271</v>
      </c>
      <c r="P1992" s="306" t="s">
        <v>2271</v>
      </c>
      <c r="Q1992" s="306" t="s">
        <v>2271</v>
      </c>
    </row>
    <row r="1993" spans="3:17" x14ac:dyDescent="0.3">
      <c r="C1993" s="306" t="s">
        <v>252</v>
      </c>
      <c r="D1993" s="306" t="s">
        <v>4161</v>
      </c>
      <c r="E1993" s="306" t="s">
        <v>2271</v>
      </c>
      <c r="F1993" s="306" t="s">
        <v>2271</v>
      </c>
      <c r="G1993" s="306" t="s">
        <v>2271</v>
      </c>
      <c r="H1993" s="306" t="s">
        <v>2271</v>
      </c>
      <c r="I1993" s="306" t="s">
        <v>2271</v>
      </c>
      <c r="J1993" s="306" t="s">
        <v>2271</v>
      </c>
      <c r="K1993" s="306" t="s">
        <v>2271</v>
      </c>
      <c r="L1993" s="306" t="s">
        <v>2271</v>
      </c>
      <c r="M1993" s="306" t="s">
        <v>2271</v>
      </c>
      <c r="N1993" s="306" t="s">
        <v>2271</v>
      </c>
      <c r="O1993" s="306" t="s">
        <v>2271</v>
      </c>
      <c r="P1993" s="306" t="s">
        <v>2271</v>
      </c>
      <c r="Q1993" s="306" t="s">
        <v>2271</v>
      </c>
    </row>
    <row r="1994" spans="3:17" x14ac:dyDescent="0.3">
      <c r="C1994" s="306" t="s">
        <v>252</v>
      </c>
      <c r="D1994" s="306" t="s">
        <v>4158</v>
      </c>
      <c r="E1994" s="306" t="s">
        <v>2271</v>
      </c>
      <c r="F1994" s="306" t="s">
        <v>2271</v>
      </c>
      <c r="G1994" s="306" t="s">
        <v>2271</v>
      </c>
      <c r="H1994" s="306" t="s">
        <v>2271</v>
      </c>
      <c r="I1994" s="306" t="s">
        <v>2271</v>
      </c>
      <c r="J1994" s="306" t="s">
        <v>2271</v>
      </c>
      <c r="K1994" s="306" t="s">
        <v>2271</v>
      </c>
      <c r="L1994" s="306" t="s">
        <v>2271</v>
      </c>
      <c r="M1994" s="306" t="s">
        <v>2271</v>
      </c>
      <c r="N1994" s="306" t="s">
        <v>2271</v>
      </c>
      <c r="O1994" s="306" t="s">
        <v>2271</v>
      </c>
      <c r="P1994" s="306" t="s">
        <v>2271</v>
      </c>
      <c r="Q1994" s="306" t="s">
        <v>2271</v>
      </c>
    </row>
    <row r="1995" spans="3:17" x14ac:dyDescent="0.3">
      <c r="C1995" s="306" t="s">
        <v>252</v>
      </c>
      <c r="D1995" s="306" t="s">
        <v>4159</v>
      </c>
      <c r="E1995" s="306" t="s">
        <v>2271</v>
      </c>
      <c r="F1995" s="306" t="s">
        <v>2271</v>
      </c>
      <c r="G1995" s="306" t="s">
        <v>2271</v>
      </c>
      <c r="H1995" s="306" t="s">
        <v>2271</v>
      </c>
      <c r="I1995" s="306" t="s">
        <v>2271</v>
      </c>
      <c r="J1995" s="306" t="s">
        <v>2271</v>
      </c>
      <c r="K1995" s="306" t="s">
        <v>2271</v>
      </c>
      <c r="L1995" s="306" t="s">
        <v>2271</v>
      </c>
      <c r="M1995" s="306" t="s">
        <v>2271</v>
      </c>
      <c r="N1995" s="306" t="s">
        <v>2271</v>
      </c>
      <c r="O1995" s="306" t="s">
        <v>2271</v>
      </c>
      <c r="P1995" s="306" t="s">
        <v>2271</v>
      </c>
      <c r="Q1995" s="306" t="s">
        <v>2271</v>
      </c>
    </row>
    <row r="1996" spans="3:17" x14ac:dyDescent="0.3">
      <c r="C1996" s="306" t="s">
        <v>253</v>
      </c>
      <c r="D1996" s="306" t="s">
        <v>4160</v>
      </c>
      <c r="E1996" s="306" t="s">
        <v>2271</v>
      </c>
      <c r="F1996" s="306" t="s">
        <v>2271</v>
      </c>
      <c r="G1996" s="306" t="s">
        <v>2271</v>
      </c>
      <c r="H1996" s="306" t="s">
        <v>2271</v>
      </c>
      <c r="I1996" s="306" t="s">
        <v>2271</v>
      </c>
      <c r="J1996" s="306" t="s">
        <v>2271</v>
      </c>
      <c r="K1996" s="306" t="s">
        <v>2271</v>
      </c>
      <c r="L1996" s="306" t="s">
        <v>2271</v>
      </c>
      <c r="M1996" s="306" t="s">
        <v>2271</v>
      </c>
      <c r="N1996" s="306" t="s">
        <v>2271</v>
      </c>
      <c r="O1996" s="306" t="s">
        <v>2271</v>
      </c>
      <c r="P1996" s="306" t="s">
        <v>2271</v>
      </c>
      <c r="Q1996" s="306" t="s">
        <v>2271</v>
      </c>
    </row>
    <row r="1997" spans="3:17" x14ac:dyDescent="0.3">
      <c r="C1997" s="306" t="s">
        <v>253</v>
      </c>
      <c r="D1997" s="306" t="s">
        <v>4161</v>
      </c>
      <c r="E1997" s="306" t="s">
        <v>2271</v>
      </c>
      <c r="F1997" s="306" t="s">
        <v>2271</v>
      </c>
      <c r="G1997" s="306" t="s">
        <v>2271</v>
      </c>
      <c r="H1997" s="306" t="s">
        <v>2271</v>
      </c>
      <c r="I1997" s="306" t="s">
        <v>2271</v>
      </c>
      <c r="J1997" s="306" t="s">
        <v>2271</v>
      </c>
      <c r="K1997" s="306" t="s">
        <v>2271</v>
      </c>
      <c r="L1997" s="306" t="s">
        <v>2271</v>
      </c>
      <c r="M1997" s="306" t="s">
        <v>2271</v>
      </c>
      <c r="N1997" s="306" t="s">
        <v>2271</v>
      </c>
      <c r="O1997" s="306" t="s">
        <v>2271</v>
      </c>
      <c r="P1997" s="306" t="s">
        <v>2271</v>
      </c>
      <c r="Q1997" s="306" t="s">
        <v>2271</v>
      </c>
    </row>
    <row r="1998" spans="3:17" x14ac:dyDescent="0.3">
      <c r="C1998" s="306" t="s">
        <v>253</v>
      </c>
      <c r="D1998" s="306" t="s">
        <v>4158</v>
      </c>
      <c r="E1998" s="306" t="s">
        <v>2271</v>
      </c>
      <c r="F1998" s="306" t="s">
        <v>2271</v>
      </c>
      <c r="G1998" s="306" t="s">
        <v>2271</v>
      </c>
      <c r="H1998" s="306" t="s">
        <v>2271</v>
      </c>
      <c r="I1998" s="306" t="s">
        <v>2271</v>
      </c>
      <c r="J1998" s="306" t="s">
        <v>2271</v>
      </c>
      <c r="K1998" s="306" t="s">
        <v>2271</v>
      </c>
      <c r="L1998" s="306" t="s">
        <v>2271</v>
      </c>
      <c r="M1998" s="306" t="s">
        <v>2271</v>
      </c>
      <c r="N1998" s="306" t="s">
        <v>2271</v>
      </c>
      <c r="O1998" s="306" t="s">
        <v>2271</v>
      </c>
      <c r="P1998" s="306" t="s">
        <v>2271</v>
      </c>
      <c r="Q1998" s="306" t="s">
        <v>2271</v>
      </c>
    </row>
    <row r="1999" spans="3:17" x14ac:dyDescent="0.3">
      <c r="C1999" s="306" t="s">
        <v>253</v>
      </c>
      <c r="D1999" s="306" t="s">
        <v>4159</v>
      </c>
      <c r="E1999" s="306" t="s">
        <v>2271</v>
      </c>
      <c r="F1999" s="306" t="s">
        <v>2271</v>
      </c>
      <c r="G1999" s="306" t="s">
        <v>2271</v>
      </c>
      <c r="H1999" s="306" t="s">
        <v>2271</v>
      </c>
      <c r="I1999" s="306" t="s">
        <v>2271</v>
      </c>
      <c r="J1999" s="306" t="s">
        <v>2271</v>
      </c>
      <c r="K1999" s="306" t="s">
        <v>2271</v>
      </c>
      <c r="L1999" s="306" t="s">
        <v>2271</v>
      </c>
      <c r="M1999" s="306" t="s">
        <v>2271</v>
      </c>
      <c r="N1999" s="306" t="s">
        <v>2271</v>
      </c>
      <c r="O1999" s="306" t="s">
        <v>2271</v>
      </c>
      <c r="P1999" s="306" t="s">
        <v>2271</v>
      </c>
      <c r="Q1999" s="306" t="s">
        <v>2271</v>
      </c>
    </row>
    <row r="2000" spans="3:17" x14ac:dyDescent="0.3">
      <c r="C2000" s="306" t="s">
        <v>254</v>
      </c>
      <c r="D2000" s="306" t="s">
        <v>4160</v>
      </c>
      <c r="E2000" s="306" t="s">
        <v>2271</v>
      </c>
      <c r="F2000" s="306" t="s">
        <v>2271</v>
      </c>
      <c r="G2000" s="306" t="s">
        <v>2271</v>
      </c>
      <c r="H2000" s="306" t="s">
        <v>2271</v>
      </c>
      <c r="I2000" s="306" t="s">
        <v>2271</v>
      </c>
      <c r="J2000" s="306" t="s">
        <v>2271</v>
      </c>
      <c r="K2000" s="306" t="s">
        <v>2271</v>
      </c>
      <c r="L2000" s="306" t="s">
        <v>2271</v>
      </c>
      <c r="M2000" s="306" t="s">
        <v>2271</v>
      </c>
      <c r="N2000" s="306" t="s">
        <v>2271</v>
      </c>
      <c r="O2000" s="306" t="s">
        <v>2271</v>
      </c>
      <c r="P2000" s="306" t="s">
        <v>2271</v>
      </c>
      <c r="Q2000" s="306" t="s">
        <v>2271</v>
      </c>
    </row>
    <row r="2001" spans="3:17" x14ac:dyDescent="0.3">
      <c r="C2001" s="306" t="s">
        <v>254</v>
      </c>
      <c r="D2001" s="306" t="s">
        <v>4161</v>
      </c>
      <c r="E2001" s="306" t="s">
        <v>2271</v>
      </c>
      <c r="F2001" s="306" t="s">
        <v>2271</v>
      </c>
      <c r="G2001" s="306" t="s">
        <v>2271</v>
      </c>
      <c r="H2001" s="306" t="s">
        <v>2271</v>
      </c>
      <c r="I2001" s="306" t="s">
        <v>2271</v>
      </c>
      <c r="J2001" s="306" t="s">
        <v>2271</v>
      </c>
      <c r="K2001" s="306" t="s">
        <v>2271</v>
      </c>
      <c r="L2001" s="306" t="s">
        <v>2271</v>
      </c>
      <c r="M2001" s="306" t="s">
        <v>2271</v>
      </c>
      <c r="N2001" s="306" t="s">
        <v>2271</v>
      </c>
      <c r="O2001" s="306" t="s">
        <v>2271</v>
      </c>
      <c r="P2001" s="306" t="s">
        <v>2271</v>
      </c>
      <c r="Q2001" s="306" t="s">
        <v>2271</v>
      </c>
    </row>
    <row r="2002" spans="3:17" x14ac:dyDescent="0.3">
      <c r="C2002" s="306" t="s">
        <v>254</v>
      </c>
      <c r="D2002" s="306" t="s">
        <v>4158</v>
      </c>
      <c r="E2002" s="306" t="s">
        <v>2271</v>
      </c>
      <c r="F2002" s="306" t="s">
        <v>2271</v>
      </c>
      <c r="G2002" s="306" t="s">
        <v>2271</v>
      </c>
      <c r="H2002" s="306" t="s">
        <v>2271</v>
      </c>
      <c r="I2002" s="306" t="s">
        <v>2271</v>
      </c>
      <c r="J2002" s="306" t="s">
        <v>2271</v>
      </c>
      <c r="K2002" s="306" t="s">
        <v>2271</v>
      </c>
      <c r="L2002" s="306" t="s">
        <v>2271</v>
      </c>
      <c r="M2002" s="306" t="s">
        <v>2271</v>
      </c>
      <c r="N2002" s="306" t="s">
        <v>2271</v>
      </c>
      <c r="O2002" s="306" t="s">
        <v>2271</v>
      </c>
      <c r="P2002" s="306" t="s">
        <v>2271</v>
      </c>
      <c r="Q2002" s="306" t="s">
        <v>2271</v>
      </c>
    </row>
    <row r="2003" spans="3:17" x14ac:dyDescent="0.3">
      <c r="C2003" s="306" t="s">
        <v>254</v>
      </c>
      <c r="D2003" s="306" t="s">
        <v>4159</v>
      </c>
      <c r="E2003" s="306" t="s">
        <v>2271</v>
      </c>
      <c r="F2003" s="306" t="s">
        <v>2271</v>
      </c>
      <c r="G2003" s="306" t="s">
        <v>2271</v>
      </c>
      <c r="H2003" s="306" t="s">
        <v>2271</v>
      </c>
      <c r="I2003" s="306" t="s">
        <v>2271</v>
      </c>
      <c r="J2003" s="306" t="s">
        <v>2271</v>
      </c>
      <c r="K2003" s="306" t="s">
        <v>2271</v>
      </c>
      <c r="L2003" s="306" t="s">
        <v>2271</v>
      </c>
      <c r="M2003" s="306" t="s">
        <v>2271</v>
      </c>
      <c r="N2003" s="306" t="s">
        <v>2271</v>
      </c>
      <c r="O2003" s="306" t="s">
        <v>2271</v>
      </c>
      <c r="P2003" s="306" t="s">
        <v>2271</v>
      </c>
      <c r="Q2003" s="306" t="s">
        <v>2271</v>
      </c>
    </row>
    <row r="2004" spans="3:17" x14ac:dyDescent="0.3">
      <c r="C2004" s="306" t="s">
        <v>255</v>
      </c>
      <c r="D2004" s="306" t="s">
        <v>4160</v>
      </c>
      <c r="E2004" s="306" t="s">
        <v>2271</v>
      </c>
      <c r="F2004" s="306" t="s">
        <v>2271</v>
      </c>
      <c r="G2004" s="306" t="s">
        <v>2271</v>
      </c>
      <c r="H2004" s="306" t="s">
        <v>2271</v>
      </c>
      <c r="I2004" s="306" t="s">
        <v>2271</v>
      </c>
      <c r="J2004" s="306" t="s">
        <v>2271</v>
      </c>
      <c r="K2004" s="306" t="s">
        <v>2271</v>
      </c>
      <c r="L2004" s="306" t="s">
        <v>2271</v>
      </c>
      <c r="M2004" s="306" t="s">
        <v>2271</v>
      </c>
      <c r="N2004" s="306" t="s">
        <v>2271</v>
      </c>
      <c r="O2004" s="306" t="s">
        <v>2271</v>
      </c>
      <c r="P2004" s="306" t="s">
        <v>2271</v>
      </c>
      <c r="Q2004" s="306" t="s">
        <v>2271</v>
      </c>
    </row>
    <row r="2005" spans="3:17" x14ac:dyDescent="0.3">
      <c r="C2005" s="306" t="s">
        <v>255</v>
      </c>
      <c r="D2005" s="306" t="s">
        <v>4161</v>
      </c>
      <c r="E2005" s="306" t="s">
        <v>2271</v>
      </c>
      <c r="F2005" s="306" t="s">
        <v>2271</v>
      </c>
      <c r="G2005" s="306" t="s">
        <v>2271</v>
      </c>
      <c r="H2005" s="306" t="s">
        <v>2271</v>
      </c>
      <c r="I2005" s="306" t="s">
        <v>2271</v>
      </c>
      <c r="J2005" s="306" t="s">
        <v>2271</v>
      </c>
      <c r="K2005" s="306" t="s">
        <v>2271</v>
      </c>
      <c r="L2005" s="306" t="s">
        <v>2271</v>
      </c>
      <c r="M2005" s="306" t="s">
        <v>2271</v>
      </c>
      <c r="N2005" s="306" t="s">
        <v>2271</v>
      </c>
      <c r="O2005" s="306" t="s">
        <v>2271</v>
      </c>
      <c r="P2005" s="306" t="s">
        <v>2271</v>
      </c>
      <c r="Q2005" s="306" t="s">
        <v>2271</v>
      </c>
    </row>
    <row r="2006" spans="3:17" x14ac:dyDescent="0.3">
      <c r="C2006" s="306" t="s">
        <v>255</v>
      </c>
      <c r="D2006" s="306" t="s">
        <v>4158</v>
      </c>
      <c r="E2006" s="306" t="s">
        <v>2271</v>
      </c>
      <c r="F2006" s="306" t="s">
        <v>2271</v>
      </c>
      <c r="G2006" s="306" t="s">
        <v>2271</v>
      </c>
      <c r="H2006" s="306" t="s">
        <v>2271</v>
      </c>
      <c r="I2006" s="306" t="s">
        <v>2271</v>
      </c>
      <c r="J2006" s="306" t="s">
        <v>2271</v>
      </c>
      <c r="K2006" s="306" t="s">
        <v>2271</v>
      </c>
      <c r="L2006" s="306" t="s">
        <v>2271</v>
      </c>
      <c r="M2006" s="306" t="s">
        <v>2271</v>
      </c>
      <c r="N2006" s="306" t="s">
        <v>2271</v>
      </c>
      <c r="O2006" s="306" t="s">
        <v>2271</v>
      </c>
      <c r="P2006" s="306" t="s">
        <v>2271</v>
      </c>
      <c r="Q2006" s="306" t="s">
        <v>2271</v>
      </c>
    </row>
    <row r="2007" spans="3:17" x14ac:dyDescent="0.3">
      <c r="C2007" s="306" t="s">
        <v>255</v>
      </c>
      <c r="D2007" s="306" t="s">
        <v>4159</v>
      </c>
      <c r="E2007" s="306" t="s">
        <v>2271</v>
      </c>
      <c r="F2007" s="306" t="s">
        <v>2271</v>
      </c>
      <c r="G2007" s="306" t="s">
        <v>2271</v>
      </c>
      <c r="H2007" s="306" t="s">
        <v>2271</v>
      </c>
      <c r="I2007" s="306" t="s">
        <v>2271</v>
      </c>
      <c r="J2007" s="306" t="s">
        <v>2271</v>
      </c>
      <c r="K2007" s="306" t="s">
        <v>2271</v>
      </c>
      <c r="L2007" s="306" t="s">
        <v>2271</v>
      </c>
      <c r="M2007" s="306" t="s">
        <v>2271</v>
      </c>
      <c r="N2007" s="306" t="s">
        <v>2271</v>
      </c>
      <c r="O2007" s="306" t="s">
        <v>2271</v>
      </c>
      <c r="P2007" s="306" t="s">
        <v>2271</v>
      </c>
      <c r="Q2007" s="306" t="s">
        <v>2271</v>
      </c>
    </row>
    <row r="2008" spans="3:17" x14ac:dyDescent="0.3">
      <c r="C2008" s="306" t="s">
        <v>256</v>
      </c>
      <c r="D2008" s="306" t="s">
        <v>4160</v>
      </c>
      <c r="E2008" s="306" t="s">
        <v>2271</v>
      </c>
      <c r="F2008" s="306" t="s">
        <v>2271</v>
      </c>
      <c r="G2008" s="306" t="s">
        <v>2271</v>
      </c>
      <c r="H2008" s="306" t="s">
        <v>2271</v>
      </c>
      <c r="I2008" s="306" t="s">
        <v>2271</v>
      </c>
      <c r="J2008" s="306" t="s">
        <v>2271</v>
      </c>
      <c r="K2008" s="306" t="s">
        <v>2271</v>
      </c>
      <c r="L2008" s="306" t="s">
        <v>2271</v>
      </c>
      <c r="M2008" s="306" t="s">
        <v>2271</v>
      </c>
      <c r="N2008" s="306" t="s">
        <v>2271</v>
      </c>
      <c r="O2008" s="306" t="s">
        <v>2271</v>
      </c>
      <c r="P2008" s="306" t="s">
        <v>2271</v>
      </c>
      <c r="Q2008" s="306" t="s">
        <v>2271</v>
      </c>
    </row>
    <row r="2009" spans="3:17" x14ac:dyDescent="0.3">
      <c r="C2009" s="306" t="s">
        <v>256</v>
      </c>
      <c r="D2009" s="306" t="s">
        <v>4161</v>
      </c>
      <c r="E2009" s="306" t="s">
        <v>2271</v>
      </c>
      <c r="F2009" s="306" t="s">
        <v>2271</v>
      </c>
      <c r="G2009" s="306" t="s">
        <v>2271</v>
      </c>
      <c r="H2009" s="306" t="s">
        <v>2271</v>
      </c>
      <c r="I2009" s="306" t="s">
        <v>2271</v>
      </c>
      <c r="J2009" s="306" t="s">
        <v>2271</v>
      </c>
      <c r="K2009" s="306" t="s">
        <v>2271</v>
      </c>
      <c r="L2009" s="306" t="s">
        <v>2271</v>
      </c>
      <c r="M2009" s="306" t="s">
        <v>2271</v>
      </c>
      <c r="N2009" s="306" t="s">
        <v>2271</v>
      </c>
      <c r="O2009" s="306" t="s">
        <v>2271</v>
      </c>
      <c r="P2009" s="306" t="s">
        <v>2271</v>
      </c>
      <c r="Q2009" s="306" t="s">
        <v>2271</v>
      </c>
    </row>
    <row r="2010" spans="3:17" x14ac:dyDescent="0.3">
      <c r="C2010" s="306" t="s">
        <v>256</v>
      </c>
      <c r="D2010" s="306" t="s">
        <v>4158</v>
      </c>
      <c r="E2010" s="306" t="s">
        <v>2271</v>
      </c>
      <c r="F2010" s="306" t="s">
        <v>2271</v>
      </c>
      <c r="G2010" s="306" t="s">
        <v>2271</v>
      </c>
      <c r="H2010" s="306" t="s">
        <v>2271</v>
      </c>
      <c r="I2010" s="306" t="s">
        <v>2271</v>
      </c>
      <c r="J2010" s="306" t="s">
        <v>2271</v>
      </c>
      <c r="K2010" s="306" t="s">
        <v>2271</v>
      </c>
      <c r="L2010" s="306" t="s">
        <v>2271</v>
      </c>
      <c r="M2010" s="306" t="s">
        <v>2271</v>
      </c>
      <c r="N2010" s="306" t="s">
        <v>2271</v>
      </c>
      <c r="O2010" s="306" t="s">
        <v>2271</v>
      </c>
      <c r="P2010" s="306" t="s">
        <v>2271</v>
      </c>
      <c r="Q2010" s="306" t="s">
        <v>2271</v>
      </c>
    </row>
    <row r="2011" spans="3:17" x14ac:dyDescent="0.3">
      <c r="C2011" s="306" t="s">
        <v>256</v>
      </c>
      <c r="D2011" s="306" t="s">
        <v>4159</v>
      </c>
      <c r="E2011" s="306" t="s">
        <v>2271</v>
      </c>
      <c r="F2011" s="306" t="s">
        <v>2271</v>
      </c>
      <c r="G2011" s="306" t="s">
        <v>2271</v>
      </c>
      <c r="H2011" s="306" t="s">
        <v>2271</v>
      </c>
      <c r="I2011" s="306" t="s">
        <v>2271</v>
      </c>
      <c r="J2011" s="306" t="s">
        <v>2271</v>
      </c>
      <c r="K2011" s="306" t="s">
        <v>2271</v>
      </c>
      <c r="L2011" s="306" t="s">
        <v>2271</v>
      </c>
      <c r="M2011" s="306" t="s">
        <v>2271</v>
      </c>
      <c r="N2011" s="306" t="s">
        <v>2271</v>
      </c>
      <c r="O2011" s="306" t="s">
        <v>2271</v>
      </c>
      <c r="P2011" s="306" t="s">
        <v>2271</v>
      </c>
      <c r="Q2011" s="306" t="s">
        <v>2271</v>
      </c>
    </row>
    <row r="2012" spans="3:17" x14ac:dyDescent="0.3">
      <c r="C2012" s="306" t="s">
        <v>257</v>
      </c>
      <c r="D2012" s="306" t="s">
        <v>4160</v>
      </c>
      <c r="E2012" s="306" t="s">
        <v>2271</v>
      </c>
      <c r="F2012" s="306" t="s">
        <v>2271</v>
      </c>
      <c r="G2012" s="306" t="s">
        <v>2271</v>
      </c>
      <c r="H2012" s="306" t="s">
        <v>2271</v>
      </c>
      <c r="I2012" s="306" t="s">
        <v>2271</v>
      </c>
      <c r="J2012" s="306" t="s">
        <v>2271</v>
      </c>
      <c r="K2012" s="306" t="s">
        <v>2271</v>
      </c>
      <c r="L2012" s="306" t="s">
        <v>2271</v>
      </c>
      <c r="M2012" s="306" t="s">
        <v>2271</v>
      </c>
      <c r="N2012" s="306" t="s">
        <v>2271</v>
      </c>
      <c r="O2012" s="306" t="s">
        <v>2271</v>
      </c>
      <c r="P2012" s="306" t="s">
        <v>2271</v>
      </c>
      <c r="Q2012" s="306" t="s">
        <v>2271</v>
      </c>
    </row>
    <row r="2013" spans="3:17" x14ac:dyDescent="0.3">
      <c r="C2013" s="306" t="s">
        <v>257</v>
      </c>
      <c r="D2013" s="306" t="s">
        <v>4161</v>
      </c>
      <c r="E2013" s="306" t="s">
        <v>2271</v>
      </c>
      <c r="F2013" s="306" t="s">
        <v>2271</v>
      </c>
      <c r="G2013" s="306" t="s">
        <v>2271</v>
      </c>
      <c r="H2013" s="306" t="s">
        <v>2271</v>
      </c>
      <c r="I2013" s="306" t="s">
        <v>2271</v>
      </c>
      <c r="J2013" s="306" t="s">
        <v>2271</v>
      </c>
      <c r="K2013" s="306" t="s">
        <v>2271</v>
      </c>
      <c r="L2013" s="306" t="s">
        <v>2271</v>
      </c>
      <c r="M2013" s="306" t="s">
        <v>2271</v>
      </c>
      <c r="N2013" s="306" t="s">
        <v>2271</v>
      </c>
      <c r="O2013" s="306" t="s">
        <v>2271</v>
      </c>
      <c r="P2013" s="306" t="s">
        <v>2271</v>
      </c>
      <c r="Q2013" s="306" t="s">
        <v>2271</v>
      </c>
    </row>
    <row r="2014" spans="3:17" x14ac:dyDescent="0.3">
      <c r="C2014" s="306" t="s">
        <v>257</v>
      </c>
      <c r="D2014" s="306" t="s">
        <v>4158</v>
      </c>
      <c r="E2014" s="306" t="s">
        <v>2271</v>
      </c>
      <c r="F2014" s="306" t="s">
        <v>2271</v>
      </c>
      <c r="G2014" s="306" t="s">
        <v>2271</v>
      </c>
      <c r="H2014" s="306" t="s">
        <v>2271</v>
      </c>
      <c r="I2014" s="306" t="s">
        <v>2271</v>
      </c>
      <c r="J2014" s="306" t="s">
        <v>2271</v>
      </c>
      <c r="K2014" s="306" t="s">
        <v>2271</v>
      </c>
      <c r="L2014" s="306" t="s">
        <v>2271</v>
      </c>
      <c r="M2014" s="306" t="s">
        <v>2271</v>
      </c>
      <c r="N2014" s="306" t="s">
        <v>2271</v>
      </c>
      <c r="O2014" s="306" t="s">
        <v>2271</v>
      </c>
      <c r="P2014" s="306" t="s">
        <v>2271</v>
      </c>
      <c r="Q2014" s="306" t="s">
        <v>2271</v>
      </c>
    </row>
    <row r="2015" spans="3:17" x14ac:dyDescent="0.3">
      <c r="C2015" s="306" t="s">
        <v>257</v>
      </c>
      <c r="D2015" s="306" t="s">
        <v>4159</v>
      </c>
      <c r="E2015" s="306" t="s">
        <v>2271</v>
      </c>
      <c r="F2015" s="306" t="s">
        <v>2271</v>
      </c>
      <c r="G2015" s="306" t="s">
        <v>2271</v>
      </c>
      <c r="H2015" s="306" t="s">
        <v>2271</v>
      </c>
      <c r="I2015" s="306" t="s">
        <v>2271</v>
      </c>
      <c r="J2015" s="306" t="s">
        <v>2271</v>
      </c>
      <c r="K2015" s="306" t="s">
        <v>2271</v>
      </c>
      <c r="L2015" s="306" t="s">
        <v>2271</v>
      </c>
      <c r="M2015" s="306" t="s">
        <v>2271</v>
      </c>
      <c r="N2015" s="306" t="s">
        <v>2271</v>
      </c>
      <c r="O2015" s="306" t="s">
        <v>2271</v>
      </c>
      <c r="P2015" s="306" t="s">
        <v>2271</v>
      </c>
      <c r="Q2015" s="306" t="s">
        <v>2271</v>
      </c>
    </row>
    <row r="2016" spans="3:17" x14ac:dyDescent="0.3">
      <c r="C2016" s="306" t="s">
        <v>258</v>
      </c>
      <c r="D2016" s="306" t="s">
        <v>4160</v>
      </c>
      <c r="E2016" s="306" t="s">
        <v>2271</v>
      </c>
      <c r="F2016" s="306" t="s">
        <v>2271</v>
      </c>
      <c r="G2016" s="306" t="s">
        <v>2271</v>
      </c>
      <c r="H2016" s="306" t="s">
        <v>2271</v>
      </c>
      <c r="I2016" s="306" t="s">
        <v>2271</v>
      </c>
      <c r="J2016" s="306" t="s">
        <v>2271</v>
      </c>
      <c r="K2016" s="306" t="s">
        <v>2271</v>
      </c>
      <c r="L2016" s="306" t="s">
        <v>2271</v>
      </c>
      <c r="M2016" s="306" t="s">
        <v>2271</v>
      </c>
      <c r="N2016" s="306" t="s">
        <v>2271</v>
      </c>
      <c r="O2016" s="306" t="s">
        <v>2271</v>
      </c>
      <c r="P2016" s="306" t="s">
        <v>2271</v>
      </c>
      <c r="Q2016" s="306" t="s">
        <v>2271</v>
      </c>
    </row>
    <row r="2017" spans="3:17" x14ac:dyDescent="0.3">
      <c r="C2017" s="306" t="s">
        <v>258</v>
      </c>
      <c r="D2017" s="306" t="s">
        <v>4161</v>
      </c>
      <c r="E2017" s="306" t="s">
        <v>2271</v>
      </c>
      <c r="F2017" s="306" t="s">
        <v>2271</v>
      </c>
      <c r="G2017" s="306" t="s">
        <v>2271</v>
      </c>
      <c r="H2017" s="306" t="s">
        <v>2271</v>
      </c>
      <c r="I2017" s="306" t="s">
        <v>2271</v>
      </c>
      <c r="J2017" s="306" t="s">
        <v>2271</v>
      </c>
      <c r="K2017" s="306" t="s">
        <v>2271</v>
      </c>
      <c r="L2017" s="306" t="s">
        <v>2271</v>
      </c>
      <c r="M2017" s="306" t="s">
        <v>2271</v>
      </c>
      <c r="N2017" s="306" t="s">
        <v>2271</v>
      </c>
      <c r="O2017" s="306" t="s">
        <v>2271</v>
      </c>
      <c r="P2017" s="306" t="s">
        <v>2271</v>
      </c>
      <c r="Q2017" s="306" t="s">
        <v>2271</v>
      </c>
    </row>
    <row r="2018" spans="3:17" x14ac:dyDescent="0.3">
      <c r="C2018" s="306" t="s">
        <v>258</v>
      </c>
      <c r="D2018" s="306" t="s">
        <v>4158</v>
      </c>
      <c r="E2018" s="306" t="s">
        <v>2271</v>
      </c>
      <c r="F2018" s="306" t="s">
        <v>2271</v>
      </c>
      <c r="G2018" s="306" t="s">
        <v>2271</v>
      </c>
      <c r="H2018" s="306" t="s">
        <v>2271</v>
      </c>
      <c r="I2018" s="306" t="s">
        <v>2271</v>
      </c>
      <c r="J2018" s="306" t="s">
        <v>2271</v>
      </c>
      <c r="K2018" s="306" t="s">
        <v>2271</v>
      </c>
      <c r="L2018" s="306" t="s">
        <v>2271</v>
      </c>
      <c r="M2018" s="306" t="s">
        <v>2271</v>
      </c>
      <c r="N2018" s="306" t="s">
        <v>2271</v>
      </c>
      <c r="O2018" s="306" t="s">
        <v>2271</v>
      </c>
      <c r="P2018" s="306" t="s">
        <v>2271</v>
      </c>
      <c r="Q2018" s="306" t="s">
        <v>2271</v>
      </c>
    </row>
    <row r="2019" spans="3:17" x14ac:dyDescent="0.3">
      <c r="C2019" s="306" t="s">
        <v>258</v>
      </c>
      <c r="D2019" s="306" t="s">
        <v>4159</v>
      </c>
      <c r="E2019" s="306" t="s">
        <v>2271</v>
      </c>
      <c r="F2019" s="306" t="s">
        <v>2271</v>
      </c>
      <c r="G2019" s="306" t="s">
        <v>2271</v>
      </c>
      <c r="H2019" s="306" t="s">
        <v>2271</v>
      </c>
      <c r="I2019" s="306" t="s">
        <v>2271</v>
      </c>
      <c r="J2019" s="306" t="s">
        <v>2271</v>
      </c>
      <c r="K2019" s="306" t="s">
        <v>2271</v>
      </c>
      <c r="L2019" s="306" t="s">
        <v>2271</v>
      </c>
      <c r="M2019" s="306" t="s">
        <v>2271</v>
      </c>
      <c r="N2019" s="306" t="s">
        <v>2271</v>
      </c>
      <c r="O2019" s="306" t="s">
        <v>2271</v>
      </c>
      <c r="P2019" s="306" t="s">
        <v>2271</v>
      </c>
      <c r="Q2019" s="306" t="s">
        <v>2271</v>
      </c>
    </row>
    <row r="2020" spans="3:17" x14ac:dyDescent="0.3">
      <c r="C2020" s="306" t="s">
        <v>259</v>
      </c>
      <c r="D2020" s="306" t="s">
        <v>4160</v>
      </c>
      <c r="E2020" s="306" t="s">
        <v>2271</v>
      </c>
      <c r="F2020" s="306" t="s">
        <v>2271</v>
      </c>
      <c r="G2020" s="306" t="s">
        <v>2271</v>
      </c>
      <c r="H2020" s="306" t="s">
        <v>2271</v>
      </c>
      <c r="I2020" s="306" t="s">
        <v>2271</v>
      </c>
      <c r="J2020" s="306" t="s">
        <v>2271</v>
      </c>
      <c r="K2020" s="306" t="s">
        <v>2271</v>
      </c>
      <c r="L2020" s="306" t="s">
        <v>2271</v>
      </c>
      <c r="M2020" s="306" t="s">
        <v>2271</v>
      </c>
      <c r="N2020" s="306" t="s">
        <v>2271</v>
      </c>
      <c r="O2020" s="306" t="s">
        <v>2271</v>
      </c>
      <c r="P2020" s="306" t="s">
        <v>2271</v>
      </c>
      <c r="Q2020" s="306" t="s">
        <v>2271</v>
      </c>
    </row>
    <row r="2021" spans="3:17" x14ac:dyDescent="0.3">
      <c r="C2021" s="306" t="s">
        <v>259</v>
      </c>
      <c r="D2021" s="306" t="s">
        <v>4161</v>
      </c>
      <c r="E2021" s="306" t="s">
        <v>2271</v>
      </c>
      <c r="F2021" s="306" t="s">
        <v>2271</v>
      </c>
      <c r="G2021" s="306" t="s">
        <v>2271</v>
      </c>
      <c r="H2021" s="306" t="s">
        <v>2271</v>
      </c>
      <c r="I2021" s="306" t="s">
        <v>2271</v>
      </c>
      <c r="J2021" s="306" t="s">
        <v>2271</v>
      </c>
      <c r="K2021" s="306" t="s">
        <v>2271</v>
      </c>
      <c r="L2021" s="306" t="s">
        <v>2271</v>
      </c>
      <c r="M2021" s="306" t="s">
        <v>2271</v>
      </c>
      <c r="N2021" s="306" t="s">
        <v>2271</v>
      </c>
      <c r="O2021" s="306" t="s">
        <v>2271</v>
      </c>
      <c r="P2021" s="306" t="s">
        <v>2271</v>
      </c>
      <c r="Q2021" s="306" t="s">
        <v>2271</v>
      </c>
    </row>
    <row r="2022" spans="3:17" x14ac:dyDescent="0.3">
      <c r="C2022" s="306" t="s">
        <v>259</v>
      </c>
      <c r="D2022" s="306" t="s">
        <v>4158</v>
      </c>
      <c r="E2022" s="306" t="s">
        <v>2271</v>
      </c>
      <c r="F2022" s="306" t="s">
        <v>2271</v>
      </c>
      <c r="G2022" s="306" t="s">
        <v>2271</v>
      </c>
      <c r="H2022" s="306" t="s">
        <v>2271</v>
      </c>
      <c r="I2022" s="306" t="s">
        <v>2271</v>
      </c>
      <c r="J2022" s="306" t="s">
        <v>2271</v>
      </c>
      <c r="K2022" s="306" t="s">
        <v>2271</v>
      </c>
      <c r="L2022" s="306" t="s">
        <v>2271</v>
      </c>
      <c r="M2022" s="306" t="s">
        <v>2271</v>
      </c>
      <c r="N2022" s="306" t="s">
        <v>2271</v>
      </c>
      <c r="O2022" s="306" t="s">
        <v>2271</v>
      </c>
      <c r="P2022" s="306" t="s">
        <v>2271</v>
      </c>
      <c r="Q2022" s="306" t="s">
        <v>2271</v>
      </c>
    </row>
    <row r="2023" spans="3:17" x14ac:dyDescent="0.3">
      <c r="C2023" s="306" t="s">
        <v>259</v>
      </c>
      <c r="D2023" s="306" t="s">
        <v>4159</v>
      </c>
      <c r="E2023" s="306" t="s">
        <v>2271</v>
      </c>
      <c r="F2023" s="306" t="s">
        <v>2271</v>
      </c>
      <c r="G2023" s="306" t="s">
        <v>2271</v>
      </c>
      <c r="H2023" s="306" t="s">
        <v>2271</v>
      </c>
      <c r="I2023" s="306" t="s">
        <v>2271</v>
      </c>
      <c r="J2023" s="306" t="s">
        <v>2271</v>
      </c>
      <c r="K2023" s="306" t="s">
        <v>2271</v>
      </c>
      <c r="L2023" s="306" t="s">
        <v>2271</v>
      </c>
      <c r="M2023" s="306" t="s">
        <v>2271</v>
      </c>
      <c r="N2023" s="306" t="s">
        <v>2271</v>
      </c>
      <c r="O2023" s="306" t="s">
        <v>2271</v>
      </c>
      <c r="P2023" s="306" t="s">
        <v>2271</v>
      </c>
      <c r="Q2023" s="306" t="s">
        <v>2271</v>
      </c>
    </row>
    <row r="2024" spans="3:17" x14ac:dyDescent="0.3">
      <c r="C2024" s="306" t="s">
        <v>260</v>
      </c>
      <c r="D2024" s="306" t="s">
        <v>4160</v>
      </c>
      <c r="E2024" s="306" t="s">
        <v>2271</v>
      </c>
      <c r="F2024" s="306" t="s">
        <v>2271</v>
      </c>
      <c r="G2024" s="306" t="s">
        <v>2271</v>
      </c>
      <c r="H2024" s="306" t="s">
        <v>2271</v>
      </c>
      <c r="I2024" s="306" t="s">
        <v>2271</v>
      </c>
      <c r="J2024" s="306" t="s">
        <v>2271</v>
      </c>
      <c r="K2024" s="306" t="s">
        <v>2271</v>
      </c>
      <c r="L2024" s="306" t="s">
        <v>2271</v>
      </c>
      <c r="M2024" s="306" t="s">
        <v>2271</v>
      </c>
      <c r="N2024" s="306" t="s">
        <v>2271</v>
      </c>
      <c r="O2024" s="306" t="s">
        <v>2271</v>
      </c>
      <c r="P2024" s="306" t="s">
        <v>2271</v>
      </c>
      <c r="Q2024" s="306" t="s">
        <v>2271</v>
      </c>
    </row>
    <row r="2025" spans="3:17" x14ac:dyDescent="0.3">
      <c r="C2025" s="306" t="s">
        <v>260</v>
      </c>
      <c r="D2025" s="306" t="s">
        <v>4161</v>
      </c>
      <c r="E2025" s="306" t="s">
        <v>2271</v>
      </c>
      <c r="F2025" s="306" t="s">
        <v>2271</v>
      </c>
      <c r="G2025" s="306" t="s">
        <v>2271</v>
      </c>
      <c r="H2025" s="306" t="s">
        <v>2271</v>
      </c>
      <c r="I2025" s="306" t="s">
        <v>2271</v>
      </c>
      <c r="J2025" s="306" t="s">
        <v>2271</v>
      </c>
      <c r="K2025" s="306" t="s">
        <v>2271</v>
      </c>
      <c r="L2025" s="306" t="s">
        <v>2271</v>
      </c>
      <c r="M2025" s="306" t="s">
        <v>2271</v>
      </c>
      <c r="N2025" s="306" t="s">
        <v>2271</v>
      </c>
      <c r="O2025" s="306" t="s">
        <v>2271</v>
      </c>
      <c r="P2025" s="306" t="s">
        <v>2271</v>
      </c>
      <c r="Q2025" s="306" t="s">
        <v>2271</v>
      </c>
    </row>
    <row r="2026" spans="3:17" x14ac:dyDescent="0.3">
      <c r="C2026" s="306" t="s">
        <v>260</v>
      </c>
      <c r="D2026" s="306" t="s">
        <v>4158</v>
      </c>
      <c r="E2026" s="306" t="s">
        <v>2271</v>
      </c>
      <c r="F2026" s="306" t="s">
        <v>2271</v>
      </c>
      <c r="G2026" s="306" t="s">
        <v>2271</v>
      </c>
      <c r="H2026" s="306" t="s">
        <v>2271</v>
      </c>
      <c r="I2026" s="306" t="s">
        <v>2271</v>
      </c>
      <c r="J2026" s="306" t="s">
        <v>2271</v>
      </c>
      <c r="K2026" s="306" t="s">
        <v>2271</v>
      </c>
      <c r="L2026" s="306" t="s">
        <v>2271</v>
      </c>
      <c r="M2026" s="306" t="s">
        <v>2271</v>
      </c>
      <c r="N2026" s="306" t="s">
        <v>2271</v>
      </c>
      <c r="O2026" s="306" t="s">
        <v>2271</v>
      </c>
      <c r="P2026" s="306" t="s">
        <v>2271</v>
      </c>
      <c r="Q2026" s="306" t="s">
        <v>2271</v>
      </c>
    </row>
    <row r="2027" spans="3:17" x14ac:dyDescent="0.3">
      <c r="C2027" s="306" t="s">
        <v>260</v>
      </c>
      <c r="D2027" s="306" t="s">
        <v>4159</v>
      </c>
      <c r="E2027" s="306" t="s">
        <v>2271</v>
      </c>
      <c r="F2027" s="306" t="s">
        <v>2271</v>
      </c>
      <c r="G2027" s="306" t="s">
        <v>2271</v>
      </c>
      <c r="H2027" s="306" t="s">
        <v>2271</v>
      </c>
      <c r="I2027" s="306" t="s">
        <v>2271</v>
      </c>
      <c r="J2027" s="306" t="s">
        <v>2271</v>
      </c>
      <c r="K2027" s="306" t="s">
        <v>2271</v>
      </c>
      <c r="L2027" s="306" t="s">
        <v>2271</v>
      </c>
      <c r="M2027" s="306" t="s">
        <v>2271</v>
      </c>
      <c r="N2027" s="306" t="s">
        <v>2271</v>
      </c>
      <c r="O2027" s="306" t="s">
        <v>2271</v>
      </c>
      <c r="P2027" s="306" t="s">
        <v>2271</v>
      </c>
      <c r="Q2027" s="306" t="s">
        <v>2271</v>
      </c>
    </row>
    <row r="2028" spans="3:17" x14ac:dyDescent="0.3">
      <c r="C2028" s="306" t="s">
        <v>261</v>
      </c>
      <c r="D2028" s="306" t="s">
        <v>4160</v>
      </c>
      <c r="E2028" s="306" t="s">
        <v>2271</v>
      </c>
      <c r="F2028" s="306" t="s">
        <v>2271</v>
      </c>
      <c r="G2028" s="306" t="s">
        <v>2271</v>
      </c>
      <c r="H2028" s="306" t="s">
        <v>2271</v>
      </c>
      <c r="I2028" s="306" t="s">
        <v>2271</v>
      </c>
      <c r="J2028" s="306" t="s">
        <v>2271</v>
      </c>
      <c r="K2028" s="306" t="s">
        <v>2271</v>
      </c>
      <c r="L2028" s="306" t="s">
        <v>2271</v>
      </c>
      <c r="M2028" s="306" t="s">
        <v>2271</v>
      </c>
      <c r="N2028" s="306" t="s">
        <v>2271</v>
      </c>
      <c r="O2028" s="306" t="s">
        <v>2271</v>
      </c>
      <c r="P2028" s="306" t="s">
        <v>2271</v>
      </c>
      <c r="Q2028" s="306" t="s">
        <v>2271</v>
      </c>
    </row>
    <row r="2029" spans="3:17" x14ac:dyDescent="0.3">
      <c r="C2029" s="306" t="s">
        <v>261</v>
      </c>
      <c r="D2029" s="306" t="s">
        <v>4161</v>
      </c>
      <c r="E2029" s="306" t="s">
        <v>2271</v>
      </c>
      <c r="F2029" s="306" t="s">
        <v>2271</v>
      </c>
      <c r="G2029" s="306" t="s">
        <v>2271</v>
      </c>
      <c r="H2029" s="306" t="s">
        <v>2271</v>
      </c>
      <c r="I2029" s="306" t="s">
        <v>2271</v>
      </c>
      <c r="J2029" s="306" t="s">
        <v>2271</v>
      </c>
      <c r="K2029" s="306" t="s">
        <v>2271</v>
      </c>
      <c r="L2029" s="306" t="s">
        <v>2271</v>
      </c>
      <c r="M2029" s="306" t="s">
        <v>2271</v>
      </c>
      <c r="N2029" s="306" t="s">
        <v>2271</v>
      </c>
      <c r="O2029" s="306" t="s">
        <v>2271</v>
      </c>
      <c r="P2029" s="306" t="s">
        <v>2271</v>
      </c>
      <c r="Q2029" s="306" t="s">
        <v>2271</v>
      </c>
    </row>
    <row r="2030" spans="3:17" x14ac:dyDescent="0.3">
      <c r="C2030" s="306" t="s">
        <v>261</v>
      </c>
      <c r="D2030" s="306" t="s">
        <v>4158</v>
      </c>
      <c r="E2030" s="306" t="s">
        <v>2271</v>
      </c>
      <c r="F2030" s="306" t="s">
        <v>2271</v>
      </c>
      <c r="G2030" s="306" t="s">
        <v>2271</v>
      </c>
      <c r="H2030" s="306" t="s">
        <v>2271</v>
      </c>
      <c r="I2030" s="306" t="s">
        <v>2271</v>
      </c>
      <c r="J2030" s="306" t="s">
        <v>2271</v>
      </c>
      <c r="K2030" s="306" t="s">
        <v>2271</v>
      </c>
      <c r="L2030" s="306" t="s">
        <v>2271</v>
      </c>
      <c r="M2030" s="306" t="s">
        <v>2271</v>
      </c>
      <c r="N2030" s="306" t="s">
        <v>2271</v>
      </c>
      <c r="O2030" s="306" t="s">
        <v>2271</v>
      </c>
      <c r="P2030" s="306" t="s">
        <v>2271</v>
      </c>
      <c r="Q2030" s="306" t="s">
        <v>2271</v>
      </c>
    </row>
    <row r="2031" spans="3:17" x14ac:dyDescent="0.3">
      <c r="C2031" s="306" t="s">
        <v>261</v>
      </c>
      <c r="D2031" s="306" t="s">
        <v>4159</v>
      </c>
      <c r="E2031" s="306" t="s">
        <v>2271</v>
      </c>
      <c r="F2031" s="306" t="s">
        <v>2271</v>
      </c>
      <c r="G2031" s="306" t="s">
        <v>2271</v>
      </c>
      <c r="H2031" s="306" t="s">
        <v>2271</v>
      </c>
      <c r="I2031" s="306" t="s">
        <v>2271</v>
      </c>
      <c r="J2031" s="306" t="s">
        <v>2271</v>
      </c>
      <c r="K2031" s="306" t="s">
        <v>2271</v>
      </c>
      <c r="L2031" s="306" t="s">
        <v>2271</v>
      </c>
      <c r="M2031" s="306" t="s">
        <v>2271</v>
      </c>
      <c r="N2031" s="306" t="s">
        <v>2271</v>
      </c>
      <c r="O2031" s="306" t="s">
        <v>2271</v>
      </c>
      <c r="P2031" s="306" t="s">
        <v>2271</v>
      </c>
      <c r="Q2031" s="306" t="s">
        <v>2271</v>
      </c>
    </row>
    <row r="2032" spans="3:17" x14ac:dyDescent="0.3">
      <c r="C2032" s="306" t="s">
        <v>262</v>
      </c>
      <c r="D2032" s="306" t="s">
        <v>4160</v>
      </c>
      <c r="E2032" s="306" t="s">
        <v>2271</v>
      </c>
      <c r="F2032" s="306" t="s">
        <v>2271</v>
      </c>
      <c r="G2032" s="306" t="s">
        <v>2271</v>
      </c>
      <c r="H2032" s="306" t="s">
        <v>2271</v>
      </c>
      <c r="I2032" s="306" t="s">
        <v>2271</v>
      </c>
      <c r="J2032" s="306" t="s">
        <v>2271</v>
      </c>
      <c r="K2032" s="306" t="s">
        <v>2271</v>
      </c>
      <c r="L2032" s="306" t="s">
        <v>2271</v>
      </c>
      <c r="M2032" s="306" t="s">
        <v>2271</v>
      </c>
      <c r="N2032" s="306" t="s">
        <v>2271</v>
      </c>
      <c r="O2032" s="306" t="s">
        <v>2271</v>
      </c>
      <c r="P2032" s="306" t="s">
        <v>2271</v>
      </c>
      <c r="Q2032" s="306" t="s">
        <v>2271</v>
      </c>
    </row>
    <row r="2033" spans="3:17" x14ac:dyDescent="0.3">
      <c r="C2033" s="306" t="s">
        <v>262</v>
      </c>
      <c r="D2033" s="306" t="s">
        <v>4161</v>
      </c>
      <c r="E2033" s="306" t="s">
        <v>2271</v>
      </c>
      <c r="F2033" s="306" t="s">
        <v>2271</v>
      </c>
      <c r="G2033" s="306" t="s">
        <v>2271</v>
      </c>
      <c r="H2033" s="306" t="s">
        <v>2271</v>
      </c>
      <c r="I2033" s="306" t="s">
        <v>2271</v>
      </c>
      <c r="J2033" s="306" t="s">
        <v>2271</v>
      </c>
      <c r="K2033" s="306" t="s">
        <v>2271</v>
      </c>
      <c r="L2033" s="306" t="s">
        <v>2271</v>
      </c>
      <c r="M2033" s="306" t="s">
        <v>2271</v>
      </c>
      <c r="N2033" s="306" t="s">
        <v>2271</v>
      </c>
      <c r="O2033" s="306" t="s">
        <v>2271</v>
      </c>
      <c r="P2033" s="306" t="s">
        <v>2271</v>
      </c>
      <c r="Q2033" s="306" t="s">
        <v>2271</v>
      </c>
    </row>
    <row r="2034" spans="3:17" x14ac:dyDescent="0.3">
      <c r="C2034" s="306" t="s">
        <v>262</v>
      </c>
      <c r="D2034" s="306" t="s">
        <v>4158</v>
      </c>
      <c r="E2034" s="306" t="s">
        <v>2271</v>
      </c>
      <c r="F2034" s="306" t="s">
        <v>2271</v>
      </c>
      <c r="G2034" s="306" t="s">
        <v>2271</v>
      </c>
      <c r="H2034" s="306" t="s">
        <v>2271</v>
      </c>
      <c r="I2034" s="306" t="s">
        <v>2271</v>
      </c>
      <c r="J2034" s="306" t="s">
        <v>2271</v>
      </c>
      <c r="K2034" s="306" t="s">
        <v>2271</v>
      </c>
      <c r="L2034" s="306" t="s">
        <v>2271</v>
      </c>
      <c r="M2034" s="306" t="s">
        <v>2271</v>
      </c>
      <c r="N2034" s="306" t="s">
        <v>2271</v>
      </c>
      <c r="O2034" s="306" t="s">
        <v>2271</v>
      </c>
      <c r="P2034" s="306" t="s">
        <v>2271</v>
      </c>
      <c r="Q2034" s="306" t="s">
        <v>2271</v>
      </c>
    </row>
    <row r="2035" spans="3:17" x14ac:dyDescent="0.3">
      <c r="C2035" s="306" t="s">
        <v>262</v>
      </c>
      <c r="D2035" s="306" t="s">
        <v>4159</v>
      </c>
      <c r="E2035" s="306" t="s">
        <v>2271</v>
      </c>
      <c r="F2035" s="306" t="s">
        <v>2271</v>
      </c>
      <c r="G2035" s="306" t="s">
        <v>2271</v>
      </c>
      <c r="H2035" s="306" t="s">
        <v>2271</v>
      </c>
      <c r="I2035" s="306" t="s">
        <v>2271</v>
      </c>
      <c r="J2035" s="306" t="s">
        <v>2271</v>
      </c>
      <c r="K2035" s="306" t="s">
        <v>2271</v>
      </c>
      <c r="L2035" s="306" t="s">
        <v>2271</v>
      </c>
      <c r="M2035" s="306" t="s">
        <v>2271</v>
      </c>
      <c r="N2035" s="306" t="s">
        <v>2271</v>
      </c>
      <c r="O2035" s="306" t="s">
        <v>2271</v>
      </c>
      <c r="P2035" s="306" t="s">
        <v>2271</v>
      </c>
      <c r="Q2035" s="306" t="s">
        <v>2271</v>
      </c>
    </row>
    <row r="2036" spans="3:17" x14ac:dyDescent="0.3">
      <c r="C2036" s="306" t="s">
        <v>263</v>
      </c>
      <c r="D2036" s="306" t="s">
        <v>4160</v>
      </c>
      <c r="E2036" s="306" t="s">
        <v>2271</v>
      </c>
      <c r="F2036" s="306" t="s">
        <v>2271</v>
      </c>
      <c r="G2036" s="306" t="s">
        <v>2271</v>
      </c>
      <c r="H2036" s="306" t="s">
        <v>2271</v>
      </c>
      <c r="I2036" s="306" t="s">
        <v>2271</v>
      </c>
      <c r="J2036" s="306" t="s">
        <v>2271</v>
      </c>
      <c r="K2036" s="306" t="s">
        <v>2271</v>
      </c>
      <c r="L2036" s="306" t="s">
        <v>2271</v>
      </c>
      <c r="M2036" s="306" t="s">
        <v>2271</v>
      </c>
      <c r="N2036" s="306" t="s">
        <v>2271</v>
      </c>
      <c r="O2036" s="306" t="s">
        <v>2271</v>
      </c>
      <c r="P2036" s="306" t="s">
        <v>2271</v>
      </c>
      <c r="Q2036" s="306" t="s">
        <v>2271</v>
      </c>
    </row>
    <row r="2037" spans="3:17" x14ac:dyDescent="0.3">
      <c r="C2037" s="306" t="s">
        <v>263</v>
      </c>
      <c r="D2037" s="306" t="s">
        <v>4161</v>
      </c>
      <c r="E2037" s="306" t="s">
        <v>2271</v>
      </c>
      <c r="F2037" s="306" t="s">
        <v>2271</v>
      </c>
      <c r="G2037" s="306" t="s">
        <v>2271</v>
      </c>
      <c r="H2037" s="306" t="s">
        <v>2271</v>
      </c>
      <c r="I2037" s="306" t="s">
        <v>2271</v>
      </c>
      <c r="J2037" s="306" t="s">
        <v>2271</v>
      </c>
      <c r="K2037" s="306" t="s">
        <v>2271</v>
      </c>
      <c r="L2037" s="306" t="s">
        <v>2271</v>
      </c>
      <c r="M2037" s="306" t="s">
        <v>2271</v>
      </c>
      <c r="N2037" s="306" t="s">
        <v>2271</v>
      </c>
      <c r="O2037" s="306" t="s">
        <v>2271</v>
      </c>
      <c r="P2037" s="306" t="s">
        <v>2271</v>
      </c>
      <c r="Q2037" s="306" t="s">
        <v>2271</v>
      </c>
    </row>
    <row r="2038" spans="3:17" x14ac:dyDescent="0.3">
      <c r="C2038" s="306" t="s">
        <v>263</v>
      </c>
      <c r="D2038" s="306" t="s">
        <v>4158</v>
      </c>
      <c r="E2038" s="306" t="s">
        <v>2271</v>
      </c>
      <c r="F2038" s="306" t="s">
        <v>2271</v>
      </c>
      <c r="G2038" s="306" t="s">
        <v>2271</v>
      </c>
      <c r="H2038" s="306" t="s">
        <v>2271</v>
      </c>
      <c r="I2038" s="306" t="s">
        <v>2271</v>
      </c>
      <c r="J2038" s="306" t="s">
        <v>2271</v>
      </c>
      <c r="K2038" s="306" t="s">
        <v>2271</v>
      </c>
      <c r="L2038" s="306" t="s">
        <v>2271</v>
      </c>
      <c r="M2038" s="306" t="s">
        <v>2271</v>
      </c>
      <c r="N2038" s="306" t="s">
        <v>2271</v>
      </c>
      <c r="O2038" s="306" t="s">
        <v>2271</v>
      </c>
      <c r="P2038" s="306" t="s">
        <v>2271</v>
      </c>
      <c r="Q2038" s="306" t="s">
        <v>2271</v>
      </c>
    </row>
    <row r="2039" spans="3:17" x14ac:dyDescent="0.3">
      <c r="C2039" s="306" t="s">
        <v>263</v>
      </c>
      <c r="D2039" s="306" t="s">
        <v>4159</v>
      </c>
      <c r="E2039" s="306" t="s">
        <v>2271</v>
      </c>
      <c r="F2039" s="306" t="s">
        <v>2271</v>
      </c>
      <c r="G2039" s="306" t="s">
        <v>2271</v>
      </c>
      <c r="H2039" s="306" t="s">
        <v>2271</v>
      </c>
      <c r="I2039" s="306" t="s">
        <v>2271</v>
      </c>
      <c r="J2039" s="306" t="s">
        <v>2271</v>
      </c>
      <c r="K2039" s="306" t="s">
        <v>2271</v>
      </c>
      <c r="L2039" s="306" t="s">
        <v>2271</v>
      </c>
      <c r="M2039" s="306" t="s">
        <v>2271</v>
      </c>
      <c r="N2039" s="306" t="s">
        <v>2271</v>
      </c>
      <c r="O2039" s="306" t="s">
        <v>2271</v>
      </c>
      <c r="P2039" s="306" t="s">
        <v>2271</v>
      </c>
      <c r="Q2039" s="306" t="s">
        <v>2271</v>
      </c>
    </row>
    <row r="2040" spans="3:17" x14ac:dyDescent="0.3">
      <c r="C2040" s="306" t="s">
        <v>264</v>
      </c>
      <c r="D2040" s="306" t="s">
        <v>4160</v>
      </c>
      <c r="E2040" s="306" t="s">
        <v>2271</v>
      </c>
      <c r="F2040" s="306" t="s">
        <v>2271</v>
      </c>
      <c r="G2040" s="306" t="s">
        <v>2271</v>
      </c>
      <c r="H2040" s="306" t="s">
        <v>2271</v>
      </c>
      <c r="I2040" s="306" t="s">
        <v>2271</v>
      </c>
      <c r="J2040" s="306" t="s">
        <v>2271</v>
      </c>
      <c r="K2040" s="306" t="s">
        <v>2271</v>
      </c>
      <c r="L2040" s="306" t="s">
        <v>2271</v>
      </c>
      <c r="M2040" s="306" t="s">
        <v>2271</v>
      </c>
      <c r="N2040" s="306" t="s">
        <v>2271</v>
      </c>
      <c r="O2040" s="306" t="s">
        <v>2271</v>
      </c>
      <c r="P2040" s="306" t="s">
        <v>2271</v>
      </c>
      <c r="Q2040" s="306" t="s">
        <v>2271</v>
      </c>
    </row>
    <row r="2041" spans="3:17" x14ac:dyDescent="0.3">
      <c r="C2041" s="306" t="s">
        <v>264</v>
      </c>
      <c r="D2041" s="306" t="s">
        <v>4161</v>
      </c>
      <c r="E2041" s="306" t="s">
        <v>2271</v>
      </c>
      <c r="F2041" s="306" t="s">
        <v>2271</v>
      </c>
      <c r="G2041" s="306" t="s">
        <v>2271</v>
      </c>
      <c r="H2041" s="306" t="s">
        <v>2271</v>
      </c>
      <c r="I2041" s="306" t="s">
        <v>2271</v>
      </c>
      <c r="J2041" s="306" t="s">
        <v>2271</v>
      </c>
      <c r="K2041" s="306" t="s">
        <v>2271</v>
      </c>
      <c r="L2041" s="306" t="s">
        <v>2271</v>
      </c>
      <c r="M2041" s="306" t="s">
        <v>2271</v>
      </c>
      <c r="N2041" s="306" t="s">
        <v>2271</v>
      </c>
      <c r="O2041" s="306" t="s">
        <v>2271</v>
      </c>
      <c r="P2041" s="306" t="s">
        <v>2271</v>
      </c>
      <c r="Q2041" s="306" t="s">
        <v>2271</v>
      </c>
    </row>
    <row r="2042" spans="3:17" x14ac:dyDescent="0.3">
      <c r="C2042" s="306" t="s">
        <v>264</v>
      </c>
      <c r="D2042" s="306" t="s">
        <v>4158</v>
      </c>
      <c r="E2042" s="306" t="s">
        <v>2271</v>
      </c>
      <c r="F2042" s="306" t="s">
        <v>2271</v>
      </c>
      <c r="G2042" s="306" t="s">
        <v>2271</v>
      </c>
      <c r="H2042" s="306" t="s">
        <v>2271</v>
      </c>
      <c r="I2042" s="306" t="s">
        <v>2271</v>
      </c>
      <c r="J2042" s="306" t="s">
        <v>2271</v>
      </c>
      <c r="K2042" s="306" t="s">
        <v>2271</v>
      </c>
      <c r="L2042" s="306" t="s">
        <v>2271</v>
      </c>
      <c r="M2042" s="306" t="s">
        <v>2271</v>
      </c>
      <c r="N2042" s="306" t="s">
        <v>2271</v>
      </c>
      <c r="O2042" s="306" t="s">
        <v>2271</v>
      </c>
      <c r="P2042" s="306" t="s">
        <v>2271</v>
      </c>
      <c r="Q2042" s="306" t="s">
        <v>2271</v>
      </c>
    </row>
    <row r="2043" spans="3:17" x14ac:dyDescent="0.3">
      <c r="C2043" s="306" t="s">
        <v>264</v>
      </c>
      <c r="D2043" s="306" t="s">
        <v>4159</v>
      </c>
      <c r="E2043" s="306" t="s">
        <v>2271</v>
      </c>
      <c r="F2043" s="306" t="s">
        <v>2271</v>
      </c>
      <c r="G2043" s="306" t="s">
        <v>2271</v>
      </c>
      <c r="H2043" s="306" t="s">
        <v>2271</v>
      </c>
      <c r="I2043" s="306" t="s">
        <v>2271</v>
      </c>
      <c r="J2043" s="306" t="s">
        <v>2271</v>
      </c>
      <c r="K2043" s="306" t="s">
        <v>2271</v>
      </c>
      <c r="L2043" s="306" t="s">
        <v>2271</v>
      </c>
      <c r="M2043" s="306" t="s">
        <v>2271</v>
      </c>
      <c r="N2043" s="306" t="s">
        <v>2271</v>
      </c>
      <c r="O2043" s="306" t="s">
        <v>2271</v>
      </c>
      <c r="P2043" s="306" t="s">
        <v>2271</v>
      </c>
      <c r="Q2043" s="306" t="s">
        <v>2271</v>
      </c>
    </row>
    <row r="2044" spans="3:17" x14ac:dyDescent="0.3">
      <c r="C2044" s="306" t="s">
        <v>265</v>
      </c>
      <c r="D2044" s="306" t="s">
        <v>4160</v>
      </c>
      <c r="E2044" s="306" t="s">
        <v>2271</v>
      </c>
      <c r="F2044" s="306" t="s">
        <v>2271</v>
      </c>
      <c r="G2044" s="306" t="s">
        <v>2271</v>
      </c>
      <c r="H2044" s="306" t="s">
        <v>2271</v>
      </c>
      <c r="I2044" s="306" t="s">
        <v>2271</v>
      </c>
      <c r="J2044" s="306" t="s">
        <v>2271</v>
      </c>
      <c r="K2044" s="306" t="s">
        <v>2271</v>
      </c>
      <c r="L2044" s="306" t="s">
        <v>2271</v>
      </c>
      <c r="M2044" s="306" t="s">
        <v>2271</v>
      </c>
      <c r="N2044" s="306" t="s">
        <v>2271</v>
      </c>
      <c r="O2044" s="306" t="s">
        <v>2271</v>
      </c>
      <c r="P2044" s="306" t="s">
        <v>2271</v>
      </c>
      <c r="Q2044" s="306" t="s">
        <v>2271</v>
      </c>
    </row>
    <row r="2045" spans="3:17" x14ac:dyDescent="0.3">
      <c r="C2045" s="306" t="s">
        <v>265</v>
      </c>
      <c r="D2045" s="306" t="s">
        <v>4161</v>
      </c>
      <c r="E2045" s="306" t="s">
        <v>2271</v>
      </c>
      <c r="F2045" s="306" t="s">
        <v>2271</v>
      </c>
      <c r="G2045" s="306" t="s">
        <v>2271</v>
      </c>
      <c r="H2045" s="306" t="s">
        <v>2271</v>
      </c>
      <c r="I2045" s="306" t="s">
        <v>2271</v>
      </c>
      <c r="J2045" s="306" t="s">
        <v>2271</v>
      </c>
      <c r="K2045" s="306" t="s">
        <v>2271</v>
      </c>
      <c r="L2045" s="306" t="s">
        <v>2271</v>
      </c>
      <c r="M2045" s="306" t="s">
        <v>2271</v>
      </c>
      <c r="N2045" s="306" t="s">
        <v>2271</v>
      </c>
      <c r="O2045" s="306" t="s">
        <v>2271</v>
      </c>
      <c r="P2045" s="306" t="s">
        <v>2271</v>
      </c>
      <c r="Q2045" s="306" t="s">
        <v>2271</v>
      </c>
    </row>
    <row r="2046" spans="3:17" x14ac:dyDescent="0.3">
      <c r="C2046" s="306" t="s">
        <v>265</v>
      </c>
      <c r="D2046" s="306" t="s">
        <v>4158</v>
      </c>
      <c r="E2046" s="306" t="s">
        <v>2271</v>
      </c>
      <c r="F2046" s="306" t="s">
        <v>2271</v>
      </c>
      <c r="G2046" s="306" t="s">
        <v>2271</v>
      </c>
      <c r="H2046" s="306" t="s">
        <v>2271</v>
      </c>
      <c r="I2046" s="306" t="s">
        <v>2271</v>
      </c>
      <c r="J2046" s="306" t="s">
        <v>2271</v>
      </c>
      <c r="K2046" s="306" t="s">
        <v>2271</v>
      </c>
      <c r="L2046" s="306" t="s">
        <v>2271</v>
      </c>
      <c r="M2046" s="306" t="s">
        <v>2271</v>
      </c>
      <c r="N2046" s="306" t="s">
        <v>2271</v>
      </c>
      <c r="O2046" s="306" t="s">
        <v>2271</v>
      </c>
      <c r="P2046" s="306" t="s">
        <v>2271</v>
      </c>
      <c r="Q2046" s="306" t="s">
        <v>2271</v>
      </c>
    </row>
    <row r="2047" spans="3:17" x14ac:dyDescent="0.3">
      <c r="C2047" s="306" t="s">
        <v>265</v>
      </c>
      <c r="D2047" s="306" t="s">
        <v>4159</v>
      </c>
      <c r="E2047" s="306" t="s">
        <v>2271</v>
      </c>
      <c r="F2047" s="306" t="s">
        <v>2271</v>
      </c>
      <c r="G2047" s="306" t="s">
        <v>2271</v>
      </c>
      <c r="H2047" s="306" t="s">
        <v>2271</v>
      </c>
      <c r="I2047" s="306" t="s">
        <v>2271</v>
      </c>
      <c r="J2047" s="306" t="s">
        <v>2271</v>
      </c>
      <c r="K2047" s="306" t="s">
        <v>2271</v>
      </c>
      <c r="L2047" s="306" t="s">
        <v>2271</v>
      </c>
      <c r="M2047" s="306" t="s">
        <v>2271</v>
      </c>
      <c r="N2047" s="306" t="s">
        <v>2271</v>
      </c>
      <c r="O2047" s="306" t="s">
        <v>2271</v>
      </c>
      <c r="P2047" s="306" t="s">
        <v>2271</v>
      </c>
      <c r="Q2047" s="306" t="s">
        <v>2271</v>
      </c>
    </row>
    <row r="2050" spans="2:17" x14ac:dyDescent="0.3">
      <c r="B2050" s="299" t="s">
        <v>2274</v>
      </c>
    </row>
    <row r="2051" spans="2:17" x14ac:dyDescent="0.3">
      <c r="C2051" s="306"/>
      <c r="D2051" s="306"/>
      <c r="E2051" s="306" t="s">
        <v>4144</v>
      </c>
      <c r="F2051" s="306" t="s">
        <v>4145</v>
      </c>
      <c r="G2051" s="306" t="s">
        <v>4146</v>
      </c>
      <c r="H2051" s="306" t="s">
        <v>4147</v>
      </c>
      <c r="I2051" s="306" t="s">
        <v>4148</v>
      </c>
      <c r="J2051" s="306" t="s">
        <v>4149</v>
      </c>
      <c r="K2051" s="306" t="s">
        <v>4150</v>
      </c>
      <c r="L2051" s="306" t="s">
        <v>4151</v>
      </c>
      <c r="M2051" s="306" t="s">
        <v>4152</v>
      </c>
      <c r="N2051" s="306" t="s">
        <v>4153</v>
      </c>
      <c r="O2051" s="306" t="s">
        <v>4154</v>
      </c>
      <c r="P2051" s="306" t="s">
        <v>4155</v>
      </c>
      <c r="Q2051" s="306" t="s">
        <v>4156</v>
      </c>
    </row>
    <row r="2052" spans="2:17" x14ac:dyDescent="0.3">
      <c r="C2052" s="306"/>
      <c r="D2052" s="306"/>
      <c r="E2052" s="306" t="s">
        <v>4162</v>
      </c>
      <c r="F2052" s="306" t="s">
        <v>4162</v>
      </c>
      <c r="G2052" s="306" t="s">
        <v>4162</v>
      </c>
      <c r="H2052" s="306" t="s">
        <v>4162</v>
      </c>
      <c r="I2052" s="306" t="s">
        <v>4162</v>
      </c>
      <c r="J2052" s="306" t="s">
        <v>4162</v>
      </c>
      <c r="K2052" s="306" t="s">
        <v>4162</v>
      </c>
      <c r="L2052" s="306" t="s">
        <v>4162</v>
      </c>
      <c r="M2052" s="306" t="s">
        <v>4162</v>
      </c>
      <c r="N2052" s="306" t="s">
        <v>4162</v>
      </c>
      <c r="O2052" s="306" t="s">
        <v>4162</v>
      </c>
      <c r="P2052" s="306" t="s">
        <v>4162</v>
      </c>
      <c r="Q2052" s="306" t="s">
        <v>4162</v>
      </c>
    </row>
    <row r="2053" spans="2:17" x14ac:dyDescent="0.3">
      <c r="C2053" s="306" t="s">
        <v>248</v>
      </c>
      <c r="D2053" s="306" t="s">
        <v>4158</v>
      </c>
      <c r="E2053" s="306" t="s">
        <v>2271</v>
      </c>
      <c r="F2053" s="306" t="s">
        <v>2271</v>
      </c>
      <c r="G2053" s="306" t="s">
        <v>2271</v>
      </c>
      <c r="H2053" s="306" t="s">
        <v>2271</v>
      </c>
      <c r="I2053" s="306" t="s">
        <v>2271</v>
      </c>
      <c r="J2053" s="306" t="s">
        <v>2271</v>
      </c>
      <c r="K2053" s="306" t="s">
        <v>2271</v>
      </c>
      <c r="L2053" s="306" t="s">
        <v>2271</v>
      </c>
      <c r="M2053" s="306" t="s">
        <v>2271</v>
      </c>
      <c r="N2053" s="306" t="s">
        <v>2271</v>
      </c>
      <c r="O2053" s="306" t="s">
        <v>2271</v>
      </c>
      <c r="P2053" s="306" t="s">
        <v>2271</v>
      </c>
      <c r="Q2053" s="306" t="s">
        <v>2271</v>
      </c>
    </row>
    <row r="2054" spans="2:17" x14ac:dyDescent="0.3">
      <c r="C2054" s="306" t="s">
        <v>248</v>
      </c>
      <c r="D2054" s="306" t="s">
        <v>4159</v>
      </c>
      <c r="E2054" s="306" t="s">
        <v>2271</v>
      </c>
      <c r="F2054" s="306" t="s">
        <v>2271</v>
      </c>
      <c r="G2054" s="306" t="s">
        <v>2271</v>
      </c>
      <c r="H2054" s="306" t="s">
        <v>2271</v>
      </c>
      <c r="I2054" s="306" t="s">
        <v>2271</v>
      </c>
      <c r="J2054" s="306" t="s">
        <v>2271</v>
      </c>
      <c r="K2054" s="306" t="s">
        <v>2271</v>
      </c>
      <c r="L2054" s="306" t="s">
        <v>2271</v>
      </c>
      <c r="M2054" s="306" t="s">
        <v>2271</v>
      </c>
      <c r="N2054" s="306" t="s">
        <v>2271</v>
      </c>
      <c r="O2054" s="306" t="s">
        <v>2271</v>
      </c>
      <c r="P2054" s="306" t="s">
        <v>2271</v>
      </c>
      <c r="Q2054" s="306" t="s">
        <v>2271</v>
      </c>
    </row>
    <row r="2055" spans="2:17" x14ac:dyDescent="0.3">
      <c r="C2055" s="306" t="s">
        <v>249</v>
      </c>
      <c r="D2055" s="306" t="s">
        <v>4160</v>
      </c>
      <c r="E2055" s="306" t="s">
        <v>2271</v>
      </c>
      <c r="F2055" s="306" t="s">
        <v>2271</v>
      </c>
      <c r="G2055" s="306" t="s">
        <v>2271</v>
      </c>
      <c r="H2055" s="306" t="s">
        <v>2271</v>
      </c>
      <c r="I2055" s="306" t="s">
        <v>2271</v>
      </c>
      <c r="J2055" s="306" t="s">
        <v>2271</v>
      </c>
      <c r="K2055" s="306" t="s">
        <v>2271</v>
      </c>
      <c r="L2055" s="306" t="s">
        <v>2271</v>
      </c>
      <c r="M2055" s="306" t="s">
        <v>2271</v>
      </c>
      <c r="N2055" s="306" t="s">
        <v>2271</v>
      </c>
      <c r="O2055" s="306" t="s">
        <v>2271</v>
      </c>
      <c r="P2055" s="306" t="s">
        <v>2271</v>
      </c>
      <c r="Q2055" s="306" t="s">
        <v>2271</v>
      </c>
    </row>
    <row r="2056" spans="2:17" x14ac:dyDescent="0.3">
      <c r="C2056" s="306" t="s">
        <v>249</v>
      </c>
      <c r="D2056" s="306" t="s">
        <v>4161</v>
      </c>
      <c r="E2056" s="306" t="s">
        <v>2271</v>
      </c>
      <c r="F2056" s="306" t="s">
        <v>2271</v>
      </c>
      <c r="G2056" s="306" t="s">
        <v>2271</v>
      </c>
      <c r="H2056" s="306" t="s">
        <v>2271</v>
      </c>
      <c r="I2056" s="306" t="s">
        <v>2271</v>
      </c>
      <c r="J2056" s="306" t="s">
        <v>2271</v>
      </c>
      <c r="K2056" s="306" t="s">
        <v>2271</v>
      </c>
      <c r="L2056" s="306" t="s">
        <v>2271</v>
      </c>
      <c r="M2056" s="306" t="s">
        <v>2271</v>
      </c>
      <c r="N2056" s="306" t="s">
        <v>2271</v>
      </c>
      <c r="O2056" s="306" t="s">
        <v>2271</v>
      </c>
      <c r="P2056" s="306" t="s">
        <v>2271</v>
      </c>
      <c r="Q2056" s="306" t="s">
        <v>2271</v>
      </c>
    </row>
    <row r="2057" spans="2:17" x14ac:dyDescent="0.3">
      <c r="C2057" s="306" t="s">
        <v>249</v>
      </c>
      <c r="D2057" s="306" t="s">
        <v>4158</v>
      </c>
      <c r="E2057" s="306" t="s">
        <v>2271</v>
      </c>
      <c r="F2057" s="306" t="s">
        <v>2271</v>
      </c>
      <c r="G2057" s="306" t="s">
        <v>2271</v>
      </c>
      <c r="H2057" s="306" t="s">
        <v>2271</v>
      </c>
      <c r="I2057" s="306" t="s">
        <v>2271</v>
      </c>
      <c r="J2057" s="306" t="s">
        <v>2271</v>
      </c>
      <c r="K2057" s="306" t="s">
        <v>2271</v>
      </c>
      <c r="L2057" s="306" t="s">
        <v>2271</v>
      </c>
      <c r="M2057" s="306" t="s">
        <v>2271</v>
      </c>
      <c r="N2057" s="306" t="s">
        <v>2271</v>
      </c>
      <c r="O2057" s="306" t="s">
        <v>2271</v>
      </c>
      <c r="P2057" s="306" t="s">
        <v>2271</v>
      </c>
      <c r="Q2057" s="306" t="s">
        <v>2271</v>
      </c>
    </row>
    <row r="2058" spans="2:17" x14ac:dyDescent="0.3">
      <c r="C2058" s="306" t="s">
        <v>249</v>
      </c>
      <c r="D2058" s="306" t="s">
        <v>4159</v>
      </c>
      <c r="E2058" s="306" t="s">
        <v>2271</v>
      </c>
      <c r="F2058" s="306" t="s">
        <v>2271</v>
      </c>
      <c r="G2058" s="306" t="s">
        <v>2271</v>
      </c>
      <c r="H2058" s="306" t="s">
        <v>2271</v>
      </c>
      <c r="I2058" s="306" t="s">
        <v>2271</v>
      </c>
      <c r="J2058" s="306" t="s">
        <v>2271</v>
      </c>
      <c r="K2058" s="306" t="s">
        <v>2271</v>
      </c>
      <c r="L2058" s="306" t="s">
        <v>2271</v>
      </c>
      <c r="M2058" s="306" t="s">
        <v>2271</v>
      </c>
      <c r="N2058" s="306" t="s">
        <v>2271</v>
      </c>
      <c r="O2058" s="306" t="s">
        <v>2271</v>
      </c>
      <c r="P2058" s="306" t="s">
        <v>2271</v>
      </c>
      <c r="Q2058" s="306" t="s">
        <v>2271</v>
      </c>
    </row>
    <row r="2059" spans="2:17" x14ac:dyDescent="0.3">
      <c r="C2059" s="306" t="s">
        <v>250</v>
      </c>
      <c r="D2059" s="306" t="s">
        <v>4160</v>
      </c>
      <c r="E2059" s="306" t="s">
        <v>2271</v>
      </c>
      <c r="F2059" s="306" t="s">
        <v>2271</v>
      </c>
      <c r="G2059" s="306" t="s">
        <v>2271</v>
      </c>
      <c r="H2059" s="306" t="s">
        <v>2271</v>
      </c>
      <c r="I2059" s="306" t="s">
        <v>2271</v>
      </c>
      <c r="J2059" s="306" t="s">
        <v>2271</v>
      </c>
      <c r="K2059" s="306" t="s">
        <v>2271</v>
      </c>
      <c r="L2059" s="306" t="s">
        <v>2271</v>
      </c>
      <c r="M2059" s="306" t="s">
        <v>2271</v>
      </c>
      <c r="N2059" s="306" t="s">
        <v>2271</v>
      </c>
      <c r="O2059" s="306" t="s">
        <v>2271</v>
      </c>
      <c r="P2059" s="306" t="s">
        <v>2271</v>
      </c>
      <c r="Q2059" s="306" t="s">
        <v>2271</v>
      </c>
    </row>
    <row r="2060" spans="2:17" x14ac:dyDescent="0.3">
      <c r="C2060" s="306" t="s">
        <v>250</v>
      </c>
      <c r="D2060" s="306" t="s">
        <v>4161</v>
      </c>
      <c r="E2060" s="306" t="s">
        <v>2271</v>
      </c>
      <c r="F2060" s="306" t="s">
        <v>2271</v>
      </c>
      <c r="G2060" s="306" t="s">
        <v>2271</v>
      </c>
      <c r="H2060" s="306" t="s">
        <v>2271</v>
      </c>
      <c r="I2060" s="306" t="s">
        <v>2271</v>
      </c>
      <c r="J2060" s="306" t="s">
        <v>2271</v>
      </c>
      <c r="K2060" s="306" t="s">
        <v>2271</v>
      </c>
      <c r="L2060" s="306" t="s">
        <v>2271</v>
      </c>
      <c r="M2060" s="306" t="s">
        <v>2271</v>
      </c>
      <c r="N2060" s="306" t="s">
        <v>2271</v>
      </c>
      <c r="O2060" s="306" t="s">
        <v>2271</v>
      </c>
      <c r="P2060" s="306" t="s">
        <v>2271</v>
      </c>
      <c r="Q2060" s="306" t="s">
        <v>2271</v>
      </c>
    </row>
    <row r="2061" spans="2:17" x14ac:dyDescent="0.3">
      <c r="C2061" s="306" t="s">
        <v>250</v>
      </c>
      <c r="D2061" s="306" t="s">
        <v>4158</v>
      </c>
      <c r="E2061" s="306" t="s">
        <v>2271</v>
      </c>
      <c r="F2061" s="306" t="s">
        <v>2271</v>
      </c>
      <c r="G2061" s="306" t="s">
        <v>2271</v>
      </c>
      <c r="H2061" s="306" t="s">
        <v>2271</v>
      </c>
      <c r="I2061" s="306" t="s">
        <v>2271</v>
      </c>
      <c r="J2061" s="306" t="s">
        <v>2271</v>
      </c>
      <c r="K2061" s="306" t="s">
        <v>2271</v>
      </c>
      <c r="L2061" s="306" t="s">
        <v>2271</v>
      </c>
      <c r="M2061" s="306" t="s">
        <v>2271</v>
      </c>
      <c r="N2061" s="306" t="s">
        <v>2271</v>
      </c>
      <c r="O2061" s="306" t="s">
        <v>2271</v>
      </c>
      <c r="P2061" s="306" t="s">
        <v>2271</v>
      </c>
      <c r="Q2061" s="306" t="s">
        <v>2271</v>
      </c>
    </row>
    <row r="2062" spans="2:17" x14ac:dyDescent="0.3">
      <c r="C2062" s="306" t="s">
        <v>250</v>
      </c>
      <c r="D2062" s="306" t="s">
        <v>4159</v>
      </c>
      <c r="E2062" s="306" t="s">
        <v>2271</v>
      </c>
      <c r="F2062" s="306" t="s">
        <v>2271</v>
      </c>
      <c r="G2062" s="306" t="s">
        <v>2271</v>
      </c>
      <c r="H2062" s="306" t="s">
        <v>2271</v>
      </c>
      <c r="I2062" s="306" t="s">
        <v>2271</v>
      </c>
      <c r="J2062" s="306" t="s">
        <v>2271</v>
      </c>
      <c r="K2062" s="306" t="s">
        <v>2271</v>
      </c>
      <c r="L2062" s="306" t="s">
        <v>2271</v>
      </c>
      <c r="M2062" s="306" t="s">
        <v>2271</v>
      </c>
      <c r="N2062" s="306" t="s">
        <v>2271</v>
      </c>
      <c r="O2062" s="306" t="s">
        <v>2271</v>
      </c>
      <c r="P2062" s="306" t="s">
        <v>2271</v>
      </c>
      <c r="Q2062" s="306" t="s">
        <v>2271</v>
      </c>
    </row>
    <row r="2063" spans="2:17" x14ac:dyDescent="0.3">
      <c r="C2063" s="306" t="s">
        <v>251</v>
      </c>
      <c r="D2063" s="306" t="s">
        <v>4160</v>
      </c>
      <c r="E2063" s="306" t="s">
        <v>2271</v>
      </c>
      <c r="F2063" s="306" t="s">
        <v>2271</v>
      </c>
      <c r="G2063" s="306" t="s">
        <v>2271</v>
      </c>
      <c r="H2063" s="306" t="s">
        <v>2271</v>
      </c>
      <c r="I2063" s="306" t="s">
        <v>2271</v>
      </c>
      <c r="J2063" s="306" t="s">
        <v>2271</v>
      </c>
      <c r="K2063" s="306" t="s">
        <v>2271</v>
      </c>
      <c r="L2063" s="306" t="s">
        <v>2271</v>
      </c>
      <c r="M2063" s="306" t="s">
        <v>2271</v>
      </c>
      <c r="N2063" s="306" t="s">
        <v>2271</v>
      </c>
      <c r="O2063" s="306" t="s">
        <v>2271</v>
      </c>
      <c r="P2063" s="306" t="s">
        <v>2271</v>
      </c>
      <c r="Q2063" s="306" t="s">
        <v>2271</v>
      </c>
    </row>
    <row r="2064" spans="2:17" x14ac:dyDescent="0.3">
      <c r="C2064" s="306" t="s">
        <v>251</v>
      </c>
      <c r="D2064" s="306" t="s">
        <v>4161</v>
      </c>
      <c r="E2064" s="306" t="s">
        <v>2271</v>
      </c>
      <c r="F2064" s="306" t="s">
        <v>2271</v>
      </c>
      <c r="G2064" s="306" t="s">
        <v>2271</v>
      </c>
      <c r="H2064" s="306" t="s">
        <v>2271</v>
      </c>
      <c r="I2064" s="306" t="s">
        <v>2271</v>
      </c>
      <c r="J2064" s="306" t="s">
        <v>2271</v>
      </c>
      <c r="K2064" s="306" t="s">
        <v>2271</v>
      </c>
      <c r="L2064" s="306" t="s">
        <v>2271</v>
      </c>
      <c r="M2064" s="306" t="s">
        <v>2271</v>
      </c>
      <c r="N2064" s="306" t="s">
        <v>2271</v>
      </c>
      <c r="O2064" s="306" t="s">
        <v>2271</v>
      </c>
      <c r="P2064" s="306" t="s">
        <v>2271</v>
      </c>
      <c r="Q2064" s="306" t="s">
        <v>2271</v>
      </c>
    </row>
    <row r="2065" spans="3:17" x14ac:dyDescent="0.3">
      <c r="C2065" s="306" t="s">
        <v>251</v>
      </c>
      <c r="D2065" s="306" t="s">
        <v>4158</v>
      </c>
      <c r="E2065" s="306" t="s">
        <v>2271</v>
      </c>
      <c r="F2065" s="306" t="s">
        <v>2271</v>
      </c>
      <c r="G2065" s="306" t="s">
        <v>2271</v>
      </c>
      <c r="H2065" s="306" t="s">
        <v>2271</v>
      </c>
      <c r="I2065" s="306" t="s">
        <v>2271</v>
      </c>
      <c r="J2065" s="306" t="s">
        <v>2271</v>
      </c>
      <c r="K2065" s="306" t="s">
        <v>2271</v>
      </c>
      <c r="L2065" s="306" t="s">
        <v>2271</v>
      </c>
      <c r="M2065" s="306" t="s">
        <v>2271</v>
      </c>
      <c r="N2065" s="306" t="s">
        <v>2271</v>
      </c>
      <c r="O2065" s="306" t="s">
        <v>2271</v>
      </c>
      <c r="P2065" s="306" t="s">
        <v>2271</v>
      </c>
      <c r="Q2065" s="306" t="s">
        <v>2271</v>
      </c>
    </row>
    <row r="2066" spans="3:17" x14ac:dyDescent="0.3">
      <c r="C2066" s="306" t="s">
        <v>251</v>
      </c>
      <c r="D2066" s="306" t="s">
        <v>4159</v>
      </c>
      <c r="E2066" s="306" t="s">
        <v>2271</v>
      </c>
      <c r="F2066" s="306" t="s">
        <v>2271</v>
      </c>
      <c r="G2066" s="306" t="s">
        <v>2271</v>
      </c>
      <c r="H2066" s="306" t="s">
        <v>2271</v>
      </c>
      <c r="I2066" s="306" t="s">
        <v>2271</v>
      </c>
      <c r="J2066" s="306" t="s">
        <v>2271</v>
      </c>
      <c r="K2066" s="306" t="s">
        <v>2271</v>
      </c>
      <c r="L2066" s="306" t="s">
        <v>2271</v>
      </c>
      <c r="M2066" s="306" t="s">
        <v>2271</v>
      </c>
      <c r="N2066" s="306" t="s">
        <v>2271</v>
      </c>
      <c r="O2066" s="306" t="s">
        <v>2271</v>
      </c>
      <c r="P2066" s="306" t="s">
        <v>2271</v>
      </c>
      <c r="Q2066" s="306" t="s">
        <v>2271</v>
      </c>
    </row>
    <row r="2067" spans="3:17" x14ac:dyDescent="0.3">
      <c r="C2067" s="306" t="s">
        <v>252</v>
      </c>
      <c r="D2067" s="306" t="s">
        <v>4160</v>
      </c>
      <c r="E2067" s="306" t="s">
        <v>2271</v>
      </c>
      <c r="F2067" s="306" t="s">
        <v>2271</v>
      </c>
      <c r="G2067" s="306" t="s">
        <v>2271</v>
      </c>
      <c r="H2067" s="306" t="s">
        <v>2271</v>
      </c>
      <c r="I2067" s="306" t="s">
        <v>2271</v>
      </c>
      <c r="J2067" s="306" t="s">
        <v>2271</v>
      </c>
      <c r="K2067" s="306" t="s">
        <v>2271</v>
      </c>
      <c r="L2067" s="306" t="s">
        <v>2271</v>
      </c>
      <c r="M2067" s="306" t="s">
        <v>2271</v>
      </c>
      <c r="N2067" s="306" t="s">
        <v>2271</v>
      </c>
      <c r="O2067" s="306" t="s">
        <v>2271</v>
      </c>
      <c r="P2067" s="306" t="s">
        <v>2271</v>
      </c>
      <c r="Q2067" s="306" t="s">
        <v>2271</v>
      </c>
    </row>
    <row r="2068" spans="3:17" x14ac:dyDescent="0.3">
      <c r="C2068" s="306" t="s">
        <v>252</v>
      </c>
      <c r="D2068" s="306" t="s">
        <v>4161</v>
      </c>
      <c r="E2068" s="306" t="s">
        <v>2271</v>
      </c>
      <c r="F2068" s="306" t="s">
        <v>2271</v>
      </c>
      <c r="G2068" s="306" t="s">
        <v>2271</v>
      </c>
      <c r="H2068" s="306" t="s">
        <v>2271</v>
      </c>
      <c r="I2068" s="306" t="s">
        <v>2271</v>
      </c>
      <c r="J2068" s="306" t="s">
        <v>2271</v>
      </c>
      <c r="K2068" s="306" t="s">
        <v>2271</v>
      </c>
      <c r="L2068" s="306" t="s">
        <v>2271</v>
      </c>
      <c r="M2068" s="306" t="s">
        <v>2271</v>
      </c>
      <c r="N2068" s="306" t="s">
        <v>2271</v>
      </c>
      <c r="O2068" s="306" t="s">
        <v>2271</v>
      </c>
      <c r="P2068" s="306" t="s">
        <v>2271</v>
      </c>
      <c r="Q2068" s="306" t="s">
        <v>2271</v>
      </c>
    </row>
    <row r="2069" spans="3:17" x14ac:dyDescent="0.3">
      <c r="C2069" s="306" t="s">
        <v>252</v>
      </c>
      <c r="D2069" s="306" t="s">
        <v>4158</v>
      </c>
      <c r="E2069" s="306" t="s">
        <v>2271</v>
      </c>
      <c r="F2069" s="306" t="s">
        <v>2271</v>
      </c>
      <c r="G2069" s="306" t="s">
        <v>2271</v>
      </c>
      <c r="H2069" s="306" t="s">
        <v>2271</v>
      </c>
      <c r="I2069" s="306" t="s">
        <v>2271</v>
      </c>
      <c r="J2069" s="306" t="s">
        <v>2271</v>
      </c>
      <c r="K2069" s="306" t="s">
        <v>2271</v>
      </c>
      <c r="L2069" s="306" t="s">
        <v>2271</v>
      </c>
      <c r="M2069" s="306" t="s">
        <v>2271</v>
      </c>
      <c r="N2069" s="306" t="s">
        <v>2271</v>
      </c>
      <c r="O2069" s="306" t="s">
        <v>2271</v>
      </c>
      <c r="P2069" s="306" t="s">
        <v>2271</v>
      </c>
      <c r="Q2069" s="306" t="s">
        <v>2271</v>
      </c>
    </row>
    <row r="2070" spans="3:17" x14ac:dyDescent="0.3">
      <c r="C2070" s="306" t="s">
        <v>252</v>
      </c>
      <c r="D2070" s="306" t="s">
        <v>4159</v>
      </c>
      <c r="E2070" s="306" t="s">
        <v>2271</v>
      </c>
      <c r="F2070" s="306" t="s">
        <v>2271</v>
      </c>
      <c r="G2070" s="306" t="s">
        <v>2271</v>
      </c>
      <c r="H2070" s="306" t="s">
        <v>2271</v>
      </c>
      <c r="I2070" s="306" t="s">
        <v>2271</v>
      </c>
      <c r="J2070" s="306" t="s">
        <v>2271</v>
      </c>
      <c r="K2070" s="306" t="s">
        <v>2271</v>
      </c>
      <c r="L2070" s="306" t="s">
        <v>2271</v>
      </c>
      <c r="M2070" s="306" t="s">
        <v>2271</v>
      </c>
      <c r="N2070" s="306" t="s">
        <v>2271</v>
      </c>
      <c r="O2070" s="306" t="s">
        <v>2271</v>
      </c>
      <c r="P2070" s="306" t="s">
        <v>2271</v>
      </c>
      <c r="Q2070" s="306" t="s">
        <v>2271</v>
      </c>
    </row>
    <row r="2071" spans="3:17" x14ac:dyDescent="0.3">
      <c r="C2071" s="306" t="s">
        <v>253</v>
      </c>
      <c r="D2071" s="306" t="s">
        <v>4160</v>
      </c>
      <c r="E2071" s="306" t="s">
        <v>2271</v>
      </c>
      <c r="F2071" s="306" t="s">
        <v>2271</v>
      </c>
      <c r="G2071" s="306" t="s">
        <v>2271</v>
      </c>
      <c r="H2071" s="306" t="s">
        <v>2271</v>
      </c>
      <c r="I2071" s="306" t="s">
        <v>2271</v>
      </c>
      <c r="J2071" s="306" t="s">
        <v>2271</v>
      </c>
      <c r="K2071" s="306" t="s">
        <v>2271</v>
      </c>
      <c r="L2071" s="306" t="s">
        <v>2271</v>
      </c>
      <c r="M2071" s="306" t="s">
        <v>2271</v>
      </c>
      <c r="N2071" s="306" t="s">
        <v>2271</v>
      </c>
      <c r="O2071" s="306" t="s">
        <v>2271</v>
      </c>
      <c r="P2071" s="306" t="s">
        <v>2271</v>
      </c>
      <c r="Q2071" s="306" t="s">
        <v>2271</v>
      </c>
    </row>
    <row r="2072" spans="3:17" x14ac:dyDescent="0.3">
      <c r="C2072" s="306" t="s">
        <v>253</v>
      </c>
      <c r="D2072" s="306" t="s">
        <v>4161</v>
      </c>
      <c r="E2072" s="306" t="s">
        <v>2271</v>
      </c>
      <c r="F2072" s="306" t="s">
        <v>2271</v>
      </c>
      <c r="G2072" s="306" t="s">
        <v>2271</v>
      </c>
      <c r="H2072" s="306" t="s">
        <v>2271</v>
      </c>
      <c r="I2072" s="306" t="s">
        <v>2271</v>
      </c>
      <c r="J2072" s="306" t="s">
        <v>2271</v>
      </c>
      <c r="K2072" s="306" t="s">
        <v>2271</v>
      </c>
      <c r="L2072" s="306" t="s">
        <v>2271</v>
      </c>
      <c r="M2072" s="306" t="s">
        <v>2271</v>
      </c>
      <c r="N2072" s="306" t="s">
        <v>2271</v>
      </c>
      <c r="O2072" s="306" t="s">
        <v>2271</v>
      </c>
      <c r="P2072" s="306" t="s">
        <v>2271</v>
      </c>
      <c r="Q2072" s="306" t="s">
        <v>2271</v>
      </c>
    </row>
    <row r="2073" spans="3:17" x14ac:dyDescent="0.3">
      <c r="C2073" s="306" t="s">
        <v>253</v>
      </c>
      <c r="D2073" s="306" t="s">
        <v>4158</v>
      </c>
      <c r="E2073" s="306" t="s">
        <v>2271</v>
      </c>
      <c r="F2073" s="306" t="s">
        <v>2271</v>
      </c>
      <c r="G2073" s="306" t="s">
        <v>2271</v>
      </c>
      <c r="H2073" s="306" t="s">
        <v>2271</v>
      </c>
      <c r="I2073" s="306" t="s">
        <v>2271</v>
      </c>
      <c r="J2073" s="306" t="s">
        <v>2271</v>
      </c>
      <c r="K2073" s="306" t="s">
        <v>2271</v>
      </c>
      <c r="L2073" s="306" t="s">
        <v>2271</v>
      </c>
      <c r="M2073" s="306" t="s">
        <v>2271</v>
      </c>
      <c r="N2073" s="306" t="s">
        <v>2271</v>
      </c>
      <c r="O2073" s="306" t="s">
        <v>2271</v>
      </c>
      <c r="P2073" s="306" t="s">
        <v>2271</v>
      </c>
      <c r="Q2073" s="306" t="s">
        <v>2271</v>
      </c>
    </row>
    <row r="2074" spans="3:17" x14ac:dyDescent="0.3">
      <c r="C2074" s="306" t="s">
        <v>253</v>
      </c>
      <c r="D2074" s="306" t="s">
        <v>4159</v>
      </c>
      <c r="E2074" s="306" t="s">
        <v>2271</v>
      </c>
      <c r="F2074" s="306" t="s">
        <v>2271</v>
      </c>
      <c r="G2074" s="306" t="s">
        <v>2271</v>
      </c>
      <c r="H2074" s="306" t="s">
        <v>2271</v>
      </c>
      <c r="I2074" s="306" t="s">
        <v>2271</v>
      </c>
      <c r="J2074" s="306" t="s">
        <v>2271</v>
      </c>
      <c r="K2074" s="306" t="s">
        <v>2271</v>
      </c>
      <c r="L2074" s="306" t="s">
        <v>2271</v>
      </c>
      <c r="M2074" s="306" t="s">
        <v>2271</v>
      </c>
      <c r="N2074" s="306" t="s">
        <v>2271</v>
      </c>
      <c r="O2074" s="306" t="s">
        <v>2271</v>
      </c>
      <c r="P2074" s="306" t="s">
        <v>2271</v>
      </c>
      <c r="Q2074" s="306" t="s">
        <v>2271</v>
      </c>
    </row>
    <row r="2075" spans="3:17" x14ac:dyDescent="0.3">
      <c r="C2075" s="306" t="s">
        <v>254</v>
      </c>
      <c r="D2075" s="306" t="s">
        <v>4160</v>
      </c>
      <c r="E2075" s="306" t="s">
        <v>2271</v>
      </c>
      <c r="F2075" s="306" t="s">
        <v>2271</v>
      </c>
      <c r="G2075" s="306" t="s">
        <v>2271</v>
      </c>
      <c r="H2075" s="306" t="s">
        <v>2271</v>
      </c>
      <c r="I2075" s="306" t="s">
        <v>2271</v>
      </c>
      <c r="J2075" s="306" t="s">
        <v>2271</v>
      </c>
      <c r="K2075" s="306" t="s">
        <v>2271</v>
      </c>
      <c r="L2075" s="306" t="s">
        <v>2271</v>
      </c>
      <c r="M2075" s="306" t="s">
        <v>2271</v>
      </c>
      <c r="N2075" s="306" t="s">
        <v>2271</v>
      </c>
      <c r="O2075" s="306" t="s">
        <v>2271</v>
      </c>
      <c r="P2075" s="306" t="s">
        <v>2271</v>
      </c>
      <c r="Q2075" s="306" t="s">
        <v>2271</v>
      </c>
    </row>
    <row r="2076" spans="3:17" x14ac:dyDescent="0.3">
      <c r="C2076" s="306" t="s">
        <v>254</v>
      </c>
      <c r="D2076" s="306" t="s">
        <v>4161</v>
      </c>
      <c r="E2076" s="306" t="s">
        <v>2271</v>
      </c>
      <c r="F2076" s="306" t="s">
        <v>2271</v>
      </c>
      <c r="G2076" s="306" t="s">
        <v>2271</v>
      </c>
      <c r="H2076" s="306" t="s">
        <v>2271</v>
      </c>
      <c r="I2076" s="306" t="s">
        <v>2271</v>
      </c>
      <c r="J2076" s="306" t="s">
        <v>2271</v>
      </c>
      <c r="K2076" s="306" t="s">
        <v>2271</v>
      </c>
      <c r="L2076" s="306" t="s">
        <v>2271</v>
      </c>
      <c r="M2076" s="306" t="s">
        <v>2271</v>
      </c>
      <c r="N2076" s="306" t="s">
        <v>2271</v>
      </c>
      <c r="O2076" s="306" t="s">
        <v>2271</v>
      </c>
      <c r="P2076" s="306" t="s">
        <v>2271</v>
      </c>
      <c r="Q2076" s="306" t="s">
        <v>2271</v>
      </c>
    </row>
    <row r="2077" spans="3:17" x14ac:dyDescent="0.3">
      <c r="C2077" s="306" t="s">
        <v>254</v>
      </c>
      <c r="D2077" s="306" t="s">
        <v>4158</v>
      </c>
      <c r="E2077" s="306" t="s">
        <v>2271</v>
      </c>
      <c r="F2077" s="306" t="s">
        <v>2271</v>
      </c>
      <c r="G2077" s="306" t="s">
        <v>2271</v>
      </c>
      <c r="H2077" s="306" t="s">
        <v>2271</v>
      </c>
      <c r="I2077" s="306" t="s">
        <v>2271</v>
      </c>
      <c r="J2077" s="306" t="s">
        <v>2271</v>
      </c>
      <c r="K2077" s="306" t="s">
        <v>2271</v>
      </c>
      <c r="L2077" s="306" t="s">
        <v>2271</v>
      </c>
      <c r="M2077" s="306" t="s">
        <v>2271</v>
      </c>
      <c r="N2077" s="306" t="s">
        <v>2271</v>
      </c>
      <c r="O2077" s="306" t="s">
        <v>2271</v>
      </c>
      <c r="P2077" s="306" t="s">
        <v>2271</v>
      </c>
      <c r="Q2077" s="306" t="s">
        <v>2271</v>
      </c>
    </row>
    <row r="2078" spans="3:17" x14ac:dyDescent="0.3">
      <c r="C2078" s="306" t="s">
        <v>254</v>
      </c>
      <c r="D2078" s="306" t="s">
        <v>4159</v>
      </c>
      <c r="E2078" s="306" t="s">
        <v>2271</v>
      </c>
      <c r="F2078" s="306" t="s">
        <v>2271</v>
      </c>
      <c r="G2078" s="306" t="s">
        <v>2271</v>
      </c>
      <c r="H2078" s="306" t="s">
        <v>2271</v>
      </c>
      <c r="I2078" s="306" t="s">
        <v>2271</v>
      </c>
      <c r="J2078" s="306" t="s">
        <v>2271</v>
      </c>
      <c r="K2078" s="306" t="s">
        <v>2271</v>
      </c>
      <c r="L2078" s="306" t="s">
        <v>2271</v>
      </c>
      <c r="M2078" s="306" t="s">
        <v>2271</v>
      </c>
      <c r="N2078" s="306" t="s">
        <v>2271</v>
      </c>
      <c r="O2078" s="306" t="s">
        <v>2271</v>
      </c>
      <c r="P2078" s="306" t="s">
        <v>2271</v>
      </c>
      <c r="Q2078" s="306" t="s">
        <v>2271</v>
      </c>
    </row>
    <row r="2079" spans="3:17" x14ac:dyDescent="0.3">
      <c r="C2079" s="306" t="s">
        <v>255</v>
      </c>
      <c r="D2079" s="306" t="s">
        <v>4160</v>
      </c>
      <c r="E2079" s="306" t="s">
        <v>2271</v>
      </c>
      <c r="F2079" s="306" t="s">
        <v>2271</v>
      </c>
      <c r="G2079" s="306" t="s">
        <v>2271</v>
      </c>
      <c r="H2079" s="306" t="s">
        <v>2271</v>
      </c>
      <c r="I2079" s="306" t="s">
        <v>2271</v>
      </c>
      <c r="J2079" s="306" t="s">
        <v>2271</v>
      </c>
      <c r="K2079" s="306" t="s">
        <v>2271</v>
      </c>
      <c r="L2079" s="306" t="s">
        <v>2271</v>
      </c>
      <c r="M2079" s="306" t="s">
        <v>2271</v>
      </c>
      <c r="N2079" s="306" t="s">
        <v>2271</v>
      </c>
      <c r="O2079" s="306" t="s">
        <v>2271</v>
      </c>
      <c r="P2079" s="306" t="s">
        <v>2271</v>
      </c>
      <c r="Q2079" s="306" t="s">
        <v>2271</v>
      </c>
    </row>
    <row r="2080" spans="3:17" x14ac:dyDescent="0.3">
      <c r="C2080" s="306" t="s">
        <v>255</v>
      </c>
      <c r="D2080" s="306" t="s">
        <v>4161</v>
      </c>
      <c r="E2080" s="306" t="s">
        <v>2271</v>
      </c>
      <c r="F2080" s="306" t="s">
        <v>2271</v>
      </c>
      <c r="G2080" s="306" t="s">
        <v>2271</v>
      </c>
      <c r="H2080" s="306" t="s">
        <v>2271</v>
      </c>
      <c r="I2080" s="306" t="s">
        <v>2271</v>
      </c>
      <c r="J2080" s="306" t="s">
        <v>2271</v>
      </c>
      <c r="K2080" s="306" t="s">
        <v>2271</v>
      </c>
      <c r="L2080" s="306" t="s">
        <v>2271</v>
      </c>
      <c r="M2080" s="306" t="s">
        <v>2271</v>
      </c>
      <c r="N2080" s="306" t="s">
        <v>2271</v>
      </c>
      <c r="O2080" s="306" t="s">
        <v>2271</v>
      </c>
      <c r="P2080" s="306" t="s">
        <v>2271</v>
      </c>
      <c r="Q2080" s="306" t="s">
        <v>2271</v>
      </c>
    </row>
    <row r="2081" spans="3:17" x14ac:dyDescent="0.3">
      <c r="C2081" s="306" t="s">
        <v>255</v>
      </c>
      <c r="D2081" s="306" t="s">
        <v>4158</v>
      </c>
      <c r="E2081" s="306" t="s">
        <v>2271</v>
      </c>
      <c r="F2081" s="306" t="s">
        <v>2271</v>
      </c>
      <c r="G2081" s="306" t="s">
        <v>2271</v>
      </c>
      <c r="H2081" s="306" t="s">
        <v>2271</v>
      </c>
      <c r="I2081" s="306" t="s">
        <v>2271</v>
      </c>
      <c r="J2081" s="306" t="s">
        <v>2271</v>
      </c>
      <c r="K2081" s="306" t="s">
        <v>2271</v>
      </c>
      <c r="L2081" s="306" t="s">
        <v>2271</v>
      </c>
      <c r="M2081" s="306" t="s">
        <v>2271</v>
      </c>
      <c r="N2081" s="306" t="s">
        <v>2271</v>
      </c>
      <c r="O2081" s="306" t="s">
        <v>2271</v>
      </c>
      <c r="P2081" s="306" t="s">
        <v>2271</v>
      </c>
      <c r="Q2081" s="306" t="s">
        <v>2271</v>
      </c>
    </row>
    <row r="2082" spans="3:17" x14ac:dyDescent="0.3">
      <c r="C2082" s="306" t="s">
        <v>255</v>
      </c>
      <c r="D2082" s="306" t="s">
        <v>4159</v>
      </c>
      <c r="E2082" s="306" t="s">
        <v>2271</v>
      </c>
      <c r="F2082" s="306" t="s">
        <v>2271</v>
      </c>
      <c r="G2082" s="306" t="s">
        <v>2271</v>
      </c>
      <c r="H2082" s="306" t="s">
        <v>2271</v>
      </c>
      <c r="I2082" s="306" t="s">
        <v>2271</v>
      </c>
      <c r="J2082" s="306" t="s">
        <v>2271</v>
      </c>
      <c r="K2082" s="306" t="s">
        <v>2271</v>
      </c>
      <c r="L2082" s="306" t="s">
        <v>2271</v>
      </c>
      <c r="M2082" s="306" t="s">
        <v>2271</v>
      </c>
      <c r="N2082" s="306" t="s">
        <v>2271</v>
      </c>
      <c r="O2082" s="306" t="s">
        <v>2271</v>
      </c>
      <c r="P2082" s="306" t="s">
        <v>2271</v>
      </c>
      <c r="Q2082" s="306" t="s">
        <v>2271</v>
      </c>
    </row>
    <row r="2083" spans="3:17" x14ac:dyDescent="0.3">
      <c r="C2083" s="306" t="s">
        <v>256</v>
      </c>
      <c r="D2083" s="306" t="s">
        <v>4160</v>
      </c>
      <c r="E2083" s="306" t="s">
        <v>2271</v>
      </c>
      <c r="F2083" s="306" t="s">
        <v>2271</v>
      </c>
      <c r="G2083" s="306" t="s">
        <v>2271</v>
      </c>
      <c r="H2083" s="306" t="s">
        <v>2271</v>
      </c>
      <c r="I2083" s="306" t="s">
        <v>2271</v>
      </c>
      <c r="J2083" s="306" t="s">
        <v>2271</v>
      </c>
      <c r="K2083" s="306" t="s">
        <v>2271</v>
      </c>
      <c r="L2083" s="306" t="s">
        <v>2271</v>
      </c>
      <c r="M2083" s="306" t="s">
        <v>2271</v>
      </c>
      <c r="N2083" s="306" t="s">
        <v>2271</v>
      </c>
      <c r="O2083" s="306" t="s">
        <v>2271</v>
      </c>
      <c r="P2083" s="306" t="s">
        <v>2271</v>
      </c>
      <c r="Q2083" s="306" t="s">
        <v>2271</v>
      </c>
    </row>
    <row r="2084" spans="3:17" x14ac:dyDescent="0.3">
      <c r="C2084" s="306" t="s">
        <v>256</v>
      </c>
      <c r="D2084" s="306" t="s">
        <v>4161</v>
      </c>
      <c r="E2084" s="306" t="s">
        <v>2271</v>
      </c>
      <c r="F2084" s="306" t="s">
        <v>2271</v>
      </c>
      <c r="G2084" s="306" t="s">
        <v>2271</v>
      </c>
      <c r="H2084" s="306" t="s">
        <v>2271</v>
      </c>
      <c r="I2084" s="306" t="s">
        <v>2271</v>
      </c>
      <c r="J2084" s="306" t="s">
        <v>2271</v>
      </c>
      <c r="K2084" s="306" t="s">
        <v>2271</v>
      </c>
      <c r="L2084" s="306" t="s">
        <v>2271</v>
      </c>
      <c r="M2084" s="306" t="s">
        <v>2271</v>
      </c>
      <c r="N2084" s="306" t="s">
        <v>2271</v>
      </c>
      <c r="O2084" s="306" t="s">
        <v>2271</v>
      </c>
      <c r="P2084" s="306" t="s">
        <v>2271</v>
      </c>
      <c r="Q2084" s="306" t="s">
        <v>2271</v>
      </c>
    </row>
    <row r="2085" spans="3:17" x14ac:dyDescent="0.3">
      <c r="C2085" s="306" t="s">
        <v>256</v>
      </c>
      <c r="D2085" s="306" t="s">
        <v>4158</v>
      </c>
      <c r="E2085" s="306" t="s">
        <v>2271</v>
      </c>
      <c r="F2085" s="306" t="s">
        <v>2271</v>
      </c>
      <c r="G2085" s="306" t="s">
        <v>2271</v>
      </c>
      <c r="H2085" s="306" t="s">
        <v>2271</v>
      </c>
      <c r="I2085" s="306" t="s">
        <v>2271</v>
      </c>
      <c r="J2085" s="306" t="s">
        <v>2271</v>
      </c>
      <c r="K2085" s="306" t="s">
        <v>2271</v>
      </c>
      <c r="L2085" s="306" t="s">
        <v>2271</v>
      </c>
      <c r="M2085" s="306" t="s">
        <v>2271</v>
      </c>
      <c r="N2085" s="306" t="s">
        <v>2271</v>
      </c>
      <c r="O2085" s="306" t="s">
        <v>2271</v>
      </c>
      <c r="P2085" s="306" t="s">
        <v>2271</v>
      </c>
      <c r="Q2085" s="306" t="s">
        <v>2271</v>
      </c>
    </row>
    <row r="2086" spans="3:17" x14ac:dyDescent="0.3">
      <c r="C2086" s="306" t="s">
        <v>256</v>
      </c>
      <c r="D2086" s="306" t="s">
        <v>4159</v>
      </c>
      <c r="E2086" s="306" t="s">
        <v>2271</v>
      </c>
      <c r="F2086" s="306" t="s">
        <v>2271</v>
      </c>
      <c r="G2086" s="306" t="s">
        <v>2271</v>
      </c>
      <c r="H2086" s="306" t="s">
        <v>2271</v>
      </c>
      <c r="I2086" s="306" t="s">
        <v>2271</v>
      </c>
      <c r="J2086" s="306" t="s">
        <v>2271</v>
      </c>
      <c r="K2086" s="306" t="s">
        <v>2271</v>
      </c>
      <c r="L2086" s="306" t="s">
        <v>2271</v>
      </c>
      <c r="M2086" s="306" t="s">
        <v>2271</v>
      </c>
      <c r="N2086" s="306" t="s">
        <v>2271</v>
      </c>
      <c r="O2086" s="306" t="s">
        <v>2271</v>
      </c>
      <c r="P2086" s="306" t="s">
        <v>2271</v>
      </c>
      <c r="Q2086" s="306" t="s">
        <v>2271</v>
      </c>
    </row>
    <row r="2087" spans="3:17" x14ac:dyDescent="0.3">
      <c r="C2087" s="306" t="s">
        <v>257</v>
      </c>
      <c r="D2087" s="306" t="s">
        <v>4160</v>
      </c>
      <c r="E2087" s="306" t="s">
        <v>2271</v>
      </c>
      <c r="F2087" s="306" t="s">
        <v>2271</v>
      </c>
      <c r="G2087" s="306" t="s">
        <v>2271</v>
      </c>
      <c r="H2087" s="306" t="s">
        <v>2271</v>
      </c>
      <c r="I2087" s="306" t="s">
        <v>2271</v>
      </c>
      <c r="J2087" s="306" t="s">
        <v>2271</v>
      </c>
      <c r="K2087" s="306" t="s">
        <v>2271</v>
      </c>
      <c r="L2087" s="306" t="s">
        <v>2271</v>
      </c>
      <c r="M2087" s="306" t="s">
        <v>2271</v>
      </c>
      <c r="N2087" s="306" t="s">
        <v>2271</v>
      </c>
      <c r="O2087" s="306" t="s">
        <v>2271</v>
      </c>
      <c r="P2087" s="306" t="s">
        <v>2271</v>
      </c>
      <c r="Q2087" s="306" t="s">
        <v>2271</v>
      </c>
    </row>
    <row r="2088" spans="3:17" x14ac:dyDescent="0.3">
      <c r="C2088" s="306" t="s">
        <v>257</v>
      </c>
      <c r="D2088" s="306" t="s">
        <v>4161</v>
      </c>
      <c r="E2088" s="306" t="s">
        <v>2271</v>
      </c>
      <c r="F2088" s="306" t="s">
        <v>2271</v>
      </c>
      <c r="G2088" s="306" t="s">
        <v>2271</v>
      </c>
      <c r="H2088" s="306" t="s">
        <v>2271</v>
      </c>
      <c r="I2088" s="306" t="s">
        <v>2271</v>
      </c>
      <c r="J2088" s="306" t="s">
        <v>2271</v>
      </c>
      <c r="K2088" s="306" t="s">
        <v>2271</v>
      </c>
      <c r="L2088" s="306" t="s">
        <v>2271</v>
      </c>
      <c r="M2088" s="306" t="s">
        <v>2271</v>
      </c>
      <c r="N2088" s="306" t="s">
        <v>2271</v>
      </c>
      <c r="O2088" s="306" t="s">
        <v>2271</v>
      </c>
      <c r="P2088" s="306" t="s">
        <v>2271</v>
      </c>
      <c r="Q2088" s="306" t="s">
        <v>2271</v>
      </c>
    </row>
    <row r="2089" spans="3:17" x14ac:dyDescent="0.3">
      <c r="C2089" s="306" t="s">
        <v>257</v>
      </c>
      <c r="D2089" s="306" t="s">
        <v>4158</v>
      </c>
      <c r="E2089" s="306" t="s">
        <v>2271</v>
      </c>
      <c r="F2089" s="306" t="s">
        <v>2271</v>
      </c>
      <c r="G2089" s="306" t="s">
        <v>2271</v>
      </c>
      <c r="H2089" s="306" t="s">
        <v>2271</v>
      </c>
      <c r="I2089" s="306" t="s">
        <v>2271</v>
      </c>
      <c r="J2089" s="306" t="s">
        <v>2271</v>
      </c>
      <c r="K2089" s="306" t="s">
        <v>2271</v>
      </c>
      <c r="L2089" s="306" t="s">
        <v>2271</v>
      </c>
      <c r="M2089" s="306" t="s">
        <v>2271</v>
      </c>
      <c r="N2089" s="306" t="s">
        <v>2271</v>
      </c>
      <c r="O2089" s="306" t="s">
        <v>2271</v>
      </c>
      <c r="P2089" s="306" t="s">
        <v>2271</v>
      </c>
      <c r="Q2089" s="306" t="s">
        <v>2271</v>
      </c>
    </row>
    <row r="2090" spans="3:17" x14ac:dyDescent="0.3">
      <c r="C2090" s="306" t="s">
        <v>257</v>
      </c>
      <c r="D2090" s="306" t="s">
        <v>4159</v>
      </c>
      <c r="E2090" s="306" t="s">
        <v>2271</v>
      </c>
      <c r="F2090" s="306" t="s">
        <v>2271</v>
      </c>
      <c r="G2090" s="306" t="s">
        <v>2271</v>
      </c>
      <c r="H2090" s="306" t="s">
        <v>2271</v>
      </c>
      <c r="I2090" s="306" t="s">
        <v>2271</v>
      </c>
      <c r="J2090" s="306" t="s">
        <v>2271</v>
      </c>
      <c r="K2090" s="306" t="s">
        <v>2271</v>
      </c>
      <c r="L2090" s="306" t="s">
        <v>2271</v>
      </c>
      <c r="M2090" s="306" t="s">
        <v>2271</v>
      </c>
      <c r="N2090" s="306" t="s">
        <v>2271</v>
      </c>
      <c r="O2090" s="306" t="s">
        <v>2271</v>
      </c>
      <c r="P2090" s="306" t="s">
        <v>2271</v>
      </c>
      <c r="Q2090" s="306" t="s">
        <v>2271</v>
      </c>
    </row>
    <row r="2091" spans="3:17" x14ac:dyDescent="0.3">
      <c r="C2091" s="306" t="s">
        <v>258</v>
      </c>
      <c r="D2091" s="306" t="s">
        <v>4160</v>
      </c>
      <c r="E2091" s="306" t="s">
        <v>2271</v>
      </c>
      <c r="F2091" s="306" t="s">
        <v>2271</v>
      </c>
      <c r="G2091" s="306" t="s">
        <v>2271</v>
      </c>
      <c r="H2091" s="306" t="s">
        <v>2271</v>
      </c>
      <c r="I2091" s="306" t="s">
        <v>2271</v>
      </c>
      <c r="J2091" s="306" t="s">
        <v>2271</v>
      </c>
      <c r="K2091" s="306" t="s">
        <v>2271</v>
      </c>
      <c r="L2091" s="306" t="s">
        <v>2271</v>
      </c>
      <c r="M2091" s="306" t="s">
        <v>2271</v>
      </c>
      <c r="N2091" s="306" t="s">
        <v>2271</v>
      </c>
      <c r="O2091" s="306" t="s">
        <v>2271</v>
      </c>
      <c r="P2091" s="306" t="s">
        <v>2271</v>
      </c>
      <c r="Q2091" s="306" t="s">
        <v>2271</v>
      </c>
    </row>
    <row r="2092" spans="3:17" x14ac:dyDescent="0.3">
      <c r="C2092" s="306" t="s">
        <v>258</v>
      </c>
      <c r="D2092" s="306" t="s">
        <v>4161</v>
      </c>
      <c r="E2092" s="306" t="s">
        <v>2271</v>
      </c>
      <c r="F2092" s="306" t="s">
        <v>2271</v>
      </c>
      <c r="G2092" s="306" t="s">
        <v>2271</v>
      </c>
      <c r="H2092" s="306" t="s">
        <v>2271</v>
      </c>
      <c r="I2092" s="306" t="s">
        <v>2271</v>
      </c>
      <c r="J2092" s="306" t="s">
        <v>2271</v>
      </c>
      <c r="K2092" s="306" t="s">
        <v>2271</v>
      </c>
      <c r="L2092" s="306" t="s">
        <v>2271</v>
      </c>
      <c r="M2092" s="306" t="s">
        <v>2271</v>
      </c>
      <c r="N2092" s="306" t="s">
        <v>2271</v>
      </c>
      <c r="O2092" s="306" t="s">
        <v>2271</v>
      </c>
      <c r="P2092" s="306" t="s">
        <v>2271</v>
      </c>
      <c r="Q2092" s="306" t="s">
        <v>2271</v>
      </c>
    </row>
    <row r="2093" spans="3:17" x14ac:dyDescent="0.3">
      <c r="C2093" s="306" t="s">
        <v>258</v>
      </c>
      <c r="D2093" s="306" t="s">
        <v>4158</v>
      </c>
      <c r="E2093" s="306" t="s">
        <v>2271</v>
      </c>
      <c r="F2093" s="306" t="s">
        <v>2271</v>
      </c>
      <c r="G2093" s="306" t="s">
        <v>2271</v>
      </c>
      <c r="H2093" s="306" t="s">
        <v>2271</v>
      </c>
      <c r="I2093" s="306" t="s">
        <v>2271</v>
      </c>
      <c r="J2093" s="306" t="s">
        <v>2271</v>
      </c>
      <c r="K2093" s="306" t="s">
        <v>2271</v>
      </c>
      <c r="L2093" s="306" t="s">
        <v>2271</v>
      </c>
      <c r="M2093" s="306" t="s">
        <v>2271</v>
      </c>
      <c r="N2093" s="306" t="s">
        <v>2271</v>
      </c>
      <c r="O2093" s="306" t="s">
        <v>2271</v>
      </c>
      <c r="P2093" s="306" t="s">
        <v>2271</v>
      </c>
      <c r="Q2093" s="306" t="s">
        <v>2271</v>
      </c>
    </row>
    <row r="2094" spans="3:17" x14ac:dyDescent="0.3">
      <c r="C2094" s="306" t="s">
        <v>258</v>
      </c>
      <c r="D2094" s="306" t="s">
        <v>4159</v>
      </c>
      <c r="E2094" s="306" t="s">
        <v>2271</v>
      </c>
      <c r="F2094" s="306" t="s">
        <v>2271</v>
      </c>
      <c r="G2094" s="306" t="s">
        <v>2271</v>
      </c>
      <c r="H2094" s="306" t="s">
        <v>2271</v>
      </c>
      <c r="I2094" s="306" t="s">
        <v>2271</v>
      </c>
      <c r="J2094" s="306" t="s">
        <v>2271</v>
      </c>
      <c r="K2094" s="306" t="s">
        <v>2271</v>
      </c>
      <c r="L2094" s="306" t="s">
        <v>2271</v>
      </c>
      <c r="M2094" s="306" t="s">
        <v>2271</v>
      </c>
      <c r="N2094" s="306" t="s">
        <v>2271</v>
      </c>
      <c r="O2094" s="306" t="s">
        <v>2271</v>
      </c>
      <c r="P2094" s="306" t="s">
        <v>2271</v>
      </c>
      <c r="Q2094" s="306" t="s">
        <v>2271</v>
      </c>
    </row>
    <row r="2095" spans="3:17" x14ac:dyDescent="0.3">
      <c r="C2095" s="306" t="s">
        <v>259</v>
      </c>
      <c r="D2095" s="306" t="s">
        <v>4160</v>
      </c>
      <c r="E2095" s="306" t="s">
        <v>2271</v>
      </c>
      <c r="F2095" s="306" t="s">
        <v>2271</v>
      </c>
      <c r="G2095" s="306" t="s">
        <v>2271</v>
      </c>
      <c r="H2095" s="306" t="s">
        <v>2271</v>
      </c>
      <c r="I2095" s="306" t="s">
        <v>2271</v>
      </c>
      <c r="J2095" s="306" t="s">
        <v>2271</v>
      </c>
      <c r="K2095" s="306" t="s">
        <v>2271</v>
      </c>
      <c r="L2095" s="306" t="s">
        <v>2271</v>
      </c>
      <c r="M2095" s="306" t="s">
        <v>2271</v>
      </c>
      <c r="N2095" s="306" t="s">
        <v>2271</v>
      </c>
      <c r="O2095" s="306" t="s">
        <v>2271</v>
      </c>
      <c r="P2095" s="306" t="s">
        <v>2271</v>
      </c>
      <c r="Q2095" s="306" t="s">
        <v>2271</v>
      </c>
    </row>
    <row r="2096" spans="3:17" x14ac:dyDescent="0.3">
      <c r="C2096" s="306" t="s">
        <v>259</v>
      </c>
      <c r="D2096" s="306" t="s">
        <v>4161</v>
      </c>
      <c r="E2096" s="306" t="s">
        <v>2271</v>
      </c>
      <c r="F2096" s="306" t="s">
        <v>2271</v>
      </c>
      <c r="G2096" s="306" t="s">
        <v>2271</v>
      </c>
      <c r="H2096" s="306" t="s">
        <v>2271</v>
      </c>
      <c r="I2096" s="306" t="s">
        <v>2271</v>
      </c>
      <c r="J2096" s="306" t="s">
        <v>2271</v>
      </c>
      <c r="K2096" s="306" t="s">
        <v>2271</v>
      </c>
      <c r="L2096" s="306" t="s">
        <v>2271</v>
      </c>
      <c r="M2096" s="306" t="s">
        <v>2271</v>
      </c>
      <c r="N2096" s="306" t="s">
        <v>2271</v>
      </c>
      <c r="O2096" s="306" t="s">
        <v>2271</v>
      </c>
      <c r="P2096" s="306" t="s">
        <v>2271</v>
      </c>
      <c r="Q2096" s="306" t="s">
        <v>2271</v>
      </c>
    </row>
    <row r="2097" spans="3:17" x14ac:dyDescent="0.3">
      <c r="C2097" s="306" t="s">
        <v>259</v>
      </c>
      <c r="D2097" s="306" t="s">
        <v>4158</v>
      </c>
      <c r="E2097" s="306" t="s">
        <v>2271</v>
      </c>
      <c r="F2097" s="306" t="s">
        <v>2271</v>
      </c>
      <c r="G2097" s="306" t="s">
        <v>2271</v>
      </c>
      <c r="H2097" s="306" t="s">
        <v>2271</v>
      </c>
      <c r="I2097" s="306" t="s">
        <v>2271</v>
      </c>
      <c r="J2097" s="306" t="s">
        <v>2271</v>
      </c>
      <c r="K2097" s="306" t="s">
        <v>2271</v>
      </c>
      <c r="L2097" s="306" t="s">
        <v>2271</v>
      </c>
      <c r="M2097" s="306" t="s">
        <v>2271</v>
      </c>
      <c r="N2097" s="306" t="s">
        <v>2271</v>
      </c>
      <c r="O2097" s="306" t="s">
        <v>2271</v>
      </c>
      <c r="P2097" s="306" t="s">
        <v>2271</v>
      </c>
      <c r="Q2097" s="306" t="s">
        <v>2271</v>
      </c>
    </row>
    <row r="2098" spans="3:17" x14ac:dyDescent="0.3">
      <c r="C2098" s="306" t="s">
        <v>259</v>
      </c>
      <c r="D2098" s="306" t="s">
        <v>4159</v>
      </c>
      <c r="E2098" s="306" t="s">
        <v>2271</v>
      </c>
      <c r="F2098" s="306" t="s">
        <v>2271</v>
      </c>
      <c r="G2098" s="306" t="s">
        <v>2271</v>
      </c>
      <c r="H2098" s="306" t="s">
        <v>2271</v>
      </c>
      <c r="I2098" s="306" t="s">
        <v>2271</v>
      </c>
      <c r="J2098" s="306" t="s">
        <v>2271</v>
      </c>
      <c r="K2098" s="306" t="s">
        <v>2271</v>
      </c>
      <c r="L2098" s="306" t="s">
        <v>2271</v>
      </c>
      <c r="M2098" s="306" t="s">
        <v>2271</v>
      </c>
      <c r="N2098" s="306" t="s">
        <v>2271</v>
      </c>
      <c r="O2098" s="306" t="s">
        <v>2271</v>
      </c>
      <c r="P2098" s="306" t="s">
        <v>2271</v>
      </c>
      <c r="Q2098" s="306" t="s">
        <v>2271</v>
      </c>
    </row>
    <row r="2099" spans="3:17" x14ac:dyDescent="0.3">
      <c r="C2099" s="306" t="s">
        <v>260</v>
      </c>
      <c r="D2099" s="306" t="s">
        <v>4160</v>
      </c>
      <c r="E2099" s="306" t="s">
        <v>2271</v>
      </c>
      <c r="F2099" s="306" t="s">
        <v>2271</v>
      </c>
      <c r="G2099" s="306" t="s">
        <v>2271</v>
      </c>
      <c r="H2099" s="306" t="s">
        <v>2271</v>
      </c>
      <c r="I2099" s="306" t="s">
        <v>2271</v>
      </c>
      <c r="J2099" s="306" t="s">
        <v>2271</v>
      </c>
      <c r="K2099" s="306" t="s">
        <v>2271</v>
      </c>
      <c r="L2099" s="306" t="s">
        <v>2271</v>
      </c>
      <c r="M2099" s="306" t="s">
        <v>2271</v>
      </c>
      <c r="N2099" s="306" t="s">
        <v>2271</v>
      </c>
      <c r="O2099" s="306" t="s">
        <v>2271</v>
      </c>
      <c r="P2099" s="306" t="s">
        <v>2271</v>
      </c>
      <c r="Q2099" s="306" t="s">
        <v>2271</v>
      </c>
    </row>
    <row r="2100" spans="3:17" x14ac:dyDescent="0.3">
      <c r="C2100" s="306" t="s">
        <v>260</v>
      </c>
      <c r="D2100" s="306" t="s">
        <v>4161</v>
      </c>
      <c r="E2100" s="306" t="s">
        <v>2271</v>
      </c>
      <c r="F2100" s="306" t="s">
        <v>2271</v>
      </c>
      <c r="G2100" s="306" t="s">
        <v>2271</v>
      </c>
      <c r="H2100" s="306" t="s">
        <v>2271</v>
      </c>
      <c r="I2100" s="306" t="s">
        <v>2271</v>
      </c>
      <c r="J2100" s="306" t="s">
        <v>2271</v>
      </c>
      <c r="K2100" s="306" t="s">
        <v>2271</v>
      </c>
      <c r="L2100" s="306" t="s">
        <v>2271</v>
      </c>
      <c r="M2100" s="306" t="s">
        <v>2271</v>
      </c>
      <c r="N2100" s="306" t="s">
        <v>2271</v>
      </c>
      <c r="O2100" s="306" t="s">
        <v>2271</v>
      </c>
      <c r="P2100" s="306" t="s">
        <v>2271</v>
      </c>
      <c r="Q2100" s="306" t="s">
        <v>2271</v>
      </c>
    </row>
    <row r="2101" spans="3:17" x14ac:dyDescent="0.3">
      <c r="C2101" s="306" t="s">
        <v>260</v>
      </c>
      <c r="D2101" s="306" t="s">
        <v>4158</v>
      </c>
      <c r="E2101" s="306" t="s">
        <v>2271</v>
      </c>
      <c r="F2101" s="306" t="s">
        <v>2271</v>
      </c>
      <c r="G2101" s="306" t="s">
        <v>2271</v>
      </c>
      <c r="H2101" s="306" t="s">
        <v>2271</v>
      </c>
      <c r="I2101" s="306" t="s">
        <v>2271</v>
      </c>
      <c r="J2101" s="306" t="s">
        <v>2271</v>
      </c>
      <c r="K2101" s="306" t="s">
        <v>2271</v>
      </c>
      <c r="L2101" s="306" t="s">
        <v>2271</v>
      </c>
      <c r="M2101" s="306" t="s">
        <v>2271</v>
      </c>
      <c r="N2101" s="306" t="s">
        <v>2271</v>
      </c>
      <c r="O2101" s="306" t="s">
        <v>2271</v>
      </c>
      <c r="P2101" s="306" t="s">
        <v>2271</v>
      </c>
      <c r="Q2101" s="306" t="s">
        <v>2271</v>
      </c>
    </row>
    <row r="2102" spans="3:17" x14ac:dyDescent="0.3">
      <c r="C2102" s="306" t="s">
        <v>260</v>
      </c>
      <c r="D2102" s="306" t="s">
        <v>4159</v>
      </c>
      <c r="E2102" s="306" t="s">
        <v>2271</v>
      </c>
      <c r="F2102" s="306" t="s">
        <v>2271</v>
      </c>
      <c r="G2102" s="306" t="s">
        <v>2271</v>
      </c>
      <c r="H2102" s="306" t="s">
        <v>2271</v>
      </c>
      <c r="I2102" s="306" t="s">
        <v>2271</v>
      </c>
      <c r="J2102" s="306" t="s">
        <v>2271</v>
      </c>
      <c r="K2102" s="306" t="s">
        <v>2271</v>
      </c>
      <c r="L2102" s="306" t="s">
        <v>2271</v>
      </c>
      <c r="M2102" s="306" t="s">
        <v>2271</v>
      </c>
      <c r="N2102" s="306" t="s">
        <v>2271</v>
      </c>
      <c r="O2102" s="306" t="s">
        <v>2271</v>
      </c>
      <c r="P2102" s="306" t="s">
        <v>2271</v>
      </c>
      <c r="Q2102" s="306" t="s">
        <v>2271</v>
      </c>
    </row>
    <row r="2103" spans="3:17" x14ac:dyDescent="0.3">
      <c r="C2103" s="306" t="s">
        <v>261</v>
      </c>
      <c r="D2103" s="306" t="s">
        <v>4160</v>
      </c>
      <c r="E2103" s="306" t="s">
        <v>2271</v>
      </c>
      <c r="F2103" s="306" t="s">
        <v>2271</v>
      </c>
      <c r="G2103" s="306" t="s">
        <v>2271</v>
      </c>
      <c r="H2103" s="306" t="s">
        <v>2271</v>
      </c>
      <c r="I2103" s="306" t="s">
        <v>2271</v>
      </c>
      <c r="J2103" s="306" t="s">
        <v>2271</v>
      </c>
      <c r="K2103" s="306" t="s">
        <v>2271</v>
      </c>
      <c r="L2103" s="306" t="s">
        <v>2271</v>
      </c>
      <c r="M2103" s="306" t="s">
        <v>2271</v>
      </c>
      <c r="N2103" s="306" t="s">
        <v>2271</v>
      </c>
      <c r="O2103" s="306" t="s">
        <v>2271</v>
      </c>
      <c r="P2103" s="306" t="s">
        <v>2271</v>
      </c>
      <c r="Q2103" s="306" t="s">
        <v>2271</v>
      </c>
    </row>
    <row r="2104" spans="3:17" x14ac:dyDescent="0.3">
      <c r="C2104" s="306" t="s">
        <v>261</v>
      </c>
      <c r="D2104" s="306" t="s">
        <v>4161</v>
      </c>
      <c r="E2104" s="306" t="s">
        <v>2271</v>
      </c>
      <c r="F2104" s="306" t="s">
        <v>2271</v>
      </c>
      <c r="G2104" s="306" t="s">
        <v>2271</v>
      </c>
      <c r="H2104" s="306" t="s">
        <v>2271</v>
      </c>
      <c r="I2104" s="306" t="s">
        <v>2271</v>
      </c>
      <c r="J2104" s="306" t="s">
        <v>2271</v>
      </c>
      <c r="K2104" s="306" t="s">
        <v>2271</v>
      </c>
      <c r="L2104" s="306" t="s">
        <v>2271</v>
      </c>
      <c r="M2104" s="306" t="s">
        <v>2271</v>
      </c>
      <c r="N2104" s="306" t="s">
        <v>2271</v>
      </c>
      <c r="O2104" s="306" t="s">
        <v>2271</v>
      </c>
      <c r="P2104" s="306" t="s">
        <v>2271</v>
      </c>
      <c r="Q2104" s="306" t="s">
        <v>2271</v>
      </c>
    </row>
    <row r="2105" spans="3:17" x14ac:dyDescent="0.3">
      <c r="C2105" s="306" t="s">
        <v>261</v>
      </c>
      <c r="D2105" s="306" t="s">
        <v>4158</v>
      </c>
      <c r="E2105" s="306" t="s">
        <v>2271</v>
      </c>
      <c r="F2105" s="306" t="s">
        <v>2271</v>
      </c>
      <c r="G2105" s="306" t="s">
        <v>2271</v>
      </c>
      <c r="H2105" s="306" t="s">
        <v>2271</v>
      </c>
      <c r="I2105" s="306" t="s">
        <v>2271</v>
      </c>
      <c r="J2105" s="306" t="s">
        <v>2271</v>
      </c>
      <c r="K2105" s="306" t="s">
        <v>2271</v>
      </c>
      <c r="L2105" s="306" t="s">
        <v>2271</v>
      </c>
      <c r="M2105" s="306" t="s">
        <v>2271</v>
      </c>
      <c r="N2105" s="306" t="s">
        <v>2271</v>
      </c>
      <c r="O2105" s="306" t="s">
        <v>2271</v>
      </c>
      <c r="P2105" s="306" t="s">
        <v>2271</v>
      </c>
      <c r="Q2105" s="306" t="s">
        <v>2271</v>
      </c>
    </row>
    <row r="2106" spans="3:17" x14ac:dyDescent="0.3">
      <c r="C2106" s="306" t="s">
        <v>261</v>
      </c>
      <c r="D2106" s="306" t="s">
        <v>4159</v>
      </c>
      <c r="E2106" s="306" t="s">
        <v>2271</v>
      </c>
      <c r="F2106" s="306" t="s">
        <v>2271</v>
      </c>
      <c r="G2106" s="306" t="s">
        <v>2271</v>
      </c>
      <c r="H2106" s="306" t="s">
        <v>2271</v>
      </c>
      <c r="I2106" s="306" t="s">
        <v>2271</v>
      </c>
      <c r="J2106" s="306" t="s">
        <v>2271</v>
      </c>
      <c r="K2106" s="306" t="s">
        <v>2271</v>
      </c>
      <c r="L2106" s="306" t="s">
        <v>2271</v>
      </c>
      <c r="M2106" s="306" t="s">
        <v>2271</v>
      </c>
      <c r="N2106" s="306" t="s">
        <v>2271</v>
      </c>
      <c r="O2106" s="306" t="s">
        <v>2271</v>
      </c>
      <c r="P2106" s="306" t="s">
        <v>2271</v>
      </c>
      <c r="Q2106" s="306" t="s">
        <v>2271</v>
      </c>
    </row>
    <row r="2107" spans="3:17" x14ac:dyDescent="0.3">
      <c r="C2107" s="306" t="s">
        <v>262</v>
      </c>
      <c r="D2107" s="306" t="s">
        <v>4160</v>
      </c>
      <c r="E2107" s="306" t="s">
        <v>2271</v>
      </c>
      <c r="F2107" s="306" t="s">
        <v>2271</v>
      </c>
      <c r="G2107" s="306" t="s">
        <v>2271</v>
      </c>
      <c r="H2107" s="306" t="s">
        <v>2271</v>
      </c>
      <c r="I2107" s="306" t="s">
        <v>2271</v>
      </c>
      <c r="J2107" s="306" t="s">
        <v>2271</v>
      </c>
      <c r="K2107" s="306" t="s">
        <v>2271</v>
      </c>
      <c r="L2107" s="306" t="s">
        <v>2271</v>
      </c>
      <c r="M2107" s="306" t="s">
        <v>2271</v>
      </c>
      <c r="N2107" s="306" t="s">
        <v>2271</v>
      </c>
      <c r="O2107" s="306" t="s">
        <v>2271</v>
      </c>
      <c r="P2107" s="306" t="s">
        <v>2271</v>
      </c>
      <c r="Q2107" s="306" t="s">
        <v>2271</v>
      </c>
    </row>
    <row r="2108" spans="3:17" x14ac:dyDescent="0.3">
      <c r="C2108" s="306" t="s">
        <v>262</v>
      </c>
      <c r="D2108" s="306" t="s">
        <v>4161</v>
      </c>
      <c r="E2108" s="306" t="s">
        <v>2271</v>
      </c>
      <c r="F2108" s="306" t="s">
        <v>2271</v>
      </c>
      <c r="G2108" s="306" t="s">
        <v>2271</v>
      </c>
      <c r="H2108" s="306" t="s">
        <v>2271</v>
      </c>
      <c r="I2108" s="306" t="s">
        <v>2271</v>
      </c>
      <c r="J2108" s="306" t="s">
        <v>2271</v>
      </c>
      <c r="K2108" s="306" t="s">
        <v>2271</v>
      </c>
      <c r="L2108" s="306" t="s">
        <v>2271</v>
      </c>
      <c r="M2108" s="306" t="s">
        <v>2271</v>
      </c>
      <c r="N2108" s="306" t="s">
        <v>2271</v>
      </c>
      <c r="O2108" s="306" t="s">
        <v>2271</v>
      </c>
      <c r="P2108" s="306" t="s">
        <v>2271</v>
      </c>
      <c r="Q2108" s="306" t="s">
        <v>2271</v>
      </c>
    </row>
    <row r="2109" spans="3:17" x14ac:dyDescent="0.3">
      <c r="C2109" s="306" t="s">
        <v>262</v>
      </c>
      <c r="D2109" s="306" t="s">
        <v>4158</v>
      </c>
      <c r="E2109" s="306" t="s">
        <v>2271</v>
      </c>
      <c r="F2109" s="306" t="s">
        <v>2271</v>
      </c>
      <c r="G2109" s="306" t="s">
        <v>2271</v>
      </c>
      <c r="H2109" s="306" t="s">
        <v>2271</v>
      </c>
      <c r="I2109" s="306" t="s">
        <v>2271</v>
      </c>
      <c r="J2109" s="306" t="s">
        <v>2271</v>
      </c>
      <c r="K2109" s="306" t="s">
        <v>2271</v>
      </c>
      <c r="L2109" s="306" t="s">
        <v>2271</v>
      </c>
      <c r="M2109" s="306" t="s">
        <v>2271</v>
      </c>
      <c r="N2109" s="306" t="s">
        <v>2271</v>
      </c>
      <c r="O2109" s="306" t="s">
        <v>2271</v>
      </c>
      <c r="P2109" s="306" t="s">
        <v>2271</v>
      </c>
      <c r="Q2109" s="306" t="s">
        <v>2271</v>
      </c>
    </row>
    <row r="2110" spans="3:17" x14ac:dyDescent="0.3">
      <c r="C2110" s="306" t="s">
        <v>262</v>
      </c>
      <c r="D2110" s="306" t="s">
        <v>4159</v>
      </c>
      <c r="E2110" s="306" t="s">
        <v>2271</v>
      </c>
      <c r="F2110" s="306" t="s">
        <v>2271</v>
      </c>
      <c r="G2110" s="306" t="s">
        <v>2271</v>
      </c>
      <c r="H2110" s="306" t="s">
        <v>2271</v>
      </c>
      <c r="I2110" s="306" t="s">
        <v>2271</v>
      </c>
      <c r="J2110" s="306" t="s">
        <v>2271</v>
      </c>
      <c r="K2110" s="306" t="s">
        <v>2271</v>
      </c>
      <c r="L2110" s="306" t="s">
        <v>2271</v>
      </c>
      <c r="M2110" s="306" t="s">
        <v>2271</v>
      </c>
      <c r="N2110" s="306" t="s">
        <v>2271</v>
      </c>
      <c r="O2110" s="306" t="s">
        <v>2271</v>
      </c>
      <c r="P2110" s="306" t="s">
        <v>2271</v>
      </c>
      <c r="Q2110" s="306" t="s">
        <v>2271</v>
      </c>
    </row>
    <row r="2111" spans="3:17" x14ac:dyDescent="0.3">
      <c r="C2111" s="306" t="s">
        <v>263</v>
      </c>
      <c r="D2111" s="306" t="s">
        <v>4160</v>
      </c>
      <c r="E2111" s="306" t="s">
        <v>2271</v>
      </c>
      <c r="F2111" s="306" t="s">
        <v>2271</v>
      </c>
      <c r="G2111" s="306" t="s">
        <v>2271</v>
      </c>
      <c r="H2111" s="306" t="s">
        <v>2271</v>
      </c>
      <c r="I2111" s="306" t="s">
        <v>2271</v>
      </c>
      <c r="J2111" s="306" t="s">
        <v>2271</v>
      </c>
      <c r="K2111" s="306" t="s">
        <v>2271</v>
      </c>
      <c r="L2111" s="306" t="s">
        <v>2271</v>
      </c>
      <c r="M2111" s="306" t="s">
        <v>2271</v>
      </c>
      <c r="N2111" s="306" t="s">
        <v>2271</v>
      </c>
      <c r="O2111" s="306" t="s">
        <v>2271</v>
      </c>
      <c r="P2111" s="306" t="s">
        <v>2271</v>
      </c>
      <c r="Q2111" s="306" t="s">
        <v>2271</v>
      </c>
    </row>
    <row r="2112" spans="3:17" x14ac:dyDescent="0.3">
      <c r="C2112" s="306" t="s">
        <v>263</v>
      </c>
      <c r="D2112" s="306" t="s">
        <v>4161</v>
      </c>
      <c r="E2112" s="306" t="s">
        <v>2271</v>
      </c>
      <c r="F2112" s="306" t="s">
        <v>2271</v>
      </c>
      <c r="G2112" s="306" t="s">
        <v>2271</v>
      </c>
      <c r="H2112" s="306" t="s">
        <v>2271</v>
      </c>
      <c r="I2112" s="306" t="s">
        <v>2271</v>
      </c>
      <c r="J2112" s="306" t="s">
        <v>2271</v>
      </c>
      <c r="K2112" s="306" t="s">
        <v>2271</v>
      </c>
      <c r="L2112" s="306" t="s">
        <v>2271</v>
      </c>
      <c r="M2112" s="306" t="s">
        <v>2271</v>
      </c>
      <c r="N2112" s="306" t="s">
        <v>2271</v>
      </c>
      <c r="O2112" s="306" t="s">
        <v>2271</v>
      </c>
      <c r="P2112" s="306" t="s">
        <v>2271</v>
      </c>
      <c r="Q2112" s="306" t="s">
        <v>2271</v>
      </c>
    </row>
    <row r="2113" spans="2:17" x14ac:dyDescent="0.3">
      <c r="C2113" s="306" t="s">
        <v>263</v>
      </c>
      <c r="D2113" s="306" t="s">
        <v>4158</v>
      </c>
      <c r="E2113" s="306" t="s">
        <v>2271</v>
      </c>
      <c r="F2113" s="306" t="s">
        <v>2271</v>
      </c>
      <c r="G2113" s="306" t="s">
        <v>2271</v>
      </c>
      <c r="H2113" s="306" t="s">
        <v>2271</v>
      </c>
      <c r="I2113" s="306" t="s">
        <v>2271</v>
      </c>
      <c r="J2113" s="306" t="s">
        <v>2271</v>
      </c>
      <c r="K2113" s="306" t="s">
        <v>2271</v>
      </c>
      <c r="L2113" s="306" t="s">
        <v>2271</v>
      </c>
      <c r="M2113" s="306" t="s">
        <v>2271</v>
      </c>
      <c r="N2113" s="306" t="s">
        <v>2271</v>
      </c>
      <c r="O2113" s="306" t="s">
        <v>2271</v>
      </c>
      <c r="P2113" s="306" t="s">
        <v>2271</v>
      </c>
      <c r="Q2113" s="306" t="s">
        <v>2271</v>
      </c>
    </row>
    <row r="2114" spans="2:17" x14ac:dyDescent="0.3">
      <c r="C2114" s="306" t="s">
        <v>263</v>
      </c>
      <c r="D2114" s="306" t="s">
        <v>4159</v>
      </c>
      <c r="E2114" s="306" t="s">
        <v>2271</v>
      </c>
      <c r="F2114" s="306" t="s">
        <v>2271</v>
      </c>
      <c r="G2114" s="306" t="s">
        <v>2271</v>
      </c>
      <c r="H2114" s="306" t="s">
        <v>2271</v>
      </c>
      <c r="I2114" s="306" t="s">
        <v>2271</v>
      </c>
      <c r="J2114" s="306" t="s">
        <v>2271</v>
      </c>
      <c r="K2114" s="306" t="s">
        <v>2271</v>
      </c>
      <c r="L2114" s="306" t="s">
        <v>2271</v>
      </c>
      <c r="M2114" s="306" t="s">
        <v>2271</v>
      </c>
      <c r="N2114" s="306" t="s">
        <v>2271</v>
      </c>
      <c r="O2114" s="306" t="s">
        <v>2271</v>
      </c>
      <c r="P2114" s="306" t="s">
        <v>2271</v>
      </c>
      <c r="Q2114" s="306" t="s">
        <v>2271</v>
      </c>
    </row>
    <row r="2115" spans="2:17" x14ac:dyDescent="0.3">
      <c r="C2115" s="306" t="s">
        <v>264</v>
      </c>
      <c r="D2115" s="306" t="s">
        <v>4160</v>
      </c>
      <c r="E2115" s="306" t="s">
        <v>2271</v>
      </c>
      <c r="F2115" s="306" t="s">
        <v>2271</v>
      </c>
      <c r="G2115" s="306" t="s">
        <v>2271</v>
      </c>
      <c r="H2115" s="306" t="s">
        <v>2271</v>
      </c>
      <c r="I2115" s="306" t="s">
        <v>2271</v>
      </c>
      <c r="J2115" s="306" t="s">
        <v>2271</v>
      </c>
      <c r="K2115" s="306" t="s">
        <v>2271</v>
      </c>
      <c r="L2115" s="306" t="s">
        <v>2271</v>
      </c>
      <c r="M2115" s="306" t="s">
        <v>2271</v>
      </c>
      <c r="N2115" s="306" t="s">
        <v>2271</v>
      </c>
      <c r="O2115" s="306" t="s">
        <v>2271</v>
      </c>
      <c r="P2115" s="306" t="s">
        <v>2271</v>
      </c>
      <c r="Q2115" s="306" t="s">
        <v>2271</v>
      </c>
    </row>
    <row r="2116" spans="2:17" x14ac:dyDescent="0.3">
      <c r="C2116" s="306" t="s">
        <v>264</v>
      </c>
      <c r="D2116" s="306" t="s">
        <v>4161</v>
      </c>
      <c r="E2116" s="306" t="s">
        <v>2271</v>
      </c>
      <c r="F2116" s="306" t="s">
        <v>2271</v>
      </c>
      <c r="G2116" s="306" t="s">
        <v>2271</v>
      </c>
      <c r="H2116" s="306" t="s">
        <v>2271</v>
      </c>
      <c r="I2116" s="306" t="s">
        <v>2271</v>
      </c>
      <c r="J2116" s="306" t="s">
        <v>2271</v>
      </c>
      <c r="K2116" s="306" t="s">
        <v>2271</v>
      </c>
      <c r="L2116" s="306" t="s">
        <v>2271</v>
      </c>
      <c r="M2116" s="306" t="s">
        <v>2271</v>
      </c>
      <c r="N2116" s="306" t="s">
        <v>2271</v>
      </c>
      <c r="O2116" s="306" t="s">
        <v>2271</v>
      </c>
      <c r="P2116" s="306" t="s">
        <v>2271</v>
      </c>
      <c r="Q2116" s="306" t="s">
        <v>2271</v>
      </c>
    </row>
    <row r="2117" spans="2:17" x14ac:dyDescent="0.3">
      <c r="C2117" s="306" t="s">
        <v>264</v>
      </c>
      <c r="D2117" s="306" t="s">
        <v>4158</v>
      </c>
      <c r="E2117" s="306" t="s">
        <v>2271</v>
      </c>
      <c r="F2117" s="306" t="s">
        <v>2271</v>
      </c>
      <c r="G2117" s="306" t="s">
        <v>2271</v>
      </c>
      <c r="H2117" s="306" t="s">
        <v>2271</v>
      </c>
      <c r="I2117" s="306" t="s">
        <v>2271</v>
      </c>
      <c r="J2117" s="306" t="s">
        <v>2271</v>
      </c>
      <c r="K2117" s="306" t="s">
        <v>2271</v>
      </c>
      <c r="L2117" s="306" t="s">
        <v>2271</v>
      </c>
      <c r="M2117" s="306" t="s">
        <v>2271</v>
      </c>
      <c r="N2117" s="306" t="s">
        <v>2271</v>
      </c>
      <c r="O2117" s="306" t="s">
        <v>2271</v>
      </c>
      <c r="P2117" s="306" t="s">
        <v>2271</v>
      </c>
      <c r="Q2117" s="306" t="s">
        <v>2271</v>
      </c>
    </row>
    <row r="2118" spans="2:17" x14ac:dyDescent="0.3">
      <c r="C2118" s="306" t="s">
        <v>264</v>
      </c>
      <c r="D2118" s="306" t="s">
        <v>4159</v>
      </c>
      <c r="E2118" s="306" t="s">
        <v>2271</v>
      </c>
      <c r="F2118" s="306" t="s">
        <v>2271</v>
      </c>
      <c r="G2118" s="306" t="s">
        <v>2271</v>
      </c>
      <c r="H2118" s="306" t="s">
        <v>2271</v>
      </c>
      <c r="I2118" s="306" t="s">
        <v>2271</v>
      </c>
      <c r="J2118" s="306" t="s">
        <v>2271</v>
      </c>
      <c r="K2118" s="306" t="s">
        <v>2271</v>
      </c>
      <c r="L2118" s="306" t="s">
        <v>2271</v>
      </c>
      <c r="M2118" s="306" t="s">
        <v>2271</v>
      </c>
      <c r="N2118" s="306" t="s">
        <v>2271</v>
      </c>
      <c r="O2118" s="306" t="s">
        <v>2271</v>
      </c>
      <c r="P2118" s="306" t="s">
        <v>2271</v>
      </c>
      <c r="Q2118" s="306" t="s">
        <v>2271</v>
      </c>
    </row>
    <row r="2119" spans="2:17" x14ac:dyDescent="0.3">
      <c r="C2119" s="306" t="s">
        <v>265</v>
      </c>
      <c r="D2119" s="306" t="s">
        <v>4160</v>
      </c>
      <c r="E2119" s="306" t="s">
        <v>2271</v>
      </c>
      <c r="F2119" s="306" t="s">
        <v>2271</v>
      </c>
      <c r="G2119" s="306" t="s">
        <v>2271</v>
      </c>
      <c r="H2119" s="306" t="s">
        <v>2271</v>
      </c>
      <c r="I2119" s="306" t="s">
        <v>2271</v>
      </c>
      <c r="J2119" s="306" t="s">
        <v>2271</v>
      </c>
      <c r="K2119" s="306" t="s">
        <v>2271</v>
      </c>
      <c r="L2119" s="306" t="s">
        <v>2271</v>
      </c>
      <c r="M2119" s="306" t="s">
        <v>2271</v>
      </c>
      <c r="N2119" s="306" t="s">
        <v>2271</v>
      </c>
      <c r="O2119" s="306" t="s">
        <v>2271</v>
      </c>
      <c r="P2119" s="306" t="s">
        <v>2271</v>
      </c>
      <c r="Q2119" s="306" t="s">
        <v>2271</v>
      </c>
    </row>
    <row r="2120" spans="2:17" x14ac:dyDescent="0.3">
      <c r="C2120" s="306" t="s">
        <v>265</v>
      </c>
      <c r="D2120" s="306" t="s">
        <v>4161</v>
      </c>
      <c r="E2120" s="306" t="s">
        <v>2271</v>
      </c>
      <c r="F2120" s="306" t="s">
        <v>2271</v>
      </c>
      <c r="G2120" s="306" t="s">
        <v>2271</v>
      </c>
      <c r="H2120" s="306" t="s">
        <v>2271</v>
      </c>
      <c r="I2120" s="306" t="s">
        <v>2271</v>
      </c>
      <c r="J2120" s="306" t="s">
        <v>2271</v>
      </c>
      <c r="K2120" s="306" t="s">
        <v>2271</v>
      </c>
      <c r="L2120" s="306" t="s">
        <v>2271</v>
      </c>
      <c r="M2120" s="306" t="s">
        <v>2271</v>
      </c>
      <c r="N2120" s="306" t="s">
        <v>2271</v>
      </c>
      <c r="O2120" s="306" t="s">
        <v>2271</v>
      </c>
      <c r="P2120" s="306" t="s">
        <v>2271</v>
      </c>
      <c r="Q2120" s="306" t="s">
        <v>2271</v>
      </c>
    </row>
    <row r="2121" spans="2:17" x14ac:dyDescent="0.3">
      <c r="C2121" s="306" t="s">
        <v>265</v>
      </c>
      <c r="D2121" s="306" t="s">
        <v>4158</v>
      </c>
      <c r="E2121" s="306" t="s">
        <v>2271</v>
      </c>
      <c r="F2121" s="306" t="s">
        <v>2271</v>
      </c>
      <c r="G2121" s="306" t="s">
        <v>2271</v>
      </c>
      <c r="H2121" s="306" t="s">
        <v>2271</v>
      </c>
      <c r="I2121" s="306" t="s">
        <v>2271</v>
      </c>
      <c r="J2121" s="306" t="s">
        <v>2271</v>
      </c>
      <c r="K2121" s="306" t="s">
        <v>2271</v>
      </c>
      <c r="L2121" s="306" t="s">
        <v>2271</v>
      </c>
      <c r="M2121" s="306" t="s">
        <v>2271</v>
      </c>
      <c r="N2121" s="306" t="s">
        <v>2271</v>
      </c>
      <c r="O2121" s="306" t="s">
        <v>2271</v>
      </c>
      <c r="P2121" s="306" t="s">
        <v>2271</v>
      </c>
      <c r="Q2121" s="306" t="s">
        <v>2271</v>
      </c>
    </row>
    <row r="2122" spans="2:17" x14ac:dyDescent="0.3">
      <c r="C2122" s="306" t="s">
        <v>265</v>
      </c>
      <c r="D2122" s="306" t="s">
        <v>4159</v>
      </c>
      <c r="E2122" s="306" t="s">
        <v>2271</v>
      </c>
      <c r="F2122" s="306" t="s">
        <v>2271</v>
      </c>
      <c r="G2122" s="306" t="s">
        <v>2271</v>
      </c>
      <c r="H2122" s="306" t="s">
        <v>2271</v>
      </c>
      <c r="I2122" s="306" t="s">
        <v>2271</v>
      </c>
      <c r="J2122" s="306" t="s">
        <v>2271</v>
      </c>
      <c r="K2122" s="306" t="s">
        <v>2271</v>
      </c>
      <c r="L2122" s="306" t="s">
        <v>2271</v>
      </c>
      <c r="M2122" s="306" t="s">
        <v>2271</v>
      </c>
      <c r="N2122" s="306" t="s">
        <v>2271</v>
      </c>
      <c r="O2122" s="306" t="s">
        <v>2271</v>
      </c>
      <c r="P2122" s="306" t="s">
        <v>2271</v>
      </c>
      <c r="Q2122" s="306" t="s">
        <v>2271</v>
      </c>
    </row>
    <row r="2125" spans="2:17" x14ac:dyDescent="0.3">
      <c r="B2125" s="299" t="s">
        <v>2278</v>
      </c>
    </row>
    <row r="2126" spans="2:17" x14ac:dyDescent="0.3">
      <c r="C2126" s="306"/>
      <c r="D2126" s="306"/>
      <c r="E2126" s="306" t="s">
        <v>4144</v>
      </c>
      <c r="F2126" s="306" t="s">
        <v>4145</v>
      </c>
      <c r="G2126" s="306" t="s">
        <v>4146</v>
      </c>
      <c r="H2126" s="306" t="s">
        <v>4147</v>
      </c>
      <c r="I2126" s="306" t="s">
        <v>4148</v>
      </c>
      <c r="J2126" s="306" t="s">
        <v>4149</v>
      </c>
      <c r="K2126" s="306" t="s">
        <v>4150</v>
      </c>
      <c r="L2126" s="306" t="s">
        <v>4151</v>
      </c>
      <c r="M2126" s="306" t="s">
        <v>4152</v>
      </c>
      <c r="N2126" s="306" t="s">
        <v>4153</v>
      </c>
      <c r="O2126" s="306" t="s">
        <v>4154</v>
      </c>
      <c r="P2126" s="306" t="s">
        <v>4155</v>
      </c>
      <c r="Q2126" s="306" t="s">
        <v>4156</v>
      </c>
    </row>
    <row r="2127" spans="2:17" x14ac:dyDescent="0.3">
      <c r="C2127" s="306"/>
      <c r="D2127" s="306"/>
      <c r="E2127" s="306" t="s">
        <v>4163</v>
      </c>
      <c r="F2127" s="306" t="s">
        <v>4163</v>
      </c>
      <c r="G2127" s="306" t="s">
        <v>4163</v>
      </c>
      <c r="H2127" s="306" t="s">
        <v>4163</v>
      </c>
      <c r="I2127" s="306" t="s">
        <v>4163</v>
      </c>
      <c r="J2127" s="306" t="s">
        <v>4163</v>
      </c>
      <c r="K2127" s="306" t="s">
        <v>4163</v>
      </c>
      <c r="L2127" s="306" t="s">
        <v>4163</v>
      </c>
      <c r="M2127" s="306" t="s">
        <v>4163</v>
      </c>
      <c r="N2127" s="306" t="s">
        <v>4163</v>
      </c>
      <c r="O2127" s="306" t="s">
        <v>4163</v>
      </c>
      <c r="P2127" s="306" t="s">
        <v>4163</v>
      </c>
      <c r="Q2127" s="306" t="s">
        <v>4163</v>
      </c>
    </row>
    <row r="2128" spans="2:17" x14ac:dyDescent="0.3">
      <c r="C2128" s="306" t="s">
        <v>248</v>
      </c>
      <c r="D2128" s="306" t="s">
        <v>4158</v>
      </c>
      <c r="E2128" s="306" t="s">
        <v>2271</v>
      </c>
      <c r="F2128" s="306" t="s">
        <v>2271</v>
      </c>
      <c r="G2128" s="306" t="s">
        <v>2271</v>
      </c>
      <c r="H2128" s="306" t="s">
        <v>2271</v>
      </c>
      <c r="I2128" s="306" t="s">
        <v>2271</v>
      </c>
      <c r="J2128" s="306" t="s">
        <v>2271</v>
      </c>
      <c r="K2128" s="306" t="s">
        <v>2271</v>
      </c>
      <c r="L2128" s="306" t="s">
        <v>2271</v>
      </c>
      <c r="M2128" s="306" t="s">
        <v>2271</v>
      </c>
      <c r="N2128" s="306" t="s">
        <v>2271</v>
      </c>
      <c r="O2128" s="306" t="s">
        <v>2271</v>
      </c>
      <c r="P2128" s="306" t="s">
        <v>2271</v>
      </c>
      <c r="Q2128" s="306" t="s">
        <v>2271</v>
      </c>
    </row>
    <row r="2129" spans="3:17" x14ac:dyDescent="0.3">
      <c r="C2129" s="306" t="s">
        <v>248</v>
      </c>
      <c r="D2129" s="306" t="s">
        <v>4159</v>
      </c>
      <c r="E2129" s="306" t="s">
        <v>2271</v>
      </c>
      <c r="F2129" s="306" t="s">
        <v>2271</v>
      </c>
      <c r="G2129" s="306" t="s">
        <v>2271</v>
      </c>
      <c r="H2129" s="306" t="s">
        <v>2271</v>
      </c>
      <c r="I2129" s="306" t="s">
        <v>2271</v>
      </c>
      <c r="J2129" s="306" t="s">
        <v>2271</v>
      </c>
      <c r="K2129" s="306" t="s">
        <v>2271</v>
      </c>
      <c r="L2129" s="306" t="s">
        <v>2271</v>
      </c>
      <c r="M2129" s="306" t="s">
        <v>2271</v>
      </c>
      <c r="N2129" s="306" t="s">
        <v>2271</v>
      </c>
      <c r="O2129" s="306" t="s">
        <v>2271</v>
      </c>
      <c r="P2129" s="306" t="s">
        <v>2271</v>
      </c>
      <c r="Q2129" s="306" t="s">
        <v>2271</v>
      </c>
    </row>
    <row r="2130" spans="3:17" x14ac:dyDescent="0.3">
      <c r="C2130" s="306" t="s">
        <v>249</v>
      </c>
      <c r="D2130" s="306" t="s">
        <v>4160</v>
      </c>
      <c r="E2130" s="306" t="s">
        <v>2271</v>
      </c>
      <c r="F2130" s="306" t="s">
        <v>2271</v>
      </c>
      <c r="G2130" s="306" t="s">
        <v>2271</v>
      </c>
      <c r="H2130" s="306" t="s">
        <v>2271</v>
      </c>
      <c r="I2130" s="306" t="s">
        <v>2271</v>
      </c>
      <c r="J2130" s="306" t="s">
        <v>2271</v>
      </c>
      <c r="K2130" s="306" t="s">
        <v>2271</v>
      </c>
      <c r="L2130" s="306" t="s">
        <v>2271</v>
      </c>
      <c r="M2130" s="306" t="s">
        <v>2271</v>
      </c>
      <c r="N2130" s="306" t="s">
        <v>2271</v>
      </c>
      <c r="O2130" s="306" t="s">
        <v>2271</v>
      </c>
      <c r="P2130" s="306" t="s">
        <v>2271</v>
      </c>
      <c r="Q2130" s="306" t="s">
        <v>2271</v>
      </c>
    </row>
    <row r="2131" spans="3:17" x14ac:dyDescent="0.3">
      <c r="C2131" s="306" t="s">
        <v>249</v>
      </c>
      <c r="D2131" s="306" t="s">
        <v>4161</v>
      </c>
      <c r="E2131" s="306" t="s">
        <v>2271</v>
      </c>
      <c r="F2131" s="306" t="s">
        <v>2271</v>
      </c>
      <c r="G2131" s="306" t="s">
        <v>2271</v>
      </c>
      <c r="H2131" s="306" t="s">
        <v>2271</v>
      </c>
      <c r="I2131" s="306" t="s">
        <v>2271</v>
      </c>
      <c r="J2131" s="306" t="s">
        <v>2271</v>
      </c>
      <c r="K2131" s="306" t="s">
        <v>2271</v>
      </c>
      <c r="L2131" s="306" t="s">
        <v>2271</v>
      </c>
      <c r="M2131" s="306" t="s">
        <v>2271</v>
      </c>
      <c r="N2131" s="306" t="s">
        <v>2271</v>
      </c>
      <c r="O2131" s="306" t="s">
        <v>2271</v>
      </c>
      <c r="P2131" s="306" t="s">
        <v>2271</v>
      </c>
      <c r="Q2131" s="306" t="s">
        <v>2271</v>
      </c>
    </row>
    <row r="2132" spans="3:17" x14ac:dyDescent="0.3">
      <c r="C2132" s="306" t="s">
        <v>249</v>
      </c>
      <c r="D2132" s="306" t="s">
        <v>4158</v>
      </c>
      <c r="E2132" s="306" t="s">
        <v>2271</v>
      </c>
      <c r="F2132" s="306" t="s">
        <v>2271</v>
      </c>
      <c r="G2132" s="306" t="s">
        <v>2271</v>
      </c>
      <c r="H2132" s="306" t="s">
        <v>2271</v>
      </c>
      <c r="I2132" s="306" t="s">
        <v>2271</v>
      </c>
      <c r="J2132" s="306" t="s">
        <v>2271</v>
      </c>
      <c r="K2132" s="306" t="s">
        <v>2271</v>
      </c>
      <c r="L2132" s="306" t="s">
        <v>2271</v>
      </c>
      <c r="M2132" s="306" t="s">
        <v>2271</v>
      </c>
      <c r="N2132" s="306" t="s">
        <v>2271</v>
      </c>
      <c r="O2132" s="306" t="s">
        <v>2271</v>
      </c>
      <c r="P2132" s="306" t="s">
        <v>2271</v>
      </c>
      <c r="Q2132" s="306" t="s">
        <v>2271</v>
      </c>
    </row>
    <row r="2133" spans="3:17" x14ac:dyDescent="0.3">
      <c r="C2133" s="306" t="s">
        <v>249</v>
      </c>
      <c r="D2133" s="306" t="s">
        <v>4159</v>
      </c>
      <c r="E2133" s="306" t="s">
        <v>2271</v>
      </c>
      <c r="F2133" s="306" t="s">
        <v>2271</v>
      </c>
      <c r="G2133" s="306" t="s">
        <v>2271</v>
      </c>
      <c r="H2133" s="306" t="s">
        <v>2271</v>
      </c>
      <c r="I2133" s="306" t="s">
        <v>2271</v>
      </c>
      <c r="J2133" s="306" t="s">
        <v>2271</v>
      </c>
      <c r="K2133" s="306" t="s">
        <v>2271</v>
      </c>
      <c r="L2133" s="306" t="s">
        <v>2271</v>
      </c>
      <c r="M2133" s="306" t="s">
        <v>2271</v>
      </c>
      <c r="N2133" s="306" t="s">
        <v>2271</v>
      </c>
      <c r="O2133" s="306" t="s">
        <v>2271</v>
      </c>
      <c r="P2133" s="306" t="s">
        <v>2271</v>
      </c>
      <c r="Q2133" s="306" t="s">
        <v>2271</v>
      </c>
    </row>
    <row r="2134" spans="3:17" x14ac:dyDescent="0.3">
      <c r="C2134" s="306" t="s">
        <v>250</v>
      </c>
      <c r="D2134" s="306" t="s">
        <v>4160</v>
      </c>
      <c r="E2134" s="306" t="s">
        <v>2271</v>
      </c>
      <c r="F2134" s="306" t="s">
        <v>2271</v>
      </c>
      <c r="G2134" s="306" t="s">
        <v>2271</v>
      </c>
      <c r="H2134" s="306" t="s">
        <v>2271</v>
      </c>
      <c r="I2134" s="306" t="s">
        <v>2271</v>
      </c>
      <c r="J2134" s="306" t="s">
        <v>2271</v>
      </c>
      <c r="K2134" s="306" t="s">
        <v>2271</v>
      </c>
      <c r="L2134" s="306" t="s">
        <v>2271</v>
      </c>
      <c r="M2134" s="306" t="s">
        <v>2271</v>
      </c>
      <c r="N2134" s="306" t="s">
        <v>2271</v>
      </c>
      <c r="O2134" s="306" t="s">
        <v>2271</v>
      </c>
      <c r="P2134" s="306" t="s">
        <v>2271</v>
      </c>
      <c r="Q2134" s="306" t="s">
        <v>2271</v>
      </c>
    </row>
    <row r="2135" spans="3:17" x14ac:dyDescent="0.3">
      <c r="C2135" s="306" t="s">
        <v>250</v>
      </c>
      <c r="D2135" s="306" t="s">
        <v>4161</v>
      </c>
      <c r="E2135" s="306" t="s">
        <v>2271</v>
      </c>
      <c r="F2135" s="306" t="s">
        <v>2271</v>
      </c>
      <c r="G2135" s="306" t="s">
        <v>2271</v>
      </c>
      <c r="H2135" s="306" t="s">
        <v>2271</v>
      </c>
      <c r="I2135" s="306" t="s">
        <v>2271</v>
      </c>
      <c r="J2135" s="306" t="s">
        <v>2271</v>
      </c>
      <c r="K2135" s="306" t="s">
        <v>2271</v>
      </c>
      <c r="L2135" s="306" t="s">
        <v>2271</v>
      </c>
      <c r="M2135" s="306" t="s">
        <v>2271</v>
      </c>
      <c r="N2135" s="306" t="s">
        <v>2271</v>
      </c>
      <c r="O2135" s="306" t="s">
        <v>2271</v>
      </c>
      <c r="P2135" s="306" t="s">
        <v>2271</v>
      </c>
      <c r="Q2135" s="306" t="s">
        <v>2271</v>
      </c>
    </row>
    <row r="2136" spans="3:17" x14ac:dyDescent="0.3">
      <c r="C2136" s="306" t="s">
        <v>250</v>
      </c>
      <c r="D2136" s="306" t="s">
        <v>4158</v>
      </c>
      <c r="E2136" s="306" t="s">
        <v>2271</v>
      </c>
      <c r="F2136" s="306" t="s">
        <v>2271</v>
      </c>
      <c r="G2136" s="306" t="s">
        <v>2271</v>
      </c>
      <c r="H2136" s="306" t="s">
        <v>2271</v>
      </c>
      <c r="I2136" s="306" t="s">
        <v>2271</v>
      </c>
      <c r="J2136" s="306" t="s">
        <v>2271</v>
      </c>
      <c r="K2136" s="306" t="s">
        <v>2271</v>
      </c>
      <c r="L2136" s="306" t="s">
        <v>2271</v>
      </c>
      <c r="M2136" s="306" t="s">
        <v>2271</v>
      </c>
      <c r="N2136" s="306" t="s">
        <v>2271</v>
      </c>
      <c r="O2136" s="306" t="s">
        <v>2271</v>
      </c>
      <c r="P2136" s="306" t="s">
        <v>2271</v>
      </c>
      <c r="Q2136" s="306" t="s">
        <v>2271</v>
      </c>
    </row>
    <row r="2137" spans="3:17" x14ac:dyDescent="0.3">
      <c r="C2137" s="306" t="s">
        <v>250</v>
      </c>
      <c r="D2137" s="306" t="s">
        <v>4159</v>
      </c>
      <c r="E2137" s="306" t="s">
        <v>2271</v>
      </c>
      <c r="F2137" s="306" t="s">
        <v>2271</v>
      </c>
      <c r="G2137" s="306" t="s">
        <v>2271</v>
      </c>
      <c r="H2137" s="306" t="s">
        <v>2271</v>
      </c>
      <c r="I2137" s="306" t="s">
        <v>2271</v>
      </c>
      <c r="J2137" s="306" t="s">
        <v>2271</v>
      </c>
      <c r="K2137" s="306" t="s">
        <v>2271</v>
      </c>
      <c r="L2137" s="306" t="s">
        <v>2271</v>
      </c>
      <c r="M2137" s="306" t="s">
        <v>2271</v>
      </c>
      <c r="N2137" s="306" t="s">
        <v>2271</v>
      </c>
      <c r="O2137" s="306" t="s">
        <v>2271</v>
      </c>
      <c r="P2137" s="306" t="s">
        <v>2271</v>
      </c>
      <c r="Q2137" s="306" t="s">
        <v>2271</v>
      </c>
    </row>
    <row r="2138" spans="3:17" x14ac:dyDescent="0.3">
      <c r="C2138" s="306" t="s">
        <v>251</v>
      </c>
      <c r="D2138" s="306" t="s">
        <v>4160</v>
      </c>
      <c r="E2138" s="306" t="s">
        <v>2271</v>
      </c>
      <c r="F2138" s="306" t="s">
        <v>2271</v>
      </c>
      <c r="G2138" s="306" t="s">
        <v>2271</v>
      </c>
      <c r="H2138" s="306" t="s">
        <v>2271</v>
      </c>
      <c r="I2138" s="306" t="s">
        <v>2271</v>
      </c>
      <c r="J2138" s="306" t="s">
        <v>2271</v>
      </c>
      <c r="K2138" s="306" t="s">
        <v>2271</v>
      </c>
      <c r="L2138" s="306" t="s">
        <v>2271</v>
      </c>
      <c r="M2138" s="306" t="s">
        <v>2271</v>
      </c>
      <c r="N2138" s="306" t="s">
        <v>2271</v>
      </c>
      <c r="O2138" s="306" t="s">
        <v>2271</v>
      </c>
      <c r="P2138" s="306" t="s">
        <v>2271</v>
      </c>
      <c r="Q2138" s="306" t="s">
        <v>2271</v>
      </c>
    </row>
    <row r="2139" spans="3:17" x14ac:dyDescent="0.3">
      <c r="C2139" s="306" t="s">
        <v>251</v>
      </c>
      <c r="D2139" s="306" t="s">
        <v>4161</v>
      </c>
      <c r="E2139" s="306" t="s">
        <v>2271</v>
      </c>
      <c r="F2139" s="306" t="s">
        <v>2271</v>
      </c>
      <c r="G2139" s="306" t="s">
        <v>2271</v>
      </c>
      <c r="H2139" s="306" t="s">
        <v>2271</v>
      </c>
      <c r="I2139" s="306" t="s">
        <v>2271</v>
      </c>
      <c r="J2139" s="306" t="s">
        <v>2271</v>
      </c>
      <c r="K2139" s="306" t="s">
        <v>2271</v>
      </c>
      <c r="L2139" s="306" t="s">
        <v>2271</v>
      </c>
      <c r="M2139" s="306" t="s">
        <v>2271</v>
      </c>
      <c r="N2139" s="306" t="s">
        <v>2271</v>
      </c>
      <c r="O2139" s="306" t="s">
        <v>2271</v>
      </c>
      <c r="P2139" s="306" t="s">
        <v>2271</v>
      </c>
      <c r="Q2139" s="306" t="s">
        <v>2271</v>
      </c>
    </row>
    <row r="2140" spans="3:17" x14ac:dyDescent="0.3">
      <c r="C2140" s="306" t="s">
        <v>251</v>
      </c>
      <c r="D2140" s="306" t="s">
        <v>4158</v>
      </c>
      <c r="E2140" s="306" t="s">
        <v>2271</v>
      </c>
      <c r="F2140" s="306" t="s">
        <v>2271</v>
      </c>
      <c r="G2140" s="306" t="s">
        <v>2271</v>
      </c>
      <c r="H2140" s="306" t="s">
        <v>2271</v>
      </c>
      <c r="I2140" s="306" t="s">
        <v>2271</v>
      </c>
      <c r="J2140" s="306" t="s">
        <v>2271</v>
      </c>
      <c r="K2140" s="306" t="s">
        <v>2271</v>
      </c>
      <c r="L2140" s="306" t="s">
        <v>2271</v>
      </c>
      <c r="M2140" s="306" t="s">
        <v>2271</v>
      </c>
      <c r="N2140" s="306" t="s">
        <v>2271</v>
      </c>
      <c r="O2140" s="306" t="s">
        <v>2271</v>
      </c>
      <c r="P2140" s="306" t="s">
        <v>2271</v>
      </c>
      <c r="Q2140" s="306" t="s">
        <v>2271</v>
      </c>
    </row>
    <row r="2141" spans="3:17" x14ac:dyDescent="0.3">
      <c r="C2141" s="306" t="s">
        <v>251</v>
      </c>
      <c r="D2141" s="306" t="s">
        <v>4159</v>
      </c>
      <c r="E2141" s="306" t="s">
        <v>2271</v>
      </c>
      <c r="F2141" s="306" t="s">
        <v>2271</v>
      </c>
      <c r="G2141" s="306" t="s">
        <v>2271</v>
      </c>
      <c r="H2141" s="306" t="s">
        <v>2271</v>
      </c>
      <c r="I2141" s="306" t="s">
        <v>2271</v>
      </c>
      <c r="J2141" s="306" t="s">
        <v>2271</v>
      </c>
      <c r="K2141" s="306" t="s">
        <v>2271</v>
      </c>
      <c r="L2141" s="306" t="s">
        <v>2271</v>
      </c>
      <c r="M2141" s="306" t="s">
        <v>2271</v>
      </c>
      <c r="N2141" s="306" t="s">
        <v>2271</v>
      </c>
      <c r="O2141" s="306" t="s">
        <v>2271</v>
      </c>
      <c r="P2141" s="306" t="s">
        <v>2271</v>
      </c>
      <c r="Q2141" s="306" t="s">
        <v>2271</v>
      </c>
    </row>
    <row r="2142" spans="3:17" x14ac:dyDescent="0.3">
      <c r="C2142" s="306" t="s">
        <v>252</v>
      </c>
      <c r="D2142" s="306" t="s">
        <v>4160</v>
      </c>
      <c r="E2142" s="306" t="s">
        <v>2271</v>
      </c>
      <c r="F2142" s="306" t="s">
        <v>2271</v>
      </c>
      <c r="G2142" s="306" t="s">
        <v>2271</v>
      </c>
      <c r="H2142" s="306" t="s">
        <v>2271</v>
      </c>
      <c r="I2142" s="306" t="s">
        <v>2271</v>
      </c>
      <c r="J2142" s="306" t="s">
        <v>2271</v>
      </c>
      <c r="K2142" s="306" t="s">
        <v>2271</v>
      </c>
      <c r="L2142" s="306" t="s">
        <v>2271</v>
      </c>
      <c r="M2142" s="306" t="s">
        <v>2271</v>
      </c>
      <c r="N2142" s="306" t="s">
        <v>2271</v>
      </c>
      <c r="O2142" s="306" t="s">
        <v>2271</v>
      </c>
      <c r="P2142" s="306" t="s">
        <v>2271</v>
      </c>
      <c r="Q2142" s="306" t="s">
        <v>2271</v>
      </c>
    </row>
    <row r="2143" spans="3:17" x14ac:dyDescent="0.3">
      <c r="C2143" s="306" t="s">
        <v>252</v>
      </c>
      <c r="D2143" s="306" t="s">
        <v>4161</v>
      </c>
      <c r="E2143" s="306" t="s">
        <v>2271</v>
      </c>
      <c r="F2143" s="306" t="s">
        <v>2271</v>
      </c>
      <c r="G2143" s="306" t="s">
        <v>2271</v>
      </c>
      <c r="H2143" s="306" t="s">
        <v>2271</v>
      </c>
      <c r="I2143" s="306" t="s">
        <v>2271</v>
      </c>
      <c r="J2143" s="306" t="s">
        <v>2271</v>
      </c>
      <c r="K2143" s="306" t="s">
        <v>2271</v>
      </c>
      <c r="L2143" s="306" t="s">
        <v>2271</v>
      </c>
      <c r="M2143" s="306" t="s">
        <v>2271</v>
      </c>
      <c r="N2143" s="306" t="s">
        <v>2271</v>
      </c>
      <c r="O2143" s="306" t="s">
        <v>2271</v>
      </c>
      <c r="P2143" s="306" t="s">
        <v>2271</v>
      </c>
      <c r="Q2143" s="306" t="s">
        <v>2271</v>
      </c>
    </row>
    <row r="2144" spans="3:17" x14ac:dyDescent="0.3">
      <c r="C2144" s="306" t="s">
        <v>252</v>
      </c>
      <c r="D2144" s="306" t="s">
        <v>4158</v>
      </c>
      <c r="E2144" s="306" t="s">
        <v>2271</v>
      </c>
      <c r="F2144" s="306" t="s">
        <v>2271</v>
      </c>
      <c r="G2144" s="306" t="s">
        <v>2271</v>
      </c>
      <c r="H2144" s="306" t="s">
        <v>2271</v>
      </c>
      <c r="I2144" s="306" t="s">
        <v>2271</v>
      </c>
      <c r="J2144" s="306" t="s">
        <v>2271</v>
      </c>
      <c r="K2144" s="306" t="s">
        <v>2271</v>
      </c>
      <c r="L2144" s="306" t="s">
        <v>2271</v>
      </c>
      <c r="M2144" s="306" t="s">
        <v>2271</v>
      </c>
      <c r="N2144" s="306" t="s">
        <v>2271</v>
      </c>
      <c r="O2144" s="306" t="s">
        <v>2271</v>
      </c>
      <c r="P2144" s="306" t="s">
        <v>2271</v>
      </c>
      <c r="Q2144" s="306" t="s">
        <v>2271</v>
      </c>
    </row>
    <row r="2145" spans="3:17" x14ac:dyDescent="0.3">
      <c r="C2145" s="306" t="s">
        <v>252</v>
      </c>
      <c r="D2145" s="306" t="s">
        <v>4159</v>
      </c>
      <c r="E2145" s="306" t="s">
        <v>2271</v>
      </c>
      <c r="F2145" s="306" t="s">
        <v>2271</v>
      </c>
      <c r="G2145" s="306" t="s">
        <v>2271</v>
      </c>
      <c r="H2145" s="306" t="s">
        <v>2271</v>
      </c>
      <c r="I2145" s="306" t="s">
        <v>2271</v>
      </c>
      <c r="J2145" s="306" t="s">
        <v>2271</v>
      </c>
      <c r="K2145" s="306" t="s">
        <v>2271</v>
      </c>
      <c r="L2145" s="306" t="s">
        <v>2271</v>
      </c>
      <c r="M2145" s="306" t="s">
        <v>2271</v>
      </c>
      <c r="N2145" s="306" t="s">
        <v>2271</v>
      </c>
      <c r="O2145" s="306" t="s">
        <v>2271</v>
      </c>
      <c r="P2145" s="306" t="s">
        <v>2271</v>
      </c>
      <c r="Q2145" s="306" t="s">
        <v>2271</v>
      </c>
    </row>
    <row r="2146" spans="3:17" x14ac:dyDescent="0.3">
      <c r="C2146" s="306" t="s">
        <v>253</v>
      </c>
      <c r="D2146" s="306" t="s">
        <v>4160</v>
      </c>
      <c r="E2146" s="306" t="s">
        <v>2271</v>
      </c>
      <c r="F2146" s="306" t="s">
        <v>2271</v>
      </c>
      <c r="G2146" s="306" t="s">
        <v>2271</v>
      </c>
      <c r="H2146" s="306" t="s">
        <v>2271</v>
      </c>
      <c r="I2146" s="306" t="s">
        <v>2271</v>
      </c>
      <c r="J2146" s="306" t="s">
        <v>2271</v>
      </c>
      <c r="K2146" s="306" t="s">
        <v>2271</v>
      </c>
      <c r="L2146" s="306" t="s">
        <v>2271</v>
      </c>
      <c r="M2146" s="306" t="s">
        <v>2271</v>
      </c>
      <c r="N2146" s="306" t="s">
        <v>2271</v>
      </c>
      <c r="O2146" s="306" t="s">
        <v>2271</v>
      </c>
      <c r="P2146" s="306" t="s">
        <v>2271</v>
      </c>
      <c r="Q2146" s="306" t="s">
        <v>2271</v>
      </c>
    </row>
    <row r="2147" spans="3:17" x14ac:dyDescent="0.3">
      <c r="C2147" s="306" t="s">
        <v>253</v>
      </c>
      <c r="D2147" s="306" t="s">
        <v>4161</v>
      </c>
      <c r="E2147" s="306" t="s">
        <v>2271</v>
      </c>
      <c r="F2147" s="306" t="s">
        <v>2271</v>
      </c>
      <c r="G2147" s="306" t="s">
        <v>2271</v>
      </c>
      <c r="H2147" s="306" t="s">
        <v>2271</v>
      </c>
      <c r="I2147" s="306" t="s">
        <v>2271</v>
      </c>
      <c r="J2147" s="306" t="s">
        <v>2271</v>
      </c>
      <c r="K2147" s="306" t="s">
        <v>2271</v>
      </c>
      <c r="L2147" s="306" t="s">
        <v>2271</v>
      </c>
      <c r="M2147" s="306" t="s">
        <v>2271</v>
      </c>
      <c r="N2147" s="306" t="s">
        <v>2271</v>
      </c>
      <c r="O2147" s="306" t="s">
        <v>2271</v>
      </c>
      <c r="P2147" s="306" t="s">
        <v>2271</v>
      </c>
      <c r="Q2147" s="306" t="s">
        <v>2271</v>
      </c>
    </row>
    <row r="2148" spans="3:17" x14ac:dyDescent="0.3">
      <c r="C2148" s="306" t="s">
        <v>253</v>
      </c>
      <c r="D2148" s="306" t="s">
        <v>4158</v>
      </c>
      <c r="E2148" s="306" t="s">
        <v>2271</v>
      </c>
      <c r="F2148" s="306" t="s">
        <v>2271</v>
      </c>
      <c r="G2148" s="306" t="s">
        <v>2271</v>
      </c>
      <c r="H2148" s="306" t="s">
        <v>2271</v>
      </c>
      <c r="I2148" s="306" t="s">
        <v>2271</v>
      </c>
      <c r="J2148" s="306" t="s">
        <v>2271</v>
      </c>
      <c r="K2148" s="306" t="s">
        <v>2271</v>
      </c>
      <c r="L2148" s="306" t="s">
        <v>2271</v>
      </c>
      <c r="M2148" s="306" t="s">
        <v>2271</v>
      </c>
      <c r="N2148" s="306" t="s">
        <v>2271</v>
      </c>
      <c r="O2148" s="306" t="s">
        <v>2271</v>
      </c>
      <c r="P2148" s="306" t="s">
        <v>2271</v>
      </c>
      <c r="Q2148" s="306" t="s">
        <v>2271</v>
      </c>
    </row>
    <row r="2149" spans="3:17" x14ac:dyDescent="0.3">
      <c r="C2149" s="306" t="s">
        <v>253</v>
      </c>
      <c r="D2149" s="306" t="s">
        <v>4159</v>
      </c>
      <c r="E2149" s="306" t="s">
        <v>2271</v>
      </c>
      <c r="F2149" s="306" t="s">
        <v>2271</v>
      </c>
      <c r="G2149" s="306" t="s">
        <v>2271</v>
      </c>
      <c r="H2149" s="306" t="s">
        <v>2271</v>
      </c>
      <c r="I2149" s="306" t="s">
        <v>2271</v>
      </c>
      <c r="J2149" s="306" t="s">
        <v>2271</v>
      </c>
      <c r="K2149" s="306" t="s">
        <v>2271</v>
      </c>
      <c r="L2149" s="306" t="s">
        <v>2271</v>
      </c>
      <c r="M2149" s="306" t="s">
        <v>2271</v>
      </c>
      <c r="N2149" s="306" t="s">
        <v>2271</v>
      </c>
      <c r="O2149" s="306" t="s">
        <v>2271</v>
      </c>
      <c r="P2149" s="306" t="s">
        <v>2271</v>
      </c>
      <c r="Q2149" s="306" t="s">
        <v>2271</v>
      </c>
    </row>
    <row r="2150" spans="3:17" x14ac:dyDescent="0.3">
      <c r="C2150" s="306" t="s">
        <v>254</v>
      </c>
      <c r="D2150" s="306" t="s">
        <v>4160</v>
      </c>
      <c r="E2150" s="306" t="s">
        <v>2271</v>
      </c>
      <c r="F2150" s="306" t="s">
        <v>2271</v>
      </c>
      <c r="G2150" s="306" t="s">
        <v>2271</v>
      </c>
      <c r="H2150" s="306" t="s">
        <v>2271</v>
      </c>
      <c r="I2150" s="306" t="s">
        <v>2271</v>
      </c>
      <c r="J2150" s="306" t="s">
        <v>2271</v>
      </c>
      <c r="K2150" s="306" t="s">
        <v>2271</v>
      </c>
      <c r="L2150" s="306" t="s">
        <v>2271</v>
      </c>
      <c r="M2150" s="306" t="s">
        <v>2271</v>
      </c>
      <c r="N2150" s="306" t="s">
        <v>2271</v>
      </c>
      <c r="O2150" s="306" t="s">
        <v>2271</v>
      </c>
      <c r="P2150" s="306" t="s">
        <v>2271</v>
      </c>
      <c r="Q2150" s="306" t="s">
        <v>2271</v>
      </c>
    </row>
    <row r="2151" spans="3:17" x14ac:dyDescent="0.3">
      <c r="C2151" s="306" t="s">
        <v>254</v>
      </c>
      <c r="D2151" s="306" t="s">
        <v>4161</v>
      </c>
      <c r="E2151" s="306" t="s">
        <v>2271</v>
      </c>
      <c r="F2151" s="306" t="s">
        <v>2271</v>
      </c>
      <c r="G2151" s="306" t="s">
        <v>2271</v>
      </c>
      <c r="H2151" s="306" t="s">
        <v>2271</v>
      </c>
      <c r="I2151" s="306" t="s">
        <v>2271</v>
      </c>
      <c r="J2151" s="306" t="s">
        <v>2271</v>
      </c>
      <c r="K2151" s="306" t="s">
        <v>2271</v>
      </c>
      <c r="L2151" s="306" t="s">
        <v>2271</v>
      </c>
      <c r="M2151" s="306" t="s">
        <v>2271</v>
      </c>
      <c r="N2151" s="306" t="s">
        <v>2271</v>
      </c>
      <c r="O2151" s="306" t="s">
        <v>2271</v>
      </c>
      <c r="P2151" s="306" t="s">
        <v>2271</v>
      </c>
      <c r="Q2151" s="306" t="s">
        <v>2271</v>
      </c>
    </row>
    <row r="2152" spans="3:17" x14ac:dyDescent="0.3">
      <c r="C2152" s="306" t="s">
        <v>254</v>
      </c>
      <c r="D2152" s="306" t="s">
        <v>4158</v>
      </c>
      <c r="E2152" s="306" t="s">
        <v>2271</v>
      </c>
      <c r="F2152" s="306" t="s">
        <v>2271</v>
      </c>
      <c r="G2152" s="306" t="s">
        <v>2271</v>
      </c>
      <c r="H2152" s="306" t="s">
        <v>2271</v>
      </c>
      <c r="I2152" s="306" t="s">
        <v>2271</v>
      </c>
      <c r="J2152" s="306" t="s">
        <v>2271</v>
      </c>
      <c r="K2152" s="306" t="s">
        <v>2271</v>
      </c>
      <c r="L2152" s="306" t="s">
        <v>2271</v>
      </c>
      <c r="M2152" s="306" t="s">
        <v>2271</v>
      </c>
      <c r="N2152" s="306" t="s">
        <v>2271</v>
      </c>
      <c r="O2152" s="306" t="s">
        <v>2271</v>
      </c>
      <c r="P2152" s="306" t="s">
        <v>2271</v>
      </c>
      <c r="Q2152" s="306" t="s">
        <v>2271</v>
      </c>
    </row>
    <row r="2153" spans="3:17" x14ac:dyDescent="0.3">
      <c r="C2153" s="306" t="s">
        <v>254</v>
      </c>
      <c r="D2153" s="306" t="s">
        <v>4159</v>
      </c>
      <c r="E2153" s="306" t="s">
        <v>2271</v>
      </c>
      <c r="F2153" s="306" t="s">
        <v>2271</v>
      </c>
      <c r="G2153" s="306" t="s">
        <v>2271</v>
      </c>
      <c r="H2153" s="306" t="s">
        <v>2271</v>
      </c>
      <c r="I2153" s="306" t="s">
        <v>2271</v>
      </c>
      <c r="J2153" s="306" t="s">
        <v>2271</v>
      </c>
      <c r="K2153" s="306" t="s">
        <v>2271</v>
      </c>
      <c r="L2153" s="306" t="s">
        <v>2271</v>
      </c>
      <c r="M2153" s="306" t="s">
        <v>2271</v>
      </c>
      <c r="N2153" s="306" t="s">
        <v>2271</v>
      </c>
      <c r="O2153" s="306" t="s">
        <v>2271</v>
      </c>
      <c r="P2153" s="306" t="s">
        <v>2271</v>
      </c>
      <c r="Q2153" s="306" t="s">
        <v>2271</v>
      </c>
    </row>
    <row r="2154" spans="3:17" x14ac:dyDescent="0.3">
      <c r="C2154" s="306" t="s">
        <v>255</v>
      </c>
      <c r="D2154" s="306" t="s">
        <v>4160</v>
      </c>
      <c r="E2154" s="306" t="s">
        <v>2271</v>
      </c>
      <c r="F2154" s="306" t="s">
        <v>2271</v>
      </c>
      <c r="G2154" s="306" t="s">
        <v>2271</v>
      </c>
      <c r="H2154" s="306" t="s">
        <v>2271</v>
      </c>
      <c r="I2154" s="306" t="s">
        <v>2271</v>
      </c>
      <c r="J2154" s="306" t="s">
        <v>2271</v>
      </c>
      <c r="K2154" s="306" t="s">
        <v>2271</v>
      </c>
      <c r="L2154" s="306" t="s">
        <v>2271</v>
      </c>
      <c r="M2154" s="306" t="s">
        <v>2271</v>
      </c>
      <c r="N2154" s="306" t="s">
        <v>2271</v>
      </c>
      <c r="O2154" s="306" t="s">
        <v>2271</v>
      </c>
      <c r="P2154" s="306" t="s">
        <v>2271</v>
      </c>
      <c r="Q2154" s="306" t="s">
        <v>2271</v>
      </c>
    </row>
    <row r="2155" spans="3:17" x14ac:dyDescent="0.3">
      <c r="C2155" s="306" t="s">
        <v>255</v>
      </c>
      <c r="D2155" s="306" t="s">
        <v>4161</v>
      </c>
      <c r="E2155" s="306" t="s">
        <v>2271</v>
      </c>
      <c r="F2155" s="306" t="s">
        <v>2271</v>
      </c>
      <c r="G2155" s="306" t="s">
        <v>2271</v>
      </c>
      <c r="H2155" s="306" t="s">
        <v>2271</v>
      </c>
      <c r="I2155" s="306" t="s">
        <v>2271</v>
      </c>
      <c r="J2155" s="306" t="s">
        <v>2271</v>
      </c>
      <c r="K2155" s="306" t="s">
        <v>2271</v>
      </c>
      <c r="L2155" s="306" t="s">
        <v>2271</v>
      </c>
      <c r="M2155" s="306" t="s">
        <v>2271</v>
      </c>
      <c r="N2155" s="306" t="s">
        <v>2271</v>
      </c>
      <c r="O2155" s="306" t="s">
        <v>2271</v>
      </c>
      <c r="P2155" s="306" t="s">
        <v>2271</v>
      </c>
      <c r="Q2155" s="306" t="s">
        <v>2271</v>
      </c>
    </row>
    <row r="2156" spans="3:17" x14ac:dyDescent="0.3">
      <c r="C2156" s="306" t="s">
        <v>255</v>
      </c>
      <c r="D2156" s="306" t="s">
        <v>4158</v>
      </c>
      <c r="E2156" s="306" t="s">
        <v>2271</v>
      </c>
      <c r="F2156" s="306" t="s">
        <v>2271</v>
      </c>
      <c r="G2156" s="306" t="s">
        <v>2271</v>
      </c>
      <c r="H2156" s="306" t="s">
        <v>2271</v>
      </c>
      <c r="I2156" s="306" t="s">
        <v>2271</v>
      </c>
      <c r="J2156" s="306" t="s">
        <v>2271</v>
      </c>
      <c r="K2156" s="306" t="s">
        <v>2271</v>
      </c>
      <c r="L2156" s="306" t="s">
        <v>2271</v>
      </c>
      <c r="M2156" s="306" t="s">
        <v>2271</v>
      </c>
      <c r="N2156" s="306" t="s">
        <v>2271</v>
      </c>
      <c r="O2156" s="306" t="s">
        <v>2271</v>
      </c>
      <c r="P2156" s="306" t="s">
        <v>2271</v>
      </c>
      <c r="Q2156" s="306" t="s">
        <v>2271</v>
      </c>
    </row>
    <row r="2157" spans="3:17" x14ac:dyDescent="0.3">
      <c r="C2157" s="306" t="s">
        <v>255</v>
      </c>
      <c r="D2157" s="306" t="s">
        <v>4159</v>
      </c>
      <c r="E2157" s="306" t="s">
        <v>2271</v>
      </c>
      <c r="F2157" s="306" t="s">
        <v>2271</v>
      </c>
      <c r="G2157" s="306" t="s">
        <v>2271</v>
      </c>
      <c r="H2157" s="306" t="s">
        <v>2271</v>
      </c>
      <c r="I2157" s="306" t="s">
        <v>2271</v>
      </c>
      <c r="J2157" s="306" t="s">
        <v>2271</v>
      </c>
      <c r="K2157" s="306" t="s">
        <v>2271</v>
      </c>
      <c r="L2157" s="306" t="s">
        <v>2271</v>
      </c>
      <c r="M2157" s="306" t="s">
        <v>2271</v>
      </c>
      <c r="N2157" s="306" t="s">
        <v>2271</v>
      </c>
      <c r="O2157" s="306" t="s">
        <v>2271</v>
      </c>
      <c r="P2157" s="306" t="s">
        <v>2271</v>
      </c>
      <c r="Q2157" s="306" t="s">
        <v>2271</v>
      </c>
    </row>
    <row r="2158" spans="3:17" x14ac:dyDescent="0.3">
      <c r="C2158" s="306" t="s">
        <v>256</v>
      </c>
      <c r="D2158" s="306" t="s">
        <v>4160</v>
      </c>
      <c r="E2158" s="306" t="s">
        <v>2271</v>
      </c>
      <c r="F2158" s="306" t="s">
        <v>2271</v>
      </c>
      <c r="G2158" s="306" t="s">
        <v>2271</v>
      </c>
      <c r="H2158" s="306" t="s">
        <v>2271</v>
      </c>
      <c r="I2158" s="306" t="s">
        <v>2271</v>
      </c>
      <c r="J2158" s="306" t="s">
        <v>2271</v>
      </c>
      <c r="K2158" s="306" t="s">
        <v>2271</v>
      </c>
      <c r="L2158" s="306" t="s">
        <v>2271</v>
      </c>
      <c r="M2158" s="306" t="s">
        <v>2271</v>
      </c>
      <c r="N2158" s="306" t="s">
        <v>2271</v>
      </c>
      <c r="O2158" s="306" t="s">
        <v>2271</v>
      </c>
      <c r="P2158" s="306" t="s">
        <v>2271</v>
      </c>
      <c r="Q2158" s="306" t="s">
        <v>2271</v>
      </c>
    </row>
    <row r="2159" spans="3:17" x14ac:dyDescent="0.3">
      <c r="C2159" s="306" t="s">
        <v>256</v>
      </c>
      <c r="D2159" s="306" t="s">
        <v>4161</v>
      </c>
      <c r="E2159" s="306" t="s">
        <v>2271</v>
      </c>
      <c r="F2159" s="306" t="s">
        <v>2271</v>
      </c>
      <c r="G2159" s="306" t="s">
        <v>2271</v>
      </c>
      <c r="H2159" s="306" t="s">
        <v>2271</v>
      </c>
      <c r="I2159" s="306" t="s">
        <v>2271</v>
      </c>
      <c r="J2159" s="306" t="s">
        <v>2271</v>
      </c>
      <c r="K2159" s="306" t="s">
        <v>2271</v>
      </c>
      <c r="L2159" s="306" t="s">
        <v>2271</v>
      </c>
      <c r="M2159" s="306" t="s">
        <v>2271</v>
      </c>
      <c r="N2159" s="306" t="s">
        <v>2271</v>
      </c>
      <c r="O2159" s="306" t="s">
        <v>2271</v>
      </c>
      <c r="P2159" s="306" t="s">
        <v>2271</v>
      </c>
      <c r="Q2159" s="306" t="s">
        <v>2271</v>
      </c>
    </row>
    <row r="2160" spans="3:17" x14ac:dyDescent="0.3">
      <c r="C2160" s="306" t="s">
        <v>256</v>
      </c>
      <c r="D2160" s="306" t="s">
        <v>4158</v>
      </c>
      <c r="E2160" s="306" t="s">
        <v>2271</v>
      </c>
      <c r="F2160" s="306" t="s">
        <v>2271</v>
      </c>
      <c r="G2160" s="306" t="s">
        <v>2271</v>
      </c>
      <c r="H2160" s="306" t="s">
        <v>2271</v>
      </c>
      <c r="I2160" s="306" t="s">
        <v>2271</v>
      </c>
      <c r="J2160" s="306" t="s">
        <v>2271</v>
      </c>
      <c r="K2160" s="306" t="s">
        <v>2271</v>
      </c>
      <c r="L2160" s="306" t="s">
        <v>2271</v>
      </c>
      <c r="M2160" s="306" t="s">
        <v>2271</v>
      </c>
      <c r="N2160" s="306" t="s">
        <v>2271</v>
      </c>
      <c r="O2160" s="306" t="s">
        <v>2271</v>
      </c>
      <c r="P2160" s="306" t="s">
        <v>2271</v>
      </c>
      <c r="Q2160" s="306" t="s">
        <v>2271</v>
      </c>
    </row>
    <row r="2161" spans="3:17" x14ac:dyDescent="0.3">
      <c r="C2161" s="306" t="s">
        <v>256</v>
      </c>
      <c r="D2161" s="306" t="s">
        <v>4159</v>
      </c>
      <c r="E2161" s="306" t="s">
        <v>2271</v>
      </c>
      <c r="F2161" s="306" t="s">
        <v>2271</v>
      </c>
      <c r="G2161" s="306" t="s">
        <v>2271</v>
      </c>
      <c r="H2161" s="306" t="s">
        <v>2271</v>
      </c>
      <c r="I2161" s="306" t="s">
        <v>2271</v>
      </c>
      <c r="J2161" s="306" t="s">
        <v>2271</v>
      </c>
      <c r="K2161" s="306" t="s">
        <v>2271</v>
      </c>
      <c r="L2161" s="306" t="s">
        <v>2271</v>
      </c>
      <c r="M2161" s="306" t="s">
        <v>2271</v>
      </c>
      <c r="N2161" s="306" t="s">
        <v>2271</v>
      </c>
      <c r="O2161" s="306" t="s">
        <v>2271</v>
      </c>
      <c r="P2161" s="306" t="s">
        <v>2271</v>
      </c>
      <c r="Q2161" s="306" t="s">
        <v>2271</v>
      </c>
    </row>
    <row r="2162" spans="3:17" x14ac:dyDescent="0.3">
      <c r="C2162" s="306" t="s">
        <v>257</v>
      </c>
      <c r="D2162" s="306" t="s">
        <v>4160</v>
      </c>
      <c r="E2162" s="306" t="s">
        <v>2271</v>
      </c>
      <c r="F2162" s="306" t="s">
        <v>2271</v>
      </c>
      <c r="G2162" s="306" t="s">
        <v>2271</v>
      </c>
      <c r="H2162" s="306" t="s">
        <v>2271</v>
      </c>
      <c r="I2162" s="306" t="s">
        <v>2271</v>
      </c>
      <c r="J2162" s="306" t="s">
        <v>2271</v>
      </c>
      <c r="K2162" s="306" t="s">
        <v>2271</v>
      </c>
      <c r="L2162" s="306" t="s">
        <v>2271</v>
      </c>
      <c r="M2162" s="306" t="s">
        <v>2271</v>
      </c>
      <c r="N2162" s="306" t="s">
        <v>2271</v>
      </c>
      <c r="O2162" s="306" t="s">
        <v>2271</v>
      </c>
      <c r="P2162" s="306" t="s">
        <v>2271</v>
      </c>
      <c r="Q2162" s="306" t="s">
        <v>2271</v>
      </c>
    </row>
    <row r="2163" spans="3:17" x14ac:dyDescent="0.3">
      <c r="C2163" s="306" t="s">
        <v>257</v>
      </c>
      <c r="D2163" s="306" t="s">
        <v>4161</v>
      </c>
      <c r="E2163" s="306" t="s">
        <v>2271</v>
      </c>
      <c r="F2163" s="306" t="s">
        <v>2271</v>
      </c>
      <c r="G2163" s="306" t="s">
        <v>2271</v>
      </c>
      <c r="H2163" s="306" t="s">
        <v>2271</v>
      </c>
      <c r="I2163" s="306" t="s">
        <v>2271</v>
      </c>
      <c r="J2163" s="306" t="s">
        <v>2271</v>
      </c>
      <c r="K2163" s="306" t="s">
        <v>2271</v>
      </c>
      <c r="L2163" s="306" t="s">
        <v>2271</v>
      </c>
      <c r="M2163" s="306" t="s">
        <v>2271</v>
      </c>
      <c r="N2163" s="306" t="s">
        <v>2271</v>
      </c>
      <c r="O2163" s="306" t="s">
        <v>2271</v>
      </c>
      <c r="P2163" s="306" t="s">
        <v>2271</v>
      </c>
      <c r="Q2163" s="306" t="s">
        <v>2271</v>
      </c>
    </row>
    <row r="2164" spans="3:17" x14ac:dyDescent="0.3">
      <c r="C2164" s="306" t="s">
        <v>257</v>
      </c>
      <c r="D2164" s="306" t="s">
        <v>4158</v>
      </c>
      <c r="E2164" s="306" t="s">
        <v>2271</v>
      </c>
      <c r="F2164" s="306" t="s">
        <v>2271</v>
      </c>
      <c r="G2164" s="306" t="s">
        <v>2271</v>
      </c>
      <c r="H2164" s="306" t="s">
        <v>2271</v>
      </c>
      <c r="I2164" s="306" t="s">
        <v>2271</v>
      </c>
      <c r="J2164" s="306" t="s">
        <v>2271</v>
      </c>
      <c r="K2164" s="306" t="s">
        <v>2271</v>
      </c>
      <c r="L2164" s="306" t="s">
        <v>2271</v>
      </c>
      <c r="M2164" s="306" t="s">
        <v>2271</v>
      </c>
      <c r="N2164" s="306" t="s">
        <v>2271</v>
      </c>
      <c r="O2164" s="306" t="s">
        <v>2271</v>
      </c>
      <c r="P2164" s="306" t="s">
        <v>2271</v>
      </c>
      <c r="Q2164" s="306" t="s">
        <v>2271</v>
      </c>
    </row>
    <row r="2165" spans="3:17" x14ac:dyDescent="0.3">
      <c r="C2165" s="306" t="s">
        <v>257</v>
      </c>
      <c r="D2165" s="306" t="s">
        <v>4159</v>
      </c>
      <c r="E2165" s="306" t="s">
        <v>2271</v>
      </c>
      <c r="F2165" s="306" t="s">
        <v>2271</v>
      </c>
      <c r="G2165" s="306" t="s">
        <v>2271</v>
      </c>
      <c r="H2165" s="306" t="s">
        <v>2271</v>
      </c>
      <c r="I2165" s="306" t="s">
        <v>2271</v>
      </c>
      <c r="J2165" s="306" t="s">
        <v>2271</v>
      </c>
      <c r="K2165" s="306" t="s">
        <v>2271</v>
      </c>
      <c r="L2165" s="306" t="s">
        <v>2271</v>
      </c>
      <c r="M2165" s="306" t="s">
        <v>2271</v>
      </c>
      <c r="N2165" s="306" t="s">
        <v>2271</v>
      </c>
      <c r="O2165" s="306" t="s">
        <v>2271</v>
      </c>
      <c r="P2165" s="306" t="s">
        <v>2271</v>
      </c>
      <c r="Q2165" s="306" t="s">
        <v>2271</v>
      </c>
    </row>
    <row r="2166" spans="3:17" x14ac:dyDescent="0.3">
      <c r="C2166" s="306" t="s">
        <v>258</v>
      </c>
      <c r="D2166" s="306" t="s">
        <v>4160</v>
      </c>
      <c r="E2166" s="306" t="s">
        <v>2271</v>
      </c>
      <c r="F2166" s="306" t="s">
        <v>2271</v>
      </c>
      <c r="G2166" s="306" t="s">
        <v>2271</v>
      </c>
      <c r="H2166" s="306" t="s">
        <v>2271</v>
      </c>
      <c r="I2166" s="306" t="s">
        <v>2271</v>
      </c>
      <c r="J2166" s="306" t="s">
        <v>2271</v>
      </c>
      <c r="K2166" s="306" t="s">
        <v>2271</v>
      </c>
      <c r="L2166" s="306" t="s">
        <v>2271</v>
      </c>
      <c r="M2166" s="306" t="s">
        <v>2271</v>
      </c>
      <c r="N2166" s="306" t="s">
        <v>2271</v>
      </c>
      <c r="O2166" s="306" t="s">
        <v>2271</v>
      </c>
      <c r="P2166" s="306" t="s">
        <v>2271</v>
      </c>
      <c r="Q2166" s="306" t="s">
        <v>2271</v>
      </c>
    </row>
    <row r="2167" spans="3:17" x14ac:dyDescent="0.3">
      <c r="C2167" s="306" t="s">
        <v>258</v>
      </c>
      <c r="D2167" s="306" t="s">
        <v>4161</v>
      </c>
      <c r="E2167" s="306" t="s">
        <v>2271</v>
      </c>
      <c r="F2167" s="306" t="s">
        <v>2271</v>
      </c>
      <c r="G2167" s="306" t="s">
        <v>2271</v>
      </c>
      <c r="H2167" s="306" t="s">
        <v>2271</v>
      </c>
      <c r="I2167" s="306" t="s">
        <v>2271</v>
      </c>
      <c r="J2167" s="306" t="s">
        <v>2271</v>
      </c>
      <c r="K2167" s="306" t="s">
        <v>2271</v>
      </c>
      <c r="L2167" s="306" t="s">
        <v>2271</v>
      </c>
      <c r="M2167" s="306" t="s">
        <v>2271</v>
      </c>
      <c r="N2167" s="306" t="s">
        <v>2271</v>
      </c>
      <c r="O2167" s="306" t="s">
        <v>2271</v>
      </c>
      <c r="P2167" s="306" t="s">
        <v>2271</v>
      </c>
      <c r="Q2167" s="306" t="s">
        <v>2271</v>
      </c>
    </row>
    <row r="2168" spans="3:17" x14ac:dyDescent="0.3">
      <c r="C2168" s="306" t="s">
        <v>258</v>
      </c>
      <c r="D2168" s="306" t="s">
        <v>4158</v>
      </c>
      <c r="E2168" s="306" t="s">
        <v>2271</v>
      </c>
      <c r="F2168" s="306" t="s">
        <v>2271</v>
      </c>
      <c r="G2168" s="306" t="s">
        <v>2271</v>
      </c>
      <c r="H2168" s="306" t="s">
        <v>2271</v>
      </c>
      <c r="I2168" s="306" t="s">
        <v>2271</v>
      </c>
      <c r="J2168" s="306" t="s">
        <v>2271</v>
      </c>
      <c r="K2168" s="306" t="s">
        <v>2271</v>
      </c>
      <c r="L2168" s="306" t="s">
        <v>2271</v>
      </c>
      <c r="M2168" s="306" t="s">
        <v>2271</v>
      </c>
      <c r="N2168" s="306" t="s">
        <v>2271</v>
      </c>
      <c r="O2168" s="306" t="s">
        <v>2271</v>
      </c>
      <c r="P2168" s="306" t="s">
        <v>2271</v>
      </c>
      <c r="Q2168" s="306" t="s">
        <v>2271</v>
      </c>
    </row>
    <row r="2169" spans="3:17" x14ac:dyDescent="0.3">
      <c r="C2169" s="306" t="s">
        <v>258</v>
      </c>
      <c r="D2169" s="306" t="s">
        <v>4159</v>
      </c>
      <c r="E2169" s="306" t="s">
        <v>2271</v>
      </c>
      <c r="F2169" s="306" t="s">
        <v>2271</v>
      </c>
      <c r="G2169" s="306" t="s">
        <v>2271</v>
      </c>
      <c r="H2169" s="306" t="s">
        <v>2271</v>
      </c>
      <c r="I2169" s="306" t="s">
        <v>2271</v>
      </c>
      <c r="J2169" s="306" t="s">
        <v>2271</v>
      </c>
      <c r="K2169" s="306" t="s">
        <v>2271</v>
      </c>
      <c r="L2169" s="306" t="s">
        <v>2271</v>
      </c>
      <c r="M2169" s="306" t="s">
        <v>2271</v>
      </c>
      <c r="N2169" s="306" t="s">
        <v>2271</v>
      </c>
      <c r="O2169" s="306" t="s">
        <v>2271</v>
      </c>
      <c r="P2169" s="306" t="s">
        <v>2271</v>
      </c>
      <c r="Q2169" s="306" t="s">
        <v>2271</v>
      </c>
    </row>
    <row r="2170" spans="3:17" x14ac:dyDescent="0.3">
      <c r="C2170" s="306" t="s">
        <v>259</v>
      </c>
      <c r="D2170" s="306" t="s">
        <v>4160</v>
      </c>
      <c r="E2170" s="306" t="s">
        <v>2271</v>
      </c>
      <c r="F2170" s="306" t="s">
        <v>2271</v>
      </c>
      <c r="G2170" s="306" t="s">
        <v>2271</v>
      </c>
      <c r="H2170" s="306" t="s">
        <v>2271</v>
      </c>
      <c r="I2170" s="306" t="s">
        <v>2271</v>
      </c>
      <c r="J2170" s="306" t="s">
        <v>2271</v>
      </c>
      <c r="K2170" s="306" t="s">
        <v>2271</v>
      </c>
      <c r="L2170" s="306" t="s">
        <v>2271</v>
      </c>
      <c r="M2170" s="306" t="s">
        <v>2271</v>
      </c>
      <c r="N2170" s="306" t="s">
        <v>2271</v>
      </c>
      <c r="O2170" s="306" t="s">
        <v>2271</v>
      </c>
      <c r="P2170" s="306" t="s">
        <v>2271</v>
      </c>
      <c r="Q2170" s="306" t="s">
        <v>2271</v>
      </c>
    </row>
    <row r="2171" spans="3:17" x14ac:dyDescent="0.3">
      <c r="C2171" s="306" t="s">
        <v>259</v>
      </c>
      <c r="D2171" s="306" t="s">
        <v>4161</v>
      </c>
      <c r="E2171" s="306" t="s">
        <v>2271</v>
      </c>
      <c r="F2171" s="306" t="s">
        <v>2271</v>
      </c>
      <c r="G2171" s="306" t="s">
        <v>2271</v>
      </c>
      <c r="H2171" s="306" t="s">
        <v>2271</v>
      </c>
      <c r="I2171" s="306" t="s">
        <v>2271</v>
      </c>
      <c r="J2171" s="306" t="s">
        <v>2271</v>
      </c>
      <c r="K2171" s="306" t="s">
        <v>2271</v>
      </c>
      <c r="L2171" s="306" t="s">
        <v>2271</v>
      </c>
      <c r="M2171" s="306" t="s">
        <v>2271</v>
      </c>
      <c r="N2171" s="306" t="s">
        <v>2271</v>
      </c>
      <c r="O2171" s="306" t="s">
        <v>2271</v>
      </c>
      <c r="P2171" s="306" t="s">
        <v>2271</v>
      </c>
      <c r="Q2171" s="306" t="s">
        <v>2271</v>
      </c>
    </row>
    <row r="2172" spans="3:17" x14ac:dyDescent="0.3">
      <c r="C2172" s="306" t="s">
        <v>259</v>
      </c>
      <c r="D2172" s="306" t="s">
        <v>4158</v>
      </c>
      <c r="E2172" s="306" t="s">
        <v>2271</v>
      </c>
      <c r="F2172" s="306" t="s">
        <v>2271</v>
      </c>
      <c r="G2172" s="306" t="s">
        <v>2271</v>
      </c>
      <c r="H2172" s="306" t="s">
        <v>2271</v>
      </c>
      <c r="I2172" s="306" t="s">
        <v>2271</v>
      </c>
      <c r="J2172" s="306" t="s">
        <v>2271</v>
      </c>
      <c r="K2172" s="306" t="s">
        <v>2271</v>
      </c>
      <c r="L2172" s="306" t="s">
        <v>2271</v>
      </c>
      <c r="M2172" s="306" t="s">
        <v>2271</v>
      </c>
      <c r="N2172" s="306" t="s">
        <v>2271</v>
      </c>
      <c r="O2172" s="306" t="s">
        <v>2271</v>
      </c>
      <c r="P2172" s="306" t="s">
        <v>2271</v>
      </c>
      <c r="Q2172" s="306" t="s">
        <v>2271</v>
      </c>
    </row>
    <row r="2173" spans="3:17" x14ac:dyDescent="0.3">
      <c r="C2173" s="306" t="s">
        <v>259</v>
      </c>
      <c r="D2173" s="306" t="s">
        <v>4159</v>
      </c>
      <c r="E2173" s="306" t="s">
        <v>2271</v>
      </c>
      <c r="F2173" s="306" t="s">
        <v>2271</v>
      </c>
      <c r="G2173" s="306" t="s">
        <v>2271</v>
      </c>
      <c r="H2173" s="306" t="s">
        <v>2271</v>
      </c>
      <c r="I2173" s="306" t="s">
        <v>2271</v>
      </c>
      <c r="J2173" s="306" t="s">
        <v>2271</v>
      </c>
      <c r="K2173" s="306" t="s">
        <v>2271</v>
      </c>
      <c r="L2173" s="306" t="s">
        <v>2271</v>
      </c>
      <c r="M2173" s="306" t="s">
        <v>2271</v>
      </c>
      <c r="N2173" s="306" t="s">
        <v>2271</v>
      </c>
      <c r="O2173" s="306" t="s">
        <v>2271</v>
      </c>
      <c r="P2173" s="306" t="s">
        <v>2271</v>
      </c>
      <c r="Q2173" s="306" t="s">
        <v>2271</v>
      </c>
    </row>
    <row r="2174" spans="3:17" x14ac:dyDescent="0.3">
      <c r="C2174" s="306" t="s">
        <v>260</v>
      </c>
      <c r="D2174" s="306" t="s">
        <v>4160</v>
      </c>
      <c r="E2174" s="306" t="s">
        <v>2271</v>
      </c>
      <c r="F2174" s="306" t="s">
        <v>2271</v>
      </c>
      <c r="G2174" s="306" t="s">
        <v>2271</v>
      </c>
      <c r="H2174" s="306" t="s">
        <v>2271</v>
      </c>
      <c r="I2174" s="306" t="s">
        <v>2271</v>
      </c>
      <c r="J2174" s="306" t="s">
        <v>2271</v>
      </c>
      <c r="K2174" s="306" t="s">
        <v>2271</v>
      </c>
      <c r="L2174" s="306" t="s">
        <v>2271</v>
      </c>
      <c r="M2174" s="306" t="s">
        <v>2271</v>
      </c>
      <c r="N2174" s="306" t="s">
        <v>2271</v>
      </c>
      <c r="O2174" s="306" t="s">
        <v>2271</v>
      </c>
      <c r="P2174" s="306" t="s">
        <v>2271</v>
      </c>
      <c r="Q2174" s="306" t="s">
        <v>2271</v>
      </c>
    </row>
    <row r="2175" spans="3:17" x14ac:dyDescent="0.3">
      <c r="C2175" s="306" t="s">
        <v>260</v>
      </c>
      <c r="D2175" s="306" t="s">
        <v>4161</v>
      </c>
      <c r="E2175" s="306" t="s">
        <v>2271</v>
      </c>
      <c r="F2175" s="306" t="s">
        <v>2271</v>
      </c>
      <c r="G2175" s="306" t="s">
        <v>2271</v>
      </c>
      <c r="H2175" s="306" t="s">
        <v>2271</v>
      </c>
      <c r="I2175" s="306" t="s">
        <v>2271</v>
      </c>
      <c r="J2175" s="306" t="s">
        <v>2271</v>
      </c>
      <c r="K2175" s="306" t="s">
        <v>2271</v>
      </c>
      <c r="L2175" s="306" t="s">
        <v>2271</v>
      </c>
      <c r="M2175" s="306" t="s">
        <v>2271</v>
      </c>
      <c r="N2175" s="306" t="s">
        <v>2271</v>
      </c>
      <c r="O2175" s="306" t="s">
        <v>2271</v>
      </c>
      <c r="P2175" s="306" t="s">
        <v>2271</v>
      </c>
      <c r="Q2175" s="306" t="s">
        <v>2271</v>
      </c>
    </row>
    <row r="2176" spans="3:17" x14ac:dyDescent="0.3">
      <c r="C2176" s="306" t="s">
        <v>260</v>
      </c>
      <c r="D2176" s="306" t="s">
        <v>4158</v>
      </c>
      <c r="E2176" s="306" t="s">
        <v>2271</v>
      </c>
      <c r="F2176" s="306" t="s">
        <v>2271</v>
      </c>
      <c r="G2176" s="306" t="s">
        <v>2271</v>
      </c>
      <c r="H2176" s="306" t="s">
        <v>2271</v>
      </c>
      <c r="I2176" s="306" t="s">
        <v>2271</v>
      </c>
      <c r="J2176" s="306" t="s">
        <v>2271</v>
      </c>
      <c r="K2176" s="306" t="s">
        <v>2271</v>
      </c>
      <c r="L2176" s="306" t="s">
        <v>2271</v>
      </c>
      <c r="M2176" s="306" t="s">
        <v>2271</v>
      </c>
      <c r="N2176" s="306" t="s">
        <v>2271</v>
      </c>
      <c r="O2176" s="306" t="s">
        <v>2271</v>
      </c>
      <c r="P2176" s="306" t="s">
        <v>2271</v>
      </c>
      <c r="Q2176" s="306" t="s">
        <v>2271</v>
      </c>
    </row>
    <row r="2177" spans="3:17" x14ac:dyDescent="0.3">
      <c r="C2177" s="306" t="s">
        <v>260</v>
      </c>
      <c r="D2177" s="306" t="s">
        <v>4159</v>
      </c>
      <c r="E2177" s="306" t="s">
        <v>2271</v>
      </c>
      <c r="F2177" s="306" t="s">
        <v>2271</v>
      </c>
      <c r="G2177" s="306" t="s">
        <v>2271</v>
      </c>
      <c r="H2177" s="306" t="s">
        <v>2271</v>
      </c>
      <c r="I2177" s="306" t="s">
        <v>2271</v>
      </c>
      <c r="J2177" s="306" t="s">
        <v>2271</v>
      </c>
      <c r="K2177" s="306" t="s">
        <v>2271</v>
      </c>
      <c r="L2177" s="306" t="s">
        <v>2271</v>
      </c>
      <c r="M2177" s="306" t="s">
        <v>2271</v>
      </c>
      <c r="N2177" s="306" t="s">
        <v>2271</v>
      </c>
      <c r="O2177" s="306" t="s">
        <v>2271</v>
      </c>
      <c r="P2177" s="306" t="s">
        <v>2271</v>
      </c>
      <c r="Q2177" s="306" t="s">
        <v>2271</v>
      </c>
    </row>
    <row r="2178" spans="3:17" x14ac:dyDescent="0.3">
      <c r="C2178" s="306" t="s">
        <v>261</v>
      </c>
      <c r="D2178" s="306" t="s">
        <v>4160</v>
      </c>
      <c r="E2178" s="306" t="s">
        <v>2271</v>
      </c>
      <c r="F2178" s="306" t="s">
        <v>2271</v>
      </c>
      <c r="G2178" s="306" t="s">
        <v>2271</v>
      </c>
      <c r="H2178" s="306" t="s">
        <v>2271</v>
      </c>
      <c r="I2178" s="306" t="s">
        <v>2271</v>
      </c>
      <c r="J2178" s="306" t="s">
        <v>2271</v>
      </c>
      <c r="K2178" s="306" t="s">
        <v>2271</v>
      </c>
      <c r="L2178" s="306" t="s">
        <v>2271</v>
      </c>
      <c r="M2178" s="306" t="s">
        <v>2271</v>
      </c>
      <c r="N2178" s="306" t="s">
        <v>2271</v>
      </c>
      <c r="O2178" s="306" t="s">
        <v>2271</v>
      </c>
      <c r="P2178" s="306" t="s">
        <v>2271</v>
      </c>
      <c r="Q2178" s="306" t="s">
        <v>2271</v>
      </c>
    </row>
    <row r="2179" spans="3:17" x14ac:dyDescent="0.3">
      <c r="C2179" s="306" t="s">
        <v>261</v>
      </c>
      <c r="D2179" s="306" t="s">
        <v>4161</v>
      </c>
      <c r="E2179" s="306" t="s">
        <v>2271</v>
      </c>
      <c r="F2179" s="306" t="s">
        <v>2271</v>
      </c>
      <c r="G2179" s="306" t="s">
        <v>2271</v>
      </c>
      <c r="H2179" s="306" t="s">
        <v>2271</v>
      </c>
      <c r="I2179" s="306" t="s">
        <v>2271</v>
      </c>
      <c r="J2179" s="306" t="s">
        <v>2271</v>
      </c>
      <c r="K2179" s="306" t="s">
        <v>2271</v>
      </c>
      <c r="L2179" s="306" t="s">
        <v>2271</v>
      </c>
      <c r="M2179" s="306" t="s">
        <v>2271</v>
      </c>
      <c r="N2179" s="306" t="s">
        <v>2271</v>
      </c>
      <c r="O2179" s="306" t="s">
        <v>2271</v>
      </c>
      <c r="P2179" s="306" t="s">
        <v>2271</v>
      </c>
      <c r="Q2179" s="306" t="s">
        <v>2271</v>
      </c>
    </row>
    <row r="2180" spans="3:17" x14ac:dyDescent="0.3">
      <c r="C2180" s="306" t="s">
        <v>261</v>
      </c>
      <c r="D2180" s="306" t="s">
        <v>4158</v>
      </c>
      <c r="E2180" s="306" t="s">
        <v>2271</v>
      </c>
      <c r="F2180" s="306" t="s">
        <v>2271</v>
      </c>
      <c r="G2180" s="306" t="s">
        <v>2271</v>
      </c>
      <c r="H2180" s="306" t="s">
        <v>2271</v>
      </c>
      <c r="I2180" s="306" t="s">
        <v>2271</v>
      </c>
      <c r="J2180" s="306" t="s">
        <v>2271</v>
      </c>
      <c r="K2180" s="306" t="s">
        <v>2271</v>
      </c>
      <c r="L2180" s="306" t="s">
        <v>2271</v>
      </c>
      <c r="M2180" s="306" t="s">
        <v>2271</v>
      </c>
      <c r="N2180" s="306" t="s">
        <v>2271</v>
      </c>
      <c r="O2180" s="306" t="s">
        <v>2271</v>
      </c>
      <c r="P2180" s="306" t="s">
        <v>2271</v>
      </c>
      <c r="Q2180" s="306" t="s">
        <v>2271</v>
      </c>
    </row>
    <row r="2181" spans="3:17" x14ac:dyDescent="0.3">
      <c r="C2181" s="306" t="s">
        <v>261</v>
      </c>
      <c r="D2181" s="306" t="s">
        <v>4159</v>
      </c>
      <c r="E2181" s="306" t="s">
        <v>2271</v>
      </c>
      <c r="F2181" s="306" t="s">
        <v>2271</v>
      </c>
      <c r="G2181" s="306" t="s">
        <v>2271</v>
      </c>
      <c r="H2181" s="306" t="s">
        <v>2271</v>
      </c>
      <c r="I2181" s="306" t="s">
        <v>2271</v>
      </c>
      <c r="J2181" s="306" t="s">
        <v>2271</v>
      </c>
      <c r="K2181" s="306" t="s">
        <v>2271</v>
      </c>
      <c r="L2181" s="306" t="s">
        <v>2271</v>
      </c>
      <c r="M2181" s="306" t="s">
        <v>2271</v>
      </c>
      <c r="N2181" s="306" t="s">
        <v>2271</v>
      </c>
      <c r="O2181" s="306" t="s">
        <v>2271</v>
      </c>
      <c r="P2181" s="306" t="s">
        <v>2271</v>
      </c>
      <c r="Q2181" s="306" t="s">
        <v>2271</v>
      </c>
    </row>
    <row r="2182" spans="3:17" x14ac:dyDescent="0.3">
      <c r="C2182" s="306" t="s">
        <v>262</v>
      </c>
      <c r="D2182" s="306" t="s">
        <v>4160</v>
      </c>
      <c r="E2182" s="306" t="s">
        <v>2271</v>
      </c>
      <c r="F2182" s="306" t="s">
        <v>2271</v>
      </c>
      <c r="G2182" s="306" t="s">
        <v>2271</v>
      </c>
      <c r="H2182" s="306" t="s">
        <v>2271</v>
      </c>
      <c r="I2182" s="306" t="s">
        <v>2271</v>
      </c>
      <c r="J2182" s="306" t="s">
        <v>2271</v>
      </c>
      <c r="K2182" s="306" t="s">
        <v>2271</v>
      </c>
      <c r="L2182" s="306" t="s">
        <v>2271</v>
      </c>
      <c r="M2182" s="306" t="s">
        <v>2271</v>
      </c>
      <c r="N2182" s="306" t="s">
        <v>2271</v>
      </c>
      <c r="O2182" s="306" t="s">
        <v>2271</v>
      </c>
      <c r="P2182" s="306" t="s">
        <v>2271</v>
      </c>
      <c r="Q2182" s="306" t="s">
        <v>2271</v>
      </c>
    </row>
    <row r="2183" spans="3:17" x14ac:dyDescent="0.3">
      <c r="C2183" s="306" t="s">
        <v>262</v>
      </c>
      <c r="D2183" s="306" t="s">
        <v>4161</v>
      </c>
      <c r="E2183" s="306" t="s">
        <v>2271</v>
      </c>
      <c r="F2183" s="306" t="s">
        <v>2271</v>
      </c>
      <c r="G2183" s="306" t="s">
        <v>2271</v>
      </c>
      <c r="H2183" s="306" t="s">
        <v>2271</v>
      </c>
      <c r="I2183" s="306" t="s">
        <v>2271</v>
      </c>
      <c r="J2183" s="306" t="s">
        <v>2271</v>
      </c>
      <c r="K2183" s="306" t="s">
        <v>2271</v>
      </c>
      <c r="L2183" s="306" t="s">
        <v>2271</v>
      </c>
      <c r="M2183" s="306" t="s">
        <v>2271</v>
      </c>
      <c r="N2183" s="306" t="s">
        <v>2271</v>
      </c>
      <c r="O2183" s="306" t="s">
        <v>2271</v>
      </c>
      <c r="P2183" s="306" t="s">
        <v>2271</v>
      </c>
      <c r="Q2183" s="306" t="s">
        <v>2271</v>
      </c>
    </row>
    <row r="2184" spans="3:17" x14ac:dyDescent="0.3">
      <c r="C2184" s="306" t="s">
        <v>262</v>
      </c>
      <c r="D2184" s="306" t="s">
        <v>4158</v>
      </c>
      <c r="E2184" s="306" t="s">
        <v>2271</v>
      </c>
      <c r="F2184" s="306" t="s">
        <v>2271</v>
      </c>
      <c r="G2184" s="306" t="s">
        <v>2271</v>
      </c>
      <c r="H2184" s="306" t="s">
        <v>2271</v>
      </c>
      <c r="I2184" s="306" t="s">
        <v>2271</v>
      </c>
      <c r="J2184" s="306" t="s">
        <v>2271</v>
      </c>
      <c r="K2184" s="306" t="s">
        <v>2271</v>
      </c>
      <c r="L2184" s="306" t="s">
        <v>2271</v>
      </c>
      <c r="M2184" s="306" t="s">
        <v>2271</v>
      </c>
      <c r="N2184" s="306" t="s">
        <v>2271</v>
      </c>
      <c r="O2184" s="306" t="s">
        <v>2271</v>
      </c>
      <c r="P2184" s="306" t="s">
        <v>2271</v>
      </c>
      <c r="Q2184" s="306" t="s">
        <v>2271</v>
      </c>
    </row>
    <row r="2185" spans="3:17" x14ac:dyDescent="0.3">
      <c r="C2185" s="306" t="s">
        <v>262</v>
      </c>
      <c r="D2185" s="306" t="s">
        <v>4159</v>
      </c>
      <c r="E2185" s="306" t="s">
        <v>2271</v>
      </c>
      <c r="F2185" s="306" t="s">
        <v>2271</v>
      </c>
      <c r="G2185" s="306" t="s">
        <v>2271</v>
      </c>
      <c r="H2185" s="306" t="s">
        <v>2271</v>
      </c>
      <c r="I2185" s="306" t="s">
        <v>2271</v>
      </c>
      <c r="J2185" s="306" t="s">
        <v>2271</v>
      </c>
      <c r="K2185" s="306" t="s">
        <v>2271</v>
      </c>
      <c r="L2185" s="306" t="s">
        <v>2271</v>
      </c>
      <c r="M2185" s="306" t="s">
        <v>2271</v>
      </c>
      <c r="N2185" s="306" t="s">
        <v>2271</v>
      </c>
      <c r="O2185" s="306" t="s">
        <v>2271</v>
      </c>
      <c r="P2185" s="306" t="s">
        <v>2271</v>
      </c>
      <c r="Q2185" s="306" t="s">
        <v>2271</v>
      </c>
    </row>
    <row r="2186" spans="3:17" x14ac:dyDescent="0.3">
      <c r="C2186" s="306" t="s">
        <v>263</v>
      </c>
      <c r="D2186" s="306" t="s">
        <v>4160</v>
      </c>
      <c r="E2186" s="306" t="s">
        <v>2271</v>
      </c>
      <c r="F2186" s="306" t="s">
        <v>2271</v>
      </c>
      <c r="G2186" s="306" t="s">
        <v>2271</v>
      </c>
      <c r="H2186" s="306" t="s">
        <v>2271</v>
      </c>
      <c r="I2186" s="306" t="s">
        <v>2271</v>
      </c>
      <c r="J2186" s="306" t="s">
        <v>2271</v>
      </c>
      <c r="K2186" s="306" t="s">
        <v>2271</v>
      </c>
      <c r="L2186" s="306" t="s">
        <v>2271</v>
      </c>
      <c r="M2186" s="306" t="s">
        <v>2271</v>
      </c>
      <c r="N2186" s="306" t="s">
        <v>2271</v>
      </c>
      <c r="O2186" s="306" t="s">
        <v>2271</v>
      </c>
      <c r="P2186" s="306" t="s">
        <v>2271</v>
      </c>
      <c r="Q2186" s="306" t="s">
        <v>2271</v>
      </c>
    </row>
    <row r="2187" spans="3:17" x14ac:dyDescent="0.3">
      <c r="C2187" s="306" t="s">
        <v>263</v>
      </c>
      <c r="D2187" s="306" t="s">
        <v>4161</v>
      </c>
      <c r="E2187" s="306" t="s">
        <v>2271</v>
      </c>
      <c r="F2187" s="306" t="s">
        <v>2271</v>
      </c>
      <c r="G2187" s="306" t="s">
        <v>2271</v>
      </c>
      <c r="H2187" s="306" t="s">
        <v>2271</v>
      </c>
      <c r="I2187" s="306" t="s">
        <v>2271</v>
      </c>
      <c r="J2187" s="306" t="s">
        <v>2271</v>
      </c>
      <c r="K2187" s="306" t="s">
        <v>2271</v>
      </c>
      <c r="L2187" s="306" t="s">
        <v>2271</v>
      </c>
      <c r="M2187" s="306" t="s">
        <v>2271</v>
      </c>
      <c r="N2187" s="306" t="s">
        <v>2271</v>
      </c>
      <c r="O2187" s="306" t="s">
        <v>2271</v>
      </c>
      <c r="P2187" s="306" t="s">
        <v>2271</v>
      </c>
      <c r="Q2187" s="306" t="s">
        <v>2271</v>
      </c>
    </row>
    <row r="2188" spans="3:17" x14ac:dyDescent="0.3">
      <c r="C2188" s="306" t="s">
        <v>263</v>
      </c>
      <c r="D2188" s="306" t="s">
        <v>4158</v>
      </c>
      <c r="E2188" s="306" t="s">
        <v>2271</v>
      </c>
      <c r="F2188" s="306" t="s">
        <v>2271</v>
      </c>
      <c r="G2188" s="306" t="s">
        <v>2271</v>
      </c>
      <c r="H2188" s="306" t="s">
        <v>2271</v>
      </c>
      <c r="I2188" s="306" t="s">
        <v>2271</v>
      </c>
      <c r="J2188" s="306" t="s">
        <v>2271</v>
      </c>
      <c r="K2188" s="306" t="s">
        <v>2271</v>
      </c>
      <c r="L2188" s="306" t="s">
        <v>2271</v>
      </c>
      <c r="M2188" s="306" t="s">
        <v>2271</v>
      </c>
      <c r="N2188" s="306" t="s">
        <v>2271</v>
      </c>
      <c r="O2188" s="306" t="s">
        <v>2271</v>
      </c>
      <c r="P2188" s="306" t="s">
        <v>2271</v>
      </c>
      <c r="Q2188" s="306" t="s">
        <v>2271</v>
      </c>
    </row>
    <row r="2189" spans="3:17" x14ac:dyDescent="0.3">
      <c r="C2189" s="306" t="s">
        <v>263</v>
      </c>
      <c r="D2189" s="306" t="s">
        <v>4159</v>
      </c>
      <c r="E2189" s="306" t="s">
        <v>2271</v>
      </c>
      <c r="F2189" s="306" t="s">
        <v>2271</v>
      </c>
      <c r="G2189" s="306" t="s">
        <v>2271</v>
      </c>
      <c r="H2189" s="306" t="s">
        <v>2271</v>
      </c>
      <c r="I2189" s="306" t="s">
        <v>2271</v>
      </c>
      <c r="J2189" s="306" t="s">
        <v>2271</v>
      </c>
      <c r="K2189" s="306" t="s">
        <v>2271</v>
      </c>
      <c r="L2189" s="306" t="s">
        <v>2271</v>
      </c>
      <c r="M2189" s="306" t="s">
        <v>2271</v>
      </c>
      <c r="N2189" s="306" t="s">
        <v>2271</v>
      </c>
      <c r="O2189" s="306" t="s">
        <v>2271</v>
      </c>
      <c r="P2189" s="306" t="s">
        <v>2271</v>
      </c>
      <c r="Q2189" s="306" t="s">
        <v>2271</v>
      </c>
    </row>
    <row r="2190" spans="3:17" x14ac:dyDescent="0.3">
      <c r="C2190" s="306" t="s">
        <v>264</v>
      </c>
      <c r="D2190" s="306" t="s">
        <v>4160</v>
      </c>
      <c r="E2190" s="306" t="s">
        <v>2271</v>
      </c>
      <c r="F2190" s="306" t="s">
        <v>2271</v>
      </c>
      <c r="G2190" s="306" t="s">
        <v>2271</v>
      </c>
      <c r="H2190" s="306" t="s">
        <v>2271</v>
      </c>
      <c r="I2190" s="306" t="s">
        <v>2271</v>
      </c>
      <c r="J2190" s="306" t="s">
        <v>2271</v>
      </c>
      <c r="K2190" s="306" t="s">
        <v>2271</v>
      </c>
      <c r="L2190" s="306" t="s">
        <v>2271</v>
      </c>
      <c r="M2190" s="306" t="s">
        <v>2271</v>
      </c>
      <c r="N2190" s="306" t="s">
        <v>2271</v>
      </c>
      <c r="O2190" s="306" t="s">
        <v>2271</v>
      </c>
      <c r="P2190" s="306" t="s">
        <v>2271</v>
      </c>
      <c r="Q2190" s="306" t="s">
        <v>2271</v>
      </c>
    </row>
    <row r="2191" spans="3:17" x14ac:dyDescent="0.3">
      <c r="C2191" s="306" t="s">
        <v>264</v>
      </c>
      <c r="D2191" s="306" t="s">
        <v>4161</v>
      </c>
      <c r="E2191" s="306" t="s">
        <v>2271</v>
      </c>
      <c r="F2191" s="306" t="s">
        <v>2271</v>
      </c>
      <c r="G2191" s="306" t="s">
        <v>2271</v>
      </c>
      <c r="H2191" s="306" t="s">
        <v>2271</v>
      </c>
      <c r="I2191" s="306" t="s">
        <v>2271</v>
      </c>
      <c r="J2191" s="306" t="s">
        <v>2271</v>
      </c>
      <c r="K2191" s="306" t="s">
        <v>2271</v>
      </c>
      <c r="L2191" s="306" t="s">
        <v>2271</v>
      </c>
      <c r="M2191" s="306" t="s">
        <v>2271</v>
      </c>
      <c r="N2191" s="306" t="s">
        <v>2271</v>
      </c>
      <c r="O2191" s="306" t="s">
        <v>2271</v>
      </c>
      <c r="P2191" s="306" t="s">
        <v>2271</v>
      </c>
      <c r="Q2191" s="306" t="s">
        <v>2271</v>
      </c>
    </row>
    <row r="2192" spans="3:17" x14ac:dyDescent="0.3">
      <c r="C2192" s="306" t="s">
        <v>264</v>
      </c>
      <c r="D2192" s="306" t="s">
        <v>4158</v>
      </c>
      <c r="E2192" s="306" t="s">
        <v>2271</v>
      </c>
      <c r="F2192" s="306" t="s">
        <v>2271</v>
      </c>
      <c r="G2192" s="306" t="s">
        <v>2271</v>
      </c>
      <c r="H2192" s="306" t="s">
        <v>2271</v>
      </c>
      <c r="I2192" s="306" t="s">
        <v>2271</v>
      </c>
      <c r="J2192" s="306" t="s">
        <v>2271</v>
      </c>
      <c r="K2192" s="306" t="s">
        <v>2271</v>
      </c>
      <c r="L2192" s="306" t="s">
        <v>2271</v>
      </c>
      <c r="M2192" s="306" t="s">
        <v>2271</v>
      </c>
      <c r="N2192" s="306" t="s">
        <v>2271</v>
      </c>
      <c r="O2192" s="306" t="s">
        <v>2271</v>
      </c>
      <c r="P2192" s="306" t="s">
        <v>2271</v>
      </c>
      <c r="Q2192" s="306" t="s">
        <v>2271</v>
      </c>
    </row>
    <row r="2193" spans="2:17" x14ac:dyDescent="0.3">
      <c r="C2193" s="306" t="s">
        <v>264</v>
      </c>
      <c r="D2193" s="306" t="s">
        <v>4159</v>
      </c>
      <c r="E2193" s="306" t="s">
        <v>2271</v>
      </c>
      <c r="F2193" s="306" t="s">
        <v>2271</v>
      </c>
      <c r="G2193" s="306" t="s">
        <v>2271</v>
      </c>
      <c r="H2193" s="306" t="s">
        <v>2271</v>
      </c>
      <c r="I2193" s="306" t="s">
        <v>2271</v>
      </c>
      <c r="J2193" s="306" t="s">
        <v>2271</v>
      </c>
      <c r="K2193" s="306" t="s">
        <v>2271</v>
      </c>
      <c r="L2193" s="306" t="s">
        <v>2271</v>
      </c>
      <c r="M2193" s="306" t="s">
        <v>2271</v>
      </c>
      <c r="N2193" s="306" t="s">
        <v>2271</v>
      </c>
      <c r="O2193" s="306" t="s">
        <v>2271</v>
      </c>
      <c r="P2193" s="306" t="s">
        <v>2271</v>
      </c>
      <c r="Q2193" s="306" t="s">
        <v>2271</v>
      </c>
    </row>
    <row r="2194" spans="2:17" x14ac:dyDescent="0.3">
      <c r="C2194" s="306" t="s">
        <v>265</v>
      </c>
      <c r="D2194" s="306" t="s">
        <v>4160</v>
      </c>
      <c r="E2194" s="306" t="s">
        <v>2271</v>
      </c>
      <c r="F2194" s="306" t="s">
        <v>2271</v>
      </c>
      <c r="G2194" s="306" t="s">
        <v>2271</v>
      </c>
      <c r="H2194" s="306" t="s">
        <v>2271</v>
      </c>
      <c r="I2194" s="306" t="s">
        <v>2271</v>
      </c>
      <c r="J2194" s="306" t="s">
        <v>2271</v>
      </c>
      <c r="K2194" s="306" t="s">
        <v>2271</v>
      </c>
      <c r="L2194" s="306" t="s">
        <v>2271</v>
      </c>
      <c r="M2194" s="306" t="s">
        <v>2271</v>
      </c>
      <c r="N2194" s="306" t="s">
        <v>2271</v>
      </c>
      <c r="O2194" s="306" t="s">
        <v>2271</v>
      </c>
      <c r="P2194" s="306" t="s">
        <v>2271</v>
      </c>
      <c r="Q2194" s="306" t="s">
        <v>2271</v>
      </c>
    </row>
    <row r="2195" spans="2:17" x14ac:dyDescent="0.3">
      <c r="C2195" s="306" t="s">
        <v>265</v>
      </c>
      <c r="D2195" s="306" t="s">
        <v>4161</v>
      </c>
      <c r="E2195" s="306" t="s">
        <v>2271</v>
      </c>
      <c r="F2195" s="306" t="s">
        <v>2271</v>
      </c>
      <c r="G2195" s="306" t="s">
        <v>2271</v>
      </c>
      <c r="H2195" s="306" t="s">
        <v>2271</v>
      </c>
      <c r="I2195" s="306" t="s">
        <v>2271</v>
      </c>
      <c r="J2195" s="306" t="s">
        <v>2271</v>
      </c>
      <c r="K2195" s="306" t="s">
        <v>2271</v>
      </c>
      <c r="L2195" s="306" t="s">
        <v>2271</v>
      </c>
      <c r="M2195" s="306" t="s">
        <v>2271</v>
      </c>
      <c r="N2195" s="306" t="s">
        <v>2271</v>
      </c>
      <c r="O2195" s="306" t="s">
        <v>2271</v>
      </c>
      <c r="P2195" s="306" t="s">
        <v>2271</v>
      </c>
      <c r="Q2195" s="306" t="s">
        <v>2271</v>
      </c>
    </row>
    <row r="2196" spans="2:17" x14ac:dyDescent="0.3">
      <c r="C2196" s="306" t="s">
        <v>265</v>
      </c>
      <c r="D2196" s="306" t="s">
        <v>4158</v>
      </c>
      <c r="E2196" s="306" t="s">
        <v>2271</v>
      </c>
      <c r="F2196" s="306" t="s">
        <v>2271</v>
      </c>
      <c r="G2196" s="306" t="s">
        <v>2271</v>
      </c>
      <c r="H2196" s="306" t="s">
        <v>2271</v>
      </c>
      <c r="I2196" s="306" t="s">
        <v>2271</v>
      </c>
      <c r="J2196" s="306" t="s">
        <v>2271</v>
      </c>
      <c r="K2196" s="306" t="s">
        <v>2271</v>
      </c>
      <c r="L2196" s="306" t="s">
        <v>2271</v>
      </c>
      <c r="M2196" s="306" t="s">
        <v>2271</v>
      </c>
      <c r="N2196" s="306" t="s">
        <v>2271</v>
      </c>
      <c r="O2196" s="306" t="s">
        <v>2271</v>
      </c>
      <c r="P2196" s="306" t="s">
        <v>2271</v>
      </c>
      <c r="Q2196" s="306" t="s">
        <v>2271</v>
      </c>
    </row>
    <row r="2197" spans="2:17" x14ac:dyDescent="0.3">
      <c r="C2197" s="306" t="s">
        <v>265</v>
      </c>
      <c r="D2197" s="306" t="s">
        <v>4159</v>
      </c>
      <c r="E2197" s="306" t="s">
        <v>2271</v>
      </c>
      <c r="F2197" s="306" t="s">
        <v>2271</v>
      </c>
      <c r="G2197" s="306" t="s">
        <v>2271</v>
      </c>
      <c r="H2197" s="306" t="s">
        <v>2271</v>
      </c>
      <c r="I2197" s="306" t="s">
        <v>2271</v>
      </c>
      <c r="J2197" s="306" t="s">
        <v>2271</v>
      </c>
      <c r="K2197" s="306" t="s">
        <v>2271</v>
      </c>
      <c r="L2197" s="306" t="s">
        <v>2271</v>
      </c>
      <c r="M2197" s="306" t="s">
        <v>2271</v>
      </c>
      <c r="N2197" s="306" t="s">
        <v>2271</v>
      </c>
      <c r="O2197" s="306" t="s">
        <v>2271</v>
      </c>
      <c r="P2197" s="306" t="s">
        <v>2271</v>
      </c>
      <c r="Q2197" s="306" t="s">
        <v>2271</v>
      </c>
    </row>
    <row r="2200" spans="2:17" x14ac:dyDescent="0.3">
      <c r="B2200" s="299" t="s">
        <v>4164</v>
      </c>
    </row>
    <row r="2201" spans="2:17" x14ac:dyDescent="0.3">
      <c r="C2201" s="306"/>
      <c r="D2201" s="306" t="s">
        <v>4144</v>
      </c>
      <c r="E2201" s="306" t="s">
        <v>4145</v>
      </c>
      <c r="F2201" s="306" t="s">
        <v>4146</v>
      </c>
      <c r="G2201" s="306" t="s">
        <v>4147</v>
      </c>
      <c r="H2201" s="306" t="s">
        <v>4148</v>
      </c>
      <c r="I2201" s="306" t="s">
        <v>4149</v>
      </c>
      <c r="J2201" s="306" t="s">
        <v>4150</v>
      </c>
      <c r="K2201" s="306" t="s">
        <v>4151</v>
      </c>
      <c r="L2201" s="306" t="s">
        <v>4152</v>
      </c>
      <c r="M2201" s="306" t="s">
        <v>4153</v>
      </c>
      <c r="N2201" s="306" t="s">
        <v>4154</v>
      </c>
      <c r="O2201" s="306" t="s">
        <v>4155</v>
      </c>
      <c r="P2201" s="306" t="s">
        <v>4156</v>
      </c>
    </row>
    <row r="2202" spans="2:17" x14ac:dyDescent="0.3">
      <c r="C2202" s="306"/>
      <c r="D2202" s="306" t="s">
        <v>4157</v>
      </c>
      <c r="E2202" s="306" t="s">
        <v>4157</v>
      </c>
      <c r="F2202" s="306" t="s">
        <v>4157</v>
      </c>
      <c r="G2202" s="306" t="s">
        <v>4157</v>
      </c>
      <c r="H2202" s="306" t="s">
        <v>4157</v>
      </c>
      <c r="I2202" s="306" t="s">
        <v>4157</v>
      </c>
      <c r="J2202" s="306" t="s">
        <v>4157</v>
      </c>
      <c r="K2202" s="306" t="s">
        <v>4157</v>
      </c>
      <c r="L2202" s="306" t="s">
        <v>4157</v>
      </c>
      <c r="M2202" s="306" t="s">
        <v>4157</v>
      </c>
      <c r="N2202" s="306" t="s">
        <v>4157</v>
      </c>
      <c r="O2202" s="306" t="s">
        <v>4157</v>
      </c>
      <c r="P2202" s="306" t="s">
        <v>4157</v>
      </c>
    </row>
    <row r="2203" spans="2:17" x14ac:dyDescent="0.3">
      <c r="C2203" s="306" t="s">
        <v>4165</v>
      </c>
      <c r="D2203" s="306" t="s">
        <v>2208</v>
      </c>
      <c r="E2203" s="306" t="s">
        <v>2208</v>
      </c>
      <c r="F2203" s="306" t="s">
        <v>2208</v>
      </c>
      <c r="G2203" s="306" t="s">
        <v>2208</v>
      </c>
      <c r="H2203" s="306" t="s">
        <v>2208</v>
      </c>
      <c r="I2203" s="306" t="s">
        <v>2208</v>
      </c>
      <c r="J2203" s="306" t="s">
        <v>2208</v>
      </c>
      <c r="K2203" s="306" t="s">
        <v>2208</v>
      </c>
      <c r="L2203" s="306" t="s">
        <v>2208</v>
      </c>
      <c r="M2203" s="306" t="s">
        <v>2208</v>
      </c>
      <c r="N2203" s="306" t="s">
        <v>2208</v>
      </c>
      <c r="O2203" s="306" t="s">
        <v>2208</v>
      </c>
      <c r="P2203" s="306" t="s">
        <v>2208</v>
      </c>
    </row>
    <row r="2205" spans="2:17" x14ac:dyDescent="0.3">
      <c r="B2205" s="299" t="s">
        <v>4166</v>
      </c>
    </row>
    <row r="2206" spans="2:17" x14ac:dyDescent="0.3">
      <c r="C2206" s="306"/>
      <c r="D2206" s="306" t="s">
        <v>4144</v>
      </c>
      <c r="E2206" s="306" t="s">
        <v>4145</v>
      </c>
      <c r="F2206" s="306" t="s">
        <v>4146</v>
      </c>
      <c r="G2206" s="306" t="s">
        <v>4147</v>
      </c>
      <c r="H2206" s="306" t="s">
        <v>4148</v>
      </c>
      <c r="I2206" s="306" t="s">
        <v>4149</v>
      </c>
      <c r="J2206" s="306" t="s">
        <v>4150</v>
      </c>
      <c r="K2206" s="306" t="s">
        <v>4151</v>
      </c>
      <c r="L2206" s="306" t="s">
        <v>4152</v>
      </c>
      <c r="M2206" s="306" t="s">
        <v>4153</v>
      </c>
      <c r="N2206" s="306" t="s">
        <v>4154</v>
      </c>
      <c r="O2206" s="306" t="s">
        <v>4155</v>
      </c>
      <c r="P2206" s="306" t="s">
        <v>4156</v>
      </c>
    </row>
    <row r="2207" spans="2:17" x14ac:dyDescent="0.3">
      <c r="C2207" s="306"/>
      <c r="D2207" s="306" t="s">
        <v>4162</v>
      </c>
      <c r="E2207" s="306" t="s">
        <v>4162</v>
      </c>
      <c r="F2207" s="306" t="s">
        <v>4162</v>
      </c>
      <c r="G2207" s="306" t="s">
        <v>4162</v>
      </c>
      <c r="H2207" s="306" t="s">
        <v>4162</v>
      </c>
      <c r="I2207" s="306" t="s">
        <v>4162</v>
      </c>
      <c r="J2207" s="306" t="s">
        <v>4162</v>
      </c>
      <c r="K2207" s="306" t="s">
        <v>4162</v>
      </c>
      <c r="L2207" s="306" t="s">
        <v>4162</v>
      </c>
      <c r="M2207" s="306" t="s">
        <v>4162</v>
      </c>
      <c r="N2207" s="306" t="s">
        <v>4162</v>
      </c>
      <c r="O2207" s="306" t="s">
        <v>4162</v>
      </c>
      <c r="P2207" s="306" t="s">
        <v>4162</v>
      </c>
    </row>
    <row r="2208" spans="2:17" x14ac:dyDescent="0.3">
      <c r="C2208" s="306" t="s">
        <v>4165</v>
      </c>
      <c r="D2208" s="306" t="s">
        <v>2208</v>
      </c>
      <c r="E2208" s="306" t="s">
        <v>2208</v>
      </c>
      <c r="F2208" s="306" t="s">
        <v>2208</v>
      </c>
      <c r="G2208" s="306" t="s">
        <v>2208</v>
      </c>
      <c r="H2208" s="306" t="s">
        <v>2208</v>
      </c>
      <c r="I2208" s="306" t="s">
        <v>2208</v>
      </c>
      <c r="J2208" s="306" t="s">
        <v>2208</v>
      </c>
      <c r="K2208" s="306" t="s">
        <v>2208</v>
      </c>
      <c r="L2208" s="306" t="s">
        <v>2208</v>
      </c>
      <c r="M2208" s="306" t="s">
        <v>2208</v>
      </c>
      <c r="N2208" s="306" t="s">
        <v>2208</v>
      </c>
      <c r="O2208" s="306" t="s">
        <v>2208</v>
      </c>
      <c r="P2208" s="306" t="s">
        <v>2208</v>
      </c>
    </row>
    <row r="2210" spans="2:37" x14ac:dyDescent="0.3">
      <c r="B2210" s="299" t="s">
        <v>4167</v>
      </c>
    </row>
    <row r="2211" spans="2:37" x14ac:dyDescent="0.3">
      <c r="C2211" s="306"/>
      <c r="D2211" s="306" t="s">
        <v>4144</v>
      </c>
      <c r="E2211" s="306" t="s">
        <v>4145</v>
      </c>
      <c r="F2211" s="306" t="s">
        <v>4146</v>
      </c>
      <c r="G2211" s="306" t="s">
        <v>4147</v>
      </c>
      <c r="H2211" s="306" t="s">
        <v>4148</v>
      </c>
      <c r="I2211" s="306" t="s">
        <v>4149</v>
      </c>
      <c r="J2211" s="306" t="s">
        <v>4150</v>
      </c>
      <c r="K2211" s="306" t="s">
        <v>4151</v>
      </c>
      <c r="L2211" s="306" t="s">
        <v>4152</v>
      </c>
      <c r="M2211" s="306" t="s">
        <v>4153</v>
      </c>
      <c r="N2211" s="306" t="s">
        <v>4154</v>
      </c>
      <c r="O2211" s="306" t="s">
        <v>4155</v>
      </c>
      <c r="P2211" s="306" t="s">
        <v>4156</v>
      </c>
    </row>
    <row r="2212" spans="2:37" x14ac:dyDescent="0.3">
      <c r="C2212" s="306"/>
      <c r="D2212" s="306" t="s">
        <v>4163</v>
      </c>
      <c r="E2212" s="306" t="s">
        <v>4163</v>
      </c>
      <c r="F2212" s="306" t="s">
        <v>4163</v>
      </c>
      <c r="G2212" s="306" t="s">
        <v>4163</v>
      </c>
      <c r="H2212" s="306" t="s">
        <v>4163</v>
      </c>
      <c r="I2212" s="306" t="s">
        <v>4163</v>
      </c>
      <c r="J2212" s="306" t="s">
        <v>4163</v>
      </c>
      <c r="K2212" s="306" t="s">
        <v>4163</v>
      </c>
      <c r="L2212" s="306" t="s">
        <v>4163</v>
      </c>
      <c r="M2212" s="306" t="s">
        <v>4163</v>
      </c>
      <c r="N2212" s="306" t="s">
        <v>4163</v>
      </c>
      <c r="O2212" s="306" t="s">
        <v>4163</v>
      </c>
      <c r="P2212" s="306" t="s">
        <v>4163</v>
      </c>
    </row>
    <row r="2213" spans="2:37" x14ac:dyDescent="0.3">
      <c r="C2213" s="306" t="s">
        <v>4165</v>
      </c>
      <c r="D2213" s="306" t="s">
        <v>2208</v>
      </c>
      <c r="E2213" s="306" t="s">
        <v>2208</v>
      </c>
      <c r="F2213" s="306" t="s">
        <v>2208</v>
      </c>
      <c r="G2213" s="306" t="s">
        <v>2208</v>
      </c>
      <c r="H2213" s="306" t="s">
        <v>2208</v>
      </c>
      <c r="I2213" s="306" t="s">
        <v>2208</v>
      </c>
      <c r="J2213" s="306" t="s">
        <v>2208</v>
      </c>
      <c r="K2213" s="306" t="s">
        <v>2208</v>
      </c>
      <c r="L2213" s="306" t="s">
        <v>2208</v>
      </c>
      <c r="M2213" s="306" t="s">
        <v>2208</v>
      </c>
      <c r="N2213" s="306" t="s">
        <v>2208</v>
      </c>
      <c r="O2213" s="306" t="s">
        <v>2208</v>
      </c>
      <c r="P2213" s="306" t="s">
        <v>2208</v>
      </c>
    </row>
    <row r="2216" spans="2:37" x14ac:dyDescent="0.3">
      <c r="B2216" s="660" t="s">
        <v>4299</v>
      </c>
    </row>
    <row r="2217" spans="2:37" x14ac:dyDescent="0.3">
      <c r="C2217" s="306"/>
      <c r="D2217" s="307" t="s">
        <v>232</v>
      </c>
      <c r="E2217" s="307" t="s">
        <v>233</v>
      </c>
      <c r="F2217" s="518" t="s">
        <v>234</v>
      </c>
      <c r="G2217" s="518" t="s">
        <v>235</v>
      </c>
      <c r="H2217" s="518" t="s">
        <v>236</v>
      </c>
      <c r="I2217" s="307" t="s">
        <v>237</v>
      </c>
      <c r="J2217" s="307" t="s">
        <v>238</v>
      </c>
      <c r="K2217" s="307" t="s">
        <v>239</v>
      </c>
      <c r="L2217" s="307" t="s">
        <v>240</v>
      </c>
      <c r="M2217" s="307" t="s">
        <v>241</v>
      </c>
      <c r="N2217" s="307" t="s">
        <v>242</v>
      </c>
      <c r="O2217" s="307" t="s">
        <v>243</v>
      </c>
      <c r="P2217" s="307" t="s">
        <v>244</v>
      </c>
      <c r="Q2217" s="307" t="s">
        <v>245</v>
      </c>
      <c r="R2217" s="307" t="s">
        <v>246</v>
      </c>
      <c r="S2217" s="307" t="s">
        <v>247</v>
      </c>
      <c r="T2217" s="307" t="s">
        <v>248</v>
      </c>
      <c r="U2217" s="307" t="s">
        <v>249</v>
      </c>
      <c r="V2217" s="307" t="s">
        <v>250</v>
      </c>
      <c r="W2217" s="307" t="s">
        <v>251</v>
      </c>
      <c r="X2217" s="307" t="s">
        <v>252</v>
      </c>
      <c r="Y2217" s="307" t="s">
        <v>253</v>
      </c>
      <c r="Z2217" s="307" t="s">
        <v>254</v>
      </c>
      <c r="AA2217" s="307" t="s">
        <v>255</v>
      </c>
      <c r="AB2217" s="307" t="s">
        <v>256</v>
      </c>
      <c r="AC2217" s="307" t="s">
        <v>257</v>
      </c>
      <c r="AD2217" s="307" t="s">
        <v>258</v>
      </c>
      <c r="AE2217" s="307" t="s">
        <v>259</v>
      </c>
      <c r="AF2217" s="307" t="s">
        <v>260</v>
      </c>
      <c r="AG2217" s="307" t="s">
        <v>261</v>
      </c>
      <c r="AH2217" s="307" t="s">
        <v>262</v>
      </c>
      <c r="AI2217" s="307" t="s">
        <v>263</v>
      </c>
      <c r="AJ2217" s="307" t="s">
        <v>264</v>
      </c>
      <c r="AK2217" s="307" t="s">
        <v>265</v>
      </c>
    </row>
    <row r="2218" spans="2:37" x14ac:dyDescent="0.3">
      <c r="B2218" s="527"/>
      <c r="C2218" s="582" t="s">
        <v>2451</v>
      </c>
      <c r="D2218" s="308" t="s">
        <v>2208</v>
      </c>
      <c r="E2218" s="308" t="s">
        <v>2208</v>
      </c>
      <c r="F2218" s="308" t="s">
        <v>2208</v>
      </c>
      <c r="G2218" s="308" t="s">
        <v>2208</v>
      </c>
      <c r="H2218" s="308" t="s">
        <v>2208</v>
      </c>
      <c r="I2218" s="308" t="s">
        <v>2208</v>
      </c>
      <c r="J2218" s="308" t="s">
        <v>2208</v>
      </c>
      <c r="K2218" s="308" t="s">
        <v>2208</v>
      </c>
      <c r="L2218" s="308" t="s">
        <v>2208</v>
      </c>
      <c r="M2218" s="308" t="s">
        <v>2208</v>
      </c>
      <c r="N2218" s="308" t="s">
        <v>2208</v>
      </c>
      <c r="O2218" s="308" t="s">
        <v>2208</v>
      </c>
      <c r="P2218" s="308" t="s">
        <v>2208</v>
      </c>
      <c r="Q2218" s="308" t="s">
        <v>2208</v>
      </c>
      <c r="R2218" s="308" t="s">
        <v>2208</v>
      </c>
      <c r="S2218" s="308" t="s">
        <v>2208</v>
      </c>
      <c r="T2218" s="308" t="s">
        <v>2208</v>
      </c>
      <c r="U2218" s="308" t="s">
        <v>2208</v>
      </c>
      <c r="V2218" s="308" t="s">
        <v>2208</v>
      </c>
      <c r="W2218" s="308" t="s">
        <v>2208</v>
      </c>
      <c r="X2218" s="308" t="s">
        <v>2208</v>
      </c>
      <c r="Y2218" s="308" t="s">
        <v>2208</v>
      </c>
      <c r="Z2218" s="308" t="s">
        <v>2208</v>
      </c>
      <c r="AA2218" s="308" t="s">
        <v>2208</v>
      </c>
      <c r="AB2218" s="308" t="s">
        <v>2208</v>
      </c>
      <c r="AC2218" s="308" t="s">
        <v>2208</v>
      </c>
      <c r="AD2218" s="308" t="s">
        <v>2208</v>
      </c>
      <c r="AE2218" s="308" t="s">
        <v>2208</v>
      </c>
      <c r="AF2218" s="308" t="s">
        <v>2208</v>
      </c>
      <c r="AG2218" s="308" t="s">
        <v>2208</v>
      </c>
      <c r="AH2218" s="308" t="s">
        <v>2208</v>
      </c>
      <c r="AI2218" s="308" t="s">
        <v>2208</v>
      </c>
      <c r="AJ2218" s="308" t="s">
        <v>2208</v>
      </c>
      <c r="AK2218" s="308" t="s">
        <v>2208</v>
      </c>
    </row>
    <row r="2219" spans="2:37" x14ac:dyDescent="0.3">
      <c r="B2219" s="527"/>
      <c r="C2219" s="582" t="s">
        <v>2452</v>
      </c>
      <c r="D2219" s="308" t="s">
        <v>2208</v>
      </c>
      <c r="E2219" s="308" t="s">
        <v>2208</v>
      </c>
      <c r="F2219" s="308" t="s">
        <v>2208</v>
      </c>
      <c r="G2219" s="308" t="s">
        <v>2208</v>
      </c>
      <c r="H2219" s="308" t="s">
        <v>2208</v>
      </c>
      <c r="I2219" s="308" t="s">
        <v>2208</v>
      </c>
      <c r="J2219" s="308" t="s">
        <v>2208</v>
      </c>
      <c r="K2219" s="308" t="s">
        <v>2208</v>
      </c>
      <c r="L2219" s="308" t="s">
        <v>2208</v>
      </c>
      <c r="M2219" s="308" t="s">
        <v>2208</v>
      </c>
      <c r="N2219" s="308" t="s">
        <v>2208</v>
      </c>
      <c r="O2219" s="308" t="s">
        <v>2208</v>
      </c>
      <c r="P2219" s="308" t="s">
        <v>2208</v>
      </c>
      <c r="Q2219" s="308" t="s">
        <v>2208</v>
      </c>
      <c r="R2219" s="308" t="s">
        <v>2208</v>
      </c>
      <c r="S2219" s="308" t="s">
        <v>2208</v>
      </c>
      <c r="T2219" s="308" t="s">
        <v>2208</v>
      </c>
      <c r="U2219" s="308" t="s">
        <v>2208</v>
      </c>
      <c r="V2219" s="308" t="s">
        <v>2208</v>
      </c>
      <c r="W2219" s="308" t="s">
        <v>2208</v>
      </c>
      <c r="X2219" s="308" t="s">
        <v>2208</v>
      </c>
      <c r="Y2219" s="308" t="s">
        <v>2208</v>
      </c>
      <c r="Z2219" s="308" t="s">
        <v>2208</v>
      </c>
      <c r="AA2219" s="308" t="s">
        <v>2208</v>
      </c>
      <c r="AB2219" s="308" t="s">
        <v>2208</v>
      </c>
      <c r="AC2219" s="308" t="s">
        <v>2208</v>
      </c>
      <c r="AD2219" s="308" t="s">
        <v>2208</v>
      </c>
      <c r="AE2219" s="308" t="s">
        <v>2208</v>
      </c>
      <c r="AF2219" s="308" t="s">
        <v>2208</v>
      </c>
      <c r="AG2219" s="308" t="s">
        <v>2208</v>
      </c>
      <c r="AH2219" s="308" t="s">
        <v>2208</v>
      </c>
      <c r="AI2219" s="308" t="s">
        <v>2208</v>
      </c>
      <c r="AJ2219" s="308" t="s">
        <v>2208</v>
      </c>
      <c r="AK2219" s="308" t="s">
        <v>2208</v>
      </c>
    </row>
    <row r="2220" spans="2:37" x14ac:dyDescent="0.3">
      <c r="B2220" s="527"/>
      <c r="C2220" s="582" t="s">
        <v>2453</v>
      </c>
      <c r="D2220" s="308" t="s">
        <v>2208</v>
      </c>
      <c r="E2220" s="308" t="s">
        <v>2208</v>
      </c>
      <c r="F2220" s="308" t="s">
        <v>2208</v>
      </c>
      <c r="G2220" s="308" t="s">
        <v>2208</v>
      </c>
      <c r="H2220" s="308" t="s">
        <v>2208</v>
      </c>
      <c r="I2220" s="308" t="s">
        <v>2208</v>
      </c>
      <c r="J2220" s="308" t="s">
        <v>2208</v>
      </c>
      <c r="K2220" s="308" t="s">
        <v>2208</v>
      </c>
      <c r="L2220" s="308" t="s">
        <v>2208</v>
      </c>
      <c r="M2220" s="308" t="s">
        <v>2208</v>
      </c>
      <c r="N2220" s="308" t="s">
        <v>2208</v>
      </c>
      <c r="O2220" s="308" t="s">
        <v>2208</v>
      </c>
      <c r="P2220" s="308" t="s">
        <v>2208</v>
      </c>
      <c r="Q2220" s="308" t="s">
        <v>2208</v>
      </c>
      <c r="R2220" s="308" t="s">
        <v>2208</v>
      </c>
      <c r="S2220" s="308" t="s">
        <v>2208</v>
      </c>
      <c r="T2220" s="308" t="s">
        <v>2208</v>
      </c>
      <c r="U2220" s="308" t="s">
        <v>2208</v>
      </c>
      <c r="V2220" s="308" t="s">
        <v>2208</v>
      </c>
      <c r="W2220" s="308" t="s">
        <v>2208</v>
      </c>
      <c r="X2220" s="308" t="s">
        <v>2208</v>
      </c>
      <c r="Y2220" s="308" t="s">
        <v>2208</v>
      </c>
      <c r="Z2220" s="308" t="s">
        <v>2208</v>
      </c>
      <c r="AA2220" s="308" t="s">
        <v>2208</v>
      </c>
      <c r="AB2220" s="308" t="s">
        <v>2208</v>
      </c>
      <c r="AC2220" s="308" t="s">
        <v>2208</v>
      </c>
      <c r="AD2220" s="308" t="s">
        <v>2208</v>
      </c>
      <c r="AE2220" s="308" t="s">
        <v>2208</v>
      </c>
      <c r="AF2220" s="308" t="s">
        <v>2208</v>
      </c>
      <c r="AG2220" s="308" t="s">
        <v>2208</v>
      </c>
      <c r="AH2220" s="308" t="s">
        <v>2208</v>
      </c>
      <c r="AI2220" s="308" t="s">
        <v>2208</v>
      </c>
      <c r="AJ2220" s="308" t="s">
        <v>2208</v>
      </c>
      <c r="AK2220" s="308" t="s">
        <v>2208</v>
      </c>
    </row>
    <row r="2221" spans="2:37" x14ac:dyDescent="0.3">
      <c r="B2221" s="527"/>
      <c r="C2221" s="582" t="s">
        <v>2454</v>
      </c>
      <c r="D2221" s="308" t="s">
        <v>2208</v>
      </c>
      <c r="E2221" s="308" t="s">
        <v>2208</v>
      </c>
      <c r="F2221" s="308" t="s">
        <v>2208</v>
      </c>
      <c r="G2221" s="308" t="s">
        <v>2208</v>
      </c>
      <c r="H2221" s="308" t="s">
        <v>2208</v>
      </c>
      <c r="I2221" s="308" t="s">
        <v>2208</v>
      </c>
      <c r="J2221" s="308" t="s">
        <v>2208</v>
      </c>
      <c r="K2221" s="308" t="s">
        <v>2208</v>
      </c>
      <c r="L2221" s="308" t="s">
        <v>2208</v>
      </c>
      <c r="M2221" s="308" t="s">
        <v>2208</v>
      </c>
      <c r="N2221" s="308" t="s">
        <v>2208</v>
      </c>
      <c r="O2221" s="308" t="s">
        <v>2208</v>
      </c>
      <c r="P2221" s="308" t="s">
        <v>2208</v>
      </c>
      <c r="Q2221" s="308" t="s">
        <v>2208</v>
      </c>
      <c r="R2221" s="308" t="s">
        <v>2208</v>
      </c>
      <c r="S2221" s="308" t="s">
        <v>2208</v>
      </c>
      <c r="T2221" s="308" t="s">
        <v>2208</v>
      </c>
      <c r="U2221" s="308" t="s">
        <v>2208</v>
      </c>
      <c r="V2221" s="308" t="s">
        <v>2208</v>
      </c>
      <c r="W2221" s="308" t="s">
        <v>2208</v>
      </c>
      <c r="X2221" s="308" t="s">
        <v>2208</v>
      </c>
      <c r="Y2221" s="308" t="s">
        <v>2208</v>
      </c>
      <c r="Z2221" s="308" t="s">
        <v>2208</v>
      </c>
      <c r="AA2221" s="308" t="s">
        <v>2208</v>
      </c>
      <c r="AB2221" s="308" t="s">
        <v>2208</v>
      </c>
      <c r="AC2221" s="308" t="s">
        <v>2208</v>
      </c>
      <c r="AD2221" s="308" t="s">
        <v>2208</v>
      </c>
      <c r="AE2221" s="308" t="s">
        <v>2208</v>
      </c>
      <c r="AF2221" s="308" t="s">
        <v>2208</v>
      </c>
      <c r="AG2221" s="308" t="s">
        <v>2208</v>
      </c>
      <c r="AH2221" s="308" t="s">
        <v>2208</v>
      </c>
      <c r="AI2221" s="308" t="s">
        <v>2208</v>
      </c>
      <c r="AJ2221" s="308" t="s">
        <v>2208</v>
      </c>
      <c r="AK2221" s="308" t="s">
        <v>2208</v>
      </c>
    </row>
    <row r="2222" spans="2:37" x14ac:dyDescent="0.3">
      <c r="B2222" s="527"/>
      <c r="C2222" s="582" t="s">
        <v>2455</v>
      </c>
      <c r="D2222" s="308" t="s">
        <v>2208</v>
      </c>
      <c r="E2222" s="308" t="s">
        <v>2208</v>
      </c>
      <c r="F2222" s="308" t="s">
        <v>2208</v>
      </c>
      <c r="G2222" s="308" t="s">
        <v>2208</v>
      </c>
      <c r="H2222" s="308" t="s">
        <v>2208</v>
      </c>
      <c r="I2222" s="308" t="s">
        <v>2208</v>
      </c>
      <c r="J2222" s="308" t="s">
        <v>2208</v>
      </c>
      <c r="K2222" s="308" t="s">
        <v>2208</v>
      </c>
      <c r="L2222" s="308" t="s">
        <v>2208</v>
      </c>
      <c r="M2222" s="308" t="s">
        <v>2208</v>
      </c>
      <c r="N2222" s="308" t="s">
        <v>2208</v>
      </c>
      <c r="O2222" s="308" t="s">
        <v>2208</v>
      </c>
      <c r="P2222" s="308" t="s">
        <v>2208</v>
      </c>
      <c r="Q2222" s="308" t="s">
        <v>2208</v>
      </c>
      <c r="R2222" s="308" t="s">
        <v>2208</v>
      </c>
      <c r="S2222" s="308" t="s">
        <v>2208</v>
      </c>
      <c r="T2222" s="308" t="s">
        <v>2208</v>
      </c>
      <c r="U2222" s="308" t="s">
        <v>2208</v>
      </c>
      <c r="V2222" s="308" t="s">
        <v>2208</v>
      </c>
      <c r="W2222" s="308" t="s">
        <v>2208</v>
      </c>
      <c r="X2222" s="308" t="s">
        <v>2208</v>
      </c>
      <c r="Y2222" s="308" t="s">
        <v>2208</v>
      </c>
      <c r="Z2222" s="308" t="s">
        <v>2208</v>
      </c>
      <c r="AA2222" s="308" t="s">
        <v>2208</v>
      </c>
      <c r="AB2222" s="308" t="s">
        <v>2208</v>
      </c>
      <c r="AC2222" s="308" t="s">
        <v>2208</v>
      </c>
      <c r="AD2222" s="308" t="s">
        <v>2208</v>
      </c>
      <c r="AE2222" s="308" t="s">
        <v>2208</v>
      </c>
      <c r="AF2222" s="308" t="s">
        <v>2208</v>
      </c>
      <c r="AG2222" s="308" t="s">
        <v>2208</v>
      </c>
      <c r="AH2222" s="308" t="s">
        <v>2208</v>
      </c>
      <c r="AI2222" s="308" t="s">
        <v>2208</v>
      </c>
      <c r="AJ2222" s="308" t="s">
        <v>2208</v>
      </c>
      <c r="AK2222" s="308" t="s">
        <v>2208</v>
      </c>
    </row>
    <row r="2223" spans="2:37" x14ac:dyDescent="0.3">
      <c r="B2223" s="527"/>
      <c r="C2223" s="582" t="s">
        <v>2456</v>
      </c>
      <c r="D2223" s="308" t="s">
        <v>2208</v>
      </c>
      <c r="E2223" s="308" t="s">
        <v>2208</v>
      </c>
      <c r="F2223" s="308" t="s">
        <v>2208</v>
      </c>
      <c r="G2223" s="308" t="s">
        <v>2208</v>
      </c>
      <c r="H2223" s="308" t="s">
        <v>2208</v>
      </c>
      <c r="I2223" s="308" t="s">
        <v>2208</v>
      </c>
      <c r="J2223" s="308" t="s">
        <v>2208</v>
      </c>
      <c r="K2223" s="308" t="s">
        <v>2208</v>
      </c>
      <c r="L2223" s="308" t="s">
        <v>2208</v>
      </c>
      <c r="M2223" s="308" t="s">
        <v>2208</v>
      </c>
      <c r="N2223" s="308" t="s">
        <v>2208</v>
      </c>
      <c r="O2223" s="308" t="s">
        <v>2208</v>
      </c>
      <c r="P2223" s="308" t="s">
        <v>2208</v>
      </c>
      <c r="Q2223" s="308" t="s">
        <v>2208</v>
      </c>
      <c r="R2223" s="308" t="s">
        <v>2208</v>
      </c>
      <c r="S2223" s="308" t="s">
        <v>2208</v>
      </c>
      <c r="T2223" s="308" t="s">
        <v>2208</v>
      </c>
      <c r="U2223" s="308" t="s">
        <v>2208</v>
      </c>
      <c r="V2223" s="308" t="s">
        <v>2208</v>
      </c>
      <c r="W2223" s="308" t="s">
        <v>2208</v>
      </c>
      <c r="X2223" s="308" t="s">
        <v>2208</v>
      </c>
      <c r="Y2223" s="308" t="s">
        <v>2208</v>
      </c>
      <c r="Z2223" s="308" t="s">
        <v>2208</v>
      </c>
      <c r="AA2223" s="308" t="s">
        <v>2208</v>
      </c>
      <c r="AB2223" s="308" t="s">
        <v>2208</v>
      </c>
      <c r="AC2223" s="308" t="s">
        <v>2208</v>
      </c>
      <c r="AD2223" s="308" t="s">
        <v>2208</v>
      </c>
      <c r="AE2223" s="308" t="s">
        <v>2208</v>
      </c>
      <c r="AF2223" s="308" t="s">
        <v>2208</v>
      </c>
      <c r="AG2223" s="308" t="s">
        <v>2208</v>
      </c>
      <c r="AH2223" s="308" t="s">
        <v>2208</v>
      </c>
      <c r="AI2223" s="308" t="s">
        <v>2208</v>
      </c>
      <c r="AJ2223" s="308" t="s">
        <v>2208</v>
      </c>
      <c r="AK2223" s="308" t="s">
        <v>2208</v>
      </c>
    </row>
    <row r="2224" spans="2:37" x14ac:dyDescent="0.3">
      <c r="B2224" s="527"/>
      <c r="C2224" s="582" t="s">
        <v>2457</v>
      </c>
      <c r="D2224" s="308" t="s">
        <v>2208</v>
      </c>
      <c r="E2224" s="308" t="s">
        <v>2208</v>
      </c>
      <c r="F2224" s="308" t="s">
        <v>2208</v>
      </c>
      <c r="G2224" s="308" t="s">
        <v>2208</v>
      </c>
      <c r="H2224" s="308" t="s">
        <v>2208</v>
      </c>
      <c r="I2224" s="308" t="s">
        <v>2208</v>
      </c>
      <c r="J2224" s="308" t="s">
        <v>2208</v>
      </c>
      <c r="K2224" s="308" t="s">
        <v>2208</v>
      </c>
      <c r="L2224" s="308" t="s">
        <v>2208</v>
      </c>
      <c r="M2224" s="308" t="s">
        <v>2208</v>
      </c>
      <c r="N2224" s="308" t="s">
        <v>2208</v>
      </c>
      <c r="O2224" s="308" t="s">
        <v>2208</v>
      </c>
      <c r="P2224" s="308" t="s">
        <v>2208</v>
      </c>
      <c r="Q2224" s="308" t="s">
        <v>2208</v>
      </c>
      <c r="R2224" s="308" t="s">
        <v>2208</v>
      </c>
      <c r="S2224" s="308" t="s">
        <v>2208</v>
      </c>
      <c r="T2224" s="308" t="s">
        <v>2208</v>
      </c>
      <c r="U2224" s="308" t="s">
        <v>2208</v>
      </c>
      <c r="V2224" s="308" t="s">
        <v>2208</v>
      </c>
      <c r="W2224" s="308" t="s">
        <v>2208</v>
      </c>
      <c r="X2224" s="308" t="s">
        <v>2208</v>
      </c>
      <c r="Y2224" s="308" t="s">
        <v>2208</v>
      </c>
      <c r="Z2224" s="308" t="s">
        <v>2208</v>
      </c>
      <c r="AA2224" s="308" t="s">
        <v>2208</v>
      </c>
      <c r="AB2224" s="308" t="s">
        <v>2208</v>
      </c>
      <c r="AC2224" s="308" t="s">
        <v>2208</v>
      </c>
      <c r="AD2224" s="308" t="s">
        <v>2208</v>
      </c>
      <c r="AE2224" s="308" t="s">
        <v>2208</v>
      </c>
      <c r="AF2224" s="308" t="s">
        <v>2208</v>
      </c>
      <c r="AG2224" s="308" t="s">
        <v>2208</v>
      </c>
      <c r="AH2224" s="308" t="s">
        <v>2208</v>
      </c>
      <c r="AI2224" s="308" t="s">
        <v>2208</v>
      </c>
      <c r="AJ2224" s="308" t="s">
        <v>2208</v>
      </c>
      <c r="AK2224" s="308" t="s">
        <v>2208</v>
      </c>
    </row>
    <row r="2225" spans="2:37" x14ac:dyDescent="0.3">
      <c r="B2225" s="527"/>
      <c r="C2225" s="582" t="s">
        <v>2458</v>
      </c>
      <c r="D2225" s="308" t="s">
        <v>2208</v>
      </c>
      <c r="E2225" s="308" t="s">
        <v>2208</v>
      </c>
      <c r="F2225" s="308" t="s">
        <v>2208</v>
      </c>
      <c r="G2225" s="308" t="s">
        <v>2208</v>
      </c>
      <c r="H2225" s="308" t="s">
        <v>2208</v>
      </c>
      <c r="I2225" s="308" t="s">
        <v>2208</v>
      </c>
      <c r="J2225" s="308" t="s">
        <v>2208</v>
      </c>
      <c r="K2225" s="308" t="s">
        <v>2208</v>
      </c>
      <c r="L2225" s="308" t="s">
        <v>2208</v>
      </c>
      <c r="M2225" s="308" t="s">
        <v>2208</v>
      </c>
      <c r="N2225" s="308" t="s">
        <v>2208</v>
      </c>
      <c r="O2225" s="308" t="s">
        <v>2208</v>
      </c>
      <c r="P2225" s="308" t="s">
        <v>2208</v>
      </c>
      <c r="Q2225" s="308" t="s">
        <v>2208</v>
      </c>
      <c r="R2225" s="308" t="s">
        <v>2208</v>
      </c>
      <c r="S2225" s="308" t="s">
        <v>2208</v>
      </c>
      <c r="T2225" s="308" t="s">
        <v>2208</v>
      </c>
      <c r="U2225" s="308" t="s">
        <v>2208</v>
      </c>
      <c r="V2225" s="308" t="s">
        <v>2208</v>
      </c>
      <c r="W2225" s="308" t="s">
        <v>2208</v>
      </c>
      <c r="X2225" s="308" t="s">
        <v>2208</v>
      </c>
      <c r="Y2225" s="308" t="s">
        <v>2208</v>
      </c>
      <c r="Z2225" s="308" t="s">
        <v>2208</v>
      </c>
      <c r="AA2225" s="308" t="s">
        <v>2208</v>
      </c>
      <c r="AB2225" s="308" t="s">
        <v>2208</v>
      </c>
      <c r="AC2225" s="308" t="s">
        <v>2208</v>
      </c>
      <c r="AD2225" s="308" t="s">
        <v>2208</v>
      </c>
      <c r="AE2225" s="308" t="s">
        <v>2208</v>
      </c>
      <c r="AF2225" s="308" t="s">
        <v>2208</v>
      </c>
      <c r="AG2225" s="308" t="s">
        <v>2208</v>
      </c>
      <c r="AH2225" s="308" t="s">
        <v>2208</v>
      </c>
      <c r="AI2225" s="308" t="s">
        <v>2208</v>
      </c>
      <c r="AJ2225" s="308" t="s">
        <v>2208</v>
      </c>
      <c r="AK2225" s="308" t="s">
        <v>2208</v>
      </c>
    </row>
    <row r="2226" spans="2:37" x14ac:dyDescent="0.3">
      <c r="B2226" s="527"/>
      <c r="C2226" s="582" t="s">
        <v>2459</v>
      </c>
      <c r="D2226" s="308" t="s">
        <v>2208</v>
      </c>
      <c r="E2226" s="308" t="s">
        <v>2208</v>
      </c>
      <c r="F2226" s="308" t="s">
        <v>2208</v>
      </c>
      <c r="G2226" s="308" t="s">
        <v>2208</v>
      </c>
      <c r="H2226" s="308" t="s">
        <v>2208</v>
      </c>
      <c r="I2226" s="308" t="s">
        <v>2208</v>
      </c>
      <c r="J2226" s="308" t="s">
        <v>2208</v>
      </c>
      <c r="K2226" s="308" t="s">
        <v>2208</v>
      </c>
      <c r="L2226" s="308" t="s">
        <v>2208</v>
      </c>
      <c r="M2226" s="308" t="s">
        <v>2208</v>
      </c>
      <c r="N2226" s="308" t="s">
        <v>2208</v>
      </c>
      <c r="O2226" s="308" t="s">
        <v>2208</v>
      </c>
      <c r="P2226" s="308" t="s">
        <v>2208</v>
      </c>
      <c r="Q2226" s="308" t="s">
        <v>2208</v>
      </c>
      <c r="R2226" s="308" t="s">
        <v>2208</v>
      </c>
      <c r="S2226" s="308" t="s">
        <v>2208</v>
      </c>
      <c r="T2226" s="308" t="s">
        <v>2208</v>
      </c>
      <c r="U2226" s="308" t="s">
        <v>2208</v>
      </c>
      <c r="V2226" s="308" t="s">
        <v>2208</v>
      </c>
      <c r="W2226" s="308" t="s">
        <v>2208</v>
      </c>
      <c r="X2226" s="308" t="s">
        <v>2208</v>
      </c>
      <c r="Y2226" s="308" t="s">
        <v>2208</v>
      </c>
      <c r="Z2226" s="308" t="s">
        <v>2208</v>
      </c>
      <c r="AA2226" s="308" t="s">
        <v>2208</v>
      </c>
      <c r="AB2226" s="308" t="s">
        <v>2208</v>
      </c>
      <c r="AC2226" s="308" t="s">
        <v>2208</v>
      </c>
      <c r="AD2226" s="308" t="s">
        <v>2208</v>
      </c>
      <c r="AE2226" s="308" t="s">
        <v>2208</v>
      </c>
      <c r="AF2226" s="308" t="s">
        <v>2208</v>
      </c>
      <c r="AG2226" s="308" t="s">
        <v>2208</v>
      </c>
      <c r="AH2226" s="308" t="s">
        <v>2208</v>
      </c>
      <c r="AI2226" s="308" t="s">
        <v>2208</v>
      </c>
      <c r="AJ2226" s="308" t="s">
        <v>2208</v>
      </c>
      <c r="AK2226" s="308" t="s">
        <v>2208</v>
      </c>
    </row>
    <row r="2227" spans="2:37" x14ac:dyDescent="0.3">
      <c r="B2227" s="527"/>
      <c r="C2227" s="582" t="s">
        <v>2460</v>
      </c>
      <c r="D2227" s="308" t="s">
        <v>2208</v>
      </c>
      <c r="E2227" s="308" t="s">
        <v>2208</v>
      </c>
      <c r="F2227" s="308" t="s">
        <v>2208</v>
      </c>
      <c r="G2227" s="308" t="s">
        <v>2208</v>
      </c>
      <c r="H2227" s="308" t="s">
        <v>2208</v>
      </c>
      <c r="I2227" s="308" t="s">
        <v>2208</v>
      </c>
      <c r="J2227" s="308" t="s">
        <v>2208</v>
      </c>
      <c r="K2227" s="308" t="s">
        <v>2208</v>
      </c>
      <c r="L2227" s="308" t="s">
        <v>2208</v>
      </c>
      <c r="M2227" s="308" t="s">
        <v>2208</v>
      </c>
      <c r="N2227" s="308" t="s">
        <v>2208</v>
      </c>
      <c r="O2227" s="308" t="s">
        <v>2208</v>
      </c>
      <c r="P2227" s="308" t="s">
        <v>2208</v>
      </c>
      <c r="Q2227" s="308" t="s">
        <v>2208</v>
      </c>
      <c r="R2227" s="308" t="s">
        <v>2208</v>
      </c>
      <c r="S2227" s="308" t="s">
        <v>2208</v>
      </c>
      <c r="T2227" s="308" t="s">
        <v>2208</v>
      </c>
      <c r="U2227" s="308" t="s">
        <v>2208</v>
      </c>
      <c r="V2227" s="308" t="s">
        <v>2208</v>
      </c>
      <c r="W2227" s="308" t="s">
        <v>2208</v>
      </c>
      <c r="X2227" s="308" t="s">
        <v>2208</v>
      </c>
      <c r="Y2227" s="308" t="s">
        <v>2208</v>
      </c>
      <c r="Z2227" s="308" t="s">
        <v>2208</v>
      </c>
      <c r="AA2227" s="308" t="s">
        <v>2208</v>
      </c>
      <c r="AB2227" s="308" t="s">
        <v>2208</v>
      </c>
      <c r="AC2227" s="308" t="s">
        <v>2208</v>
      </c>
      <c r="AD2227" s="308" t="s">
        <v>2208</v>
      </c>
      <c r="AE2227" s="308" t="s">
        <v>2208</v>
      </c>
      <c r="AF2227" s="308" t="s">
        <v>2208</v>
      </c>
      <c r="AG2227" s="308" t="s">
        <v>2208</v>
      </c>
      <c r="AH2227" s="308" t="s">
        <v>2208</v>
      </c>
      <c r="AI2227" s="308" t="s">
        <v>2208</v>
      </c>
      <c r="AJ2227" s="308" t="s">
        <v>2208</v>
      </c>
      <c r="AK2227" s="308" t="s">
        <v>2208</v>
      </c>
    </row>
    <row r="2228" spans="2:37" x14ac:dyDescent="0.3">
      <c r="B2228" s="527"/>
      <c r="C2228" s="582" t="s">
        <v>2461</v>
      </c>
      <c r="D2228" s="308" t="s">
        <v>2208</v>
      </c>
      <c r="E2228" s="308" t="s">
        <v>2208</v>
      </c>
      <c r="F2228" s="308" t="s">
        <v>2208</v>
      </c>
      <c r="G2228" s="308" t="s">
        <v>2208</v>
      </c>
      <c r="H2228" s="308" t="s">
        <v>2208</v>
      </c>
      <c r="I2228" s="308" t="s">
        <v>2208</v>
      </c>
      <c r="J2228" s="308" t="s">
        <v>2208</v>
      </c>
      <c r="K2228" s="308" t="s">
        <v>2208</v>
      </c>
      <c r="L2228" s="308" t="s">
        <v>2208</v>
      </c>
      <c r="M2228" s="308" t="s">
        <v>2208</v>
      </c>
      <c r="N2228" s="308" t="s">
        <v>2208</v>
      </c>
      <c r="O2228" s="308" t="s">
        <v>2208</v>
      </c>
      <c r="P2228" s="308" t="s">
        <v>2208</v>
      </c>
      <c r="Q2228" s="308" t="s">
        <v>2208</v>
      </c>
      <c r="R2228" s="308" t="s">
        <v>2208</v>
      </c>
      <c r="S2228" s="308" t="s">
        <v>2208</v>
      </c>
      <c r="T2228" s="308" t="s">
        <v>2208</v>
      </c>
      <c r="U2228" s="308" t="s">
        <v>2208</v>
      </c>
      <c r="V2228" s="308" t="s">
        <v>2208</v>
      </c>
      <c r="W2228" s="308" t="s">
        <v>2208</v>
      </c>
      <c r="X2228" s="308" t="s">
        <v>2208</v>
      </c>
      <c r="Y2228" s="308" t="s">
        <v>2208</v>
      </c>
      <c r="Z2228" s="308" t="s">
        <v>2208</v>
      </c>
      <c r="AA2228" s="308" t="s">
        <v>2208</v>
      </c>
      <c r="AB2228" s="308" t="s">
        <v>2208</v>
      </c>
      <c r="AC2228" s="308" t="s">
        <v>2208</v>
      </c>
      <c r="AD2228" s="308" t="s">
        <v>2208</v>
      </c>
      <c r="AE2228" s="308" t="s">
        <v>2208</v>
      </c>
      <c r="AF2228" s="308" t="s">
        <v>2208</v>
      </c>
      <c r="AG2228" s="308" t="s">
        <v>2208</v>
      </c>
      <c r="AH2228" s="308" t="s">
        <v>2208</v>
      </c>
      <c r="AI2228" s="308" t="s">
        <v>2208</v>
      </c>
      <c r="AJ2228" s="308" t="s">
        <v>2208</v>
      </c>
      <c r="AK2228" s="308" t="s">
        <v>2208</v>
      </c>
    </row>
    <row r="2229" spans="2:37" x14ac:dyDescent="0.3">
      <c r="B2229" s="527"/>
      <c r="C2229" s="582" t="s">
        <v>2462</v>
      </c>
      <c r="D2229" s="308" t="s">
        <v>2208</v>
      </c>
      <c r="E2229" s="308" t="s">
        <v>2208</v>
      </c>
      <c r="F2229" s="308" t="s">
        <v>2208</v>
      </c>
      <c r="G2229" s="308" t="s">
        <v>2208</v>
      </c>
      <c r="H2229" s="308" t="s">
        <v>2208</v>
      </c>
      <c r="I2229" s="308" t="s">
        <v>2208</v>
      </c>
      <c r="J2229" s="308" t="s">
        <v>2208</v>
      </c>
      <c r="K2229" s="308" t="s">
        <v>2208</v>
      </c>
      <c r="L2229" s="308" t="s">
        <v>2208</v>
      </c>
      <c r="M2229" s="308" t="s">
        <v>2208</v>
      </c>
      <c r="N2229" s="308" t="s">
        <v>2208</v>
      </c>
      <c r="O2229" s="308" t="s">
        <v>2208</v>
      </c>
      <c r="P2229" s="308" t="s">
        <v>2208</v>
      </c>
      <c r="Q2229" s="308" t="s">
        <v>2208</v>
      </c>
      <c r="R2229" s="308" t="s">
        <v>2208</v>
      </c>
      <c r="S2229" s="308" t="s">
        <v>2208</v>
      </c>
      <c r="T2229" s="308" t="s">
        <v>2208</v>
      </c>
      <c r="U2229" s="308" t="s">
        <v>2208</v>
      </c>
      <c r="V2229" s="308" t="s">
        <v>2208</v>
      </c>
      <c r="W2229" s="308" t="s">
        <v>2208</v>
      </c>
      <c r="X2229" s="308" t="s">
        <v>2208</v>
      </c>
      <c r="Y2229" s="308" t="s">
        <v>2208</v>
      </c>
      <c r="Z2229" s="308" t="s">
        <v>2208</v>
      </c>
      <c r="AA2229" s="308" t="s">
        <v>2208</v>
      </c>
      <c r="AB2229" s="308" t="s">
        <v>2208</v>
      </c>
      <c r="AC2229" s="308" t="s">
        <v>2208</v>
      </c>
      <c r="AD2229" s="308" t="s">
        <v>2208</v>
      </c>
      <c r="AE2229" s="308" t="s">
        <v>2208</v>
      </c>
      <c r="AF2229" s="308" t="s">
        <v>2208</v>
      </c>
      <c r="AG2229" s="308" t="s">
        <v>2208</v>
      </c>
      <c r="AH2229" s="308" t="s">
        <v>2208</v>
      </c>
      <c r="AI2229" s="308" t="s">
        <v>2208</v>
      </c>
      <c r="AJ2229" s="308" t="s">
        <v>2208</v>
      </c>
      <c r="AK2229" s="308" t="s">
        <v>2208</v>
      </c>
    </row>
    <row r="2230" spans="2:37" x14ac:dyDescent="0.3">
      <c r="B2230" s="527"/>
      <c r="C2230" s="582" t="s">
        <v>2463</v>
      </c>
      <c r="D2230" s="308" t="s">
        <v>2208</v>
      </c>
      <c r="E2230" s="308" t="s">
        <v>2208</v>
      </c>
      <c r="F2230" s="308" t="s">
        <v>2208</v>
      </c>
      <c r="G2230" s="308" t="s">
        <v>2208</v>
      </c>
      <c r="H2230" s="308" t="s">
        <v>2208</v>
      </c>
      <c r="I2230" s="308" t="s">
        <v>2208</v>
      </c>
      <c r="J2230" s="308" t="s">
        <v>2208</v>
      </c>
      <c r="K2230" s="308" t="s">
        <v>2208</v>
      </c>
      <c r="L2230" s="308" t="s">
        <v>2208</v>
      </c>
      <c r="M2230" s="308" t="s">
        <v>2208</v>
      </c>
      <c r="N2230" s="308" t="s">
        <v>2208</v>
      </c>
      <c r="O2230" s="308" t="s">
        <v>2208</v>
      </c>
      <c r="P2230" s="308" t="s">
        <v>2208</v>
      </c>
      <c r="Q2230" s="308" t="s">
        <v>2208</v>
      </c>
      <c r="R2230" s="308" t="s">
        <v>2208</v>
      </c>
      <c r="S2230" s="308" t="s">
        <v>2208</v>
      </c>
      <c r="T2230" s="308" t="s">
        <v>2208</v>
      </c>
      <c r="U2230" s="308" t="s">
        <v>2208</v>
      </c>
      <c r="V2230" s="308" t="s">
        <v>2208</v>
      </c>
      <c r="W2230" s="308" t="s">
        <v>2208</v>
      </c>
      <c r="X2230" s="308" t="s">
        <v>2208</v>
      </c>
      <c r="Y2230" s="308" t="s">
        <v>2208</v>
      </c>
      <c r="Z2230" s="308" t="s">
        <v>2208</v>
      </c>
      <c r="AA2230" s="308" t="s">
        <v>2208</v>
      </c>
      <c r="AB2230" s="308" t="s">
        <v>2208</v>
      </c>
      <c r="AC2230" s="308" t="s">
        <v>2208</v>
      </c>
      <c r="AD2230" s="308" t="s">
        <v>2208</v>
      </c>
      <c r="AE2230" s="308" t="s">
        <v>2208</v>
      </c>
      <c r="AF2230" s="308" t="s">
        <v>2208</v>
      </c>
      <c r="AG2230" s="308" t="s">
        <v>2208</v>
      </c>
      <c r="AH2230" s="308" t="s">
        <v>2208</v>
      </c>
      <c r="AI2230" s="308" t="s">
        <v>2208</v>
      </c>
      <c r="AJ2230" s="308" t="s">
        <v>2208</v>
      </c>
      <c r="AK2230" s="308" t="s">
        <v>2208</v>
      </c>
    </row>
    <row r="2231" spans="2:37" x14ac:dyDescent="0.3">
      <c r="B2231" s="527"/>
      <c r="C2231" s="582" t="s">
        <v>2464</v>
      </c>
      <c r="D2231" s="308" t="s">
        <v>2208</v>
      </c>
      <c r="E2231" s="308" t="s">
        <v>2208</v>
      </c>
      <c r="F2231" s="308" t="s">
        <v>2208</v>
      </c>
      <c r="G2231" s="308" t="s">
        <v>2208</v>
      </c>
      <c r="H2231" s="308" t="s">
        <v>2208</v>
      </c>
      <c r="I2231" s="308" t="s">
        <v>2208</v>
      </c>
      <c r="J2231" s="308" t="s">
        <v>2208</v>
      </c>
      <c r="K2231" s="308" t="s">
        <v>2208</v>
      </c>
      <c r="L2231" s="308" t="s">
        <v>2208</v>
      </c>
      <c r="M2231" s="308" t="s">
        <v>2208</v>
      </c>
      <c r="N2231" s="308" t="s">
        <v>2208</v>
      </c>
      <c r="O2231" s="308" t="s">
        <v>2208</v>
      </c>
      <c r="P2231" s="308" t="s">
        <v>2208</v>
      </c>
      <c r="Q2231" s="308" t="s">
        <v>2208</v>
      </c>
      <c r="R2231" s="308" t="s">
        <v>2208</v>
      </c>
      <c r="S2231" s="308" t="s">
        <v>2208</v>
      </c>
      <c r="T2231" s="308" t="s">
        <v>2208</v>
      </c>
      <c r="U2231" s="308" t="s">
        <v>2208</v>
      </c>
      <c r="V2231" s="308" t="s">
        <v>2208</v>
      </c>
      <c r="W2231" s="308" t="s">
        <v>2208</v>
      </c>
      <c r="X2231" s="308" t="s">
        <v>2208</v>
      </c>
      <c r="Y2231" s="308" t="s">
        <v>2208</v>
      </c>
      <c r="Z2231" s="308" t="s">
        <v>2208</v>
      </c>
      <c r="AA2231" s="308" t="s">
        <v>2208</v>
      </c>
      <c r="AB2231" s="308" t="s">
        <v>2208</v>
      </c>
      <c r="AC2231" s="308" t="s">
        <v>2208</v>
      </c>
      <c r="AD2231" s="308" t="s">
        <v>2208</v>
      </c>
      <c r="AE2231" s="308" t="s">
        <v>2208</v>
      </c>
      <c r="AF2231" s="308" t="s">
        <v>2208</v>
      </c>
      <c r="AG2231" s="308" t="s">
        <v>2208</v>
      </c>
      <c r="AH2231" s="308" t="s">
        <v>2208</v>
      </c>
      <c r="AI2231" s="308" t="s">
        <v>2208</v>
      </c>
      <c r="AJ2231" s="308" t="s">
        <v>2208</v>
      </c>
      <c r="AK2231" s="308" t="s">
        <v>2208</v>
      </c>
    </row>
    <row r="2232" spans="2:37" x14ac:dyDescent="0.3">
      <c r="B2232" s="527"/>
      <c r="C2232" s="582" t="s">
        <v>2465</v>
      </c>
      <c r="D2232" s="308" t="s">
        <v>2208</v>
      </c>
      <c r="E2232" s="308" t="s">
        <v>2208</v>
      </c>
      <c r="F2232" s="308" t="s">
        <v>2208</v>
      </c>
      <c r="G2232" s="308" t="s">
        <v>2208</v>
      </c>
      <c r="H2232" s="308" t="s">
        <v>2208</v>
      </c>
      <c r="I2232" s="308" t="s">
        <v>2208</v>
      </c>
      <c r="J2232" s="308" t="s">
        <v>2208</v>
      </c>
      <c r="K2232" s="308" t="s">
        <v>2208</v>
      </c>
      <c r="L2232" s="308" t="s">
        <v>2208</v>
      </c>
      <c r="M2232" s="308" t="s">
        <v>2208</v>
      </c>
      <c r="N2232" s="308" t="s">
        <v>2208</v>
      </c>
      <c r="O2232" s="308" t="s">
        <v>2208</v>
      </c>
      <c r="P2232" s="308" t="s">
        <v>2208</v>
      </c>
      <c r="Q2232" s="308" t="s">
        <v>2208</v>
      </c>
      <c r="R2232" s="308" t="s">
        <v>2208</v>
      </c>
      <c r="S2232" s="308" t="s">
        <v>2208</v>
      </c>
      <c r="T2232" s="308" t="s">
        <v>2208</v>
      </c>
      <c r="U2232" s="308" t="s">
        <v>2208</v>
      </c>
      <c r="V2232" s="308" t="s">
        <v>2208</v>
      </c>
      <c r="W2232" s="308" t="s">
        <v>2208</v>
      </c>
      <c r="X2232" s="308" t="s">
        <v>2208</v>
      </c>
      <c r="Y2232" s="308" t="s">
        <v>2208</v>
      </c>
      <c r="Z2232" s="308" t="s">
        <v>2208</v>
      </c>
      <c r="AA2232" s="308" t="s">
        <v>2208</v>
      </c>
      <c r="AB2232" s="308" t="s">
        <v>2208</v>
      </c>
      <c r="AC2232" s="308" t="s">
        <v>2208</v>
      </c>
      <c r="AD2232" s="308" t="s">
        <v>2208</v>
      </c>
      <c r="AE2232" s="308" t="s">
        <v>2208</v>
      </c>
      <c r="AF2232" s="308" t="s">
        <v>2208</v>
      </c>
      <c r="AG2232" s="308" t="s">
        <v>2208</v>
      </c>
      <c r="AH2232" s="308" t="s">
        <v>2208</v>
      </c>
      <c r="AI2232" s="308" t="s">
        <v>2208</v>
      </c>
      <c r="AJ2232" s="308" t="s">
        <v>2208</v>
      </c>
      <c r="AK2232" s="308" t="s">
        <v>2208</v>
      </c>
    </row>
    <row r="2233" spans="2:37" x14ac:dyDescent="0.3">
      <c r="B2233" s="527"/>
      <c r="C2233" s="582" t="s">
        <v>2466</v>
      </c>
      <c r="D2233" s="308" t="s">
        <v>2208</v>
      </c>
      <c r="E2233" s="308" t="s">
        <v>2208</v>
      </c>
      <c r="F2233" s="308" t="s">
        <v>2208</v>
      </c>
      <c r="G2233" s="308" t="s">
        <v>2208</v>
      </c>
      <c r="H2233" s="308" t="s">
        <v>2208</v>
      </c>
      <c r="I2233" s="308" t="s">
        <v>2208</v>
      </c>
      <c r="J2233" s="308" t="s">
        <v>2208</v>
      </c>
      <c r="K2233" s="308" t="s">
        <v>2208</v>
      </c>
      <c r="L2233" s="308" t="s">
        <v>2208</v>
      </c>
      <c r="M2233" s="308" t="s">
        <v>2208</v>
      </c>
      <c r="N2233" s="308" t="s">
        <v>2208</v>
      </c>
      <c r="O2233" s="308" t="s">
        <v>2208</v>
      </c>
      <c r="P2233" s="308" t="s">
        <v>2208</v>
      </c>
      <c r="Q2233" s="308" t="s">
        <v>2208</v>
      </c>
      <c r="R2233" s="308" t="s">
        <v>2208</v>
      </c>
      <c r="S2233" s="308" t="s">
        <v>2208</v>
      </c>
      <c r="T2233" s="308" t="s">
        <v>2208</v>
      </c>
      <c r="U2233" s="308" t="s">
        <v>2208</v>
      </c>
      <c r="V2233" s="308" t="s">
        <v>2208</v>
      </c>
      <c r="W2233" s="308" t="s">
        <v>2208</v>
      </c>
      <c r="X2233" s="308" t="s">
        <v>2208</v>
      </c>
      <c r="Y2233" s="308" t="s">
        <v>2208</v>
      </c>
      <c r="Z2233" s="308" t="s">
        <v>2208</v>
      </c>
      <c r="AA2233" s="308" t="s">
        <v>2208</v>
      </c>
      <c r="AB2233" s="308" t="s">
        <v>2208</v>
      </c>
      <c r="AC2233" s="308" t="s">
        <v>2208</v>
      </c>
      <c r="AD2233" s="308" t="s">
        <v>2208</v>
      </c>
      <c r="AE2233" s="308" t="s">
        <v>2208</v>
      </c>
      <c r="AF2233" s="308" t="s">
        <v>2208</v>
      </c>
      <c r="AG2233" s="308" t="s">
        <v>2208</v>
      </c>
      <c r="AH2233" s="308" t="s">
        <v>2208</v>
      </c>
      <c r="AI2233" s="308" t="s">
        <v>2208</v>
      </c>
      <c r="AJ2233" s="308" t="s">
        <v>2208</v>
      </c>
      <c r="AK2233" s="308" t="s">
        <v>2208</v>
      </c>
    </row>
    <row r="2234" spans="2:37" x14ac:dyDescent="0.3">
      <c r="B2234" s="527"/>
      <c r="C2234" s="582" t="s">
        <v>2467</v>
      </c>
      <c r="D2234" s="308" t="s">
        <v>2208</v>
      </c>
      <c r="E2234" s="308" t="s">
        <v>2208</v>
      </c>
      <c r="F2234" s="308" t="s">
        <v>2208</v>
      </c>
      <c r="G2234" s="308" t="s">
        <v>2208</v>
      </c>
      <c r="H2234" s="308" t="s">
        <v>2208</v>
      </c>
      <c r="I2234" s="308" t="s">
        <v>2208</v>
      </c>
      <c r="J2234" s="308" t="s">
        <v>2208</v>
      </c>
      <c r="K2234" s="308" t="s">
        <v>2208</v>
      </c>
      <c r="L2234" s="308" t="s">
        <v>2208</v>
      </c>
      <c r="M2234" s="308" t="s">
        <v>2208</v>
      </c>
      <c r="N2234" s="308" t="s">
        <v>2208</v>
      </c>
      <c r="O2234" s="308" t="s">
        <v>2208</v>
      </c>
      <c r="P2234" s="308" t="s">
        <v>2208</v>
      </c>
      <c r="Q2234" s="308" t="s">
        <v>2208</v>
      </c>
      <c r="R2234" s="308" t="s">
        <v>2208</v>
      </c>
      <c r="S2234" s="308" t="s">
        <v>2208</v>
      </c>
      <c r="T2234" s="308" t="s">
        <v>2208</v>
      </c>
      <c r="U2234" s="308" t="s">
        <v>2208</v>
      </c>
      <c r="V2234" s="308" t="s">
        <v>2208</v>
      </c>
      <c r="W2234" s="308" t="s">
        <v>2208</v>
      </c>
      <c r="X2234" s="308" t="s">
        <v>2208</v>
      </c>
      <c r="Y2234" s="308" t="s">
        <v>2208</v>
      </c>
      <c r="Z2234" s="308" t="s">
        <v>2208</v>
      </c>
      <c r="AA2234" s="308" t="s">
        <v>2208</v>
      </c>
      <c r="AB2234" s="308" t="s">
        <v>2208</v>
      </c>
      <c r="AC2234" s="308" t="s">
        <v>2208</v>
      </c>
      <c r="AD2234" s="308" t="s">
        <v>2208</v>
      </c>
      <c r="AE2234" s="308" t="s">
        <v>2208</v>
      </c>
      <c r="AF2234" s="308" t="s">
        <v>2208</v>
      </c>
      <c r="AG2234" s="308" t="s">
        <v>2208</v>
      </c>
      <c r="AH2234" s="308" t="s">
        <v>2208</v>
      </c>
      <c r="AI2234" s="308" t="s">
        <v>2208</v>
      </c>
      <c r="AJ2234" s="308" t="s">
        <v>2208</v>
      </c>
      <c r="AK2234" s="308" t="s">
        <v>2208</v>
      </c>
    </row>
    <row r="2235" spans="2:37" x14ac:dyDescent="0.3">
      <c r="B2235" s="527"/>
      <c r="C2235" s="582" t="s">
        <v>2468</v>
      </c>
      <c r="D2235" s="308" t="s">
        <v>2208</v>
      </c>
      <c r="E2235" s="308" t="s">
        <v>2208</v>
      </c>
      <c r="F2235" s="308" t="s">
        <v>2208</v>
      </c>
      <c r="G2235" s="308" t="s">
        <v>2208</v>
      </c>
      <c r="H2235" s="308" t="s">
        <v>2208</v>
      </c>
      <c r="I2235" s="308" t="s">
        <v>2208</v>
      </c>
      <c r="J2235" s="308" t="s">
        <v>2208</v>
      </c>
      <c r="K2235" s="308" t="s">
        <v>2208</v>
      </c>
      <c r="L2235" s="308" t="s">
        <v>2208</v>
      </c>
      <c r="M2235" s="308" t="s">
        <v>2208</v>
      </c>
      <c r="N2235" s="308" t="s">
        <v>2208</v>
      </c>
      <c r="O2235" s="308" t="s">
        <v>2208</v>
      </c>
      <c r="P2235" s="308" t="s">
        <v>2208</v>
      </c>
      <c r="Q2235" s="308" t="s">
        <v>2208</v>
      </c>
      <c r="R2235" s="308" t="s">
        <v>2208</v>
      </c>
      <c r="S2235" s="308" t="s">
        <v>2208</v>
      </c>
      <c r="T2235" s="308" t="s">
        <v>2208</v>
      </c>
      <c r="U2235" s="308" t="s">
        <v>2208</v>
      </c>
      <c r="V2235" s="308" t="s">
        <v>2208</v>
      </c>
      <c r="W2235" s="308" t="s">
        <v>2208</v>
      </c>
      <c r="X2235" s="308" t="s">
        <v>2208</v>
      </c>
      <c r="Y2235" s="308" t="s">
        <v>2208</v>
      </c>
      <c r="Z2235" s="308" t="s">
        <v>2208</v>
      </c>
      <c r="AA2235" s="308" t="s">
        <v>2208</v>
      </c>
      <c r="AB2235" s="308" t="s">
        <v>2208</v>
      </c>
      <c r="AC2235" s="308" t="s">
        <v>2208</v>
      </c>
      <c r="AD2235" s="308" t="s">
        <v>2208</v>
      </c>
      <c r="AE2235" s="308" t="s">
        <v>2208</v>
      </c>
      <c r="AF2235" s="308" t="s">
        <v>2208</v>
      </c>
      <c r="AG2235" s="308" t="s">
        <v>2208</v>
      </c>
      <c r="AH2235" s="308" t="s">
        <v>2208</v>
      </c>
      <c r="AI2235" s="308" t="s">
        <v>2208</v>
      </c>
      <c r="AJ2235" s="308" t="s">
        <v>2208</v>
      </c>
      <c r="AK2235" s="308" t="s">
        <v>2208</v>
      </c>
    </row>
    <row r="2236" spans="2:37" x14ac:dyDescent="0.3">
      <c r="B2236" s="527"/>
      <c r="C2236" s="582" t="s">
        <v>2469</v>
      </c>
      <c r="D2236" s="308" t="s">
        <v>2208</v>
      </c>
      <c r="E2236" s="308" t="s">
        <v>2208</v>
      </c>
      <c r="F2236" s="308" t="s">
        <v>2208</v>
      </c>
      <c r="G2236" s="308" t="s">
        <v>2208</v>
      </c>
      <c r="H2236" s="308" t="s">
        <v>2208</v>
      </c>
      <c r="I2236" s="308" t="s">
        <v>2208</v>
      </c>
      <c r="J2236" s="308" t="s">
        <v>2208</v>
      </c>
      <c r="K2236" s="308" t="s">
        <v>2208</v>
      </c>
      <c r="L2236" s="308" t="s">
        <v>2208</v>
      </c>
      <c r="M2236" s="308" t="s">
        <v>2208</v>
      </c>
      <c r="N2236" s="308" t="s">
        <v>2208</v>
      </c>
      <c r="O2236" s="308" t="s">
        <v>2208</v>
      </c>
      <c r="P2236" s="308" t="s">
        <v>2208</v>
      </c>
      <c r="Q2236" s="308" t="s">
        <v>2208</v>
      </c>
      <c r="R2236" s="308" t="s">
        <v>2208</v>
      </c>
      <c r="S2236" s="308" t="s">
        <v>2208</v>
      </c>
      <c r="T2236" s="308" t="s">
        <v>2208</v>
      </c>
      <c r="U2236" s="308" t="s">
        <v>2208</v>
      </c>
      <c r="V2236" s="308" t="s">
        <v>2208</v>
      </c>
      <c r="W2236" s="308" t="s">
        <v>2208</v>
      </c>
      <c r="X2236" s="308" t="s">
        <v>2208</v>
      </c>
      <c r="Y2236" s="308" t="s">
        <v>2208</v>
      </c>
      <c r="Z2236" s="308" t="s">
        <v>2208</v>
      </c>
      <c r="AA2236" s="308" t="s">
        <v>2208</v>
      </c>
      <c r="AB2236" s="308" t="s">
        <v>2208</v>
      </c>
      <c r="AC2236" s="308" t="s">
        <v>2208</v>
      </c>
      <c r="AD2236" s="308" t="s">
        <v>2208</v>
      </c>
      <c r="AE2236" s="308" t="s">
        <v>2208</v>
      </c>
      <c r="AF2236" s="308" t="s">
        <v>2208</v>
      </c>
      <c r="AG2236" s="308" t="s">
        <v>2208</v>
      </c>
      <c r="AH2236" s="308" t="s">
        <v>2208</v>
      </c>
      <c r="AI2236" s="308" t="s">
        <v>2208</v>
      </c>
      <c r="AJ2236" s="308" t="s">
        <v>2208</v>
      </c>
      <c r="AK2236" s="308" t="s">
        <v>2208</v>
      </c>
    </row>
    <row r="2237" spans="2:37" x14ac:dyDescent="0.3">
      <c r="B2237" s="527"/>
      <c r="C2237" s="582" t="s">
        <v>2470</v>
      </c>
      <c r="D2237" s="308" t="s">
        <v>2208</v>
      </c>
      <c r="E2237" s="308" t="s">
        <v>2208</v>
      </c>
      <c r="F2237" s="308" t="s">
        <v>2208</v>
      </c>
      <c r="G2237" s="308" t="s">
        <v>2208</v>
      </c>
      <c r="H2237" s="308" t="s">
        <v>2208</v>
      </c>
      <c r="I2237" s="308" t="s">
        <v>2208</v>
      </c>
      <c r="J2237" s="308" t="s">
        <v>2208</v>
      </c>
      <c r="K2237" s="308" t="s">
        <v>2208</v>
      </c>
      <c r="L2237" s="308" t="s">
        <v>2208</v>
      </c>
      <c r="M2237" s="308" t="s">
        <v>2208</v>
      </c>
      <c r="N2237" s="308" t="s">
        <v>2208</v>
      </c>
      <c r="O2237" s="308" t="s">
        <v>2208</v>
      </c>
      <c r="P2237" s="308" t="s">
        <v>2208</v>
      </c>
      <c r="Q2237" s="308" t="s">
        <v>2208</v>
      </c>
      <c r="R2237" s="308" t="s">
        <v>2208</v>
      </c>
      <c r="S2237" s="308" t="s">
        <v>2208</v>
      </c>
      <c r="T2237" s="308" t="s">
        <v>2208</v>
      </c>
      <c r="U2237" s="308" t="s">
        <v>2208</v>
      </c>
      <c r="V2237" s="308" t="s">
        <v>2208</v>
      </c>
      <c r="W2237" s="308" t="s">
        <v>2208</v>
      </c>
      <c r="X2237" s="308" t="s">
        <v>2208</v>
      </c>
      <c r="Y2237" s="308" t="s">
        <v>2208</v>
      </c>
      <c r="Z2237" s="308" t="s">
        <v>2208</v>
      </c>
      <c r="AA2237" s="308" t="s">
        <v>2208</v>
      </c>
      <c r="AB2237" s="308" t="s">
        <v>2208</v>
      </c>
      <c r="AC2237" s="308" t="s">
        <v>2208</v>
      </c>
      <c r="AD2237" s="308" t="s">
        <v>2208</v>
      </c>
      <c r="AE2237" s="308" t="s">
        <v>2208</v>
      </c>
      <c r="AF2237" s="308" t="s">
        <v>2208</v>
      </c>
      <c r="AG2237" s="308" t="s">
        <v>2208</v>
      </c>
      <c r="AH2237" s="308" t="s">
        <v>2208</v>
      </c>
      <c r="AI2237" s="308" t="s">
        <v>2208</v>
      </c>
      <c r="AJ2237" s="308" t="s">
        <v>2208</v>
      </c>
      <c r="AK2237" s="308" t="s">
        <v>2208</v>
      </c>
    </row>
    <row r="2238" spans="2:37" x14ac:dyDescent="0.3">
      <c r="B2238" s="527"/>
      <c r="C2238" s="582" t="s">
        <v>2471</v>
      </c>
      <c r="D2238" s="308" t="s">
        <v>2208</v>
      </c>
      <c r="E2238" s="308" t="s">
        <v>2208</v>
      </c>
      <c r="F2238" s="308" t="s">
        <v>2208</v>
      </c>
      <c r="G2238" s="308" t="s">
        <v>2208</v>
      </c>
      <c r="H2238" s="308" t="s">
        <v>2208</v>
      </c>
      <c r="I2238" s="308" t="s">
        <v>2208</v>
      </c>
      <c r="J2238" s="308" t="s">
        <v>2208</v>
      </c>
      <c r="K2238" s="308" t="s">
        <v>2208</v>
      </c>
      <c r="L2238" s="308" t="s">
        <v>2208</v>
      </c>
      <c r="M2238" s="308" t="s">
        <v>2208</v>
      </c>
      <c r="N2238" s="308" t="s">
        <v>2208</v>
      </c>
      <c r="O2238" s="308" t="s">
        <v>2208</v>
      </c>
      <c r="P2238" s="308" t="s">
        <v>2208</v>
      </c>
      <c r="Q2238" s="308" t="s">
        <v>2208</v>
      </c>
      <c r="R2238" s="308" t="s">
        <v>2208</v>
      </c>
      <c r="S2238" s="308" t="s">
        <v>2208</v>
      </c>
      <c r="T2238" s="308" t="s">
        <v>2208</v>
      </c>
      <c r="U2238" s="308" t="s">
        <v>2208</v>
      </c>
      <c r="V2238" s="308" t="s">
        <v>2208</v>
      </c>
      <c r="W2238" s="308" t="s">
        <v>2208</v>
      </c>
      <c r="X2238" s="308" t="s">
        <v>2208</v>
      </c>
      <c r="Y2238" s="308" t="s">
        <v>2208</v>
      </c>
      <c r="Z2238" s="308" t="s">
        <v>2208</v>
      </c>
      <c r="AA2238" s="308" t="s">
        <v>2208</v>
      </c>
      <c r="AB2238" s="308" t="s">
        <v>2208</v>
      </c>
      <c r="AC2238" s="308" t="s">
        <v>2208</v>
      </c>
      <c r="AD2238" s="308" t="s">
        <v>2208</v>
      </c>
      <c r="AE2238" s="308" t="s">
        <v>2208</v>
      </c>
      <c r="AF2238" s="308" t="s">
        <v>2208</v>
      </c>
      <c r="AG2238" s="308" t="s">
        <v>2208</v>
      </c>
      <c r="AH2238" s="308" t="s">
        <v>2208</v>
      </c>
      <c r="AI2238" s="308" t="s">
        <v>2208</v>
      </c>
      <c r="AJ2238" s="308" t="s">
        <v>2208</v>
      </c>
      <c r="AK2238" s="308" t="s">
        <v>2208</v>
      </c>
    </row>
    <row r="2239" spans="2:37" x14ac:dyDescent="0.3">
      <c r="B2239" s="527"/>
      <c r="C2239" s="582" t="s">
        <v>2472</v>
      </c>
      <c r="D2239" s="308" t="s">
        <v>2208</v>
      </c>
      <c r="E2239" s="308" t="s">
        <v>2208</v>
      </c>
      <c r="F2239" s="308" t="s">
        <v>2208</v>
      </c>
      <c r="G2239" s="308" t="s">
        <v>2208</v>
      </c>
      <c r="H2239" s="308" t="s">
        <v>2208</v>
      </c>
      <c r="I2239" s="308" t="s">
        <v>2208</v>
      </c>
      <c r="J2239" s="308" t="s">
        <v>2208</v>
      </c>
      <c r="K2239" s="308" t="s">
        <v>2208</v>
      </c>
      <c r="L2239" s="308" t="s">
        <v>2208</v>
      </c>
      <c r="M2239" s="308" t="s">
        <v>2208</v>
      </c>
      <c r="N2239" s="308" t="s">
        <v>2208</v>
      </c>
      <c r="O2239" s="308" t="s">
        <v>2208</v>
      </c>
      <c r="P2239" s="308" t="s">
        <v>2208</v>
      </c>
      <c r="Q2239" s="308" t="s">
        <v>2208</v>
      </c>
      <c r="R2239" s="308" t="s">
        <v>2208</v>
      </c>
      <c r="S2239" s="308" t="s">
        <v>2208</v>
      </c>
      <c r="T2239" s="308" t="s">
        <v>2208</v>
      </c>
      <c r="U2239" s="308" t="s">
        <v>2208</v>
      </c>
      <c r="V2239" s="308" t="s">
        <v>2208</v>
      </c>
      <c r="W2239" s="308" t="s">
        <v>2208</v>
      </c>
      <c r="X2239" s="308" t="s">
        <v>2208</v>
      </c>
      <c r="Y2239" s="308" t="s">
        <v>2208</v>
      </c>
      <c r="Z2239" s="308" t="s">
        <v>2208</v>
      </c>
      <c r="AA2239" s="308" t="s">
        <v>2208</v>
      </c>
      <c r="AB2239" s="308" t="s">
        <v>2208</v>
      </c>
      <c r="AC2239" s="308" t="s">
        <v>2208</v>
      </c>
      <c r="AD2239" s="308" t="s">
        <v>2208</v>
      </c>
      <c r="AE2239" s="308" t="s">
        <v>2208</v>
      </c>
      <c r="AF2239" s="308" t="s">
        <v>2208</v>
      </c>
      <c r="AG2239" s="308" t="s">
        <v>2208</v>
      </c>
      <c r="AH2239" s="308" t="s">
        <v>2208</v>
      </c>
      <c r="AI2239" s="308" t="s">
        <v>2208</v>
      </c>
      <c r="AJ2239" s="308" t="s">
        <v>2208</v>
      </c>
      <c r="AK2239" s="308" t="s">
        <v>2208</v>
      </c>
    </row>
    <row r="2240" spans="2:37" x14ac:dyDescent="0.3">
      <c r="B2240" s="527"/>
      <c r="C2240" s="582" t="s">
        <v>2473</v>
      </c>
      <c r="D2240" s="308" t="s">
        <v>2208</v>
      </c>
      <c r="E2240" s="308" t="s">
        <v>2208</v>
      </c>
      <c r="F2240" s="308" t="s">
        <v>2208</v>
      </c>
      <c r="G2240" s="308" t="s">
        <v>2208</v>
      </c>
      <c r="H2240" s="308" t="s">
        <v>2208</v>
      </c>
      <c r="I2240" s="308" t="s">
        <v>2208</v>
      </c>
      <c r="J2240" s="308" t="s">
        <v>2208</v>
      </c>
      <c r="K2240" s="308" t="s">
        <v>2208</v>
      </c>
      <c r="L2240" s="308" t="s">
        <v>2208</v>
      </c>
      <c r="M2240" s="308" t="s">
        <v>2208</v>
      </c>
      <c r="N2240" s="308" t="s">
        <v>2208</v>
      </c>
      <c r="O2240" s="308" t="s">
        <v>2208</v>
      </c>
      <c r="P2240" s="308" t="s">
        <v>2208</v>
      </c>
      <c r="Q2240" s="308" t="s">
        <v>2208</v>
      </c>
      <c r="R2240" s="308" t="s">
        <v>2208</v>
      </c>
      <c r="S2240" s="308" t="s">
        <v>2208</v>
      </c>
      <c r="T2240" s="308" t="s">
        <v>2208</v>
      </c>
      <c r="U2240" s="308" t="s">
        <v>2208</v>
      </c>
      <c r="V2240" s="308" t="s">
        <v>2208</v>
      </c>
      <c r="W2240" s="308" t="s">
        <v>2208</v>
      </c>
      <c r="X2240" s="308" t="s">
        <v>2208</v>
      </c>
      <c r="Y2240" s="308" t="s">
        <v>2208</v>
      </c>
      <c r="Z2240" s="308" t="s">
        <v>2208</v>
      </c>
      <c r="AA2240" s="308" t="s">
        <v>2208</v>
      </c>
      <c r="AB2240" s="308" t="s">
        <v>2208</v>
      </c>
      <c r="AC2240" s="308" t="s">
        <v>2208</v>
      </c>
      <c r="AD2240" s="308" t="s">
        <v>2208</v>
      </c>
      <c r="AE2240" s="308" t="s">
        <v>2208</v>
      </c>
      <c r="AF2240" s="308" t="s">
        <v>2208</v>
      </c>
      <c r="AG2240" s="308" t="s">
        <v>2208</v>
      </c>
      <c r="AH2240" s="308" t="s">
        <v>2208</v>
      </c>
      <c r="AI2240" s="308" t="s">
        <v>2208</v>
      </c>
      <c r="AJ2240" s="308" t="s">
        <v>2208</v>
      </c>
      <c r="AK2240" s="308" t="s">
        <v>2208</v>
      </c>
    </row>
    <row r="2241" spans="2:37" x14ac:dyDescent="0.3">
      <c r="B2241" s="527"/>
      <c r="C2241" s="582" t="s">
        <v>2474</v>
      </c>
      <c r="D2241" s="308" t="s">
        <v>2208</v>
      </c>
      <c r="E2241" s="308" t="s">
        <v>2208</v>
      </c>
      <c r="F2241" s="308" t="s">
        <v>2208</v>
      </c>
      <c r="G2241" s="308" t="s">
        <v>2208</v>
      </c>
      <c r="H2241" s="308" t="s">
        <v>2208</v>
      </c>
      <c r="I2241" s="308" t="s">
        <v>2208</v>
      </c>
      <c r="J2241" s="308" t="s">
        <v>2208</v>
      </c>
      <c r="K2241" s="308" t="s">
        <v>2208</v>
      </c>
      <c r="L2241" s="308" t="s">
        <v>2208</v>
      </c>
      <c r="M2241" s="308" t="s">
        <v>2208</v>
      </c>
      <c r="N2241" s="308" t="s">
        <v>2208</v>
      </c>
      <c r="O2241" s="308" t="s">
        <v>2208</v>
      </c>
      <c r="P2241" s="308" t="s">
        <v>2208</v>
      </c>
      <c r="Q2241" s="308" t="s">
        <v>2208</v>
      </c>
      <c r="R2241" s="308" t="s">
        <v>2208</v>
      </c>
      <c r="S2241" s="308" t="s">
        <v>2208</v>
      </c>
      <c r="T2241" s="308" t="s">
        <v>2208</v>
      </c>
      <c r="U2241" s="308" t="s">
        <v>2208</v>
      </c>
      <c r="V2241" s="308" t="s">
        <v>2208</v>
      </c>
      <c r="W2241" s="308" t="s">
        <v>2208</v>
      </c>
      <c r="X2241" s="308" t="s">
        <v>2208</v>
      </c>
      <c r="Y2241" s="308" t="s">
        <v>2208</v>
      </c>
      <c r="Z2241" s="308" t="s">
        <v>2208</v>
      </c>
      <c r="AA2241" s="308" t="s">
        <v>2208</v>
      </c>
      <c r="AB2241" s="308" t="s">
        <v>2208</v>
      </c>
      <c r="AC2241" s="308" t="s">
        <v>2208</v>
      </c>
      <c r="AD2241" s="308" t="s">
        <v>2208</v>
      </c>
      <c r="AE2241" s="308" t="s">
        <v>2208</v>
      </c>
      <c r="AF2241" s="308" t="s">
        <v>2208</v>
      </c>
      <c r="AG2241" s="308" t="s">
        <v>2208</v>
      </c>
      <c r="AH2241" s="308" t="s">
        <v>2208</v>
      </c>
      <c r="AI2241" s="308" t="s">
        <v>2208</v>
      </c>
      <c r="AJ2241" s="308" t="s">
        <v>2208</v>
      </c>
      <c r="AK2241" s="308" t="s">
        <v>2208</v>
      </c>
    </row>
    <row r="2242" spans="2:37" x14ac:dyDescent="0.3">
      <c r="B2242" s="527"/>
      <c r="C2242" s="582" t="s">
        <v>2475</v>
      </c>
      <c r="D2242" s="308" t="s">
        <v>2208</v>
      </c>
      <c r="E2242" s="308" t="s">
        <v>2208</v>
      </c>
      <c r="F2242" s="308" t="s">
        <v>2208</v>
      </c>
      <c r="G2242" s="308" t="s">
        <v>2208</v>
      </c>
      <c r="H2242" s="308" t="s">
        <v>2208</v>
      </c>
      <c r="I2242" s="308" t="s">
        <v>2208</v>
      </c>
      <c r="J2242" s="308" t="s">
        <v>2208</v>
      </c>
      <c r="K2242" s="308" t="s">
        <v>2208</v>
      </c>
      <c r="L2242" s="308" t="s">
        <v>2208</v>
      </c>
      <c r="M2242" s="308" t="s">
        <v>2208</v>
      </c>
      <c r="N2242" s="308" t="s">
        <v>2208</v>
      </c>
      <c r="O2242" s="308" t="s">
        <v>2208</v>
      </c>
      <c r="P2242" s="308" t="s">
        <v>2208</v>
      </c>
      <c r="Q2242" s="308" t="s">
        <v>2208</v>
      </c>
      <c r="R2242" s="308" t="s">
        <v>2208</v>
      </c>
      <c r="S2242" s="308" t="s">
        <v>2208</v>
      </c>
      <c r="T2242" s="308" t="s">
        <v>2208</v>
      </c>
      <c r="U2242" s="308" t="s">
        <v>2208</v>
      </c>
      <c r="V2242" s="308" t="s">
        <v>2208</v>
      </c>
      <c r="W2242" s="308" t="s">
        <v>2208</v>
      </c>
      <c r="X2242" s="308" t="s">
        <v>2208</v>
      </c>
      <c r="Y2242" s="308" t="s">
        <v>2208</v>
      </c>
      <c r="Z2242" s="308" t="s">
        <v>2208</v>
      </c>
      <c r="AA2242" s="308" t="s">
        <v>2208</v>
      </c>
      <c r="AB2242" s="308" t="s">
        <v>2208</v>
      </c>
      <c r="AC2242" s="308" t="s">
        <v>2208</v>
      </c>
      <c r="AD2242" s="308" t="s">
        <v>2208</v>
      </c>
      <c r="AE2242" s="308" t="s">
        <v>2208</v>
      </c>
      <c r="AF2242" s="308" t="s">
        <v>2208</v>
      </c>
      <c r="AG2242" s="308" t="s">
        <v>2208</v>
      </c>
      <c r="AH2242" s="308" t="s">
        <v>2208</v>
      </c>
      <c r="AI2242" s="308" t="s">
        <v>2208</v>
      </c>
      <c r="AJ2242" s="308" t="s">
        <v>2208</v>
      </c>
      <c r="AK2242" s="308" t="s">
        <v>2208</v>
      </c>
    </row>
    <row r="2243" spans="2:37" x14ac:dyDescent="0.3">
      <c r="B2243" s="527"/>
      <c r="C2243" s="582" t="s">
        <v>2476</v>
      </c>
      <c r="D2243" s="308" t="s">
        <v>2208</v>
      </c>
      <c r="E2243" s="308" t="s">
        <v>2208</v>
      </c>
      <c r="F2243" s="308" t="s">
        <v>2208</v>
      </c>
      <c r="G2243" s="308" t="s">
        <v>2208</v>
      </c>
      <c r="H2243" s="308" t="s">
        <v>2208</v>
      </c>
      <c r="I2243" s="308" t="s">
        <v>2208</v>
      </c>
      <c r="J2243" s="308" t="s">
        <v>2208</v>
      </c>
      <c r="K2243" s="308" t="s">
        <v>2208</v>
      </c>
      <c r="L2243" s="308" t="s">
        <v>2208</v>
      </c>
      <c r="M2243" s="308" t="s">
        <v>2208</v>
      </c>
      <c r="N2243" s="308" t="s">
        <v>2208</v>
      </c>
      <c r="O2243" s="308" t="s">
        <v>2208</v>
      </c>
      <c r="P2243" s="308" t="s">
        <v>2208</v>
      </c>
      <c r="Q2243" s="308" t="s">
        <v>2208</v>
      </c>
      <c r="R2243" s="308" t="s">
        <v>2208</v>
      </c>
      <c r="S2243" s="308" t="s">
        <v>2208</v>
      </c>
      <c r="T2243" s="308" t="s">
        <v>2208</v>
      </c>
      <c r="U2243" s="308" t="s">
        <v>2208</v>
      </c>
      <c r="V2243" s="308" t="s">
        <v>2208</v>
      </c>
      <c r="W2243" s="308" t="s">
        <v>2208</v>
      </c>
      <c r="X2243" s="308" t="s">
        <v>2208</v>
      </c>
      <c r="Y2243" s="308" t="s">
        <v>2208</v>
      </c>
      <c r="Z2243" s="308" t="s">
        <v>2208</v>
      </c>
      <c r="AA2243" s="308" t="s">
        <v>2208</v>
      </c>
      <c r="AB2243" s="308" t="s">
        <v>2208</v>
      </c>
      <c r="AC2243" s="308" t="s">
        <v>2208</v>
      </c>
      <c r="AD2243" s="308" t="s">
        <v>2208</v>
      </c>
      <c r="AE2243" s="308" t="s">
        <v>2208</v>
      </c>
      <c r="AF2243" s="308" t="s">
        <v>2208</v>
      </c>
      <c r="AG2243" s="308" t="s">
        <v>2208</v>
      </c>
      <c r="AH2243" s="308" t="s">
        <v>2208</v>
      </c>
      <c r="AI2243" s="308" t="s">
        <v>2208</v>
      </c>
      <c r="AJ2243" s="308" t="s">
        <v>2208</v>
      </c>
      <c r="AK2243" s="308" t="s">
        <v>2208</v>
      </c>
    </row>
    <row r="2244" spans="2:37" x14ac:dyDescent="0.3">
      <c r="B2244" s="527"/>
      <c r="C2244" s="582" t="s">
        <v>2477</v>
      </c>
      <c r="D2244" s="308" t="s">
        <v>2208</v>
      </c>
      <c r="E2244" s="308" t="s">
        <v>2208</v>
      </c>
      <c r="F2244" s="308" t="s">
        <v>2208</v>
      </c>
      <c r="G2244" s="308" t="s">
        <v>2208</v>
      </c>
      <c r="H2244" s="308" t="s">
        <v>2208</v>
      </c>
      <c r="I2244" s="308" t="s">
        <v>2208</v>
      </c>
      <c r="J2244" s="308" t="s">
        <v>2208</v>
      </c>
      <c r="K2244" s="308" t="s">
        <v>2208</v>
      </c>
      <c r="L2244" s="308" t="s">
        <v>2208</v>
      </c>
      <c r="M2244" s="308" t="s">
        <v>2208</v>
      </c>
      <c r="N2244" s="308" t="s">
        <v>2208</v>
      </c>
      <c r="O2244" s="308" t="s">
        <v>2208</v>
      </c>
      <c r="P2244" s="308" t="s">
        <v>2208</v>
      </c>
      <c r="Q2244" s="308" t="s">
        <v>2208</v>
      </c>
      <c r="R2244" s="308" t="s">
        <v>2208</v>
      </c>
      <c r="S2244" s="308" t="s">
        <v>2208</v>
      </c>
      <c r="T2244" s="308" t="s">
        <v>2208</v>
      </c>
      <c r="U2244" s="308" t="s">
        <v>2208</v>
      </c>
      <c r="V2244" s="308" t="s">
        <v>2208</v>
      </c>
      <c r="W2244" s="308" t="s">
        <v>2208</v>
      </c>
      <c r="X2244" s="308" t="s">
        <v>2208</v>
      </c>
      <c r="Y2244" s="308" t="s">
        <v>2208</v>
      </c>
      <c r="Z2244" s="308" t="s">
        <v>2208</v>
      </c>
      <c r="AA2244" s="308" t="s">
        <v>2208</v>
      </c>
      <c r="AB2244" s="308" t="s">
        <v>2208</v>
      </c>
      <c r="AC2244" s="308" t="s">
        <v>2208</v>
      </c>
      <c r="AD2244" s="308" t="s">
        <v>2208</v>
      </c>
      <c r="AE2244" s="308" t="s">
        <v>2208</v>
      </c>
      <c r="AF2244" s="308" t="s">
        <v>2208</v>
      </c>
      <c r="AG2244" s="308" t="s">
        <v>2208</v>
      </c>
      <c r="AH2244" s="308" t="s">
        <v>2208</v>
      </c>
      <c r="AI2244" s="308" t="s">
        <v>2208</v>
      </c>
      <c r="AJ2244" s="308" t="s">
        <v>2208</v>
      </c>
      <c r="AK2244" s="308" t="s">
        <v>2208</v>
      </c>
    </row>
    <row r="2245" spans="2:37" x14ac:dyDescent="0.3">
      <c r="B2245" s="527"/>
      <c r="C2245" s="582" t="s">
        <v>2478</v>
      </c>
      <c r="D2245" s="308" t="s">
        <v>2208</v>
      </c>
      <c r="E2245" s="308" t="s">
        <v>2208</v>
      </c>
      <c r="F2245" s="308" t="s">
        <v>2208</v>
      </c>
      <c r="G2245" s="308" t="s">
        <v>2208</v>
      </c>
      <c r="H2245" s="308" t="s">
        <v>2208</v>
      </c>
      <c r="I2245" s="308" t="s">
        <v>2208</v>
      </c>
      <c r="J2245" s="308" t="s">
        <v>2208</v>
      </c>
      <c r="K2245" s="308" t="s">
        <v>2208</v>
      </c>
      <c r="L2245" s="308" t="s">
        <v>2208</v>
      </c>
      <c r="M2245" s="308" t="s">
        <v>2208</v>
      </c>
      <c r="N2245" s="308" t="s">
        <v>2208</v>
      </c>
      <c r="O2245" s="308" t="s">
        <v>2208</v>
      </c>
      <c r="P2245" s="308" t="s">
        <v>2208</v>
      </c>
      <c r="Q2245" s="308" t="s">
        <v>2208</v>
      </c>
      <c r="R2245" s="308" t="s">
        <v>2208</v>
      </c>
      <c r="S2245" s="308" t="s">
        <v>2208</v>
      </c>
      <c r="T2245" s="308" t="s">
        <v>2208</v>
      </c>
      <c r="U2245" s="308" t="s">
        <v>2208</v>
      </c>
      <c r="V2245" s="308" t="s">
        <v>2208</v>
      </c>
      <c r="W2245" s="308" t="s">
        <v>2208</v>
      </c>
      <c r="X2245" s="308" t="s">
        <v>2208</v>
      </c>
      <c r="Y2245" s="308" t="s">
        <v>2208</v>
      </c>
      <c r="Z2245" s="308" t="s">
        <v>2208</v>
      </c>
      <c r="AA2245" s="308" t="s">
        <v>2208</v>
      </c>
      <c r="AB2245" s="308" t="s">
        <v>2208</v>
      </c>
      <c r="AC2245" s="308" t="s">
        <v>2208</v>
      </c>
      <c r="AD2245" s="308" t="s">
        <v>2208</v>
      </c>
      <c r="AE2245" s="308" t="s">
        <v>2208</v>
      </c>
      <c r="AF2245" s="308" t="s">
        <v>2208</v>
      </c>
      <c r="AG2245" s="308" t="s">
        <v>2208</v>
      </c>
      <c r="AH2245" s="308" t="s">
        <v>2208</v>
      </c>
      <c r="AI2245" s="308" t="s">
        <v>2208</v>
      </c>
      <c r="AJ2245" s="308" t="s">
        <v>2208</v>
      </c>
      <c r="AK2245" s="308" t="s">
        <v>2208</v>
      </c>
    </row>
    <row r="2246" spans="2:37" x14ac:dyDescent="0.3">
      <c r="B2246" s="527"/>
      <c r="C2246" s="582" t="s">
        <v>2479</v>
      </c>
      <c r="D2246" s="308" t="s">
        <v>2208</v>
      </c>
      <c r="E2246" s="308" t="s">
        <v>2208</v>
      </c>
      <c r="F2246" s="308" t="s">
        <v>2208</v>
      </c>
      <c r="G2246" s="308" t="s">
        <v>2208</v>
      </c>
      <c r="H2246" s="308" t="s">
        <v>2208</v>
      </c>
      <c r="I2246" s="308" t="s">
        <v>2208</v>
      </c>
      <c r="J2246" s="308" t="s">
        <v>2208</v>
      </c>
      <c r="K2246" s="308" t="s">
        <v>2208</v>
      </c>
      <c r="L2246" s="308" t="s">
        <v>2208</v>
      </c>
      <c r="M2246" s="308" t="s">
        <v>2208</v>
      </c>
      <c r="N2246" s="308" t="s">
        <v>2208</v>
      </c>
      <c r="O2246" s="308" t="s">
        <v>2208</v>
      </c>
      <c r="P2246" s="308" t="s">
        <v>2208</v>
      </c>
      <c r="Q2246" s="308" t="s">
        <v>2208</v>
      </c>
      <c r="R2246" s="308" t="s">
        <v>2208</v>
      </c>
      <c r="S2246" s="308" t="s">
        <v>2208</v>
      </c>
      <c r="T2246" s="308" t="s">
        <v>2208</v>
      </c>
      <c r="U2246" s="308" t="s">
        <v>2208</v>
      </c>
      <c r="V2246" s="308" t="s">
        <v>2208</v>
      </c>
      <c r="W2246" s="308" t="s">
        <v>2208</v>
      </c>
      <c r="X2246" s="308" t="s">
        <v>2208</v>
      </c>
      <c r="Y2246" s="308" t="s">
        <v>2208</v>
      </c>
      <c r="Z2246" s="308" t="s">
        <v>2208</v>
      </c>
      <c r="AA2246" s="308" t="s">
        <v>2208</v>
      </c>
      <c r="AB2246" s="308" t="s">
        <v>2208</v>
      </c>
      <c r="AC2246" s="308" t="s">
        <v>2208</v>
      </c>
      <c r="AD2246" s="308" t="s">
        <v>2208</v>
      </c>
      <c r="AE2246" s="308" t="s">
        <v>2208</v>
      </c>
      <c r="AF2246" s="308" t="s">
        <v>2208</v>
      </c>
      <c r="AG2246" s="308" t="s">
        <v>2208</v>
      </c>
      <c r="AH2246" s="308" t="s">
        <v>2208</v>
      </c>
      <c r="AI2246" s="308" t="s">
        <v>2208</v>
      </c>
      <c r="AJ2246" s="308" t="s">
        <v>2208</v>
      </c>
      <c r="AK2246" s="308" t="s">
        <v>2208</v>
      </c>
    </row>
    <row r="2247" spans="2:37" x14ac:dyDescent="0.3">
      <c r="B2247" s="527"/>
      <c r="C2247" s="582" t="s">
        <v>2480</v>
      </c>
      <c r="D2247" s="308" t="s">
        <v>2208</v>
      </c>
      <c r="E2247" s="308" t="s">
        <v>2208</v>
      </c>
      <c r="F2247" s="308" t="s">
        <v>2208</v>
      </c>
      <c r="G2247" s="308" t="s">
        <v>2208</v>
      </c>
      <c r="H2247" s="308" t="s">
        <v>2208</v>
      </c>
      <c r="I2247" s="308" t="s">
        <v>2208</v>
      </c>
      <c r="J2247" s="308" t="s">
        <v>2208</v>
      </c>
      <c r="K2247" s="308" t="s">
        <v>2208</v>
      </c>
      <c r="L2247" s="308" t="s">
        <v>2208</v>
      </c>
      <c r="M2247" s="308" t="s">
        <v>2208</v>
      </c>
      <c r="N2247" s="308" t="s">
        <v>2208</v>
      </c>
      <c r="O2247" s="308" t="s">
        <v>2208</v>
      </c>
      <c r="P2247" s="308" t="s">
        <v>2208</v>
      </c>
      <c r="Q2247" s="308" t="s">
        <v>2208</v>
      </c>
      <c r="R2247" s="308" t="s">
        <v>2208</v>
      </c>
      <c r="S2247" s="308" t="s">
        <v>2208</v>
      </c>
      <c r="T2247" s="308" t="s">
        <v>2208</v>
      </c>
      <c r="U2247" s="308" t="s">
        <v>2208</v>
      </c>
      <c r="V2247" s="308" t="s">
        <v>2208</v>
      </c>
      <c r="W2247" s="308" t="s">
        <v>2208</v>
      </c>
      <c r="X2247" s="308" t="s">
        <v>2208</v>
      </c>
      <c r="Y2247" s="308" t="s">
        <v>2208</v>
      </c>
      <c r="Z2247" s="308" t="s">
        <v>2208</v>
      </c>
      <c r="AA2247" s="308" t="s">
        <v>2208</v>
      </c>
      <c r="AB2247" s="308" t="s">
        <v>2208</v>
      </c>
      <c r="AC2247" s="308" t="s">
        <v>2208</v>
      </c>
      <c r="AD2247" s="308" t="s">
        <v>2208</v>
      </c>
      <c r="AE2247" s="308" t="s">
        <v>2208</v>
      </c>
      <c r="AF2247" s="308" t="s">
        <v>2208</v>
      </c>
      <c r="AG2247" s="308" t="s">
        <v>2208</v>
      </c>
      <c r="AH2247" s="308" t="s">
        <v>2208</v>
      </c>
      <c r="AI2247" s="308" t="s">
        <v>2208</v>
      </c>
      <c r="AJ2247" s="308" t="s">
        <v>2208</v>
      </c>
      <c r="AK2247" s="308" t="s">
        <v>2208</v>
      </c>
    </row>
    <row r="2248" spans="2:37" x14ac:dyDescent="0.3">
      <c r="B2248" s="527"/>
      <c r="C2248" s="582" t="s">
        <v>2481</v>
      </c>
      <c r="D2248" s="308" t="s">
        <v>2208</v>
      </c>
      <c r="E2248" s="308" t="s">
        <v>2208</v>
      </c>
      <c r="F2248" s="308" t="s">
        <v>2208</v>
      </c>
      <c r="G2248" s="308" t="s">
        <v>2208</v>
      </c>
      <c r="H2248" s="308" t="s">
        <v>2208</v>
      </c>
      <c r="I2248" s="308" t="s">
        <v>2208</v>
      </c>
      <c r="J2248" s="308" t="s">
        <v>2208</v>
      </c>
      <c r="K2248" s="308" t="s">
        <v>2208</v>
      </c>
      <c r="L2248" s="308" t="s">
        <v>2208</v>
      </c>
      <c r="M2248" s="308" t="s">
        <v>2208</v>
      </c>
      <c r="N2248" s="308" t="s">
        <v>2208</v>
      </c>
      <c r="O2248" s="308" t="s">
        <v>2208</v>
      </c>
      <c r="P2248" s="308" t="s">
        <v>2208</v>
      </c>
      <c r="Q2248" s="308" t="s">
        <v>2208</v>
      </c>
      <c r="R2248" s="308" t="s">
        <v>2208</v>
      </c>
      <c r="S2248" s="308" t="s">
        <v>2208</v>
      </c>
      <c r="T2248" s="308" t="s">
        <v>2208</v>
      </c>
      <c r="U2248" s="308" t="s">
        <v>2208</v>
      </c>
      <c r="V2248" s="308" t="s">
        <v>2208</v>
      </c>
      <c r="W2248" s="308" t="s">
        <v>2208</v>
      </c>
      <c r="X2248" s="308" t="s">
        <v>2208</v>
      </c>
      <c r="Y2248" s="308" t="s">
        <v>2208</v>
      </c>
      <c r="Z2248" s="308" t="s">
        <v>2208</v>
      </c>
      <c r="AA2248" s="308" t="s">
        <v>2208</v>
      </c>
      <c r="AB2248" s="308" t="s">
        <v>2208</v>
      </c>
      <c r="AC2248" s="308" t="s">
        <v>2208</v>
      </c>
      <c r="AD2248" s="308" t="s">
        <v>2208</v>
      </c>
      <c r="AE2248" s="308" t="s">
        <v>2208</v>
      </c>
      <c r="AF2248" s="308" t="s">
        <v>2208</v>
      </c>
      <c r="AG2248" s="308" t="s">
        <v>2208</v>
      </c>
      <c r="AH2248" s="308" t="s">
        <v>2208</v>
      </c>
      <c r="AI2248" s="308" t="s">
        <v>2208</v>
      </c>
      <c r="AJ2248" s="308" t="s">
        <v>2208</v>
      </c>
      <c r="AK2248" s="308" t="s">
        <v>2208</v>
      </c>
    </row>
    <row r="2249" spans="2:37" x14ac:dyDescent="0.3">
      <c r="B2249" s="527"/>
      <c r="C2249" s="582" t="s">
        <v>2482</v>
      </c>
      <c r="D2249" s="308" t="s">
        <v>2208</v>
      </c>
      <c r="E2249" s="308" t="s">
        <v>2208</v>
      </c>
      <c r="F2249" s="308" t="s">
        <v>2208</v>
      </c>
      <c r="G2249" s="308" t="s">
        <v>2208</v>
      </c>
      <c r="H2249" s="308" t="s">
        <v>2208</v>
      </c>
      <c r="I2249" s="308" t="s">
        <v>2208</v>
      </c>
      <c r="J2249" s="308" t="s">
        <v>2208</v>
      </c>
      <c r="K2249" s="308" t="s">
        <v>2208</v>
      </c>
      <c r="L2249" s="308" t="s">
        <v>2208</v>
      </c>
      <c r="M2249" s="308" t="s">
        <v>2208</v>
      </c>
      <c r="N2249" s="308" t="s">
        <v>2208</v>
      </c>
      <c r="O2249" s="308" t="s">
        <v>2208</v>
      </c>
      <c r="P2249" s="308" t="s">
        <v>2208</v>
      </c>
      <c r="Q2249" s="308" t="s">
        <v>2208</v>
      </c>
      <c r="R2249" s="308" t="s">
        <v>2208</v>
      </c>
      <c r="S2249" s="308" t="s">
        <v>2208</v>
      </c>
      <c r="T2249" s="308" t="s">
        <v>2208</v>
      </c>
      <c r="U2249" s="308" t="s">
        <v>2208</v>
      </c>
      <c r="V2249" s="308" t="s">
        <v>2208</v>
      </c>
      <c r="W2249" s="308" t="s">
        <v>2208</v>
      </c>
      <c r="X2249" s="308" t="s">
        <v>2208</v>
      </c>
      <c r="Y2249" s="308" t="s">
        <v>2208</v>
      </c>
      <c r="Z2249" s="308" t="s">
        <v>2208</v>
      </c>
      <c r="AA2249" s="308" t="s">
        <v>2208</v>
      </c>
      <c r="AB2249" s="308" t="s">
        <v>2208</v>
      </c>
      <c r="AC2249" s="308" t="s">
        <v>2208</v>
      </c>
      <c r="AD2249" s="308" t="s">
        <v>2208</v>
      </c>
      <c r="AE2249" s="308" t="s">
        <v>2208</v>
      </c>
      <c r="AF2249" s="308" t="s">
        <v>2208</v>
      </c>
      <c r="AG2249" s="308" t="s">
        <v>2208</v>
      </c>
      <c r="AH2249" s="308" t="s">
        <v>2208</v>
      </c>
      <c r="AI2249" s="308" t="s">
        <v>2208</v>
      </c>
      <c r="AJ2249" s="308" t="s">
        <v>2208</v>
      </c>
      <c r="AK2249" s="308" t="s">
        <v>2208</v>
      </c>
    </row>
    <row r="2250" spans="2:37" x14ac:dyDescent="0.3">
      <c r="B2250" s="527"/>
      <c r="C2250" s="582" t="s">
        <v>2483</v>
      </c>
      <c r="D2250" s="308" t="s">
        <v>2208</v>
      </c>
      <c r="E2250" s="308" t="s">
        <v>2208</v>
      </c>
      <c r="F2250" s="308" t="s">
        <v>2208</v>
      </c>
      <c r="G2250" s="308" t="s">
        <v>2208</v>
      </c>
      <c r="H2250" s="308" t="s">
        <v>2208</v>
      </c>
      <c r="I2250" s="308" t="s">
        <v>2208</v>
      </c>
      <c r="J2250" s="308" t="s">
        <v>2208</v>
      </c>
      <c r="K2250" s="308" t="s">
        <v>2208</v>
      </c>
      <c r="L2250" s="308" t="s">
        <v>2208</v>
      </c>
      <c r="M2250" s="308" t="s">
        <v>2208</v>
      </c>
      <c r="N2250" s="308" t="s">
        <v>2208</v>
      </c>
      <c r="O2250" s="308" t="s">
        <v>2208</v>
      </c>
      <c r="P2250" s="308" t="s">
        <v>2208</v>
      </c>
      <c r="Q2250" s="308" t="s">
        <v>2208</v>
      </c>
      <c r="R2250" s="308" t="s">
        <v>2208</v>
      </c>
      <c r="S2250" s="308" t="s">
        <v>2208</v>
      </c>
      <c r="T2250" s="308" t="s">
        <v>2208</v>
      </c>
      <c r="U2250" s="308" t="s">
        <v>2208</v>
      </c>
      <c r="V2250" s="308" t="s">
        <v>2208</v>
      </c>
      <c r="W2250" s="308" t="s">
        <v>2208</v>
      </c>
      <c r="X2250" s="308" t="s">
        <v>2208</v>
      </c>
      <c r="Y2250" s="308" t="s">
        <v>2208</v>
      </c>
      <c r="Z2250" s="308" t="s">
        <v>2208</v>
      </c>
      <c r="AA2250" s="308" t="s">
        <v>2208</v>
      </c>
      <c r="AB2250" s="308" t="s">
        <v>2208</v>
      </c>
      <c r="AC2250" s="308" t="s">
        <v>2208</v>
      </c>
      <c r="AD2250" s="308" t="s">
        <v>2208</v>
      </c>
      <c r="AE2250" s="308" t="s">
        <v>2208</v>
      </c>
      <c r="AF2250" s="308" t="s">
        <v>2208</v>
      </c>
      <c r="AG2250" s="308" t="s">
        <v>2208</v>
      </c>
      <c r="AH2250" s="308" t="s">
        <v>2208</v>
      </c>
      <c r="AI2250" s="308" t="s">
        <v>2208</v>
      </c>
      <c r="AJ2250" s="308" t="s">
        <v>2208</v>
      </c>
      <c r="AK2250" s="308" t="s">
        <v>2208</v>
      </c>
    </row>
    <row r="2251" spans="2:37" x14ac:dyDescent="0.3">
      <c r="B2251" s="527"/>
      <c r="C2251" s="582" t="s">
        <v>2484</v>
      </c>
      <c r="D2251" s="308" t="s">
        <v>2208</v>
      </c>
      <c r="E2251" s="308" t="s">
        <v>2208</v>
      </c>
      <c r="F2251" s="308" t="s">
        <v>2208</v>
      </c>
      <c r="G2251" s="308" t="s">
        <v>2208</v>
      </c>
      <c r="H2251" s="308" t="s">
        <v>2208</v>
      </c>
      <c r="I2251" s="308" t="s">
        <v>2208</v>
      </c>
      <c r="J2251" s="308" t="s">
        <v>2208</v>
      </c>
      <c r="K2251" s="308" t="s">
        <v>2208</v>
      </c>
      <c r="L2251" s="308" t="s">
        <v>2208</v>
      </c>
      <c r="M2251" s="308" t="s">
        <v>2208</v>
      </c>
      <c r="N2251" s="308" t="s">
        <v>2208</v>
      </c>
      <c r="O2251" s="308" t="s">
        <v>2208</v>
      </c>
      <c r="P2251" s="308" t="s">
        <v>2208</v>
      </c>
      <c r="Q2251" s="308" t="s">
        <v>2208</v>
      </c>
      <c r="R2251" s="308" t="s">
        <v>2208</v>
      </c>
      <c r="S2251" s="308" t="s">
        <v>2208</v>
      </c>
      <c r="T2251" s="308" t="s">
        <v>2208</v>
      </c>
      <c r="U2251" s="308" t="s">
        <v>2208</v>
      </c>
      <c r="V2251" s="308" t="s">
        <v>2208</v>
      </c>
      <c r="W2251" s="308" t="s">
        <v>2208</v>
      </c>
      <c r="X2251" s="308" t="s">
        <v>2208</v>
      </c>
      <c r="Y2251" s="308" t="s">
        <v>2208</v>
      </c>
      <c r="Z2251" s="308" t="s">
        <v>2208</v>
      </c>
      <c r="AA2251" s="308" t="s">
        <v>2208</v>
      </c>
      <c r="AB2251" s="308" t="s">
        <v>2208</v>
      </c>
      <c r="AC2251" s="308" t="s">
        <v>2208</v>
      </c>
      <c r="AD2251" s="308" t="s">
        <v>2208</v>
      </c>
      <c r="AE2251" s="308" t="s">
        <v>2208</v>
      </c>
      <c r="AF2251" s="308" t="s">
        <v>2208</v>
      </c>
      <c r="AG2251" s="308" t="s">
        <v>2208</v>
      </c>
      <c r="AH2251" s="308" t="s">
        <v>2208</v>
      </c>
      <c r="AI2251" s="308" t="s">
        <v>2208</v>
      </c>
      <c r="AJ2251" s="308" t="s">
        <v>2208</v>
      </c>
      <c r="AK2251" s="308" t="s">
        <v>2208</v>
      </c>
    </row>
    <row r="2252" spans="2:37" x14ac:dyDescent="0.3">
      <c r="B2252" s="527"/>
      <c r="C2252" s="582" t="s">
        <v>2485</v>
      </c>
      <c r="D2252" s="308" t="s">
        <v>2208</v>
      </c>
      <c r="E2252" s="308" t="s">
        <v>2208</v>
      </c>
      <c r="F2252" s="308" t="s">
        <v>2208</v>
      </c>
      <c r="G2252" s="308" t="s">
        <v>2208</v>
      </c>
      <c r="H2252" s="308" t="s">
        <v>2208</v>
      </c>
      <c r="I2252" s="308" t="s">
        <v>2208</v>
      </c>
      <c r="J2252" s="308" t="s">
        <v>2208</v>
      </c>
      <c r="K2252" s="308" t="s">
        <v>2208</v>
      </c>
      <c r="L2252" s="308" t="s">
        <v>2208</v>
      </c>
      <c r="M2252" s="308" t="s">
        <v>2208</v>
      </c>
      <c r="N2252" s="308" t="s">
        <v>2208</v>
      </c>
      <c r="O2252" s="308" t="s">
        <v>2208</v>
      </c>
      <c r="P2252" s="308" t="s">
        <v>2208</v>
      </c>
      <c r="Q2252" s="308" t="s">
        <v>2208</v>
      </c>
      <c r="R2252" s="308" t="s">
        <v>2208</v>
      </c>
      <c r="S2252" s="308" t="s">
        <v>2208</v>
      </c>
      <c r="T2252" s="308" t="s">
        <v>2208</v>
      </c>
      <c r="U2252" s="308" t="s">
        <v>2208</v>
      </c>
      <c r="V2252" s="308" t="s">
        <v>2208</v>
      </c>
      <c r="W2252" s="308" t="s">
        <v>2208</v>
      </c>
      <c r="X2252" s="308" t="s">
        <v>2208</v>
      </c>
      <c r="Y2252" s="308" t="s">
        <v>2208</v>
      </c>
      <c r="Z2252" s="308" t="s">
        <v>2208</v>
      </c>
      <c r="AA2252" s="308" t="s">
        <v>2208</v>
      </c>
      <c r="AB2252" s="308" t="s">
        <v>2208</v>
      </c>
      <c r="AC2252" s="308" t="s">
        <v>2208</v>
      </c>
      <c r="AD2252" s="308" t="s">
        <v>2208</v>
      </c>
      <c r="AE2252" s="308" t="s">
        <v>2208</v>
      </c>
      <c r="AF2252" s="308" t="s">
        <v>2208</v>
      </c>
      <c r="AG2252" s="308" t="s">
        <v>2208</v>
      </c>
      <c r="AH2252" s="308" t="s">
        <v>2208</v>
      </c>
      <c r="AI2252" s="308" t="s">
        <v>2208</v>
      </c>
      <c r="AJ2252" s="308" t="s">
        <v>2208</v>
      </c>
      <c r="AK2252" s="308" t="s">
        <v>2208</v>
      </c>
    </row>
    <row r="2253" spans="2:37" x14ac:dyDescent="0.3">
      <c r="B2253" s="527"/>
      <c r="C2253" s="582" t="s">
        <v>2486</v>
      </c>
      <c r="D2253" s="308" t="s">
        <v>2208</v>
      </c>
      <c r="E2253" s="308" t="s">
        <v>2208</v>
      </c>
      <c r="F2253" s="308" t="s">
        <v>2208</v>
      </c>
      <c r="G2253" s="308" t="s">
        <v>2208</v>
      </c>
      <c r="H2253" s="308" t="s">
        <v>2208</v>
      </c>
      <c r="I2253" s="308" t="s">
        <v>2208</v>
      </c>
      <c r="J2253" s="308" t="s">
        <v>2208</v>
      </c>
      <c r="K2253" s="308" t="s">
        <v>2208</v>
      </c>
      <c r="L2253" s="308" t="s">
        <v>2208</v>
      </c>
      <c r="M2253" s="308" t="s">
        <v>2208</v>
      </c>
      <c r="N2253" s="308" t="s">
        <v>2208</v>
      </c>
      <c r="O2253" s="308" t="s">
        <v>2208</v>
      </c>
      <c r="P2253" s="308" t="s">
        <v>2208</v>
      </c>
      <c r="Q2253" s="308" t="s">
        <v>2208</v>
      </c>
      <c r="R2253" s="308" t="s">
        <v>2208</v>
      </c>
      <c r="S2253" s="308" t="s">
        <v>2208</v>
      </c>
      <c r="T2253" s="308" t="s">
        <v>2208</v>
      </c>
      <c r="U2253" s="308" t="s">
        <v>2208</v>
      </c>
      <c r="V2253" s="308" t="s">
        <v>2208</v>
      </c>
      <c r="W2253" s="308" t="s">
        <v>2208</v>
      </c>
      <c r="X2253" s="308" t="s">
        <v>2208</v>
      </c>
      <c r="Y2253" s="308" t="s">
        <v>2208</v>
      </c>
      <c r="Z2253" s="308" t="s">
        <v>2208</v>
      </c>
      <c r="AA2253" s="308" t="s">
        <v>2208</v>
      </c>
      <c r="AB2253" s="308" t="s">
        <v>2208</v>
      </c>
      <c r="AC2253" s="308" t="s">
        <v>2208</v>
      </c>
      <c r="AD2253" s="308" t="s">
        <v>2208</v>
      </c>
      <c r="AE2253" s="308" t="s">
        <v>2208</v>
      </c>
      <c r="AF2253" s="308" t="s">
        <v>2208</v>
      </c>
      <c r="AG2253" s="308" t="s">
        <v>2208</v>
      </c>
      <c r="AH2253" s="308" t="s">
        <v>2208</v>
      </c>
      <c r="AI2253" s="308" t="s">
        <v>2208</v>
      </c>
      <c r="AJ2253" s="308" t="s">
        <v>2208</v>
      </c>
      <c r="AK2253" s="308" t="s">
        <v>2208</v>
      </c>
    </row>
    <row r="2254" spans="2:37" x14ac:dyDescent="0.3">
      <c r="B2254" s="527"/>
      <c r="C2254" s="582" t="s">
        <v>2487</v>
      </c>
      <c r="D2254" s="308" t="s">
        <v>2208</v>
      </c>
      <c r="E2254" s="308" t="s">
        <v>2208</v>
      </c>
      <c r="F2254" s="308" t="s">
        <v>2208</v>
      </c>
      <c r="G2254" s="308" t="s">
        <v>2208</v>
      </c>
      <c r="H2254" s="308" t="s">
        <v>2208</v>
      </c>
      <c r="I2254" s="308" t="s">
        <v>2208</v>
      </c>
      <c r="J2254" s="308" t="s">
        <v>2208</v>
      </c>
      <c r="K2254" s="308" t="s">
        <v>2208</v>
      </c>
      <c r="L2254" s="308" t="s">
        <v>2208</v>
      </c>
      <c r="M2254" s="308" t="s">
        <v>2208</v>
      </c>
      <c r="N2254" s="308" t="s">
        <v>2208</v>
      </c>
      <c r="O2254" s="308" t="s">
        <v>2208</v>
      </c>
      <c r="P2254" s="308" t="s">
        <v>2208</v>
      </c>
      <c r="Q2254" s="308" t="s">
        <v>2208</v>
      </c>
      <c r="R2254" s="308" t="s">
        <v>2208</v>
      </c>
      <c r="S2254" s="308" t="s">
        <v>2208</v>
      </c>
      <c r="T2254" s="308" t="s">
        <v>2208</v>
      </c>
      <c r="U2254" s="308" t="s">
        <v>2208</v>
      </c>
      <c r="V2254" s="308" t="s">
        <v>2208</v>
      </c>
      <c r="W2254" s="308" t="s">
        <v>2208</v>
      </c>
      <c r="X2254" s="308" t="s">
        <v>2208</v>
      </c>
      <c r="Y2254" s="308" t="s">
        <v>2208</v>
      </c>
      <c r="Z2254" s="308" t="s">
        <v>2208</v>
      </c>
      <c r="AA2254" s="308" t="s">
        <v>2208</v>
      </c>
      <c r="AB2254" s="308" t="s">
        <v>2208</v>
      </c>
      <c r="AC2254" s="308" t="s">
        <v>2208</v>
      </c>
      <c r="AD2254" s="308" t="s">
        <v>2208</v>
      </c>
      <c r="AE2254" s="308" t="s">
        <v>2208</v>
      </c>
      <c r="AF2254" s="308" t="s">
        <v>2208</v>
      </c>
      <c r="AG2254" s="308" t="s">
        <v>2208</v>
      </c>
      <c r="AH2254" s="308" t="s">
        <v>2208</v>
      </c>
      <c r="AI2254" s="308" t="s">
        <v>2208</v>
      </c>
      <c r="AJ2254" s="308" t="s">
        <v>2208</v>
      </c>
      <c r="AK2254" s="308" t="s">
        <v>2208</v>
      </c>
    </row>
    <row r="2255" spans="2:37" x14ac:dyDescent="0.3">
      <c r="B2255" s="527"/>
      <c r="C2255" s="582" t="s">
        <v>2488</v>
      </c>
      <c r="D2255" s="308" t="s">
        <v>2208</v>
      </c>
      <c r="E2255" s="308" t="s">
        <v>2208</v>
      </c>
      <c r="F2255" s="308" t="s">
        <v>2208</v>
      </c>
      <c r="G2255" s="308" t="s">
        <v>2208</v>
      </c>
      <c r="H2255" s="308" t="s">
        <v>2208</v>
      </c>
      <c r="I2255" s="308" t="s">
        <v>2208</v>
      </c>
      <c r="J2255" s="308" t="s">
        <v>2208</v>
      </c>
      <c r="K2255" s="308" t="s">
        <v>2208</v>
      </c>
      <c r="L2255" s="308" t="s">
        <v>2208</v>
      </c>
      <c r="M2255" s="308" t="s">
        <v>2208</v>
      </c>
      <c r="N2255" s="308" t="s">
        <v>2208</v>
      </c>
      <c r="O2255" s="308" t="s">
        <v>2208</v>
      </c>
      <c r="P2255" s="308" t="s">
        <v>2208</v>
      </c>
      <c r="Q2255" s="308" t="s">
        <v>2208</v>
      </c>
      <c r="R2255" s="308" t="s">
        <v>2208</v>
      </c>
      <c r="S2255" s="308" t="s">
        <v>2208</v>
      </c>
      <c r="T2255" s="308" t="s">
        <v>2208</v>
      </c>
      <c r="U2255" s="308" t="s">
        <v>2208</v>
      </c>
      <c r="V2255" s="308" t="s">
        <v>2208</v>
      </c>
      <c r="W2255" s="308" t="s">
        <v>2208</v>
      </c>
      <c r="X2255" s="308" t="s">
        <v>2208</v>
      </c>
      <c r="Y2255" s="308" t="s">
        <v>2208</v>
      </c>
      <c r="Z2255" s="308" t="s">
        <v>2208</v>
      </c>
      <c r="AA2255" s="308" t="s">
        <v>2208</v>
      </c>
      <c r="AB2255" s="308" t="s">
        <v>2208</v>
      </c>
      <c r="AC2255" s="308" t="s">
        <v>2208</v>
      </c>
      <c r="AD2255" s="308" t="s">
        <v>2208</v>
      </c>
      <c r="AE2255" s="308" t="s">
        <v>2208</v>
      </c>
      <c r="AF2255" s="308" t="s">
        <v>2208</v>
      </c>
      <c r="AG2255" s="308" t="s">
        <v>2208</v>
      </c>
      <c r="AH2255" s="308" t="s">
        <v>2208</v>
      </c>
      <c r="AI2255" s="308" t="s">
        <v>2208</v>
      </c>
      <c r="AJ2255" s="308" t="s">
        <v>2208</v>
      </c>
      <c r="AK2255" s="308" t="s">
        <v>2208</v>
      </c>
    </row>
    <row r="2256" spans="2:37" x14ac:dyDescent="0.3">
      <c r="B2256" s="527"/>
      <c r="C2256" s="582" t="s">
        <v>2489</v>
      </c>
      <c r="D2256" s="308" t="s">
        <v>2208</v>
      </c>
      <c r="E2256" s="308" t="s">
        <v>2208</v>
      </c>
      <c r="F2256" s="308" t="s">
        <v>2208</v>
      </c>
      <c r="G2256" s="308" t="s">
        <v>2208</v>
      </c>
      <c r="H2256" s="308" t="s">
        <v>2208</v>
      </c>
      <c r="I2256" s="308" t="s">
        <v>2208</v>
      </c>
      <c r="J2256" s="308" t="s">
        <v>2208</v>
      </c>
      <c r="K2256" s="308" t="s">
        <v>2208</v>
      </c>
      <c r="L2256" s="308" t="s">
        <v>2208</v>
      </c>
      <c r="M2256" s="308" t="s">
        <v>2208</v>
      </c>
      <c r="N2256" s="308" t="s">
        <v>2208</v>
      </c>
      <c r="O2256" s="308" t="s">
        <v>2208</v>
      </c>
      <c r="P2256" s="308" t="s">
        <v>2208</v>
      </c>
      <c r="Q2256" s="308" t="s">
        <v>2208</v>
      </c>
      <c r="R2256" s="308" t="s">
        <v>2208</v>
      </c>
      <c r="S2256" s="308" t="s">
        <v>2208</v>
      </c>
      <c r="T2256" s="308" t="s">
        <v>2208</v>
      </c>
      <c r="U2256" s="308" t="s">
        <v>2208</v>
      </c>
      <c r="V2256" s="308" t="s">
        <v>2208</v>
      </c>
      <c r="W2256" s="308" t="s">
        <v>2208</v>
      </c>
      <c r="X2256" s="308" t="s">
        <v>2208</v>
      </c>
      <c r="Y2256" s="308" t="s">
        <v>2208</v>
      </c>
      <c r="Z2256" s="308" t="s">
        <v>2208</v>
      </c>
      <c r="AA2256" s="308" t="s">
        <v>2208</v>
      </c>
      <c r="AB2256" s="308" t="s">
        <v>2208</v>
      </c>
      <c r="AC2256" s="308" t="s">
        <v>2208</v>
      </c>
      <c r="AD2256" s="308" t="s">
        <v>2208</v>
      </c>
      <c r="AE2256" s="308" t="s">
        <v>2208</v>
      </c>
      <c r="AF2256" s="308" t="s">
        <v>2208</v>
      </c>
      <c r="AG2256" s="308" t="s">
        <v>2208</v>
      </c>
      <c r="AH2256" s="308" t="s">
        <v>2208</v>
      </c>
      <c r="AI2256" s="308" t="s">
        <v>2208</v>
      </c>
      <c r="AJ2256" s="308" t="s">
        <v>2208</v>
      </c>
      <c r="AK2256" s="308" t="s">
        <v>2208</v>
      </c>
    </row>
    <row r="2257" spans="2:37" x14ac:dyDescent="0.3">
      <c r="B2257" s="527"/>
      <c r="C2257" s="582" t="s">
        <v>2490</v>
      </c>
      <c r="D2257" s="308" t="s">
        <v>2208</v>
      </c>
      <c r="E2257" s="308" t="s">
        <v>2208</v>
      </c>
      <c r="F2257" s="308" t="s">
        <v>2208</v>
      </c>
      <c r="G2257" s="308" t="s">
        <v>2208</v>
      </c>
      <c r="H2257" s="308" t="s">
        <v>2208</v>
      </c>
      <c r="I2257" s="308" t="s">
        <v>2208</v>
      </c>
      <c r="J2257" s="308" t="s">
        <v>2208</v>
      </c>
      <c r="K2257" s="308" t="s">
        <v>2208</v>
      </c>
      <c r="L2257" s="308" t="s">
        <v>2208</v>
      </c>
      <c r="M2257" s="308" t="s">
        <v>2208</v>
      </c>
      <c r="N2257" s="308" t="s">
        <v>2208</v>
      </c>
      <c r="O2257" s="308" t="s">
        <v>2208</v>
      </c>
      <c r="P2257" s="308" t="s">
        <v>2208</v>
      </c>
      <c r="Q2257" s="308" t="s">
        <v>2208</v>
      </c>
      <c r="R2257" s="308" t="s">
        <v>2208</v>
      </c>
      <c r="S2257" s="308" t="s">
        <v>2208</v>
      </c>
      <c r="T2257" s="308" t="s">
        <v>2208</v>
      </c>
      <c r="U2257" s="308" t="s">
        <v>2208</v>
      </c>
      <c r="V2257" s="308" t="s">
        <v>2208</v>
      </c>
      <c r="W2257" s="308" t="s">
        <v>2208</v>
      </c>
      <c r="X2257" s="308" t="s">
        <v>2208</v>
      </c>
      <c r="Y2257" s="308" t="s">
        <v>2208</v>
      </c>
      <c r="Z2257" s="308" t="s">
        <v>2208</v>
      </c>
      <c r="AA2257" s="308" t="s">
        <v>2208</v>
      </c>
      <c r="AB2257" s="308" t="s">
        <v>2208</v>
      </c>
      <c r="AC2257" s="308" t="s">
        <v>2208</v>
      </c>
      <c r="AD2257" s="308" t="s">
        <v>2208</v>
      </c>
      <c r="AE2257" s="308" t="s">
        <v>2208</v>
      </c>
      <c r="AF2257" s="308" t="s">
        <v>2208</v>
      </c>
      <c r="AG2257" s="308" t="s">
        <v>2208</v>
      </c>
      <c r="AH2257" s="308" t="s">
        <v>2208</v>
      </c>
      <c r="AI2257" s="308" t="s">
        <v>2208</v>
      </c>
      <c r="AJ2257" s="308" t="s">
        <v>2208</v>
      </c>
      <c r="AK2257" s="308" t="s">
        <v>2208</v>
      </c>
    </row>
    <row r="2258" spans="2:37" x14ac:dyDescent="0.3">
      <c r="B2258" s="527"/>
      <c r="C2258" s="582" t="s">
        <v>2491</v>
      </c>
      <c r="D2258" s="308" t="s">
        <v>2208</v>
      </c>
      <c r="E2258" s="308" t="s">
        <v>2208</v>
      </c>
      <c r="F2258" s="308" t="s">
        <v>2208</v>
      </c>
      <c r="G2258" s="308" t="s">
        <v>2208</v>
      </c>
      <c r="H2258" s="308" t="s">
        <v>2208</v>
      </c>
      <c r="I2258" s="308" t="s">
        <v>2208</v>
      </c>
      <c r="J2258" s="308" t="s">
        <v>2208</v>
      </c>
      <c r="K2258" s="308" t="s">
        <v>2208</v>
      </c>
      <c r="L2258" s="308" t="s">
        <v>2208</v>
      </c>
      <c r="M2258" s="308" t="s">
        <v>2208</v>
      </c>
      <c r="N2258" s="308" t="s">
        <v>2208</v>
      </c>
      <c r="O2258" s="308" t="s">
        <v>2208</v>
      </c>
      <c r="P2258" s="308" t="s">
        <v>2208</v>
      </c>
      <c r="Q2258" s="308" t="s">
        <v>2208</v>
      </c>
      <c r="R2258" s="308" t="s">
        <v>2208</v>
      </c>
      <c r="S2258" s="308" t="s">
        <v>2208</v>
      </c>
      <c r="T2258" s="308" t="s">
        <v>2208</v>
      </c>
      <c r="U2258" s="308" t="s">
        <v>2208</v>
      </c>
      <c r="V2258" s="308" t="s">
        <v>2208</v>
      </c>
      <c r="W2258" s="308" t="s">
        <v>2208</v>
      </c>
      <c r="X2258" s="308" t="s">
        <v>2208</v>
      </c>
      <c r="Y2258" s="308" t="s">
        <v>2208</v>
      </c>
      <c r="Z2258" s="308" t="s">
        <v>2208</v>
      </c>
      <c r="AA2258" s="308" t="s">
        <v>2208</v>
      </c>
      <c r="AB2258" s="308" t="s">
        <v>2208</v>
      </c>
      <c r="AC2258" s="308" t="s">
        <v>2208</v>
      </c>
      <c r="AD2258" s="308" t="s">
        <v>2208</v>
      </c>
      <c r="AE2258" s="308" t="s">
        <v>2208</v>
      </c>
      <c r="AF2258" s="308" t="s">
        <v>2208</v>
      </c>
      <c r="AG2258" s="308" t="s">
        <v>2208</v>
      </c>
      <c r="AH2258" s="308" t="s">
        <v>2208</v>
      </c>
      <c r="AI2258" s="308" t="s">
        <v>2208</v>
      </c>
      <c r="AJ2258" s="308" t="s">
        <v>2208</v>
      </c>
      <c r="AK2258" s="308" t="s">
        <v>2208</v>
      </c>
    </row>
    <row r="2259" spans="2:37" x14ac:dyDescent="0.3">
      <c r="B2259" s="527"/>
      <c r="C2259" s="582" t="s">
        <v>2492</v>
      </c>
      <c r="D2259" s="308" t="s">
        <v>2208</v>
      </c>
      <c r="E2259" s="308" t="s">
        <v>2208</v>
      </c>
      <c r="F2259" s="308" t="s">
        <v>2208</v>
      </c>
      <c r="G2259" s="308" t="s">
        <v>2208</v>
      </c>
      <c r="H2259" s="308" t="s">
        <v>2208</v>
      </c>
      <c r="I2259" s="308" t="s">
        <v>2208</v>
      </c>
      <c r="J2259" s="308" t="s">
        <v>2208</v>
      </c>
      <c r="K2259" s="308" t="s">
        <v>2208</v>
      </c>
      <c r="L2259" s="308" t="s">
        <v>2208</v>
      </c>
      <c r="M2259" s="308" t="s">
        <v>2208</v>
      </c>
      <c r="N2259" s="308" t="s">
        <v>2208</v>
      </c>
      <c r="O2259" s="308" t="s">
        <v>2208</v>
      </c>
      <c r="P2259" s="308" t="s">
        <v>2208</v>
      </c>
      <c r="Q2259" s="308" t="s">
        <v>2208</v>
      </c>
      <c r="R2259" s="308" t="s">
        <v>2208</v>
      </c>
      <c r="S2259" s="308" t="s">
        <v>2208</v>
      </c>
      <c r="T2259" s="308" t="s">
        <v>2208</v>
      </c>
      <c r="U2259" s="308" t="s">
        <v>2208</v>
      </c>
      <c r="V2259" s="308" t="s">
        <v>2208</v>
      </c>
      <c r="W2259" s="308" t="s">
        <v>2208</v>
      </c>
      <c r="X2259" s="308" t="s">
        <v>2208</v>
      </c>
      <c r="Y2259" s="308" t="s">
        <v>2208</v>
      </c>
      <c r="Z2259" s="308" t="s">
        <v>2208</v>
      </c>
      <c r="AA2259" s="308" t="s">
        <v>2208</v>
      </c>
      <c r="AB2259" s="308" t="s">
        <v>2208</v>
      </c>
      <c r="AC2259" s="308" t="s">
        <v>2208</v>
      </c>
      <c r="AD2259" s="308" t="s">
        <v>2208</v>
      </c>
      <c r="AE2259" s="308" t="s">
        <v>2208</v>
      </c>
      <c r="AF2259" s="308" t="s">
        <v>2208</v>
      </c>
      <c r="AG2259" s="308" t="s">
        <v>2208</v>
      </c>
      <c r="AH2259" s="308" t="s">
        <v>2208</v>
      </c>
      <c r="AI2259" s="308" t="s">
        <v>2208</v>
      </c>
      <c r="AJ2259" s="308" t="s">
        <v>2208</v>
      </c>
      <c r="AK2259" s="308" t="s">
        <v>2208</v>
      </c>
    </row>
    <row r="2260" spans="2:37" x14ac:dyDescent="0.3">
      <c r="B2260" s="527"/>
      <c r="C2260" s="582" t="s">
        <v>2493</v>
      </c>
      <c r="D2260" s="308" t="s">
        <v>2208</v>
      </c>
      <c r="E2260" s="308" t="s">
        <v>2208</v>
      </c>
      <c r="F2260" s="308" t="s">
        <v>2208</v>
      </c>
      <c r="G2260" s="308" t="s">
        <v>2208</v>
      </c>
      <c r="H2260" s="308" t="s">
        <v>2208</v>
      </c>
      <c r="I2260" s="308" t="s">
        <v>2208</v>
      </c>
      <c r="J2260" s="308" t="s">
        <v>2208</v>
      </c>
      <c r="K2260" s="308" t="s">
        <v>2208</v>
      </c>
      <c r="L2260" s="308" t="s">
        <v>2208</v>
      </c>
      <c r="M2260" s="308" t="s">
        <v>2208</v>
      </c>
      <c r="N2260" s="308" t="s">
        <v>2208</v>
      </c>
      <c r="O2260" s="308" t="s">
        <v>2208</v>
      </c>
      <c r="P2260" s="308" t="s">
        <v>2208</v>
      </c>
      <c r="Q2260" s="308" t="s">
        <v>2208</v>
      </c>
      <c r="R2260" s="308" t="s">
        <v>2208</v>
      </c>
      <c r="S2260" s="308" t="s">
        <v>2208</v>
      </c>
      <c r="T2260" s="308" t="s">
        <v>2208</v>
      </c>
      <c r="U2260" s="308" t="s">
        <v>2208</v>
      </c>
      <c r="V2260" s="308" t="s">
        <v>2208</v>
      </c>
      <c r="W2260" s="308" t="s">
        <v>2208</v>
      </c>
      <c r="X2260" s="308" t="s">
        <v>2208</v>
      </c>
      <c r="Y2260" s="308" t="s">
        <v>2208</v>
      </c>
      <c r="Z2260" s="308" t="s">
        <v>2208</v>
      </c>
      <c r="AA2260" s="308" t="s">
        <v>2208</v>
      </c>
      <c r="AB2260" s="308" t="s">
        <v>2208</v>
      </c>
      <c r="AC2260" s="308" t="s">
        <v>2208</v>
      </c>
      <c r="AD2260" s="308" t="s">
        <v>2208</v>
      </c>
      <c r="AE2260" s="308" t="s">
        <v>2208</v>
      </c>
      <c r="AF2260" s="308" t="s">
        <v>2208</v>
      </c>
      <c r="AG2260" s="308" t="s">
        <v>2208</v>
      </c>
      <c r="AH2260" s="308" t="s">
        <v>2208</v>
      </c>
      <c r="AI2260" s="308" t="s">
        <v>2208</v>
      </c>
      <c r="AJ2260" s="308" t="s">
        <v>2208</v>
      </c>
      <c r="AK2260" s="308" t="s">
        <v>2208</v>
      </c>
    </row>
    <row r="2261" spans="2:37" x14ac:dyDescent="0.3">
      <c r="B2261" s="527"/>
      <c r="C2261" s="582" t="s">
        <v>2494</v>
      </c>
      <c r="D2261" s="308" t="s">
        <v>2208</v>
      </c>
      <c r="E2261" s="308" t="s">
        <v>2208</v>
      </c>
      <c r="F2261" s="308" t="s">
        <v>2208</v>
      </c>
      <c r="G2261" s="308" t="s">
        <v>2208</v>
      </c>
      <c r="H2261" s="308" t="s">
        <v>2208</v>
      </c>
      <c r="I2261" s="308" t="s">
        <v>2208</v>
      </c>
      <c r="J2261" s="308" t="s">
        <v>2208</v>
      </c>
      <c r="K2261" s="308" t="s">
        <v>2208</v>
      </c>
      <c r="L2261" s="308" t="s">
        <v>2208</v>
      </c>
      <c r="M2261" s="308" t="s">
        <v>2208</v>
      </c>
      <c r="N2261" s="308" t="s">
        <v>2208</v>
      </c>
      <c r="O2261" s="308" t="s">
        <v>2208</v>
      </c>
      <c r="P2261" s="308" t="s">
        <v>2208</v>
      </c>
      <c r="Q2261" s="308" t="s">
        <v>2208</v>
      </c>
      <c r="R2261" s="308" t="s">
        <v>2208</v>
      </c>
      <c r="S2261" s="308" t="s">
        <v>2208</v>
      </c>
      <c r="T2261" s="308" t="s">
        <v>2208</v>
      </c>
      <c r="U2261" s="308" t="s">
        <v>2208</v>
      </c>
      <c r="V2261" s="308" t="s">
        <v>2208</v>
      </c>
      <c r="W2261" s="308" t="s">
        <v>2208</v>
      </c>
      <c r="X2261" s="308" t="s">
        <v>2208</v>
      </c>
      <c r="Y2261" s="308" t="s">
        <v>2208</v>
      </c>
      <c r="Z2261" s="308" t="s">
        <v>2208</v>
      </c>
      <c r="AA2261" s="308" t="s">
        <v>2208</v>
      </c>
      <c r="AB2261" s="308" t="s">
        <v>2208</v>
      </c>
      <c r="AC2261" s="308" t="s">
        <v>2208</v>
      </c>
      <c r="AD2261" s="308" t="s">
        <v>2208</v>
      </c>
      <c r="AE2261" s="308" t="s">
        <v>2208</v>
      </c>
      <c r="AF2261" s="308" t="s">
        <v>2208</v>
      </c>
      <c r="AG2261" s="308" t="s">
        <v>2208</v>
      </c>
      <c r="AH2261" s="308" t="s">
        <v>2208</v>
      </c>
      <c r="AI2261" s="308" t="s">
        <v>2208</v>
      </c>
      <c r="AJ2261" s="308" t="s">
        <v>2208</v>
      </c>
      <c r="AK2261" s="308" t="s">
        <v>2208</v>
      </c>
    </row>
    <row r="2262" spans="2:37" x14ac:dyDescent="0.3">
      <c r="B2262" s="527"/>
      <c r="C2262" s="582" t="s">
        <v>2495</v>
      </c>
      <c r="D2262" s="308" t="s">
        <v>2208</v>
      </c>
      <c r="E2262" s="308" t="s">
        <v>2208</v>
      </c>
      <c r="F2262" s="308" t="s">
        <v>2208</v>
      </c>
      <c r="G2262" s="308" t="s">
        <v>2208</v>
      </c>
      <c r="H2262" s="308" t="s">
        <v>2208</v>
      </c>
      <c r="I2262" s="308" t="s">
        <v>2208</v>
      </c>
      <c r="J2262" s="308" t="s">
        <v>2208</v>
      </c>
      <c r="K2262" s="308" t="s">
        <v>2208</v>
      </c>
      <c r="L2262" s="308" t="s">
        <v>2208</v>
      </c>
      <c r="M2262" s="308" t="s">
        <v>2208</v>
      </c>
      <c r="N2262" s="308" t="s">
        <v>2208</v>
      </c>
      <c r="O2262" s="308" t="s">
        <v>2208</v>
      </c>
      <c r="P2262" s="308" t="s">
        <v>2208</v>
      </c>
      <c r="Q2262" s="308" t="s">
        <v>2208</v>
      </c>
      <c r="R2262" s="308" t="s">
        <v>2208</v>
      </c>
      <c r="S2262" s="308" t="s">
        <v>2208</v>
      </c>
      <c r="T2262" s="308" t="s">
        <v>2208</v>
      </c>
      <c r="U2262" s="308" t="s">
        <v>2208</v>
      </c>
      <c r="V2262" s="308" t="s">
        <v>2208</v>
      </c>
      <c r="W2262" s="308" t="s">
        <v>2208</v>
      </c>
      <c r="X2262" s="308" t="s">
        <v>2208</v>
      </c>
      <c r="Y2262" s="308" t="s">
        <v>2208</v>
      </c>
      <c r="Z2262" s="308" t="s">
        <v>2208</v>
      </c>
      <c r="AA2262" s="308" t="s">
        <v>2208</v>
      </c>
      <c r="AB2262" s="308" t="s">
        <v>2208</v>
      </c>
      <c r="AC2262" s="308" t="s">
        <v>2208</v>
      </c>
      <c r="AD2262" s="308" t="s">
        <v>2208</v>
      </c>
      <c r="AE2262" s="308" t="s">
        <v>2208</v>
      </c>
      <c r="AF2262" s="308" t="s">
        <v>2208</v>
      </c>
      <c r="AG2262" s="308" t="s">
        <v>2208</v>
      </c>
      <c r="AH2262" s="308" t="s">
        <v>2208</v>
      </c>
      <c r="AI2262" s="308" t="s">
        <v>2208</v>
      </c>
      <c r="AJ2262" s="308" t="s">
        <v>2208</v>
      </c>
      <c r="AK2262" s="308" t="s">
        <v>2208</v>
      </c>
    </row>
    <row r="2263" spans="2:37" x14ac:dyDescent="0.3">
      <c r="B2263" s="527"/>
      <c r="C2263" s="582" t="s">
        <v>2496</v>
      </c>
      <c r="D2263" s="308" t="s">
        <v>2208</v>
      </c>
      <c r="E2263" s="308" t="s">
        <v>2208</v>
      </c>
      <c r="F2263" s="308" t="s">
        <v>2208</v>
      </c>
      <c r="G2263" s="308" t="s">
        <v>2208</v>
      </c>
      <c r="H2263" s="308" t="s">
        <v>2208</v>
      </c>
      <c r="I2263" s="308" t="s">
        <v>2208</v>
      </c>
      <c r="J2263" s="308" t="s">
        <v>2208</v>
      </c>
      <c r="K2263" s="308" t="s">
        <v>2208</v>
      </c>
      <c r="L2263" s="308" t="s">
        <v>2208</v>
      </c>
      <c r="M2263" s="308" t="s">
        <v>2208</v>
      </c>
      <c r="N2263" s="308" t="s">
        <v>2208</v>
      </c>
      <c r="O2263" s="308" t="s">
        <v>2208</v>
      </c>
      <c r="P2263" s="308" t="s">
        <v>2208</v>
      </c>
      <c r="Q2263" s="308" t="s">
        <v>2208</v>
      </c>
      <c r="R2263" s="308" t="s">
        <v>2208</v>
      </c>
      <c r="S2263" s="308" t="s">
        <v>2208</v>
      </c>
      <c r="T2263" s="308" t="s">
        <v>2208</v>
      </c>
      <c r="U2263" s="308" t="s">
        <v>2208</v>
      </c>
      <c r="V2263" s="308" t="s">
        <v>2208</v>
      </c>
      <c r="W2263" s="308" t="s">
        <v>2208</v>
      </c>
      <c r="X2263" s="308" t="s">
        <v>2208</v>
      </c>
      <c r="Y2263" s="308" t="s">
        <v>2208</v>
      </c>
      <c r="Z2263" s="308" t="s">
        <v>2208</v>
      </c>
      <c r="AA2263" s="308" t="s">
        <v>2208</v>
      </c>
      <c r="AB2263" s="308" t="s">
        <v>2208</v>
      </c>
      <c r="AC2263" s="308" t="s">
        <v>2208</v>
      </c>
      <c r="AD2263" s="308" t="s">
        <v>2208</v>
      </c>
      <c r="AE2263" s="308" t="s">
        <v>2208</v>
      </c>
      <c r="AF2263" s="308" t="s">
        <v>2208</v>
      </c>
      <c r="AG2263" s="308" t="s">
        <v>2208</v>
      </c>
      <c r="AH2263" s="308" t="s">
        <v>2208</v>
      </c>
      <c r="AI2263" s="308" t="s">
        <v>2208</v>
      </c>
      <c r="AJ2263" s="308" t="s">
        <v>2208</v>
      </c>
      <c r="AK2263" s="308" t="s">
        <v>2208</v>
      </c>
    </row>
    <row r="2264" spans="2:37" x14ac:dyDescent="0.3">
      <c r="B2264" s="527"/>
      <c r="C2264" s="582" t="s">
        <v>2497</v>
      </c>
      <c r="D2264" s="308" t="s">
        <v>2208</v>
      </c>
      <c r="E2264" s="308" t="s">
        <v>2208</v>
      </c>
      <c r="F2264" s="308" t="s">
        <v>2208</v>
      </c>
      <c r="G2264" s="308" t="s">
        <v>2208</v>
      </c>
      <c r="H2264" s="308" t="s">
        <v>2208</v>
      </c>
      <c r="I2264" s="308" t="s">
        <v>2208</v>
      </c>
      <c r="J2264" s="308" t="s">
        <v>2208</v>
      </c>
      <c r="K2264" s="308" t="s">
        <v>2208</v>
      </c>
      <c r="L2264" s="308" t="s">
        <v>2208</v>
      </c>
      <c r="M2264" s="308" t="s">
        <v>2208</v>
      </c>
      <c r="N2264" s="308" t="s">
        <v>2208</v>
      </c>
      <c r="O2264" s="308" t="s">
        <v>2208</v>
      </c>
      <c r="P2264" s="308" t="s">
        <v>2208</v>
      </c>
      <c r="Q2264" s="308" t="s">
        <v>2208</v>
      </c>
      <c r="R2264" s="308" t="s">
        <v>2208</v>
      </c>
      <c r="S2264" s="308" t="s">
        <v>2208</v>
      </c>
      <c r="T2264" s="308" t="s">
        <v>2208</v>
      </c>
      <c r="U2264" s="308" t="s">
        <v>2208</v>
      </c>
      <c r="V2264" s="308" t="s">
        <v>2208</v>
      </c>
      <c r="W2264" s="308" t="s">
        <v>2208</v>
      </c>
      <c r="X2264" s="308" t="s">
        <v>2208</v>
      </c>
      <c r="Y2264" s="308" t="s">
        <v>2208</v>
      </c>
      <c r="Z2264" s="308" t="s">
        <v>2208</v>
      </c>
      <c r="AA2264" s="308" t="s">
        <v>2208</v>
      </c>
      <c r="AB2264" s="308" t="s">
        <v>2208</v>
      </c>
      <c r="AC2264" s="308" t="s">
        <v>2208</v>
      </c>
      <c r="AD2264" s="308" t="s">
        <v>2208</v>
      </c>
      <c r="AE2264" s="308" t="s">
        <v>2208</v>
      </c>
      <c r="AF2264" s="308" t="s">
        <v>2208</v>
      </c>
      <c r="AG2264" s="308" t="s">
        <v>2208</v>
      </c>
      <c r="AH2264" s="308" t="s">
        <v>2208</v>
      </c>
      <c r="AI2264" s="308" t="s">
        <v>2208</v>
      </c>
      <c r="AJ2264" s="308" t="s">
        <v>2208</v>
      </c>
      <c r="AK2264" s="308" t="s">
        <v>2208</v>
      </c>
    </row>
    <row r="2265" spans="2:37" x14ac:dyDescent="0.3">
      <c r="B2265" s="527"/>
      <c r="C2265" s="582" t="s">
        <v>2498</v>
      </c>
      <c r="D2265" s="308" t="s">
        <v>2208</v>
      </c>
      <c r="E2265" s="308" t="s">
        <v>2208</v>
      </c>
      <c r="F2265" s="308" t="s">
        <v>2208</v>
      </c>
      <c r="G2265" s="308" t="s">
        <v>2208</v>
      </c>
      <c r="H2265" s="308" t="s">
        <v>2208</v>
      </c>
      <c r="I2265" s="308" t="s">
        <v>2208</v>
      </c>
      <c r="J2265" s="308" t="s">
        <v>2208</v>
      </c>
      <c r="K2265" s="308" t="s">
        <v>2208</v>
      </c>
      <c r="L2265" s="308" t="s">
        <v>2208</v>
      </c>
      <c r="M2265" s="308" t="s">
        <v>2208</v>
      </c>
      <c r="N2265" s="308" t="s">
        <v>2208</v>
      </c>
      <c r="O2265" s="308" t="s">
        <v>2208</v>
      </c>
      <c r="P2265" s="308" t="s">
        <v>2208</v>
      </c>
      <c r="Q2265" s="308" t="s">
        <v>2208</v>
      </c>
      <c r="R2265" s="308" t="s">
        <v>2208</v>
      </c>
      <c r="S2265" s="308" t="s">
        <v>2208</v>
      </c>
      <c r="T2265" s="308" t="s">
        <v>2208</v>
      </c>
      <c r="U2265" s="308" t="s">
        <v>2208</v>
      </c>
      <c r="V2265" s="308" t="s">
        <v>2208</v>
      </c>
      <c r="W2265" s="308" t="s">
        <v>2208</v>
      </c>
      <c r="X2265" s="308" t="s">
        <v>2208</v>
      </c>
      <c r="Y2265" s="308" t="s">
        <v>2208</v>
      </c>
      <c r="Z2265" s="308" t="s">
        <v>2208</v>
      </c>
      <c r="AA2265" s="308" t="s">
        <v>2208</v>
      </c>
      <c r="AB2265" s="308" t="s">
        <v>2208</v>
      </c>
      <c r="AC2265" s="308" t="s">
        <v>2208</v>
      </c>
      <c r="AD2265" s="308" t="s">
        <v>2208</v>
      </c>
      <c r="AE2265" s="308" t="s">
        <v>2208</v>
      </c>
      <c r="AF2265" s="308" t="s">
        <v>2208</v>
      </c>
      <c r="AG2265" s="308" t="s">
        <v>2208</v>
      </c>
      <c r="AH2265" s="308" t="s">
        <v>2208</v>
      </c>
      <c r="AI2265" s="308" t="s">
        <v>2208</v>
      </c>
      <c r="AJ2265" s="308" t="s">
        <v>2208</v>
      </c>
      <c r="AK2265" s="308" t="s">
        <v>2208</v>
      </c>
    </row>
    <row r="2266" spans="2:37" x14ac:dyDescent="0.3">
      <c r="B2266" s="527"/>
      <c r="C2266" s="582" t="s">
        <v>2499</v>
      </c>
      <c r="D2266" s="308" t="s">
        <v>2208</v>
      </c>
      <c r="E2266" s="308" t="s">
        <v>2208</v>
      </c>
      <c r="F2266" s="308" t="s">
        <v>2208</v>
      </c>
      <c r="G2266" s="308" t="s">
        <v>2208</v>
      </c>
      <c r="H2266" s="308" t="s">
        <v>2208</v>
      </c>
      <c r="I2266" s="308" t="s">
        <v>2208</v>
      </c>
      <c r="J2266" s="308" t="s">
        <v>2208</v>
      </c>
      <c r="K2266" s="308" t="s">
        <v>2208</v>
      </c>
      <c r="L2266" s="308" t="s">
        <v>2208</v>
      </c>
      <c r="M2266" s="308" t="s">
        <v>2208</v>
      </c>
      <c r="N2266" s="308" t="s">
        <v>2208</v>
      </c>
      <c r="O2266" s="308" t="s">
        <v>2208</v>
      </c>
      <c r="P2266" s="308" t="s">
        <v>2208</v>
      </c>
      <c r="Q2266" s="308" t="s">
        <v>2208</v>
      </c>
      <c r="R2266" s="308" t="s">
        <v>2208</v>
      </c>
      <c r="S2266" s="308" t="s">
        <v>2208</v>
      </c>
      <c r="T2266" s="308" t="s">
        <v>2208</v>
      </c>
      <c r="U2266" s="308" t="s">
        <v>2208</v>
      </c>
      <c r="V2266" s="308" t="s">
        <v>2208</v>
      </c>
      <c r="W2266" s="308" t="s">
        <v>2208</v>
      </c>
      <c r="X2266" s="308" t="s">
        <v>2208</v>
      </c>
      <c r="Y2266" s="308" t="s">
        <v>2208</v>
      </c>
      <c r="Z2266" s="308" t="s">
        <v>2208</v>
      </c>
      <c r="AA2266" s="308" t="s">
        <v>2208</v>
      </c>
      <c r="AB2266" s="308" t="s">
        <v>2208</v>
      </c>
      <c r="AC2266" s="308" t="s">
        <v>2208</v>
      </c>
      <c r="AD2266" s="308" t="s">
        <v>2208</v>
      </c>
      <c r="AE2266" s="308" t="s">
        <v>2208</v>
      </c>
      <c r="AF2266" s="308" t="s">
        <v>2208</v>
      </c>
      <c r="AG2266" s="308" t="s">
        <v>2208</v>
      </c>
      <c r="AH2266" s="308" t="s">
        <v>2208</v>
      </c>
      <c r="AI2266" s="308" t="s">
        <v>2208</v>
      </c>
      <c r="AJ2266" s="308" t="s">
        <v>2208</v>
      </c>
      <c r="AK2266" s="308" t="s">
        <v>2208</v>
      </c>
    </row>
    <row r="2267" spans="2:37" x14ac:dyDescent="0.3">
      <c r="B2267" s="527"/>
      <c r="C2267" s="582" t="s">
        <v>2500</v>
      </c>
      <c r="D2267" s="308" t="s">
        <v>2208</v>
      </c>
      <c r="E2267" s="308" t="s">
        <v>2208</v>
      </c>
      <c r="F2267" s="308" t="s">
        <v>2208</v>
      </c>
      <c r="G2267" s="308" t="s">
        <v>2208</v>
      </c>
      <c r="H2267" s="308" t="s">
        <v>2208</v>
      </c>
      <c r="I2267" s="308" t="s">
        <v>2208</v>
      </c>
      <c r="J2267" s="308" t="s">
        <v>2208</v>
      </c>
      <c r="K2267" s="308" t="s">
        <v>2208</v>
      </c>
      <c r="L2267" s="308" t="s">
        <v>2208</v>
      </c>
      <c r="M2267" s="308" t="s">
        <v>2208</v>
      </c>
      <c r="N2267" s="308" t="s">
        <v>2208</v>
      </c>
      <c r="O2267" s="308" t="s">
        <v>2208</v>
      </c>
      <c r="P2267" s="308" t="s">
        <v>2208</v>
      </c>
      <c r="Q2267" s="308" t="s">
        <v>2208</v>
      </c>
      <c r="R2267" s="308" t="s">
        <v>2208</v>
      </c>
      <c r="S2267" s="308" t="s">
        <v>2208</v>
      </c>
      <c r="T2267" s="308" t="s">
        <v>2208</v>
      </c>
      <c r="U2267" s="308" t="s">
        <v>2208</v>
      </c>
      <c r="V2267" s="308" t="s">
        <v>2208</v>
      </c>
      <c r="W2267" s="308" t="s">
        <v>2208</v>
      </c>
      <c r="X2267" s="308" t="s">
        <v>2208</v>
      </c>
      <c r="Y2267" s="308" t="s">
        <v>2208</v>
      </c>
      <c r="Z2267" s="308" t="s">
        <v>2208</v>
      </c>
      <c r="AA2267" s="308" t="s">
        <v>2208</v>
      </c>
      <c r="AB2267" s="308" t="s">
        <v>2208</v>
      </c>
      <c r="AC2267" s="308" t="s">
        <v>2208</v>
      </c>
      <c r="AD2267" s="308" t="s">
        <v>2208</v>
      </c>
      <c r="AE2267" s="308" t="s">
        <v>2208</v>
      </c>
      <c r="AF2267" s="308" t="s">
        <v>2208</v>
      </c>
      <c r="AG2267" s="308" t="s">
        <v>2208</v>
      </c>
      <c r="AH2267" s="308" t="s">
        <v>2208</v>
      </c>
      <c r="AI2267" s="308" t="s">
        <v>2208</v>
      </c>
      <c r="AJ2267" s="308" t="s">
        <v>2208</v>
      </c>
      <c r="AK2267" s="308" t="s">
        <v>2208</v>
      </c>
    </row>
    <row r="2268" spans="2:37" x14ac:dyDescent="0.3">
      <c r="B2268" s="527"/>
      <c r="C2268" s="582" t="s">
        <v>2501</v>
      </c>
      <c r="D2268" s="308" t="s">
        <v>2208</v>
      </c>
      <c r="E2268" s="308" t="s">
        <v>2208</v>
      </c>
      <c r="F2268" s="308" t="s">
        <v>2208</v>
      </c>
      <c r="G2268" s="308" t="s">
        <v>2208</v>
      </c>
      <c r="H2268" s="308" t="s">
        <v>2208</v>
      </c>
      <c r="I2268" s="308" t="s">
        <v>2208</v>
      </c>
      <c r="J2268" s="308" t="s">
        <v>2208</v>
      </c>
      <c r="K2268" s="308" t="s">
        <v>2208</v>
      </c>
      <c r="L2268" s="308" t="s">
        <v>2208</v>
      </c>
      <c r="M2268" s="308" t="s">
        <v>2208</v>
      </c>
      <c r="N2268" s="308" t="s">
        <v>2208</v>
      </c>
      <c r="O2268" s="308" t="s">
        <v>2208</v>
      </c>
      <c r="P2268" s="308" t="s">
        <v>2208</v>
      </c>
      <c r="Q2268" s="308" t="s">
        <v>2208</v>
      </c>
      <c r="R2268" s="308" t="s">
        <v>2208</v>
      </c>
      <c r="S2268" s="308" t="s">
        <v>2208</v>
      </c>
      <c r="T2268" s="308" t="s">
        <v>2208</v>
      </c>
      <c r="U2268" s="308" t="s">
        <v>2208</v>
      </c>
      <c r="V2268" s="308" t="s">
        <v>2208</v>
      </c>
      <c r="W2268" s="308" t="s">
        <v>2208</v>
      </c>
      <c r="X2268" s="308" t="s">
        <v>2208</v>
      </c>
      <c r="Y2268" s="308" t="s">
        <v>2208</v>
      </c>
      <c r="Z2268" s="308" t="s">
        <v>2208</v>
      </c>
      <c r="AA2268" s="308" t="s">
        <v>2208</v>
      </c>
      <c r="AB2268" s="308" t="s">
        <v>2208</v>
      </c>
      <c r="AC2268" s="308" t="s">
        <v>2208</v>
      </c>
      <c r="AD2268" s="308" t="s">
        <v>2208</v>
      </c>
      <c r="AE2268" s="308" t="s">
        <v>2208</v>
      </c>
      <c r="AF2268" s="308" t="s">
        <v>2208</v>
      </c>
      <c r="AG2268" s="308" t="s">
        <v>2208</v>
      </c>
      <c r="AH2268" s="308" t="s">
        <v>2208</v>
      </c>
      <c r="AI2268" s="308" t="s">
        <v>2208</v>
      </c>
      <c r="AJ2268" s="308" t="s">
        <v>2208</v>
      </c>
      <c r="AK2268" s="308" t="s">
        <v>2208</v>
      </c>
    </row>
    <row r="2269" spans="2:37" x14ac:dyDescent="0.3">
      <c r="B2269" s="527"/>
      <c r="C2269" s="582" t="s">
        <v>2502</v>
      </c>
      <c r="D2269" s="308" t="s">
        <v>2208</v>
      </c>
      <c r="E2269" s="308" t="s">
        <v>2208</v>
      </c>
      <c r="F2269" s="308" t="s">
        <v>2208</v>
      </c>
      <c r="G2269" s="308" t="s">
        <v>2208</v>
      </c>
      <c r="H2269" s="308" t="s">
        <v>2208</v>
      </c>
      <c r="I2269" s="308" t="s">
        <v>2208</v>
      </c>
      <c r="J2269" s="308" t="s">
        <v>2208</v>
      </c>
      <c r="K2269" s="308" t="s">
        <v>2208</v>
      </c>
      <c r="L2269" s="308" t="s">
        <v>2208</v>
      </c>
      <c r="M2269" s="308" t="s">
        <v>2208</v>
      </c>
      <c r="N2269" s="308" t="s">
        <v>2208</v>
      </c>
      <c r="O2269" s="308" t="s">
        <v>2208</v>
      </c>
      <c r="P2269" s="308" t="s">
        <v>2208</v>
      </c>
      <c r="Q2269" s="308" t="s">
        <v>2208</v>
      </c>
      <c r="R2269" s="308" t="s">
        <v>2208</v>
      </c>
      <c r="S2269" s="308" t="s">
        <v>2208</v>
      </c>
      <c r="T2269" s="308" t="s">
        <v>2208</v>
      </c>
      <c r="U2269" s="308" t="s">
        <v>2208</v>
      </c>
      <c r="V2269" s="308" t="s">
        <v>2208</v>
      </c>
      <c r="W2269" s="308" t="s">
        <v>2208</v>
      </c>
      <c r="X2269" s="308" t="s">
        <v>2208</v>
      </c>
      <c r="Y2269" s="308" t="s">
        <v>2208</v>
      </c>
      <c r="Z2269" s="308" t="s">
        <v>2208</v>
      </c>
      <c r="AA2269" s="308" t="s">
        <v>2208</v>
      </c>
      <c r="AB2269" s="308" t="s">
        <v>2208</v>
      </c>
      <c r="AC2269" s="308" t="s">
        <v>2208</v>
      </c>
      <c r="AD2269" s="308" t="s">
        <v>2208</v>
      </c>
      <c r="AE2269" s="308" t="s">
        <v>2208</v>
      </c>
      <c r="AF2269" s="308" t="s">
        <v>2208</v>
      </c>
      <c r="AG2269" s="308" t="s">
        <v>2208</v>
      </c>
      <c r="AH2269" s="308" t="s">
        <v>2208</v>
      </c>
      <c r="AI2269" s="308" t="s">
        <v>2208</v>
      </c>
      <c r="AJ2269" s="308" t="s">
        <v>2208</v>
      </c>
      <c r="AK2269" s="308" t="s">
        <v>2208</v>
      </c>
    </row>
    <row r="2270" spans="2:37" x14ac:dyDescent="0.3">
      <c r="B2270" s="527"/>
      <c r="C2270" s="582" t="s">
        <v>2503</v>
      </c>
      <c r="D2270" s="308" t="s">
        <v>2208</v>
      </c>
      <c r="E2270" s="308" t="s">
        <v>2208</v>
      </c>
      <c r="F2270" s="308" t="s">
        <v>2208</v>
      </c>
      <c r="G2270" s="308" t="s">
        <v>2208</v>
      </c>
      <c r="H2270" s="308" t="s">
        <v>2208</v>
      </c>
      <c r="I2270" s="308" t="s">
        <v>2208</v>
      </c>
      <c r="J2270" s="308" t="s">
        <v>2208</v>
      </c>
      <c r="K2270" s="308" t="s">
        <v>2208</v>
      </c>
      <c r="L2270" s="308" t="s">
        <v>2208</v>
      </c>
      <c r="M2270" s="308" t="s">
        <v>2208</v>
      </c>
      <c r="N2270" s="308" t="s">
        <v>2208</v>
      </c>
      <c r="O2270" s="308" t="s">
        <v>2208</v>
      </c>
      <c r="P2270" s="308" t="s">
        <v>2208</v>
      </c>
      <c r="Q2270" s="308" t="s">
        <v>2208</v>
      </c>
      <c r="R2270" s="308" t="s">
        <v>2208</v>
      </c>
      <c r="S2270" s="308" t="s">
        <v>2208</v>
      </c>
      <c r="T2270" s="308" t="s">
        <v>2208</v>
      </c>
      <c r="U2270" s="308" t="s">
        <v>2208</v>
      </c>
      <c r="V2270" s="308" t="s">
        <v>2208</v>
      </c>
      <c r="W2270" s="308" t="s">
        <v>2208</v>
      </c>
      <c r="X2270" s="308" t="s">
        <v>2208</v>
      </c>
      <c r="Y2270" s="308" t="s">
        <v>2208</v>
      </c>
      <c r="Z2270" s="308" t="s">
        <v>2208</v>
      </c>
      <c r="AA2270" s="308" t="s">
        <v>2208</v>
      </c>
      <c r="AB2270" s="308" t="s">
        <v>2208</v>
      </c>
      <c r="AC2270" s="308" t="s">
        <v>2208</v>
      </c>
      <c r="AD2270" s="308" t="s">
        <v>2208</v>
      </c>
      <c r="AE2270" s="308" t="s">
        <v>2208</v>
      </c>
      <c r="AF2270" s="308" t="s">
        <v>2208</v>
      </c>
      <c r="AG2270" s="308" t="s">
        <v>2208</v>
      </c>
      <c r="AH2270" s="308" t="s">
        <v>2208</v>
      </c>
      <c r="AI2270" s="308" t="s">
        <v>2208</v>
      </c>
      <c r="AJ2270" s="308" t="s">
        <v>2208</v>
      </c>
      <c r="AK2270" s="308" t="s">
        <v>2208</v>
      </c>
    </row>
    <row r="2271" spans="2:37" x14ac:dyDescent="0.3">
      <c r="B2271" s="527"/>
      <c r="C2271" s="582" t="s">
        <v>2504</v>
      </c>
      <c r="D2271" s="308" t="s">
        <v>2208</v>
      </c>
      <c r="E2271" s="308" t="s">
        <v>2208</v>
      </c>
      <c r="F2271" s="308" t="s">
        <v>2208</v>
      </c>
      <c r="G2271" s="308" t="s">
        <v>2208</v>
      </c>
      <c r="H2271" s="308" t="s">
        <v>2208</v>
      </c>
      <c r="I2271" s="308" t="s">
        <v>2208</v>
      </c>
      <c r="J2271" s="308" t="s">
        <v>2208</v>
      </c>
      <c r="K2271" s="308" t="s">
        <v>2208</v>
      </c>
      <c r="L2271" s="308" t="s">
        <v>2208</v>
      </c>
      <c r="M2271" s="308" t="s">
        <v>2208</v>
      </c>
      <c r="N2271" s="308" t="s">
        <v>2208</v>
      </c>
      <c r="O2271" s="308" t="s">
        <v>2208</v>
      </c>
      <c r="P2271" s="308" t="s">
        <v>2208</v>
      </c>
      <c r="Q2271" s="308" t="s">
        <v>2208</v>
      </c>
      <c r="R2271" s="308" t="s">
        <v>2208</v>
      </c>
      <c r="S2271" s="308" t="s">
        <v>2208</v>
      </c>
      <c r="T2271" s="308" t="s">
        <v>2208</v>
      </c>
      <c r="U2271" s="308" t="s">
        <v>2208</v>
      </c>
      <c r="V2271" s="308" t="s">
        <v>2208</v>
      </c>
      <c r="W2271" s="308" t="s">
        <v>2208</v>
      </c>
      <c r="X2271" s="308" t="s">
        <v>2208</v>
      </c>
      <c r="Y2271" s="308" t="s">
        <v>2208</v>
      </c>
      <c r="Z2271" s="308" t="s">
        <v>2208</v>
      </c>
      <c r="AA2271" s="308" t="s">
        <v>2208</v>
      </c>
      <c r="AB2271" s="308" t="s">
        <v>2208</v>
      </c>
      <c r="AC2271" s="308" t="s">
        <v>2208</v>
      </c>
      <c r="AD2271" s="308" t="s">
        <v>2208</v>
      </c>
      <c r="AE2271" s="308" t="s">
        <v>2208</v>
      </c>
      <c r="AF2271" s="308" t="s">
        <v>2208</v>
      </c>
      <c r="AG2271" s="308" t="s">
        <v>2208</v>
      </c>
      <c r="AH2271" s="308" t="s">
        <v>2208</v>
      </c>
      <c r="AI2271" s="308" t="s">
        <v>2208</v>
      </c>
      <c r="AJ2271" s="308" t="s">
        <v>2208</v>
      </c>
      <c r="AK2271" s="308" t="s">
        <v>2208</v>
      </c>
    </row>
    <row r="2272" spans="2:37" x14ac:dyDescent="0.3">
      <c r="B2272" s="527"/>
      <c r="C2272" s="582" t="s">
        <v>2505</v>
      </c>
      <c r="D2272" s="308" t="s">
        <v>2208</v>
      </c>
      <c r="E2272" s="308" t="s">
        <v>2208</v>
      </c>
      <c r="F2272" s="308" t="s">
        <v>2208</v>
      </c>
      <c r="G2272" s="308" t="s">
        <v>2208</v>
      </c>
      <c r="H2272" s="308" t="s">
        <v>2208</v>
      </c>
      <c r="I2272" s="308" t="s">
        <v>2208</v>
      </c>
      <c r="J2272" s="308" t="s">
        <v>2208</v>
      </c>
      <c r="K2272" s="308" t="s">
        <v>2208</v>
      </c>
      <c r="L2272" s="308" t="s">
        <v>2208</v>
      </c>
      <c r="M2272" s="308" t="s">
        <v>2208</v>
      </c>
      <c r="N2272" s="308" t="s">
        <v>2208</v>
      </c>
      <c r="O2272" s="308" t="s">
        <v>2208</v>
      </c>
      <c r="P2272" s="308" t="s">
        <v>2208</v>
      </c>
      <c r="Q2272" s="308" t="s">
        <v>2208</v>
      </c>
      <c r="R2272" s="308" t="s">
        <v>2208</v>
      </c>
      <c r="S2272" s="308" t="s">
        <v>2208</v>
      </c>
      <c r="T2272" s="308" t="s">
        <v>2208</v>
      </c>
      <c r="U2272" s="308" t="s">
        <v>2208</v>
      </c>
      <c r="V2272" s="308" t="s">
        <v>2208</v>
      </c>
      <c r="W2272" s="308" t="s">
        <v>2208</v>
      </c>
      <c r="X2272" s="308" t="s">
        <v>2208</v>
      </c>
      <c r="Y2272" s="308" t="s">
        <v>2208</v>
      </c>
      <c r="Z2272" s="308" t="s">
        <v>2208</v>
      </c>
      <c r="AA2272" s="308" t="s">
        <v>2208</v>
      </c>
      <c r="AB2272" s="308" t="s">
        <v>2208</v>
      </c>
      <c r="AC2272" s="308" t="s">
        <v>2208</v>
      </c>
      <c r="AD2272" s="308" t="s">
        <v>2208</v>
      </c>
      <c r="AE2272" s="308" t="s">
        <v>2208</v>
      </c>
      <c r="AF2272" s="308" t="s">
        <v>2208</v>
      </c>
      <c r="AG2272" s="308" t="s">
        <v>2208</v>
      </c>
      <c r="AH2272" s="308" t="s">
        <v>2208</v>
      </c>
      <c r="AI2272" s="308" t="s">
        <v>2208</v>
      </c>
      <c r="AJ2272" s="308" t="s">
        <v>2208</v>
      </c>
      <c r="AK2272" s="308" t="s">
        <v>2208</v>
      </c>
    </row>
    <row r="2273" spans="2:37" x14ac:dyDescent="0.3">
      <c r="B2273" s="527"/>
      <c r="C2273" s="582" t="s">
        <v>2506</v>
      </c>
      <c r="D2273" s="308" t="s">
        <v>2208</v>
      </c>
      <c r="E2273" s="308" t="s">
        <v>2208</v>
      </c>
      <c r="F2273" s="308" t="s">
        <v>2208</v>
      </c>
      <c r="G2273" s="308" t="s">
        <v>2208</v>
      </c>
      <c r="H2273" s="308" t="s">
        <v>2208</v>
      </c>
      <c r="I2273" s="308" t="s">
        <v>2208</v>
      </c>
      <c r="J2273" s="308" t="s">
        <v>2208</v>
      </c>
      <c r="K2273" s="308" t="s">
        <v>2208</v>
      </c>
      <c r="L2273" s="308" t="s">
        <v>2208</v>
      </c>
      <c r="M2273" s="308" t="s">
        <v>2208</v>
      </c>
      <c r="N2273" s="308" t="s">
        <v>2208</v>
      </c>
      <c r="O2273" s="308" t="s">
        <v>2208</v>
      </c>
      <c r="P2273" s="308" t="s">
        <v>2208</v>
      </c>
      <c r="Q2273" s="308" t="s">
        <v>2208</v>
      </c>
      <c r="R2273" s="308" t="s">
        <v>2208</v>
      </c>
      <c r="S2273" s="308" t="s">
        <v>2208</v>
      </c>
      <c r="T2273" s="308" t="s">
        <v>2208</v>
      </c>
      <c r="U2273" s="308" t="s">
        <v>2208</v>
      </c>
      <c r="V2273" s="308" t="s">
        <v>2208</v>
      </c>
      <c r="W2273" s="308" t="s">
        <v>2208</v>
      </c>
      <c r="X2273" s="308" t="s">
        <v>2208</v>
      </c>
      <c r="Y2273" s="308" t="s">
        <v>2208</v>
      </c>
      <c r="Z2273" s="308" t="s">
        <v>2208</v>
      </c>
      <c r="AA2273" s="308" t="s">
        <v>2208</v>
      </c>
      <c r="AB2273" s="308" t="s">
        <v>2208</v>
      </c>
      <c r="AC2273" s="308" t="s">
        <v>2208</v>
      </c>
      <c r="AD2273" s="308" t="s">
        <v>2208</v>
      </c>
      <c r="AE2273" s="308" t="s">
        <v>2208</v>
      </c>
      <c r="AF2273" s="308" t="s">
        <v>2208</v>
      </c>
      <c r="AG2273" s="308" t="s">
        <v>2208</v>
      </c>
      <c r="AH2273" s="308" t="s">
        <v>2208</v>
      </c>
      <c r="AI2273" s="308" t="s">
        <v>2208</v>
      </c>
      <c r="AJ2273" s="308" t="s">
        <v>2208</v>
      </c>
      <c r="AK2273" s="308" t="s">
        <v>2208</v>
      </c>
    </row>
    <row r="2274" spans="2:37" x14ac:dyDescent="0.3">
      <c r="B2274" s="527"/>
      <c r="C2274" s="582" t="s">
        <v>2507</v>
      </c>
      <c r="D2274" s="308" t="s">
        <v>2208</v>
      </c>
      <c r="E2274" s="308" t="s">
        <v>2208</v>
      </c>
      <c r="F2274" s="308" t="s">
        <v>2208</v>
      </c>
      <c r="G2274" s="308" t="s">
        <v>2208</v>
      </c>
      <c r="H2274" s="308" t="s">
        <v>2208</v>
      </c>
      <c r="I2274" s="308" t="s">
        <v>2208</v>
      </c>
      <c r="J2274" s="308" t="s">
        <v>2208</v>
      </c>
      <c r="K2274" s="308" t="s">
        <v>2208</v>
      </c>
      <c r="L2274" s="308" t="s">
        <v>2208</v>
      </c>
      <c r="M2274" s="308" t="s">
        <v>2208</v>
      </c>
      <c r="N2274" s="308" t="s">
        <v>2208</v>
      </c>
      <c r="O2274" s="308" t="s">
        <v>2208</v>
      </c>
      <c r="P2274" s="308" t="s">
        <v>2208</v>
      </c>
      <c r="Q2274" s="308" t="s">
        <v>2208</v>
      </c>
      <c r="R2274" s="308" t="s">
        <v>2208</v>
      </c>
      <c r="S2274" s="308" t="s">
        <v>2208</v>
      </c>
      <c r="T2274" s="308" t="s">
        <v>2208</v>
      </c>
      <c r="U2274" s="308" t="s">
        <v>2208</v>
      </c>
      <c r="V2274" s="308" t="s">
        <v>2208</v>
      </c>
      <c r="W2274" s="308" t="s">
        <v>2208</v>
      </c>
      <c r="X2274" s="308" t="s">
        <v>2208</v>
      </c>
      <c r="Y2274" s="308" t="s">
        <v>2208</v>
      </c>
      <c r="Z2274" s="308" t="s">
        <v>2208</v>
      </c>
      <c r="AA2274" s="308" t="s">
        <v>2208</v>
      </c>
      <c r="AB2274" s="308" t="s">
        <v>2208</v>
      </c>
      <c r="AC2274" s="308" t="s">
        <v>2208</v>
      </c>
      <c r="AD2274" s="308" t="s">
        <v>2208</v>
      </c>
      <c r="AE2274" s="308" t="s">
        <v>2208</v>
      </c>
      <c r="AF2274" s="308" t="s">
        <v>2208</v>
      </c>
      <c r="AG2274" s="308" t="s">
        <v>2208</v>
      </c>
      <c r="AH2274" s="308" t="s">
        <v>2208</v>
      </c>
      <c r="AI2274" s="308" t="s">
        <v>2208</v>
      </c>
      <c r="AJ2274" s="308" t="s">
        <v>2208</v>
      </c>
      <c r="AK2274" s="308" t="s">
        <v>2208</v>
      </c>
    </row>
    <row r="2275" spans="2:37" x14ac:dyDescent="0.3">
      <c r="B2275" s="527"/>
      <c r="C2275" s="582" t="s">
        <v>2508</v>
      </c>
      <c r="D2275" s="308" t="s">
        <v>2208</v>
      </c>
      <c r="E2275" s="308" t="s">
        <v>2208</v>
      </c>
      <c r="F2275" s="308" t="s">
        <v>2208</v>
      </c>
      <c r="G2275" s="308" t="s">
        <v>2208</v>
      </c>
      <c r="H2275" s="308" t="s">
        <v>2208</v>
      </c>
      <c r="I2275" s="308" t="s">
        <v>2208</v>
      </c>
      <c r="J2275" s="308" t="s">
        <v>2208</v>
      </c>
      <c r="K2275" s="308" t="s">
        <v>2208</v>
      </c>
      <c r="L2275" s="308" t="s">
        <v>2208</v>
      </c>
      <c r="M2275" s="308" t="s">
        <v>2208</v>
      </c>
      <c r="N2275" s="308" t="s">
        <v>2208</v>
      </c>
      <c r="O2275" s="308" t="s">
        <v>2208</v>
      </c>
      <c r="P2275" s="308" t="s">
        <v>2208</v>
      </c>
      <c r="Q2275" s="308" t="s">
        <v>2208</v>
      </c>
      <c r="R2275" s="308" t="s">
        <v>2208</v>
      </c>
      <c r="S2275" s="308" t="s">
        <v>2208</v>
      </c>
      <c r="T2275" s="308" t="s">
        <v>2208</v>
      </c>
      <c r="U2275" s="308" t="s">
        <v>2208</v>
      </c>
      <c r="V2275" s="308" t="s">
        <v>2208</v>
      </c>
      <c r="W2275" s="308" t="s">
        <v>2208</v>
      </c>
      <c r="X2275" s="308" t="s">
        <v>2208</v>
      </c>
      <c r="Y2275" s="308" t="s">
        <v>2208</v>
      </c>
      <c r="Z2275" s="308" t="s">
        <v>2208</v>
      </c>
      <c r="AA2275" s="308" t="s">
        <v>2208</v>
      </c>
      <c r="AB2275" s="308" t="s">
        <v>2208</v>
      </c>
      <c r="AC2275" s="308" t="s">
        <v>2208</v>
      </c>
      <c r="AD2275" s="308" t="s">
        <v>2208</v>
      </c>
      <c r="AE2275" s="308" t="s">
        <v>2208</v>
      </c>
      <c r="AF2275" s="308" t="s">
        <v>2208</v>
      </c>
      <c r="AG2275" s="308" t="s">
        <v>2208</v>
      </c>
      <c r="AH2275" s="308" t="s">
        <v>2208</v>
      </c>
      <c r="AI2275" s="308" t="s">
        <v>2208</v>
      </c>
      <c r="AJ2275" s="308" t="s">
        <v>2208</v>
      </c>
      <c r="AK2275" s="308" t="s">
        <v>2208</v>
      </c>
    </row>
    <row r="2276" spans="2:37" x14ac:dyDescent="0.3">
      <c r="B2276" s="527"/>
      <c r="C2276" s="582" t="s">
        <v>2509</v>
      </c>
      <c r="D2276" s="308" t="s">
        <v>2208</v>
      </c>
      <c r="E2276" s="308" t="s">
        <v>2208</v>
      </c>
      <c r="F2276" s="308" t="s">
        <v>2208</v>
      </c>
      <c r="G2276" s="308" t="s">
        <v>2208</v>
      </c>
      <c r="H2276" s="308" t="s">
        <v>2208</v>
      </c>
      <c r="I2276" s="308" t="s">
        <v>2208</v>
      </c>
      <c r="J2276" s="308" t="s">
        <v>2208</v>
      </c>
      <c r="K2276" s="308" t="s">
        <v>2208</v>
      </c>
      <c r="L2276" s="308" t="s">
        <v>2208</v>
      </c>
      <c r="M2276" s="308" t="s">
        <v>2208</v>
      </c>
      <c r="N2276" s="308" t="s">
        <v>2208</v>
      </c>
      <c r="O2276" s="308" t="s">
        <v>2208</v>
      </c>
      <c r="P2276" s="308" t="s">
        <v>2208</v>
      </c>
      <c r="Q2276" s="308" t="s">
        <v>2208</v>
      </c>
      <c r="R2276" s="308" t="s">
        <v>2208</v>
      </c>
      <c r="S2276" s="308" t="s">
        <v>2208</v>
      </c>
      <c r="T2276" s="308" t="s">
        <v>2208</v>
      </c>
      <c r="U2276" s="308" t="s">
        <v>2208</v>
      </c>
      <c r="V2276" s="308" t="s">
        <v>2208</v>
      </c>
      <c r="W2276" s="308" t="s">
        <v>2208</v>
      </c>
      <c r="X2276" s="308" t="s">
        <v>2208</v>
      </c>
      <c r="Y2276" s="308" t="s">
        <v>2208</v>
      </c>
      <c r="Z2276" s="308" t="s">
        <v>2208</v>
      </c>
      <c r="AA2276" s="308" t="s">
        <v>2208</v>
      </c>
      <c r="AB2276" s="308" t="s">
        <v>2208</v>
      </c>
      <c r="AC2276" s="308" t="s">
        <v>2208</v>
      </c>
      <c r="AD2276" s="308" t="s">
        <v>2208</v>
      </c>
      <c r="AE2276" s="308" t="s">
        <v>2208</v>
      </c>
      <c r="AF2276" s="308" t="s">
        <v>2208</v>
      </c>
      <c r="AG2276" s="308" t="s">
        <v>2208</v>
      </c>
      <c r="AH2276" s="308" t="s">
        <v>2208</v>
      </c>
      <c r="AI2276" s="308" t="s">
        <v>2208</v>
      </c>
      <c r="AJ2276" s="308" t="s">
        <v>2208</v>
      </c>
      <c r="AK2276" s="308" t="s">
        <v>2208</v>
      </c>
    </row>
    <row r="2277" spans="2:37" x14ac:dyDescent="0.3">
      <c r="B2277" s="527"/>
      <c r="C2277" s="582" t="s">
        <v>2510</v>
      </c>
      <c r="D2277" s="308" t="s">
        <v>2208</v>
      </c>
      <c r="E2277" s="308" t="s">
        <v>2208</v>
      </c>
      <c r="F2277" s="308" t="s">
        <v>2208</v>
      </c>
      <c r="G2277" s="308" t="s">
        <v>2208</v>
      </c>
      <c r="H2277" s="308" t="s">
        <v>2208</v>
      </c>
      <c r="I2277" s="308" t="s">
        <v>2208</v>
      </c>
      <c r="J2277" s="308" t="s">
        <v>2208</v>
      </c>
      <c r="K2277" s="308" t="s">
        <v>2208</v>
      </c>
      <c r="L2277" s="308" t="s">
        <v>2208</v>
      </c>
      <c r="M2277" s="308" t="s">
        <v>2208</v>
      </c>
      <c r="N2277" s="308" t="s">
        <v>2208</v>
      </c>
      <c r="O2277" s="308" t="s">
        <v>2208</v>
      </c>
      <c r="P2277" s="308" t="s">
        <v>2208</v>
      </c>
      <c r="Q2277" s="308" t="s">
        <v>2208</v>
      </c>
      <c r="R2277" s="308" t="s">
        <v>2208</v>
      </c>
      <c r="S2277" s="308" t="s">
        <v>2208</v>
      </c>
      <c r="T2277" s="308" t="s">
        <v>2208</v>
      </c>
      <c r="U2277" s="308" t="s">
        <v>2208</v>
      </c>
      <c r="V2277" s="308" t="s">
        <v>2208</v>
      </c>
      <c r="W2277" s="308" t="s">
        <v>2208</v>
      </c>
      <c r="X2277" s="308" t="s">
        <v>2208</v>
      </c>
      <c r="Y2277" s="308" t="s">
        <v>2208</v>
      </c>
      <c r="Z2277" s="308" t="s">
        <v>2208</v>
      </c>
      <c r="AA2277" s="308" t="s">
        <v>2208</v>
      </c>
      <c r="AB2277" s="308" t="s">
        <v>2208</v>
      </c>
      <c r="AC2277" s="308" t="s">
        <v>2208</v>
      </c>
      <c r="AD2277" s="308" t="s">
        <v>2208</v>
      </c>
      <c r="AE2277" s="308" t="s">
        <v>2208</v>
      </c>
      <c r="AF2277" s="308" t="s">
        <v>2208</v>
      </c>
      <c r="AG2277" s="308" t="s">
        <v>2208</v>
      </c>
      <c r="AH2277" s="308" t="s">
        <v>2208</v>
      </c>
      <c r="AI2277" s="308" t="s">
        <v>2208</v>
      </c>
      <c r="AJ2277" s="308" t="s">
        <v>2208</v>
      </c>
      <c r="AK2277" s="308" t="s">
        <v>2208</v>
      </c>
    </row>
    <row r="2278" spans="2:37" x14ac:dyDescent="0.3">
      <c r="B2278" s="527"/>
      <c r="C2278" s="582" t="s">
        <v>2511</v>
      </c>
      <c r="D2278" s="308" t="s">
        <v>2208</v>
      </c>
      <c r="E2278" s="308" t="s">
        <v>2208</v>
      </c>
      <c r="F2278" s="308" t="s">
        <v>2208</v>
      </c>
      <c r="G2278" s="308" t="s">
        <v>2208</v>
      </c>
      <c r="H2278" s="308" t="s">
        <v>2208</v>
      </c>
      <c r="I2278" s="308" t="s">
        <v>2208</v>
      </c>
      <c r="J2278" s="308" t="s">
        <v>2208</v>
      </c>
      <c r="K2278" s="308" t="s">
        <v>2208</v>
      </c>
      <c r="L2278" s="308" t="s">
        <v>2208</v>
      </c>
      <c r="M2278" s="308" t="s">
        <v>2208</v>
      </c>
      <c r="N2278" s="308" t="s">
        <v>2208</v>
      </c>
      <c r="O2278" s="308" t="s">
        <v>2208</v>
      </c>
      <c r="P2278" s="308" t="s">
        <v>2208</v>
      </c>
      <c r="Q2278" s="308" t="s">
        <v>2208</v>
      </c>
      <c r="R2278" s="308" t="s">
        <v>2208</v>
      </c>
      <c r="S2278" s="308" t="s">
        <v>2208</v>
      </c>
      <c r="T2278" s="308" t="s">
        <v>2208</v>
      </c>
      <c r="U2278" s="308" t="s">
        <v>2208</v>
      </c>
      <c r="V2278" s="308" t="s">
        <v>2208</v>
      </c>
      <c r="W2278" s="308" t="s">
        <v>2208</v>
      </c>
      <c r="X2278" s="308" t="s">
        <v>2208</v>
      </c>
      <c r="Y2278" s="308" t="s">
        <v>2208</v>
      </c>
      <c r="Z2278" s="308" t="s">
        <v>2208</v>
      </c>
      <c r="AA2278" s="308" t="s">
        <v>2208</v>
      </c>
      <c r="AB2278" s="308" t="s">
        <v>2208</v>
      </c>
      <c r="AC2278" s="308" t="s">
        <v>2208</v>
      </c>
      <c r="AD2278" s="308" t="s">
        <v>2208</v>
      </c>
      <c r="AE2278" s="308" t="s">
        <v>2208</v>
      </c>
      <c r="AF2278" s="308" t="s">
        <v>2208</v>
      </c>
      <c r="AG2278" s="308" t="s">
        <v>2208</v>
      </c>
      <c r="AH2278" s="308" t="s">
        <v>2208</v>
      </c>
      <c r="AI2278" s="308" t="s">
        <v>2208</v>
      </c>
      <c r="AJ2278" s="308" t="s">
        <v>2208</v>
      </c>
      <c r="AK2278" s="308" t="s">
        <v>2208</v>
      </c>
    </row>
    <row r="2279" spans="2:37" x14ac:dyDescent="0.3">
      <c r="B2279" s="527"/>
      <c r="C2279" s="582" t="s">
        <v>2512</v>
      </c>
      <c r="D2279" s="308" t="s">
        <v>2208</v>
      </c>
      <c r="E2279" s="308" t="s">
        <v>2208</v>
      </c>
      <c r="F2279" s="308" t="s">
        <v>2208</v>
      </c>
      <c r="G2279" s="308" t="s">
        <v>2208</v>
      </c>
      <c r="H2279" s="308" t="s">
        <v>2208</v>
      </c>
      <c r="I2279" s="308" t="s">
        <v>2208</v>
      </c>
      <c r="J2279" s="308" t="s">
        <v>2208</v>
      </c>
      <c r="K2279" s="308" t="s">
        <v>2208</v>
      </c>
      <c r="L2279" s="308" t="s">
        <v>2208</v>
      </c>
      <c r="M2279" s="308" t="s">
        <v>2208</v>
      </c>
      <c r="N2279" s="308" t="s">
        <v>2208</v>
      </c>
      <c r="O2279" s="308" t="s">
        <v>2208</v>
      </c>
      <c r="P2279" s="308" t="s">
        <v>2208</v>
      </c>
      <c r="Q2279" s="308" t="s">
        <v>2208</v>
      </c>
      <c r="R2279" s="308" t="s">
        <v>2208</v>
      </c>
      <c r="S2279" s="308" t="s">
        <v>2208</v>
      </c>
      <c r="T2279" s="308" t="s">
        <v>2208</v>
      </c>
      <c r="U2279" s="308" t="s">
        <v>2208</v>
      </c>
      <c r="V2279" s="308" t="s">
        <v>2208</v>
      </c>
      <c r="W2279" s="308" t="s">
        <v>2208</v>
      </c>
      <c r="X2279" s="308" t="s">
        <v>2208</v>
      </c>
      <c r="Y2279" s="308" t="s">
        <v>2208</v>
      </c>
      <c r="Z2279" s="308" t="s">
        <v>2208</v>
      </c>
      <c r="AA2279" s="308" t="s">
        <v>2208</v>
      </c>
      <c r="AB2279" s="308" t="s">
        <v>2208</v>
      </c>
      <c r="AC2279" s="308" t="s">
        <v>2208</v>
      </c>
      <c r="AD2279" s="308" t="s">
        <v>2208</v>
      </c>
      <c r="AE2279" s="308" t="s">
        <v>2208</v>
      </c>
      <c r="AF2279" s="308" t="s">
        <v>2208</v>
      </c>
      <c r="AG2279" s="308" t="s">
        <v>2208</v>
      </c>
      <c r="AH2279" s="308" t="s">
        <v>2208</v>
      </c>
      <c r="AI2279" s="308" t="s">
        <v>2208</v>
      </c>
      <c r="AJ2279" s="308" t="s">
        <v>2208</v>
      </c>
      <c r="AK2279" s="308" t="s">
        <v>2208</v>
      </c>
    </row>
    <row r="2280" spans="2:37" x14ac:dyDescent="0.3">
      <c r="B2280" s="527"/>
      <c r="C2280" s="582" t="s">
        <v>2513</v>
      </c>
      <c r="D2280" s="308" t="s">
        <v>2208</v>
      </c>
      <c r="E2280" s="308" t="s">
        <v>2208</v>
      </c>
      <c r="F2280" s="308" t="s">
        <v>2208</v>
      </c>
      <c r="G2280" s="308" t="s">
        <v>2208</v>
      </c>
      <c r="H2280" s="308" t="s">
        <v>2208</v>
      </c>
      <c r="I2280" s="308" t="s">
        <v>2208</v>
      </c>
      <c r="J2280" s="308" t="s">
        <v>2208</v>
      </c>
      <c r="K2280" s="308" t="s">
        <v>2208</v>
      </c>
      <c r="L2280" s="308" t="s">
        <v>2208</v>
      </c>
      <c r="M2280" s="308" t="s">
        <v>2208</v>
      </c>
      <c r="N2280" s="308" t="s">
        <v>2208</v>
      </c>
      <c r="O2280" s="308" t="s">
        <v>2208</v>
      </c>
      <c r="P2280" s="308" t="s">
        <v>2208</v>
      </c>
      <c r="Q2280" s="308" t="s">
        <v>2208</v>
      </c>
      <c r="R2280" s="308" t="s">
        <v>2208</v>
      </c>
      <c r="S2280" s="308" t="s">
        <v>2208</v>
      </c>
      <c r="T2280" s="308" t="s">
        <v>2208</v>
      </c>
      <c r="U2280" s="308" t="s">
        <v>2208</v>
      </c>
      <c r="V2280" s="308" t="s">
        <v>2208</v>
      </c>
      <c r="W2280" s="308" t="s">
        <v>2208</v>
      </c>
      <c r="X2280" s="308" t="s">
        <v>2208</v>
      </c>
      <c r="Y2280" s="308" t="s">
        <v>2208</v>
      </c>
      <c r="Z2280" s="308" t="s">
        <v>2208</v>
      </c>
      <c r="AA2280" s="308" t="s">
        <v>2208</v>
      </c>
      <c r="AB2280" s="308" t="s">
        <v>2208</v>
      </c>
      <c r="AC2280" s="308" t="s">
        <v>2208</v>
      </c>
      <c r="AD2280" s="308" t="s">
        <v>2208</v>
      </c>
      <c r="AE2280" s="308" t="s">
        <v>2208</v>
      </c>
      <c r="AF2280" s="308" t="s">
        <v>2208</v>
      </c>
      <c r="AG2280" s="308" t="s">
        <v>2208</v>
      </c>
      <c r="AH2280" s="308" t="s">
        <v>2208</v>
      </c>
      <c r="AI2280" s="308" t="s">
        <v>2208</v>
      </c>
      <c r="AJ2280" s="308" t="s">
        <v>2208</v>
      </c>
      <c r="AK2280" s="308" t="s">
        <v>2208</v>
      </c>
    </row>
    <row r="2281" spans="2:37" x14ac:dyDescent="0.3">
      <c r="B2281" s="527"/>
      <c r="C2281" s="582" t="s">
        <v>2514</v>
      </c>
      <c r="D2281" s="308" t="s">
        <v>2208</v>
      </c>
      <c r="E2281" s="308" t="s">
        <v>2208</v>
      </c>
      <c r="F2281" s="308" t="s">
        <v>2208</v>
      </c>
      <c r="G2281" s="308" t="s">
        <v>2208</v>
      </c>
      <c r="H2281" s="308" t="s">
        <v>2208</v>
      </c>
      <c r="I2281" s="308" t="s">
        <v>2208</v>
      </c>
      <c r="J2281" s="308" t="s">
        <v>2208</v>
      </c>
      <c r="K2281" s="308" t="s">
        <v>2208</v>
      </c>
      <c r="L2281" s="308" t="s">
        <v>2208</v>
      </c>
      <c r="M2281" s="308" t="s">
        <v>2208</v>
      </c>
      <c r="N2281" s="308" t="s">
        <v>2208</v>
      </c>
      <c r="O2281" s="308" t="s">
        <v>2208</v>
      </c>
      <c r="P2281" s="308" t="s">
        <v>2208</v>
      </c>
      <c r="Q2281" s="308" t="s">
        <v>2208</v>
      </c>
      <c r="R2281" s="308" t="s">
        <v>2208</v>
      </c>
      <c r="S2281" s="308" t="s">
        <v>2208</v>
      </c>
      <c r="T2281" s="308" t="s">
        <v>2208</v>
      </c>
      <c r="U2281" s="308" t="s">
        <v>2208</v>
      </c>
      <c r="V2281" s="308" t="s">
        <v>2208</v>
      </c>
      <c r="W2281" s="308" t="s">
        <v>2208</v>
      </c>
      <c r="X2281" s="308" t="s">
        <v>2208</v>
      </c>
      <c r="Y2281" s="308" t="s">
        <v>2208</v>
      </c>
      <c r="Z2281" s="308" t="s">
        <v>2208</v>
      </c>
      <c r="AA2281" s="308" t="s">
        <v>2208</v>
      </c>
      <c r="AB2281" s="308" t="s">
        <v>2208</v>
      </c>
      <c r="AC2281" s="308" t="s">
        <v>2208</v>
      </c>
      <c r="AD2281" s="308" t="s">
        <v>2208</v>
      </c>
      <c r="AE2281" s="308" t="s">
        <v>2208</v>
      </c>
      <c r="AF2281" s="308" t="s">
        <v>2208</v>
      </c>
      <c r="AG2281" s="308" t="s">
        <v>2208</v>
      </c>
      <c r="AH2281" s="308" t="s">
        <v>2208</v>
      </c>
      <c r="AI2281" s="308" t="s">
        <v>2208</v>
      </c>
      <c r="AJ2281" s="308" t="s">
        <v>2208</v>
      </c>
      <c r="AK2281" s="308" t="s">
        <v>2208</v>
      </c>
    </row>
    <row r="2282" spans="2:37" x14ac:dyDescent="0.3">
      <c r="B2282" s="527"/>
      <c r="C2282" s="582" t="s">
        <v>2515</v>
      </c>
      <c r="D2282" s="308" t="s">
        <v>2208</v>
      </c>
      <c r="E2282" s="308" t="s">
        <v>2208</v>
      </c>
      <c r="F2282" s="308" t="s">
        <v>2208</v>
      </c>
      <c r="G2282" s="308" t="s">
        <v>2208</v>
      </c>
      <c r="H2282" s="308" t="s">
        <v>2208</v>
      </c>
      <c r="I2282" s="308" t="s">
        <v>2208</v>
      </c>
      <c r="J2282" s="308" t="s">
        <v>2208</v>
      </c>
      <c r="K2282" s="308" t="s">
        <v>2208</v>
      </c>
      <c r="L2282" s="308" t="s">
        <v>2208</v>
      </c>
      <c r="M2282" s="308" t="s">
        <v>2208</v>
      </c>
      <c r="N2282" s="308" t="s">
        <v>2208</v>
      </c>
      <c r="O2282" s="308" t="s">
        <v>2208</v>
      </c>
      <c r="P2282" s="308" t="s">
        <v>2208</v>
      </c>
      <c r="Q2282" s="308" t="s">
        <v>2208</v>
      </c>
      <c r="R2282" s="308" t="s">
        <v>2208</v>
      </c>
      <c r="S2282" s="308" t="s">
        <v>2208</v>
      </c>
      <c r="T2282" s="308" t="s">
        <v>2208</v>
      </c>
      <c r="U2282" s="308" t="s">
        <v>2208</v>
      </c>
      <c r="V2282" s="308" t="s">
        <v>2208</v>
      </c>
      <c r="W2282" s="308" t="s">
        <v>2208</v>
      </c>
      <c r="X2282" s="308" t="s">
        <v>2208</v>
      </c>
      <c r="Y2282" s="308" t="s">
        <v>2208</v>
      </c>
      <c r="Z2282" s="308" t="s">
        <v>2208</v>
      </c>
      <c r="AA2282" s="308" t="s">
        <v>2208</v>
      </c>
      <c r="AB2282" s="308" t="s">
        <v>2208</v>
      </c>
      <c r="AC2282" s="308" t="s">
        <v>2208</v>
      </c>
      <c r="AD2282" s="308" t="s">
        <v>2208</v>
      </c>
      <c r="AE2282" s="308" t="s">
        <v>2208</v>
      </c>
      <c r="AF2282" s="308" t="s">
        <v>2208</v>
      </c>
      <c r="AG2282" s="308" t="s">
        <v>2208</v>
      </c>
      <c r="AH2282" s="308" t="s">
        <v>2208</v>
      </c>
      <c r="AI2282" s="308" t="s">
        <v>2208</v>
      </c>
      <c r="AJ2282" s="308" t="s">
        <v>2208</v>
      </c>
      <c r="AK2282" s="308" t="s">
        <v>2208</v>
      </c>
    </row>
    <row r="2283" spans="2:37" x14ac:dyDescent="0.3">
      <c r="B2283" s="527"/>
      <c r="C2283" s="582" t="s">
        <v>2516</v>
      </c>
      <c r="D2283" s="308" t="s">
        <v>2208</v>
      </c>
      <c r="E2283" s="308" t="s">
        <v>2208</v>
      </c>
      <c r="F2283" s="308" t="s">
        <v>2208</v>
      </c>
      <c r="G2283" s="308" t="s">
        <v>2208</v>
      </c>
      <c r="H2283" s="308" t="s">
        <v>2208</v>
      </c>
      <c r="I2283" s="308" t="s">
        <v>2208</v>
      </c>
      <c r="J2283" s="308" t="s">
        <v>2208</v>
      </c>
      <c r="K2283" s="308" t="s">
        <v>2208</v>
      </c>
      <c r="L2283" s="308" t="s">
        <v>2208</v>
      </c>
      <c r="M2283" s="308" t="s">
        <v>2208</v>
      </c>
      <c r="N2283" s="308" t="s">
        <v>2208</v>
      </c>
      <c r="O2283" s="308" t="s">
        <v>2208</v>
      </c>
      <c r="P2283" s="308" t="s">
        <v>2208</v>
      </c>
      <c r="Q2283" s="308" t="s">
        <v>2208</v>
      </c>
      <c r="R2283" s="308" t="s">
        <v>2208</v>
      </c>
      <c r="S2283" s="308" t="s">
        <v>2208</v>
      </c>
      <c r="T2283" s="308" t="s">
        <v>2208</v>
      </c>
      <c r="U2283" s="308" t="s">
        <v>2208</v>
      </c>
      <c r="V2283" s="308" t="s">
        <v>2208</v>
      </c>
      <c r="W2283" s="308" t="s">
        <v>2208</v>
      </c>
      <c r="X2283" s="308" t="s">
        <v>2208</v>
      </c>
      <c r="Y2283" s="308" t="s">
        <v>2208</v>
      </c>
      <c r="Z2283" s="308" t="s">
        <v>2208</v>
      </c>
      <c r="AA2283" s="308" t="s">
        <v>2208</v>
      </c>
      <c r="AB2283" s="308" t="s">
        <v>2208</v>
      </c>
      <c r="AC2283" s="308" t="s">
        <v>2208</v>
      </c>
      <c r="AD2283" s="308" t="s">
        <v>2208</v>
      </c>
      <c r="AE2283" s="308" t="s">
        <v>2208</v>
      </c>
      <c r="AF2283" s="308" t="s">
        <v>2208</v>
      </c>
      <c r="AG2283" s="308" t="s">
        <v>2208</v>
      </c>
      <c r="AH2283" s="308" t="s">
        <v>2208</v>
      </c>
      <c r="AI2283" s="308" t="s">
        <v>2208</v>
      </c>
      <c r="AJ2283" s="308" t="s">
        <v>2208</v>
      </c>
      <c r="AK2283" s="308" t="s">
        <v>2208</v>
      </c>
    </row>
    <row r="2284" spans="2:37" x14ac:dyDescent="0.3">
      <c r="B2284" s="527"/>
      <c r="C2284" s="582" t="s">
        <v>2517</v>
      </c>
      <c r="D2284" s="308" t="s">
        <v>2208</v>
      </c>
      <c r="E2284" s="308" t="s">
        <v>2208</v>
      </c>
      <c r="F2284" s="308" t="s">
        <v>2208</v>
      </c>
      <c r="G2284" s="308" t="s">
        <v>2208</v>
      </c>
      <c r="H2284" s="308" t="s">
        <v>2208</v>
      </c>
      <c r="I2284" s="308" t="s">
        <v>2208</v>
      </c>
      <c r="J2284" s="308" t="s">
        <v>2208</v>
      </c>
      <c r="K2284" s="308" t="s">
        <v>2208</v>
      </c>
      <c r="L2284" s="308" t="s">
        <v>2208</v>
      </c>
      <c r="M2284" s="308" t="s">
        <v>2208</v>
      </c>
      <c r="N2284" s="308" t="s">
        <v>2208</v>
      </c>
      <c r="O2284" s="308" t="s">
        <v>2208</v>
      </c>
      <c r="P2284" s="308" t="s">
        <v>2208</v>
      </c>
      <c r="Q2284" s="308" t="s">
        <v>2208</v>
      </c>
      <c r="R2284" s="308" t="s">
        <v>2208</v>
      </c>
      <c r="S2284" s="308" t="s">
        <v>2208</v>
      </c>
      <c r="T2284" s="308" t="s">
        <v>2208</v>
      </c>
      <c r="U2284" s="308" t="s">
        <v>2208</v>
      </c>
      <c r="V2284" s="308" t="s">
        <v>2208</v>
      </c>
      <c r="W2284" s="308" t="s">
        <v>2208</v>
      </c>
      <c r="X2284" s="308" t="s">
        <v>2208</v>
      </c>
      <c r="Y2284" s="308" t="s">
        <v>2208</v>
      </c>
      <c r="Z2284" s="308" t="s">
        <v>2208</v>
      </c>
      <c r="AA2284" s="308" t="s">
        <v>2208</v>
      </c>
      <c r="AB2284" s="308" t="s">
        <v>2208</v>
      </c>
      <c r="AC2284" s="308" t="s">
        <v>2208</v>
      </c>
      <c r="AD2284" s="308" t="s">
        <v>2208</v>
      </c>
      <c r="AE2284" s="308" t="s">
        <v>2208</v>
      </c>
      <c r="AF2284" s="308" t="s">
        <v>2208</v>
      </c>
      <c r="AG2284" s="308" t="s">
        <v>2208</v>
      </c>
      <c r="AH2284" s="308" t="s">
        <v>2208</v>
      </c>
      <c r="AI2284" s="308" t="s">
        <v>2208</v>
      </c>
      <c r="AJ2284" s="308" t="s">
        <v>2208</v>
      </c>
      <c r="AK2284" s="308" t="s">
        <v>2208</v>
      </c>
    </row>
    <row r="2285" spans="2:37" x14ac:dyDescent="0.3">
      <c r="B2285" s="527"/>
      <c r="C2285" s="582" t="s">
        <v>2518</v>
      </c>
      <c r="D2285" s="308" t="s">
        <v>2208</v>
      </c>
      <c r="E2285" s="308" t="s">
        <v>2208</v>
      </c>
      <c r="F2285" s="308" t="s">
        <v>2208</v>
      </c>
      <c r="G2285" s="308" t="s">
        <v>2208</v>
      </c>
      <c r="H2285" s="308" t="s">
        <v>2208</v>
      </c>
      <c r="I2285" s="308" t="s">
        <v>2208</v>
      </c>
      <c r="J2285" s="308" t="s">
        <v>2208</v>
      </c>
      <c r="K2285" s="308" t="s">
        <v>2208</v>
      </c>
      <c r="L2285" s="308" t="s">
        <v>2208</v>
      </c>
      <c r="M2285" s="308" t="s">
        <v>2208</v>
      </c>
      <c r="N2285" s="308" t="s">
        <v>2208</v>
      </c>
      <c r="O2285" s="308" t="s">
        <v>2208</v>
      </c>
      <c r="P2285" s="308" t="s">
        <v>2208</v>
      </c>
      <c r="Q2285" s="308" t="s">
        <v>2208</v>
      </c>
      <c r="R2285" s="308" t="s">
        <v>2208</v>
      </c>
      <c r="S2285" s="308" t="s">
        <v>2208</v>
      </c>
      <c r="T2285" s="308" t="s">
        <v>2208</v>
      </c>
      <c r="U2285" s="308" t="s">
        <v>2208</v>
      </c>
      <c r="V2285" s="308" t="s">
        <v>2208</v>
      </c>
      <c r="W2285" s="308" t="s">
        <v>2208</v>
      </c>
      <c r="X2285" s="308" t="s">
        <v>2208</v>
      </c>
      <c r="Y2285" s="308" t="s">
        <v>2208</v>
      </c>
      <c r="Z2285" s="308" t="s">
        <v>2208</v>
      </c>
      <c r="AA2285" s="308" t="s">
        <v>2208</v>
      </c>
      <c r="AB2285" s="308" t="s">
        <v>2208</v>
      </c>
      <c r="AC2285" s="308" t="s">
        <v>2208</v>
      </c>
      <c r="AD2285" s="308" t="s">
        <v>2208</v>
      </c>
      <c r="AE2285" s="308" t="s">
        <v>2208</v>
      </c>
      <c r="AF2285" s="308" t="s">
        <v>2208</v>
      </c>
      <c r="AG2285" s="308" t="s">
        <v>2208</v>
      </c>
      <c r="AH2285" s="308" t="s">
        <v>2208</v>
      </c>
      <c r="AI2285" s="308" t="s">
        <v>2208</v>
      </c>
      <c r="AJ2285" s="308" t="s">
        <v>2208</v>
      </c>
      <c r="AK2285" s="308" t="s">
        <v>2208</v>
      </c>
    </row>
    <row r="2286" spans="2:37" x14ac:dyDescent="0.3">
      <c r="B2286" s="527"/>
      <c r="C2286" s="582" t="s">
        <v>2519</v>
      </c>
      <c r="D2286" s="308" t="s">
        <v>2208</v>
      </c>
      <c r="E2286" s="308" t="s">
        <v>2208</v>
      </c>
      <c r="F2286" s="308" t="s">
        <v>2208</v>
      </c>
      <c r="G2286" s="308" t="s">
        <v>2208</v>
      </c>
      <c r="H2286" s="308" t="s">
        <v>2208</v>
      </c>
      <c r="I2286" s="308" t="s">
        <v>2208</v>
      </c>
      <c r="J2286" s="308" t="s">
        <v>2208</v>
      </c>
      <c r="K2286" s="308" t="s">
        <v>2208</v>
      </c>
      <c r="L2286" s="308" t="s">
        <v>2208</v>
      </c>
      <c r="M2286" s="308" t="s">
        <v>2208</v>
      </c>
      <c r="N2286" s="308" t="s">
        <v>2208</v>
      </c>
      <c r="O2286" s="308" t="s">
        <v>2208</v>
      </c>
      <c r="P2286" s="308" t="s">
        <v>2208</v>
      </c>
      <c r="Q2286" s="308" t="s">
        <v>2208</v>
      </c>
      <c r="R2286" s="308" t="s">
        <v>2208</v>
      </c>
      <c r="S2286" s="308" t="s">
        <v>2208</v>
      </c>
      <c r="T2286" s="308" t="s">
        <v>2208</v>
      </c>
      <c r="U2286" s="308" t="s">
        <v>2208</v>
      </c>
      <c r="V2286" s="308" t="s">
        <v>2208</v>
      </c>
      <c r="W2286" s="308" t="s">
        <v>2208</v>
      </c>
      <c r="X2286" s="308" t="s">
        <v>2208</v>
      </c>
      <c r="Y2286" s="308" t="s">
        <v>2208</v>
      </c>
      <c r="Z2286" s="308" t="s">
        <v>2208</v>
      </c>
      <c r="AA2286" s="308" t="s">
        <v>2208</v>
      </c>
      <c r="AB2286" s="308" t="s">
        <v>2208</v>
      </c>
      <c r="AC2286" s="308" t="s">
        <v>2208</v>
      </c>
      <c r="AD2286" s="308" t="s">
        <v>2208</v>
      </c>
      <c r="AE2286" s="308" t="s">
        <v>2208</v>
      </c>
      <c r="AF2286" s="308" t="s">
        <v>2208</v>
      </c>
      <c r="AG2286" s="308" t="s">
        <v>2208</v>
      </c>
      <c r="AH2286" s="308" t="s">
        <v>2208</v>
      </c>
      <c r="AI2286" s="308" t="s">
        <v>2208</v>
      </c>
      <c r="AJ2286" s="308" t="s">
        <v>2208</v>
      </c>
      <c r="AK2286" s="308" t="s">
        <v>2208</v>
      </c>
    </row>
    <row r="2287" spans="2:37" x14ac:dyDescent="0.3">
      <c r="B2287" s="527"/>
      <c r="C2287" s="582" t="s">
        <v>2520</v>
      </c>
      <c r="D2287" s="308" t="s">
        <v>2208</v>
      </c>
      <c r="E2287" s="308" t="s">
        <v>2208</v>
      </c>
      <c r="F2287" s="308" t="s">
        <v>2208</v>
      </c>
      <c r="G2287" s="308" t="s">
        <v>2208</v>
      </c>
      <c r="H2287" s="308" t="s">
        <v>2208</v>
      </c>
      <c r="I2287" s="308" t="s">
        <v>2208</v>
      </c>
      <c r="J2287" s="308" t="s">
        <v>2208</v>
      </c>
      <c r="K2287" s="308" t="s">
        <v>2208</v>
      </c>
      <c r="L2287" s="308" t="s">
        <v>2208</v>
      </c>
      <c r="M2287" s="308" t="s">
        <v>2208</v>
      </c>
      <c r="N2287" s="308" t="s">
        <v>2208</v>
      </c>
      <c r="O2287" s="308" t="s">
        <v>2208</v>
      </c>
      <c r="P2287" s="308" t="s">
        <v>2208</v>
      </c>
      <c r="Q2287" s="308" t="s">
        <v>2208</v>
      </c>
      <c r="R2287" s="308" t="s">
        <v>2208</v>
      </c>
      <c r="S2287" s="308" t="s">
        <v>2208</v>
      </c>
      <c r="T2287" s="308" t="s">
        <v>2208</v>
      </c>
      <c r="U2287" s="308" t="s">
        <v>2208</v>
      </c>
      <c r="V2287" s="308" t="s">
        <v>2208</v>
      </c>
      <c r="W2287" s="308" t="s">
        <v>2208</v>
      </c>
      <c r="X2287" s="308" t="s">
        <v>2208</v>
      </c>
      <c r="Y2287" s="308" t="s">
        <v>2208</v>
      </c>
      <c r="Z2287" s="308" t="s">
        <v>2208</v>
      </c>
      <c r="AA2287" s="308" t="s">
        <v>2208</v>
      </c>
      <c r="AB2287" s="308" t="s">
        <v>2208</v>
      </c>
      <c r="AC2287" s="308" t="s">
        <v>2208</v>
      </c>
      <c r="AD2287" s="308" t="s">
        <v>2208</v>
      </c>
      <c r="AE2287" s="308" t="s">
        <v>2208</v>
      </c>
      <c r="AF2287" s="308" t="s">
        <v>2208</v>
      </c>
      <c r="AG2287" s="308" t="s">
        <v>2208</v>
      </c>
      <c r="AH2287" s="308" t="s">
        <v>2208</v>
      </c>
      <c r="AI2287" s="308" t="s">
        <v>2208</v>
      </c>
      <c r="AJ2287" s="308" t="s">
        <v>2208</v>
      </c>
      <c r="AK2287" s="308" t="s">
        <v>2208</v>
      </c>
    </row>
    <row r="2288" spans="2:37" x14ac:dyDescent="0.3">
      <c r="B2288" s="527"/>
      <c r="C2288" s="582" t="s">
        <v>2521</v>
      </c>
      <c r="D2288" s="308" t="s">
        <v>2208</v>
      </c>
      <c r="E2288" s="308" t="s">
        <v>2208</v>
      </c>
      <c r="F2288" s="308" t="s">
        <v>2208</v>
      </c>
      <c r="G2288" s="308" t="s">
        <v>2208</v>
      </c>
      <c r="H2288" s="308" t="s">
        <v>2208</v>
      </c>
      <c r="I2288" s="308" t="s">
        <v>2208</v>
      </c>
      <c r="J2288" s="308" t="s">
        <v>2208</v>
      </c>
      <c r="K2288" s="308" t="s">
        <v>2208</v>
      </c>
      <c r="L2288" s="308" t="s">
        <v>2208</v>
      </c>
      <c r="M2288" s="308" t="s">
        <v>2208</v>
      </c>
      <c r="N2288" s="308" t="s">
        <v>2208</v>
      </c>
      <c r="O2288" s="308" t="s">
        <v>2208</v>
      </c>
      <c r="P2288" s="308" t="s">
        <v>2208</v>
      </c>
      <c r="Q2288" s="308" t="s">
        <v>2208</v>
      </c>
      <c r="R2288" s="308" t="s">
        <v>2208</v>
      </c>
      <c r="S2288" s="308" t="s">
        <v>2208</v>
      </c>
      <c r="T2288" s="308" t="s">
        <v>2208</v>
      </c>
      <c r="U2288" s="308" t="s">
        <v>2208</v>
      </c>
      <c r="V2288" s="308" t="s">
        <v>2208</v>
      </c>
      <c r="W2288" s="308" t="s">
        <v>2208</v>
      </c>
      <c r="X2288" s="308" t="s">
        <v>2208</v>
      </c>
      <c r="Y2288" s="308" t="s">
        <v>2208</v>
      </c>
      <c r="Z2288" s="308" t="s">
        <v>2208</v>
      </c>
      <c r="AA2288" s="308" t="s">
        <v>2208</v>
      </c>
      <c r="AB2288" s="308" t="s">
        <v>2208</v>
      </c>
      <c r="AC2288" s="308" t="s">
        <v>2208</v>
      </c>
      <c r="AD2288" s="308" t="s">
        <v>2208</v>
      </c>
      <c r="AE2288" s="308" t="s">
        <v>2208</v>
      </c>
      <c r="AF2288" s="308" t="s">
        <v>2208</v>
      </c>
      <c r="AG2288" s="308" t="s">
        <v>2208</v>
      </c>
      <c r="AH2288" s="308" t="s">
        <v>2208</v>
      </c>
      <c r="AI2288" s="308" t="s">
        <v>2208</v>
      </c>
      <c r="AJ2288" s="308" t="s">
        <v>2208</v>
      </c>
      <c r="AK2288" s="308" t="s">
        <v>2208</v>
      </c>
    </row>
    <row r="2289" spans="2:37" x14ac:dyDescent="0.3">
      <c r="B2289" s="527"/>
      <c r="C2289" s="582" t="s">
        <v>4214</v>
      </c>
      <c r="D2289" s="308" t="s">
        <v>2208</v>
      </c>
      <c r="E2289" s="308" t="s">
        <v>2208</v>
      </c>
      <c r="F2289" s="308" t="s">
        <v>2208</v>
      </c>
      <c r="G2289" s="308" t="s">
        <v>2208</v>
      </c>
      <c r="H2289" s="308" t="s">
        <v>2208</v>
      </c>
      <c r="I2289" s="308" t="s">
        <v>2208</v>
      </c>
      <c r="J2289" s="308" t="s">
        <v>2208</v>
      </c>
      <c r="K2289" s="308" t="s">
        <v>2208</v>
      </c>
      <c r="L2289" s="308" t="s">
        <v>2208</v>
      </c>
      <c r="M2289" s="308" t="s">
        <v>2208</v>
      </c>
      <c r="N2289" s="308" t="s">
        <v>2208</v>
      </c>
      <c r="O2289" s="308" t="s">
        <v>2208</v>
      </c>
      <c r="P2289" s="308" t="s">
        <v>2208</v>
      </c>
      <c r="Q2289" s="308" t="s">
        <v>2208</v>
      </c>
      <c r="R2289" s="308" t="s">
        <v>2208</v>
      </c>
      <c r="S2289" s="308" t="s">
        <v>2208</v>
      </c>
      <c r="T2289" s="308" t="s">
        <v>2208</v>
      </c>
      <c r="U2289" s="308" t="s">
        <v>2208</v>
      </c>
      <c r="V2289" s="308" t="s">
        <v>2208</v>
      </c>
      <c r="W2289" s="308" t="s">
        <v>2208</v>
      </c>
      <c r="X2289" s="308" t="s">
        <v>2208</v>
      </c>
      <c r="Y2289" s="308" t="s">
        <v>2208</v>
      </c>
      <c r="Z2289" s="308" t="s">
        <v>2208</v>
      </c>
      <c r="AA2289" s="308" t="s">
        <v>2208</v>
      </c>
      <c r="AB2289" s="308" t="s">
        <v>2208</v>
      </c>
      <c r="AC2289" s="308" t="s">
        <v>2208</v>
      </c>
      <c r="AD2289" s="308" t="s">
        <v>2208</v>
      </c>
      <c r="AE2289" s="308" t="s">
        <v>2208</v>
      </c>
      <c r="AF2289" s="308" t="s">
        <v>2208</v>
      </c>
      <c r="AG2289" s="308" t="s">
        <v>2208</v>
      </c>
      <c r="AH2289" s="308" t="s">
        <v>2208</v>
      </c>
      <c r="AI2289" s="308" t="s">
        <v>2208</v>
      </c>
      <c r="AJ2289" s="308" t="s">
        <v>2208</v>
      </c>
      <c r="AK2289" s="308" t="s">
        <v>2208</v>
      </c>
    </row>
    <row r="2290" spans="2:37" x14ac:dyDescent="0.3">
      <c r="B2290" s="527"/>
      <c r="C2290" s="582" t="s">
        <v>4215</v>
      </c>
      <c r="D2290" s="308" t="s">
        <v>2208</v>
      </c>
      <c r="E2290" s="308" t="s">
        <v>2208</v>
      </c>
      <c r="F2290" s="308" t="s">
        <v>2208</v>
      </c>
      <c r="G2290" s="308" t="s">
        <v>2208</v>
      </c>
      <c r="H2290" s="308" t="s">
        <v>2208</v>
      </c>
      <c r="I2290" s="308" t="s">
        <v>2208</v>
      </c>
      <c r="J2290" s="308" t="s">
        <v>2208</v>
      </c>
      <c r="K2290" s="308" t="s">
        <v>2208</v>
      </c>
      <c r="L2290" s="308" t="s">
        <v>2208</v>
      </c>
      <c r="M2290" s="308" t="s">
        <v>2208</v>
      </c>
      <c r="N2290" s="308" t="s">
        <v>2208</v>
      </c>
      <c r="O2290" s="308" t="s">
        <v>2208</v>
      </c>
      <c r="P2290" s="308" t="s">
        <v>2208</v>
      </c>
      <c r="Q2290" s="308" t="s">
        <v>2208</v>
      </c>
      <c r="R2290" s="308" t="s">
        <v>2208</v>
      </c>
      <c r="S2290" s="308" t="s">
        <v>2208</v>
      </c>
      <c r="T2290" s="308" t="s">
        <v>2208</v>
      </c>
      <c r="U2290" s="308" t="s">
        <v>2208</v>
      </c>
      <c r="V2290" s="308" t="s">
        <v>2208</v>
      </c>
      <c r="W2290" s="308" t="s">
        <v>2208</v>
      </c>
      <c r="X2290" s="308" t="s">
        <v>2208</v>
      </c>
      <c r="Y2290" s="308" t="s">
        <v>2208</v>
      </c>
      <c r="Z2290" s="308" t="s">
        <v>2208</v>
      </c>
      <c r="AA2290" s="308" t="s">
        <v>2208</v>
      </c>
      <c r="AB2290" s="308" t="s">
        <v>2208</v>
      </c>
      <c r="AC2290" s="308" t="s">
        <v>2208</v>
      </c>
      <c r="AD2290" s="308" t="s">
        <v>2208</v>
      </c>
      <c r="AE2290" s="308" t="s">
        <v>2208</v>
      </c>
      <c r="AF2290" s="308" t="s">
        <v>2208</v>
      </c>
      <c r="AG2290" s="308" t="s">
        <v>2208</v>
      </c>
      <c r="AH2290" s="308" t="s">
        <v>2208</v>
      </c>
      <c r="AI2290" s="308" t="s">
        <v>2208</v>
      </c>
      <c r="AJ2290" s="308" t="s">
        <v>2208</v>
      </c>
      <c r="AK2290" s="308" t="s">
        <v>2208</v>
      </c>
    </row>
    <row r="2291" spans="2:37" x14ac:dyDescent="0.3">
      <c r="B2291" s="527"/>
      <c r="C2291" s="582" t="s">
        <v>4216</v>
      </c>
      <c r="D2291" s="308" t="s">
        <v>2208</v>
      </c>
      <c r="E2291" s="308" t="s">
        <v>2208</v>
      </c>
      <c r="F2291" s="308" t="s">
        <v>2208</v>
      </c>
      <c r="G2291" s="308" t="s">
        <v>2208</v>
      </c>
      <c r="H2291" s="308" t="s">
        <v>2208</v>
      </c>
      <c r="I2291" s="308" t="s">
        <v>2208</v>
      </c>
      <c r="J2291" s="308" t="s">
        <v>2208</v>
      </c>
      <c r="K2291" s="308" t="s">
        <v>2208</v>
      </c>
      <c r="L2291" s="308" t="s">
        <v>2208</v>
      </c>
      <c r="M2291" s="308" t="s">
        <v>2208</v>
      </c>
      <c r="N2291" s="308" t="s">
        <v>2208</v>
      </c>
      <c r="O2291" s="308" t="s">
        <v>2208</v>
      </c>
      <c r="P2291" s="308" t="s">
        <v>2208</v>
      </c>
      <c r="Q2291" s="308" t="s">
        <v>2208</v>
      </c>
      <c r="R2291" s="308" t="s">
        <v>2208</v>
      </c>
      <c r="S2291" s="308" t="s">
        <v>2208</v>
      </c>
      <c r="T2291" s="308" t="s">
        <v>2208</v>
      </c>
      <c r="U2291" s="308" t="s">
        <v>2208</v>
      </c>
      <c r="V2291" s="308" t="s">
        <v>2208</v>
      </c>
      <c r="W2291" s="308" t="s">
        <v>2208</v>
      </c>
      <c r="X2291" s="308" t="s">
        <v>2208</v>
      </c>
      <c r="Y2291" s="308" t="s">
        <v>2208</v>
      </c>
      <c r="Z2291" s="308" t="s">
        <v>2208</v>
      </c>
      <c r="AA2291" s="308" t="s">
        <v>2208</v>
      </c>
      <c r="AB2291" s="308" t="s">
        <v>2208</v>
      </c>
      <c r="AC2291" s="308" t="s">
        <v>2208</v>
      </c>
      <c r="AD2291" s="308" t="s">
        <v>2208</v>
      </c>
      <c r="AE2291" s="308" t="s">
        <v>2208</v>
      </c>
      <c r="AF2291" s="308" t="s">
        <v>2208</v>
      </c>
      <c r="AG2291" s="308" t="s">
        <v>2208</v>
      </c>
      <c r="AH2291" s="308" t="s">
        <v>2208</v>
      </c>
      <c r="AI2291" s="308" t="s">
        <v>2208</v>
      </c>
      <c r="AJ2291" s="308" t="s">
        <v>2208</v>
      </c>
      <c r="AK2291" s="308" t="s">
        <v>2208</v>
      </c>
    </row>
    <row r="2292" spans="2:37" x14ac:dyDescent="0.3">
      <c r="B2292" s="527"/>
      <c r="C2292" s="582" t="s">
        <v>4217</v>
      </c>
      <c r="D2292" s="308" t="s">
        <v>2208</v>
      </c>
      <c r="E2292" s="308" t="s">
        <v>2208</v>
      </c>
      <c r="F2292" s="308" t="s">
        <v>2208</v>
      </c>
      <c r="G2292" s="308" t="s">
        <v>2208</v>
      </c>
      <c r="H2292" s="308" t="s">
        <v>2208</v>
      </c>
      <c r="I2292" s="308" t="s">
        <v>2208</v>
      </c>
      <c r="J2292" s="308" t="s">
        <v>2208</v>
      </c>
      <c r="K2292" s="308" t="s">
        <v>2208</v>
      </c>
      <c r="L2292" s="308" t="s">
        <v>2208</v>
      </c>
      <c r="M2292" s="308" t="s">
        <v>2208</v>
      </c>
      <c r="N2292" s="308" t="s">
        <v>2208</v>
      </c>
      <c r="O2292" s="308" t="s">
        <v>2208</v>
      </c>
      <c r="P2292" s="308" t="s">
        <v>2208</v>
      </c>
      <c r="Q2292" s="308" t="s">
        <v>2208</v>
      </c>
      <c r="R2292" s="308" t="s">
        <v>2208</v>
      </c>
      <c r="S2292" s="308" t="s">
        <v>2208</v>
      </c>
      <c r="T2292" s="308" t="s">
        <v>2208</v>
      </c>
      <c r="U2292" s="308" t="s">
        <v>2208</v>
      </c>
      <c r="V2292" s="308" t="s">
        <v>2208</v>
      </c>
      <c r="W2292" s="308" t="s">
        <v>2208</v>
      </c>
      <c r="X2292" s="308" t="s">
        <v>2208</v>
      </c>
      <c r="Y2292" s="308" t="s">
        <v>2208</v>
      </c>
      <c r="Z2292" s="308" t="s">
        <v>2208</v>
      </c>
      <c r="AA2292" s="308" t="s">
        <v>2208</v>
      </c>
      <c r="AB2292" s="308" t="s">
        <v>2208</v>
      </c>
      <c r="AC2292" s="308" t="s">
        <v>2208</v>
      </c>
      <c r="AD2292" s="308" t="s">
        <v>2208</v>
      </c>
      <c r="AE2292" s="308" t="s">
        <v>2208</v>
      </c>
      <c r="AF2292" s="308" t="s">
        <v>2208</v>
      </c>
      <c r="AG2292" s="308" t="s">
        <v>2208</v>
      </c>
      <c r="AH2292" s="308" t="s">
        <v>2208</v>
      </c>
      <c r="AI2292" s="308" t="s">
        <v>2208</v>
      </c>
      <c r="AJ2292" s="308" t="s">
        <v>2208</v>
      </c>
      <c r="AK2292" s="308" t="s">
        <v>2208</v>
      </c>
    </row>
    <row r="2293" spans="2:37" x14ac:dyDescent="0.3">
      <c r="B2293" s="527"/>
      <c r="C2293" s="582" t="s">
        <v>4218</v>
      </c>
      <c r="D2293" s="308" t="s">
        <v>2208</v>
      </c>
      <c r="E2293" s="308" t="s">
        <v>2208</v>
      </c>
      <c r="F2293" s="308" t="s">
        <v>2208</v>
      </c>
      <c r="G2293" s="308" t="s">
        <v>2208</v>
      </c>
      <c r="H2293" s="308" t="s">
        <v>2208</v>
      </c>
      <c r="I2293" s="308" t="s">
        <v>2208</v>
      </c>
      <c r="J2293" s="308" t="s">
        <v>2208</v>
      </c>
      <c r="K2293" s="308" t="s">
        <v>2208</v>
      </c>
      <c r="L2293" s="308" t="s">
        <v>2208</v>
      </c>
      <c r="M2293" s="308" t="s">
        <v>2208</v>
      </c>
      <c r="N2293" s="308" t="s">
        <v>2208</v>
      </c>
      <c r="O2293" s="308" t="s">
        <v>2208</v>
      </c>
      <c r="P2293" s="308" t="s">
        <v>2208</v>
      </c>
      <c r="Q2293" s="308" t="s">
        <v>2208</v>
      </c>
      <c r="R2293" s="308" t="s">
        <v>2208</v>
      </c>
      <c r="S2293" s="308" t="s">
        <v>2208</v>
      </c>
      <c r="T2293" s="308" t="s">
        <v>2208</v>
      </c>
      <c r="U2293" s="308" t="s">
        <v>2208</v>
      </c>
      <c r="V2293" s="308" t="s">
        <v>2208</v>
      </c>
      <c r="W2293" s="308" t="s">
        <v>2208</v>
      </c>
      <c r="X2293" s="308" t="s">
        <v>2208</v>
      </c>
      <c r="Y2293" s="308" t="s">
        <v>2208</v>
      </c>
      <c r="Z2293" s="308" t="s">
        <v>2208</v>
      </c>
      <c r="AA2293" s="308" t="s">
        <v>2208</v>
      </c>
      <c r="AB2293" s="308" t="s">
        <v>2208</v>
      </c>
      <c r="AC2293" s="308" t="s">
        <v>2208</v>
      </c>
      <c r="AD2293" s="308" t="s">
        <v>2208</v>
      </c>
      <c r="AE2293" s="308" t="s">
        <v>2208</v>
      </c>
      <c r="AF2293" s="308" t="s">
        <v>2208</v>
      </c>
      <c r="AG2293" s="308" t="s">
        <v>2208</v>
      </c>
      <c r="AH2293" s="308" t="s">
        <v>2208</v>
      </c>
      <c r="AI2293" s="308" t="s">
        <v>2208</v>
      </c>
      <c r="AJ2293" s="308" t="s">
        <v>2208</v>
      </c>
      <c r="AK2293" s="308" t="s">
        <v>2208</v>
      </c>
    </row>
    <row r="2294" spans="2:37" x14ac:dyDescent="0.3">
      <c r="B2294" s="527"/>
      <c r="C2294" s="582" t="s">
        <v>2522</v>
      </c>
      <c r="D2294" s="308" t="s">
        <v>2208</v>
      </c>
      <c r="E2294" s="308" t="s">
        <v>2208</v>
      </c>
      <c r="F2294" s="308" t="s">
        <v>2208</v>
      </c>
      <c r="G2294" s="308" t="s">
        <v>2208</v>
      </c>
      <c r="H2294" s="308" t="s">
        <v>2208</v>
      </c>
      <c r="I2294" s="308" t="s">
        <v>2208</v>
      </c>
      <c r="J2294" s="308" t="s">
        <v>2208</v>
      </c>
      <c r="K2294" s="308" t="s">
        <v>2208</v>
      </c>
      <c r="L2294" s="308" t="s">
        <v>2208</v>
      </c>
      <c r="M2294" s="308" t="s">
        <v>2208</v>
      </c>
      <c r="N2294" s="308" t="s">
        <v>2208</v>
      </c>
      <c r="O2294" s="308" t="s">
        <v>2208</v>
      </c>
      <c r="P2294" s="308" t="s">
        <v>2208</v>
      </c>
      <c r="Q2294" s="308" t="s">
        <v>2208</v>
      </c>
      <c r="R2294" s="308" t="s">
        <v>2208</v>
      </c>
      <c r="S2294" s="308" t="s">
        <v>2208</v>
      </c>
      <c r="T2294" s="308" t="s">
        <v>2208</v>
      </c>
      <c r="U2294" s="308" t="s">
        <v>2208</v>
      </c>
      <c r="V2294" s="308" t="s">
        <v>2208</v>
      </c>
      <c r="W2294" s="308" t="s">
        <v>2208</v>
      </c>
      <c r="X2294" s="308" t="s">
        <v>2208</v>
      </c>
      <c r="Y2294" s="308" t="s">
        <v>2208</v>
      </c>
      <c r="Z2294" s="308" t="s">
        <v>2208</v>
      </c>
      <c r="AA2294" s="308" t="s">
        <v>2208</v>
      </c>
      <c r="AB2294" s="308" t="s">
        <v>2208</v>
      </c>
      <c r="AC2294" s="308" t="s">
        <v>2208</v>
      </c>
      <c r="AD2294" s="308" t="s">
        <v>2208</v>
      </c>
      <c r="AE2294" s="308" t="s">
        <v>2208</v>
      </c>
      <c r="AF2294" s="308" t="s">
        <v>2208</v>
      </c>
      <c r="AG2294" s="308" t="s">
        <v>2208</v>
      </c>
      <c r="AH2294" s="308" t="s">
        <v>2208</v>
      </c>
      <c r="AI2294" s="308" t="s">
        <v>2208</v>
      </c>
      <c r="AJ2294" s="308" t="s">
        <v>2208</v>
      </c>
      <c r="AK2294" s="308" t="s">
        <v>2208</v>
      </c>
    </row>
    <row r="2295" spans="2:37" x14ac:dyDescent="0.3">
      <c r="B2295" s="527"/>
      <c r="C2295" s="582" t="s">
        <v>2523</v>
      </c>
      <c r="D2295" s="308" t="s">
        <v>2208</v>
      </c>
      <c r="E2295" s="308" t="s">
        <v>2208</v>
      </c>
      <c r="F2295" s="308" t="s">
        <v>2208</v>
      </c>
      <c r="G2295" s="308" t="s">
        <v>2208</v>
      </c>
      <c r="H2295" s="308" t="s">
        <v>2208</v>
      </c>
      <c r="I2295" s="308" t="s">
        <v>2208</v>
      </c>
      <c r="J2295" s="308" t="s">
        <v>2208</v>
      </c>
      <c r="K2295" s="308" t="s">
        <v>2208</v>
      </c>
      <c r="L2295" s="308" t="s">
        <v>2208</v>
      </c>
      <c r="M2295" s="308" t="s">
        <v>2208</v>
      </c>
      <c r="N2295" s="308" t="s">
        <v>2208</v>
      </c>
      <c r="O2295" s="308" t="s">
        <v>2208</v>
      </c>
      <c r="P2295" s="308" t="s">
        <v>2208</v>
      </c>
      <c r="Q2295" s="308" t="s">
        <v>2208</v>
      </c>
      <c r="R2295" s="308" t="s">
        <v>2208</v>
      </c>
      <c r="S2295" s="308" t="s">
        <v>2208</v>
      </c>
      <c r="T2295" s="308" t="s">
        <v>2208</v>
      </c>
      <c r="U2295" s="308" t="s">
        <v>2208</v>
      </c>
      <c r="V2295" s="308" t="s">
        <v>2208</v>
      </c>
      <c r="W2295" s="308" t="s">
        <v>2208</v>
      </c>
      <c r="X2295" s="308" t="s">
        <v>2208</v>
      </c>
      <c r="Y2295" s="308" t="s">
        <v>2208</v>
      </c>
      <c r="Z2295" s="308" t="s">
        <v>2208</v>
      </c>
      <c r="AA2295" s="308" t="s">
        <v>2208</v>
      </c>
      <c r="AB2295" s="308" t="s">
        <v>2208</v>
      </c>
      <c r="AC2295" s="308" t="s">
        <v>2208</v>
      </c>
      <c r="AD2295" s="308" t="s">
        <v>2208</v>
      </c>
      <c r="AE2295" s="308" t="s">
        <v>2208</v>
      </c>
      <c r="AF2295" s="308" t="s">
        <v>2208</v>
      </c>
      <c r="AG2295" s="308" t="s">
        <v>2208</v>
      </c>
      <c r="AH2295" s="308" t="s">
        <v>2208</v>
      </c>
      <c r="AI2295" s="308" t="s">
        <v>2208</v>
      </c>
      <c r="AJ2295" s="308" t="s">
        <v>2208</v>
      </c>
      <c r="AK2295" s="308" t="s">
        <v>2208</v>
      </c>
    </row>
    <row r="2296" spans="2:37" x14ac:dyDescent="0.3">
      <c r="B2296" s="527"/>
      <c r="C2296" s="582" t="s">
        <v>2524</v>
      </c>
      <c r="D2296" s="308" t="s">
        <v>2208</v>
      </c>
      <c r="E2296" s="308" t="s">
        <v>2208</v>
      </c>
      <c r="F2296" s="308" t="s">
        <v>2208</v>
      </c>
      <c r="G2296" s="308" t="s">
        <v>2208</v>
      </c>
      <c r="H2296" s="308" t="s">
        <v>2208</v>
      </c>
      <c r="I2296" s="308" t="s">
        <v>2208</v>
      </c>
      <c r="J2296" s="308" t="s">
        <v>2208</v>
      </c>
      <c r="K2296" s="308" t="s">
        <v>2208</v>
      </c>
      <c r="L2296" s="308" t="s">
        <v>2208</v>
      </c>
      <c r="M2296" s="308" t="s">
        <v>2208</v>
      </c>
      <c r="N2296" s="308" t="s">
        <v>2208</v>
      </c>
      <c r="O2296" s="308" t="s">
        <v>2208</v>
      </c>
      <c r="P2296" s="308" t="s">
        <v>2208</v>
      </c>
      <c r="Q2296" s="308" t="s">
        <v>2208</v>
      </c>
      <c r="R2296" s="308" t="s">
        <v>2208</v>
      </c>
      <c r="S2296" s="308" t="s">
        <v>2208</v>
      </c>
      <c r="T2296" s="308" t="s">
        <v>2208</v>
      </c>
      <c r="U2296" s="308" t="s">
        <v>2208</v>
      </c>
      <c r="V2296" s="308" t="s">
        <v>2208</v>
      </c>
      <c r="W2296" s="308" t="s">
        <v>2208</v>
      </c>
      <c r="X2296" s="308" t="s">
        <v>2208</v>
      </c>
      <c r="Y2296" s="308" t="s">
        <v>2208</v>
      </c>
      <c r="Z2296" s="308" t="s">
        <v>2208</v>
      </c>
      <c r="AA2296" s="308" t="s">
        <v>2208</v>
      </c>
      <c r="AB2296" s="308" t="s">
        <v>2208</v>
      </c>
      <c r="AC2296" s="308" t="s">
        <v>2208</v>
      </c>
      <c r="AD2296" s="308" t="s">
        <v>2208</v>
      </c>
      <c r="AE2296" s="308" t="s">
        <v>2208</v>
      </c>
      <c r="AF2296" s="308" t="s">
        <v>2208</v>
      </c>
      <c r="AG2296" s="308" t="s">
        <v>2208</v>
      </c>
      <c r="AH2296" s="308" t="s">
        <v>2208</v>
      </c>
      <c r="AI2296" s="308" t="s">
        <v>2208</v>
      </c>
      <c r="AJ2296" s="308" t="s">
        <v>2208</v>
      </c>
      <c r="AK2296" s="308" t="s">
        <v>2208</v>
      </c>
    </row>
    <row r="2297" spans="2:37" x14ac:dyDescent="0.3">
      <c r="B2297" s="527"/>
      <c r="C2297" s="582" t="s">
        <v>2525</v>
      </c>
      <c r="D2297" s="308" t="s">
        <v>2208</v>
      </c>
      <c r="E2297" s="308" t="s">
        <v>2208</v>
      </c>
      <c r="F2297" s="308" t="s">
        <v>2208</v>
      </c>
      <c r="G2297" s="308" t="s">
        <v>2208</v>
      </c>
      <c r="H2297" s="308" t="s">
        <v>2208</v>
      </c>
      <c r="I2297" s="308" t="s">
        <v>2208</v>
      </c>
      <c r="J2297" s="308" t="s">
        <v>2208</v>
      </c>
      <c r="K2297" s="308" t="s">
        <v>2208</v>
      </c>
      <c r="L2297" s="308" t="s">
        <v>2208</v>
      </c>
      <c r="M2297" s="308" t="s">
        <v>2208</v>
      </c>
      <c r="N2297" s="308" t="s">
        <v>2208</v>
      </c>
      <c r="O2297" s="308" t="s">
        <v>2208</v>
      </c>
      <c r="P2297" s="308" t="s">
        <v>2208</v>
      </c>
      <c r="Q2297" s="308" t="s">
        <v>2208</v>
      </c>
      <c r="R2297" s="308" t="s">
        <v>2208</v>
      </c>
      <c r="S2297" s="308" t="s">
        <v>2208</v>
      </c>
      <c r="T2297" s="308" t="s">
        <v>2208</v>
      </c>
      <c r="U2297" s="308" t="s">
        <v>2208</v>
      </c>
      <c r="V2297" s="308" t="s">
        <v>2208</v>
      </c>
      <c r="W2297" s="308" t="s">
        <v>2208</v>
      </c>
      <c r="X2297" s="308" t="s">
        <v>2208</v>
      </c>
      <c r="Y2297" s="308" t="s">
        <v>2208</v>
      </c>
      <c r="Z2297" s="308" t="s">
        <v>2208</v>
      </c>
      <c r="AA2297" s="308" t="s">
        <v>2208</v>
      </c>
      <c r="AB2297" s="308" t="s">
        <v>2208</v>
      </c>
      <c r="AC2297" s="308" t="s">
        <v>2208</v>
      </c>
      <c r="AD2297" s="308" t="s">
        <v>2208</v>
      </c>
      <c r="AE2297" s="308" t="s">
        <v>2208</v>
      </c>
      <c r="AF2297" s="308" t="s">
        <v>2208</v>
      </c>
      <c r="AG2297" s="308" t="s">
        <v>2208</v>
      </c>
      <c r="AH2297" s="308" t="s">
        <v>2208</v>
      </c>
      <c r="AI2297" s="308" t="s">
        <v>2208</v>
      </c>
      <c r="AJ2297" s="308" t="s">
        <v>2208</v>
      </c>
      <c r="AK2297" s="308" t="s">
        <v>2208</v>
      </c>
    </row>
    <row r="2298" spans="2:37" x14ac:dyDescent="0.3">
      <c r="B2298" s="527"/>
      <c r="C2298" s="925" t="s">
        <v>4219</v>
      </c>
      <c r="D2298" s="308" t="s">
        <v>2208</v>
      </c>
      <c r="E2298" s="308" t="s">
        <v>2208</v>
      </c>
      <c r="F2298" s="308" t="s">
        <v>2208</v>
      </c>
      <c r="G2298" s="308" t="s">
        <v>2208</v>
      </c>
      <c r="H2298" s="308" t="s">
        <v>2208</v>
      </c>
      <c r="I2298" s="308" t="s">
        <v>2208</v>
      </c>
      <c r="J2298" s="308" t="s">
        <v>2208</v>
      </c>
      <c r="K2298" s="308" t="s">
        <v>2208</v>
      </c>
      <c r="L2298" s="308" t="s">
        <v>2208</v>
      </c>
      <c r="M2298" s="308" t="s">
        <v>2208</v>
      </c>
      <c r="N2298" s="308" t="s">
        <v>2208</v>
      </c>
      <c r="O2298" s="308" t="s">
        <v>2208</v>
      </c>
      <c r="P2298" s="308" t="s">
        <v>2208</v>
      </c>
      <c r="Q2298" s="308" t="s">
        <v>2208</v>
      </c>
      <c r="R2298" s="308" t="s">
        <v>2208</v>
      </c>
      <c r="S2298" s="308" t="s">
        <v>2208</v>
      </c>
      <c r="T2298" s="308" t="s">
        <v>2208</v>
      </c>
      <c r="U2298" s="308" t="s">
        <v>2208</v>
      </c>
      <c r="V2298" s="308" t="s">
        <v>2208</v>
      </c>
      <c r="W2298" s="308" t="s">
        <v>2208</v>
      </c>
      <c r="X2298" s="308" t="s">
        <v>2208</v>
      </c>
      <c r="Y2298" s="308" t="s">
        <v>2208</v>
      </c>
      <c r="Z2298" s="308" t="s">
        <v>2208</v>
      </c>
      <c r="AA2298" s="308" t="s">
        <v>2208</v>
      </c>
      <c r="AB2298" s="308" t="s">
        <v>2208</v>
      </c>
      <c r="AC2298" s="308" t="s">
        <v>2208</v>
      </c>
      <c r="AD2298" s="308" t="s">
        <v>2208</v>
      </c>
      <c r="AE2298" s="308" t="s">
        <v>2208</v>
      </c>
      <c r="AF2298" s="308" t="s">
        <v>2208</v>
      </c>
      <c r="AG2298" s="308" t="s">
        <v>2208</v>
      </c>
      <c r="AH2298" s="308" t="s">
        <v>2208</v>
      </c>
      <c r="AI2298" s="308" t="s">
        <v>2208</v>
      </c>
      <c r="AJ2298" s="308" t="s">
        <v>2208</v>
      </c>
      <c r="AK2298" s="308" t="s">
        <v>2208</v>
      </c>
    </row>
    <row r="2299" spans="2:37" x14ac:dyDescent="0.3">
      <c r="B2299" s="527"/>
      <c r="C2299" s="925" t="s">
        <v>4220</v>
      </c>
      <c r="D2299" s="308" t="s">
        <v>2208</v>
      </c>
      <c r="E2299" s="308" t="s">
        <v>2208</v>
      </c>
      <c r="F2299" s="308" t="s">
        <v>2208</v>
      </c>
      <c r="G2299" s="308" t="s">
        <v>2208</v>
      </c>
      <c r="H2299" s="308" t="s">
        <v>2208</v>
      </c>
      <c r="I2299" s="308" t="s">
        <v>2208</v>
      </c>
      <c r="J2299" s="308" t="s">
        <v>2208</v>
      </c>
      <c r="K2299" s="308" t="s">
        <v>2208</v>
      </c>
      <c r="L2299" s="308" t="s">
        <v>2208</v>
      </c>
      <c r="M2299" s="308" t="s">
        <v>2208</v>
      </c>
      <c r="N2299" s="308" t="s">
        <v>2208</v>
      </c>
      <c r="O2299" s="308" t="s">
        <v>2208</v>
      </c>
      <c r="P2299" s="308" t="s">
        <v>2208</v>
      </c>
      <c r="Q2299" s="308" t="s">
        <v>2208</v>
      </c>
      <c r="R2299" s="308" t="s">
        <v>2208</v>
      </c>
      <c r="S2299" s="308" t="s">
        <v>2208</v>
      </c>
      <c r="T2299" s="308" t="s">
        <v>2208</v>
      </c>
      <c r="U2299" s="308" t="s">
        <v>2208</v>
      </c>
      <c r="V2299" s="308" t="s">
        <v>2208</v>
      </c>
      <c r="W2299" s="308" t="s">
        <v>2208</v>
      </c>
      <c r="X2299" s="308" t="s">
        <v>2208</v>
      </c>
      <c r="Y2299" s="308" t="s">
        <v>2208</v>
      </c>
      <c r="Z2299" s="308" t="s">
        <v>2208</v>
      </c>
      <c r="AA2299" s="308" t="s">
        <v>2208</v>
      </c>
      <c r="AB2299" s="308" t="s">
        <v>2208</v>
      </c>
      <c r="AC2299" s="308" t="s">
        <v>2208</v>
      </c>
      <c r="AD2299" s="308" t="s">
        <v>2208</v>
      </c>
      <c r="AE2299" s="308" t="s">
        <v>2208</v>
      </c>
      <c r="AF2299" s="308" t="s">
        <v>2208</v>
      </c>
      <c r="AG2299" s="308" t="s">
        <v>2208</v>
      </c>
      <c r="AH2299" s="308" t="s">
        <v>2208</v>
      </c>
      <c r="AI2299" s="308" t="s">
        <v>2208</v>
      </c>
      <c r="AJ2299" s="308" t="s">
        <v>2208</v>
      </c>
      <c r="AK2299" s="308" t="s">
        <v>2208</v>
      </c>
    </row>
    <row r="2300" spans="2:37" x14ac:dyDescent="0.3">
      <c r="B2300" s="527"/>
      <c r="C2300" s="582" t="s">
        <v>2526</v>
      </c>
      <c r="D2300" s="308" t="s">
        <v>2208</v>
      </c>
      <c r="E2300" s="308" t="s">
        <v>2208</v>
      </c>
      <c r="F2300" s="308" t="s">
        <v>2208</v>
      </c>
      <c r="G2300" s="308" t="s">
        <v>2208</v>
      </c>
      <c r="H2300" s="308" t="s">
        <v>2208</v>
      </c>
      <c r="I2300" s="308" t="s">
        <v>2208</v>
      </c>
      <c r="J2300" s="308" t="s">
        <v>2208</v>
      </c>
      <c r="K2300" s="308" t="s">
        <v>2208</v>
      </c>
      <c r="L2300" s="308" t="s">
        <v>2208</v>
      </c>
      <c r="M2300" s="308" t="s">
        <v>2208</v>
      </c>
      <c r="N2300" s="308" t="s">
        <v>2208</v>
      </c>
      <c r="O2300" s="308" t="s">
        <v>2208</v>
      </c>
      <c r="P2300" s="308" t="s">
        <v>2208</v>
      </c>
      <c r="Q2300" s="308" t="s">
        <v>2208</v>
      </c>
      <c r="R2300" s="308" t="s">
        <v>2208</v>
      </c>
      <c r="S2300" s="308" t="s">
        <v>2208</v>
      </c>
      <c r="T2300" s="308" t="s">
        <v>2208</v>
      </c>
      <c r="U2300" s="308" t="s">
        <v>2208</v>
      </c>
      <c r="V2300" s="308" t="s">
        <v>2208</v>
      </c>
      <c r="W2300" s="308" t="s">
        <v>2208</v>
      </c>
      <c r="X2300" s="308" t="s">
        <v>2208</v>
      </c>
      <c r="Y2300" s="308" t="s">
        <v>2208</v>
      </c>
      <c r="Z2300" s="308" t="s">
        <v>2208</v>
      </c>
      <c r="AA2300" s="308" t="s">
        <v>2208</v>
      </c>
      <c r="AB2300" s="308" t="s">
        <v>2208</v>
      </c>
      <c r="AC2300" s="308" t="s">
        <v>2208</v>
      </c>
      <c r="AD2300" s="308" t="s">
        <v>2208</v>
      </c>
      <c r="AE2300" s="308" t="s">
        <v>2208</v>
      </c>
      <c r="AF2300" s="308" t="s">
        <v>2208</v>
      </c>
      <c r="AG2300" s="308" t="s">
        <v>2208</v>
      </c>
      <c r="AH2300" s="308" t="s">
        <v>2208</v>
      </c>
      <c r="AI2300" s="308" t="s">
        <v>2208</v>
      </c>
      <c r="AJ2300" s="308" t="s">
        <v>2208</v>
      </c>
      <c r="AK2300" s="308" t="s">
        <v>2208</v>
      </c>
    </row>
    <row r="2301" spans="2:37" x14ac:dyDescent="0.3">
      <c r="B2301" s="527"/>
      <c r="C2301" s="582" t="s">
        <v>2527</v>
      </c>
      <c r="D2301" s="308" t="s">
        <v>2208</v>
      </c>
      <c r="E2301" s="308" t="s">
        <v>2208</v>
      </c>
      <c r="F2301" s="308" t="s">
        <v>2208</v>
      </c>
      <c r="G2301" s="308" t="s">
        <v>2208</v>
      </c>
      <c r="H2301" s="308" t="s">
        <v>2208</v>
      </c>
      <c r="I2301" s="308" t="s">
        <v>2208</v>
      </c>
      <c r="J2301" s="308" t="s">
        <v>2208</v>
      </c>
      <c r="K2301" s="308" t="s">
        <v>2208</v>
      </c>
      <c r="L2301" s="308" t="s">
        <v>2208</v>
      </c>
      <c r="M2301" s="308" t="s">
        <v>2208</v>
      </c>
      <c r="N2301" s="308" t="s">
        <v>2208</v>
      </c>
      <c r="O2301" s="308" t="s">
        <v>2208</v>
      </c>
      <c r="P2301" s="308" t="s">
        <v>2208</v>
      </c>
      <c r="Q2301" s="308" t="s">
        <v>2208</v>
      </c>
      <c r="R2301" s="308" t="s">
        <v>2208</v>
      </c>
      <c r="S2301" s="308" t="s">
        <v>2208</v>
      </c>
      <c r="T2301" s="308" t="s">
        <v>2208</v>
      </c>
      <c r="U2301" s="308" t="s">
        <v>2208</v>
      </c>
      <c r="V2301" s="308" t="s">
        <v>2208</v>
      </c>
      <c r="W2301" s="308" t="s">
        <v>2208</v>
      </c>
      <c r="X2301" s="308" t="s">
        <v>2208</v>
      </c>
      <c r="Y2301" s="308" t="s">
        <v>2208</v>
      </c>
      <c r="Z2301" s="308" t="s">
        <v>2208</v>
      </c>
      <c r="AA2301" s="308" t="s">
        <v>2208</v>
      </c>
      <c r="AB2301" s="308" t="s">
        <v>2208</v>
      </c>
      <c r="AC2301" s="308" t="s">
        <v>2208</v>
      </c>
      <c r="AD2301" s="308" t="s">
        <v>2208</v>
      </c>
      <c r="AE2301" s="308" t="s">
        <v>2208</v>
      </c>
      <c r="AF2301" s="308" t="s">
        <v>2208</v>
      </c>
      <c r="AG2301" s="308" t="s">
        <v>2208</v>
      </c>
      <c r="AH2301" s="308" t="s">
        <v>2208</v>
      </c>
      <c r="AI2301" s="308" t="s">
        <v>2208</v>
      </c>
      <c r="AJ2301" s="308" t="s">
        <v>2208</v>
      </c>
      <c r="AK2301" s="308" t="s">
        <v>2208</v>
      </c>
    </row>
    <row r="2302" spans="2:37" x14ac:dyDescent="0.3">
      <c r="B2302" s="527"/>
      <c r="C2302" s="582" t="s">
        <v>2528</v>
      </c>
      <c r="D2302" s="308" t="s">
        <v>2208</v>
      </c>
      <c r="E2302" s="308" t="s">
        <v>2208</v>
      </c>
      <c r="F2302" s="308" t="s">
        <v>2208</v>
      </c>
      <c r="G2302" s="308" t="s">
        <v>2208</v>
      </c>
      <c r="H2302" s="308" t="s">
        <v>2208</v>
      </c>
      <c r="I2302" s="308" t="s">
        <v>2208</v>
      </c>
      <c r="J2302" s="308" t="s">
        <v>2208</v>
      </c>
      <c r="K2302" s="308" t="s">
        <v>2208</v>
      </c>
      <c r="L2302" s="308" t="s">
        <v>2208</v>
      </c>
      <c r="M2302" s="308" t="s">
        <v>2208</v>
      </c>
      <c r="N2302" s="308" t="s">
        <v>2208</v>
      </c>
      <c r="O2302" s="308" t="s">
        <v>2208</v>
      </c>
      <c r="P2302" s="308" t="s">
        <v>2208</v>
      </c>
      <c r="Q2302" s="308" t="s">
        <v>2208</v>
      </c>
      <c r="R2302" s="308" t="s">
        <v>2208</v>
      </c>
      <c r="S2302" s="308" t="s">
        <v>2208</v>
      </c>
      <c r="T2302" s="308" t="s">
        <v>2208</v>
      </c>
      <c r="U2302" s="308" t="s">
        <v>2208</v>
      </c>
      <c r="V2302" s="308" t="s">
        <v>2208</v>
      </c>
      <c r="W2302" s="308" t="s">
        <v>2208</v>
      </c>
      <c r="X2302" s="308" t="s">
        <v>2208</v>
      </c>
      <c r="Y2302" s="308" t="s">
        <v>2208</v>
      </c>
      <c r="Z2302" s="308" t="s">
        <v>2208</v>
      </c>
      <c r="AA2302" s="308" t="s">
        <v>2208</v>
      </c>
      <c r="AB2302" s="308" t="s">
        <v>2208</v>
      </c>
      <c r="AC2302" s="308" t="s">
        <v>2208</v>
      </c>
      <c r="AD2302" s="308" t="s">
        <v>2208</v>
      </c>
      <c r="AE2302" s="308" t="s">
        <v>2208</v>
      </c>
      <c r="AF2302" s="308" t="s">
        <v>2208</v>
      </c>
      <c r="AG2302" s="308" t="s">
        <v>2208</v>
      </c>
      <c r="AH2302" s="308" t="s">
        <v>2208</v>
      </c>
      <c r="AI2302" s="308" t="s">
        <v>2208</v>
      </c>
      <c r="AJ2302" s="308" t="s">
        <v>2208</v>
      </c>
      <c r="AK2302" s="308" t="s">
        <v>2208</v>
      </c>
    </row>
    <row r="2303" spans="2:37" x14ac:dyDescent="0.3">
      <c r="B2303" s="527"/>
      <c r="C2303" s="582" t="s">
        <v>2529</v>
      </c>
      <c r="D2303" s="308" t="s">
        <v>2208</v>
      </c>
      <c r="E2303" s="308" t="s">
        <v>2208</v>
      </c>
      <c r="F2303" s="308" t="s">
        <v>2208</v>
      </c>
      <c r="G2303" s="308" t="s">
        <v>2208</v>
      </c>
      <c r="H2303" s="308" t="s">
        <v>2208</v>
      </c>
      <c r="I2303" s="308" t="s">
        <v>2208</v>
      </c>
      <c r="J2303" s="308" t="s">
        <v>2208</v>
      </c>
      <c r="K2303" s="308" t="s">
        <v>2208</v>
      </c>
      <c r="L2303" s="308" t="s">
        <v>2208</v>
      </c>
      <c r="M2303" s="308" t="s">
        <v>2208</v>
      </c>
      <c r="N2303" s="308" t="s">
        <v>2208</v>
      </c>
      <c r="O2303" s="308" t="s">
        <v>2208</v>
      </c>
      <c r="P2303" s="308" t="s">
        <v>2208</v>
      </c>
      <c r="Q2303" s="308" t="s">
        <v>2208</v>
      </c>
      <c r="R2303" s="308" t="s">
        <v>2208</v>
      </c>
      <c r="S2303" s="308" t="s">
        <v>2208</v>
      </c>
      <c r="T2303" s="308" t="s">
        <v>2208</v>
      </c>
      <c r="U2303" s="308" t="s">
        <v>2208</v>
      </c>
      <c r="V2303" s="308" t="s">
        <v>2208</v>
      </c>
      <c r="W2303" s="308" t="s">
        <v>2208</v>
      </c>
      <c r="X2303" s="308" t="s">
        <v>2208</v>
      </c>
      <c r="Y2303" s="308" t="s">
        <v>2208</v>
      </c>
      <c r="Z2303" s="308" t="s">
        <v>2208</v>
      </c>
      <c r="AA2303" s="308" t="s">
        <v>2208</v>
      </c>
      <c r="AB2303" s="308" t="s">
        <v>2208</v>
      </c>
      <c r="AC2303" s="308" t="s">
        <v>2208</v>
      </c>
      <c r="AD2303" s="308" t="s">
        <v>2208</v>
      </c>
      <c r="AE2303" s="308" t="s">
        <v>2208</v>
      </c>
      <c r="AF2303" s="308" t="s">
        <v>2208</v>
      </c>
      <c r="AG2303" s="308" t="s">
        <v>2208</v>
      </c>
      <c r="AH2303" s="308" t="s">
        <v>2208</v>
      </c>
      <c r="AI2303" s="308" t="s">
        <v>2208</v>
      </c>
      <c r="AJ2303" s="308" t="s">
        <v>2208</v>
      </c>
      <c r="AK2303" s="308" t="s">
        <v>2208</v>
      </c>
    </row>
    <row r="2304" spans="2:37" x14ac:dyDescent="0.3">
      <c r="B2304" s="527"/>
      <c r="C2304" s="582" t="s">
        <v>2530</v>
      </c>
      <c r="D2304" s="308" t="s">
        <v>2208</v>
      </c>
      <c r="E2304" s="308" t="s">
        <v>2208</v>
      </c>
      <c r="F2304" s="308" t="s">
        <v>2208</v>
      </c>
      <c r="G2304" s="308" t="s">
        <v>2208</v>
      </c>
      <c r="H2304" s="308" t="s">
        <v>2208</v>
      </c>
      <c r="I2304" s="308" t="s">
        <v>2208</v>
      </c>
      <c r="J2304" s="308" t="s">
        <v>2208</v>
      </c>
      <c r="K2304" s="308" t="s">
        <v>2208</v>
      </c>
      <c r="L2304" s="308" t="s">
        <v>2208</v>
      </c>
      <c r="M2304" s="308" t="s">
        <v>2208</v>
      </c>
      <c r="N2304" s="308" t="s">
        <v>2208</v>
      </c>
      <c r="O2304" s="308" t="s">
        <v>2208</v>
      </c>
      <c r="P2304" s="308" t="s">
        <v>2208</v>
      </c>
      <c r="Q2304" s="308" t="s">
        <v>2208</v>
      </c>
      <c r="R2304" s="308" t="s">
        <v>2208</v>
      </c>
      <c r="S2304" s="308" t="s">
        <v>2208</v>
      </c>
      <c r="T2304" s="308" t="s">
        <v>2208</v>
      </c>
      <c r="U2304" s="308" t="s">
        <v>2208</v>
      </c>
      <c r="V2304" s="308" t="s">
        <v>2208</v>
      </c>
      <c r="W2304" s="308" t="s">
        <v>2208</v>
      </c>
      <c r="X2304" s="308" t="s">
        <v>2208</v>
      </c>
      <c r="Y2304" s="308" t="s">
        <v>2208</v>
      </c>
      <c r="Z2304" s="308" t="s">
        <v>2208</v>
      </c>
      <c r="AA2304" s="308" t="s">
        <v>2208</v>
      </c>
      <c r="AB2304" s="308" t="s">
        <v>2208</v>
      </c>
      <c r="AC2304" s="308" t="s">
        <v>2208</v>
      </c>
      <c r="AD2304" s="308" t="s">
        <v>2208</v>
      </c>
      <c r="AE2304" s="308" t="s">
        <v>2208</v>
      </c>
      <c r="AF2304" s="308" t="s">
        <v>2208</v>
      </c>
      <c r="AG2304" s="308" t="s">
        <v>2208</v>
      </c>
      <c r="AH2304" s="308" t="s">
        <v>2208</v>
      </c>
      <c r="AI2304" s="308" t="s">
        <v>2208</v>
      </c>
      <c r="AJ2304" s="308" t="s">
        <v>2208</v>
      </c>
      <c r="AK2304" s="308" t="s">
        <v>2208</v>
      </c>
    </row>
    <row r="2305" spans="2:37" x14ac:dyDescent="0.3">
      <c r="B2305" s="527"/>
      <c r="C2305" s="582" t="s">
        <v>2531</v>
      </c>
      <c r="D2305" s="308" t="s">
        <v>2208</v>
      </c>
      <c r="E2305" s="308" t="s">
        <v>2208</v>
      </c>
      <c r="F2305" s="308" t="s">
        <v>2208</v>
      </c>
      <c r="G2305" s="308" t="s">
        <v>2208</v>
      </c>
      <c r="H2305" s="308" t="s">
        <v>2208</v>
      </c>
      <c r="I2305" s="308" t="s">
        <v>2208</v>
      </c>
      <c r="J2305" s="308" t="s">
        <v>2208</v>
      </c>
      <c r="K2305" s="308" t="s">
        <v>2208</v>
      </c>
      <c r="L2305" s="308" t="s">
        <v>2208</v>
      </c>
      <c r="M2305" s="308" t="s">
        <v>2208</v>
      </c>
      <c r="N2305" s="308" t="s">
        <v>2208</v>
      </c>
      <c r="O2305" s="308" t="s">
        <v>2208</v>
      </c>
      <c r="P2305" s="308" t="s">
        <v>2208</v>
      </c>
      <c r="Q2305" s="308" t="s">
        <v>2208</v>
      </c>
      <c r="R2305" s="308" t="s">
        <v>2208</v>
      </c>
      <c r="S2305" s="308" t="s">
        <v>2208</v>
      </c>
      <c r="T2305" s="308" t="s">
        <v>2208</v>
      </c>
      <c r="U2305" s="308" t="s">
        <v>2208</v>
      </c>
      <c r="V2305" s="308" t="s">
        <v>2208</v>
      </c>
      <c r="W2305" s="308" t="s">
        <v>2208</v>
      </c>
      <c r="X2305" s="308" t="s">
        <v>2208</v>
      </c>
      <c r="Y2305" s="308" t="s">
        <v>2208</v>
      </c>
      <c r="Z2305" s="308" t="s">
        <v>2208</v>
      </c>
      <c r="AA2305" s="308" t="s">
        <v>2208</v>
      </c>
      <c r="AB2305" s="308" t="s">
        <v>2208</v>
      </c>
      <c r="AC2305" s="308" t="s">
        <v>2208</v>
      </c>
      <c r="AD2305" s="308" t="s">
        <v>2208</v>
      </c>
      <c r="AE2305" s="308" t="s">
        <v>2208</v>
      </c>
      <c r="AF2305" s="308" t="s">
        <v>2208</v>
      </c>
      <c r="AG2305" s="308" t="s">
        <v>2208</v>
      </c>
      <c r="AH2305" s="308" t="s">
        <v>2208</v>
      </c>
      <c r="AI2305" s="308" t="s">
        <v>2208</v>
      </c>
      <c r="AJ2305" s="308" t="s">
        <v>2208</v>
      </c>
      <c r="AK2305" s="308" t="s">
        <v>2208</v>
      </c>
    </row>
    <row r="2306" spans="2:37" x14ac:dyDescent="0.3">
      <c r="B2306" s="527"/>
      <c r="C2306" s="582" t="s">
        <v>2532</v>
      </c>
      <c r="D2306" s="308" t="s">
        <v>2208</v>
      </c>
      <c r="E2306" s="308" t="s">
        <v>2208</v>
      </c>
      <c r="F2306" s="308" t="s">
        <v>2208</v>
      </c>
      <c r="G2306" s="308" t="s">
        <v>2208</v>
      </c>
      <c r="H2306" s="308" t="s">
        <v>2208</v>
      </c>
      <c r="I2306" s="308" t="s">
        <v>2208</v>
      </c>
      <c r="J2306" s="308" t="s">
        <v>2208</v>
      </c>
      <c r="K2306" s="308" t="s">
        <v>2208</v>
      </c>
      <c r="L2306" s="308" t="s">
        <v>2208</v>
      </c>
      <c r="M2306" s="308" t="s">
        <v>2208</v>
      </c>
      <c r="N2306" s="308" t="s">
        <v>2208</v>
      </c>
      <c r="O2306" s="308" t="s">
        <v>2208</v>
      </c>
      <c r="P2306" s="308" t="s">
        <v>2208</v>
      </c>
      <c r="Q2306" s="308" t="s">
        <v>2208</v>
      </c>
      <c r="R2306" s="308" t="s">
        <v>2208</v>
      </c>
      <c r="S2306" s="308" t="s">
        <v>2208</v>
      </c>
      <c r="T2306" s="308" t="s">
        <v>2208</v>
      </c>
      <c r="U2306" s="308" t="s">
        <v>2208</v>
      </c>
      <c r="V2306" s="308" t="s">
        <v>2208</v>
      </c>
      <c r="W2306" s="308" t="s">
        <v>2208</v>
      </c>
      <c r="X2306" s="308" t="s">
        <v>2208</v>
      </c>
      <c r="Y2306" s="308" t="s">
        <v>2208</v>
      </c>
      <c r="Z2306" s="308" t="s">
        <v>2208</v>
      </c>
      <c r="AA2306" s="308" t="s">
        <v>2208</v>
      </c>
      <c r="AB2306" s="308" t="s">
        <v>2208</v>
      </c>
      <c r="AC2306" s="308" t="s">
        <v>2208</v>
      </c>
      <c r="AD2306" s="308" t="s">
        <v>2208</v>
      </c>
      <c r="AE2306" s="308" t="s">
        <v>2208</v>
      </c>
      <c r="AF2306" s="308" t="s">
        <v>2208</v>
      </c>
      <c r="AG2306" s="308" t="s">
        <v>2208</v>
      </c>
      <c r="AH2306" s="308" t="s">
        <v>2208</v>
      </c>
      <c r="AI2306" s="308" t="s">
        <v>2208</v>
      </c>
      <c r="AJ2306" s="308" t="s">
        <v>2208</v>
      </c>
      <c r="AK2306" s="308" t="s">
        <v>2208</v>
      </c>
    </row>
    <row r="2307" spans="2:37" x14ac:dyDescent="0.3">
      <c r="B2307" s="527"/>
      <c r="C2307" s="582" t="s">
        <v>2533</v>
      </c>
      <c r="D2307" s="308" t="s">
        <v>2208</v>
      </c>
      <c r="E2307" s="308" t="s">
        <v>2208</v>
      </c>
      <c r="F2307" s="308" t="s">
        <v>2208</v>
      </c>
      <c r="G2307" s="308" t="s">
        <v>2208</v>
      </c>
      <c r="H2307" s="308" t="s">
        <v>2208</v>
      </c>
      <c r="I2307" s="308" t="s">
        <v>2208</v>
      </c>
      <c r="J2307" s="308" t="s">
        <v>2208</v>
      </c>
      <c r="K2307" s="308" t="s">
        <v>2208</v>
      </c>
      <c r="L2307" s="308" t="s">
        <v>2208</v>
      </c>
      <c r="M2307" s="308" t="s">
        <v>2208</v>
      </c>
      <c r="N2307" s="308" t="s">
        <v>2208</v>
      </c>
      <c r="O2307" s="308" t="s">
        <v>2208</v>
      </c>
      <c r="P2307" s="308" t="s">
        <v>2208</v>
      </c>
      <c r="Q2307" s="308" t="s">
        <v>2208</v>
      </c>
      <c r="R2307" s="308" t="s">
        <v>2208</v>
      </c>
      <c r="S2307" s="308" t="s">
        <v>2208</v>
      </c>
      <c r="T2307" s="308" t="s">
        <v>2208</v>
      </c>
      <c r="U2307" s="308" t="s">
        <v>2208</v>
      </c>
      <c r="V2307" s="308" t="s">
        <v>2208</v>
      </c>
      <c r="W2307" s="308" t="s">
        <v>2208</v>
      </c>
      <c r="X2307" s="308" t="s">
        <v>2208</v>
      </c>
      <c r="Y2307" s="308" t="s">
        <v>2208</v>
      </c>
      <c r="Z2307" s="308" t="s">
        <v>2208</v>
      </c>
      <c r="AA2307" s="308" t="s">
        <v>2208</v>
      </c>
      <c r="AB2307" s="308" t="s">
        <v>2208</v>
      </c>
      <c r="AC2307" s="308" t="s">
        <v>2208</v>
      </c>
      <c r="AD2307" s="308" t="s">
        <v>2208</v>
      </c>
      <c r="AE2307" s="308" t="s">
        <v>2208</v>
      </c>
      <c r="AF2307" s="308" t="s">
        <v>2208</v>
      </c>
      <c r="AG2307" s="308" t="s">
        <v>2208</v>
      </c>
      <c r="AH2307" s="308" t="s">
        <v>2208</v>
      </c>
      <c r="AI2307" s="308" t="s">
        <v>2208</v>
      </c>
      <c r="AJ2307" s="308" t="s">
        <v>2208</v>
      </c>
      <c r="AK2307" s="308" t="s">
        <v>2208</v>
      </c>
    </row>
    <row r="2308" spans="2:37" x14ac:dyDescent="0.3">
      <c r="B2308" s="527"/>
      <c r="C2308" s="582" t="s">
        <v>2534</v>
      </c>
      <c r="D2308" s="308" t="s">
        <v>2208</v>
      </c>
      <c r="E2308" s="308" t="s">
        <v>2208</v>
      </c>
      <c r="F2308" s="308" t="s">
        <v>2208</v>
      </c>
      <c r="G2308" s="308" t="s">
        <v>2208</v>
      </c>
      <c r="H2308" s="308" t="s">
        <v>2208</v>
      </c>
      <c r="I2308" s="308" t="s">
        <v>2208</v>
      </c>
      <c r="J2308" s="308" t="s">
        <v>2208</v>
      </c>
      <c r="K2308" s="308" t="s">
        <v>2208</v>
      </c>
      <c r="L2308" s="308" t="s">
        <v>2208</v>
      </c>
      <c r="M2308" s="308" t="s">
        <v>2208</v>
      </c>
      <c r="N2308" s="308" t="s">
        <v>2208</v>
      </c>
      <c r="O2308" s="308" t="s">
        <v>2208</v>
      </c>
      <c r="P2308" s="308" t="s">
        <v>2208</v>
      </c>
      <c r="Q2308" s="308" t="s">
        <v>2208</v>
      </c>
      <c r="R2308" s="308" t="s">
        <v>2208</v>
      </c>
      <c r="S2308" s="308" t="s">
        <v>2208</v>
      </c>
      <c r="T2308" s="308" t="s">
        <v>2208</v>
      </c>
      <c r="U2308" s="308" t="s">
        <v>2208</v>
      </c>
      <c r="V2308" s="308" t="s">
        <v>2208</v>
      </c>
      <c r="W2308" s="308" t="s">
        <v>2208</v>
      </c>
      <c r="X2308" s="308" t="s">
        <v>2208</v>
      </c>
      <c r="Y2308" s="308" t="s">
        <v>2208</v>
      </c>
      <c r="Z2308" s="308" t="s">
        <v>2208</v>
      </c>
      <c r="AA2308" s="308" t="s">
        <v>2208</v>
      </c>
      <c r="AB2308" s="308" t="s">
        <v>2208</v>
      </c>
      <c r="AC2308" s="308" t="s">
        <v>2208</v>
      </c>
      <c r="AD2308" s="308" t="s">
        <v>2208</v>
      </c>
      <c r="AE2308" s="308" t="s">
        <v>2208</v>
      </c>
      <c r="AF2308" s="308" t="s">
        <v>2208</v>
      </c>
      <c r="AG2308" s="308" t="s">
        <v>2208</v>
      </c>
      <c r="AH2308" s="308" t="s">
        <v>2208</v>
      </c>
      <c r="AI2308" s="308" t="s">
        <v>2208</v>
      </c>
      <c r="AJ2308" s="308" t="s">
        <v>2208</v>
      </c>
      <c r="AK2308" s="308" t="s">
        <v>2208</v>
      </c>
    </row>
    <row r="2309" spans="2:37" x14ac:dyDescent="0.3">
      <c r="B2309" s="527"/>
      <c r="C2309" s="582" t="s">
        <v>2535</v>
      </c>
      <c r="D2309" s="308" t="s">
        <v>2208</v>
      </c>
      <c r="E2309" s="308" t="s">
        <v>2208</v>
      </c>
      <c r="F2309" s="308" t="s">
        <v>2208</v>
      </c>
      <c r="G2309" s="308" t="s">
        <v>2208</v>
      </c>
      <c r="H2309" s="308" t="s">
        <v>2208</v>
      </c>
      <c r="I2309" s="308" t="s">
        <v>2208</v>
      </c>
      <c r="J2309" s="308" t="s">
        <v>2208</v>
      </c>
      <c r="K2309" s="308" t="s">
        <v>2208</v>
      </c>
      <c r="L2309" s="308" t="s">
        <v>2208</v>
      </c>
      <c r="M2309" s="308" t="s">
        <v>2208</v>
      </c>
      <c r="N2309" s="308" t="s">
        <v>2208</v>
      </c>
      <c r="O2309" s="308" t="s">
        <v>2208</v>
      </c>
      <c r="P2309" s="308" t="s">
        <v>2208</v>
      </c>
      <c r="Q2309" s="308" t="s">
        <v>2208</v>
      </c>
      <c r="R2309" s="308" t="s">
        <v>2208</v>
      </c>
      <c r="S2309" s="308" t="s">
        <v>2208</v>
      </c>
      <c r="T2309" s="308" t="s">
        <v>2208</v>
      </c>
      <c r="U2309" s="308" t="s">
        <v>2208</v>
      </c>
      <c r="V2309" s="308" t="s">
        <v>2208</v>
      </c>
      <c r="W2309" s="308" t="s">
        <v>2208</v>
      </c>
      <c r="X2309" s="308" t="s">
        <v>2208</v>
      </c>
      <c r="Y2309" s="308" t="s">
        <v>2208</v>
      </c>
      <c r="Z2309" s="308" t="s">
        <v>2208</v>
      </c>
      <c r="AA2309" s="308" t="s">
        <v>2208</v>
      </c>
      <c r="AB2309" s="308" t="s">
        <v>2208</v>
      </c>
      <c r="AC2309" s="308" t="s">
        <v>2208</v>
      </c>
      <c r="AD2309" s="308" t="s">
        <v>2208</v>
      </c>
      <c r="AE2309" s="308" t="s">
        <v>2208</v>
      </c>
      <c r="AF2309" s="308" t="s">
        <v>2208</v>
      </c>
      <c r="AG2309" s="308" t="s">
        <v>2208</v>
      </c>
      <c r="AH2309" s="308" t="s">
        <v>2208</v>
      </c>
      <c r="AI2309" s="308" t="s">
        <v>2208</v>
      </c>
      <c r="AJ2309" s="308" t="s">
        <v>2208</v>
      </c>
      <c r="AK2309" s="308" t="s">
        <v>2208</v>
      </c>
    </row>
    <row r="2310" spans="2:37" x14ac:dyDescent="0.3">
      <c r="B2310" s="527"/>
      <c r="C2310" s="582" t="s">
        <v>2536</v>
      </c>
      <c r="D2310" s="308" t="s">
        <v>2208</v>
      </c>
      <c r="E2310" s="308" t="s">
        <v>2208</v>
      </c>
      <c r="F2310" s="308" t="s">
        <v>2208</v>
      </c>
      <c r="G2310" s="308" t="s">
        <v>2208</v>
      </c>
      <c r="H2310" s="308" t="s">
        <v>2208</v>
      </c>
      <c r="I2310" s="308" t="s">
        <v>2208</v>
      </c>
      <c r="J2310" s="308" t="s">
        <v>2208</v>
      </c>
      <c r="K2310" s="308" t="s">
        <v>2208</v>
      </c>
      <c r="L2310" s="308" t="s">
        <v>2208</v>
      </c>
      <c r="M2310" s="308" t="s">
        <v>2208</v>
      </c>
      <c r="N2310" s="308" t="s">
        <v>2208</v>
      </c>
      <c r="O2310" s="308" t="s">
        <v>2208</v>
      </c>
      <c r="P2310" s="308" t="s">
        <v>2208</v>
      </c>
      <c r="Q2310" s="308" t="s">
        <v>2208</v>
      </c>
      <c r="R2310" s="308" t="s">
        <v>2208</v>
      </c>
      <c r="S2310" s="308" t="s">
        <v>2208</v>
      </c>
      <c r="T2310" s="308" t="s">
        <v>2208</v>
      </c>
      <c r="U2310" s="308" t="s">
        <v>2208</v>
      </c>
      <c r="V2310" s="308" t="s">
        <v>2208</v>
      </c>
      <c r="W2310" s="308" t="s">
        <v>2208</v>
      </c>
      <c r="X2310" s="308" t="s">
        <v>2208</v>
      </c>
      <c r="Y2310" s="308" t="s">
        <v>2208</v>
      </c>
      <c r="Z2310" s="308" t="s">
        <v>2208</v>
      </c>
      <c r="AA2310" s="308" t="s">
        <v>2208</v>
      </c>
      <c r="AB2310" s="308" t="s">
        <v>2208</v>
      </c>
      <c r="AC2310" s="308" t="s">
        <v>2208</v>
      </c>
      <c r="AD2310" s="308" t="s">
        <v>2208</v>
      </c>
      <c r="AE2310" s="308" t="s">
        <v>2208</v>
      </c>
      <c r="AF2310" s="308" t="s">
        <v>2208</v>
      </c>
      <c r="AG2310" s="308" t="s">
        <v>2208</v>
      </c>
      <c r="AH2310" s="308" t="s">
        <v>2208</v>
      </c>
      <c r="AI2310" s="308" t="s">
        <v>2208</v>
      </c>
      <c r="AJ2310" s="308" t="s">
        <v>2208</v>
      </c>
      <c r="AK2310" s="308" t="s">
        <v>2208</v>
      </c>
    </row>
    <row r="2311" spans="2:37" x14ac:dyDescent="0.3">
      <c r="B2311" s="527"/>
      <c r="C2311" s="582" t="s">
        <v>2537</v>
      </c>
      <c r="D2311" s="308" t="s">
        <v>2208</v>
      </c>
      <c r="E2311" s="308" t="s">
        <v>2208</v>
      </c>
      <c r="F2311" s="308" t="s">
        <v>2208</v>
      </c>
      <c r="G2311" s="308" t="s">
        <v>2208</v>
      </c>
      <c r="H2311" s="308" t="s">
        <v>2208</v>
      </c>
      <c r="I2311" s="308" t="s">
        <v>2208</v>
      </c>
      <c r="J2311" s="308" t="s">
        <v>2208</v>
      </c>
      <c r="K2311" s="308" t="s">
        <v>2208</v>
      </c>
      <c r="L2311" s="308" t="s">
        <v>2208</v>
      </c>
      <c r="M2311" s="308" t="s">
        <v>2208</v>
      </c>
      <c r="N2311" s="308" t="s">
        <v>2208</v>
      </c>
      <c r="O2311" s="308" t="s">
        <v>2208</v>
      </c>
      <c r="P2311" s="308" t="s">
        <v>2208</v>
      </c>
      <c r="Q2311" s="308" t="s">
        <v>2208</v>
      </c>
      <c r="R2311" s="308" t="s">
        <v>2208</v>
      </c>
      <c r="S2311" s="308" t="s">
        <v>2208</v>
      </c>
      <c r="T2311" s="308" t="s">
        <v>2208</v>
      </c>
      <c r="U2311" s="308" t="s">
        <v>2208</v>
      </c>
      <c r="V2311" s="308" t="s">
        <v>2208</v>
      </c>
      <c r="W2311" s="308" t="s">
        <v>2208</v>
      </c>
      <c r="X2311" s="308" t="s">
        <v>2208</v>
      </c>
      <c r="Y2311" s="308" t="s">
        <v>2208</v>
      </c>
      <c r="Z2311" s="308" t="s">
        <v>2208</v>
      </c>
      <c r="AA2311" s="308" t="s">
        <v>2208</v>
      </c>
      <c r="AB2311" s="308" t="s">
        <v>2208</v>
      </c>
      <c r="AC2311" s="308" t="s">
        <v>2208</v>
      </c>
      <c r="AD2311" s="308" t="s">
        <v>2208</v>
      </c>
      <c r="AE2311" s="308" t="s">
        <v>2208</v>
      </c>
      <c r="AF2311" s="308" t="s">
        <v>2208</v>
      </c>
      <c r="AG2311" s="308" t="s">
        <v>2208</v>
      </c>
      <c r="AH2311" s="308" t="s">
        <v>2208</v>
      </c>
      <c r="AI2311" s="308" t="s">
        <v>2208</v>
      </c>
      <c r="AJ2311" s="308" t="s">
        <v>2208</v>
      </c>
      <c r="AK2311" s="308" t="s">
        <v>2208</v>
      </c>
    </row>
    <row r="2312" spans="2:37" x14ac:dyDescent="0.3">
      <c r="B2312" s="527"/>
      <c r="C2312" s="582" t="s">
        <v>2538</v>
      </c>
      <c r="D2312" s="308" t="s">
        <v>2208</v>
      </c>
      <c r="E2312" s="308" t="s">
        <v>2208</v>
      </c>
      <c r="F2312" s="308" t="s">
        <v>2208</v>
      </c>
      <c r="G2312" s="308" t="s">
        <v>2208</v>
      </c>
      <c r="H2312" s="308" t="s">
        <v>2208</v>
      </c>
      <c r="I2312" s="308" t="s">
        <v>2208</v>
      </c>
      <c r="J2312" s="308" t="s">
        <v>2208</v>
      </c>
      <c r="K2312" s="308" t="s">
        <v>2208</v>
      </c>
      <c r="L2312" s="308" t="s">
        <v>2208</v>
      </c>
      <c r="M2312" s="308" t="s">
        <v>2208</v>
      </c>
      <c r="N2312" s="308" t="s">
        <v>2208</v>
      </c>
      <c r="O2312" s="308" t="s">
        <v>2208</v>
      </c>
      <c r="P2312" s="308" t="s">
        <v>2208</v>
      </c>
      <c r="Q2312" s="308" t="s">
        <v>2208</v>
      </c>
      <c r="R2312" s="308" t="s">
        <v>2208</v>
      </c>
      <c r="S2312" s="308" t="s">
        <v>2208</v>
      </c>
      <c r="T2312" s="308" t="s">
        <v>2208</v>
      </c>
      <c r="U2312" s="308" t="s">
        <v>2208</v>
      </c>
      <c r="V2312" s="308" t="s">
        <v>2208</v>
      </c>
      <c r="W2312" s="308" t="s">
        <v>2208</v>
      </c>
      <c r="X2312" s="308" t="s">
        <v>2208</v>
      </c>
      <c r="Y2312" s="308" t="s">
        <v>2208</v>
      </c>
      <c r="Z2312" s="308" t="s">
        <v>2208</v>
      </c>
      <c r="AA2312" s="308" t="s">
        <v>2208</v>
      </c>
      <c r="AB2312" s="308" t="s">
        <v>2208</v>
      </c>
      <c r="AC2312" s="308" t="s">
        <v>2208</v>
      </c>
      <c r="AD2312" s="308" t="s">
        <v>2208</v>
      </c>
      <c r="AE2312" s="308" t="s">
        <v>2208</v>
      </c>
      <c r="AF2312" s="308" t="s">
        <v>2208</v>
      </c>
      <c r="AG2312" s="308" t="s">
        <v>2208</v>
      </c>
      <c r="AH2312" s="308" t="s">
        <v>2208</v>
      </c>
      <c r="AI2312" s="308" t="s">
        <v>2208</v>
      </c>
      <c r="AJ2312" s="308" t="s">
        <v>2208</v>
      </c>
      <c r="AK2312" s="308" t="s">
        <v>2208</v>
      </c>
    </row>
    <row r="2313" spans="2:37" x14ac:dyDescent="0.3">
      <c r="B2313" s="527"/>
      <c r="C2313" s="582" t="s">
        <v>2539</v>
      </c>
      <c r="D2313" s="308" t="s">
        <v>2208</v>
      </c>
      <c r="E2313" s="308" t="s">
        <v>2208</v>
      </c>
      <c r="F2313" s="308" t="s">
        <v>2208</v>
      </c>
      <c r="G2313" s="308" t="s">
        <v>2208</v>
      </c>
      <c r="H2313" s="308" t="s">
        <v>2208</v>
      </c>
      <c r="I2313" s="308" t="s">
        <v>2208</v>
      </c>
      <c r="J2313" s="308" t="s">
        <v>2208</v>
      </c>
      <c r="K2313" s="308" t="s">
        <v>2208</v>
      </c>
      <c r="L2313" s="308" t="s">
        <v>2208</v>
      </c>
      <c r="M2313" s="308" t="s">
        <v>2208</v>
      </c>
      <c r="N2313" s="308" t="s">
        <v>2208</v>
      </c>
      <c r="O2313" s="308" t="s">
        <v>2208</v>
      </c>
      <c r="P2313" s="308" t="s">
        <v>2208</v>
      </c>
      <c r="Q2313" s="308" t="s">
        <v>2208</v>
      </c>
      <c r="R2313" s="308" t="s">
        <v>2208</v>
      </c>
      <c r="S2313" s="308" t="s">
        <v>2208</v>
      </c>
      <c r="T2313" s="308" t="s">
        <v>2208</v>
      </c>
      <c r="U2313" s="308" t="s">
        <v>2208</v>
      </c>
      <c r="V2313" s="308" t="s">
        <v>2208</v>
      </c>
      <c r="W2313" s="308" t="s">
        <v>2208</v>
      </c>
      <c r="X2313" s="308" t="s">
        <v>2208</v>
      </c>
      <c r="Y2313" s="308" t="s">
        <v>2208</v>
      </c>
      <c r="Z2313" s="308" t="s">
        <v>2208</v>
      </c>
      <c r="AA2313" s="308" t="s">
        <v>2208</v>
      </c>
      <c r="AB2313" s="308" t="s">
        <v>2208</v>
      </c>
      <c r="AC2313" s="308" t="s">
        <v>2208</v>
      </c>
      <c r="AD2313" s="308" t="s">
        <v>2208</v>
      </c>
      <c r="AE2313" s="308" t="s">
        <v>2208</v>
      </c>
      <c r="AF2313" s="308" t="s">
        <v>2208</v>
      </c>
      <c r="AG2313" s="308" t="s">
        <v>2208</v>
      </c>
      <c r="AH2313" s="308" t="s">
        <v>2208</v>
      </c>
      <c r="AI2313" s="308" t="s">
        <v>2208</v>
      </c>
      <c r="AJ2313" s="308" t="s">
        <v>2208</v>
      </c>
      <c r="AK2313" s="308" t="s">
        <v>2208</v>
      </c>
    </row>
    <row r="2314" spans="2:37" x14ac:dyDescent="0.3">
      <c r="B2314" s="527"/>
      <c r="C2314" s="582" t="s">
        <v>2540</v>
      </c>
      <c r="D2314" s="308" t="s">
        <v>2208</v>
      </c>
      <c r="E2314" s="308" t="s">
        <v>2208</v>
      </c>
      <c r="F2314" s="308" t="s">
        <v>2208</v>
      </c>
      <c r="G2314" s="308" t="s">
        <v>2208</v>
      </c>
      <c r="H2314" s="308" t="s">
        <v>2208</v>
      </c>
      <c r="I2314" s="308" t="s">
        <v>2208</v>
      </c>
      <c r="J2314" s="308" t="s">
        <v>2208</v>
      </c>
      <c r="K2314" s="308" t="s">
        <v>2208</v>
      </c>
      <c r="L2314" s="308" t="s">
        <v>2208</v>
      </c>
      <c r="M2314" s="308" t="s">
        <v>2208</v>
      </c>
      <c r="N2314" s="308" t="s">
        <v>2208</v>
      </c>
      <c r="O2314" s="308" t="s">
        <v>2208</v>
      </c>
      <c r="P2314" s="308" t="s">
        <v>2208</v>
      </c>
      <c r="Q2314" s="308" t="s">
        <v>2208</v>
      </c>
      <c r="R2314" s="308" t="s">
        <v>2208</v>
      </c>
      <c r="S2314" s="308" t="s">
        <v>2208</v>
      </c>
      <c r="T2314" s="308" t="s">
        <v>2208</v>
      </c>
      <c r="U2314" s="308" t="s">
        <v>2208</v>
      </c>
      <c r="V2314" s="308" t="s">
        <v>2208</v>
      </c>
      <c r="W2314" s="308" t="s">
        <v>2208</v>
      </c>
      <c r="X2314" s="308" t="s">
        <v>2208</v>
      </c>
      <c r="Y2314" s="308" t="s">
        <v>2208</v>
      </c>
      <c r="Z2314" s="308" t="s">
        <v>2208</v>
      </c>
      <c r="AA2314" s="308" t="s">
        <v>2208</v>
      </c>
      <c r="AB2314" s="308" t="s">
        <v>2208</v>
      </c>
      <c r="AC2314" s="308" t="s">
        <v>2208</v>
      </c>
      <c r="AD2314" s="308" t="s">
        <v>2208</v>
      </c>
      <c r="AE2314" s="308" t="s">
        <v>2208</v>
      </c>
      <c r="AF2314" s="308" t="s">
        <v>2208</v>
      </c>
      <c r="AG2314" s="308" t="s">
        <v>2208</v>
      </c>
      <c r="AH2314" s="308" t="s">
        <v>2208</v>
      </c>
      <c r="AI2314" s="308" t="s">
        <v>2208</v>
      </c>
      <c r="AJ2314" s="308" t="s">
        <v>2208</v>
      </c>
      <c r="AK2314" s="308" t="s">
        <v>2208</v>
      </c>
    </row>
    <row r="2315" spans="2:37" x14ac:dyDescent="0.3">
      <c r="B2315" s="527"/>
      <c r="C2315" s="582" t="s">
        <v>2541</v>
      </c>
      <c r="D2315" s="308" t="s">
        <v>2208</v>
      </c>
      <c r="E2315" s="308" t="s">
        <v>2208</v>
      </c>
      <c r="F2315" s="308" t="s">
        <v>2208</v>
      </c>
      <c r="G2315" s="308" t="s">
        <v>2208</v>
      </c>
      <c r="H2315" s="308" t="s">
        <v>2208</v>
      </c>
      <c r="I2315" s="308" t="s">
        <v>2208</v>
      </c>
      <c r="J2315" s="308" t="s">
        <v>2208</v>
      </c>
      <c r="K2315" s="308" t="s">
        <v>2208</v>
      </c>
      <c r="L2315" s="308" t="s">
        <v>2208</v>
      </c>
      <c r="M2315" s="308" t="s">
        <v>2208</v>
      </c>
      <c r="N2315" s="308" t="s">
        <v>2208</v>
      </c>
      <c r="O2315" s="308" t="s">
        <v>2208</v>
      </c>
      <c r="P2315" s="308" t="s">
        <v>2208</v>
      </c>
      <c r="Q2315" s="308" t="s">
        <v>2208</v>
      </c>
      <c r="R2315" s="308" t="s">
        <v>2208</v>
      </c>
      <c r="S2315" s="308" t="s">
        <v>2208</v>
      </c>
      <c r="T2315" s="308" t="s">
        <v>2208</v>
      </c>
      <c r="U2315" s="308" t="s">
        <v>2208</v>
      </c>
      <c r="V2315" s="308" t="s">
        <v>2208</v>
      </c>
      <c r="W2315" s="308" t="s">
        <v>2208</v>
      </c>
      <c r="X2315" s="308" t="s">
        <v>2208</v>
      </c>
      <c r="Y2315" s="308" t="s">
        <v>2208</v>
      </c>
      <c r="Z2315" s="308" t="s">
        <v>2208</v>
      </c>
      <c r="AA2315" s="308" t="s">
        <v>2208</v>
      </c>
      <c r="AB2315" s="308" t="s">
        <v>2208</v>
      </c>
      <c r="AC2315" s="308" t="s">
        <v>2208</v>
      </c>
      <c r="AD2315" s="308" t="s">
        <v>2208</v>
      </c>
      <c r="AE2315" s="308" t="s">
        <v>2208</v>
      </c>
      <c r="AF2315" s="308" t="s">
        <v>2208</v>
      </c>
      <c r="AG2315" s="308" t="s">
        <v>2208</v>
      </c>
      <c r="AH2315" s="308" t="s">
        <v>2208</v>
      </c>
      <c r="AI2315" s="308" t="s">
        <v>2208</v>
      </c>
      <c r="AJ2315" s="308" t="s">
        <v>2208</v>
      </c>
      <c r="AK2315" s="308" t="s">
        <v>2208</v>
      </c>
    </row>
    <row r="2316" spans="2:37" x14ac:dyDescent="0.3">
      <c r="B2316" s="527"/>
      <c r="C2316" s="582" t="s">
        <v>2542</v>
      </c>
      <c r="D2316" s="308" t="s">
        <v>2208</v>
      </c>
      <c r="E2316" s="308" t="s">
        <v>2208</v>
      </c>
      <c r="F2316" s="308" t="s">
        <v>2208</v>
      </c>
      <c r="G2316" s="308" t="s">
        <v>2208</v>
      </c>
      <c r="H2316" s="308" t="s">
        <v>2208</v>
      </c>
      <c r="I2316" s="308" t="s">
        <v>2208</v>
      </c>
      <c r="J2316" s="308" t="s">
        <v>2208</v>
      </c>
      <c r="K2316" s="308" t="s">
        <v>2208</v>
      </c>
      <c r="L2316" s="308" t="s">
        <v>2208</v>
      </c>
      <c r="M2316" s="308" t="s">
        <v>2208</v>
      </c>
      <c r="N2316" s="308" t="s">
        <v>2208</v>
      </c>
      <c r="O2316" s="308" t="s">
        <v>2208</v>
      </c>
      <c r="P2316" s="308" t="s">
        <v>2208</v>
      </c>
      <c r="Q2316" s="308" t="s">
        <v>2208</v>
      </c>
      <c r="R2316" s="308" t="s">
        <v>2208</v>
      </c>
      <c r="S2316" s="308" t="s">
        <v>2208</v>
      </c>
      <c r="T2316" s="308" t="s">
        <v>2208</v>
      </c>
      <c r="U2316" s="308" t="s">
        <v>2208</v>
      </c>
      <c r="V2316" s="308" t="s">
        <v>2208</v>
      </c>
      <c r="W2316" s="308" t="s">
        <v>2208</v>
      </c>
      <c r="X2316" s="308" t="s">
        <v>2208</v>
      </c>
      <c r="Y2316" s="308" t="s">
        <v>2208</v>
      </c>
      <c r="Z2316" s="308" t="s">
        <v>2208</v>
      </c>
      <c r="AA2316" s="308" t="s">
        <v>2208</v>
      </c>
      <c r="AB2316" s="308" t="s">
        <v>2208</v>
      </c>
      <c r="AC2316" s="308" t="s">
        <v>2208</v>
      </c>
      <c r="AD2316" s="308" t="s">
        <v>2208</v>
      </c>
      <c r="AE2316" s="308" t="s">
        <v>2208</v>
      </c>
      <c r="AF2316" s="308" t="s">
        <v>2208</v>
      </c>
      <c r="AG2316" s="308" t="s">
        <v>2208</v>
      </c>
      <c r="AH2316" s="308" t="s">
        <v>2208</v>
      </c>
      <c r="AI2316" s="308" t="s">
        <v>2208</v>
      </c>
      <c r="AJ2316" s="308" t="s">
        <v>2208</v>
      </c>
      <c r="AK2316" s="308" t="s">
        <v>2208</v>
      </c>
    </row>
    <row r="2317" spans="2:37" x14ac:dyDescent="0.3">
      <c r="B2317" s="527"/>
      <c r="C2317" s="582" t="s">
        <v>2543</v>
      </c>
      <c r="D2317" s="308" t="s">
        <v>2208</v>
      </c>
      <c r="E2317" s="308" t="s">
        <v>2208</v>
      </c>
      <c r="F2317" s="308" t="s">
        <v>2208</v>
      </c>
      <c r="G2317" s="308" t="s">
        <v>2208</v>
      </c>
      <c r="H2317" s="308" t="s">
        <v>2208</v>
      </c>
      <c r="I2317" s="308" t="s">
        <v>2208</v>
      </c>
      <c r="J2317" s="308" t="s">
        <v>2208</v>
      </c>
      <c r="K2317" s="308" t="s">
        <v>2208</v>
      </c>
      <c r="L2317" s="308" t="s">
        <v>2208</v>
      </c>
      <c r="M2317" s="308" t="s">
        <v>2208</v>
      </c>
      <c r="N2317" s="308" t="s">
        <v>2208</v>
      </c>
      <c r="O2317" s="308" t="s">
        <v>2208</v>
      </c>
      <c r="P2317" s="308" t="s">
        <v>2208</v>
      </c>
      <c r="Q2317" s="308" t="s">
        <v>2208</v>
      </c>
      <c r="R2317" s="308" t="s">
        <v>2208</v>
      </c>
      <c r="S2317" s="308" t="s">
        <v>2208</v>
      </c>
      <c r="T2317" s="308" t="s">
        <v>2208</v>
      </c>
      <c r="U2317" s="308" t="s">
        <v>2208</v>
      </c>
      <c r="V2317" s="308" t="s">
        <v>2208</v>
      </c>
      <c r="W2317" s="308" t="s">
        <v>2208</v>
      </c>
      <c r="X2317" s="308" t="s">
        <v>2208</v>
      </c>
      <c r="Y2317" s="308" t="s">
        <v>2208</v>
      </c>
      <c r="Z2317" s="308" t="s">
        <v>2208</v>
      </c>
      <c r="AA2317" s="308" t="s">
        <v>2208</v>
      </c>
      <c r="AB2317" s="308" t="s">
        <v>2208</v>
      </c>
      <c r="AC2317" s="308" t="s">
        <v>2208</v>
      </c>
      <c r="AD2317" s="308" t="s">
        <v>2208</v>
      </c>
      <c r="AE2317" s="308" t="s">
        <v>2208</v>
      </c>
      <c r="AF2317" s="308" t="s">
        <v>2208</v>
      </c>
      <c r="AG2317" s="308" t="s">
        <v>2208</v>
      </c>
      <c r="AH2317" s="308" t="s">
        <v>2208</v>
      </c>
      <c r="AI2317" s="308" t="s">
        <v>2208</v>
      </c>
      <c r="AJ2317" s="308" t="s">
        <v>2208</v>
      </c>
      <c r="AK2317" s="308" t="s">
        <v>2208</v>
      </c>
    </row>
    <row r="2318" spans="2:37" x14ac:dyDescent="0.3">
      <c r="B2318" s="527"/>
      <c r="C2318" s="582" t="s">
        <v>2544</v>
      </c>
      <c r="D2318" s="308" t="s">
        <v>2208</v>
      </c>
      <c r="E2318" s="308" t="s">
        <v>2208</v>
      </c>
      <c r="F2318" s="308" t="s">
        <v>2208</v>
      </c>
      <c r="G2318" s="308" t="s">
        <v>2208</v>
      </c>
      <c r="H2318" s="308" t="s">
        <v>2208</v>
      </c>
      <c r="I2318" s="308" t="s">
        <v>2208</v>
      </c>
      <c r="J2318" s="308" t="s">
        <v>2208</v>
      </c>
      <c r="K2318" s="308" t="s">
        <v>2208</v>
      </c>
      <c r="L2318" s="308" t="s">
        <v>2208</v>
      </c>
      <c r="M2318" s="308" t="s">
        <v>2208</v>
      </c>
      <c r="N2318" s="308" t="s">
        <v>2208</v>
      </c>
      <c r="O2318" s="308" t="s">
        <v>2208</v>
      </c>
      <c r="P2318" s="308" t="s">
        <v>2208</v>
      </c>
      <c r="Q2318" s="308" t="s">
        <v>2208</v>
      </c>
      <c r="R2318" s="308" t="s">
        <v>2208</v>
      </c>
      <c r="S2318" s="308" t="s">
        <v>2208</v>
      </c>
      <c r="T2318" s="308" t="s">
        <v>2208</v>
      </c>
      <c r="U2318" s="308" t="s">
        <v>2208</v>
      </c>
      <c r="V2318" s="308" t="s">
        <v>2208</v>
      </c>
      <c r="W2318" s="308" t="s">
        <v>2208</v>
      </c>
      <c r="X2318" s="308" t="s">
        <v>2208</v>
      </c>
      <c r="Y2318" s="308" t="s">
        <v>2208</v>
      </c>
      <c r="Z2318" s="308" t="s">
        <v>2208</v>
      </c>
      <c r="AA2318" s="308" t="s">
        <v>2208</v>
      </c>
      <c r="AB2318" s="308" t="s">
        <v>2208</v>
      </c>
      <c r="AC2318" s="308" t="s">
        <v>2208</v>
      </c>
      <c r="AD2318" s="308" t="s">
        <v>2208</v>
      </c>
      <c r="AE2318" s="308" t="s">
        <v>2208</v>
      </c>
      <c r="AF2318" s="308" t="s">
        <v>2208</v>
      </c>
      <c r="AG2318" s="308" t="s">
        <v>2208</v>
      </c>
      <c r="AH2318" s="308" t="s">
        <v>2208</v>
      </c>
      <c r="AI2318" s="308" t="s">
        <v>2208</v>
      </c>
      <c r="AJ2318" s="308" t="s">
        <v>2208</v>
      </c>
      <c r="AK2318" s="308" t="s">
        <v>2208</v>
      </c>
    </row>
    <row r="2319" spans="2:37" x14ac:dyDescent="0.3">
      <c r="B2319" s="527"/>
      <c r="C2319" s="582" t="s">
        <v>2545</v>
      </c>
      <c r="D2319" s="308" t="s">
        <v>2208</v>
      </c>
      <c r="E2319" s="308" t="s">
        <v>2208</v>
      </c>
      <c r="F2319" s="308" t="s">
        <v>2208</v>
      </c>
      <c r="G2319" s="308" t="s">
        <v>2208</v>
      </c>
      <c r="H2319" s="308" t="s">
        <v>2208</v>
      </c>
      <c r="I2319" s="308" t="s">
        <v>2208</v>
      </c>
      <c r="J2319" s="308" t="s">
        <v>2208</v>
      </c>
      <c r="K2319" s="308" t="s">
        <v>2208</v>
      </c>
      <c r="L2319" s="308" t="s">
        <v>2208</v>
      </c>
      <c r="M2319" s="308" t="s">
        <v>2208</v>
      </c>
      <c r="N2319" s="308" t="s">
        <v>2208</v>
      </c>
      <c r="O2319" s="308" t="s">
        <v>2208</v>
      </c>
      <c r="P2319" s="308" t="s">
        <v>2208</v>
      </c>
      <c r="Q2319" s="308" t="s">
        <v>2208</v>
      </c>
      <c r="R2319" s="308" t="s">
        <v>2208</v>
      </c>
      <c r="S2319" s="308" t="s">
        <v>2208</v>
      </c>
      <c r="T2319" s="308" t="s">
        <v>2208</v>
      </c>
      <c r="U2319" s="308" t="s">
        <v>2208</v>
      </c>
      <c r="V2319" s="308" t="s">
        <v>2208</v>
      </c>
      <c r="W2319" s="308" t="s">
        <v>2208</v>
      </c>
      <c r="X2319" s="308" t="s">
        <v>2208</v>
      </c>
      <c r="Y2319" s="308" t="s">
        <v>2208</v>
      </c>
      <c r="Z2319" s="308" t="s">
        <v>2208</v>
      </c>
      <c r="AA2319" s="308" t="s">
        <v>2208</v>
      </c>
      <c r="AB2319" s="308" t="s">
        <v>2208</v>
      </c>
      <c r="AC2319" s="308" t="s">
        <v>2208</v>
      </c>
      <c r="AD2319" s="308" t="s">
        <v>2208</v>
      </c>
      <c r="AE2319" s="308" t="s">
        <v>2208</v>
      </c>
      <c r="AF2319" s="308" t="s">
        <v>2208</v>
      </c>
      <c r="AG2319" s="308" t="s">
        <v>2208</v>
      </c>
      <c r="AH2319" s="308" t="s">
        <v>2208</v>
      </c>
      <c r="AI2319" s="308" t="s">
        <v>2208</v>
      </c>
      <c r="AJ2319" s="308" t="s">
        <v>2208</v>
      </c>
      <c r="AK2319" s="308" t="s">
        <v>2208</v>
      </c>
    </row>
    <row r="2320" spans="2:37" x14ac:dyDescent="0.3">
      <c r="B2320" s="527"/>
      <c r="C2320" s="582" t="s">
        <v>2546</v>
      </c>
      <c r="D2320" s="308" t="s">
        <v>2208</v>
      </c>
      <c r="E2320" s="308" t="s">
        <v>2208</v>
      </c>
      <c r="F2320" s="308" t="s">
        <v>2208</v>
      </c>
      <c r="G2320" s="308" t="s">
        <v>2208</v>
      </c>
      <c r="H2320" s="308" t="s">
        <v>2208</v>
      </c>
      <c r="I2320" s="308" t="s">
        <v>2208</v>
      </c>
      <c r="J2320" s="308" t="s">
        <v>2208</v>
      </c>
      <c r="K2320" s="308" t="s">
        <v>2208</v>
      </c>
      <c r="L2320" s="308" t="s">
        <v>2208</v>
      </c>
      <c r="M2320" s="308" t="s">
        <v>2208</v>
      </c>
      <c r="N2320" s="308" t="s">
        <v>2208</v>
      </c>
      <c r="O2320" s="308" t="s">
        <v>2208</v>
      </c>
      <c r="P2320" s="308" t="s">
        <v>2208</v>
      </c>
      <c r="Q2320" s="308" t="s">
        <v>2208</v>
      </c>
      <c r="R2320" s="308" t="s">
        <v>2208</v>
      </c>
      <c r="S2320" s="308" t="s">
        <v>2208</v>
      </c>
      <c r="T2320" s="308" t="s">
        <v>2208</v>
      </c>
      <c r="U2320" s="308" t="s">
        <v>2208</v>
      </c>
      <c r="V2320" s="308" t="s">
        <v>2208</v>
      </c>
      <c r="W2320" s="308" t="s">
        <v>2208</v>
      </c>
      <c r="X2320" s="308" t="s">
        <v>2208</v>
      </c>
      <c r="Y2320" s="308" t="s">
        <v>2208</v>
      </c>
      <c r="Z2320" s="308" t="s">
        <v>2208</v>
      </c>
      <c r="AA2320" s="308" t="s">
        <v>2208</v>
      </c>
      <c r="AB2320" s="308" t="s">
        <v>2208</v>
      </c>
      <c r="AC2320" s="308" t="s">
        <v>2208</v>
      </c>
      <c r="AD2320" s="308" t="s">
        <v>2208</v>
      </c>
      <c r="AE2320" s="308" t="s">
        <v>2208</v>
      </c>
      <c r="AF2320" s="308" t="s">
        <v>2208</v>
      </c>
      <c r="AG2320" s="308" t="s">
        <v>2208</v>
      </c>
      <c r="AH2320" s="308" t="s">
        <v>2208</v>
      </c>
      <c r="AI2320" s="308" t="s">
        <v>2208</v>
      </c>
      <c r="AJ2320" s="308" t="s">
        <v>2208</v>
      </c>
      <c r="AK2320" s="308" t="s">
        <v>2208</v>
      </c>
    </row>
    <row r="2321" spans="2:37" x14ac:dyDescent="0.3">
      <c r="B2321" s="527"/>
      <c r="C2321" s="582" t="s">
        <v>2547</v>
      </c>
      <c r="D2321" s="308" t="s">
        <v>2208</v>
      </c>
      <c r="E2321" s="308" t="s">
        <v>2208</v>
      </c>
      <c r="F2321" s="308" t="s">
        <v>2208</v>
      </c>
      <c r="G2321" s="308" t="s">
        <v>2208</v>
      </c>
      <c r="H2321" s="308" t="s">
        <v>2208</v>
      </c>
      <c r="I2321" s="308" t="s">
        <v>2208</v>
      </c>
      <c r="J2321" s="308" t="s">
        <v>2208</v>
      </c>
      <c r="K2321" s="308" t="s">
        <v>2208</v>
      </c>
      <c r="L2321" s="308" t="s">
        <v>2208</v>
      </c>
      <c r="M2321" s="308" t="s">
        <v>2208</v>
      </c>
      <c r="N2321" s="308" t="s">
        <v>2208</v>
      </c>
      <c r="O2321" s="308" t="s">
        <v>2208</v>
      </c>
      <c r="P2321" s="308" t="s">
        <v>2208</v>
      </c>
      <c r="Q2321" s="308" t="s">
        <v>2208</v>
      </c>
      <c r="R2321" s="308" t="s">
        <v>2208</v>
      </c>
      <c r="S2321" s="308" t="s">
        <v>2208</v>
      </c>
      <c r="T2321" s="308" t="s">
        <v>2208</v>
      </c>
      <c r="U2321" s="308" t="s">
        <v>2208</v>
      </c>
      <c r="V2321" s="308" t="s">
        <v>2208</v>
      </c>
      <c r="W2321" s="308" t="s">
        <v>2208</v>
      </c>
      <c r="X2321" s="308" t="s">
        <v>2208</v>
      </c>
      <c r="Y2321" s="308" t="s">
        <v>2208</v>
      </c>
      <c r="Z2321" s="308" t="s">
        <v>2208</v>
      </c>
      <c r="AA2321" s="308" t="s">
        <v>2208</v>
      </c>
      <c r="AB2321" s="308" t="s">
        <v>2208</v>
      </c>
      <c r="AC2321" s="308" t="s">
        <v>2208</v>
      </c>
      <c r="AD2321" s="308" t="s">
        <v>2208</v>
      </c>
      <c r="AE2321" s="308" t="s">
        <v>2208</v>
      </c>
      <c r="AF2321" s="308" t="s">
        <v>2208</v>
      </c>
      <c r="AG2321" s="308" t="s">
        <v>2208</v>
      </c>
      <c r="AH2321" s="308" t="s">
        <v>2208</v>
      </c>
      <c r="AI2321" s="308" t="s">
        <v>2208</v>
      </c>
      <c r="AJ2321" s="308" t="s">
        <v>2208</v>
      </c>
      <c r="AK2321" s="308" t="s">
        <v>2208</v>
      </c>
    </row>
    <row r="2322" spans="2:37" x14ac:dyDescent="0.3">
      <c r="B2322" s="527"/>
      <c r="C2322" s="582" t="s">
        <v>2548</v>
      </c>
      <c r="D2322" s="308" t="s">
        <v>2208</v>
      </c>
      <c r="E2322" s="308" t="s">
        <v>2208</v>
      </c>
      <c r="F2322" s="308" t="s">
        <v>2208</v>
      </c>
      <c r="G2322" s="308" t="s">
        <v>2208</v>
      </c>
      <c r="H2322" s="308" t="s">
        <v>2208</v>
      </c>
      <c r="I2322" s="308" t="s">
        <v>2208</v>
      </c>
      <c r="J2322" s="308" t="s">
        <v>2208</v>
      </c>
      <c r="K2322" s="308" t="s">
        <v>2208</v>
      </c>
      <c r="L2322" s="308" t="s">
        <v>2208</v>
      </c>
      <c r="M2322" s="308" t="s">
        <v>2208</v>
      </c>
      <c r="N2322" s="308" t="s">
        <v>2208</v>
      </c>
      <c r="O2322" s="308" t="s">
        <v>2208</v>
      </c>
      <c r="P2322" s="308" t="s">
        <v>2208</v>
      </c>
      <c r="Q2322" s="308" t="s">
        <v>2208</v>
      </c>
      <c r="R2322" s="308" t="s">
        <v>2208</v>
      </c>
      <c r="S2322" s="308" t="s">
        <v>2208</v>
      </c>
      <c r="T2322" s="308" t="s">
        <v>2208</v>
      </c>
      <c r="U2322" s="308" t="s">
        <v>2208</v>
      </c>
      <c r="V2322" s="308" t="s">
        <v>2208</v>
      </c>
      <c r="W2322" s="308" t="s">
        <v>2208</v>
      </c>
      <c r="X2322" s="308" t="s">
        <v>2208</v>
      </c>
      <c r="Y2322" s="308" t="s">
        <v>2208</v>
      </c>
      <c r="Z2322" s="308" t="s">
        <v>2208</v>
      </c>
      <c r="AA2322" s="308" t="s">
        <v>2208</v>
      </c>
      <c r="AB2322" s="308" t="s">
        <v>2208</v>
      </c>
      <c r="AC2322" s="308" t="s">
        <v>2208</v>
      </c>
      <c r="AD2322" s="308" t="s">
        <v>2208</v>
      </c>
      <c r="AE2322" s="308" t="s">
        <v>2208</v>
      </c>
      <c r="AF2322" s="308" t="s">
        <v>2208</v>
      </c>
      <c r="AG2322" s="308" t="s">
        <v>2208</v>
      </c>
      <c r="AH2322" s="308" t="s">
        <v>2208</v>
      </c>
      <c r="AI2322" s="308" t="s">
        <v>2208</v>
      </c>
      <c r="AJ2322" s="308" t="s">
        <v>2208</v>
      </c>
      <c r="AK2322" s="308" t="s">
        <v>2208</v>
      </c>
    </row>
    <row r="2323" spans="2:37" x14ac:dyDescent="0.3">
      <c r="B2323" s="527"/>
      <c r="C2323" s="582" t="s">
        <v>2549</v>
      </c>
      <c r="D2323" s="308" t="s">
        <v>2208</v>
      </c>
      <c r="E2323" s="308" t="s">
        <v>2208</v>
      </c>
      <c r="F2323" s="308" t="s">
        <v>2208</v>
      </c>
      <c r="G2323" s="308" t="s">
        <v>2208</v>
      </c>
      <c r="H2323" s="308" t="s">
        <v>2208</v>
      </c>
      <c r="I2323" s="308" t="s">
        <v>2208</v>
      </c>
      <c r="J2323" s="308" t="s">
        <v>2208</v>
      </c>
      <c r="K2323" s="308" t="s">
        <v>2208</v>
      </c>
      <c r="L2323" s="308" t="s">
        <v>2208</v>
      </c>
      <c r="M2323" s="308" t="s">
        <v>2208</v>
      </c>
      <c r="N2323" s="308" t="s">
        <v>2208</v>
      </c>
      <c r="O2323" s="308" t="s">
        <v>2208</v>
      </c>
      <c r="P2323" s="308" t="s">
        <v>2208</v>
      </c>
      <c r="Q2323" s="308" t="s">
        <v>2208</v>
      </c>
      <c r="R2323" s="308" t="s">
        <v>2208</v>
      </c>
      <c r="S2323" s="308" t="s">
        <v>2208</v>
      </c>
      <c r="T2323" s="308" t="s">
        <v>2208</v>
      </c>
      <c r="U2323" s="308" t="s">
        <v>2208</v>
      </c>
      <c r="V2323" s="308" t="s">
        <v>2208</v>
      </c>
      <c r="W2323" s="308" t="s">
        <v>2208</v>
      </c>
      <c r="X2323" s="308" t="s">
        <v>2208</v>
      </c>
      <c r="Y2323" s="308" t="s">
        <v>2208</v>
      </c>
      <c r="Z2323" s="308" t="s">
        <v>2208</v>
      </c>
      <c r="AA2323" s="308" t="s">
        <v>2208</v>
      </c>
      <c r="AB2323" s="308" t="s">
        <v>2208</v>
      </c>
      <c r="AC2323" s="308" t="s">
        <v>2208</v>
      </c>
      <c r="AD2323" s="308" t="s">
        <v>2208</v>
      </c>
      <c r="AE2323" s="308" t="s">
        <v>2208</v>
      </c>
      <c r="AF2323" s="308" t="s">
        <v>2208</v>
      </c>
      <c r="AG2323" s="308" t="s">
        <v>2208</v>
      </c>
      <c r="AH2323" s="308" t="s">
        <v>2208</v>
      </c>
      <c r="AI2323" s="308" t="s">
        <v>2208</v>
      </c>
      <c r="AJ2323" s="308" t="s">
        <v>2208</v>
      </c>
      <c r="AK2323" s="308" t="s">
        <v>2208</v>
      </c>
    </row>
    <row r="2324" spans="2:37" x14ac:dyDescent="0.3">
      <c r="B2324" s="527"/>
      <c r="C2324" s="582" t="s">
        <v>2550</v>
      </c>
      <c r="D2324" s="308" t="s">
        <v>2208</v>
      </c>
      <c r="E2324" s="308" t="s">
        <v>2208</v>
      </c>
      <c r="F2324" s="308" t="s">
        <v>2208</v>
      </c>
      <c r="G2324" s="308" t="s">
        <v>2208</v>
      </c>
      <c r="H2324" s="308" t="s">
        <v>2208</v>
      </c>
      <c r="I2324" s="308" t="s">
        <v>2208</v>
      </c>
      <c r="J2324" s="308" t="s">
        <v>2208</v>
      </c>
      <c r="K2324" s="308" t="s">
        <v>2208</v>
      </c>
      <c r="L2324" s="308" t="s">
        <v>2208</v>
      </c>
      <c r="M2324" s="308" t="s">
        <v>2208</v>
      </c>
      <c r="N2324" s="308" t="s">
        <v>2208</v>
      </c>
      <c r="O2324" s="308" t="s">
        <v>2208</v>
      </c>
      <c r="P2324" s="308" t="s">
        <v>2208</v>
      </c>
      <c r="Q2324" s="308" t="s">
        <v>2208</v>
      </c>
      <c r="R2324" s="308" t="s">
        <v>2208</v>
      </c>
      <c r="S2324" s="308" t="s">
        <v>2208</v>
      </c>
      <c r="T2324" s="308" t="s">
        <v>2208</v>
      </c>
      <c r="U2324" s="308" t="s">
        <v>2208</v>
      </c>
      <c r="V2324" s="308" t="s">
        <v>2208</v>
      </c>
      <c r="W2324" s="308" t="s">
        <v>2208</v>
      </c>
      <c r="X2324" s="308" t="s">
        <v>2208</v>
      </c>
      <c r="Y2324" s="308" t="s">
        <v>2208</v>
      </c>
      <c r="Z2324" s="308" t="s">
        <v>2208</v>
      </c>
      <c r="AA2324" s="308" t="s">
        <v>2208</v>
      </c>
      <c r="AB2324" s="308" t="s">
        <v>2208</v>
      </c>
      <c r="AC2324" s="308" t="s">
        <v>2208</v>
      </c>
      <c r="AD2324" s="308" t="s">
        <v>2208</v>
      </c>
      <c r="AE2324" s="308" t="s">
        <v>2208</v>
      </c>
      <c r="AF2324" s="308" t="s">
        <v>2208</v>
      </c>
      <c r="AG2324" s="308" t="s">
        <v>2208</v>
      </c>
      <c r="AH2324" s="308" t="s">
        <v>2208</v>
      </c>
      <c r="AI2324" s="308" t="s">
        <v>2208</v>
      </c>
      <c r="AJ2324" s="308" t="s">
        <v>2208</v>
      </c>
      <c r="AK2324" s="308" t="s">
        <v>2208</v>
      </c>
    </row>
    <row r="2325" spans="2:37" x14ac:dyDescent="0.3">
      <c r="B2325" s="527"/>
      <c r="C2325" s="582" t="s">
        <v>2551</v>
      </c>
      <c r="D2325" s="308" t="s">
        <v>2208</v>
      </c>
      <c r="E2325" s="308" t="s">
        <v>2208</v>
      </c>
      <c r="F2325" s="308" t="s">
        <v>2208</v>
      </c>
      <c r="G2325" s="308" t="s">
        <v>2208</v>
      </c>
      <c r="H2325" s="308" t="s">
        <v>2208</v>
      </c>
      <c r="I2325" s="308" t="s">
        <v>2208</v>
      </c>
      <c r="J2325" s="308" t="s">
        <v>2208</v>
      </c>
      <c r="K2325" s="308" t="s">
        <v>2208</v>
      </c>
      <c r="L2325" s="308" t="s">
        <v>2208</v>
      </c>
      <c r="M2325" s="308" t="s">
        <v>2208</v>
      </c>
      <c r="N2325" s="308" t="s">
        <v>2208</v>
      </c>
      <c r="O2325" s="308" t="s">
        <v>2208</v>
      </c>
      <c r="P2325" s="308" t="s">
        <v>2208</v>
      </c>
      <c r="Q2325" s="308" t="s">
        <v>2208</v>
      </c>
      <c r="R2325" s="308" t="s">
        <v>2208</v>
      </c>
      <c r="S2325" s="308" t="s">
        <v>2208</v>
      </c>
      <c r="T2325" s="308" t="s">
        <v>2208</v>
      </c>
      <c r="U2325" s="308" t="s">
        <v>2208</v>
      </c>
      <c r="V2325" s="308" t="s">
        <v>2208</v>
      </c>
      <c r="W2325" s="308" t="s">
        <v>2208</v>
      </c>
      <c r="X2325" s="308" t="s">
        <v>2208</v>
      </c>
      <c r="Y2325" s="308" t="s">
        <v>2208</v>
      </c>
      <c r="Z2325" s="308" t="s">
        <v>2208</v>
      </c>
      <c r="AA2325" s="308" t="s">
        <v>2208</v>
      </c>
      <c r="AB2325" s="308" t="s">
        <v>2208</v>
      </c>
      <c r="AC2325" s="308" t="s">
        <v>2208</v>
      </c>
      <c r="AD2325" s="308" t="s">
        <v>2208</v>
      </c>
      <c r="AE2325" s="308" t="s">
        <v>2208</v>
      </c>
      <c r="AF2325" s="308" t="s">
        <v>2208</v>
      </c>
      <c r="AG2325" s="308" t="s">
        <v>2208</v>
      </c>
      <c r="AH2325" s="308" t="s">
        <v>2208</v>
      </c>
      <c r="AI2325" s="308" t="s">
        <v>2208</v>
      </c>
      <c r="AJ2325" s="308" t="s">
        <v>2208</v>
      </c>
      <c r="AK2325" s="308" t="s">
        <v>2208</v>
      </c>
    </row>
    <row r="2326" spans="2:37" x14ac:dyDescent="0.3">
      <c r="B2326" s="527"/>
      <c r="C2326" s="582" t="s">
        <v>2552</v>
      </c>
      <c r="D2326" s="308" t="s">
        <v>2208</v>
      </c>
      <c r="E2326" s="308" t="s">
        <v>2208</v>
      </c>
      <c r="F2326" s="308" t="s">
        <v>2208</v>
      </c>
      <c r="G2326" s="308" t="s">
        <v>2208</v>
      </c>
      <c r="H2326" s="308" t="s">
        <v>2208</v>
      </c>
      <c r="I2326" s="308" t="s">
        <v>2208</v>
      </c>
      <c r="J2326" s="308" t="s">
        <v>2208</v>
      </c>
      <c r="K2326" s="308" t="s">
        <v>2208</v>
      </c>
      <c r="L2326" s="308" t="s">
        <v>2208</v>
      </c>
      <c r="M2326" s="308" t="s">
        <v>2208</v>
      </c>
      <c r="N2326" s="308" t="s">
        <v>2208</v>
      </c>
      <c r="O2326" s="308" t="s">
        <v>2208</v>
      </c>
      <c r="P2326" s="308" t="s">
        <v>2208</v>
      </c>
      <c r="Q2326" s="308" t="s">
        <v>2208</v>
      </c>
      <c r="R2326" s="308" t="s">
        <v>2208</v>
      </c>
      <c r="S2326" s="308" t="s">
        <v>2208</v>
      </c>
      <c r="T2326" s="308" t="s">
        <v>2208</v>
      </c>
      <c r="U2326" s="308" t="s">
        <v>2208</v>
      </c>
      <c r="V2326" s="308" t="s">
        <v>2208</v>
      </c>
      <c r="W2326" s="308" t="s">
        <v>2208</v>
      </c>
      <c r="X2326" s="308" t="s">
        <v>2208</v>
      </c>
      <c r="Y2326" s="308" t="s">
        <v>2208</v>
      </c>
      <c r="Z2326" s="308" t="s">
        <v>2208</v>
      </c>
      <c r="AA2326" s="308" t="s">
        <v>2208</v>
      </c>
      <c r="AB2326" s="308" t="s">
        <v>2208</v>
      </c>
      <c r="AC2326" s="308" t="s">
        <v>2208</v>
      </c>
      <c r="AD2326" s="308" t="s">
        <v>2208</v>
      </c>
      <c r="AE2326" s="308" t="s">
        <v>2208</v>
      </c>
      <c r="AF2326" s="308" t="s">
        <v>2208</v>
      </c>
      <c r="AG2326" s="308" t="s">
        <v>2208</v>
      </c>
      <c r="AH2326" s="308" t="s">
        <v>2208</v>
      </c>
      <c r="AI2326" s="308" t="s">
        <v>2208</v>
      </c>
      <c r="AJ2326" s="308" t="s">
        <v>2208</v>
      </c>
      <c r="AK2326" s="308" t="s">
        <v>2208</v>
      </c>
    </row>
    <row r="2327" spans="2:37" x14ac:dyDescent="0.3">
      <c r="B2327" s="527"/>
      <c r="C2327" s="582" t="s">
        <v>2553</v>
      </c>
      <c r="D2327" s="308" t="s">
        <v>2208</v>
      </c>
      <c r="E2327" s="308" t="s">
        <v>2208</v>
      </c>
      <c r="F2327" s="308" t="s">
        <v>2208</v>
      </c>
      <c r="G2327" s="308" t="s">
        <v>2208</v>
      </c>
      <c r="H2327" s="308" t="s">
        <v>2208</v>
      </c>
      <c r="I2327" s="308" t="s">
        <v>2208</v>
      </c>
      <c r="J2327" s="308" t="s">
        <v>2208</v>
      </c>
      <c r="K2327" s="308" t="s">
        <v>2208</v>
      </c>
      <c r="L2327" s="308" t="s">
        <v>2208</v>
      </c>
      <c r="M2327" s="308" t="s">
        <v>2208</v>
      </c>
      <c r="N2327" s="308" t="s">
        <v>2208</v>
      </c>
      <c r="O2327" s="308" t="s">
        <v>2208</v>
      </c>
      <c r="P2327" s="308" t="s">
        <v>2208</v>
      </c>
      <c r="Q2327" s="308" t="s">
        <v>2208</v>
      </c>
      <c r="R2327" s="308" t="s">
        <v>2208</v>
      </c>
      <c r="S2327" s="308" t="s">
        <v>2208</v>
      </c>
      <c r="T2327" s="308" t="s">
        <v>2208</v>
      </c>
      <c r="U2327" s="308" t="s">
        <v>2208</v>
      </c>
      <c r="V2327" s="308" t="s">
        <v>2208</v>
      </c>
      <c r="W2327" s="308" t="s">
        <v>2208</v>
      </c>
      <c r="X2327" s="308" t="s">
        <v>2208</v>
      </c>
      <c r="Y2327" s="308" t="s">
        <v>2208</v>
      </c>
      <c r="Z2327" s="308" t="s">
        <v>2208</v>
      </c>
      <c r="AA2327" s="308" t="s">
        <v>2208</v>
      </c>
      <c r="AB2327" s="308" t="s">
        <v>2208</v>
      </c>
      <c r="AC2327" s="308" t="s">
        <v>2208</v>
      </c>
      <c r="AD2327" s="308" t="s">
        <v>2208</v>
      </c>
      <c r="AE2327" s="308" t="s">
        <v>2208</v>
      </c>
      <c r="AF2327" s="308" t="s">
        <v>2208</v>
      </c>
      <c r="AG2327" s="308" t="s">
        <v>2208</v>
      </c>
      <c r="AH2327" s="308" t="s">
        <v>2208</v>
      </c>
      <c r="AI2327" s="308" t="s">
        <v>2208</v>
      </c>
      <c r="AJ2327" s="308" t="s">
        <v>2208</v>
      </c>
      <c r="AK2327" s="308" t="s">
        <v>2208</v>
      </c>
    </row>
    <row r="2328" spans="2:37" x14ac:dyDescent="0.3">
      <c r="B2328" s="527"/>
      <c r="C2328" s="582" t="s">
        <v>2554</v>
      </c>
      <c r="D2328" s="308" t="s">
        <v>2208</v>
      </c>
      <c r="E2328" s="308" t="s">
        <v>2208</v>
      </c>
      <c r="F2328" s="308" t="s">
        <v>2208</v>
      </c>
      <c r="G2328" s="308" t="s">
        <v>2208</v>
      </c>
      <c r="H2328" s="308" t="s">
        <v>2208</v>
      </c>
      <c r="I2328" s="308" t="s">
        <v>2208</v>
      </c>
      <c r="J2328" s="308" t="s">
        <v>2208</v>
      </c>
      <c r="K2328" s="308" t="s">
        <v>2208</v>
      </c>
      <c r="L2328" s="308" t="s">
        <v>2208</v>
      </c>
      <c r="M2328" s="308" t="s">
        <v>2208</v>
      </c>
      <c r="N2328" s="308" t="s">
        <v>2208</v>
      </c>
      <c r="O2328" s="308" t="s">
        <v>2208</v>
      </c>
      <c r="P2328" s="308" t="s">
        <v>2208</v>
      </c>
      <c r="Q2328" s="308" t="s">
        <v>2208</v>
      </c>
      <c r="R2328" s="308" t="s">
        <v>2208</v>
      </c>
      <c r="S2328" s="308" t="s">
        <v>2208</v>
      </c>
      <c r="T2328" s="308" t="s">
        <v>2208</v>
      </c>
      <c r="U2328" s="308" t="s">
        <v>2208</v>
      </c>
      <c r="V2328" s="308" t="s">
        <v>2208</v>
      </c>
      <c r="W2328" s="308" t="s">
        <v>2208</v>
      </c>
      <c r="X2328" s="308" t="s">
        <v>2208</v>
      </c>
      <c r="Y2328" s="308" t="s">
        <v>2208</v>
      </c>
      <c r="Z2328" s="308" t="s">
        <v>2208</v>
      </c>
      <c r="AA2328" s="308" t="s">
        <v>2208</v>
      </c>
      <c r="AB2328" s="308" t="s">
        <v>2208</v>
      </c>
      <c r="AC2328" s="308" t="s">
        <v>2208</v>
      </c>
      <c r="AD2328" s="308" t="s">
        <v>2208</v>
      </c>
      <c r="AE2328" s="308" t="s">
        <v>2208</v>
      </c>
      <c r="AF2328" s="308" t="s">
        <v>2208</v>
      </c>
      <c r="AG2328" s="308" t="s">
        <v>2208</v>
      </c>
      <c r="AH2328" s="308" t="s">
        <v>2208</v>
      </c>
      <c r="AI2328" s="308" t="s">
        <v>2208</v>
      </c>
      <c r="AJ2328" s="308" t="s">
        <v>2208</v>
      </c>
      <c r="AK2328" s="308" t="s">
        <v>2208</v>
      </c>
    </row>
    <row r="2329" spans="2:37" x14ac:dyDescent="0.3">
      <c r="B2329" s="527"/>
      <c r="C2329" s="582" t="s">
        <v>2555</v>
      </c>
      <c r="D2329" s="308" t="s">
        <v>2208</v>
      </c>
      <c r="E2329" s="308" t="s">
        <v>2208</v>
      </c>
      <c r="F2329" s="308" t="s">
        <v>2208</v>
      </c>
      <c r="G2329" s="308" t="s">
        <v>2208</v>
      </c>
      <c r="H2329" s="308" t="s">
        <v>2208</v>
      </c>
      <c r="I2329" s="308" t="s">
        <v>2208</v>
      </c>
      <c r="J2329" s="308" t="s">
        <v>2208</v>
      </c>
      <c r="K2329" s="308" t="s">
        <v>2208</v>
      </c>
      <c r="L2329" s="308" t="s">
        <v>2208</v>
      </c>
      <c r="M2329" s="308" t="s">
        <v>2208</v>
      </c>
      <c r="N2329" s="308" t="s">
        <v>2208</v>
      </c>
      <c r="O2329" s="308" t="s">
        <v>2208</v>
      </c>
      <c r="P2329" s="308" t="s">
        <v>2208</v>
      </c>
      <c r="Q2329" s="308" t="s">
        <v>2208</v>
      </c>
      <c r="R2329" s="308" t="s">
        <v>2208</v>
      </c>
      <c r="S2329" s="308" t="s">
        <v>2208</v>
      </c>
      <c r="T2329" s="308" t="s">
        <v>2208</v>
      </c>
      <c r="U2329" s="308" t="s">
        <v>2208</v>
      </c>
      <c r="V2329" s="308" t="s">
        <v>2208</v>
      </c>
      <c r="W2329" s="308" t="s">
        <v>2208</v>
      </c>
      <c r="X2329" s="308" t="s">
        <v>2208</v>
      </c>
      <c r="Y2329" s="308" t="s">
        <v>2208</v>
      </c>
      <c r="Z2329" s="308" t="s">
        <v>2208</v>
      </c>
      <c r="AA2329" s="308" t="s">
        <v>2208</v>
      </c>
      <c r="AB2329" s="308" t="s">
        <v>2208</v>
      </c>
      <c r="AC2329" s="308" t="s">
        <v>2208</v>
      </c>
      <c r="AD2329" s="308" t="s">
        <v>2208</v>
      </c>
      <c r="AE2329" s="308" t="s">
        <v>2208</v>
      </c>
      <c r="AF2329" s="308" t="s">
        <v>2208</v>
      </c>
      <c r="AG2329" s="308" t="s">
        <v>2208</v>
      </c>
      <c r="AH2329" s="308" t="s">
        <v>2208</v>
      </c>
      <c r="AI2329" s="308" t="s">
        <v>2208</v>
      </c>
      <c r="AJ2329" s="308" t="s">
        <v>2208</v>
      </c>
      <c r="AK2329" s="308" t="s">
        <v>2208</v>
      </c>
    </row>
    <row r="2330" spans="2:37" x14ac:dyDescent="0.3">
      <c r="B2330" s="527"/>
      <c r="C2330" s="582" t="s">
        <v>2556</v>
      </c>
      <c r="D2330" s="308" t="s">
        <v>2208</v>
      </c>
      <c r="E2330" s="308" t="s">
        <v>2208</v>
      </c>
      <c r="F2330" s="308" t="s">
        <v>2208</v>
      </c>
      <c r="G2330" s="308" t="s">
        <v>2208</v>
      </c>
      <c r="H2330" s="308" t="s">
        <v>2208</v>
      </c>
      <c r="I2330" s="308" t="s">
        <v>2208</v>
      </c>
      <c r="J2330" s="308" t="s">
        <v>2208</v>
      </c>
      <c r="K2330" s="308" t="s">
        <v>2208</v>
      </c>
      <c r="L2330" s="308" t="s">
        <v>2208</v>
      </c>
      <c r="M2330" s="308" t="s">
        <v>2208</v>
      </c>
      <c r="N2330" s="308" t="s">
        <v>2208</v>
      </c>
      <c r="O2330" s="308" t="s">
        <v>2208</v>
      </c>
      <c r="P2330" s="308" t="s">
        <v>2208</v>
      </c>
      <c r="Q2330" s="308" t="s">
        <v>2208</v>
      </c>
      <c r="R2330" s="308" t="s">
        <v>2208</v>
      </c>
      <c r="S2330" s="308" t="s">
        <v>2208</v>
      </c>
      <c r="T2330" s="308" t="s">
        <v>2208</v>
      </c>
      <c r="U2330" s="308" t="s">
        <v>2208</v>
      </c>
      <c r="V2330" s="308" t="s">
        <v>2208</v>
      </c>
      <c r="W2330" s="308" t="s">
        <v>2208</v>
      </c>
      <c r="X2330" s="308" t="s">
        <v>2208</v>
      </c>
      <c r="Y2330" s="308" t="s">
        <v>2208</v>
      </c>
      <c r="Z2330" s="308" t="s">
        <v>2208</v>
      </c>
      <c r="AA2330" s="308" t="s">
        <v>2208</v>
      </c>
      <c r="AB2330" s="308" t="s">
        <v>2208</v>
      </c>
      <c r="AC2330" s="308" t="s">
        <v>2208</v>
      </c>
      <c r="AD2330" s="308" t="s">
        <v>2208</v>
      </c>
      <c r="AE2330" s="308" t="s">
        <v>2208</v>
      </c>
      <c r="AF2330" s="308" t="s">
        <v>2208</v>
      </c>
      <c r="AG2330" s="308" t="s">
        <v>2208</v>
      </c>
      <c r="AH2330" s="308" t="s">
        <v>2208</v>
      </c>
      <c r="AI2330" s="308" t="s">
        <v>2208</v>
      </c>
      <c r="AJ2330" s="308" t="s">
        <v>2208</v>
      </c>
      <c r="AK2330" s="308" t="s">
        <v>2208</v>
      </c>
    </row>
    <row r="2331" spans="2:37" x14ac:dyDescent="0.3">
      <c r="B2331" s="527"/>
      <c r="C2331" s="582" t="s">
        <v>2557</v>
      </c>
      <c r="D2331" s="308" t="s">
        <v>2208</v>
      </c>
      <c r="E2331" s="308" t="s">
        <v>2208</v>
      </c>
      <c r="F2331" s="308" t="s">
        <v>2208</v>
      </c>
      <c r="G2331" s="308" t="s">
        <v>2208</v>
      </c>
      <c r="H2331" s="308" t="s">
        <v>2208</v>
      </c>
      <c r="I2331" s="308" t="s">
        <v>2208</v>
      </c>
      <c r="J2331" s="308" t="s">
        <v>2208</v>
      </c>
      <c r="K2331" s="308" t="s">
        <v>2208</v>
      </c>
      <c r="L2331" s="308" t="s">
        <v>2208</v>
      </c>
      <c r="M2331" s="308" t="s">
        <v>2208</v>
      </c>
      <c r="N2331" s="308" t="s">
        <v>2208</v>
      </c>
      <c r="O2331" s="308" t="s">
        <v>2208</v>
      </c>
      <c r="P2331" s="308" t="s">
        <v>2208</v>
      </c>
      <c r="Q2331" s="308" t="s">
        <v>2208</v>
      </c>
      <c r="R2331" s="308" t="s">
        <v>2208</v>
      </c>
      <c r="S2331" s="308" t="s">
        <v>2208</v>
      </c>
      <c r="T2331" s="308" t="s">
        <v>2208</v>
      </c>
      <c r="U2331" s="308" t="s">
        <v>2208</v>
      </c>
      <c r="V2331" s="308" t="s">
        <v>2208</v>
      </c>
      <c r="W2331" s="308" t="s">
        <v>2208</v>
      </c>
      <c r="X2331" s="308" t="s">
        <v>2208</v>
      </c>
      <c r="Y2331" s="308" t="s">
        <v>2208</v>
      </c>
      <c r="Z2331" s="308" t="s">
        <v>2208</v>
      </c>
      <c r="AA2331" s="308" t="s">
        <v>2208</v>
      </c>
      <c r="AB2331" s="308" t="s">
        <v>2208</v>
      </c>
      <c r="AC2331" s="308" t="s">
        <v>2208</v>
      </c>
      <c r="AD2331" s="308" t="s">
        <v>2208</v>
      </c>
      <c r="AE2331" s="308" t="s">
        <v>2208</v>
      </c>
      <c r="AF2331" s="308" t="s">
        <v>2208</v>
      </c>
      <c r="AG2331" s="308" t="s">
        <v>2208</v>
      </c>
      <c r="AH2331" s="308" t="s">
        <v>2208</v>
      </c>
      <c r="AI2331" s="308" t="s">
        <v>2208</v>
      </c>
      <c r="AJ2331" s="308" t="s">
        <v>2208</v>
      </c>
      <c r="AK2331" s="308" t="s">
        <v>2208</v>
      </c>
    </row>
    <row r="2332" spans="2:37" x14ac:dyDescent="0.3">
      <c r="B2332" s="527"/>
      <c r="C2332" s="582" t="s">
        <v>2558</v>
      </c>
      <c r="D2332" s="308" t="s">
        <v>2208</v>
      </c>
      <c r="E2332" s="308" t="s">
        <v>2208</v>
      </c>
      <c r="F2332" s="308" t="s">
        <v>2208</v>
      </c>
      <c r="G2332" s="308" t="s">
        <v>2208</v>
      </c>
      <c r="H2332" s="308" t="s">
        <v>2208</v>
      </c>
      <c r="I2332" s="308" t="s">
        <v>2208</v>
      </c>
      <c r="J2332" s="308" t="s">
        <v>2208</v>
      </c>
      <c r="K2332" s="308" t="s">
        <v>2208</v>
      </c>
      <c r="L2332" s="308" t="s">
        <v>2208</v>
      </c>
      <c r="M2332" s="308" t="s">
        <v>2208</v>
      </c>
      <c r="N2332" s="308" t="s">
        <v>2208</v>
      </c>
      <c r="O2332" s="308" t="s">
        <v>2208</v>
      </c>
      <c r="P2332" s="308" t="s">
        <v>2208</v>
      </c>
      <c r="Q2332" s="308" t="s">
        <v>2208</v>
      </c>
      <c r="R2332" s="308" t="s">
        <v>2208</v>
      </c>
      <c r="S2332" s="308" t="s">
        <v>2208</v>
      </c>
      <c r="T2332" s="308" t="s">
        <v>2208</v>
      </c>
      <c r="U2332" s="308" t="s">
        <v>2208</v>
      </c>
      <c r="V2332" s="308" t="s">
        <v>2208</v>
      </c>
      <c r="W2332" s="308" t="s">
        <v>2208</v>
      </c>
      <c r="X2332" s="308" t="s">
        <v>2208</v>
      </c>
      <c r="Y2332" s="308" t="s">
        <v>2208</v>
      </c>
      <c r="Z2332" s="308" t="s">
        <v>2208</v>
      </c>
      <c r="AA2332" s="308" t="s">
        <v>2208</v>
      </c>
      <c r="AB2332" s="308" t="s">
        <v>2208</v>
      </c>
      <c r="AC2332" s="308" t="s">
        <v>2208</v>
      </c>
      <c r="AD2332" s="308" t="s">
        <v>2208</v>
      </c>
      <c r="AE2332" s="308" t="s">
        <v>2208</v>
      </c>
      <c r="AF2332" s="308" t="s">
        <v>2208</v>
      </c>
      <c r="AG2332" s="308" t="s">
        <v>2208</v>
      </c>
      <c r="AH2332" s="308" t="s">
        <v>2208</v>
      </c>
      <c r="AI2332" s="308" t="s">
        <v>2208</v>
      </c>
      <c r="AJ2332" s="308" t="s">
        <v>2208</v>
      </c>
      <c r="AK2332" s="308" t="s">
        <v>2208</v>
      </c>
    </row>
    <row r="2333" spans="2:37" x14ac:dyDescent="0.3">
      <c r="B2333" s="527"/>
      <c r="C2333" s="582" t="s">
        <v>2559</v>
      </c>
      <c r="D2333" s="308" t="s">
        <v>2208</v>
      </c>
      <c r="E2333" s="308" t="s">
        <v>2208</v>
      </c>
      <c r="F2333" s="308" t="s">
        <v>2208</v>
      </c>
      <c r="G2333" s="308" t="s">
        <v>2208</v>
      </c>
      <c r="H2333" s="308" t="s">
        <v>2208</v>
      </c>
      <c r="I2333" s="308" t="s">
        <v>2208</v>
      </c>
      <c r="J2333" s="308" t="s">
        <v>2208</v>
      </c>
      <c r="K2333" s="308" t="s">
        <v>2208</v>
      </c>
      <c r="L2333" s="308" t="s">
        <v>2208</v>
      </c>
      <c r="M2333" s="308" t="s">
        <v>2208</v>
      </c>
      <c r="N2333" s="308" t="s">
        <v>2208</v>
      </c>
      <c r="O2333" s="308" t="s">
        <v>2208</v>
      </c>
      <c r="P2333" s="308" t="s">
        <v>2208</v>
      </c>
      <c r="Q2333" s="308" t="s">
        <v>2208</v>
      </c>
      <c r="R2333" s="308" t="s">
        <v>2208</v>
      </c>
      <c r="S2333" s="308" t="s">
        <v>2208</v>
      </c>
      <c r="T2333" s="308" t="s">
        <v>2208</v>
      </c>
      <c r="U2333" s="308" t="s">
        <v>2208</v>
      </c>
      <c r="V2333" s="308" t="s">
        <v>2208</v>
      </c>
      <c r="W2333" s="308" t="s">
        <v>2208</v>
      </c>
      <c r="X2333" s="308" t="s">
        <v>2208</v>
      </c>
      <c r="Y2333" s="308" t="s">
        <v>2208</v>
      </c>
      <c r="Z2333" s="308" t="s">
        <v>2208</v>
      </c>
      <c r="AA2333" s="308" t="s">
        <v>2208</v>
      </c>
      <c r="AB2333" s="308" t="s">
        <v>2208</v>
      </c>
      <c r="AC2333" s="308" t="s">
        <v>2208</v>
      </c>
      <c r="AD2333" s="308" t="s">
        <v>2208</v>
      </c>
      <c r="AE2333" s="308" t="s">
        <v>2208</v>
      </c>
      <c r="AF2333" s="308" t="s">
        <v>2208</v>
      </c>
      <c r="AG2333" s="308" t="s">
        <v>2208</v>
      </c>
      <c r="AH2333" s="308" t="s">
        <v>2208</v>
      </c>
      <c r="AI2333" s="308" t="s">
        <v>2208</v>
      </c>
      <c r="AJ2333" s="308" t="s">
        <v>2208</v>
      </c>
      <c r="AK2333" s="308" t="s">
        <v>2208</v>
      </c>
    </row>
    <row r="2334" spans="2:37" x14ac:dyDescent="0.3">
      <c r="B2334" s="527"/>
      <c r="C2334" s="582" t="s">
        <v>2560</v>
      </c>
      <c r="D2334" s="308" t="s">
        <v>2208</v>
      </c>
      <c r="E2334" s="308" t="s">
        <v>2208</v>
      </c>
      <c r="F2334" s="308" t="s">
        <v>2208</v>
      </c>
      <c r="G2334" s="308" t="s">
        <v>2208</v>
      </c>
      <c r="H2334" s="308" t="s">
        <v>2208</v>
      </c>
      <c r="I2334" s="308" t="s">
        <v>2208</v>
      </c>
      <c r="J2334" s="308" t="s">
        <v>2208</v>
      </c>
      <c r="K2334" s="308" t="s">
        <v>2208</v>
      </c>
      <c r="L2334" s="308" t="s">
        <v>2208</v>
      </c>
      <c r="M2334" s="308" t="s">
        <v>2208</v>
      </c>
      <c r="N2334" s="308" t="s">
        <v>2208</v>
      </c>
      <c r="O2334" s="308" t="s">
        <v>2208</v>
      </c>
      <c r="P2334" s="308" t="s">
        <v>2208</v>
      </c>
      <c r="Q2334" s="308" t="s">
        <v>2208</v>
      </c>
      <c r="R2334" s="308" t="s">
        <v>2208</v>
      </c>
      <c r="S2334" s="308" t="s">
        <v>2208</v>
      </c>
      <c r="T2334" s="308" t="s">
        <v>2208</v>
      </c>
      <c r="U2334" s="308" t="s">
        <v>2208</v>
      </c>
      <c r="V2334" s="308" t="s">
        <v>2208</v>
      </c>
      <c r="W2334" s="308" t="s">
        <v>2208</v>
      </c>
      <c r="X2334" s="308" t="s">
        <v>2208</v>
      </c>
      <c r="Y2334" s="308" t="s">
        <v>2208</v>
      </c>
      <c r="Z2334" s="308" t="s">
        <v>2208</v>
      </c>
      <c r="AA2334" s="308" t="s">
        <v>2208</v>
      </c>
      <c r="AB2334" s="308" t="s">
        <v>2208</v>
      </c>
      <c r="AC2334" s="308" t="s">
        <v>2208</v>
      </c>
      <c r="AD2334" s="308" t="s">
        <v>2208</v>
      </c>
      <c r="AE2334" s="308" t="s">
        <v>2208</v>
      </c>
      <c r="AF2334" s="308" t="s">
        <v>2208</v>
      </c>
      <c r="AG2334" s="308" t="s">
        <v>2208</v>
      </c>
      <c r="AH2334" s="308" t="s">
        <v>2208</v>
      </c>
      <c r="AI2334" s="308" t="s">
        <v>2208</v>
      </c>
      <c r="AJ2334" s="308" t="s">
        <v>2208</v>
      </c>
      <c r="AK2334" s="308" t="s">
        <v>2208</v>
      </c>
    </row>
    <row r="2335" spans="2:37" x14ac:dyDescent="0.3">
      <c r="B2335" s="527"/>
      <c r="C2335" s="582" t="s">
        <v>2561</v>
      </c>
      <c r="D2335" s="308" t="s">
        <v>2208</v>
      </c>
      <c r="E2335" s="308" t="s">
        <v>2208</v>
      </c>
      <c r="F2335" s="308" t="s">
        <v>2208</v>
      </c>
      <c r="G2335" s="308" t="s">
        <v>2208</v>
      </c>
      <c r="H2335" s="308" t="s">
        <v>2208</v>
      </c>
      <c r="I2335" s="308" t="s">
        <v>2208</v>
      </c>
      <c r="J2335" s="308" t="s">
        <v>2208</v>
      </c>
      <c r="K2335" s="308" t="s">
        <v>2208</v>
      </c>
      <c r="L2335" s="308" t="s">
        <v>2208</v>
      </c>
      <c r="M2335" s="308" t="s">
        <v>2208</v>
      </c>
      <c r="N2335" s="308" t="s">
        <v>2208</v>
      </c>
      <c r="O2335" s="308" t="s">
        <v>2208</v>
      </c>
      <c r="P2335" s="308" t="s">
        <v>2208</v>
      </c>
      <c r="Q2335" s="308" t="s">
        <v>2208</v>
      </c>
      <c r="R2335" s="308" t="s">
        <v>2208</v>
      </c>
      <c r="S2335" s="308" t="s">
        <v>2208</v>
      </c>
      <c r="T2335" s="308" t="s">
        <v>2208</v>
      </c>
      <c r="U2335" s="308" t="s">
        <v>2208</v>
      </c>
      <c r="V2335" s="308" t="s">
        <v>2208</v>
      </c>
      <c r="W2335" s="308" t="s">
        <v>2208</v>
      </c>
      <c r="X2335" s="308" t="s">
        <v>2208</v>
      </c>
      <c r="Y2335" s="308" t="s">
        <v>2208</v>
      </c>
      <c r="Z2335" s="308" t="s">
        <v>2208</v>
      </c>
      <c r="AA2335" s="308" t="s">
        <v>2208</v>
      </c>
      <c r="AB2335" s="308" t="s">
        <v>2208</v>
      </c>
      <c r="AC2335" s="308" t="s">
        <v>2208</v>
      </c>
      <c r="AD2335" s="308" t="s">
        <v>2208</v>
      </c>
      <c r="AE2335" s="308" t="s">
        <v>2208</v>
      </c>
      <c r="AF2335" s="308" t="s">
        <v>2208</v>
      </c>
      <c r="AG2335" s="308" t="s">
        <v>2208</v>
      </c>
      <c r="AH2335" s="308" t="s">
        <v>2208</v>
      </c>
      <c r="AI2335" s="308" t="s">
        <v>2208</v>
      </c>
      <c r="AJ2335" s="308" t="s">
        <v>2208</v>
      </c>
      <c r="AK2335" s="308" t="s">
        <v>2208</v>
      </c>
    </row>
    <row r="2336" spans="2:37" x14ac:dyDescent="0.3">
      <c r="B2336" s="527"/>
      <c r="C2336" s="582" t="s">
        <v>2562</v>
      </c>
      <c r="D2336" s="308" t="s">
        <v>2208</v>
      </c>
      <c r="E2336" s="308" t="s">
        <v>2208</v>
      </c>
      <c r="F2336" s="308" t="s">
        <v>2208</v>
      </c>
      <c r="G2336" s="308" t="s">
        <v>2208</v>
      </c>
      <c r="H2336" s="308" t="s">
        <v>2208</v>
      </c>
      <c r="I2336" s="308" t="s">
        <v>2208</v>
      </c>
      <c r="J2336" s="308" t="s">
        <v>2208</v>
      </c>
      <c r="K2336" s="308" t="s">
        <v>2208</v>
      </c>
      <c r="L2336" s="308" t="s">
        <v>2208</v>
      </c>
      <c r="M2336" s="308" t="s">
        <v>2208</v>
      </c>
      <c r="N2336" s="308" t="s">
        <v>2208</v>
      </c>
      <c r="O2336" s="308" t="s">
        <v>2208</v>
      </c>
      <c r="P2336" s="308" t="s">
        <v>2208</v>
      </c>
      <c r="Q2336" s="308" t="s">
        <v>2208</v>
      </c>
      <c r="R2336" s="308" t="s">
        <v>2208</v>
      </c>
      <c r="S2336" s="308" t="s">
        <v>2208</v>
      </c>
      <c r="T2336" s="308" t="s">
        <v>2208</v>
      </c>
      <c r="U2336" s="308" t="s">
        <v>2208</v>
      </c>
      <c r="V2336" s="308" t="s">
        <v>2208</v>
      </c>
      <c r="W2336" s="308" t="s">
        <v>2208</v>
      </c>
      <c r="X2336" s="308" t="s">
        <v>2208</v>
      </c>
      <c r="Y2336" s="308" t="s">
        <v>2208</v>
      </c>
      <c r="Z2336" s="308" t="s">
        <v>2208</v>
      </c>
      <c r="AA2336" s="308" t="s">
        <v>2208</v>
      </c>
      <c r="AB2336" s="308" t="s">
        <v>2208</v>
      </c>
      <c r="AC2336" s="308" t="s">
        <v>2208</v>
      </c>
      <c r="AD2336" s="308" t="s">
        <v>2208</v>
      </c>
      <c r="AE2336" s="308" t="s">
        <v>2208</v>
      </c>
      <c r="AF2336" s="308" t="s">
        <v>2208</v>
      </c>
      <c r="AG2336" s="308" t="s">
        <v>2208</v>
      </c>
      <c r="AH2336" s="308" t="s">
        <v>2208</v>
      </c>
      <c r="AI2336" s="308" t="s">
        <v>2208</v>
      </c>
      <c r="AJ2336" s="308" t="s">
        <v>2208</v>
      </c>
      <c r="AK2336" s="308" t="s">
        <v>2208</v>
      </c>
    </row>
    <row r="2337" spans="2:37" x14ac:dyDescent="0.3">
      <c r="B2337" s="527"/>
      <c r="C2337" s="582" t="s">
        <v>4221</v>
      </c>
      <c r="D2337" s="308" t="s">
        <v>2208</v>
      </c>
      <c r="E2337" s="308" t="s">
        <v>2208</v>
      </c>
      <c r="F2337" s="308" t="s">
        <v>2208</v>
      </c>
      <c r="G2337" s="308" t="s">
        <v>2208</v>
      </c>
      <c r="H2337" s="308" t="s">
        <v>2208</v>
      </c>
      <c r="I2337" s="308" t="s">
        <v>2208</v>
      </c>
      <c r="J2337" s="308" t="s">
        <v>2208</v>
      </c>
      <c r="K2337" s="308" t="s">
        <v>2208</v>
      </c>
      <c r="L2337" s="308" t="s">
        <v>2208</v>
      </c>
      <c r="M2337" s="308" t="s">
        <v>2208</v>
      </c>
      <c r="N2337" s="308" t="s">
        <v>2208</v>
      </c>
      <c r="O2337" s="308" t="s">
        <v>2208</v>
      </c>
      <c r="P2337" s="308" t="s">
        <v>2208</v>
      </c>
      <c r="Q2337" s="308" t="s">
        <v>2208</v>
      </c>
      <c r="R2337" s="308" t="s">
        <v>2208</v>
      </c>
      <c r="S2337" s="308" t="s">
        <v>2208</v>
      </c>
      <c r="T2337" s="308" t="s">
        <v>2208</v>
      </c>
      <c r="U2337" s="308" t="s">
        <v>2208</v>
      </c>
      <c r="V2337" s="308" t="s">
        <v>2208</v>
      </c>
      <c r="W2337" s="308" t="s">
        <v>2208</v>
      </c>
      <c r="X2337" s="308" t="s">
        <v>2208</v>
      </c>
      <c r="Y2337" s="308" t="s">
        <v>2208</v>
      </c>
      <c r="Z2337" s="308" t="s">
        <v>2208</v>
      </c>
      <c r="AA2337" s="308" t="s">
        <v>2208</v>
      </c>
      <c r="AB2337" s="308" t="s">
        <v>2208</v>
      </c>
      <c r="AC2337" s="308" t="s">
        <v>2208</v>
      </c>
      <c r="AD2337" s="308" t="s">
        <v>2208</v>
      </c>
      <c r="AE2337" s="308" t="s">
        <v>2208</v>
      </c>
      <c r="AF2337" s="308" t="s">
        <v>2208</v>
      </c>
      <c r="AG2337" s="308" t="s">
        <v>2208</v>
      </c>
      <c r="AH2337" s="308" t="s">
        <v>2208</v>
      </c>
      <c r="AI2337" s="308" t="s">
        <v>2208</v>
      </c>
      <c r="AJ2337" s="308" t="s">
        <v>2208</v>
      </c>
      <c r="AK2337" s="308" t="s">
        <v>2208</v>
      </c>
    </row>
    <row r="2338" spans="2:37" x14ac:dyDescent="0.3">
      <c r="B2338" s="527"/>
      <c r="C2338" s="582" t="s">
        <v>2563</v>
      </c>
      <c r="D2338" s="308" t="s">
        <v>2208</v>
      </c>
      <c r="E2338" s="308" t="s">
        <v>2208</v>
      </c>
      <c r="F2338" s="308" t="s">
        <v>2208</v>
      </c>
      <c r="G2338" s="308" t="s">
        <v>2208</v>
      </c>
      <c r="H2338" s="308" t="s">
        <v>2208</v>
      </c>
      <c r="I2338" s="308" t="s">
        <v>2208</v>
      </c>
      <c r="J2338" s="308" t="s">
        <v>2208</v>
      </c>
      <c r="K2338" s="308" t="s">
        <v>2208</v>
      </c>
      <c r="L2338" s="308" t="s">
        <v>2208</v>
      </c>
      <c r="M2338" s="308" t="s">
        <v>2208</v>
      </c>
      <c r="N2338" s="308" t="s">
        <v>2208</v>
      </c>
      <c r="O2338" s="308" t="s">
        <v>2208</v>
      </c>
      <c r="P2338" s="308" t="s">
        <v>2208</v>
      </c>
      <c r="Q2338" s="308" t="s">
        <v>2208</v>
      </c>
      <c r="R2338" s="308" t="s">
        <v>2208</v>
      </c>
      <c r="S2338" s="308" t="s">
        <v>2208</v>
      </c>
      <c r="T2338" s="308" t="s">
        <v>2208</v>
      </c>
      <c r="U2338" s="308" t="s">
        <v>2208</v>
      </c>
      <c r="V2338" s="308" t="s">
        <v>2208</v>
      </c>
      <c r="W2338" s="308" t="s">
        <v>2208</v>
      </c>
      <c r="X2338" s="308" t="s">
        <v>2208</v>
      </c>
      <c r="Y2338" s="308" t="s">
        <v>2208</v>
      </c>
      <c r="Z2338" s="308" t="s">
        <v>2208</v>
      </c>
      <c r="AA2338" s="308" t="s">
        <v>2208</v>
      </c>
      <c r="AB2338" s="308" t="s">
        <v>2208</v>
      </c>
      <c r="AC2338" s="308" t="s">
        <v>2208</v>
      </c>
      <c r="AD2338" s="308" t="s">
        <v>2208</v>
      </c>
      <c r="AE2338" s="308" t="s">
        <v>2208</v>
      </c>
      <c r="AF2338" s="308" t="s">
        <v>2208</v>
      </c>
      <c r="AG2338" s="308" t="s">
        <v>2208</v>
      </c>
      <c r="AH2338" s="308" t="s">
        <v>2208</v>
      </c>
      <c r="AI2338" s="308" t="s">
        <v>2208</v>
      </c>
      <c r="AJ2338" s="308" t="s">
        <v>2208</v>
      </c>
      <c r="AK2338" s="308" t="s">
        <v>2208</v>
      </c>
    </row>
    <row r="2339" spans="2:37" x14ac:dyDescent="0.3">
      <c r="B2339" s="527"/>
      <c r="C2339" s="582" t="s">
        <v>2564</v>
      </c>
      <c r="D2339" s="308" t="s">
        <v>2208</v>
      </c>
      <c r="E2339" s="308" t="s">
        <v>2208</v>
      </c>
      <c r="F2339" s="308" t="s">
        <v>2208</v>
      </c>
      <c r="G2339" s="308" t="s">
        <v>2208</v>
      </c>
      <c r="H2339" s="308" t="s">
        <v>2208</v>
      </c>
      <c r="I2339" s="308" t="s">
        <v>2208</v>
      </c>
      <c r="J2339" s="308" t="s">
        <v>2208</v>
      </c>
      <c r="K2339" s="308" t="s">
        <v>2208</v>
      </c>
      <c r="L2339" s="308" t="s">
        <v>2208</v>
      </c>
      <c r="M2339" s="308" t="s">
        <v>2208</v>
      </c>
      <c r="N2339" s="308" t="s">
        <v>2208</v>
      </c>
      <c r="O2339" s="308" t="s">
        <v>2208</v>
      </c>
      <c r="P2339" s="308" t="s">
        <v>2208</v>
      </c>
      <c r="Q2339" s="308" t="s">
        <v>2208</v>
      </c>
      <c r="R2339" s="308" t="s">
        <v>2208</v>
      </c>
      <c r="S2339" s="308" t="s">
        <v>2208</v>
      </c>
      <c r="T2339" s="308" t="s">
        <v>2208</v>
      </c>
      <c r="U2339" s="308" t="s">
        <v>2208</v>
      </c>
      <c r="V2339" s="308" t="s">
        <v>2208</v>
      </c>
      <c r="W2339" s="308" t="s">
        <v>2208</v>
      </c>
      <c r="X2339" s="308" t="s">
        <v>2208</v>
      </c>
      <c r="Y2339" s="308" t="s">
        <v>2208</v>
      </c>
      <c r="Z2339" s="308" t="s">
        <v>2208</v>
      </c>
      <c r="AA2339" s="308" t="s">
        <v>2208</v>
      </c>
      <c r="AB2339" s="308" t="s">
        <v>2208</v>
      </c>
      <c r="AC2339" s="308" t="s">
        <v>2208</v>
      </c>
      <c r="AD2339" s="308" t="s">
        <v>2208</v>
      </c>
      <c r="AE2339" s="308" t="s">
        <v>2208</v>
      </c>
      <c r="AF2339" s="308" t="s">
        <v>2208</v>
      </c>
      <c r="AG2339" s="308" t="s">
        <v>2208</v>
      </c>
      <c r="AH2339" s="308" t="s">
        <v>2208</v>
      </c>
      <c r="AI2339" s="308" t="s">
        <v>2208</v>
      </c>
      <c r="AJ2339" s="308" t="s">
        <v>2208</v>
      </c>
      <c r="AK2339" s="308" t="s">
        <v>2208</v>
      </c>
    </row>
    <row r="2340" spans="2:37" x14ac:dyDescent="0.3">
      <c r="B2340" s="527"/>
      <c r="C2340" s="582" t="s">
        <v>2565</v>
      </c>
      <c r="D2340" s="308" t="s">
        <v>2208</v>
      </c>
      <c r="E2340" s="308" t="s">
        <v>2208</v>
      </c>
      <c r="F2340" s="308" t="s">
        <v>2208</v>
      </c>
      <c r="G2340" s="308" t="s">
        <v>2208</v>
      </c>
      <c r="H2340" s="308" t="s">
        <v>2208</v>
      </c>
      <c r="I2340" s="308" t="s">
        <v>2208</v>
      </c>
      <c r="J2340" s="308" t="s">
        <v>2208</v>
      </c>
      <c r="K2340" s="308" t="s">
        <v>2208</v>
      </c>
      <c r="L2340" s="308" t="s">
        <v>2208</v>
      </c>
      <c r="M2340" s="308" t="s">
        <v>2208</v>
      </c>
      <c r="N2340" s="308" t="s">
        <v>2208</v>
      </c>
      <c r="O2340" s="308" t="s">
        <v>2208</v>
      </c>
      <c r="P2340" s="308" t="s">
        <v>2208</v>
      </c>
      <c r="Q2340" s="308" t="s">
        <v>2208</v>
      </c>
      <c r="R2340" s="308" t="s">
        <v>2208</v>
      </c>
      <c r="S2340" s="308" t="s">
        <v>2208</v>
      </c>
      <c r="T2340" s="308" t="s">
        <v>2208</v>
      </c>
      <c r="U2340" s="308" t="s">
        <v>2208</v>
      </c>
      <c r="V2340" s="308" t="s">
        <v>2208</v>
      </c>
      <c r="W2340" s="308" t="s">
        <v>2208</v>
      </c>
      <c r="X2340" s="308" t="s">
        <v>2208</v>
      </c>
      <c r="Y2340" s="308" t="s">
        <v>2208</v>
      </c>
      <c r="Z2340" s="308" t="s">
        <v>2208</v>
      </c>
      <c r="AA2340" s="308" t="s">
        <v>2208</v>
      </c>
      <c r="AB2340" s="308" t="s">
        <v>2208</v>
      </c>
      <c r="AC2340" s="308" t="s">
        <v>2208</v>
      </c>
      <c r="AD2340" s="308" t="s">
        <v>2208</v>
      </c>
      <c r="AE2340" s="308" t="s">
        <v>2208</v>
      </c>
      <c r="AF2340" s="308" t="s">
        <v>2208</v>
      </c>
      <c r="AG2340" s="308" t="s">
        <v>2208</v>
      </c>
      <c r="AH2340" s="308" t="s">
        <v>2208</v>
      </c>
      <c r="AI2340" s="308" t="s">
        <v>2208</v>
      </c>
      <c r="AJ2340" s="308" t="s">
        <v>2208</v>
      </c>
      <c r="AK2340" s="308" t="s">
        <v>2208</v>
      </c>
    </row>
    <row r="2341" spans="2:37" x14ac:dyDescent="0.3">
      <c r="B2341" s="527"/>
      <c r="C2341" s="582" t="s">
        <v>2566</v>
      </c>
      <c r="D2341" s="308" t="s">
        <v>2208</v>
      </c>
      <c r="E2341" s="308" t="s">
        <v>2208</v>
      </c>
      <c r="F2341" s="308" t="s">
        <v>2208</v>
      </c>
      <c r="G2341" s="308" t="s">
        <v>2208</v>
      </c>
      <c r="H2341" s="308" t="s">
        <v>2208</v>
      </c>
      <c r="I2341" s="308" t="s">
        <v>2208</v>
      </c>
      <c r="J2341" s="308" t="s">
        <v>2208</v>
      </c>
      <c r="K2341" s="308" t="s">
        <v>2208</v>
      </c>
      <c r="L2341" s="308" t="s">
        <v>2208</v>
      </c>
      <c r="M2341" s="308" t="s">
        <v>2208</v>
      </c>
      <c r="N2341" s="308" t="s">
        <v>2208</v>
      </c>
      <c r="O2341" s="308" t="s">
        <v>2208</v>
      </c>
      <c r="P2341" s="308" t="s">
        <v>2208</v>
      </c>
      <c r="Q2341" s="308" t="s">
        <v>2208</v>
      </c>
      <c r="R2341" s="308" t="s">
        <v>2208</v>
      </c>
      <c r="S2341" s="308" t="s">
        <v>2208</v>
      </c>
      <c r="T2341" s="308" t="s">
        <v>2208</v>
      </c>
      <c r="U2341" s="308" t="s">
        <v>2208</v>
      </c>
      <c r="V2341" s="308" t="s">
        <v>2208</v>
      </c>
      <c r="W2341" s="308" t="s">
        <v>2208</v>
      </c>
      <c r="X2341" s="308" t="s">
        <v>2208</v>
      </c>
      <c r="Y2341" s="308" t="s">
        <v>2208</v>
      </c>
      <c r="Z2341" s="308" t="s">
        <v>2208</v>
      </c>
      <c r="AA2341" s="308" t="s">
        <v>2208</v>
      </c>
      <c r="AB2341" s="308" t="s">
        <v>2208</v>
      </c>
      <c r="AC2341" s="308" t="s">
        <v>2208</v>
      </c>
      <c r="AD2341" s="308" t="s">
        <v>2208</v>
      </c>
      <c r="AE2341" s="308" t="s">
        <v>2208</v>
      </c>
      <c r="AF2341" s="308" t="s">
        <v>2208</v>
      </c>
      <c r="AG2341" s="308" t="s">
        <v>2208</v>
      </c>
      <c r="AH2341" s="308" t="s">
        <v>2208</v>
      </c>
      <c r="AI2341" s="308" t="s">
        <v>2208</v>
      </c>
      <c r="AJ2341" s="308" t="s">
        <v>2208</v>
      </c>
      <c r="AK2341" s="308" t="s">
        <v>2208</v>
      </c>
    </row>
    <row r="2342" spans="2:37" x14ac:dyDescent="0.3">
      <c r="B2342" s="527"/>
      <c r="C2342" s="582" t="s">
        <v>2567</v>
      </c>
      <c r="D2342" s="308" t="s">
        <v>2208</v>
      </c>
      <c r="E2342" s="308" t="s">
        <v>2208</v>
      </c>
      <c r="F2342" s="308" t="s">
        <v>2208</v>
      </c>
      <c r="G2342" s="308" t="s">
        <v>2208</v>
      </c>
      <c r="H2342" s="308" t="s">
        <v>2208</v>
      </c>
      <c r="I2342" s="308" t="s">
        <v>2208</v>
      </c>
      <c r="J2342" s="308" t="s">
        <v>2208</v>
      </c>
      <c r="K2342" s="308" t="s">
        <v>2208</v>
      </c>
      <c r="L2342" s="308" t="s">
        <v>2208</v>
      </c>
      <c r="M2342" s="308" t="s">
        <v>2208</v>
      </c>
      <c r="N2342" s="308" t="s">
        <v>2208</v>
      </c>
      <c r="O2342" s="308" t="s">
        <v>2208</v>
      </c>
      <c r="P2342" s="308" t="s">
        <v>2208</v>
      </c>
      <c r="Q2342" s="308" t="s">
        <v>2208</v>
      </c>
      <c r="R2342" s="308" t="s">
        <v>2208</v>
      </c>
      <c r="S2342" s="308" t="s">
        <v>2208</v>
      </c>
      <c r="T2342" s="308" t="s">
        <v>2208</v>
      </c>
      <c r="U2342" s="308" t="s">
        <v>2208</v>
      </c>
      <c r="V2342" s="308" t="s">
        <v>2208</v>
      </c>
      <c r="W2342" s="308" t="s">
        <v>2208</v>
      </c>
      <c r="X2342" s="308" t="s">
        <v>2208</v>
      </c>
      <c r="Y2342" s="308" t="s">
        <v>2208</v>
      </c>
      <c r="Z2342" s="308" t="s">
        <v>2208</v>
      </c>
      <c r="AA2342" s="308" t="s">
        <v>2208</v>
      </c>
      <c r="AB2342" s="308" t="s">
        <v>2208</v>
      </c>
      <c r="AC2342" s="308" t="s">
        <v>2208</v>
      </c>
      <c r="AD2342" s="308" t="s">
        <v>2208</v>
      </c>
      <c r="AE2342" s="308" t="s">
        <v>2208</v>
      </c>
      <c r="AF2342" s="308" t="s">
        <v>2208</v>
      </c>
      <c r="AG2342" s="308" t="s">
        <v>2208</v>
      </c>
      <c r="AH2342" s="308" t="s">
        <v>2208</v>
      </c>
      <c r="AI2342" s="308" t="s">
        <v>2208</v>
      </c>
      <c r="AJ2342" s="308" t="s">
        <v>2208</v>
      </c>
      <c r="AK2342" s="308" t="s">
        <v>2208</v>
      </c>
    </row>
    <row r="2343" spans="2:37" x14ac:dyDescent="0.3">
      <c r="B2343" s="527"/>
      <c r="C2343" s="582" t="s">
        <v>2568</v>
      </c>
      <c r="D2343" s="308" t="s">
        <v>2208</v>
      </c>
      <c r="E2343" s="308" t="s">
        <v>2208</v>
      </c>
      <c r="F2343" s="308" t="s">
        <v>2208</v>
      </c>
      <c r="G2343" s="308" t="s">
        <v>2208</v>
      </c>
      <c r="H2343" s="308" t="s">
        <v>2208</v>
      </c>
      <c r="I2343" s="308" t="s">
        <v>2208</v>
      </c>
      <c r="J2343" s="308" t="s">
        <v>2208</v>
      </c>
      <c r="K2343" s="308" t="s">
        <v>2208</v>
      </c>
      <c r="L2343" s="308" t="s">
        <v>2208</v>
      </c>
      <c r="M2343" s="308" t="s">
        <v>2208</v>
      </c>
      <c r="N2343" s="308" t="s">
        <v>2208</v>
      </c>
      <c r="O2343" s="308" t="s">
        <v>2208</v>
      </c>
      <c r="P2343" s="308" t="s">
        <v>2208</v>
      </c>
      <c r="Q2343" s="308" t="s">
        <v>2208</v>
      </c>
      <c r="R2343" s="308" t="s">
        <v>2208</v>
      </c>
      <c r="S2343" s="308" t="s">
        <v>2208</v>
      </c>
      <c r="T2343" s="308" t="s">
        <v>2208</v>
      </c>
      <c r="U2343" s="308" t="s">
        <v>2208</v>
      </c>
      <c r="V2343" s="308" t="s">
        <v>2208</v>
      </c>
      <c r="W2343" s="308" t="s">
        <v>2208</v>
      </c>
      <c r="X2343" s="308" t="s">
        <v>2208</v>
      </c>
      <c r="Y2343" s="308" t="s">
        <v>2208</v>
      </c>
      <c r="Z2343" s="308" t="s">
        <v>2208</v>
      </c>
      <c r="AA2343" s="308" t="s">
        <v>2208</v>
      </c>
      <c r="AB2343" s="308" t="s">
        <v>2208</v>
      </c>
      <c r="AC2343" s="308" t="s">
        <v>2208</v>
      </c>
      <c r="AD2343" s="308" t="s">
        <v>2208</v>
      </c>
      <c r="AE2343" s="308" t="s">
        <v>2208</v>
      </c>
      <c r="AF2343" s="308" t="s">
        <v>2208</v>
      </c>
      <c r="AG2343" s="308" t="s">
        <v>2208</v>
      </c>
      <c r="AH2343" s="308" t="s">
        <v>2208</v>
      </c>
      <c r="AI2343" s="308" t="s">
        <v>2208</v>
      </c>
      <c r="AJ2343" s="308" t="s">
        <v>2208</v>
      </c>
      <c r="AK2343" s="308" t="s">
        <v>2208</v>
      </c>
    </row>
    <row r="2344" spans="2:37" x14ac:dyDescent="0.3">
      <c r="B2344" s="527"/>
      <c r="C2344" s="582" t="s">
        <v>2569</v>
      </c>
      <c r="D2344" s="308" t="s">
        <v>2208</v>
      </c>
      <c r="E2344" s="308" t="s">
        <v>2208</v>
      </c>
      <c r="F2344" s="308" t="s">
        <v>2208</v>
      </c>
      <c r="G2344" s="308" t="s">
        <v>2208</v>
      </c>
      <c r="H2344" s="308" t="s">
        <v>2208</v>
      </c>
      <c r="I2344" s="308" t="s">
        <v>2208</v>
      </c>
      <c r="J2344" s="308" t="s">
        <v>2208</v>
      </c>
      <c r="K2344" s="308" t="s">
        <v>2208</v>
      </c>
      <c r="L2344" s="308" t="s">
        <v>2208</v>
      </c>
      <c r="M2344" s="308" t="s">
        <v>2208</v>
      </c>
      <c r="N2344" s="308" t="s">
        <v>2208</v>
      </c>
      <c r="O2344" s="308" t="s">
        <v>2208</v>
      </c>
      <c r="P2344" s="308" t="s">
        <v>2208</v>
      </c>
      <c r="Q2344" s="308" t="s">
        <v>2208</v>
      </c>
      <c r="R2344" s="308" t="s">
        <v>2208</v>
      </c>
      <c r="S2344" s="308" t="s">
        <v>2208</v>
      </c>
      <c r="T2344" s="308" t="s">
        <v>2208</v>
      </c>
      <c r="U2344" s="308" t="s">
        <v>2208</v>
      </c>
      <c r="V2344" s="308" t="s">
        <v>2208</v>
      </c>
      <c r="W2344" s="308" t="s">
        <v>2208</v>
      </c>
      <c r="X2344" s="308" t="s">
        <v>2208</v>
      </c>
      <c r="Y2344" s="308" t="s">
        <v>2208</v>
      </c>
      <c r="Z2344" s="308" t="s">
        <v>2208</v>
      </c>
      <c r="AA2344" s="308" t="s">
        <v>2208</v>
      </c>
      <c r="AB2344" s="308" t="s">
        <v>2208</v>
      </c>
      <c r="AC2344" s="308" t="s">
        <v>2208</v>
      </c>
      <c r="AD2344" s="308" t="s">
        <v>2208</v>
      </c>
      <c r="AE2344" s="308" t="s">
        <v>2208</v>
      </c>
      <c r="AF2344" s="308" t="s">
        <v>2208</v>
      </c>
      <c r="AG2344" s="308" t="s">
        <v>2208</v>
      </c>
      <c r="AH2344" s="308" t="s">
        <v>2208</v>
      </c>
      <c r="AI2344" s="308" t="s">
        <v>2208</v>
      </c>
      <c r="AJ2344" s="308" t="s">
        <v>2208</v>
      </c>
      <c r="AK2344" s="308" t="s">
        <v>2208</v>
      </c>
    </row>
    <row r="2345" spans="2:37" x14ac:dyDescent="0.3">
      <c r="B2345" s="527"/>
      <c r="C2345" s="582" t="s">
        <v>2570</v>
      </c>
      <c r="D2345" s="308" t="s">
        <v>2208</v>
      </c>
      <c r="E2345" s="308" t="s">
        <v>2208</v>
      </c>
      <c r="F2345" s="308" t="s">
        <v>2208</v>
      </c>
      <c r="G2345" s="308" t="s">
        <v>2208</v>
      </c>
      <c r="H2345" s="308" t="s">
        <v>2208</v>
      </c>
      <c r="I2345" s="308" t="s">
        <v>2208</v>
      </c>
      <c r="J2345" s="308" t="s">
        <v>2208</v>
      </c>
      <c r="K2345" s="308" t="s">
        <v>2208</v>
      </c>
      <c r="L2345" s="308" t="s">
        <v>2208</v>
      </c>
      <c r="M2345" s="308" t="s">
        <v>2208</v>
      </c>
      <c r="N2345" s="308" t="s">
        <v>2208</v>
      </c>
      <c r="O2345" s="308" t="s">
        <v>2208</v>
      </c>
      <c r="P2345" s="308" t="s">
        <v>2208</v>
      </c>
      <c r="Q2345" s="308" t="s">
        <v>2208</v>
      </c>
      <c r="R2345" s="308" t="s">
        <v>2208</v>
      </c>
      <c r="S2345" s="308" t="s">
        <v>2208</v>
      </c>
      <c r="T2345" s="308" t="s">
        <v>2208</v>
      </c>
      <c r="U2345" s="308" t="s">
        <v>2208</v>
      </c>
      <c r="V2345" s="308" t="s">
        <v>2208</v>
      </c>
      <c r="W2345" s="308" t="s">
        <v>2208</v>
      </c>
      <c r="X2345" s="308" t="s">
        <v>2208</v>
      </c>
      <c r="Y2345" s="308" t="s">
        <v>2208</v>
      </c>
      <c r="Z2345" s="308" t="s">
        <v>2208</v>
      </c>
      <c r="AA2345" s="308" t="s">
        <v>2208</v>
      </c>
      <c r="AB2345" s="308" t="s">
        <v>2208</v>
      </c>
      <c r="AC2345" s="308" t="s">
        <v>2208</v>
      </c>
      <c r="AD2345" s="308" t="s">
        <v>2208</v>
      </c>
      <c r="AE2345" s="308" t="s">
        <v>2208</v>
      </c>
      <c r="AF2345" s="308" t="s">
        <v>2208</v>
      </c>
      <c r="AG2345" s="308" t="s">
        <v>2208</v>
      </c>
      <c r="AH2345" s="308" t="s">
        <v>2208</v>
      </c>
      <c r="AI2345" s="308" t="s">
        <v>2208</v>
      </c>
      <c r="AJ2345" s="308" t="s">
        <v>2208</v>
      </c>
      <c r="AK2345" s="308" t="s">
        <v>2208</v>
      </c>
    </row>
    <row r="2346" spans="2:37" x14ac:dyDescent="0.3">
      <c r="B2346" s="527"/>
      <c r="C2346" s="582" t="s">
        <v>2571</v>
      </c>
      <c r="D2346" s="308" t="s">
        <v>2208</v>
      </c>
      <c r="E2346" s="308" t="s">
        <v>2208</v>
      </c>
      <c r="F2346" s="308" t="s">
        <v>2208</v>
      </c>
      <c r="G2346" s="308" t="s">
        <v>2208</v>
      </c>
      <c r="H2346" s="308" t="s">
        <v>2208</v>
      </c>
      <c r="I2346" s="308" t="s">
        <v>2208</v>
      </c>
      <c r="J2346" s="308" t="s">
        <v>2208</v>
      </c>
      <c r="K2346" s="308" t="s">
        <v>2208</v>
      </c>
      <c r="L2346" s="308" t="s">
        <v>2208</v>
      </c>
      <c r="M2346" s="308" t="s">
        <v>2208</v>
      </c>
      <c r="N2346" s="308" t="s">
        <v>2208</v>
      </c>
      <c r="O2346" s="308" t="s">
        <v>2208</v>
      </c>
      <c r="P2346" s="308" t="s">
        <v>2208</v>
      </c>
      <c r="Q2346" s="308" t="s">
        <v>2208</v>
      </c>
      <c r="R2346" s="308" t="s">
        <v>2208</v>
      </c>
      <c r="S2346" s="308" t="s">
        <v>2208</v>
      </c>
      <c r="T2346" s="308" t="s">
        <v>2208</v>
      </c>
      <c r="U2346" s="308" t="s">
        <v>2208</v>
      </c>
      <c r="V2346" s="308" t="s">
        <v>2208</v>
      </c>
      <c r="W2346" s="308" t="s">
        <v>2208</v>
      </c>
      <c r="X2346" s="308" t="s">
        <v>2208</v>
      </c>
      <c r="Y2346" s="308" t="s">
        <v>2208</v>
      </c>
      <c r="Z2346" s="308" t="s">
        <v>2208</v>
      </c>
      <c r="AA2346" s="308" t="s">
        <v>2208</v>
      </c>
      <c r="AB2346" s="308" t="s">
        <v>2208</v>
      </c>
      <c r="AC2346" s="308" t="s">
        <v>2208</v>
      </c>
      <c r="AD2346" s="308" t="s">
        <v>2208</v>
      </c>
      <c r="AE2346" s="308" t="s">
        <v>2208</v>
      </c>
      <c r="AF2346" s="308" t="s">
        <v>2208</v>
      </c>
      <c r="AG2346" s="308" t="s">
        <v>2208</v>
      </c>
      <c r="AH2346" s="308" t="s">
        <v>2208</v>
      </c>
      <c r="AI2346" s="308" t="s">
        <v>2208</v>
      </c>
      <c r="AJ2346" s="308" t="s">
        <v>2208</v>
      </c>
      <c r="AK2346" s="308" t="s">
        <v>2208</v>
      </c>
    </row>
    <row r="2347" spans="2:37" x14ac:dyDescent="0.3">
      <c r="B2347" s="527"/>
      <c r="C2347" s="582" t="s">
        <v>2572</v>
      </c>
      <c r="D2347" s="308" t="s">
        <v>2208</v>
      </c>
      <c r="E2347" s="308" t="s">
        <v>2208</v>
      </c>
      <c r="F2347" s="308" t="s">
        <v>2208</v>
      </c>
      <c r="G2347" s="308" t="s">
        <v>2208</v>
      </c>
      <c r="H2347" s="308" t="s">
        <v>2208</v>
      </c>
      <c r="I2347" s="308" t="s">
        <v>2208</v>
      </c>
      <c r="J2347" s="308" t="s">
        <v>2208</v>
      </c>
      <c r="K2347" s="308" t="s">
        <v>2208</v>
      </c>
      <c r="L2347" s="308" t="s">
        <v>2208</v>
      </c>
      <c r="M2347" s="308" t="s">
        <v>2208</v>
      </c>
      <c r="N2347" s="308" t="s">
        <v>2208</v>
      </c>
      <c r="O2347" s="308" t="s">
        <v>2208</v>
      </c>
      <c r="P2347" s="308" t="s">
        <v>2208</v>
      </c>
      <c r="Q2347" s="308" t="s">
        <v>2208</v>
      </c>
      <c r="R2347" s="308" t="s">
        <v>2208</v>
      </c>
      <c r="S2347" s="308" t="s">
        <v>2208</v>
      </c>
      <c r="T2347" s="308" t="s">
        <v>2208</v>
      </c>
      <c r="U2347" s="308" t="s">
        <v>2208</v>
      </c>
      <c r="V2347" s="308" t="s">
        <v>2208</v>
      </c>
      <c r="W2347" s="308" t="s">
        <v>2208</v>
      </c>
      <c r="X2347" s="308" t="s">
        <v>2208</v>
      </c>
      <c r="Y2347" s="308" t="s">
        <v>2208</v>
      </c>
      <c r="Z2347" s="308" t="s">
        <v>2208</v>
      </c>
      <c r="AA2347" s="308" t="s">
        <v>2208</v>
      </c>
      <c r="AB2347" s="308" t="s">
        <v>2208</v>
      </c>
      <c r="AC2347" s="308" t="s">
        <v>2208</v>
      </c>
      <c r="AD2347" s="308" t="s">
        <v>2208</v>
      </c>
      <c r="AE2347" s="308" t="s">
        <v>2208</v>
      </c>
      <c r="AF2347" s="308" t="s">
        <v>2208</v>
      </c>
      <c r="AG2347" s="308" t="s">
        <v>2208</v>
      </c>
      <c r="AH2347" s="308" t="s">
        <v>2208</v>
      </c>
      <c r="AI2347" s="308" t="s">
        <v>2208</v>
      </c>
      <c r="AJ2347" s="308" t="s">
        <v>2208</v>
      </c>
      <c r="AK2347" s="308" t="s">
        <v>2208</v>
      </c>
    </row>
    <row r="2348" spans="2:37" x14ac:dyDescent="0.3">
      <c r="B2348" s="527"/>
      <c r="C2348" s="582" t="s">
        <v>2573</v>
      </c>
      <c r="D2348" s="308" t="s">
        <v>2208</v>
      </c>
      <c r="E2348" s="308" t="s">
        <v>2208</v>
      </c>
      <c r="F2348" s="308" t="s">
        <v>2208</v>
      </c>
      <c r="G2348" s="308" t="s">
        <v>2208</v>
      </c>
      <c r="H2348" s="308" t="s">
        <v>2208</v>
      </c>
      <c r="I2348" s="308" t="s">
        <v>2208</v>
      </c>
      <c r="J2348" s="308" t="s">
        <v>2208</v>
      </c>
      <c r="K2348" s="308" t="s">
        <v>2208</v>
      </c>
      <c r="L2348" s="308" t="s">
        <v>2208</v>
      </c>
      <c r="M2348" s="308" t="s">
        <v>2208</v>
      </c>
      <c r="N2348" s="308" t="s">
        <v>2208</v>
      </c>
      <c r="O2348" s="308" t="s">
        <v>2208</v>
      </c>
      <c r="P2348" s="308" t="s">
        <v>2208</v>
      </c>
      <c r="Q2348" s="308" t="s">
        <v>2208</v>
      </c>
      <c r="R2348" s="308" t="s">
        <v>2208</v>
      </c>
      <c r="S2348" s="308" t="s">
        <v>2208</v>
      </c>
      <c r="T2348" s="308" t="s">
        <v>2208</v>
      </c>
      <c r="U2348" s="308" t="s">
        <v>2208</v>
      </c>
      <c r="V2348" s="308" t="s">
        <v>2208</v>
      </c>
      <c r="W2348" s="308" t="s">
        <v>2208</v>
      </c>
      <c r="X2348" s="308" t="s">
        <v>2208</v>
      </c>
      <c r="Y2348" s="308" t="s">
        <v>2208</v>
      </c>
      <c r="Z2348" s="308" t="s">
        <v>2208</v>
      </c>
      <c r="AA2348" s="308" t="s">
        <v>2208</v>
      </c>
      <c r="AB2348" s="308" t="s">
        <v>2208</v>
      </c>
      <c r="AC2348" s="308" t="s">
        <v>2208</v>
      </c>
      <c r="AD2348" s="308" t="s">
        <v>2208</v>
      </c>
      <c r="AE2348" s="308" t="s">
        <v>2208</v>
      </c>
      <c r="AF2348" s="308" t="s">
        <v>2208</v>
      </c>
      <c r="AG2348" s="308" t="s">
        <v>2208</v>
      </c>
      <c r="AH2348" s="308" t="s">
        <v>2208</v>
      </c>
      <c r="AI2348" s="308" t="s">
        <v>2208</v>
      </c>
      <c r="AJ2348" s="308" t="s">
        <v>2208</v>
      </c>
      <c r="AK2348" s="308" t="s">
        <v>2208</v>
      </c>
    </row>
    <row r="2349" spans="2:37" x14ac:dyDescent="0.3">
      <c r="B2349" s="527"/>
      <c r="C2349" s="582" t="s">
        <v>2574</v>
      </c>
      <c r="D2349" s="308" t="s">
        <v>2208</v>
      </c>
      <c r="E2349" s="308" t="s">
        <v>2208</v>
      </c>
      <c r="F2349" s="308" t="s">
        <v>2208</v>
      </c>
      <c r="G2349" s="308" t="s">
        <v>2208</v>
      </c>
      <c r="H2349" s="308" t="s">
        <v>2208</v>
      </c>
      <c r="I2349" s="308" t="s">
        <v>2208</v>
      </c>
      <c r="J2349" s="308" t="s">
        <v>2208</v>
      </c>
      <c r="K2349" s="308" t="s">
        <v>2208</v>
      </c>
      <c r="L2349" s="308" t="s">
        <v>2208</v>
      </c>
      <c r="M2349" s="308" t="s">
        <v>2208</v>
      </c>
      <c r="N2349" s="308" t="s">
        <v>2208</v>
      </c>
      <c r="O2349" s="308" t="s">
        <v>2208</v>
      </c>
      <c r="P2349" s="308" t="s">
        <v>2208</v>
      </c>
      <c r="Q2349" s="308" t="s">
        <v>2208</v>
      </c>
      <c r="R2349" s="308" t="s">
        <v>2208</v>
      </c>
      <c r="S2349" s="308" t="s">
        <v>2208</v>
      </c>
      <c r="T2349" s="308" t="s">
        <v>2208</v>
      </c>
      <c r="U2349" s="308" t="s">
        <v>2208</v>
      </c>
      <c r="V2349" s="308" t="s">
        <v>2208</v>
      </c>
      <c r="W2349" s="308" t="s">
        <v>2208</v>
      </c>
      <c r="X2349" s="308" t="s">
        <v>2208</v>
      </c>
      <c r="Y2349" s="308" t="s">
        <v>2208</v>
      </c>
      <c r="Z2349" s="308" t="s">
        <v>2208</v>
      </c>
      <c r="AA2349" s="308" t="s">
        <v>2208</v>
      </c>
      <c r="AB2349" s="308" t="s">
        <v>2208</v>
      </c>
      <c r="AC2349" s="308" t="s">
        <v>2208</v>
      </c>
      <c r="AD2349" s="308" t="s">
        <v>2208</v>
      </c>
      <c r="AE2349" s="308" t="s">
        <v>2208</v>
      </c>
      <c r="AF2349" s="308" t="s">
        <v>2208</v>
      </c>
      <c r="AG2349" s="308" t="s">
        <v>2208</v>
      </c>
      <c r="AH2349" s="308" t="s">
        <v>2208</v>
      </c>
      <c r="AI2349" s="308" t="s">
        <v>2208</v>
      </c>
      <c r="AJ2349" s="308" t="s">
        <v>2208</v>
      </c>
      <c r="AK2349" s="308" t="s">
        <v>2208</v>
      </c>
    </row>
    <row r="2350" spans="2:37" x14ac:dyDescent="0.3">
      <c r="B2350" s="544"/>
      <c r="C2350" s="582" t="s">
        <v>2575</v>
      </c>
      <c r="D2350" s="308" t="s">
        <v>2208</v>
      </c>
      <c r="E2350" s="308" t="s">
        <v>2208</v>
      </c>
      <c r="F2350" s="308" t="s">
        <v>2208</v>
      </c>
      <c r="G2350" s="308" t="s">
        <v>2208</v>
      </c>
      <c r="H2350" s="308" t="s">
        <v>2208</v>
      </c>
      <c r="I2350" s="308" t="s">
        <v>2208</v>
      </c>
      <c r="J2350" s="308" t="s">
        <v>2208</v>
      </c>
      <c r="K2350" s="308" t="s">
        <v>2208</v>
      </c>
      <c r="L2350" s="308" t="s">
        <v>2208</v>
      </c>
      <c r="M2350" s="308" t="s">
        <v>2208</v>
      </c>
      <c r="N2350" s="308" t="s">
        <v>2208</v>
      </c>
      <c r="O2350" s="308" t="s">
        <v>2208</v>
      </c>
      <c r="P2350" s="308" t="s">
        <v>2208</v>
      </c>
      <c r="Q2350" s="308" t="s">
        <v>2208</v>
      </c>
      <c r="R2350" s="308" t="s">
        <v>2208</v>
      </c>
      <c r="S2350" s="308" t="s">
        <v>2208</v>
      </c>
      <c r="T2350" s="308" t="s">
        <v>2208</v>
      </c>
      <c r="U2350" s="308" t="s">
        <v>2208</v>
      </c>
      <c r="V2350" s="308" t="s">
        <v>2208</v>
      </c>
      <c r="W2350" s="308" t="s">
        <v>2208</v>
      </c>
      <c r="X2350" s="308" t="s">
        <v>2208</v>
      </c>
      <c r="Y2350" s="308" t="s">
        <v>2208</v>
      </c>
      <c r="Z2350" s="308" t="s">
        <v>2208</v>
      </c>
      <c r="AA2350" s="308" t="s">
        <v>2208</v>
      </c>
      <c r="AB2350" s="308" t="s">
        <v>2208</v>
      </c>
      <c r="AC2350" s="308" t="s">
        <v>2208</v>
      </c>
      <c r="AD2350" s="308" t="s">
        <v>2208</v>
      </c>
      <c r="AE2350" s="308" t="s">
        <v>2208</v>
      </c>
      <c r="AF2350" s="308" t="s">
        <v>2208</v>
      </c>
      <c r="AG2350" s="308" t="s">
        <v>2208</v>
      </c>
      <c r="AH2350" s="308" t="s">
        <v>2208</v>
      </c>
      <c r="AI2350" s="308" t="s">
        <v>2208</v>
      </c>
      <c r="AJ2350" s="308" t="s">
        <v>2208</v>
      </c>
      <c r="AK2350" s="308" t="s">
        <v>2208</v>
      </c>
    </row>
    <row r="2351" spans="2:37" x14ac:dyDescent="0.3">
      <c r="B2351" s="544"/>
      <c r="C2351" s="582" t="s">
        <v>2576</v>
      </c>
      <c r="D2351" s="308" t="s">
        <v>2208</v>
      </c>
      <c r="E2351" s="308" t="s">
        <v>2208</v>
      </c>
      <c r="F2351" s="308" t="s">
        <v>2208</v>
      </c>
      <c r="G2351" s="308" t="s">
        <v>2208</v>
      </c>
      <c r="H2351" s="308" t="s">
        <v>2208</v>
      </c>
      <c r="I2351" s="308" t="s">
        <v>2208</v>
      </c>
      <c r="J2351" s="308" t="s">
        <v>2208</v>
      </c>
      <c r="K2351" s="308" t="s">
        <v>2208</v>
      </c>
      <c r="L2351" s="308" t="s">
        <v>2208</v>
      </c>
      <c r="M2351" s="308" t="s">
        <v>2208</v>
      </c>
      <c r="N2351" s="308" t="s">
        <v>2208</v>
      </c>
      <c r="O2351" s="308" t="s">
        <v>2208</v>
      </c>
      <c r="P2351" s="308" t="s">
        <v>2208</v>
      </c>
      <c r="Q2351" s="308" t="s">
        <v>2208</v>
      </c>
      <c r="R2351" s="308" t="s">
        <v>2208</v>
      </c>
      <c r="S2351" s="308" t="s">
        <v>2208</v>
      </c>
      <c r="T2351" s="308" t="s">
        <v>2208</v>
      </c>
      <c r="U2351" s="308" t="s">
        <v>2208</v>
      </c>
      <c r="V2351" s="308" t="s">
        <v>2208</v>
      </c>
      <c r="W2351" s="308" t="s">
        <v>2208</v>
      </c>
      <c r="X2351" s="308" t="s">
        <v>2208</v>
      </c>
      <c r="Y2351" s="308" t="s">
        <v>2208</v>
      </c>
      <c r="Z2351" s="308" t="s">
        <v>2208</v>
      </c>
      <c r="AA2351" s="308" t="s">
        <v>2208</v>
      </c>
      <c r="AB2351" s="308" t="s">
        <v>2208</v>
      </c>
      <c r="AC2351" s="308" t="s">
        <v>2208</v>
      </c>
      <c r="AD2351" s="308" t="s">
        <v>2208</v>
      </c>
      <c r="AE2351" s="308" t="s">
        <v>2208</v>
      </c>
      <c r="AF2351" s="308" t="s">
        <v>2208</v>
      </c>
      <c r="AG2351" s="308" t="s">
        <v>2208</v>
      </c>
      <c r="AH2351" s="308" t="s">
        <v>2208</v>
      </c>
      <c r="AI2351" s="308" t="s">
        <v>2208</v>
      </c>
      <c r="AJ2351" s="308" t="s">
        <v>2208</v>
      </c>
      <c r="AK2351" s="308" t="s">
        <v>2208</v>
      </c>
    </row>
    <row r="2352" spans="2:37" x14ac:dyDescent="0.3">
      <c r="B2352" s="544"/>
      <c r="C2352" s="582" t="s">
        <v>2577</v>
      </c>
      <c r="D2352" s="308" t="s">
        <v>2208</v>
      </c>
      <c r="E2352" s="308" t="s">
        <v>2208</v>
      </c>
      <c r="F2352" s="308" t="s">
        <v>2208</v>
      </c>
      <c r="G2352" s="308" t="s">
        <v>2208</v>
      </c>
      <c r="H2352" s="308" t="s">
        <v>2208</v>
      </c>
      <c r="I2352" s="308" t="s">
        <v>2208</v>
      </c>
      <c r="J2352" s="308" t="s">
        <v>2208</v>
      </c>
      <c r="K2352" s="308" t="s">
        <v>2208</v>
      </c>
      <c r="L2352" s="308" t="s">
        <v>2208</v>
      </c>
      <c r="M2352" s="308" t="s">
        <v>2208</v>
      </c>
      <c r="N2352" s="308" t="s">
        <v>2208</v>
      </c>
      <c r="O2352" s="308" t="s">
        <v>2208</v>
      </c>
      <c r="P2352" s="308" t="s">
        <v>2208</v>
      </c>
      <c r="Q2352" s="308" t="s">
        <v>2208</v>
      </c>
      <c r="R2352" s="308" t="s">
        <v>2208</v>
      </c>
      <c r="S2352" s="308" t="s">
        <v>2208</v>
      </c>
      <c r="T2352" s="308" t="s">
        <v>2208</v>
      </c>
      <c r="U2352" s="308" t="s">
        <v>2208</v>
      </c>
      <c r="V2352" s="308" t="s">
        <v>2208</v>
      </c>
      <c r="W2352" s="308" t="s">
        <v>2208</v>
      </c>
      <c r="X2352" s="308" t="s">
        <v>2208</v>
      </c>
      <c r="Y2352" s="308" t="s">
        <v>2208</v>
      </c>
      <c r="Z2352" s="308" t="s">
        <v>2208</v>
      </c>
      <c r="AA2352" s="308" t="s">
        <v>2208</v>
      </c>
      <c r="AB2352" s="308" t="s">
        <v>2208</v>
      </c>
      <c r="AC2352" s="308" t="s">
        <v>2208</v>
      </c>
      <c r="AD2352" s="308" t="s">
        <v>2208</v>
      </c>
      <c r="AE2352" s="308" t="s">
        <v>2208</v>
      </c>
      <c r="AF2352" s="308" t="s">
        <v>2208</v>
      </c>
      <c r="AG2352" s="308" t="s">
        <v>2208</v>
      </c>
      <c r="AH2352" s="308" t="s">
        <v>2208</v>
      </c>
      <c r="AI2352" s="308" t="s">
        <v>2208</v>
      </c>
      <c r="AJ2352" s="308" t="s">
        <v>2208</v>
      </c>
      <c r="AK2352" s="308" t="s">
        <v>2208</v>
      </c>
    </row>
    <row r="2353" spans="2:37" x14ac:dyDescent="0.3">
      <c r="B2353" s="527"/>
      <c r="C2353" s="582" t="s">
        <v>2578</v>
      </c>
      <c r="D2353" s="308" t="s">
        <v>2208</v>
      </c>
      <c r="E2353" s="308" t="s">
        <v>2208</v>
      </c>
      <c r="F2353" s="308" t="s">
        <v>2208</v>
      </c>
      <c r="G2353" s="308" t="s">
        <v>2208</v>
      </c>
      <c r="H2353" s="308" t="s">
        <v>2208</v>
      </c>
      <c r="I2353" s="308" t="s">
        <v>2208</v>
      </c>
      <c r="J2353" s="308" t="s">
        <v>2208</v>
      </c>
      <c r="K2353" s="308" t="s">
        <v>2208</v>
      </c>
      <c r="L2353" s="308" t="s">
        <v>2208</v>
      </c>
      <c r="M2353" s="308" t="s">
        <v>2208</v>
      </c>
      <c r="N2353" s="308" t="s">
        <v>2208</v>
      </c>
      <c r="O2353" s="308" t="s">
        <v>2208</v>
      </c>
      <c r="P2353" s="308" t="s">
        <v>2208</v>
      </c>
      <c r="Q2353" s="308" t="s">
        <v>2208</v>
      </c>
      <c r="R2353" s="308" t="s">
        <v>2208</v>
      </c>
      <c r="S2353" s="308" t="s">
        <v>2208</v>
      </c>
      <c r="T2353" s="308" t="s">
        <v>2208</v>
      </c>
      <c r="U2353" s="308" t="s">
        <v>2208</v>
      </c>
      <c r="V2353" s="308" t="s">
        <v>2208</v>
      </c>
      <c r="W2353" s="308" t="s">
        <v>2208</v>
      </c>
      <c r="X2353" s="308" t="s">
        <v>2208</v>
      </c>
      <c r="Y2353" s="308" t="s">
        <v>2208</v>
      </c>
      <c r="Z2353" s="308" t="s">
        <v>2208</v>
      </c>
      <c r="AA2353" s="308" t="s">
        <v>2208</v>
      </c>
      <c r="AB2353" s="308" t="s">
        <v>2208</v>
      </c>
      <c r="AC2353" s="308" t="s">
        <v>2208</v>
      </c>
      <c r="AD2353" s="308" t="s">
        <v>2208</v>
      </c>
      <c r="AE2353" s="308" t="s">
        <v>2208</v>
      </c>
      <c r="AF2353" s="308" t="s">
        <v>2208</v>
      </c>
      <c r="AG2353" s="308" t="s">
        <v>2208</v>
      </c>
      <c r="AH2353" s="308" t="s">
        <v>2208</v>
      </c>
      <c r="AI2353" s="308" t="s">
        <v>2208</v>
      </c>
      <c r="AJ2353" s="308" t="s">
        <v>2208</v>
      </c>
      <c r="AK2353" s="308" t="s">
        <v>2208</v>
      </c>
    </row>
    <row r="2354" spans="2:37" x14ac:dyDescent="0.3">
      <c r="B2354" s="527"/>
      <c r="C2354" s="582" t="s">
        <v>2579</v>
      </c>
      <c r="D2354" s="308" t="s">
        <v>2208</v>
      </c>
      <c r="E2354" s="308" t="s">
        <v>2208</v>
      </c>
      <c r="F2354" s="308" t="s">
        <v>2208</v>
      </c>
      <c r="G2354" s="308" t="s">
        <v>2208</v>
      </c>
      <c r="H2354" s="308" t="s">
        <v>2208</v>
      </c>
      <c r="I2354" s="308" t="s">
        <v>2208</v>
      </c>
      <c r="J2354" s="308" t="s">
        <v>2208</v>
      </c>
      <c r="K2354" s="308" t="s">
        <v>2208</v>
      </c>
      <c r="L2354" s="308" t="s">
        <v>2208</v>
      </c>
      <c r="M2354" s="308" t="s">
        <v>2208</v>
      </c>
      <c r="N2354" s="308" t="s">
        <v>2208</v>
      </c>
      <c r="O2354" s="308" t="s">
        <v>2208</v>
      </c>
      <c r="P2354" s="308" t="s">
        <v>2208</v>
      </c>
      <c r="Q2354" s="308" t="s">
        <v>2208</v>
      </c>
      <c r="R2354" s="308" t="s">
        <v>2208</v>
      </c>
      <c r="S2354" s="308" t="s">
        <v>2208</v>
      </c>
      <c r="T2354" s="308" t="s">
        <v>2208</v>
      </c>
      <c r="U2354" s="308" t="s">
        <v>2208</v>
      </c>
      <c r="V2354" s="308" t="s">
        <v>2208</v>
      </c>
      <c r="W2354" s="308" t="s">
        <v>2208</v>
      </c>
      <c r="X2354" s="308" t="s">
        <v>2208</v>
      </c>
      <c r="Y2354" s="308" t="s">
        <v>2208</v>
      </c>
      <c r="Z2354" s="308" t="s">
        <v>2208</v>
      </c>
      <c r="AA2354" s="308" t="s">
        <v>2208</v>
      </c>
      <c r="AB2354" s="308" t="s">
        <v>2208</v>
      </c>
      <c r="AC2354" s="308" t="s">
        <v>2208</v>
      </c>
      <c r="AD2354" s="308" t="s">
        <v>2208</v>
      </c>
      <c r="AE2354" s="308" t="s">
        <v>2208</v>
      </c>
      <c r="AF2354" s="308" t="s">
        <v>2208</v>
      </c>
      <c r="AG2354" s="308" t="s">
        <v>2208</v>
      </c>
      <c r="AH2354" s="308" t="s">
        <v>2208</v>
      </c>
      <c r="AI2354" s="308" t="s">
        <v>2208</v>
      </c>
      <c r="AJ2354" s="308" t="s">
        <v>2208</v>
      </c>
      <c r="AK2354" s="308" t="s">
        <v>2208</v>
      </c>
    </row>
    <row r="2355" spans="2:37" x14ac:dyDescent="0.3">
      <c r="B2355" s="527"/>
      <c r="C2355" s="582" t="s">
        <v>2580</v>
      </c>
      <c r="D2355" s="308" t="s">
        <v>2208</v>
      </c>
      <c r="E2355" s="308" t="s">
        <v>2208</v>
      </c>
      <c r="F2355" s="308" t="s">
        <v>2208</v>
      </c>
      <c r="G2355" s="308" t="s">
        <v>2208</v>
      </c>
      <c r="H2355" s="308" t="s">
        <v>2208</v>
      </c>
      <c r="I2355" s="308" t="s">
        <v>2208</v>
      </c>
      <c r="J2355" s="308" t="s">
        <v>2208</v>
      </c>
      <c r="K2355" s="308" t="s">
        <v>2208</v>
      </c>
      <c r="L2355" s="308" t="s">
        <v>2208</v>
      </c>
      <c r="M2355" s="308" t="s">
        <v>2208</v>
      </c>
      <c r="N2355" s="308" t="s">
        <v>2208</v>
      </c>
      <c r="O2355" s="308" t="s">
        <v>2208</v>
      </c>
      <c r="P2355" s="308" t="s">
        <v>2208</v>
      </c>
      <c r="Q2355" s="308" t="s">
        <v>2208</v>
      </c>
      <c r="R2355" s="308" t="s">
        <v>2208</v>
      </c>
      <c r="S2355" s="308" t="s">
        <v>2208</v>
      </c>
      <c r="T2355" s="308" t="s">
        <v>2208</v>
      </c>
      <c r="U2355" s="308" t="s">
        <v>2208</v>
      </c>
      <c r="V2355" s="308" t="s">
        <v>2208</v>
      </c>
      <c r="W2355" s="308" t="s">
        <v>2208</v>
      </c>
      <c r="X2355" s="308" t="s">
        <v>2208</v>
      </c>
      <c r="Y2355" s="308" t="s">
        <v>2208</v>
      </c>
      <c r="Z2355" s="308" t="s">
        <v>2208</v>
      </c>
      <c r="AA2355" s="308" t="s">
        <v>2208</v>
      </c>
      <c r="AB2355" s="308" t="s">
        <v>2208</v>
      </c>
      <c r="AC2355" s="308" t="s">
        <v>2208</v>
      </c>
      <c r="AD2355" s="308" t="s">
        <v>2208</v>
      </c>
      <c r="AE2355" s="308" t="s">
        <v>2208</v>
      </c>
      <c r="AF2355" s="308" t="s">
        <v>2208</v>
      </c>
      <c r="AG2355" s="308" t="s">
        <v>2208</v>
      </c>
      <c r="AH2355" s="308" t="s">
        <v>2208</v>
      </c>
      <c r="AI2355" s="308" t="s">
        <v>2208</v>
      </c>
      <c r="AJ2355" s="308" t="s">
        <v>2208</v>
      </c>
      <c r="AK2355" s="308" t="s">
        <v>2208</v>
      </c>
    </row>
    <row r="2356" spans="2:37" x14ac:dyDescent="0.3">
      <c r="B2356" s="527"/>
      <c r="C2356" s="582" t="s">
        <v>2581</v>
      </c>
      <c r="D2356" s="308" t="s">
        <v>2208</v>
      </c>
      <c r="E2356" s="308" t="s">
        <v>2208</v>
      </c>
      <c r="F2356" s="308" t="s">
        <v>2208</v>
      </c>
      <c r="G2356" s="308" t="s">
        <v>2208</v>
      </c>
      <c r="H2356" s="308" t="s">
        <v>2208</v>
      </c>
      <c r="I2356" s="308" t="s">
        <v>2208</v>
      </c>
      <c r="J2356" s="308" t="s">
        <v>2208</v>
      </c>
      <c r="K2356" s="308" t="s">
        <v>2208</v>
      </c>
      <c r="L2356" s="308" t="s">
        <v>2208</v>
      </c>
      <c r="M2356" s="308" t="s">
        <v>2208</v>
      </c>
      <c r="N2356" s="308" t="s">
        <v>2208</v>
      </c>
      <c r="O2356" s="308" t="s">
        <v>2208</v>
      </c>
      <c r="P2356" s="308" t="s">
        <v>2208</v>
      </c>
      <c r="Q2356" s="308" t="s">
        <v>2208</v>
      </c>
      <c r="R2356" s="308" t="s">
        <v>2208</v>
      </c>
      <c r="S2356" s="308" t="s">
        <v>2208</v>
      </c>
      <c r="T2356" s="308" t="s">
        <v>2208</v>
      </c>
      <c r="U2356" s="308" t="s">
        <v>2208</v>
      </c>
      <c r="V2356" s="308" t="s">
        <v>2208</v>
      </c>
      <c r="W2356" s="308" t="s">
        <v>2208</v>
      </c>
      <c r="X2356" s="308" t="s">
        <v>2208</v>
      </c>
      <c r="Y2356" s="308" t="s">
        <v>2208</v>
      </c>
      <c r="Z2356" s="308" t="s">
        <v>2208</v>
      </c>
      <c r="AA2356" s="308" t="s">
        <v>2208</v>
      </c>
      <c r="AB2356" s="308" t="s">
        <v>2208</v>
      </c>
      <c r="AC2356" s="308" t="s">
        <v>2208</v>
      </c>
      <c r="AD2356" s="308" t="s">
        <v>2208</v>
      </c>
      <c r="AE2356" s="308" t="s">
        <v>2208</v>
      </c>
      <c r="AF2356" s="308" t="s">
        <v>2208</v>
      </c>
      <c r="AG2356" s="308" t="s">
        <v>2208</v>
      </c>
      <c r="AH2356" s="308" t="s">
        <v>2208</v>
      </c>
      <c r="AI2356" s="308" t="s">
        <v>2208</v>
      </c>
      <c r="AJ2356" s="308" t="s">
        <v>2208</v>
      </c>
      <c r="AK2356" s="308" t="s">
        <v>2208</v>
      </c>
    </row>
    <row r="2357" spans="2:37" x14ac:dyDescent="0.3">
      <c r="C2357" s="582"/>
      <c r="D2357" s="308"/>
      <c r="E2357" s="308"/>
      <c r="F2357" s="308"/>
      <c r="G2357" s="308"/>
      <c r="H2357" s="308"/>
      <c r="I2357" s="308"/>
      <c r="J2357" s="308"/>
      <c r="K2357" s="308"/>
      <c r="L2357" s="308"/>
      <c r="M2357" s="308"/>
      <c r="N2357" s="308"/>
      <c r="O2357" s="308"/>
      <c r="P2357" s="308"/>
      <c r="Q2357" s="308"/>
      <c r="R2357" s="308"/>
      <c r="S2357" s="308"/>
      <c r="T2357" s="308"/>
      <c r="U2357" s="308"/>
      <c r="V2357" s="308"/>
      <c r="W2357" s="308"/>
      <c r="X2357" s="308"/>
      <c r="Y2357" s="308"/>
      <c r="Z2357" s="308"/>
      <c r="AA2357" s="308"/>
      <c r="AB2357" s="308"/>
      <c r="AC2357" s="308"/>
      <c r="AD2357" s="308"/>
      <c r="AE2357" s="308"/>
      <c r="AF2357" s="308"/>
      <c r="AG2357" s="308"/>
      <c r="AH2357" s="308"/>
      <c r="AI2357" s="308"/>
      <c r="AJ2357" s="308"/>
      <c r="AK2357" s="308"/>
    </row>
    <row r="2358" spans="2:37" x14ac:dyDescent="0.3">
      <c r="C2358" s="582"/>
      <c r="D2358" s="308"/>
      <c r="E2358" s="308"/>
      <c r="F2358" s="308"/>
      <c r="G2358" s="308"/>
      <c r="H2358" s="308"/>
      <c r="I2358" s="308"/>
      <c r="J2358" s="308"/>
      <c r="K2358" s="308"/>
      <c r="L2358" s="308"/>
      <c r="M2358" s="308"/>
      <c r="N2358" s="308"/>
      <c r="O2358" s="308"/>
      <c r="P2358" s="308"/>
      <c r="Q2358" s="308"/>
      <c r="R2358" s="308"/>
      <c r="S2358" s="308"/>
      <c r="T2358" s="308"/>
      <c r="U2358" s="308"/>
      <c r="V2358" s="308"/>
      <c r="W2358" s="308"/>
      <c r="X2358" s="308"/>
      <c r="Y2358" s="308"/>
      <c r="Z2358" s="308"/>
      <c r="AA2358" s="308"/>
      <c r="AB2358" s="308"/>
      <c r="AC2358" s="308"/>
      <c r="AD2358" s="308"/>
      <c r="AE2358" s="308"/>
      <c r="AF2358" s="308"/>
      <c r="AG2358" s="308"/>
      <c r="AH2358" s="308"/>
      <c r="AI2358" s="308"/>
      <c r="AJ2358" s="308"/>
      <c r="AK2358" s="308"/>
    </row>
    <row r="2359" spans="2:37" x14ac:dyDescent="0.3">
      <c r="C2359" s="582" t="s">
        <v>2582</v>
      </c>
      <c r="D2359" s="308" t="s">
        <v>2208</v>
      </c>
      <c r="E2359" s="308" t="s">
        <v>2208</v>
      </c>
      <c r="F2359" s="308" t="s">
        <v>2208</v>
      </c>
      <c r="G2359" s="308" t="s">
        <v>2208</v>
      </c>
      <c r="H2359" s="308" t="s">
        <v>2208</v>
      </c>
      <c r="I2359" s="308" t="s">
        <v>2208</v>
      </c>
      <c r="J2359" s="308" t="s">
        <v>2208</v>
      </c>
      <c r="K2359" s="308" t="s">
        <v>2208</v>
      </c>
      <c r="L2359" s="308" t="s">
        <v>2208</v>
      </c>
      <c r="M2359" s="308" t="s">
        <v>2208</v>
      </c>
      <c r="N2359" s="308" t="s">
        <v>2208</v>
      </c>
      <c r="O2359" s="308" t="s">
        <v>2208</v>
      </c>
      <c r="P2359" s="308" t="s">
        <v>2208</v>
      </c>
      <c r="Q2359" s="308" t="s">
        <v>2208</v>
      </c>
      <c r="R2359" s="308" t="s">
        <v>2208</v>
      </c>
      <c r="S2359" s="308" t="s">
        <v>2208</v>
      </c>
      <c r="T2359" s="308" t="s">
        <v>2208</v>
      </c>
      <c r="U2359" s="308" t="s">
        <v>2208</v>
      </c>
      <c r="V2359" s="308" t="s">
        <v>2208</v>
      </c>
      <c r="W2359" s="308" t="s">
        <v>2208</v>
      </c>
      <c r="X2359" s="308" t="s">
        <v>2208</v>
      </c>
      <c r="Y2359" s="308" t="s">
        <v>2208</v>
      </c>
      <c r="Z2359" s="308" t="s">
        <v>2208</v>
      </c>
      <c r="AA2359" s="308" t="s">
        <v>2208</v>
      </c>
      <c r="AB2359" s="308" t="s">
        <v>2208</v>
      </c>
      <c r="AC2359" s="308" t="s">
        <v>2208</v>
      </c>
      <c r="AD2359" s="308" t="s">
        <v>2208</v>
      </c>
      <c r="AE2359" s="308" t="s">
        <v>2208</v>
      </c>
      <c r="AF2359" s="308" t="s">
        <v>2208</v>
      </c>
      <c r="AG2359" s="308" t="s">
        <v>2208</v>
      </c>
      <c r="AH2359" s="308" t="s">
        <v>2208</v>
      </c>
      <c r="AI2359" s="308" t="s">
        <v>2208</v>
      </c>
      <c r="AJ2359" s="308" t="s">
        <v>2208</v>
      </c>
      <c r="AK2359" s="308" t="s">
        <v>2208</v>
      </c>
    </row>
    <row r="2360" spans="2:37" x14ac:dyDescent="0.3">
      <c r="C2360" s="582" t="s">
        <v>2583</v>
      </c>
      <c r="D2360" s="308" t="s">
        <v>2208</v>
      </c>
      <c r="E2360" s="308" t="s">
        <v>2208</v>
      </c>
      <c r="F2360" s="308" t="s">
        <v>2208</v>
      </c>
      <c r="G2360" s="308" t="s">
        <v>2208</v>
      </c>
      <c r="H2360" s="308" t="s">
        <v>2208</v>
      </c>
      <c r="I2360" s="308" t="s">
        <v>2208</v>
      </c>
      <c r="J2360" s="308" t="s">
        <v>2208</v>
      </c>
      <c r="K2360" s="308" t="s">
        <v>2208</v>
      </c>
      <c r="L2360" s="308" t="s">
        <v>2208</v>
      </c>
      <c r="M2360" s="308" t="s">
        <v>2208</v>
      </c>
      <c r="N2360" s="308" t="s">
        <v>2208</v>
      </c>
      <c r="O2360" s="308" t="s">
        <v>2208</v>
      </c>
      <c r="P2360" s="308" t="s">
        <v>2208</v>
      </c>
      <c r="Q2360" s="308" t="s">
        <v>2208</v>
      </c>
      <c r="R2360" s="308" t="s">
        <v>2208</v>
      </c>
      <c r="S2360" s="308" t="s">
        <v>2208</v>
      </c>
      <c r="T2360" s="308" t="s">
        <v>2208</v>
      </c>
      <c r="U2360" s="308" t="s">
        <v>2208</v>
      </c>
      <c r="V2360" s="308" t="s">
        <v>2208</v>
      </c>
      <c r="W2360" s="308" t="s">
        <v>2208</v>
      </c>
      <c r="X2360" s="308" t="s">
        <v>2208</v>
      </c>
      <c r="Y2360" s="308" t="s">
        <v>2208</v>
      </c>
      <c r="Z2360" s="308" t="s">
        <v>2208</v>
      </c>
      <c r="AA2360" s="308" t="s">
        <v>2208</v>
      </c>
      <c r="AB2360" s="308" t="s">
        <v>2208</v>
      </c>
      <c r="AC2360" s="308" t="s">
        <v>2208</v>
      </c>
      <c r="AD2360" s="308" t="s">
        <v>2208</v>
      </c>
      <c r="AE2360" s="308" t="s">
        <v>2208</v>
      </c>
      <c r="AF2360" s="308" t="s">
        <v>2208</v>
      </c>
      <c r="AG2360" s="308" t="s">
        <v>2208</v>
      </c>
      <c r="AH2360" s="308" t="s">
        <v>2208</v>
      </c>
      <c r="AI2360" s="308" t="s">
        <v>2208</v>
      </c>
      <c r="AJ2360" s="308" t="s">
        <v>2208</v>
      </c>
      <c r="AK2360" s="308" t="s">
        <v>2208</v>
      </c>
    </row>
    <row r="2361" spans="2:37" x14ac:dyDescent="0.3">
      <c r="C2361" s="582" t="s">
        <v>2584</v>
      </c>
      <c r="D2361" s="308" t="s">
        <v>2208</v>
      </c>
      <c r="E2361" s="308" t="s">
        <v>2208</v>
      </c>
      <c r="F2361" s="308" t="s">
        <v>2208</v>
      </c>
      <c r="G2361" s="308" t="s">
        <v>2208</v>
      </c>
      <c r="H2361" s="308" t="s">
        <v>2208</v>
      </c>
      <c r="I2361" s="308" t="s">
        <v>2208</v>
      </c>
      <c r="J2361" s="308" t="s">
        <v>2208</v>
      </c>
      <c r="K2361" s="308" t="s">
        <v>2208</v>
      </c>
      <c r="L2361" s="308" t="s">
        <v>2208</v>
      </c>
      <c r="M2361" s="308" t="s">
        <v>2208</v>
      </c>
      <c r="N2361" s="308" t="s">
        <v>2208</v>
      </c>
      <c r="O2361" s="308" t="s">
        <v>2208</v>
      </c>
      <c r="P2361" s="308" t="s">
        <v>2208</v>
      </c>
      <c r="Q2361" s="308" t="s">
        <v>2208</v>
      </c>
      <c r="R2361" s="308" t="s">
        <v>2208</v>
      </c>
      <c r="S2361" s="308" t="s">
        <v>2208</v>
      </c>
      <c r="T2361" s="308" t="s">
        <v>2208</v>
      </c>
      <c r="U2361" s="308" t="s">
        <v>2208</v>
      </c>
      <c r="V2361" s="308" t="s">
        <v>2208</v>
      </c>
      <c r="W2361" s="308" t="s">
        <v>2208</v>
      </c>
      <c r="X2361" s="308" t="s">
        <v>2208</v>
      </c>
      <c r="Y2361" s="308" t="s">
        <v>2208</v>
      </c>
      <c r="Z2361" s="308" t="s">
        <v>2208</v>
      </c>
      <c r="AA2361" s="308" t="s">
        <v>2208</v>
      </c>
      <c r="AB2361" s="308" t="s">
        <v>2208</v>
      </c>
      <c r="AC2361" s="308" t="s">
        <v>2208</v>
      </c>
      <c r="AD2361" s="308" t="s">
        <v>2208</v>
      </c>
      <c r="AE2361" s="308" t="s">
        <v>2208</v>
      </c>
      <c r="AF2361" s="308" t="s">
        <v>2208</v>
      </c>
      <c r="AG2361" s="308" t="s">
        <v>2208</v>
      </c>
      <c r="AH2361" s="308" t="s">
        <v>2208</v>
      </c>
      <c r="AI2361" s="308" t="s">
        <v>2208</v>
      </c>
      <c r="AJ2361" s="308" t="s">
        <v>2208</v>
      </c>
      <c r="AK2361" s="308" t="s">
        <v>2208</v>
      </c>
    </row>
    <row r="2362" spans="2:37" x14ac:dyDescent="0.3">
      <c r="C2362" s="582" t="s">
        <v>2585</v>
      </c>
      <c r="D2362" s="308" t="s">
        <v>2208</v>
      </c>
      <c r="E2362" s="308" t="s">
        <v>2208</v>
      </c>
      <c r="F2362" s="308" t="s">
        <v>2208</v>
      </c>
      <c r="G2362" s="308" t="s">
        <v>2208</v>
      </c>
      <c r="H2362" s="308" t="s">
        <v>2208</v>
      </c>
      <c r="I2362" s="308" t="s">
        <v>2208</v>
      </c>
      <c r="J2362" s="308" t="s">
        <v>2208</v>
      </c>
      <c r="K2362" s="308" t="s">
        <v>2208</v>
      </c>
      <c r="L2362" s="308" t="s">
        <v>2208</v>
      </c>
      <c r="M2362" s="308" t="s">
        <v>2208</v>
      </c>
      <c r="N2362" s="308" t="s">
        <v>2208</v>
      </c>
      <c r="O2362" s="308" t="s">
        <v>2208</v>
      </c>
      <c r="P2362" s="308" t="s">
        <v>2208</v>
      </c>
      <c r="Q2362" s="308" t="s">
        <v>2208</v>
      </c>
      <c r="R2362" s="308" t="s">
        <v>2208</v>
      </c>
      <c r="S2362" s="308" t="s">
        <v>2208</v>
      </c>
      <c r="T2362" s="308" t="s">
        <v>2208</v>
      </c>
      <c r="U2362" s="308" t="s">
        <v>2208</v>
      </c>
      <c r="V2362" s="308" t="s">
        <v>2208</v>
      </c>
      <c r="W2362" s="308" t="s">
        <v>2208</v>
      </c>
      <c r="X2362" s="308" t="s">
        <v>2208</v>
      </c>
      <c r="Y2362" s="308" t="s">
        <v>2208</v>
      </c>
      <c r="Z2362" s="308" t="s">
        <v>2208</v>
      </c>
      <c r="AA2362" s="308" t="s">
        <v>2208</v>
      </c>
      <c r="AB2362" s="308" t="s">
        <v>2208</v>
      </c>
      <c r="AC2362" s="308" t="s">
        <v>2208</v>
      </c>
      <c r="AD2362" s="308" t="s">
        <v>2208</v>
      </c>
      <c r="AE2362" s="308" t="s">
        <v>2208</v>
      </c>
      <c r="AF2362" s="308" t="s">
        <v>2208</v>
      </c>
      <c r="AG2362" s="308" t="s">
        <v>2208</v>
      </c>
      <c r="AH2362" s="308" t="s">
        <v>2208</v>
      </c>
      <c r="AI2362" s="308" t="s">
        <v>2208</v>
      </c>
      <c r="AJ2362" s="308" t="s">
        <v>2208</v>
      </c>
      <c r="AK2362" s="308" t="s">
        <v>2208</v>
      </c>
    </row>
    <row r="2363" spans="2:37" x14ac:dyDescent="0.3">
      <c r="C2363" s="582" t="s">
        <v>2586</v>
      </c>
      <c r="D2363" s="308" t="s">
        <v>2208</v>
      </c>
      <c r="E2363" s="308" t="s">
        <v>2208</v>
      </c>
      <c r="F2363" s="308" t="s">
        <v>2208</v>
      </c>
      <c r="G2363" s="308" t="s">
        <v>2208</v>
      </c>
      <c r="H2363" s="308" t="s">
        <v>2208</v>
      </c>
      <c r="I2363" s="308" t="s">
        <v>2208</v>
      </c>
      <c r="J2363" s="308" t="s">
        <v>2208</v>
      </c>
      <c r="K2363" s="308" t="s">
        <v>2208</v>
      </c>
      <c r="L2363" s="308" t="s">
        <v>2208</v>
      </c>
      <c r="M2363" s="308" t="s">
        <v>2208</v>
      </c>
      <c r="N2363" s="308" t="s">
        <v>2208</v>
      </c>
      <c r="O2363" s="308" t="s">
        <v>2208</v>
      </c>
      <c r="P2363" s="308" t="s">
        <v>2208</v>
      </c>
      <c r="Q2363" s="308" t="s">
        <v>2208</v>
      </c>
      <c r="R2363" s="308" t="s">
        <v>2208</v>
      </c>
      <c r="S2363" s="308" t="s">
        <v>2208</v>
      </c>
      <c r="T2363" s="308" t="s">
        <v>2208</v>
      </c>
      <c r="U2363" s="308" t="s">
        <v>2208</v>
      </c>
      <c r="V2363" s="308" t="s">
        <v>2208</v>
      </c>
      <c r="W2363" s="308" t="s">
        <v>2208</v>
      </c>
      <c r="X2363" s="308" t="s">
        <v>2208</v>
      </c>
      <c r="Y2363" s="308" t="s">
        <v>2208</v>
      </c>
      <c r="Z2363" s="308" t="s">
        <v>2208</v>
      </c>
      <c r="AA2363" s="308" t="s">
        <v>2208</v>
      </c>
      <c r="AB2363" s="308" t="s">
        <v>2208</v>
      </c>
      <c r="AC2363" s="308" t="s">
        <v>2208</v>
      </c>
      <c r="AD2363" s="308" t="s">
        <v>2208</v>
      </c>
      <c r="AE2363" s="308" t="s">
        <v>2208</v>
      </c>
      <c r="AF2363" s="308" t="s">
        <v>2208</v>
      </c>
      <c r="AG2363" s="308" t="s">
        <v>2208</v>
      </c>
      <c r="AH2363" s="308" t="s">
        <v>2208</v>
      </c>
      <c r="AI2363" s="308" t="s">
        <v>2208</v>
      </c>
      <c r="AJ2363" s="308" t="s">
        <v>2208</v>
      </c>
      <c r="AK2363" s="308" t="s">
        <v>2208</v>
      </c>
    </row>
    <row r="2364" spans="2:37" x14ac:dyDescent="0.3">
      <c r="C2364" s="582" t="s">
        <v>2587</v>
      </c>
      <c r="D2364" s="308" t="s">
        <v>2208</v>
      </c>
      <c r="E2364" s="308" t="s">
        <v>2208</v>
      </c>
      <c r="F2364" s="308" t="s">
        <v>2208</v>
      </c>
      <c r="G2364" s="308" t="s">
        <v>2208</v>
      </c>
      <c r="H2364" s="308" t="s">
        <v>2208</v>
      </c>
      <c r="I2364" s="308" t="s">
        <v>2208</v>
      </c>
      <c r="J2364" s="308" t="s">
        <v>2208</v>
      </c>
      <c r="K2364" s="308" t="s">
        <v>2208</v>
      </c>
      <c r="L2364" s="308" t="s">
        <v>2208</v>
      </c>
      <c r="M2364" s="308" t="s">
        <v>2208</v>
      </c>
      <c r="N2364" s="308" t="s">
        <v>2208</v>
      </c>
      <c r="O2364" s="308" t="s">
        <v>2208</v>
      </c>
      <c r="P2364" s="308" t="s">
        <v>2208</v>
      </c>
      <c r="Q2364" s="308" t="s">
        <v>2208</v>
      </c>
      <c r="R2364" s="308" t="s">
        <v>2208</v>
      </c>
      <c r="S2364" s="308" t="s">
        <v>2208</v>
      </c>
      <c r="T2364" s="308" t="s">
        <v>2208</v>
      </c>
      <c r="U2364" s="308" t="s">
        <v>2208</v>
      </c>
      <c r="V2364" s="308" t="s">
        <v>2208</v>
      </c>
      <c r="W2364" s="308" t="s">
        <v>2208</v>
      </c>
      <c r="X2364" s="308" t="s">
        <v>2208</v>
      </c>
      <c r="Y2364" s="308" t="s">
        <v>2208</v>
      </c>
      <c r="Z2364" s="308" t="s">
        <v>2208</v>
      </c>
      <c r="AA2364" s="308" t="s">
        <v>2208</v>
      </c>
      <c r="AB2364" s="308" t="s">
        <v>2208</v>
      </c>
      <c r="AC2364" s="308" t="s">
        <v>2208</v>
      </c>
      <c r="AD2364" s="308" t="s">
        <v>2208</v>
      </c>
      <c r="AE2364" s="308" t="s">
        <v>2208</v>
      </c>
      <c r="AF2364" s="308" t="s">
        <v>2208</v>
      </c>
      <c r="AG2364" s="308" t="s">
        <v>2208</v>
      </c>
      <c r="AH2364" s="308" t="s">
        <v>2208</v>
      </c>
      <c r="AI2364" s="308" t="s">
        <v>2208</v>
      </c>
      <c r="AJ2364" s="308" t="s">
        <v>2208</v>
      </c>
      <c r="AK2364" s="308" t="s">
        <v>2208</v>
      </c>
    </row>
    <row r="2365" spans="2:37" x14ac:dyDescent="0.3">
      <c r="C2365" s="582" t="s">
        <v>2588</v>
      </c>
      <c r="D2365" s="308" t="s">
        <v>2208</v>
      </c>
      <c r="E2365" s="308" t="s">
        <v>2208</v>
      </c>
      <c r="F2365" s="308" t="s">
        <v>2208</v>
      </c>
      <c r="G2365" s="308" t="s">
        <v>2208</v>
      </c>
      <c r="H2365" s="308" t="s">
        <v>2208</v>
      </c>
      <c r="I2365" s="308" t="s">
        <v>2208</v>
      </c>
      <c r="J2365" s="308" t="s">
        <v>2208</v>
      </c>
      <c r="K2365" s="308" t="s">
        <v>2208</v>
      </c>
      <c r="L2365" s="308" t="s">
        <v>2208</v>
      </c>
      <c r="M2365" s="308" t="s">
        <v>2208</v>
      </c>
      <c r="N2365" s="308" t="s">
        <v>2208</v>
      </c>
      <c r="O2365" s="308" t="s">
        <v>2208</v>
      </c>
      <c r="P2365" s="308" t="s">
        <v>2208</v>
      </c>
      <c r="Q2365" s="308" t="s">
        <v>2208</v>
      </c>
      <c r="R2365" s="308" t="s">
        <v>2208</v>
      </c>
      <c r="S2365" s="308" t="s">
        <v>2208</v>
      </c>
      <c r="T2365" s="308" t="s">
        <v>2208</v>
      </c>
      <c r="U2365" s="308" t="s">
        <v>2208</v>
      </c>
      <c r="V2365" s="308" t="s">
        <v>2208</v>
      </c>
      <c r="W2365" s="308" t="s">
        <v>2208</v>
      </c>
      <c r="X2365" s="308" t="s">
        <v>2208</v>
      </c>
      <c r="Y2365" s="308" t="s">
        <v>2208</v>
      </c>
      <c r="Z2365" s="308" t="s">
        <v>2208</v>
      </c>
      <c r="AA2365" s="308" t="s">
        <v>2208</v>
      </c>
      <c r="AB2365" s="308" t="s">
        <v>2208</v>
      </c>
      <c r="AC2365" s="308" t="s">
        <v>2208</v>
      </c>
      <c r="AD2365" s="308" t="s">
        <v>2208</v>
      </c>
      <c r="AE2365" s="308" t="s">
        <v>2208</v>
      </c>
      <c r="AF2365" s="308" t="s">
        <v>2208</v>
      </c>
      <c r="AG2365" s="308" t="s">
        <v>2208</v>
      </c>
      <c r="AH2365" s="308" t="s">
        <v>2208</v>
      </c>
      <c r="AI2365" s="308" t="s">
        <v>2208</v>
      </c>
      <c r="AJ2365" s="308" t="s">
        <v>2208</v>
      </c>
      <c r="AK2365" s="308" t="s">
        <v>2208</v>
      </c>
    </row>
    <row r="2366" spans="2:37" x14ac:dyDescent="0.3">
      <c r="C2366" s="582" t="s">
        <v>2589</v>
      </c>
      <c r="D2366" s="308" t="s">
        <v>2208</v>
      </c>
      <c r="E2366" s="308" t="s">
        <v>2208</v>
      </c>
      <c r="F2366" s="308" t="s">
        <v>2208</v>
      </c>
      <c r="G2366" s="308" t="s">
        <v>2208</v>
      </c>
      <c r="H2366" s="308" t="s">
        <v>2208</v>
      </c>
      <c r="I2366" s="308" t="s">
        <v>2208</v>
      </c>
      <c r="J2366" s="308" t="s">
        <v>2208</v>
      </c>
      <c r="K2366" s="308" t="s">
        <v>2208</v>
      </c>
      <c r="L2366" s="308" t="s">
        <v>2208</v>
      </c>
      <c r="M2366" s="308" t="s">
        <v>2208</v>
      </c>
      <c r="N2366" s="308" t="s">
        <v>2208</v>
      </c>
      <c r="O2366" s="308" t="s">
        <v>2208</v>
      </c>
      <c r="P2366" s="308" t="s">
        <v>2208</v>
      </c>
      <c r="Q2366" s="308" t="s">
        <v>2208</v>
      </c>
      <c r="R2366" s="308" t="s">
        <v>2208</v>
      </c>
      <c r="S2366" s="308" t="s">
        <v>2208</v>
      </c>
      <c r="T2366" s="308" t="s">
        <v>2208</v>
      </c>
      <c r="U2366" s="308" t="s">
        <v>2208</v>
      </c>
      <c r="V2366" s="308" t="s">
        <v>2208</v>
      </c>
      <c r="W2366" s="308" t="s">
        <v>2208</v>
      </c>
      <c r="X2366" s="308" t="s">
        <v>2208</v>
      </c>
      <c r="Y2366" s="308" t="s">
        <v>2208</v>
      </c>
      <c r="Z2366" s="308" t="s">
        <v>2208</v>
      </c>
      <c r="AA2366" s="308" t="s">
        <v>2208</v>
      </c>
      <c r="AB2366" s="308" t="s">
        <v>2208</v>
      </c>
      <c r="AC2366" s="308" t="s">
        <v>2208</v>
      </c>
      <c r="AD2366" s="308" t="s">
        <v>2208</v>
      </c>
      <c r="AE2366" s="308" t="s">
        <v>2208</v>
      </c>
      <c r="AF2366" s="308" t="s">
        <v>2208</v>
      </c>
      <c r="AG2366" s="308" t="s">
        <v>2208</v>
      </c>
      <c r="AH2366" s="308" t="s">
        <v>2208</v>
      </c>
      <c r="AI2366" s="308" t="s">
        <v>2208</v>
      </c>
      <c r="AJ2366" s="308" t="s">
        <v>2208</v>
      </c>
      <c r="AK2366" s="308" t="s">
        <v>2208</v>
      </c>
    </row>
    <row r="2367" spans="2:37" x14ac:dyDescent="0.3">
      <c r="C2367" s="582" t="s">
        <v>2590</v>
      </c>
      <c r="D2367" s="308" t="s">
        <v>2208</v>
      </c>
      <c r="E2367" s="308" t="s">
        <v>2208</v>
      </c>
      <c r="F2367" s="308" t="s">
        <v>2208</v>
      </c>
      <c r="G2367" s="308" t="s">
        <v>2208</v>
      </c>
      <c r="H2367" s="308" t="s">
        <v>2208</v>
      </c>
      <c r="I2367" s="308" t="s">
        <v>2208</v>
      </c>
      <c r="J2367" s="308" t="s">
        <v>2208</v>
      </c>
      <c r="K2367" s="308" t="s">
        <v>2208</v>
      </c>
      <c r="L2367" s="308" t="s">
        <v>2208</v>
      </c>
      <c r="M2367" s="308" t="s">
        <v>2208</v>
      </c>
      <c r="N2367" s="308" t="s">
        <v>2208</v>
      </c>
      <c r="O2367" s="308" t="s">
        <v>2208</v>
      </c>
      <c r="P2367" s="308" t="s">
        <v>2208</v>
      </c>
      <c r="Q2367" s="308" t="s">
        <v>2208</v>
      </c>
      <c r="R2367" s="308" t="s">
        <v>2208</v>
      </c>
      <c r="S2367" s="308" t="s">
        <v>2208</v>
      </c>
      <c r="T2367" s="308" t="s">
        <v>2208</v>
      </c>
      <c r="U2367" s="308" t="s">
        <v>2208</v>
      </c>
      <c r="V2367" s="308" t="s">
        <v>2208</v>
      </c>
      <c r="W2367" s="308" t="s">
        <v>2208</v>
      </c>
      <c r="X2367" s="308" t="s">
        <v>2208</v>
      </c>
      <c r="Y2367" s="308" t="s">
        <v>2208</v>
      </c>
      <c r="Z2367" s="308" t="s">
        <v>2208</v>
      </c>
      <c r="AA2367" s="308" t="s">
        <v>2208</v>
      </c>
      <c r="AB2367" s="308" t="s">
        <v>2208</v>
      </c>
      <c r="AC2367" s="308" t="s">
        <v>2208</v>
      </c>
      <c r="AD2367" s="308" t="s">
        <v>2208</v>
      </c>
      <c r="AE2367" s="308" t="s">
        <v>2208</v>
      </c>
      <c r="AF2367" s="308" t="s">
        <v>2208</v>
      </c>
      <c r="AG2367" s="308" t="s">
        <v>2208</v>
      </c>
      <c r="AH2367" s="308" t="s">
        <v>2208</v>
      </c>
      <c r="AI2367" s="308" t="s">
        <v>2208</v>
      </c>
      <c r="AJ2367" s="308" t="s">
        <v>2208</v>
      </c>
      <c r="AK2367" s="308" t="s">
        <v>2208</v>
      </c>
    </row>
    <row r="2368" spans="2:37" x14ac:dyDescent="0.3">
      <c r="C2368" s="582" t="s">
        <v>2591</v>
      </c>
      <c r="D2368" s="308" t="s">
        <v>2208</v>
      </c>
      <c r="E2368" s="308" t="s">
        <v>2208</v>
      </c>
      <c r="F2368" s="308" t="s">
        <v>2208</v>
      </c>
      <c r="G2368" s="308" t="s">
        <v>2208</v>
      </c>
      <c r="H2368" s="308" t="s">
        <v>2208</v>
      </c>
      <c r="I2368" s="308" t="s">
        <v>2208</v>
      </c>
      <c r="J2368" s="308" t="s">
        <v>2208</v>
      </c>
      <c r="K2368" s="308" t="s">
        <v>2208</v>
      </c>
      <c r="L2368" s="308" t="s">
        <v>2208</v>
      </c>
      <c r="M2368" s="308" t="s">
        <v>2208</v>
      </c>
      <c r="N2368" s="308" t="s">
        <v>2208</v>
      </c>
      <c r="O2368" s="308" t="s">
        <v>2208</v>
      </c>
      <c r="P2368" s="308" t="s">
        <v>2208</v>
      </c>
      <c r="Q2368" s="308" t="s">
        <v>2208</v>
      </c>
      <c r="R2368" s="308" t="s">
        <v>2208</v>
      </c>
      <c r="S2368" s="308" t="s">
        <v>2208</v>
      </c>
      <c r="T2368" s="308" t="s">
        <v>2208</v>
      </c>
      <c r="U2368" s="308" t="s">
        <v>2208</v>
      </c>
      <c r="V2368" s="308" t="s">
        <v>2208</v>
      </c>
      <c r="W2368" s="308" t="s">
        <v>2208</v>
      </c>
      <c r="X2368" s="308" t="s">
        <v>2208</v>
      </c>
      <c r="Y2368" s="308" t="s">
        <v>2208</v>
      </c>
      <c r="Z2368" s="308" t="s">
        <v>2208</v>
      </c>
      <c r="AA2368" s="308" t="s">
        <v>2208</v>
      </c>
      <c r="AB2368" s="308" t="s">
        <v>2208</v>
      </c>
      <c r="AC2368" s="308" t="s">
        <v>2208</v>
      </c>
      <c r="AD2368" s="308" t="s">
        <v>2208</v>
      </c>
      <c r="AE2368" s="308" t="s">
        <v>2208</v>
      </c>
      <c r="AF2368" s="308" t="s">
        <v>2208</v>
      </c>
      <c r="AG2368" s="308" t="s">
        <v>2208</v>
      </c>
      <c r="AH2368" s="308" t="s">
        <v>2208</v>
      </c>
      <c r="AI2368" s="308" t="s">
        <v>2208</v>
      </c>
      <c r="AJ2368" s="308" t="s">
        <v>2208</v>
      </c>
      <c r="AK2368" s="308" t="s">
        <v>2208</v>
      </c>
    </row>
    <row r="2369" spans="3:37" x14ac:dyDescent="0.3">
      <c r="C2369" s="582" t="s">
        <v>2592</v>
      </c>
      <c r="D2369" s="308" t="s">
        <v>2208</v>
      </c>
      <c r="E2369" s="308" t="s">
        <v>2208</v>
      </c>
      <c r="F2369" s="308" t="s">
        <v>2208</v>
      </c>
      <c r="G2369" s="308" t="s">
        <v>2208</v>
      </c>
      <c r="H2369" s="308" t="s">
        <v>2208</v>
      </c>
      <c r="I2369" s="308" t="s">
        <v>2208</v>
      </c>
      <c r="J2369" s="308" t="s">
        <v>2208</v>
      </c>
      <c r="K2369" s="308" t="s">
        <v>2208</v>
      </c>
      <c r="L2369" s="308" t="s">
        <v>2208</v>
      </c>
      <c r="M2369" s="308" t="s">
        <v>2208</v>
      </c>
      <c r="N2369" s="308" t="s">
        <v>2208</v>
      </c>
      <c r="O2369" s="308" t="s">
        <v>2208</v>
      </c>
      <c r="P2369" s="308" t="s">
        <v>2208</v>
      </c>
      <c r="Q2369" s="308" t="s">
        <v>2208</v>
      </c>
      <c r="R2369" s="308" t="s">
        <v>2208</v>
      </c>
      <c r="S2369" s="308" t="s">
        <v>2208</v>
      </c>
      <c r="T2369" s="308" t="s">
        <v>2208</v>
      </c>
      <c r="U2369" s="308" t="s">
        <v>2208</v>
      </c>
      <c r="V2369" s="308" t="s">
        <v>2208</v>
      </c>
      <c r="W2369" s="308" t="s">
        <v>2208</v>
      </c>
      <c r="X2369" s="308" t="s">
        <v>2208</v>
      </c>
      <c r="Y2369" s="308" t="s">
        <v>2208</v>
      </c>
      <c r="Z2369" s="308" t="s">
        <v>2208</v>
      </c>
      <c r="AA2369" s="308" t="s">
        <v>2208</v>
      </c>
      <c r="AB2369" s="308" t="s">
        <v>2208</v>
      </c>
      <c r="AC2369" s="308" t="s">
        <v>2208</v>
      </c>
      <c r="AD2369" s="308" t="s">
        <v>2208</v>
      </c>
      <c r="AE2369" s="308" t="s">
        <v>2208</v>
      </c>
      <c r="AF2369" s="308" t="s">
        <v>2208</v>
      </c>
      <c r="AG2369" s="308" t="s">
        <v>2208</v>
      </c>
      <c r="AH2369" s="308" t="s">
        <v>2208</v>
      </c>
      <c r="AI2369" s="308" t="s">
        <v>2208</v>
      </c>
      <c r="AJ2369" s="308" t="s">
        <v>2208</v>
      </c>
      <c r="AK2369" s="308" t="s">
        <v>2208</v>
      </c>
    </row>
    <row r="2370" spans="3:37" x14ac:dyDescent="0.3">
      <c r="C2370" s="582" t="s">
        <v>2593</v>
      </c>
      <c r="D2370" s="308" t="s">
        <v>2208</v>
      </c>
      <c r="E2370" s="308" t="s">
        <v>2208</v>
      </c>
      <c r="F2370" s="308" t="s">
        <v>2208</v>
      </c>
      <c r="G2370" s="308" t="s">
        <v>2208</v>
      </c>
      <c r="H2370" s="308" t="s">
        <v>2208</v>
      </c>
      <c r="I2370" s="308" t="s">
        <v>2208</v>
      </c>
      <c r="J2370" s="308" t="s">
        <v>2208</v>
      </c>
      <c r="K2370" s="308" t="s">
        <v>2208</v>
      </c>
      <c r="L2370" s="308" t="s">
        <v>2208</v>
      </c>
      <c r="M2370" s="308" t="s">
        <v>2208</v>
      </c>
      <c r="N2370" s="308" t="s">
        <v>2208</v>
      </c>
      <c r="O2370" s="308" t="s">
        <v>2208</v>
      </c>
      <c r="P2370" s="308" t="s">
        <v>2208</v>
      </c>
      <c r="Q2370" s="308" t="s">
        <v>2208</v>
      </c>
      <c r="R2370" s="308" t="s">
        <v>2208</v>
      </c>
      <c r="S2370" s="308" t="s">
        <v>2208</v>
      </c>
      <c r="T2370" s="308" t="s">
        <v>2208</v>
      </c>
      <c r="U2370" s="308" t="s">
        <v>2208</v>
      </c>
      <c r="V2370" s="308" t="s">
        <v>2208</v>
      </c>
      <c r="W2370" s="308" t="s">
        <v>2208</v>
      </c>
      <c r="X2370" s="308" t="s">
        <v>2208</v>
      </c>
      <c r="Y2370" s="308" t="s">
        <v>2208</v>
      </c>
      <c r="Z2370" s="308" t="s">
        <v>2208</v>
      </c>
      <c r="AA2370" s="308" t="s">
        <v>2208</v>
      </c>
      <c r="AB2370" s="308" t="s">
        <v>2208</v>
      </c>
      <c r="AC2370" s="308" t="s">
        <v>2208</v>
      </c>
      <c r="AD2370" s="308" t="s">
        <v>2208</v>
      </c>
      <c r="AE2370" s="308" t="s">
        <v>2208</v>
      </c>
      <c r="AF2370" s="308" t="s">
        <v>2208</v>
      </c>
      <c r="AG2370" s="308" t="s">
        <v>2208</v>
      </c>
      <c r="AH2370" s="308" t="s">
        <v>2208</v>
      </c>
      <c r="AI2370" s="308" t="s">
        <v>2208</v>
      </c>
      <c r="AJ2370" s="308" t="s">
        <v>2208</v>
      </c>
      <c r="AK2370" s="308" t="s">
        <v>2208</v>
      </c>
    </row>
    <row r="2371" spans="3:37" x14ac:dyDescent="0.3">
      <c r="C2371" s="582" t="s">
        <v>2594</v>
      </c>
      <c r="D2371" s="308" t="s">
        <v>2208</v>
      </c>
      <c r="E2371" s="308" t="s">
        <v>2208</v>
      </c>
      <c r="F2371" s="308" t="s">
        <v>2208</v>
      </c>
      <c r="G2371" s="308" t="s">
        <v>2208</v>
      </c>
      <c r="H2371" s="308" t="s">
        <v>2208</v>
      </c>
      <c r="I2371" s="308" t="s">
        <v>2208</v>
      </c>
      <c r="J2371" s="308" t="s">
        <v>2208</v>
      </c>
      <c r="K2371" s="308" t="s">
        <v>2208</v>
      </c>
      <c r="L2371" s="308" t="s">
        <v>2208</v>
      </c>
      <c r="M2371" s="308" t="s">
        <v>2208</v>
      </c>
      <c r="N2371" s="308" t="s">
        <v>2208</v>
      </c>
      <c r="O2371" s="308" t="s">
        <v>2208</v>
      </c>
      <c r="P2371" s="308" t="s">
        <v>2208</v>
      </c>
      <c r="Q2371" s="308" t="s">
        <v>2208</v>
      </c>
      <c r="R2371" s="308" t="s">
        <v>2208</v>
      </c>
      <c r="S2371" s="308" t="s">
        <v>2208</v>
      </c>
      <c r="T2371" s="308" t="s">
        <v>2208</v>
      </c>
      <c r="U2371" s="308" t="s">
        <v>2208</v>
      </c>
      <c r="V2371" s="308" t="s">
        <v>2208</v>
      </c>
      <c r="W2371" s="308" t="s">
        <v>2208</v>
      </c>
      <c r="X2371" s="308" t="s">
        <v>2208</v>
      </c>
      <c r="Y2371" s="308" t="s">
        <v>2208</v>
      </c>
      <c r="Z2371" s="308" t="s">
        <v>2208</v>
      </c>
      <c r="AA2371" s="308" t="s">
        <v>2208</v>
      </c>
      <c r="AB2371" s="308" t="s">
        <v>2208</v>
      </c>
      <c r="AC2371" s="308" t="s">
        <v>2208</v>
      </c>
      <c r="AD2371" s="308" t="s">
        <v>2208</v>
      </c>
      <c r="AE2371" s="308" t="s">
        <v>2208</v>
      </c>
      <c r="AF2371" s="308" t="s">
        <v>2208</v>
      </c>
      <c r="AG2371" s="308" t="s">
        <v>2208</v>
      </c>
      <c r="AH2371" s="308" t="s">
        <v>2208</v>
      </c>
      <c r="AI2371" s="308" t="s">
        <v>2208</v>
      </c>
      <c r="AJ2371" s="308" t="s">
        <v>2208</v>
      </c>
      <c r="AK2371" s="308" t="s">
        <v>2208</v>
      </c>
    </row>
    <row r="2372" spans="3:37" x14ac:dyDescent="0.3">
      <c r="C2372" s="582" t="s">
        <v>2595</v>
      </c>
      <c r="D2372" s="308" t="s">
        <v>2208</v>
      </c>
      <c r="E2372" s="308" t="s">
        <v>2208</v>
      </c>
      <c r="F2372" s="308" t="s">
        <v>2208</v>
      </c>
      <c r="G2372" s="308" t="s">
        <v>2208</v>
      </c>
      <c r="H2372" s="308" t="s">
        <v>2208</v>
      </c>
      <c r="I2372" s="308" t="s">
        <v>2208</v>
      </c>
      <c r="J2372" s="308" t="s">
        <v>2208</v>
      </c>
      <c r="K2372" s="308" t="s">
        <v>2208</v>
      </c>
      <c r="L2372" s="308" t="s">
        <v>2208</v>
      </c>
      <c r="M2372" s="308" t="s">
        <v>2208</v>
      </c>
      <c r="N2372" s="308" t="s">
        <v>2208</v>
      </c>
      <c r="O2372" s="308" t="s">
        <v>2208</v>
      </c>
      <c r="P2372" s="308" t="s">
        <v>2208</v>
      </c>
      <c r="Q2372" s="308" t="s">
        <v>2208</v>
      </c>
      <c r="R2372" s="308" t="s">
        <v>2208</v>
      </c>
      <c r="S2372" s="308" t="s">
        <v>2208</v>
      </c>
      <c r="T2372" s="308" t="s">
        <v>2208</v>
      </c>
      <c r="U2372" s="308" t="s">
        <v>2208</v>
      </c>
      <c r="V2372" s="308" t="s">
        <v>2208</v>
      </c>
      <c r="W2372" s="308" t="s">
        <v>2208</v>
      </c>
      <c r="X2372" s="308" t="s">
        <v>2208</v>
      </c>
      <c r="Y2372" s="308" t="s">
        <v>2208</v>
      </c>
      <c r="Z2372" s="308" t="s">
        <v>2208</v>
      </c>
      <c r="AA2372" s="308" t="s">
        <v>2208</v>
      </c>
      <c r="AB2372" s="308" t="s">
        <v>2208</v>
      </c>
      <c r="AC2372" s="308" t="s">
        <v>2208</v>
      </c>
      <c r="AD2372" s="308" t="s">
        <v>2208</v>
      </c>
      <c r="AE2372" s="308" t="s">
        <v>2208</v>
      </c>
      <c r="AF2372" s="308" t="s">
        <v>2208</v>
      </c>
      <c r="AG2372" s="308" t="s">
        <v>2208</v>
      </c>
      <c r="AH2372" s="308" t="s">
        <v>2208</v>
      </c>
      <c r="AI2372" s="308" t="s">
        <v>2208</v>
      </c>
      <c r="AJ2372" s="308" t="s">
        <v>2208</v>
      </c>
      <c r="AK2372" s="308" t="s">
        <v>2208</v>
      </c>
    </row>
    <row r="2373" spans="3:37" x14ac:dyDescent="0.3">
      <c r="C2373" s="582" t="s">
        <v>2596</v>
      </c>
      <c r="D2373" s="308" t="s">
        <v>2208</v>
      </c>
      <c r="E2373" s="308" t="s">
        <v>2208</v>
      </c>
      <c r="F2373" s="308" t="s">
        <v>2208</v>
      </c>
      <c r="G2373" s="308" t="s">
        <v>2208</v>
      </c>
      <c r="H2373" s="308" t="s">
        <v>2208</v>
      </c>
      <c r="I2373" s="308" t="s">
        <v>2208</v>
      </c>
      <c r="J2373" s="308" t="s">
        <v>2208</v>
      </c>
      <c r="K2373" s="308" t="s">
        <v>2208</v>
      </c>
      <c r="L2373" s="308" t="s">
        <v>2208</v>
      </c>
      <c r="M2373" s="308" t="s">
        <v>2208</v>
      </c>
      <c r="N2373" s="308" t="s">
        <v>2208</v>
      </c>
      <c r="O2373" s="308" t="s">
        <v>2208</v>
      </c>
      <c r="P2373" s="308" t="s">
        <v>2208</v>
      </c>
      <c r="Q2373" s="308" t="s">
        <v>2208</v>
      </c>
      <c r="R2373" s="308" t="s">
        <v>2208</v>
      </c>
      <c r="S2373" s="308" t="s">
        <v>2208</v>
      </c>
      <c r="T2373" s="308" t="s">
        <v>2208</v>
      </c>
      <c r="U2373" s="308" t="s">
        <v>2208</v>
      </c>
      <c r="V2373" s="308" t="s">
        <v>2208</v>
      </c>
      <c r="W2373" s="308" t="s">
        <v>2208</v>
      </c>
      <c r="X2373" s="308" t="s">
        <v>2208</v>
      </c>
      <c r="Y2373" s="308" t="s">
        <v>2208</v>
      </c>
      <c r="Z2373" s="308" t="s">
        <v>2208</v>
      </c>
      <c r="AA2373" s="308" t="s">
        <v>2208</v>
      </c>
      <c r="AB2373" s="308" t="s">
        <v>2208</v>
      </c>
      <c r="AC2373" s="308" t="s">
        <v>2208</v>
      </c>
      <c r="AD2373" s="308" t="s">
        <v>2208</v>
      </c>
      <c r="AE2373" s="308" t="s">
        <v>2208</v>
      </c>
      <c r="AF2373" s="308" t="s">
        <v>2208</v>
      </c>
      <c r="AG2373" s="308" t="s">
        <v>2208</v>
      </c>
      <c r="AH2373" s="308" t="s">
        <v>2208</v>
      </c>
      <c r="AI2373" s="308" t="s">
        <v>2208</v>
      </c>
      <c r="AJ2373" s="308" t="s">
        <v>2208</v>
      </c>
      <c r="AK2373" s="308" t="s">
        <v>2208</v>
      </c>
    </row>
    <row r="2374" spans="3:37" x14ac:dyDescent="0.3">
      <c r="C2374" s="582" t="s">
        <v>2597</v>
      </c>
      <c r="D2374" s="308" t="s">
        <v>2208</v>
      </c>
      <c r="E2374" s="308" t="s">
        <v>2208</v>
      </c>
      <c r="F2374" s="308" t="s">
        <v>2208</v>
      </c>
      <c r="G2374" s="308" t="s">
        <v>2208</v>
      </c>
      <c r="H2374" s="308" t="s">
        <v>2208</v>
      </c>
      <c r="I2374" s="308" t="s">
        <v>2208</v>
      </c>
      <c r="J2374" s="308" t="s">
        <v>2208</v>
      </c>
      <c r="K2374" s="308" t="s">
        <v>2208</v>
      </c>
      <c r="L2374" s="308" t="s">
        <v>2208</v>
      </c>
      <c r="M2374" s="308" t="s">
        <v>2208</v>
      </c>
      <c r="N2374" s="308" t="s">
        <v>2208</v>
      </c>
      <c r="O2374" s="308" t="s">
        <v>2208</v>
      </c>
      <c r="P2374" s="308" t="s">
        <v>2208</v>
      </c>
      <c r="Q2374" s="308" t="s">
        <v>2208</v>
      </c>
      <c r="R2374" s="308" t="s">
        <v>2208</v>
      </c>
      <c r="S2374" s="308" t="s">
        <v>2208</v>
      </c>
      <c r="T2374" s="308" t="s">
        <v>2208</v>
      </c>
      <c r="U2374" s="308" t="s">
        <v>2208</v>
      </c>
      <c r="V2374" s="308" t="s">
        <v>2208</v>
      </c>
      <c r="W2374" s="308" t="s">
        <v>2208</v>
      </c>
      <c r="X2374" s="308" t="s">
        <v>2208</v>
      </c>
      <c r="Y2374" s="308" t="s">
        <v>2208</v>
      </c>
      <c r="Z2374" s="308" t="s">
        <v>2208</v>
      </c>
      <c r="AA2374" s="308" t="s">
        <v>2208</v>
      </c>
      <c r="AB2374" s="308" t="s">
        <v>2208</v>
      </c>
      <c r="AC2374" s="308" t="s">
        <v>2208</v>
      </c>
      <c r="AD2374" s="308" t="s">
        <v>2208</v>
      </c>
      <c r="AE2374" s="308" t="s">
        <v>2208</v>
      </c>
      <c r="AF2374" s="308" t="s">
        <v>2208</v>
      </c>
      <c r="AG2374" s="308" t="s">
        <v>2208</v>
      </c>
      <c r="AH2374" s="308" t="s">
        <v>2208</v>
      </c>
      <c r="AI2374" s="308" t="s">
        <v>2208</v>
      </c>
      <c r="AJ2374" s="308" t="s">
        <v>2208</v>
      </c>
      <c r="AK2374" s="308" t="s">
        <v>2208</v>
      </c>
    </row>
    <row r="2375" spans="3:37" x14ac:dyDescent="0.3">
      <c r="C2375" s="582" t="s">
        <v>2598</v>
      </c>
      <c r="D2375" s="308" t="s">
        <v>2208</v>
      </c>
      <c r="E2375" s="308" t="s">
        <v>2208</v>
      </c>
      <c r="F2375" s="308" t="s">
        <v>2208</v>
      </c>
      <c r="G2375" s="308" t="s">
        <v>2208</v>
      </c>
      <c r="H2375" s="308" t="s">
        <v>2208</v>
      </c>
      <c r="I2375" s="308" t="s">
        <v>2208</v>
      </c>
      <c r="J2375" s="308" t="s">
        <v>2208</v>
      </c>
      <c r="K2375" s="308" t="s">
        <v>2208</v>
      </c>
      <c r="L2375" s="308" t="s">
        <v>2208</v>
      </c>
      <c r="M2375" s="308" t="s">
        <v>2208</v>
      </c>
      <c r="N2375" s="308" t="s">
        <v>2208</v>
      </c>
      <c r="O2375" s="308" t="s">
        <v>2208</v>
      </c>
      <c r="P2375" s="308" t="s">
        <v>2208</v>
      </c>
      <c r="Q2375" s="308" t="s">
        <v>2208</v>
      </c>
      <c r="R2375" s="308" t="s">
        <v>2208</v>
      </c>
      <c r="S2375" s="308" t="s">
        <v>2208</v>
      </c>
      <c r="T2375" s="308" t="s">
        <v>2208</v>
      </c>
      <c r="U2375" s="308" t="s">
        <v>2208</v>
      </c>
      <c r="V2375" s="308" t="s">
        <v>2208</v>
      </c>
      <c r="W2375" s="308" t="s">
        <v>2208</v>
      </c>
      <c r="X2375" s="308" t="s">
        <v>2208</v>
      </c>
      <c r="Y2375" s="308" t="s">
        <v>2208</v>
      </c>
      <c r="Z2375" s="308" t="s">
        <v>2208</v>
      </c>
      <c r="AA2375" s="308" t="s">
        <v>2208</v>
      </c>
      <c r="AB2375" s="308" t="s">
        <v>2208</v>
      </c>
      <c r="AC2375" s="308" t="s">
        <v>2208</v>
      </c>
      <c r="AD2375" s="308" t="s">
        <v>2208</v>
      </c>
      <c r="AE2375" s="308" t="s">
        <v>2208</v>
      </c>
      <c r="AF2375" s="308" t="s">
        <v>2208</v>
      </c>
      <c r="AG2375" s="308" t="s">
        <v>2208</v>
      </c>
      <c r="AH2375" s="308" t="s">
        <v>2208</v>
      </c>
      <c r="AI2375" s="308" t="s">
        <v>2208</v>
      </c>
      <c r="AJ2375" s="308" t="s">
        <v>2208</v>
      </c>
      <c r="AK2375" s="308" t="s">
        <v>2208</v>
      </c>
    </row>
    <row r="2376" spans="3:37" x14ac:dyDescent="0.3">
      <c r="C2376" s="582" t="s">
        <v>2599</v>
      </c>
      <c r="D2376" s="308" t="s">
        <v>2208</v>
      </c>
      <c r="E2376" s="308" t="s">
        <v>2208</v>
      </c>
      <c r="F2376" s="308" t="s">
        <v>2208</v>
      </c>
      <c r="G2376" s="308" t="s">
        <v>2208</v>
      </c>
      <c r="H2376" s="308" t="s">
        <v>2208</v>
      </c>
      <c r="I2376" s="308" t="s">
        <v>2208</v>
      </c>
      <c r="J2376" s="308" t="s">
        <v>2208</v>
      </c>
      <c r="K2376" s="308" t="s">
        <v>2208</v>
      </c>
      <c r="L2376" s="308" t="s">
        <v>2208</v>
      </c>
      <c r="M2376" s="308" t="s">
        <v>2208</v>
      </c>
      <c r="N2376" s="308" t="s">
        <v>2208</v>
      </c>
      <c r="O2376" s="308" t="s">
        <v>2208</v>
      </c>
      <c r="P2376" s="308" t="s">
        <v>2208</v>
      </c>
      <c r="Q2376" s="308" t="s">
        <v>2208</v>
      </c>
      <c r="R2376" s="308" t="s">
        <v>2208</v>
      </c>
      <c r="S2376" s="308" t="s">
        <v>2208</v>
      </c>
      <c r="T2376" s="308" t="s">
        <v>2208</v>
      </c>
      <c r="U2376" s="308" t="s">
        <v>2208</v>
      </c>
      <c r="V2376" s="308" t="s">
        <v>2208</v>
      </c>
      <c r="W2376" s="308" t="s">
        <v>2208</v>
      </c>
      <c r="X2376" s="308" t="s">
        <v>2208</v>
      </c>
      <c r="Y2376" s="308" t="s">
        <v>2208</v>
      </c>
      <c r="Z2376" s="308" t="s">
        <v>2208</v>
      </c>
      <c r="AA2376" s="308" t="s">
        <v>2208</v>
      </c>
      <c r="AB2376" s="308" t="s">
        <v>2208</v>
      </c>
      <c r="AC2376" s="308" t="s">
        <v>2208</v>
      </c>
      <c r="AD2376" s="308" t="s">
        <v>2208</v>
      </c>
      <c r="AE2376" s="308" t="s">
        <v>2208</v>
      </c>
      <c r="AF2376" s="308" t="s">
        <v>2208</v>
      </c>
      <c r="AG2376" s="308" t="s">
        <v>2208</v>
      </c>
      <c r="AH2376" s="308" t="s">
        <v>2208</v>
      </c>
      <c r="AI2376" s="308" t="s">
        <v>2208</v>
      </c>
      <c r="AJ2376" s="308" t="s">
        <v>2208</v>
      </c>
      <c r="AK2376" s="308" t="s">
        <v>2208</v>
      </c>
    </row>
    <row r="2377" spans="3:37" x14ac:dyDescent="0.3">
      <c r="C2377" s="582" t="s">
        <v>2600</v>
      </c>
      <c r="D2377" s="308" t="s">
        <v>2208</v>
      </c>
      <c r="E2377" s="308" t="s">
        <v>2208</v>
      </c>
      <c r="F2377" s="308" t="s">
        <v>2208</v>
      </c>
      <c r="G2377" s="308" t="s">
        <v>2208</v>
      </c>
      <c r="H2377" s="308" t="s">
        <v>2208</v>
      </c>
      <c r="I2377" s="308" t="s">
        <v>2208</v>
      </c>
      <c r="J2377" s="308" t="s">
        <v>2208</v>
      </c>
      <c r="K2377" s="308" t="s">
        <v>2208</v>
      </c>
      <c r="L2377" s="308" t="s">
        <v>2208</v>
      </c>
      <c r="M2377" s="308" t="s">
        <v>2208</v>
      </c>
      <c r="N2377" s="308" t="s">
        <v>2208</v>
      </c>
      <c r="O2377" s="308" t="s">
        <v>2208</v>
      </c>
      <c r="P2377" s="308" t="s">
        <v>2208</v>
      </c>
      <c r="Q2377" s="308" t="s">
        <v>2208</v>
      </c>
      <c r="R2377" s="308" t="s">
        <v>2208</v>
      </c>
      <c r="S2377" s="308" t="s">
        <v>2208</v>
      </c>
      <c r="T2377" s="308" t="s">
        <v>2208</v>
      </c>
      <c r="U2377" s="308" t="s">
        <v>2208</v>
      </c>
      <c r="V2377" s="308" t="s">
        <v>2208</v>
      </c>
      <c r="W2377" s="308" t="s">
        <v>2208</v>
      </c>
      <c r="X2377" s="308" t="s">
        <v>2208</v>
      </c>
      <c r="Y2377" s="308" t="s">
        <v>2208</v>
      </c>
      <c r="Z2377" s="308" t="s">
        <v>2208</v>
      </c>
      <c r="AA2377" s="308" t="s">
        <v>2208</v>
      </c>
      <c r="AB2377" s="308" t="s">
        <v>2208</v>
      </c>
      <c r="AC2377" s="308" t="s">
        <v>2208</v>
      </c>
      <c r="AD2377" s="308" t="s">
        <v>2208</v>
      </c>
      <c r="AE2377" s="308" t="s">
        <v>2208</v>
      </c>
      <c r="AF2377" s="308" t="s">
        <v>2208</v>
      </c>
      <c r="AG2377" s="308" t="s">
        <v>2208</v>
      </c>
      <c r="AH2377" s="308" t="s">
        <v>2208</v>
      </c>
      <c r="AI2377" s="308" t="s">
        <v>2208</v>
      </c>
      <c r="AJ2377" s="308" t="s">
        <v>2208</v>
      </c>
      <c r="AK2377" s="308" t="s">
        <v>2208</v>
      </c>
    </row>
    <row r="2378" spans="3:37" x14ac:dyDescent="0.3">
      <c r="C2378" s="582" t="s">
        <v>2601</v>
      </c>
      <c r="D2378" s="308" t="s">
        <v>2208</v>
      </c>
      <c r="E2378" s="308" t="s">
        <v>2208</v>
      </c>
      <c r="F2378" s="308" t="s">
        <v>2208</v>
      </c>
      <c r="G2378" s="308" t="s">
        <v>2208</v>
      </c>
      <c r="H2378" s="308" t="s">
        <v>2208</v>
      </c>
      <c r="I2378" s="308" t="s">
        <v>2208</v>
      </c>
      <c r="J2378" s="308" t="s">
        <v>2208</v>
      </c>
      <c r="K2378" s="308" t="s">
        <v>2208</v>
      </c>
      <c r="L2378" s="308" t="s">
        <v>2208</v>
      </c>
      <c r="M2378" s="308" t="s">
        <v>2208</v>
      </c>
      <c r="N2378" s="308" t="s">
        <v>2208</v>
      </c>
      <c r="O2378" s="308" t="s">
        <v>2208</v>
      </c>
      <c r="P2378" s="308" t="s">
        <v>2208</v>
      </c>
      <c r="Q2378" s="308" t="s">
        <v>2208</v>
      </c>
      <c r="R2378" s="308" t="s">
        <v>2208</v>
      </c>
      <c r="S2378" s="308" t="s">
        <v>2208</v>
      </c>
      <c r="T2378" s="308" t="s">
        <v>2208</v>
      </c>
      <c r="U2378" s="308" t="s">
        <v>2208</v>
      </c>
      <c r="V2378" s="308" t="s">
        <v>2208</v>
      </c>
      <c r="W2378" s="308" t="s">
        <v>2208</v>
      </c>
      <c r="X2378" s="308" t="s">
        <v>2208</v>
      </c>
      <c r="Y2378" s="308" t="s">
        <v>2208</v>
      </c>
      <c r="Z2378" s="308" t="s">
        <v>2208</v>
      </c>
      <c r="AA2378" s="308" t="s">
        <v>2208</v>
      </c>
      <c r="AB2378" s="308" t="s">
        <v>2208</v>
      </c>
      <c r="AC2378" s="308" t="s">
        <v>2208</v>
      </c>
      <c r="AD2378" s="308" t="s">
        <v>2208</v>
      </c>
      <c r="AE2378" s="308" t="s">
        <v>2208</v>
      </c>
      <c r="AF2378" s="308" t="s">
        <v>2208</v>
      </c>
      <c r="AG2378" s="308" t="s">
        <v>2208</v>
      </c>
      <c r="AH2378" s="308" t="s">
        <v>2208</v>
      </c>
      <c r="AI2378" s="308" t="s">
        <v>2208</v>
      </c>
      <c r="AJ2378" s="308" t="s">
        <v>2208</v>
      </c>
      <c r="AK2378" s="308" t="s">
        <v>2208</v>
      </c>
    </row>
    <row r="2379" spans="3:37" x14ac:dyDescent="0.3">
      <c r="C2379" s="582" t="s">
        <v>2602</v>
      </c>
      <c r="D2379" s="308" t="s">
        <v>2208</v>
      </c>
      <c r="E2379" s="308" t="s">
        <v>2208</v>
      </c>
      <c r="F2379" s="308" t="s">
        <v>2208</v>
      </c>
      <c r="G2379" s="308" t="s">
        <v>2208</v>
      </c>
      <c r="H2379" s="308" t="s">
        <v>2208</v>
      </c>
      <c r="I2379" s="308" t="s">
        <v>2208</v>
      </c>
      <c r="J2379" s="308" t="s">
        <v>2208</v>
      </c>
      <c r="K2379" s="308" t="s">
        <v>2208</v>
      </c>
      <c r="L2379" s="308" t="s">
        <v>2208</v>
      </c>
      <c r="M2379" s="308" t="s">
        <v>2208</v>
      </c>
      <c r="N2379" s="308" t="s">
        <v>2208</v>
      </c>
      <c r="O2379" s="308" t="s">
        <v>2208</v>
      </c>
      <c r="P2379" s="308" t="s">
        <v>2208</v>
      </c>
      <c r="Q2379" s="308" t="s">
        <v>2208</v>
      </c>
      <c r="R2379" s="308" t="s">
        <v>2208</v>
      </c>
      <c r="S2379" s="308" t="s">
        <v>2208</v>
      </c>
      <c r="T2379" s="308" t="s">
        <v>2208</v>
      </c>
      <c r="U2379" s="308" t="s">
        <v>2208</v>
      </c>
      <c r="V2379" s="308" t="s">
        <v>2208</v>
      </c>
      <c r="W2379" s="308" t="s">
        <v>2208</v>
      </c>
      <c r="X2379" s="308" t="s">
        <v>2208</v>
      </c>
      <c r="Y2379" s="308" t="s">
        <v>2208</v>
      </c>
      <c r="Z2379" s="308" t="s">
        <v>2208</v>
      </c>
      <c r="AA2379" s="308" t="s">
        <v>2208</v>
      </c>
      <c r="AB2379" s="308" t="s">
        <v>2208</v>
      </c>
      <c r="AC2379" s="308" t="s">
        <v>2208</v>
      </c>
      <c r="AD2379" s="308" t="s">
        <v>2208</v>
      </c>
      <c r="AE2379" s="308" t="s">
        <v>2208</v>
      </c>
      <c r="AF2379" s="308" t="s">
        <v>2208</v>
      </c>
      <c r="AG2379" s="308" t="s">
        <v>2208</v>
      </c>
      <c r="AH2379" s="308" t="s">
        <v>2208</v>
      </c>
      <c r="AI2379" s="308" t="s">
        <v>2208</v>
      </c>
      <c r="AJ2379" s="308" t="s">
        <v>2208</v>
      </c>
      <c r="AK2379" s="308" t="s">
        <v>2208</v>
      </c>
    </row>
    <row r="2380" spans="3:37" x14ac:dyDescent="0.3">
      <c r="C2380" s="582" t="s">
        <v>2603</v>
      </c>
      <c r="D2380" s="308" t="s">
        <v>2208</v>
      </c>
      <c r="E2380" s="308" t="s">
        <v>2208</v>
      </c>
      <c r="F2380" s="308" t="s">
        <v>2208</v>
      </c>
      <c r="G2380" s="308" t="s">
        <v>2208</v>
      </c>
      <c r="H2380" s="308" t="s">
        <v>2208</v>
      </c>
      <c r="I2380" s="308" t="s">
        <v>2208</v>
      </c>
      <c r="J2380" s="308" t="s">
        <v>2208</v>
      </c>
      <c r="K2380" s="308" t="s">
        <v>2208</v>
      </c>
      <c r="L2380" s="308" t="s">
        <v>2208</v>
      </c>
      <c r="M2380" s="308" t="s">
        <v>2208</v>
      </c>
      <c r="N2380" s="308" t="s">
        <v>2208</v>
      </c>
      <c r="O2380" s="308" t="s">
        <v>2208</v>
      </c>
      <c r="P2380" s="308" t="s">
        <v>2208</v>
      </c>
      <c r="Q2380" s="308" t="s">
        <v>2208</v>
      </c>
      <c r="R2380" s="308" t="s">
        <v>2208</v>
      </c>
      <c r="S2380" s="308" t="s">
        <v>2208</v>
      </c>
      <c r="T2380" s="308" t="s">
        <v>2208</v>
      </c>
      <c r="U2380" s="308" t="s">
        <v>2208</v>
      </c>
      <c r="V2380" s="308" t="s">
        <v>2208</v>
      </c>
      <c r="W2380" s="308" t="s">
        <v>2208</v>
      </c>
      <c r="X2380" s="308" t="s">
        <v>2208</v>
      </c>
      <c r="Y2380" s="308" t="s">
        <v>2208</v>
      </c>
      <c r="Z2380" s="308" t="s">
        <v>2208</v>
      </c>
      <c r="AA2380" s="308" t="s">
        <v>2208</v>
      </c>
      <c r="AB2380" s="308" t="s">
        <v>2208</v>
      </c>
      <c r="AC2380" s="308" t="s">
        <v>2208</v>
      </c>
      <c r="AD2380" s="308" t="s">
        <v>2208</v>
      </c>
      <c r="AE2380" s="308" t="s">
        <v>2208</v>
      </c>
      <c r="AF2380" s="308" t="s">
        <v>2208</v>
      </c>
      <c r="AG2380" s="308" t="s">
        <v>2208</v>
      </c>
      <c r="AH2380" s="308" t="s">
        <v>2208</v>
      </c>
      <c r="AI2380" s="308" t="s">
        <v>2208</v>
      </c>
      <c r="AJ2380" s="308" t="s">
        <v>2208</v>
      </c>
      <c r="AK2380" s="308" t="s">
        <v>2208</v>
      </c>
    </row>
    <row r="2381" spans="3:37" x14ac:dyDescent="0.3">
      <c r="C2381" s="582" t="s">
        <v>2604</v>
      </c>
      <c r="D2381" s="308" t="s">
        <v>2208</v>
      </c>
      <c r="E2381" s="308" t="s">
        <v>2208</v>
      </c>
      <c r="F2381" s="308" t="s">
        <v>2208</v>
      </c>
      <c r="G2381" s="308" t="s">
        <v>2208</v>
      </c>
      <c r="H2381" s="308" t="s">
        <v>2208</v>
      </c>
      <c r="I2381" s="308" t="s">
        <v>2208</v>
      </c>
      <c r="J2381" s="308" t="s">
        <v>2208</v>
      </c>
      <c r="K2381" s="308" t="s">
        <v>2208</v>
      </c>
      <c r="L2381" s="308" t="s">
        <v>2208</v>
      </c>
      <c r="M2381" s="308" t="s">
        <v>2208</v>
      </c>
      <c r="N2381" s="308" t="s">
        <v>2208</v>
      </c>
      <c r="O2381" s="308" t="s">
        <v>2208</v>
      </c>
      <c r="P2381" s="308" t="s">
        <v>2208</v>
      </c>
      <c r="Q2381" s="308" t="s">
        <v>2208</v>
      </c>
      <c r="R2381" s="308" t="s">
        <v>2208</v>
      </c>
      <c r="S2381" s="308" t="s">
        <v>2208</v>
      </c>
      <c r="T2381" s="308" t="s">
        <v>2208</v>
      </c>
      <c r="U2381" s="308" t="s">
        <v>2208</v>
      </c>
      <c r="V2381" s="308" t="s">
        <v>2208</v>
      </c>
      <c r="W2381" s="308" t="s">
        <v>2208</v>
      </c>
      <c r="X2381" s="308" t="s">
        <v>2208</v>
      </c>
      <c r="Y2381" s="308" t="s">
        <v>2208</v>
      </c>
      <c r="Z2381" s="308" t="s">
        <v>2208</v>
      </c>
      <c r="AA2381" s="308" t="s">
        <v>2208</v>
      </c>
      <c r="AB2381" s="308" t="s">
        <v>2208</v>
      </c>
      <c r="AC2381" s="308" t="s">
        <v>2208</v>
      </c>
      <c r="AD2381" s="308" t="s">
        <v>2208</v>
      </c>
      <c r="AE2381" s="308" t="s">
        <v>2208</v>
      </c>
      <c r="AF2381" s="308" t="s">
        <v>2208</v>
      </c>
      <c r="AG2381" s="308" t="s">
        <v>2208</v>
      </c>
      <c r="AH2381" s="308" t="s">
        <v>2208</v>
      </c>
      <c r="AI2381" s="308" t="s">
        <v>2208</v>
      </c>
      <c r="AJ2381" s="308" t="s">
        <v>2208</v>
      </c>
      <c r="AK2381" s="308" t="s">
        <v>2208</v>
      </c>
    </row>
    <row r="2382" spans="3:37" x14ac:dyDescent="0.3">
      <c r="C2382" s="582" t="s">
        <v>2605</v>
      </c>
      <c r="D2382" s="308" t="s">
        <v>2208</v>
      </c>
      <c r="E2382" s="308" t="s">
        <v>2208</v>
      </c>
      <c r="F2382" s="308" t="s">
        <v>2208</v>
      </c>
      <c r="G2382" s="308" t="s">
        <v>2208</v>
      </c>
      <c r="H2382" s="308" t="s">
        <v>2208</v>
      </c>
      <c r="I2382" s="308" t="s">
        <v>2208</v>
      </c>
      <c r="J2382" s="308" t="s">
        <v>2208</v>
      </c>
      <c r="K2382" s="308" t="s">
        <v>2208</v>
      </c>
      <c r="L2382" s="308" t="s">
        <v>2208</v>
      </c>
      <c r="M2382" s="308" t="s">
        <v>2208</v>
      </c>
      <c r="N2382" s="308" t="s">
        <v>2208</v>
      </c>
      <c r="O2382" s="308" t="s">
        <v>2208</v>
      </c>
      <c r="P2382" s="308" t="s">
        <v>2208</v>
      </c>
      <c r="Q2382" s="308" t="s">
        <v>2208</v>
      </c>
      <c r="R2382" s="308" t="s">
        <v>2208</v>
      </c>
      <c r="S2382" s="308" t="s">
        <v>2208</v>
      </c>
      <c r="T2382" s="308" t="s">
        <v>2208</v>
      </c>
      <c r="U2382" s="308" t="s">
        <v>2208</v>
      </c>
      <c r="V2382" s="308" t="s">
        <v>2208</v>
      </c>
      <c r="W2382" s="308" t="s">
        <v>2208</v>
      </c>
      <c r="X2382" s="308" t="s">
        <v>2208</v>
      </c>
      <c r="Y2382" s="308" t="s">
        <v>2208</v>
      </c>
      <c r="Z2382" s="308" t="s">
        <v>2208</v>
      </c>
      <c r="AA2382" s="308" t="s">
        <v>2208</v>
      </c>
      <c r="AB2382" s="308" t="s">
        <v>2208</v>
      </c>
      <c r="AC2382" s="308" t="s">
        <v>2208</v>
      </c>
      <c r="AD2382" s="308" t="s">
        <v>2208</v>
      </c>
      <c r="AE2382" s="308" t="s">
        <v>2208</v>
      </c>
      <c r="AF2382" s="308" t="s">
        <v>2208</v>
      </c>
      <c r="AG2382" s="308" t="s">
        <v>2208</v>
      </c>
      <c r="AH2382" s="308" t="s">
        <v>2208</v>
      </c>
      <c r="AI2382" s="308" t="s">
        <v>2208</v>
      </c>
      <c r="AJ2382" s="308" t="s">
        <v>2208</v>
      </c>
      <c r="AK2382" s="308" t="s">
        <v>2208</v>
      </c>
    </row>
    <row r="2383" spans="3:37" x14ac:dyDescent="0.3">
      <c r="C2383" s="582" t="s">
        <v>2606</v>
      </c>
      <c r="D2383" s="308" t="s">
        <v>2208</v>
      </c>
      <c r="E2383" s="308" t="s">
        <v>2208</v>
      </c>
      <c r="F2383" s="308" t="s">
        <v>2208</v>
      </c>
      <c r="G2383" s="308" t="s">
        <v>2208</v>
      </c>
      <c r="H2383" s="308" t="s">
        <v>2208</v>
      </c>
      <c r="I2383" s="308" t="s">
        <v>2208</v>
      </c>
      <c r="J2383" s="308" t="s">
        <v>2208</v>
      </c>
      <c r="K2383" s="308" t="s">
        <v>2208</v>
      </c>
      <c r="L2383" s="308" t="s">
        <v>2208</v>
      </c>
      <c r="M2383" s="308" t="s">
        <v>2208</v>
      </c>
      <c r="N2383" s="308" t="s">
        <v>2208</v>
      </c>
      <c r="O2383" s="308" t="s">
        <v>2208</v>
      </c>
      <c r="P2383" s="308" t="s">
        <v>2208</v>
      </c>
      <c r="Q2383" s="308" t="s">
        <v>2208</v>
      </c>
      <c r="R2383" s="308" t="s">
        <v>2208</v>
      </c>
      <c r="S2383" s="308" t="s">
        <v>2208</v>
      </c>
      <c r="T2383" s="308" t="s">
        <v>2208</v>
      </c>
      <c r="U2383" s="308" t="s">
        <v>2208</v>
      </c>
      <c r="V2383" s="308" t="s">
        <v>2208</v>
      </c>
      <c r="W2383" s="308" t="s">
        <v>2208</v>
      </c>
      <c r="X2383" s="308" t="s">
        <v>2208</v>
      </c>
      <c r="Y2383" s="308" t="s">
        <v>2208</v>
      </c>
      <c r="Z2383" s="308" t="s">
        <v>2208</v>
      </c>
      <c r="AA2383" s="308" t="s">
        <v>2208</v>
      </c>
      <c r="AB2383" s="308" t="s">
        <v>2208</v>
      </c>
      <c r="AC2383" s="308" t="s">
        <v>2208</v>
      </c>
      <c r="AD2383" s="308" t="s">
        <v>2208</v>
      </c>
      <c r="AE2383" s="308" t="s">
        <v>2208</v>
      </c>
      <c r="AF2383" s="308" t="s">
        <v>2208</v>
      </c>
      <c r="AG2383" s="308" t="s">
        <v>2208</v>
      </c>
      <c r="AH2383" s="308" t="s">
        <v>2208</v>
      </c>
      <c r="AI2383" s="308" t="s">
        <v>2208</v>
      </c>
      <c r="AJ2383" s="308" t="s">
        <v>2208</v>
      </c>
      <c r="AK2383" s="308" t="s">
        <v>2208</v>
      </c>
    </row>
    <row r="2384" spans="3:37" x14ac:dyDescent="0.3">
      <c r="C2384" s="582" t="s">
        <v>2607</v>
      </c>
      <c r="D2384" s="308" t="s">
        <v>2208</v>
      </c>
      <c r="E2384" s="308" t="s">
        <v>2208</v>
      </c>
      <c r="F2384" s="308" t="s">
        <v>2208</v>
      </c>
      <c r="G2384" s="308" t="s">
        <v>2208</v>
      </c>
      <c r="H2384" s="308" t="s">
        <v>2208</v>
      </c>
      <c r="I2384" s="308" t="s">
        <v>2208</v>
      </c>
      <c r="J2384" s="308" t="s">
        <v>2208</v>
      </c>
      <c r="K2384" s="308" t="s">
        <v>2208</v>
      </c>
      <c r="L2384" s="308" t="s">
        <v>2208</v>
      </c>
      <c r="M2384" s="308" t="s">
        <v>2208</v>
      </c>
      <c r="N2384" s="308" t="s">
        <v>2208</v>
      </c>
      <c r="O2384" s="308" t="s">
        <v>2208</v>
      </c>
      <c r="P2384" s="308" t="s">
        <v>2208</v>
      </c>
      <c r="Q2384" s="308" t="s">
        <v>2208</v>
      </c>
      <c r="R2384" s="308" t="s">
        <v>2208</v>
      </c>
      <c r="S2384" s="308" t="s">
        <v>2208</v>
      </c>
      <c r="T2384" s="308" t="s">
        <v>2208</v>
      </c>
      <c r="U2384" s="308" t="s">
        <v>2208</v>
      </c>
      <c r="V2384" s="308" t="s">
        <v>2208</v>
      </c>
      <c r="W2384" s="308" t="s">
        <v>2208</v>
      </c>
      <c r="X2384" s="308" t="s">
        <v>2208</v>
      </c>
      <c r="Y2384" s="308" t="s">
        <v>2208</v>
      </c>
      <c r="Z2384" s="308" t="s">
        <v>2208</v>
      </c>
      <c r="AA2384" s="308" t="s">
        <v>2208</v>
      </c>
      <c r="AB2384" s="308" t="s">
        <v>2208</v>
      </c>
      <c r="AC2384" s="308" t="s">
        <v>2208</v>
      </c>
      <c r="AD2384" s="308" t="s">
        <v>2208</v>
      </c>
      <c r="AE2384" s="308" t="s">
        <v>2208</v>
      </c>
      <c r="AF2384" s="308" t="s">
        <v>2208</v>
      </c>
      <c r="AG2384" s="308" t="s">
        <v>2208</v>
      </c>
      <c r="AH2384" s="308" t="s">
        <v>2208</v>
      </c>
      <c r="AI2384" s="308" t="s">
        <v>2208</v>
      </c>
      <c r="AJ2384" s="308" t="s">
        <v>2208</v>
      </c>
      <c r="AK2384" s="308" t="s">
        <v>2208</v>
      </c>
    </row>
    <row r="2385" spans="3:37" x14ac:dyDescent="0.3">
      <c r="C2385" s="582" t="s">
        <v>2608</v>
      </c>
      <c r="D2385" s="308" t="s">
        <v>2208</v>
      </c>
      <c r="E2385" s="308" t="s">
        <v>2208</v>
      </c>
      <c r="F2385" s="308" t="s">
        <v>2208</v>
      </c>
      <c r="G2385" s="308" t="s">
        <v>2208</v>
      </c>
      <c r="H2385" s="308" t="s">
        <v>2208</v>
      </c>
      <c r="I2385" s="308" t="s">
        <v>2208</v>
      </c>
      <c r="J2385" s="308" t="s">
        <v>2208</v>
      </c>
      <c r="K2385" s="308" t="s">
        <v>2208</v>
      </c>
      <c r="L2385" s="308" t="s">
        <v>2208</v>
      </c>
      <c r="M2385" s="308" t="s">
        <v>2208</v>
      </c>
      <c r="N2385" s="308" t="s">
        <v>2208</v>
      </c>
      <c r="O2385" s="308" t="s">
        <v>2208</v>
      </c>
      <c r="P2385" s="308" t="s">
        <v>2208</v>
      </c>
      <c r="Q2385" s="308" t="s">
        <v>2208</v>
      </c>
      <c r="R2385" s="308" t="s">
        <v>2208</v>
      </c>
      <c r="S2385" s="308" t="s">
        <v>2208</v>
      </c>
      <c r="T2385" s="308" t="s">
        <v>2208</v>
      </c>
      <c r="U2385" s="308" t="s">
        <v>2208</v>
      </c>
      <c r="V2385" s="308" t="s">
        <v>2208</v>
      </c>
      <c r="W2385" s="308" t="s">
        <v>2208</v>
      </c>
      <c r="X2385" s="308" t="s">
        <v>2208</v>
      </c>
      <c r="Y2385" s="308" t="s">
        <v>2208</v>
      </c>
      <c r="Z2385" s="308" t="s">
        <v>2208</v>
      </c>
      <c r="AA2385" s="308" t="s">
        <v>2208</v>
      </c>
      <c r="AB2385" s="308" t="s">
        <v>2208</v>
      </c>
      <c r="AC2385" s="308" t="s">
        <v>2208</v>
      </c>
      <c r="AD2385" s="308" t="s">
        <v>2208</v>
      </c>
      <c r="AE2385" s="308" t="s">
        <v>2208</v>
      </c>
      <c r="AF2385" s="308" t="s">
        <v>2208</v>
      </c>
      <c r="AG2385" s="308" t="s">
        <v>2208</v>
      </c>
      <c r="AH2385" s="308" t="s">
        <v>2208</v>
      </c>
      <c r="AI2385" s="308" t="s">
        <v>2208</v>
      </c>
      <c r="AJ2385" s="308" t="s">
        <v>2208</v>
      </c>
      <c r="AK2385" s="308" t="s">
        <v>2208</v>
      </c>
    </row>
    <row r="2386" spans="3:37" x14ac:dyDescent="0.3">
      <c r="C2386" s="582" t="s">
        <v>2609</v>
      </c>
      <c r="D2386" s="308" t="s">
        <v>2208</v>
      </c>
      <c r="E2386" s="308" t="s">
        <v>2208</v>
      </c>
      <c r="F2386" s="308" t="s">
        <v>2208</v>
      </c>
      <c r="G2386" s="308" t="s">
        <v>2208</v>
      </c>
      <c r="H2386" s="308" t="s">
        <v>2208</v>
      </c>
      <c r="I2386" s="308" t="s">
        <v>2208</v>
      </c>
      <c r="J2386" s="308" t="s">
        <v>2208</v>
      </c>
      <c r="K2386" s="308" t="s">
        <v>2208</v>
      </c>
      <c r="L2386" s="308" t="s">
        <v>2208</v>
      </c>
      <c r="M2386" s="308" t="s">
        <v>2208</v>
      </c>
      <c r="N2386" s="308" t="s">
        <v>2208</v>
      </c>
      <c r="O2386" s="308" t="s">
        <v>2208</v>
      </c>
      <c r="P2386" s="308" t="s">
        <v>2208</v>
      </c>
      <c r="Q2386" s="308" t="s">
        <v>2208</v>
      </c>
      <c r="R2386" s="308" t="s">
        <v>2208</v>
      </c>
      <c r="S2386" s="308" t="s">
        <v>2208</v>
      </c>
      <c r="T2386" s="308" t="s">
        <v>2208</v>
      </c>
      <c r="U2386" s="308" t="s">
        <v>2208</v>
      </c>
      <c r="V2386" s="308" t="s">
        <v>2208</v>
      </c>
      <c r="W2386" s="308" t="s">
        <v>2208</v>
      </c>
      <c r="X2386" s="308" t="s">
        <v>2208</v>
      </c>
      <c r="Y2386" s="308" t="s">
        <v>2208</v>
      </c>
      <c r="Z2386" s="308" t="s">
        <v>2208</v>
      </c>
      <c r="AA2386" s="308" t="s">
        <v>2208</v>
      </c>
      <c r="AB2386" s="308" t="s">
        <v>2208</v>
      </c>
      <c r="AC2386" s="308" t="s">
        <v>2208</v>
      </c>
      <c r="AD2386" s="308" t="s">
        <v>2208</v>
      </c>
      <c r="AE2386" s="308" t="s">
        <v>2208</v>
      </c>
      <c r="AF2386" s="308" t="s">
        <v>2208</v>
      </c>
      <c r="AG2386" s="308" t="s">
        <v>2208</v>
      </c>
      <c r="AH2386" s="308" t="s">
        <v>2208</v>
      </c>
      <c r="AI2386" s="308" t="s">
        <v>2208</v>
      </c>
      <c r="AJ2386" s="308" t="s">
        <v>2208</v>
      </c>
      <c r="AK2386" s="308" t="s">
        <v>2208</v>
      </c>
    </row>
    <row r="2387" spans="3:37" x14ac:dyDescent="0.3">
      <c r="C2387" s="582" t="s">
        <v>2610</v>
      </c>
      <c r="D2387" s="308" t="s">
        <v>2208</v>
      </c>
      <c r="E2387" s="308" t="s">
        <v>2208</v>
      </c>
      <c r="F2387" s="308" t="s">
        <v>2208</v>
      </c>
      <c r="G2387" s="308" t="s">
        <v>2208</v>
      </c>
      <c r="H2387" s="308" t="s">
        <v>2208</v>
      </c>
      <c r="I2387" s="308" t="s">
        <v>2208</v>
      </c>
      <c r="J2387" s="308" t="s">
        <v>2208</v>
      </c>
      <c r="K2387" s="308" t="s">
        <v>2208</v>
      </c>
      <c r="L2387" s="308" t="s">
        <v>2208</v>
      </c>
      <c r="M2387" s="308" t="s">
        <v>2208</v>
      </c>
      <c r="N2387" s="308" t="s">
        <v>2208</v>
      </c>
      <c r="O2387" s="308" t="s">
        <v>2208</v>
      </c>
      <c r="P2387" s="308" t="s">
        <v>2208</v>
      </c>
      <c r="Q2387" s="308" t="s">
        <v>2208</v>
      </c>
      <c r="R2387" s="308" t="s">
        <v>2208</v>
      </c>
      <c r="S2387" s="308" t="s">
        <v>2208</v>
      </c>
      <c r="T2387" s="308" t="s">
        <v>2208</v>
      </c>
      <c r="U2387" s="308" t="s">
        <v>2208</v>
      </c>
      <c r="V2387" s="308" t="s">
        <v>2208</v>
      </c>
      <c r="W2387" s="308" t="s">
        <v>2208</v>
      </c>
      <c r="X2387" s="308" t="s">
        <v>2208</v>
      </c>
      <c r="Y2387" s="308" t="s">
        <v>2208</v>
      </c>
      <c r="Z2387" s="308" t="s">
        <v>2208</v>
      </c>
      <c r="AA2387" s="308" t="s">
        <v>2208</v>
      </c>
      <c r="AB2387" s="308" t="s">
        <v>2208</v>
      </c>
      <c r="AC2387" s="308" t="s">
        <v>2208</v>
      </c>
      <c r="AD2387" s="308" t="s">
        <v>2208</v>
      </c>
      <c r="AE2387" s="308" t="s">
        <v>2208</v>
      </c>
      <c r="AF2387" s="308" t="s">
        <v>2208</v>
      </c>
      <c r="AG2387" s="308" t="s">
        <v>2208</v>
      </c>
      <c r="AH2387" s="308" t="s">
        <v>2208</v>
      </c>
      <c r="AI2387" s="308" t="s">
        <v>2208</v>
      </c>
      <c r="AJ2387" s="308" t="s">
        <v>2208</v>
      </c>
      <c r="AK2387" s="308" t="s">
        <v>2208</v>
      </c>
    </row>
    <row r="2388" spans="3:37" x14ac:dyDescent="0.3">
      <c r="C2388" s="582" t="s">
        <v>2611</v>
      </c>
      <c r="D2388" s="308" t="s">
        <v>2208</v>
      </c>
      <c r="E2388" s="308" t="s">
        <v>2208</v>
      </c>
      <c r="F2388" s="308" t="s">
        <v>2208</v>
      </c>
      <c r="G2388" s="308" t="s">
        <v>2208</v>
      </c>
      <c r="H2388" s="308" t="s">
        <v>2208</v>
      </c>
      <c r="I2388" s="308" t="s">
        <v>2208</v>
      </c>
      <c r="J2388" s="308" t="s">
        <v>2208</v>
      </c>
      <c r="K2388" s="308" t="s">
        <v>2208</v>
      </c>
      <c r="L2388" s="308" t="s">
        <v>2208</v>
      </c>
      <c r="M2388" s="308" t="s">
        <v>2208</v>
      </c>
      <c r="N2388" s="308" t="s">
        <v>2208</v>
      </c>
      <c r="O2388" s="308" t="s">
        <v>2208</v>
      </c>
      <c r="P2388" s="308" t="s">
        <v>2208</v>
      </c>
      <c r="Q2388" s="308" t="s">
        <v>2208</v>
      </c>
      <c r="R2388" s="308" t="s">
        <v>2208</v>
      </c>
      <c r="S2388" s="308" t="s">
        <v>2208</v>
      </c>
      <c r="T2388" s="308" t="s">
        <v>2208</v>
      </c>
      <c r="U2388" s="308" t="s">
        <v>2208</v>
      </c>
      <c r="V2388" s="308" t="s">
        <v>2208</v>
      </c>
      <c r="W2388" s="308" t="s">
        <v>2208</v>
      </c>
      <c r="X2388" s="308" t="s">
        <v>2208</v>
      </c>
      <c r="Y2388" s="308" t="s">
        <v>2208</v>
      </c>
      <c r="Z2388" s="308" t="s">
        <v>2208</v>
      </c>
      <c r="AA2388" s="308" t="s">
        <v>2208</v>
      </c>
      <c r="AB2388" s="308" t="s">
        <v>2208</v>
      </c>
      <c r="AC2388" s="308" t="s">
        <v>2208</v>
      </c>
      <c r="AD2388" s="308" t="s">
        <v>2208</v>
      </c>
      <c r="AE2388" s="308" t="s">
        <v>2208</v>
      </c>
      <c r="AF2388" s="308" t="s">
        <v>2208</v>
      </c>
      <c r="AG2388" s="308" t="s">
        <v>2208</v>
      </c>
      <c r="AH2388" s="308" t="s">
        <v>2208</v>
      </c>
      <c r="AI2388" s="308" t="s">
        <v>2208</v>
      </c>
      <c r="AJ2388" s="308" t="s">
        <v>2208</v>
      </c>
      <c r="AK2388" s="308" t="s">
        <v>2208</v>
      </c>
    </row>
    <row r="2389" spans="3:37" x14ac:dyDescent="0.3">
      <c r="C2389" s="582" t="s">
        <v>2612</v>
      </c>
      <c r="D2389" s="308" t="s">
        <v>2208</v>
      </c>
      <c r="E2389" s="308" t="s">
        <v>2208</v>
      </c>
      <c r="F2389" s="308" t="s">
        <v>2208</v>
      </c>
      <c r="G2389" s="308" t="s">
        <v>2208</v>
      </c>
      <c r="H2389" s="308" t="s">
        <v>2208</v>
      </c>
      <c r="I2389" s="308" t="s">
        <v>2208</v>
      </c>
      <c r="J2389" s="308" t="s">
        <v>2208</v>
      </c>
      <c r="K2389" s="308" t="s">
        <v>2208</v>
      </c>
      <c r="L2389" s="308" t="s">
        <v>2208</v>
      </c>
      <c r="M2389" s="308" t="s">
        <v>2208</v>
      </c>
      <c r="N2389" s="308" t="s">
        <v>2208</v>
      </c>
      <c r="O2389" s="308" t="s">
        <v>2208</v>
      </c>
      <c r="P2389" s="308" t="s">
        <v>2208</v>
      </c>
      <c r="Q2389" s="308" t="s">
        <v>2208</v>
      </c>
      <c r="R2389" s="308" t="s">
        <v>2208</v>
      </c>
      <c r="S2389" s="308" t="s">
        <v>2208</v>
      </c>
      <c r="T2389" s="308" t="s">
        <v>2208</v>
      </c>
      <c r="U2389" s="308" t="s">
        <v>2208</v>
      </c>
      <c r="V2389" s="308" t="s">
        <v>2208</v>
      </c>
      <c r="W2389" s="308" t="s">
        <v>2208</v>
      </c>
      <c r="X2389" s="308" t="s">
        <v>2208</v>
      </c>
      <c r="Y2389" s="308" t="s">
        <v>2208</v>
      </c>
      <c r="Z2389" s="308" t="s">
        <v>2208</v>
      </c>
      <c r="AA2389" s="308" t="s">
        <v>2208</v>
      </c>
      <c r="AB2389" s="308" t="s">
        <v>2208</v>
      </c>
      <c r="AC2389" s="308" t="s">
        <v>2208</v>
      </c>
      <c r="AD2389" s="308" t="s">
        <v>2208</v>
      </c>
      <c r="AE2389" s="308" t="s">
        <v>2208</v>
      </c>
      <c r="AF2389" s="308" t="s">
        <v>2208</v>
      </c>
      <c r="AG2389" s="308" t="s">
        <v>2208</v>
      </c>
      <c r="AH2389" s="308" t="s">
        <v>2208</v>
      </c>
      <c r="AI2389" s="308" t="s">
        <v>2208</v>
      </c>
      <c r="AJ2389" s="308" t="s">
        <v>2208</v>
      </c>
      <c r="AK2389" s="308" t="s">
        <v>2208</v>
      </c>
    </row>
    <row r="2390" spans="3:37" x14ac:dyDescent="0.3">
      <c r="C2390" s="582" t="s">
        <v>2613</v>
      </c>
      <c r="D2390" s="308" t="s">
        <v>2208</v>
      </c>
      <c r="E2390" s="308" t="s">
        <v>2208</v>
      </c>
      <c r="F2390" s="308" t="s">
        <v>2208</v>
      </c>
      <c r="G2390" s="308" t="s">
        <v>2208</v>
      </c>
      <c r="H2390" s="308" t="s">
        <v>2208</v>
      </c>
      <c r="I2390" s="308" t="s">
        <v>2208</v>
      </c>
      <c r="J2390" s="308" t="s">
        <v>2208</v>
      </c>
      <c r="K2390" s="308" t="s">
        <v>2208</v>
      </c>
      <c r="L2390" s="308" t="s">
        <v>2208</v>
      </c>
      <c r="M2390" s="308" t="s">
        <v>2208</v>
      </c>
      <c r="N2390" s="308" t="s">
        <v>2208</v>
      </c>
      <c r="O2390" s="308" t="s">
        <v>2208</v>
      </c>
      <c r="P2390" s="308" t="s">
        <v>2208</v>
      </c>
      <c r="Q2390" s="308" t="s">
        <v>2208</v>
      </c>
      <c r="R2390" s="308" t="s">
        <v>2208</v>
      </c>
      <c r="S2390" s="308" t="s">
        <v>2208</v>
      </c>
      <c r="T2390" s="308" t="s">
        <v>2208</v>
      </c>
      <c r="U2390" s="308" t="s">
        <v>2208</v>
      </c>
      <c r="V2390" s="308" t="s">
        <v>2208</v>
      </c>
      <c r="W2390" s="308" t="s">
        <v>2208</v>
      </c>
      <c r="X2390" s="308" t="s">
        <v>2208</v>
      </c>
      <c r="Y2390" s="308" t="s">
        <v>2208</v>
      </c>
      <c r="Z2390" s="308" t="s">
        <v>2208</v>
      </c>
      <c r="AA2390" s="308" t="s">
        <v>2208</v>
      </c>
      <c r="AB2390" s="308" t="s">
        <v>2208</v>
      </c>
      <c r="AC2390" s="308" t="s">
        <v>2208</v>
      </c>
      <c r="AD2390" s="308" t="s">
        <v>2208</v>
      </c>
      <c r="AE2390" s="308" t="s">
        <v>2208</v>
      </c>
      <c r="AF2390" s="308" t="s">
        <v>2208</v>
      </c>
      <c r="AG2390" s="308" t="s">
        <v>2208</v>
      </c>
      <c r="AH2390" s="308" t="s">
        <v>2208</v>
      </c>
      <c r="AI2390" s="308" t="s">
        <v>2208</v>
      </c>
      <c r="AJ2390" s="308" t="s">
        <v>2208</v>
      </c>
      <c r="AK2390" s="308" t="s">
        <v>2208</v>
      </c>
    </row>
    <row r="2391" spans="3:37" x14ac:dyDescent="0.3">
      <c r="C2391" s="582" t="s">
        <v>2614</v>
      </c>
      <c r="D2391" s="308" t="s">
        <v>2208</v>
      </c>
      <c r="E2391" s="308" t="s">
        <v>2208</v>
      </c>
      <c r="F2391" s="308" t="s">
        <v>2208</v>
      </c>
      <c r="G2391" s="308" t="s">
        <v>2208</v>
      </c>
      <c r="H2391" s="308" t="s">
        <v>2208</v>
      </c>
      <c r="I2391" s="308" t="s">
        <v>2208</v>
      </c>
      <c r="J2391" s="308" t="s">
        <v>2208</v>
      </c>
      <c r="K2391" s="308" t="s">
        <v>2208</v>
      </c>
      <c r="L2391" s="308" t="s">
        <v>2208</v>
      </c>
      <c r="M2391" s="308" t="s">
        <v>2208</v>
      </c>
      <c r="N2391" s="308" t="s">
        <v>2208</v>
      </c>
      <c r="O2391" s="308" t="s">
        <v>2208</v>
      </c>
      <c r="P2391" s="308" t="s">
        <v>2208</v>
      </c>
      <c r="Q2391" s="308" t="s">
        <v>2208</v>
      </c>
      <c r="R2391" s="308" t="s">
        <v>2208</v>
      </c>
      <c r="S2391" s="308" t="s">
        <v>2208</v>
      </c>
      <c r="T2391" s="308" t="s">
        <v>2208</v>
      </c>
      <c r="U2391" s="308" t="s">
        <v>2208</v>
      </c>
      <c r="V2391" s="308" t="s">
        <v>2208</v>
      </c>
      <c r="W2391" s="308" t="s">
        <v>2208</v>
      </c>
      <c r="X2391" s="308" t="s">
        <v>2208</v>
      </c>
      <c r="Y2391" s="308" t="s">
        <v>2208</v>
      </c>
      <c r="Z2391" s="308" t="s">
        <v>2208</v>
      </c>
      <c r="AA2391" s="308" t="s">
        <v>2208</v>
      </c>
      <c r="AB2391" s="308" t="s">
        <v>2208</v>
      </c>
      <c r="AC2391" s="308" t="s">
        <v>2208</v>
      </c>
      <c r="AD2391" s="308" t="s">
        <v>2208</v>
      </c>
      <c r="AE2391" s="308" t="s">
        <v>2208</v>
      </c>
      <c r="AF2391" s="308" t="s">
        <v>2208</v>
      </c>
      <c r="AG2391" s="308" t="s">
        <v>2208</v>
      </c>
      <c r="AH2391" s="308" t="s">
        <v>2208</v>
      </c>
      <c r="AI2391" s="308" t="s">
        <v>2208</v>
      </c>
      <c r="AJ2391" s="308" t="s">
        <v>2208</v>
      </c>
      <c r="AK2391" s="308" t="s">
        <v>2208</v>
      </c>
    </row>
    <row r="2392" spans="3:37" x14ac:dyDescent="0.3">
      <c r="C2392" s="582" t="s">
        <v>2615</v>
      </c>
      <c r="D2392" s="308" t="s">
        <v>2208</v>
      </c>
      <c r="E2392" s="308" t="s">
        <v>2208</v>
      </c>
      <c r="F2392" s="308" t="s">
        <v>2208</v>
      </c>
      <c r="G2392" s="308" t="s">
        <v>2208</v>
      </c>
      <c r="H2392" s="308" t="s">
        <v>2208</v>
      </c>
      <c r="I2392" s="308" t="s">
        <v>2208</v>
      </c>
      <c r="J2392" s="308" t="s">
        <v>2208</v>
      </c>
      <c r="K2392" s="308" t="s">
        <v>2208</v>
      </c>
      <c r="L2392" s="308" t="s">
        <v>2208</v>
      </c>
      <c r="M2392" s="308" t="s">
        <v>2208</v>
      </c>
      <c r="N2392" s="308" t="s">
        <v>2208</v>
      </c>
      <c r="O2392" s="308" t="s">
        <v>2208</v>
      </c>
      <c r="P2392" s="308" t="s">
        <v>2208</v>
      </c>
      <c r="Q2392" s="308" t="s">
        <v>2208</v>
      </c>
      <c r="R2392" s="308" t="s">
        <v>2208</v>
      </c>
      <c r="S2392" s="308" t="s">
        <v>2208</v>
      </c>
      <c r="T2392" s="308" t="s">
        <v>2208</v>
      </c>
      <c r="U2392" s="308" t="s">
        <v>2208</v>
      </c>
      <c r="V2392" s="308" t="s">
        <v>2208</v>
      </c>
      <c r="W2392" s="308" t="s">
        <v>2208</v>
      </c>
      <c r="X2392" s="308" t="s">
        <v>2208</v>
      </c>
      <c r="Y2392" s="308" t="s">
        <v>2208</v>
      </c>
      <c r="Z2392" s="308" t="s">
        <v>2208</v>
      </c>
      <c r="AA2392" s="308" t="s">
        <v>2208</v>
      </c>
      <c r="AB2392" s="308" t="s">
        <v>2208</v>
      </c>
      <c r="AC2392" s="308" t="s">
        <v>2208</v>
      </c>
      <c r="AD2392" s="308" t="s">
        <v>2208</v>
      </c>
      <c r="AE2392" s="308" t="s">
        <v>2208</v>
      </c>
      <c r="AF2392" s="308" t="s">
        <v>2208</v>
      </c>
      <c r="AG2392" s="308" t="s">
        <v>2208</v>
      </c>
      <c r="AH2392" s="308" t="s">
        <v>2208</v>
      </c>
      <c r="AI2392" s="308" t="s">
        <v>2208</v>
      </c>
      <c r="AJ2392" s="308" t="s">
        <v>2208</v>
      </c>
      <c r="AK2392" s="308" t="s">
        <v>2208</v>
      </c>
    </row>
    <row r="2393" spans="3:37" x14ac:dyDescent="0.3">
      <c r="C2393" s="582" t="s">
        <v>2616</v>
      </c>
      <c r="D2393" s="308" t="s">
        <v>2208</v>
      </c>
      <c r="E2393" s="308" t="s">
        <v>2208</v>
      </c>
      <c r="F2393" s="308" t="s">
        <v>2208</v>
      </c>
      <c r="G2393" s="308" t="s">
        <v>2208</v>
      </c>
      <c r="H2393" s="308" t="s">
        <v>2208</v>
      </c>
      <c r="I2393" s="308" t="s">
        <v>2208</v>
      </c>
      <c r="J2393" s="308" t="s">
        <v>2208</v>
      </c>
      <c r="K2393" s="308" t="s">
        <v>2208</v>
      </c>
      <c r="L2393" s="308" t="s">
        <v>2208</v>
      </c>
      <c r="M2393" s="308" t="s">
        <v>2208</v>
      </c>
      <c r="N2393" s="308" t="s">
        <v>2208</v>
      </c>
      <c r="O2393" s="308" t="s">
        <v>2208</v>
      </c>
      <c r="P2393" s="308" t="s">
        <v>2208</v>
      </c>
      <c r="Q2393" s="308" t="s">
        <v>2208</v>
      </c>
      <c r="R2393" s="308" t="s">
        <v>2208</v>
      </c>
      <c r="S2393" s="308" t="s">
        <v>2208</v>
      </c>
      <c r="T2393" s="308" t="s">
        <v>2208</v>
      </c>
      <c r="U2393" s="308" t="s">
        <v>2208</v>
      </c>
      <c r="V2393" s="308" t="s">
        <v>2208</v>
      </c>
      <c r="W2393" s="308" t="s">
        <v>2208</v>
      </c>
      <c r="X2393" s="308" t="s">
        <v>2208</v>
      </c>
      <c r="Y2393" s="308" t="s">
        <v>2208</v>
      </c>
      <c r="Z2393" s="308" t="s">
        <v>2208</v>
      </c>
      <c r="AA2393" s="308" t="s">
        <v>2208</v>
      </c>
      <c r="AB2393" s="308" t="s">
        <v>2208</v>
      </c>
      <c r="AC2393" s="308" t="s">
        <v>2208</v>
      </c>
      <c r="AD2393" s="308" t="s">
        <v>2208</v>
      </c>
      <c r="AE2393" s="308" t="s">
        <v>2208</v>
      </c>
      <c r="AF2393" s="308" t="s">
        <v>2208</v>
      </c>
      <c r="AG2393" s="308" t="s">
        <v>2208</v>
      </c>
      <c r="AH2393" s="308" t="s">
        <v>2208</v>
      </c>
      <c r="AI2393" s="308" t="s">
        <v>2208</v>
      </c>
      <c r="AJ2393" s="308" t="s">
        <v>2208</v>
      </c>
      <c r="AK2393" s="308" t="s">
        <v>2208</v>
      </c>
    </row>
    <row r="2394" spans="3:37" x14ac:dyDescent="0.3">
      <c r="C2394" s="582" t="s">
        <v>2617</v>
      </c>
      <c r="D2394" s="308" t="s">
        <v>2208</v>
      </c>
      <c r="E2394" s="308" t="s">
        <v>2208</v>
      </c>
      <c r="F2394" s="308" t="s">
        <v>2208</v>
      </c>
      <c r="G2394" s="308" t="s">
        <v>2208</v>
      </c>
      <c r="H2394" s="308" t="s">
        <v>2208</v>
      </c>
      <c r="I2394" s="308" t="s">
        <v>2208</v>
      </c>
      <c r="J2394" s="308" t="s">
        <v>2208</v>
      </c>
      <c r="K2394" s="308" t="s">
        <v>2208</v>
      </c>
      <c r="L2394" s="308" t="s">
        <v>2208</v>
      </c>
      <c r="M2394" s="308" t="s">
        <v>2208</v>
      </c>
      <c r="N2394" s="308" t="s">
        <v>2208</v>
      </c>
      <c r="O2394" s="308" t="s">
        <v>2208</v>
      </c>
      <c r="P2394" s="308" t="s">
        <v>2208</v>
      </c>
      <c r="Q2394" s="308" t="s">
        <v>2208</v>
      </c>
      <c r="R2394" s="308" t="s">
        <v>2208</v>
      </c>
      <c r="S2394" s="308" t="s">
        <v>2208</v>
      </c>
      <c r="T2394" s="308" t="s">
        <v>2208</v>
      </c>
      <c r="U2394" s="308" t="s">
        <v>2208</v>
      </c>
      <c r="V2394" s="308" t="s">
        <v>2208</v>
      </c>
      <c r="W2394" s="308" t="s">
        <v>2208</v>
      </c>
      <c r="X2394" s="308" t="s">
        <v>2208</v>
      </c>
      <c r="Y2394" s="308" t="s">
        <v>2208</v>
      </c>
      <c r="Z2394" s="308" t="s">
        <v>2208</v>
      </c>
      <c r="AA2394" s="308" t="s">
        <v>2208</v>
      </c>
      <c r="AB2394" s="308" t="s">
        <v>2208</v>
      </c>
      <c r="AC2394" s="308" t="s">
        <v>2208</v>
      </c>
      <c r="AD2394" s="308" t="s">
        <v>2208</v>
      </c>
      <c r="AE2394" s="308" t="s">
        <v>2208</v>
      </c>
      <c r="AF2394" s="308" t="s">
        <v>2208</v>
      </c>
      <c r="AG2394" s="308" t="s">
        <v>2208</v>
      </c>
      <c r="AH2394" s="308" t="s">
        <v>2208</v>
      </c>
      <c r="AI2394" s="308" t="s">
        <v>2208</v>
      </c>
      <c r="AJ2394" s="308" t="s">
        <v>2208</v>
      </c>
      <c r="AK2394" s="308" t="s">
        <v>2208</v>
      </c>
    </row>
    <row r="2395" spans="3:37" x14ac:dyDescent="0.3">
      <c r="C2395" s="582" t="s">
        <v>2618</v>
      </c>
      <c r="D2395" s="308" t="s">
        <v>2208</v>
      </c>
      <c r="E2395" s="308" t="s">
        <v>2208</v>
      </c>
      <c r="F2395" s="308" t="s">
        <v>2208</v>
      </c>
      <c r="G2395" s="308" t="s">
        <v>2208</v>
      </c>
      <c r="H2395" s="308" t="s">
        <v>2208</v>
      </c>
      <c r="I2395" s="308" t="s">
        <v>2208</v>
      </c>
      <c r="J2395" s="308" t="s">
        <v>2208</v>
      </c>
      <c r="K2395" s="308" t="s">
        <v>2208</v>
      </c>
      <c r="L2395" s="308" t="s">
        <v>2208</v>
      </c>
      <c r="M2395" s="308" t="s">
        <v>2208</v>
      </c>
      <c r="N2395" s="308" t="s">
        <v>2208</v>
      </c>
      <c r="O2395" s="308" t="s">
        <v>2208</v>
      </c>
      <c r="P2395" s="308" t="s">
        <v>2208</v>
      </c>
      <c r="Q2395" s="308" t="s">
        <v>2208</v>
      </c>
      <c r="R2395" s="308" t="s">
        <v>2208</v>
      </c>
      <c r="S2395" s="308" t="s">
        <v>2208</v>
      </c>
      <c r="T2395" s="308" t="s">
        <v>2208</v>
      </c>
      <c r="U2395" s="308" t="s">
        <v>2208</v>
      </c>
      <c r="V2395" s="308" t="s">
        <v>2208</v>
      </c>
      <c r="W2395" s="308" t="s">
        <v>2208</v>
      </c>
      <c r="X2395" s="308" t="s">
        <v>2208</v>
      </c>
      <c r="Y2395" s="308" t="s">
        <v>2208</v>
      </c>
      <c r="Z2395" s="308" t="s">
        <v>2208</v>
      </c>
      <c r="AA2395" s="308" t="s">
        <v>2208</v>
      </c>
      <c r="AB2395" s="308" t="s">
        <v>2208</v>
      </c>
      <c r="AC2395" s="308" t="s">
        <v>2208</v>
      </c>
      <c r="AD2395" s="308" t="s">
        <v>2208</v>
      </c>
      <c r="AE2395" s="308" t="s">
        <v>2208</v>
      </c>
      <c r="AF2395" s="308" t="s">
        <v>2208</v>
      </c>
      <c r="AG2395" s="308" t="s">
        <v>2208</v>
      </c>
      <c r="AH2395" s="308" t="s">
        <v>2208</v>
      </c>
      <c r="AI2395" s="308" t="s">
        <v>2208</v>
      </c>
      <c r="AJ2395" s="308" t="s">
        <v>2208</v>
      </c>
      <c r="AK2395" s="308" t="s">
        <v>2208</v>
      </c>
    </row>
    <row r="2396" spans="3:37" x14ac:dyDescent="0.3">
      <c r="C2396" s="582" t="s">
        <v>2619</v>
      </c>
      <c r="D2396" s="308" t="s">
        <v>2208</v>
      </c>
      <c r="E2396" s="308" t="s">
        <v>2208</v>
      </c>
      <c r="F2396" s="308" t="s">
        <v>2208</v>
      </c>
      <c r="G2396" s="308" t="s">
        <v>2208</v>
      </c>
      <c r="H2396" s="308" t="s">
        <v>2208</v>
      </c>
      <c r="I2396" s="308" t="s">
        <v>2208</v>
      </c>
      <c r="J2396" s="308" t="s">
        <v>2208</v>
      </c>
      <c r="K2396" s="308" t="s">
        <v>2208</v>
      </c>
      <c r="L2396" s="308" t="s">
        <v>2208</v>
      </c>
      <c r="M2396" s="308" t="s">
        <v>2208</v>
      </c>
      <c r="N2396" s="308" t="s">
        <v>2208</v>
      </c>
      <c r="O2396" s="308" t="s">
        <v>2208</v>
      </c>
      <c r="P2396" s="308" t="s">
        <v>2208</v>
      </c>
      <c r="Q2396" s="308" t="s">
        <v>2208</v>
      </c>
      <c r="R2396" s="308" t="s">
        <v>2208</v>
      </c>
      <c r="S2396" s="308" t="s">
        <v>2208</v>
      </c>
      <c r="T2396" s="308" t="s">
        <v>2208</v>
      </c>
      <c r="U2396" s="308" t="s">
        <v>2208</v>
      </c>
      <c r="V2396" s="308" t="s">
        <v>2208</v>
      </c>
      <c r="W2396" s="308" t="s">
        <v>2208</v>
      </c>
      <c r="X2396" s="308" t="s">
        <v>2208</v>
      </c>
      <c r="Y2396" s="308" t="s">
        <v>2208</v>
      </c>
      <c r="Z2396" s="308" t="s">
        <v>2208</v>
      </c>
      <c r="AA2396" s="308" t="s">
        <v>2208</v>
      </c>
      <c r="AB2396" s="308" t="s">
        <v>2208</v>
      </c>
      <c r="AC2396" s="308" t="s">
        <v>2208</v>
      </c>
      <c r="AD2396" s="308" t="s">
        <v>2208</v>
      </c>
      <c r="AE2396" s="308" t="s">
        <v>2208</v>
      </c>
      <c r="AF2396" s="308" t="s">
        <v>2208</v>
      </c>
      <c r="AG2396" s="308" t="s">
        <v>2208</v>
      </c>
      <c r="AH2396" s="308" t="s">
        <v>2208</v>
      </c>
      <c r="AI2396" s="308" t="s">
        <v>2208</v>
      </c>
      <c r="AJ2396" s="308" t="s">
        <v>2208</v>
      </c>
      <c r="AK2396" s="308" t="s">
        <v>2208</v>
      </c>
    </row>
    <row r="2397" spans="3:37" x14ac:dyDescent="0.3">
      <c r="C2397" s="582" t="s">
        <v>2620</v>
      </c>
      <c r="D2397" s="308" t="s">
        <v>2208</v>
      </c>
      <c r="E2397" s="308" t="s">
        <v>2208</v>
      </c>
      <c r="F2397" s="308" t="s">
        <v>2208</v>
      </c>
      <c r="G2397" s="308" t="s">
        <v>2208</v>
      </c>
      <c r="H2397" s="308" t="s">
        <v>2208</v>
      </c>
      <c r="I2397" s="308" t="s">
        <v>2208</v>
      </c>
      <c r="J2397" s="308" t="s">
        <v>2208</v>
      </c>
      <c r="K2397" s="308" t="s">
        <v>2208</v>
      </c>
      <c r="L2397" s="308" t="s">
        <v>2208</v>
      </c>
      <c r="M2397" s="308" t="s">
        <v>2208</v>
      </c>
      <c r="N2397" s="308" t="s">
        <v>2208</v>
      </c>
      <c r="O2397" s="308" t="s">
        <v>2208</v>
      </c>
      <c r="P2397" s="308" t="s">
        <v>2208</v>
      </c>
      <c r="Q2397" s="308" t="s">
        <v>2208</v>
      </c>
      <c r="R2397" s="308" t="s">
        <v>2208</v>
      </c>
      <c r="S2397" s="308" t="s">
        <v>2208</v>
      </c>
      <c r="T2397" s="308" t="s">
        <v>2208</v>
      </c>
      <c r="U2397" s="308" t="s">
        <v>2208</v>
      </c>
      <c r="V2397" s="308" t="s">
        <v>2208</v>
      </c>
      <c r="W2397" s="308" t="s">
        <v>2208</v>
      </c>
      <c r="X2397" s="308" t="s">
        <v>2208</v>
      </c>
      <c r="Y2397" s="308" t="s">
        <v>2208</v>
      </c>
      <c r="Z2397" s="308" t="s">
        <v>2208</v>
      </c>
      <c r="AA2397" s="308" t="s">
        <v>2208</v>
      </c>
      <c r="AB2397" s="308" t="s">
        <v>2208</v>
      </c>
      <c r="AC2397" s="308" t="s">
        <v>2208</v>
      </c>
      <c r="AD2397" s="308" t="s">
        <v>2208</v>
      </c>
      <c r="AE2397" s="308" t="s">
        <v>2208</v>
      </c>
      <c r="AF2397" s="308" t="s">
        <v>2208</v>
      </c>
      <c r="AG2397" s="308" t="s">
        <v>2208</v>
      </c>
      <c r="AH2397" s="308" t="s">
        <v>2208</v>
      </c>
      <c r="AI2397" s="308" t="s">
        <v>2208</v>
      </c>
      <c r="AJ2397" s="308" t="s">
        <v>2208</v>
      </c>
      <c r="AK2397" s="308" t="s">
        <v>2208</v>
      </c>
    </row>
    <row r="2398" spans="3:37" x14ac:dyDescent="0.3">
      <c r="C2398" s="582" t="s">
        <v>2621</v>
      </c>
      <c r="D2398" s="308" t="s">
        <v>2208</v>
      </c>
      <c r="E2398" s="308" t="s">
        <v>2208</v>
      </c>
      <c r="F2398" s="308" t="s">
        <v>2208</v>
      </c>
      <c r="G2398" s="308" t="s">
        <v>2208</v>
      </c>
      <c r="H2398" s="308" t="s">
        <v>2208</v>
      </c>
      <c r="I2398" s="308" t="s">
        <v>2208</v>
      </c>
      <c r="J2398" s="308" t="s">
        <v>2208</v>
      </c>
      <c r="K2398" s="308" t="s">
        <v>2208</v>
      </c>
      <c r="L2398" s="308" t="s">
        <v>2208</v>
      </c>
      <c r="M2398" s="308" t="s">
        <v>2208</v>
      </c>
      <c r="N2398" s="308" t="s">
        <v>2208</v>
      </c>
      <c r="O2398" s="308" t="s">
        <v>2208</v>
      </c>
      <c r="P2398" s="308" t="s">
        <v>2208</v>
      </c>
      <c r="Q2398" s="308" t="s">
        <v>2208</v>
      </c>
      <c r="R2398" s="308" t="s">
        <v>2208</v>
      </c>
      <c r="S2398" s="308" t="s">
        <v>2208</v>
      </c>
      <c r="T2398" s="308" t="s">
        <v>2208</v>
      </c>
      <c r="U2398" s="308" t="s">
        <v>2208</v>
      </c>
      <c r="V2398" s="308" t="s">
        <v>2208</v>
      </c>
      <c r="W2398" s="308" t="s">
        <v>2208</v>
      </c>
      <c r="X2398" s="308" t="s">
        <v>2208</v>
      </c>
      <c r="Y2398" s="308" t="s">
        <v>2208</v>
      </c>
      <c r="Z2398" s="308" t="s">
        <v>2208</v>
      </c>
      <c r="AA2398" s="308" t="s">
        <v>2208</v>
      </c>
      <c r="AB2398" s="308" t="s">
        <v>2208</v>
      </c>
      <c r="AC2398" s="308" t="s">
        <v>2208</v>
      </c>
      <c r="AD2398" s="308" t="s">
        <v>2208</v>
      </c>
      <c r="AE2398" s="308" t="s">
        <v>2208</v>
      </c>
      <c r="AF2398" s="308" t="s">
        <v>2208</v>
      </c>
      <c r="AG2398" s="308" t="s">
        <v>2208</v>
      </c>
      <c r="AH2398" s="308" t="s">
        <v>2208</v>
      </c>
      <c r="AI2398" s="308" t="s">
        <v>2208</v>
      </c>
      <c r="AJ2398" s="308" t="s">
        <v>2208</v>
      </c>
      <c r="AK2398" s="308" t="s">
        <v>2208</v>
      </c>
    </row>
    <row r="2399" spans="3:37" x14ac:dyDescent="0.3">
      <c r="C2399" s="582" t="s">
        <v>2622</v>
      </c>
      <c r="D2399" s="308" t="s">
        <v>2208</v>
      </c>
      <c r="E2399" s="308" t="s">
        <v>2208</v>
      </c>
      <c r="F2399" s="308" t="s">
        <v>2208</v>
      </c>
      <c r="G2399" s="308" t="s">
        <v>2208</v>
      </c>
      <c r="H2399" s="308" t="s">
        <v>2208</v>
      </c>
      <c r="I2399" s="308" t="s">
        <v>2208</v>
      </c>
      <c r="J2399" s="308" t="s">
        <v>2208</v>
      </c>
      <c r="K2399" s="308" t="s">
        <v>2208</v>
      </c>
      <c r="L2399" s="308" t="s">
        <v>2208</v>
      </c>
      <c r="M2399" s="308" t="s">
        <v>2208</v>
      </c>
      <c r="N2399" s="308" t="s">
        <v>2208</v>
      </c>
      <c r="O2399" s="308" t="s">
        <v>2208</v>
      </c>
      <c r="P2399" s="308" t="s">
        <v>2208</v>
      </c>
      <c r="Q2399" s="308" t="s">
        <v>2208</v>
      </c>
      <c r="R2399" s="308" t="s">
        <v>2208</v>
      </c>
      <c r="S2399" s="308" t="s">
        <v>2208</v>
      </c>
      <c r="T2399" s="308" t="s">
        <v>2208</v>
      </c>
      <c r="U2399" s="308" t="s">
        <v>2208</v>
      </c>
      <c r="V2399" s="308" t="s">
        <v>2208</v>
      </c>
      <c r="W2399" s="308" t="s">
        <v>2208</v>
      </c>
      <c r="X2399" s="308" t="s">
        <v>2208</v>
      </c>
      <c r="Y2399" s="308" t="s">
        <v>2208</v>
      </c>
      <c r="Z2399" s="308" t="s">
        <v>2208</v>
      </c>
      <c r="AA2399" s="308" t="s">
        <v>2208</v>
      </c>
      <c r="AB2399" s="308" t="s">
        <v>2208</v>
      </c>
      <c r="AC2399" s="308" t="s">
        <v>2208</v>
      </c>
      <c r="AD2399" s="308" t="s">
        <v>2208</v>
      </c>
      <c r="AE2399" s="308" t="s">
        <v>2208</v>
      </c>
      <c r="AF2399" s="308" t="s">
        <v>2208</v>
      </c>
      <c r="AG2399" s="308" t="s">
        <v>2208</v>
      </c>
      <c r="AH2399" s="308" t="s">
        <v>2208</v>
      </c>
      <c r="AI2399" s="308" t="s">
        <v>2208</v>
      </c>
      <c r="AJ2399" s="308" t="s">
        <v>2208</v>
      </c>
      <c r="AK2399" s="308" t="s">
        <v>2208</v>
      </c>
    </row>
    <row r="2400" spans="3:37" x14ac:dyDescent="0.3">
      <c r="C2400" s="582" t="s">
        <v>2623</v>
      </c>
      <c r="D2400" s="308" t="s">
        <v>2208</v>
      </c>
      <c r="E2400" s="308" t="s">
        <v>2208</v>
      </c>
      <c r="F2400" s="308" t="s">
        <v>2208</v>
      </c>
      <c r="G2400" s="308" t="s">
        <v>2208</v>
      </c>
      <c r="H2400" s="308" t="s">
        <v>2208</v>
      </c>
      <c r="I2400" s="308" t="s">
        <v>2208</v>
      </c>
      <c r="J2400" s="308" t="s">
        <v>2208</v>
      </c>
      <c r="K2400" s="308" t="s">
        <v>2208</v>
      </c>
      <c r="L2400" s="308" t="s">
        <v>2208</v>
      </c>
      <c r="M2400" s="308" t="s">
        <v>2208</v>
      </c>
      <c r="N2400" s="308" t="s">
        <v>2208</v>
      </c>
      <c r="O2400" s="308" t="s">
        <v>2208</v>
      </c>
      <c r="P2400" s="308" t="s">
        <v>2208</v>
      </c>
      <c r="Q2400" s="308" t="s">
        <v>2208</v>
      </c>
      <c r="R2400" s="308" t="s">
        <v>2208</v>
      </c>
      <c r="S2400" s="308" t="s">
        <v>2208</v>
      </c>
      <c r="T2400" s="308" t="s">
        <v>2208</v>
      </c>
      <c r="U2400" s="308" t="s">
        <v>2208</v>
      </c>
      <c r="V2400" s="308" t="s">
        <v>2208</v>
      </c>
      <c r="W2400" s="308" t="s">
        <v>2208</v>
      </c>
      <c r="X2400" s="308" t="s">
        <v>2208</v>
      </c>
      <c r="Y2400" s="308" t="s">
        <v>2208</v>
      </c>
      <c r="Z2400" s="308" t="s">
        <v>2208</v>
      </c>
      <c r="AA2400" s="308" t="s">
        <v>2208</v>
      </c>
      <c r="AB2400" s="308" t="s">
        <v>2208</v>
      </c>
      <c r="AC2400" s="308" t="s">
        <v>2208</v>
      </c>
      <c r="AD2400" s="308" t="s">
        <v>2208</v>
      </c>
      <c r="AE2400" s="308" t="s">
        <v>2208</v>
      </c>
      <c r="AF2400" s="308" t="s">
        <v>2208</v>
      </c>
      <c r="AG2400" s="308" t="s">
        <v>2208</v>
      </c>
      <c r="AH2400" s="308" t="s">
        <v>2208</v>
      </c>
      <c r="AI2400" s="308" t="s">
        <v>2208</v>
      </c>
      <c r="AJ2400" s="308" t="s">
        <v>2208</v>
      </c>
      <c r="AK2400" s="308" t="s">
        <v>2208</v>
      </c>
    </row>
    <row r="2401" spans="3:37" x14ac:dyDescent="0.3">
      <c r="C2401" s="582" t="s">
        <v>2624</v>
      </c>
      <c r="D2401" s="308" t="s">
        <v>2208</v>
      </c>
      <c r="E2401" s="308" t="s">
        <v>2208</v>
      </c>
      <c r="F2401" s="308" t="s">
        <v>2208</v>
      </c>
      <c r="G2401" s="308" t="s">
        <v>2208</v>
      </c>
      <c r="H2401" s="308" t="s">
        <v>2208</v>
      </c>
      <c r="I2401" s="308" t="s">
        <v>2208</v>
      </c>
      <c r="J2401" s="308" t="s">
        <v>2208</v>
      </c>
      <c r="K2401" s="308" t="s">
        <v>2208</v>
      </c>
      <c r="L2401" s="308" t="s">
        <v>2208</v>
      </c>
      <c r="M2401" s="308" t="s">
        <v>2208</v>
      </c>
      <c r="N2401" s="308" t="s">
        <v>2208</v>
      </c>
      <c r="O2401" s="308" t="s">
        <v>2208</v>
      </c>
      <c r="P2401" s="308" t="s">
        <v>2208</v>
      </c>
      <c r="Q2401" s="308" t="s">
        <v>2208</v>
      </c>
      <c r="R2401" s="308" t="s">
        <v>2208</v>
      </c>
      <c r="S2401" s="308" t="s">
        <v>2208</v>
      </c>
      <c r="T2401" s="308" t="s">
        <v>2208</v>
      </c>
      <c r="U2401" s="308" t="s">
        <v>2208</v>
      </c>
      <c r="V2401" s="308" t="s">
        <v>2208</v>
      </c>
      <c r="W2401" s="308" t="s">
        <v>2208</v>
      </c>
      <c r="X2401" s="308" t="s">
        <v>2208</v>
      </c>
      <c r="Y2401" s="308" t="s">
        <v>2208</v>
      </c>
      <c r="Z2401" s="308" t="s">
        <v>2208</v>
      </c>
      <c r="AA2401" s="308" t="s">
        <v>2208</v>
      </c>
      <c r="AB2401" s="308" t="s">
        <v>2208</v>
      </c>
      <c r="AC2401" s="308" t="s">
        <v>2208</v>
      </c>
      <c r="AD2401" s="308" t="s">
        <v>2208</v>
      </c>
      <c r="AE2401" s="308" t="s">
        <v>2208</v>
      </c>
      <c r="AF2401" s="308" t="s">
        <v>2208</v>
      </c>
      <c r="AG2401" s="308" t="s">
        <v>2208</v>
      </c>
      <c r="AH2401" s="308" t="s">
        <v>2208</v>
      </c>
      <c r="AI2401" s="308" t="s">
        <v>2208</v>
      </c>
      <c r="AJ2401" s="308" t="s">
        <v>2208</v>
      </c>
      <c r="AK2401" s="308" t="s">
        <v>2208</v>
      </c>
    </row>
    <row r="2402" spans="3:37" x14ac:dyDescent="0.3">
      <c r="C2402" s="582" t="s">
        <v>2625</v>
      </c>
      <c r="D2402" s="308" t="s">
        <v>2208</v>
      </c>
      <c r="E2402" s="308" t="s">
        <v>2208</v>
      </c>
      <c r="F2402" s="308" t="s">
        <v>2208</v>
      </c>
      <c r="G2402" s="308" t="s">
        <v>2208</v>
      </c>
      <c r="H2402" s="308" t="s">
        <v>2208</v>
      </c>
      <c r="I2402" s="308" t="s">
        <v>2208</v>
      </c>
      <c r="J2402" s="308" t="s">
        <v>2208</v>
      </c>
      <c r="K2402" s="308" t="s">
        <v>2208</v>
      </c>
      <c r="L2402" s="308" t="s">
        <v>2208</v>
      </c>
      <c r="M2402" s="308" t="s">
        <v>2208</v>
      </c>
      <c r="N2402" s="308" t="s">
        <v>2208</v>
      </c>
      <c r="O2402" s="308" t="s">
        <v>2208</v>
      </c>
      <c r="P2402" s="308" t="s">
        <v>2208</v>
      </c>
      <c r="Q2402" s="308" t="s">
        <v>2208</v>
      </c>
      <c r="R2402" s="308" t="s">
        <v>2208</v>
      </c>
      <c r="S2402" s="308" t="s">
        <v>2208</v>
      </c>
      <c r="T2402" s="308" t="s">
        <v>2208</v>
      </c>
      <c r="U2402" s="308" t="s">
        <v>2208</v>
      </c>
      <c r="V2402" s="308" t="s">
        <v>2208</v>
      </c>
      <c r="W2402" s="308" t="s">
        <v>2208</v>
      </c>
      <c r="X2402" s="308" t="s">
        <v>2208</v>
      </c>
      <c r="Y2402" s="308" t="s">
        <v>2208</v>
      </c>
      <c r="Z2402" s="308" t="s">
        <v>2208</v>
      </c>
      <c r="AA2402" s="308" t="s">
        <v>2208</v>
      </c>
      <c r="AB2402" s="308" t="s">
        <v>2208</v>
      </c>
      <c r="AC2402" s="308" t="s">
        <v>2208</v>
      </c>
      <c r="AD2402" s="308" t="s">
        <v>2208</v>
      </c>
      <c r="AE2402" s="308" t="s">
        <v>2208</v>
      </c>
      <c r="AF2402" s="308" t="s">
        <v>2208</v>
      </c>
      <c r="AG2402" s="308" t="s">
        <v>2208</v>
      </c>
      <c r="AH2402" s="308" t="s">
        <v>2208</v>
      </c>
      <c r="AI2402" s="308" t="s">
        <v>2208</v>
      </c>
      <c r="AJ2402" s="308" t="s">
        <v>2208</v>
      </c>
      <c r="AK2402" s="308" t="s">
        <v>2208</v>
      </c>
    </row>
    <row r="2403" spans="3:37" x14ac:dyDescent="0.3">
      <c r="C2403" s="582" t="s">
        <v>2626</v>
      </c>
      <c r="D2403" s="308" t="s">
        <v>2208</v>
      </c>
      <c r="E2403" s="308" t="s">
        <v>2208</v>
      </c>
      <c r="F2403" s="308" t="s">
        <v>2208</v>
      </c>
      <c r="G2403" s="308" t="s">
        <v>2208</v>
      </c>
      <c r="H2403" s="308" t="s">
        <v>2208</v>
      </c>
      <c r="I2403" s="308" t="s">
        <v>2208</v>
      </c>
      <c r="J2403" s="308" t="s">
        <v>2208</v>
      </c>
      <c r="K2403" s="308" t="s">
        <v>2208</v>
      </c>
      <c r="L2403" s="308" t="s">
        <v>2208</v>
      </c>
      <c r="M2403" s="308" t="s">
        <v>2208</v>
      </c>
      <c r="N2403" s="308" t="s">
        <v>2208</v>
      </c>
      <c r="O2403" s="308" t="s">
        <v>2208</v>
      </c>
      <c r="P2403" s="308" t="s">
        <v>2208</v>
      </c>
      <c r="Q2403" s="308" t="s">
        <v>2208</v>
      </c>
      <c r="R2403" s="308" t="s">
        <v>2208</v>
      </c>
      <c r="S2403" s="308" t="s">
        <v>2208</v>
      </c>
      <c r="T2403" s="308" t="s">
        <v>2208</v>
      </c>
      <c r="U2403" s="308" t="s">
        <v>2208</v>
      </c>
      <c r="V2403" s="308" t="s">
        <v>2208</v>
      </c>
      <c r="W2403" s="308" t="s">
        <v>2208</v>
      </c>
      <c r="X2403" s="308" t="s">
        <v>2208</v>
      </c>
      <c r="Y2403" s="308" t="s">
        <v>2208</v>
      </c>
      <c r="Z2403" s="308" t="s">
        <v>2208</v>
      </c>
      <c r="AA2403" s="308" t="s">
        <v>2208</v>
      </c>
      <c r="AB2403" s="308" t="s">
        <v>2208</v>
      </c>
      <c r="AC2403" s="308" t="s">
        <v>2208</v>
      </c>
      <c r="AD2403" s="308" t="s">
        <v>2208</v>
      </c>
      <c r="AE2403" s="308" t="s">
        <v>2208</v>
      </c>
      <c r="AF2403" s="308" t="s">
        <v>2208</v>
      </c>
      <c r="AG2403" s="308" t="s">
        <v>2208</v>
      </c>
      <c r="AH2403" s="308" t="s">
        <v>2208</v>
      </c>
      <c r="AI2403" s="308" t="s">
        <v>2208</v>
      </c>
      <c r="AJ2403" s="308" t="s">
        <v>2208</v>
      </c>
      <c r="AK2403" s="308" t="s">
        <v>2208</v>
      </c>
    </row>
    <row r="2404" spans="3:37" x14ac:dyDescent="0.3">
      <c r="C2404" s="582" t="s">
        <v>2627</v>
      </c>
      <c r="D2404" s="308" t="s">
        <v>2208</v>
      </c>
      <c r="E2404" s="308" t="s">
        <v>2208</v>
      </c>
      <c r="F2404" s="308" t="s">
        <v>2208</v>
      </c>
      <c r="G2404" s="308" t="s">
        <v>2208</v>
      </c>
      <c r="H2404" s="308" t="s">
        <v>2208</v>
      </c>
      <c r="I2404" s="308" t="s">
        <v>2208</v>
      </c>
      <c r="J2404" s="308" t="s">
        <v>2208</v>
      </c>
      <c r="K2404" s="308" t="s">
        <v>2208</v>
      </c>
      <c r="L2404" s="308" t="s">
        <v>2208</v>
      </c>
      <c r="M2404" s="308" t="s">
        <v>2208</v>
      </c>
      <c r="N2404" s="308" t="s">
        <v>2208</v>
      </c>
      <c r="O2404" s="308" t="s">
        <v>2208</v>
      </c>
      <c r="P2404" s="308" t="s">
        <v>2208</v>
      </c>
      <c r="Q2404" s="308" t="s">
        <v>2208</v>
      </c>
      <c r="R2404" s="308" t="s">
        <v>2208</v>
      </c>
      <c r="S2404" s="308" t="s">
        <v>2208</v>
      </c>
      <c r="T2404" s="308" t="s">
        <v>2208</v>
      </c>
      <c r="U2404" s="308" t="s">
        <v>2208</v>
      </c>
      <c r="V2404" s="308" t="s">
        <v>2208</v>
      </c>
      <c r="W2404" s="308" t="s">
        <v>2208</v>
      </c>
      <c r="X2404" s="308" t="s">
        <v>2208</v>
      </c>
      <c r="Y2404" s="308" t="s">
        <v>2208</v>
      </c>
      <c r="Z2404" s="308" t="s">
        <v>2208</v>
      </c>
      <c r="AA2404" s="308" t="s">
        <v>2208</v>
      </c>
      <c r="AB2404" s="308" t="s">
        <v>2208</v>
      </c>
      <c r="AC2404" s="308" t="s">
        <v>2208</v>
      </c>
      <c r="AD2404" s="308" t="s">
        <v>2208</v>
      </c>
      <c r="AE2404" s="308" t="s">
        <v>2208</v>
      </c>
      <c r="AF2404" s="308" t="s">
        <v>2208</v>
      </c>
      <c r="AG2404" s="308" t="s">
        <v>2208</v>
      </c>
      <c r="AH2404" s="308" t="s">
        <v>2208</v>
      </c>
      <c r="AI2404" s="308" t="s">
        <v>2208</v>
      </c>
      <c r="AJ2404" s="308" t="s">
        <v>2208</v>
      </c>
      <c r="AK2404" s="308" t="s">
        <v>2208</v>
      </c>
    </row>
    <row r="2405" spans="3:37" x14ac:dyDescent="0.3">
      <c r="C2405" s="582" t="s">
        <v>2628</v>
      </c>
      <c r="D2405" s="308" t="s">
        <v>2208</v>
      </c>
      <c r="E2405" s="308" t="s">
        <v>2208</v>
      </c>
      <c r="F2405" s="308" t="s">
        <v>2208</v>
      </c>
      <c r="G2405" s="308" t="s">
        <v>2208</v>
      </c>
      <c r="H2405" s="308" t="s">
        <v>2208</v>
      </c>
      <c r="I2405" s="308" t="s">
        <v>2208</v>
      </c>
      <c r="J2405" s="308" t="s">
        <v>2208</v>
      </c>
      <c r="K2405" s="308" t="s">
        <v>2208</v>
      </c>
      <c r="L2405" s="308" t="s">
        <v>2208</v>
      </c>
      <c r="M2405" s="308" t="s">
        <v>2208</v>
      </c>
      <c r="N2405" s="308" t="s">
        <v>2208</v>
      </c>
      <c r="O2405" s="308" t="s">
        <v>2208</v>
      </c>
      <c r="P2405" s="308" t="s">
        <v>2208</v>
      </c>
      <c r="Q2405" s="308" t="s">
        <v>2208</v>
      </c>
      <c r="R2405" s="308" t="s">
        <v>2208</v>
      </c>
      <c r="S2405" s="308" t="s">
        <v>2208</v>
      </c>
      <c r="T2405" s="308" t="s">
        <v>2208</v>
      </c>
      <c r="U2405" s="308" t="s">
        <v>2208</v>
      </c>
      <c r="V2405" s="308" t="s">
        <v>2208</v>
      </c>
      <c r="W2405" s="308" t="s">
        <v>2208</v>
      </c>
      <c r="X2405" s="308" t="s">
        <v>2208</v>
      </c>
      <c r="Y2405" s="308" t="s">
        <v>2208</v>
      </c>
      <c r="Z2405" s="308" t="s">
        <v>2208</v>
      </c>
      <c r="AA2405" s="308" t="s">
        <v>2208</v>
      </c>
      <c r="AB2405" s="308" t="s">
        <v>2208</v>
      </c>
      <c r="AC2405" s="308" t="s">
        <v>2208</v>
      </c>
      <c r="AD2405" s="308" t="s">
        <v>2208</v>
      </c>
      <c r="AE2405" s="308" t="s">
        <v>2208</v>
      </c>
      <c r="AF2405" s="308" t="s">
        <v>2208</v>
      </c>
      <c r="AG2405" s="308" t="s">
        <v>2208</v>
      </c>
      <c r="AH2405" s="308" t="s">
        <v>2208</v>
      </c>
      <c r="AI2405" s="308" t="s">
        <v>2208</v>
      </c>
      <c r="AJ2405" s="308" t="s">
        <v>2208</v>
      </c>
      <c r="AK2405" s="308" t="s">
        <v>2208</v>
      </c>
    </row>
    <row r="2406" spans="3:37" x14ac:dyDescent="0.3">
      <c r="C2406" s="582" t="s">
        <v>2629</v>
      </c>
      <c r="D2406" s="308" t="s">
        <v>2208</v>
      </c>
      <c r="E2406" s="308" t="s">
        <v>2208</v>
      </c>
      <c r="F2406" s="308" t="s">
        <v>2208</v>
      </c>
      <c r="G2406" s="308" t="s">
        <v>2208</v>
      </c>
      <c r="H2406" s="308" t="s">
        <v>2208</v>
      </c>
      <c r="I2406" s="308" t="s">
        <v>2208</v>
      </c>
      <c r="J2406" s="308" t="s">
        <v>2208</v>
      </c>
      <c r="K2406" s="308" t="s">
        <v>2208</v>
      </c>
      <c r="L2406" s="308" t="s">
        <v>2208</v>
      </c>
      <c r="M2406" s="308" t="s">
        <v>2208</v>
      </c>
      <c r="N2406" s="308" t="s">
        <v>2208</v>
      </c>
      <c r="O2406" s="308" t="s">
        <v>2208</v>
      </c>
      <c r="P2406" s="308" t="s">
        <v>2208</v>
      </c>
      <c r="Q2406" s="308" t="s">
        <v>2208</v>
      </c>
      <c r="R2406" s="308" t="s">
        <v>2208</v>
      </c>
      <c r="S2406" s="308" t="s">
        <v>2208</v>
      </c>
      <c r="T2406" s="308" t="s">
        <v>2208</v>
      </c>
      <c r="U2406" s="308" t="s">
        <v>2208</v>
      </c>
      <c r="V2406" s="308" t="s">
        <v>2208</v>
      </c>
      <c r="W2406" s="308" t="s">
        <v>2208</v>
      </c>
      <c r="X2406" s="308" t="s">
        <v>2208</v>
      </c>
      <c r="Y2406" s="308" t="s">
        <v>2208</v>
      </c>
      <c r="Z2406" s="308" t="s">
        <v>2208</v>
      </c>
      <c r="AA2406" s="308" t="s">
        <v>2208</v>
      </c>
      <c r="AB2406" s="308" t="s">
        <v>2208</v>
      </c>
      <c r="AC2406" s="308" t="s">
        <v>2208</v>
      </c>
      <c r="AD2406" s="308" t="s">
        <v>2208</v>
      </c>
      <c r="AE2406" s="308" t="s">
        <v>2208</v>
      </c>
      <c r="AF2406" s="308" t="s">
        <v>2208</v>
      </c>
      <c r="AG2406" s="308" t="s">
        <v>2208</v>
      </c>
      <c r="AH2406" s="308" t="s">
        <v>2208</v>
      </c>
      <c r="AI2406" s="308" t="s">
        <v>2208</v>
      </c>
      <c r="AJ2406" s="308" t="s">
        <v>2208</v>
      </c>
      <c r="AK2406" s="308" t="s">
        <v>2208</v>
      </c>
    </row>
    <row r="2407" spans="3:37" x14ac:dyDescent="0.3">
      <c r="C2407" s="582" t="s">
        <v>2630</v>
      </c>
      <c r="D2407" s="308" t="s">
        <v>2208</v>
      </c>
      <c r="E2407" s="308" t="s">
        <v>2208</v>
      </c>
      <c r="F2407" s="308" t="s">
        <v>2208</v>
      </c>
      <c r="G2407" s="308" t="s">
        <v>2208</v>
      </c>
      <c r="H2407" s="308" t="s">
        <v>2208</v>
      </c>
      <c r="I2407" s="308" t="s">
        <v>2208</v>
      </c>
      <c r="J2407" s="308" t="s">
        <v>2208</v>
      </c>
      <c r="K2407" s="308" t="s">
        <v>2208</v>
      </c>
      <c r="L2407" s="308" t="s">
        <v>2208</v>
      </c>
      <c r="M2407" s="308" t="s">
        <v>2208</v>
      </c>
      <c r="N2407" s="308" t="s">
        <v>2208</v>
      </c>
      <c r="O2407" s="308" t="s">
        <v>2208</v>
      </c>
      <c r="P2407" s="308" t="s">
        <v>2208</v>
      </c>
      <c r="Q2407" s="308" t="s">
        <v>2208</v>
      </c>
      <c r="R2407" s="308" t="s">
        <v>2208</v>
      </c>
      <c r="S2407" s="308" t="s">
        <v>2208</v>
      </c>
      <c r="T2407" s="308" t="s">
        <v>2208</v>
      </c>
      <c r="U2407" s="308" t="s">
        <v>2208</v>
      </c>
      <c r="V2407" s="308" t="s">
        <v>2208</v>
      </c>
      <c r="W2407" s="308" t="s">
        <v>2208</v>
      </c>
      <c r="X2407" s="308" t="s">
        <v>2208</v>
      </c>
      <c r="Y2407" s="308" t="s">
        <v>2208</v>
      </c>
      <c r="Z2407" s="308" t="s">
        <v>2208</v>
      </c>
      <c r="AA2407" s="308" t="s">
        <v>2208</v>
      </c>
      <c r="AB2407" s="308" t="s">
        <v>2208</v>
      </c>
      <c r="AC2407" s="308" t="s">
        <v>2208</v>
      </c>
      <c r="AD2407" s="308" t="s">
        <v>2208</v>
      </c>
      <c r="AE2407" s="308" t="s">
        <v>2208</v>
      </c>
      <c r="AF2407" s="308" t="s">
        <v>2208</v>
      </c>
      <c r="AG2407" s="308" t="s">
        <v>2208</v>
      </c>
      <c r="AH2407" s="308" t="s">
        <v>2208</v>
      </c>
      <c r="AI2407" s="308" t="s">
        <v>2208</v>
      </c>
      <c r="AJ2407" s="308" t="s">
        <v>2208</v>
      </c>
      <c r="AK2407" s="308" t="s">
        <v>2208</v>
      </c>
    </row>
    <row r="2408" spans="3:37" x14ac:dyDescent="0.3">
      <c r="C2408" s="582" t="s">
        <v>2631</v>
      </c>
      <c r="D2408" s="308" t="s">
        <v>2208</v>
      </c>
      <c r="E2408" s="308" t="s">
        <v>2208</v>
      </c>
      <c r="F2408" s="308" t="s">
        <v>2208</v>
      </c>
      <c r="G2408" s="308" t="s">
        <v>2208</v>
      </c>
      <c r="H2408" s="308" t="s">
        <v>2208</v>
      </c>
      <c r="I2408" s="308" t="s">
        <v>2208</v>
      </c>
      <c r="J2408" s="308" t="s">
        <v>2208</v>
      </c>
      <c r="K2408" s="308" t="s">
        <v>2208</v>
      </c>
      <c r="L2408" s="308" t="s">
        <v>2208</v>
      </c>
      <c r="M2408" s="308" t="s">
        <v>2208</v>
      </c>
      <c r="N2408" s="308" t="s">
        <v>2208</v>
      </c>
      <c r="O2408" s="308" t="s">
        <v>2208</v>
      </c>
      <c r="P2408" s="308" t="s">
        <v>2208</v>
      </c>
      <c r="Q2408" s="308" t="s">
        <v>2208</v>
      </c>
      <c r="R2408" s="308" t="s">
        <v>2208</v>
      </c>
      <c r="S2408" s="308" t="s">
        <v>2208</v>
      </c>
      <c r="T2408" s="308" t="s">
        <v>2208</v>
      </c>
      <c r="U2408" s="308" t="s">
        <v>2208</v>
      </c>
      <c r="V2408" s="308" t="s">
        <v>2208</v>
      </c>
      <c r="W2408" s="308" t="s">
        <v>2208</v>
      </c>
      <c r="X2408" s="308" t="s">
        <v>2208</v>
      </c>
      <c r="Y2408" s="308" t="s">
        <v>2208</v>
      </c>
      <c r="Z2408" s="308" t="s">
        <v>2208</v>
      </c>
      <c r="AA2408" s="308" t="s">
        <v>2208</v>
      </c>
      <c r="AB2408" s="308" t="s">
        <v>2208</v>
      </c>
      <c r="AC2408" s="308" t="s">
        <v>2208</v>
      </c>
      <c r="AD2408" s="308" t="s">
        <v>2208</v>
      </c>
      <c r="AE2408" s="308" t="s">
        <v>2208</v>
      </c>
      <c r="AF2408" s="308" t="s">
        <v>2208</v>
      </c>
      <c r="AG2408" s="308" t="s">
        <v>2208</v>
      </c>
      <c r="AH2408" s="308" t="s">
        <v>2208</v>
      </c>
      <c r="AI2408" s="308" t="s">
        <v>2208</v>
      </c>
      <c r="AJ2408" s="308" t="s">
        <v>2208</v>
      </c>
      <c r="AK2408" s="308" t="s">
        <v>2208</v>
      </c>
    </row>
    <row r="2409" spans="3:37" x14ac:dyDescent="0.3">
      <c r="C2409" s="582" t="s">
        <v>2632</v>
      </c>
      <c r="D2409" s="308" t="s">
        <v>2208</v>
      </c>
      <c r="E2409" s="308" t="s">
        <v>2208</v>
      </c>
      <c r="F2409" s="308" t="s">
        <v>2208</v>
      </c>
      <c r="G2409" s="308" t="s">
        <v>2208</v>
      </c>
      <c r="H2409" s="308" t="s">
        <v>2208</v>
      </c>
      <c r="I2409" s="308" t="s">
        <v>2208</v>
      </c>
      <c r="J2409" s="308" t="s">
        <v>2208</v>
      </c>
      <c r="K2409" s="308" t="s">
        <v>2208</v>
      </c>
      <c r="L2409" s="308" t="s">
        <v>2208</v>
      </c>
      <c r="M2409" s="308" t="s">
        <v>2208</v>
      </c>
      <c r="N2409" s="308" t="s">
        <v>2208</v>
      </c>
      <c r="O2409" s="308" t="s">
        <v>2208</v>
      </c>
      <c r="P2409" s="308" t="s">
        <v>2208</v>
      </c>
      <c r="Q2409" s="308" t="s">
        <v>2208</v>
      </c>
      <c r="R2409" s="308" t="s">
        <v>2208</v>
      </c>
      <c r="S2409" s="308" t="s">
        <v>2208</v>
      </c>
      <c r="T2409" s="308" t="s">
        <v>2208</v>
      </c>
      <c r="U2409" s="308" t="s">
        <v>2208</v>
      </c>
      <c r="V2409" s="308" t="s">
        <v>2208</v>
      </c>
      <c r="W2409" s="308" t="s">
        <v>2208</v>
      </c>
      <c r="X2409" s="308" t="s">
        <v>2208</v>
      </c>
      <c r="Y2409" s="308" t="s">
        <v>2208</v>
      </c>
      <c r="Z2409" s="308" t="s">
        <v>2208</v>
      </c>
      <c r="AA2409" s="308" t="s">
        <v>2208</v>
      </c>
      <c r="AB2409" s="308" t="s">
        <v>2208</v>
      </c>
      <c r="AC2409" s="308" t="s">
        <v>2208</v>
      </c>
      <c r="AD2409" s="308" t="s">
        <v>2208</v>
      </c>
      <c r="AE2409" s="308" t="s">
        <v>2208</v>
      </c>
      <c r="AF2409" s="308" t="s">
        <v>2208</v>
      </c>
      <c r="AG2409" s="308" t="s">
        <v>2208</v>
      </c>
      <c r="AH2409" s="308" t="s">
        <v>2208</v>
      </c>
      <c r="AI2409" s="308" t="s">
        <v>2208</v>
      </c>
      <c r="AJ2409" s="308" t="s">
        <v>2208</v>
      </c>
      <c r="AK2409" s="308" t="s">
        <v>2208</v>
      </c>
    </row>
    <row r="2410" spans="3:37" x14ac:dyDescent="0.3">
      <c r="C2410" s="582" t="s">
        <v>2633</v>
      </c>
      <c r="D2410" s="308" t="s">
        <v>2208</v>
      </c>
      <c r="E2410" s="308" t="s">
        <v>2208</v>
      </c>
      <c r="F2410" s="308" t="s">
        <v>2208</v>
      </c>
      <c r="G2410" s="308" t="s">
        <v>2208</v>
      </c>
      <c r="H2410" s="308" t="s">
        <v>2208</v>
      </c>
      <c r="I2410" s="308" t="s">
        <v>2208</v>
      </c>
      <c r="J2410" s="308" t="s">
        <v>2208</v>
      </c>
      <c r="K2410" s="308" t="s">
        <v>2208</v>
      </c>
      <c r="L2410" s="308" t="s">
        <v>2208</v>
      </c>
      <c r="M2410" s="308" t="s">
        <v>2208</v>
      </c>
      <c r="N2410" s="308" t="s">
        <v>2208</v>
      </c>
      <c r="O2410" s="308" t="s">
        <v>2208</v>
      </c>
      <c r="P2410" s="308" t="s">
        <v>2208</v>
      </c>
      <c r="Q2410" s="308" t="s">
        <v>2208</v>
      </c>
      <c r="R2410" s="308" t="s">
        <v>2208</v>
      </c>
      <c r="S2410" s="308" t="s">
        <v>2208</v>
      </c>
      <c r="T2410" s="308" t="s">
        <v>2208</v>
      </c>
      <c r="U2410" s="308" t="s">
        <v>2208</v>
      </c>
      <c r="V2410" s="308" t="s">
        <v>2208</v>
      </c>
      <c r="W2410" s="308" t="s">
        <v>2208</v>
      </c>
      <c r="X2410" s="308" t="s">
        <v>2208</v>
      </c>
      <c r="Y2410" s="308" t="s">
        <v>2208</v>
      </c>
      <c r="Z2410" s="308" t="s">
        <v>2208</v>
      </c>
      <c r="AA2410" s="308" t="s">
        <v>2208</v>
      </c>
      <c r="AB2410" s="308" t="s">
        <v>2208</v>
      </c>
      <c r="AC2410" s="308" t="s">
        <v>2208</v>
      </c>
      <c r="AD2410" s="308" t="s">
        <v>2208</v>
      </c>
      <c r="AE2410" s="308" t="s">
        <v>2208</v>
      </c>
      <c r="AF2410" s="308" t="s">
        <v>2208</v>
      </c>
      <c r="AG2410" s="308" t="s">
        <v>2208</v>
      </c>
      <c r="AH2410" s="308" t="s">
        <v>2208</v>
      </c>
      <c r="AI2410" s="308" t="s">
        <v>2208</v>
      </c>
      <c r="AJ2410" s="308" t="s">
        <v>2208</v>
      </c>
      <c r="AK2410" s="308" t="s">
        <v>2208</v>
      </c>
    </row>
    <row r="2411" spans="3:37" x14ac:dyDescent="0.3">
      <c r="C2411" s="582" t="s">
        <v>2634</v>
      </c>
      <c r="D2411" s="308" t="s">
        <v>2208</v>
      </c>
      <c r="E2411" s="308" t="s">
        <v>2208</v>
      </c>
      <c r="F2411" s="308" t="s">
        <v>2208</v>
      </c>
      <c r="G2411" s="308" t="s">
        <v>2208</v>
      </c>
      <c r="H2411" s="308" t="s">
        <v>2208</v>
      </c>
      <c r="I2411" s="308" t="s">
        <v>2208</v>
      </c>
      <c r="J2411" s="308" t="s">
        <v>2208</v>
      </c>
      <c r="K2411" s="308" t="s">
        <v>2208</v>
      </c>
      <c r="L2411" s="308" t="s">
        <v>2208</v>
      </c>
      <c r="M2411" s="308" t="s">
        <v>2208</v>
      </c>
      <c r="N2411" s="308" t="s">
        <v>2208</v>
      </c>
      <c r="O2411" s="308" t="s">
        <v>2208</v>
      </c>
      <c r="P2411" s="308" t="s">
        <v>2208</v>
      </c>
      <c r="Q2411" s="308" t="s">
        <v>2208</v>
      </c>
      <c r="R2411" s="308" t="s">
        <v>2208</v>
      </c>
      <c r="S2411" s="308" t="s">
        <v>2208</v>
      </c>
      <c r="T2411" s="308" t="s">
        <v>2208</v>
      </c>
      <c r="U2411" s="308" t="s">
        <v>2208</v>
      </c>
      <c r="V2411" s="308" t="s">
        <v>2208</v>
      </c>
      <c r="W2411" s="308" t="s">
        <v>2208</v>
      </c>
      <c r="X2411" s="308" t="s">
        <v>2208</v>
      </c>
      <c r="Y2411" s="308" t="s">
        <v>2208</v>
      </c>
      <c r="Z2411" s="308" t="s">
        <v>2208</v>
      </c>
      <c r="AA2411" s="308" t="s">
        <v>2208</v>
      </c>
      <c r="AB2411" s="308" t="s">
        <v>2208</v>
      </c>
      <c r="AC2411" s="308" t="s">
        <v>2208</v>
      </c>
      <c r="AD2411" s="308" t="s">
        <v>2208</v>
      </c>
      <c r="AE2411" s="308" t="s">
        <v>2208</v>
      </c>
      <c r="AF2411" s="308" t="s">
        <v>2208</v>
      </c>
      <c r="AG2411" s="308" t="s">
        <v>2208</v>
      </c>
      <c r="AH2411" s="308" t="s">
        <v>2208</v>
      </c>
      <c r="AI2411" s="308" t="s">
        <v>2208</v>
      </c>
      <c r="AJ2411" s="308" t="s">
        <v>2208</v>
      </c>
      <c r="AK2411" s="308" t="s">
        <v>2208</v>
      </c>
    </row>
    <row r="2412" spans="3:37" x14ac:dyDescent="0.3">
      <c r="C2412" s="582" t="s">
        <v>2635</v>
      </c>
      <c r="D2412" s="308" t="s">
        <v>2208</v>
      </c>
      <c r="E2412" s="308" t="s">
        <v>2208</v>
      </c>
      <c r="F2412" s="308" t="s">
        <v>2208</v>
      </c>
      <c r="G2412" s="308" t="s">
        <v>2208</v>
      </c>
      <c r="H2412" s="308" t="s">
        <v>2208</v>
      </c>
      <c r="I2412" s="308" t="s">
        <v>2208</v>
      </c>
      <c r="J2412" s="308" t="s">
        <v>2208</v>
      </c>
      <c r="K2412" s="308" t="s">
        <v>2208</v>
      </c>
      <c r="L2412" s="308" t="s">
        <v>2208</v>
      </c>
      <c r="M2412" s="308" t="s">
        <v>2208</v>
      </c>
      <c r="N2412" s="308" t="s">
        <v>2208</v>
      </c>
      <c r="O2412" s="308" t="s">
        <v>2208</v>
      </c>
      <c r="P2412" s="308" t="s">
        <v>2208</v>
      </c>
      <c r="Q2412" s="308" t="s">
        <v>2208</v>
      </c>
      <c r="R2412" s="308" t="s">
        <v>2208</v>
      </c>
      <c r="S2412" s="308" t="s">
        <v>2208</v>
      </c>
      <c r="T2412" s="308" t="s">
        <v>2208</v>
      </c>
      <c r="U2412" s="308" t="s">
        <v>2208</v>
      </c>
      <c r="V2412" s="308" t="s">
        <v>2208</v>
      </c>
      <c r="W2412" s="308" t="s">
        <v>2208</v>
      </c>
      <c r="X2412" s="308" t="s">
        <v>2208</v>
      </c>
      <c r="Y2412" s="308" t="s">
        <v>2208</v>
      </c>
      <c r="Z2412" s="308" t="s">
        <v>2208</v>
      </c>
      <c r="AA2412" s="308" t="s">
        <v>2208</v>
      </c>
      <c r="AB2412" s="308" t="s">
        <v>2208</v>
      </c>
      <c r="AC2412" s="308" t="s">
        <v>2208</v>
      </c>
      <c r="AD2412" s="308" t="s">
        <v>2208</v>
      </c>
      <c r="AE2412" s="308" t="s">
        <v>2208</v>
      </c>
      <c r="AF2412" s="308" t="s">
        <v>2208</v>
      </c>
      <c r="AG2412" s="308" t="s">
        <v>2208</v>
      </c>
      <c r="AH2412" s="308" t="s">
        <v>2208</v>
      </c>
      <c r="AI2412" s="308" t="s">
        <v>2208</v>
      </c>
      <c r="AJ2412" s="308" t="s">
        <v>2208</v>
      </c>
      <c r="AK2412" s="308" t="s">
        <v>2208</v>
      </c>
    </row>
    <row r="2413" spans="3:37" x14ac:dyDescent="0.3">
      <c r="C2413" s="582" t="s">
        <v>2636</v>
      </c>
      <c r="D2413" s="308" t="s">
        <v>2208</v>
      </c>
      <c r="E2413" s="308" t="s">
        <v>2208</v>
      </c>
      <c r="F2413" s="308" t="s">
        <v>2208</v>
      </c>
      <c r="G2413" s="308" t="s">
        <v>2208</v>
      </c>
      <c r="H2413" s="308" t="s">
        <v>2208</v>
      </c>
      <c r="I2413" s="308" t="s">
        <v>2208</v>
      </c>
      <c r="J2413" s="308" t="s">
        <v>2208</v>
      </c>
      <c r="K2413" s="308" t="s">
        <v>2208</v>
      </c>
      <c r="L2413" s="308" t="s">
        <v>2208</v>
      </c>
      <c r="M2413" s="308" t="s">
        <v>2208</v>
      </c>
      <c r="N2413" s="308" t="s">
        <v>2208</v>
      </c>
      <c r="O2413" s="308" t="s">
        <v>2208</v>
      </c>
      <c r="P2413" s="308" t="s">
        <v>2208</v>
      </c>
      <c r="Q2413" s="308" t="s">
        <v>2208</v>
      </c>
      <c r="R2413" s="308" t="s">
        <v>2208</v>
      </c>
      <c r="S2413" s="308" t="s">
        <v>2208</v>
      </c>
      <c r="T2413" s="308" t="s">
        <v>2208</v>
      </c>
      <c r="U2413" s="308" t="s">
        <v>2208</v>
      </c>
      <c r="V2413" s="308" t="s">
        <v>2208</v>
      </c>
      <c r="W2413" s="308" t="s">
        <v>2208</v>
      </c>
      <c r="X2413" s="308" t="s">
        <v>2208</v>
      </c>
      <c r="Y2413" s="308" t="s">
        <v>2208</v>
      </c>
      <c r="Z2413" s="308" t="s">
        <v>2208</v>
      </c>
      <c r="AA2413" s="308" t="s">
        <v>2208</v>
      </c>
      <c r="AB2413" s="308" t="s">
        <v>2208</v>
      </c>
      <c r="AC2413" s="308" t="s">
        <v>2208</v>
      </c>
      <c r="AD2413" s="308" t="s">
        <v>2208</v>
      </c>
      <c r="AE2413" s="308" t="s">
        <v>2208</v>
      </c>
      <c r="AF2413" s="308" t="s">
        <v>2208</v>
      </c>
      <c r="AG2413" s="308" t="s">
        <v>2208</v>
      </c>
      <c r="AH2413" s="308" t="s">
        <v>2208</v>
      </c>
      <c r="AI2413" s="308" t="s">
        <v>2208</v>
      </c>
      <c r="AJ2413" s="308" t="s">
        <v>2208</v>
      </c>
      <c r="AK2413" s="308" t="s">
        <v>2208</v>
      </c>
    </row>
    <row r="2414" spans="3:37" x14ac:dyDescent="0.3">
      <c r="C2414" s="582" t="s">
        <v>2637</v>
      </c>
      <c r="D2414" s="308" t="s">
        <v>2208</v>
      </c>
      <c r="E2414" s="308" t="s">
        <v>2208</v>
      </c>
      <c r="F2414" s="308" t="s">
        <v>2208</v>
      </c>
      <c r="G2414" s="308" t="s">
        <v>2208</v>
      </c>
      <c r="H2414" s="308" t="s">
        <v>2208</v>
      </c>
      <c r="I2414" s="308" t="s">
        <v>2208</v>
      </c>
      <c r="J2414" s="308" t="s">
        <v>2208</v>
      </c>
      <c r="K2414" s="308" t="s">
        <v>2208</v>
      </c>
      <c r="L2414" s="308" t="s">
        <v>2208</v>
      </c>
      <c r="M2414" s="308" t="s">
        <v>2208</v>
      </c>
      <c r="N2414" s="308" t="s">
        <v>2208</v>
      </c>
      <c r="O2414" s="308" t="s">
        <v>2208</v>
      </c>
      <c r="P2414" s="308" t="s">
        <v>2208</v>
      </c>
      <c r="Q2414" s="308" t="s">
        <v>2208</v>
      </c>
      <c r="R2414" s="308" t="s">
        <v>2208</v>
      </c>
      <c r="S2414" s="308" t="s">
        <v>2208</v>
      </c>
      <c r="T2414" s="308" t="s">
        <v>2208</v>
      </c>
      <c r="U2414" s="308" t="s">
        <v>2208</v>
      </c>
      <c r="V2414" s="308" t="s">
        <v>2208</v>
      </c>
      <c r="W2414" s="308" t="s">
        <v>2208</v>
      </c>
      <c r="X2414" s="308" t="s">
        <v>2208</v>
      </c>
      <c r="Y2414" s="308" t="s">
        <v>2208</v>
      </c>
      <c r="Z2414" s="308" t="s">
        <v>2208</v>
      </c>
      <c r="AA2414" s="308" t="s">
        <v>2208</v>
      </c>
      <c r="AB2414" s="308" t="s">
        <v>2208</v>
      </c>
      <c r="AC2414" s="308" t="s">
        <v>2208</v>
      </c>
      <c r="AD2414" s="308" t="s">
        <v>2208</v>
      </c>
      <c r="AE2414" s="308" t="s">
        <v>2208</v>
      </c>
      <c r="AF2414" s="308" t="s">
        <v>2208</v>
      </c>
      <c r="AG2414" s="308" t="s">
        <v>2208</v>
      </c>
      <c r="AH2414" s="308" t="s">
        <v>2208</v>
      </c>
      <c r="AI2414" s="308" t="s">
        <v>2208</v>
      </c>
      <c r="AJ2414" s="308" t="s">
        <v>2208</v>
      </c>
      <c r="AK2414" s="308" t="s">
        <v>2208</v>
      </c>
    </row>
    <row r="2415" spans="3:37" x14ac:dyDescent="0.3">
      <c r="C2415" s="582" t="s">
        <v>2638</v>
      </c>
      <c r="D2415" s="308" t="s">
        <v>2208</v>
      </c>
      <c r="E2415" s="308" t="s">
        <v>2208</v>
      </c>
      <c r="F2415" s="308" t="s">
        <v>2208</v>
      </c>
      <c r="G2415" s="308" t="s">
        <v>2208</v>
      </c>
      <c r="H2415" s="308" t="s">
        <v>2208</v>
      </c>
      <c r="I2415" s="308" t="s">
        <v>2208</v>
      </c>
      <c r="J2415" s="308" t="s">
        <v>2208</v>
      </c>
      <c r="K2415" s="308" t="s">
        <v>2208</v>
      </c>
      <c r="L2415" s="308" t="s">
        <v>2208</v>
      </c>
      <c r="M2415" s="308" t="s">
        <v>2208</v>
      </c>
      <c r="N2415" s="308" t="s">
        <v>2208</v>
      </c>
      <c r="O2415" s="308" t="s">
        <v>2208</v>
      </c>
      <c r="P2415" s="308" t="s">
        <v>2208</v>
      </c>
      <c r="Q2415" s="308" t="s">
        <v>2208</v>
      </c>
      <c r="R2415" s="308" t="s">
        <v>2208</v>
      </c>
      <c r="S2415" s="308" t="s">
        <v>2208</v>
      </c>
      <c r="T2415" s="308" t="s">
        <v>2208</v>
      </c>
      <c r="U2415" s="308" t="s">
        <v>2208</v>
      </c>
      <c r="V2415" s="308" t="s">
        <v>2208</v>
      </c>
      <c r="W2415" s="308" t="s">
        <v>2208</v>
      </c>
      <c r="X2415" s="308" t="s">
        <v>2208</v>
      </c>
      <c r="Y2415" s="308" t="s">
        <v>2208</v>
      </c>
      <c r="Z2415" s="308" t="s">
        <v>2208</v>
      </c>
      <c r="AA2415" s="308" t="s">
        <v>2208</v>
      </c>
      <c r="AB2415" s="308" t="s">
        <v>2208</v>
      </c>
      <c r="AC2415" s="308" t="s">
        <v>2208</v>
      </c>
      <c r="AD2415" s="308" t="s">
        <v>2208</v>
      </c>
      <c r="AE2415" s="308" t="s">
        <v>2208</v>
      </c>
      <c r="AF2415" s="308" t="s">
        <v>2208</v>
      </c>
      <c r="AG2415" s="308" t="s">
        <v>2208</v>
      </c>
      <c r="AH2415" s="308" t="s">
        <v>2208</v>
      </c>
      <c r="AI2415" s="308" t="s">
        <v>2208</v>
      </c>
      <c r="AJ2415" s="308" t="s">
        <v>2208</v>
      </c>
      <c r="AK2415" s="308" t="s">
        <v>2208</v>
      </c>
    </row>
    <row r="2416" spans="3:37" x14ac:dyDescent="0.3">
      <c r="C2416" s="582" t="s">
        <v>2639</v>
      </c>
      <c r="D2416" s="308" t="s">
        <v>2208</v>
      </c>
      <c r="E2416" s="308" t="s">
        <v>2208</v>
      </c>
      <c r="F2416" s="308" t="s">
        <v>2208</v>
      </c>
      <c r="G2416" s="308" t="s">
        <v>2208</v>
      </c>
      <c r="H2416" s="308" t="s">
        <v>2208</v>
      </c>
      <c r="I2416" s="308" t="s">
        <v>2208</v>
      </c>
      <c r="J2416" s="308" t="s">
        <v>2208</v>
      </c>
      <c r="K2416" s="308" t="s">
        <v>2208</v>
      </c>
      <c r="L2416" s="308" t="s">
        <v>2208</v>
      </c>
      <c r="M2416" s="308" t="s">
        <v>2208</v>
      </c>
      <c r="N2416" s="308" t="s">
        <v>2208</v>
      </c>
      <c r="O2416" s="308" t="s">
        <v>2208</v>
      </c>
      <c r="P2416" s="308" t="s">
        <v>2208</v>
      </c>
      <c r="Q2416" s="308" t="s">
        <v>2208</v>
      </c>
      <c r="R2416" s="308" t="s">
        <v>2208</v>
      </c>
      <c r="S2416" s="308" t="s">
        <v>2208</v>
      </c>
      <c r="T2416" s="308" t="s">
        <v>2208</v>
      </c>
      <c r="U2416" s="308" t="s">
        <v>2208</v>
      </c>
      <c r="V2416" s="308" t="s">
        <v>2208</v>
      </c>
      <c r="W2416" s="308" t="s">
        <v>2208</v>
      </c>
      <c r="X2416" s="308" t="s">
        <v>2208</v>
      </c>
      <c r="Y2416" s="308" t="s">
        <v>2208</v>
      </c>
      <c r="Z2416" s="308" t="s">
        <v>2208</v>
      </c>
      <c r="AA2416" s="308" t="s">
        <v>2208</v>
      </c>
      <c r="AB2416" s="308" t="s">
        <v>2208</v>
      </c>
      <c r="AC2416" s="308" t="s">
        <v>2208</v>
      </c>
      <c r="AD2416" s="308" t="s">
        <v>2208</v>
      </c>
      <c r="AE2416" s="308" t="s">
        <v>2208</v>
      </c>
      <c r="AF2416" s="308" t="s">
        <v>2208</v>
      </c>
      <c r="AG2416" s="308" t="s">
        <v>2208</v>
      </c>
      <c r="AH2416" s="308" t="s">
        <v>2208</v>
      </c>
      <c r="AI2416" s="308" t="s">
        <v>2208</v>
      </c>
      <c r="AJ2416" s="308" t="s">
        <v>2208</v>
      </c>
      <c r="AK2416" s="308" t="s">
        <v>2208</v>
      </c>
    </row>
    <row r="2417" spans="3:37" x14ac:dyDescent="0.3">
      <c r="C2417" s="582" t="s">
        <v>2640</v>
      </c>
      <c r="D2417" s="308" t="s">
        <v>2208</v>
      </c>
      <c r="E2417" s="308" t="s">
        <v>2208</v>
      </c>
      <c r="F2417" s="308" t="s">
        <v>2208</v>
      </c>
      <c r="G2417" s="308" t="s">
        <v>2208</v>
      </c>
      <c r="H2417" s="308" t="s">
        <v>2208</v>
      </c>
      <c r="I2417" s="308" t="s">
        <v>2208</v>
      </c>
      <c r="J2417" s="308" t="s">
        <v>2208</v>
      </c>
      <c r="K2417" s="308" t="s">
        <v>2208</v>
      </c>
      <c r="L2417" s="308" t="s">
        <v>2208</v>
      </c>
      <c r="M2417" s="308" t="s">
        <v>2208</v>
      </c>
      <c r="N2417" s="308" t="s">
        <v>2208</v>
      </c>
      <c r="O2417" s="308" t="s">
        <v>2208</v>
      </c>
      <c r="P2417" s="308" t="s">
        <v>2208</v>
      </c>
      <c r="Q2417" s="308" t="s">
        <v>2208</v>
      </c>
      <c r="R2417" s="308" t="s">
        <v>2208</v>
      </c>
      <c r="S2417" s="308" t="s">
        <v>2208</v>
      </c>
      <c r="T2417" s="308" t="s">
        <v>2208</v>
      </c>
      <c r="U2417" s="308" t="s">
        <v>2208</v>
      </c>
      <c r="V2417" s="308" t="s">
        <v>2208</v>
      </c>
      <c r="W2417" s="308" t="s">
        <v>2208</v>
      </c>
      <c r="X2417" s="308" t="s">
        <v>2208</v>
      </c>
      <c r="Y2417" s="308" t="s">
        <v>2208</v>
      </c>
      <c r="Z2417" s="308" t="s">
        <v>2208</v>
      </c>
      <c r="AA2417" s="308" t="s">
        <v>2208</v>
      </c>
      <c r="AB2417" s="308" t="s">
        <v>2208</v>
      </c>
      <c r="AC2417" s="308" t="s">
        <v>2208</v>
      </c>
      <c r="AD2417" s="308" t="s">
        <v>2208</v>
      </c>
      <c r="AE2417" s="308" t="s">
        <v>2208</v>
      </c>
      <c r="AF2417" s="308" t="s">
        <v>2208</v>
      </c>
      <c r="AG2417" s="308" t="s">
        <v>2208</v>
      </c>
      <c r="AH2417" s="308" t="s">
        <v>2208</v>
      </c>
      <c r="AI2417" s="308" t="s">
        <v>2208</v>
      </c>
      <c r="AJ2417" s="308" t="s">
        <v>2208</v>
      </c>
      <c r="AK2417" s="308" t="s">
        <v>2208</v>
      </c>
    </row>
    <row r="2418" spans="3:37" x14ac:dyDescent="0.3">
      <c r="C2418" s="582" t="s">
        <v>2641</v>
      </c>
      <c r="D2418" s="308" t="s">
        <v>2208</v>
      </c>
      <c r="E2418" s="308" t="s">
        <v>2208</v>
      </c>
      <c r="F2418" s="308" t="s">
        <v>2208</v>
      </c>
      <c r="G2418" s="308" t="s">
        <v>2208</v>
      </c>
      <c r="H2418" s="308" t="s">
        <v>2208</v>
      </c>
      <c r="I2418" s="308" t="s">
        <v>2208</v>
      </c>
      <c r="J2418" s="308" t="s">
        <v>2208</v>
      </c>
      <c r="K2418" s="308" t="s">
        <v>2208</v>
      </c>
      <c r="L2418" s="308" t="s">
        <v>2208</v>
      </c>
      <c r="M2418" s="308" t="s">
        <v>2208</v>
      </c>
      <c r="N2418" s="308" t="s">
        <v>2208</v>
      </c>
      <c r="O2418" s="308" t="s">
        <v>2208</v>
      </c>
      <c r="P2418" s="308" t="s">
        <v>2208</v>
      </c>
      <c r="Q2418" s="308" t="s">
        <v>2208</v>
      </c>
      <c r="R2418" s="308" t="s">
        <v>2208</v>
      </c>
      <c r="S2418" s="308" t="s">
        <v>2208</v>
      </c>
      <c r="T2418" s="308" t="s">
        <v>2208</v>
      </c>
      <c r="U2418" s="308" t="s">
        <v>2208</v>
      </c>
      <c r="V2418" s="308" t="s">
        <v>2208</v>
      </c>
      <c r="W2418" s="308" t="s">
        <v>2208</v>
      </c>
      <c r="X2418" s="308" t="s">
        <v>2208</v>
      </c>
      <c r="Y2418" s="308" t="s">
        <v>2208</v>
      </c>
      <c r="Z2418" s="308" t="s">
        <v>2208</v>
      </c>
      <c r="AA2418" s="308" t="s">
        <v>2208</v>
      </c>
      <c r="AB2418" s="308" t="s">
        <v>2208</v>
      </c>
      <c r="AC2418" s="308" t="s">
        <v>2208</v>
      </c>
      <c r="AD2418" s="308" t="s">
        <v>2208</v>
      </c>
      <c r="AE2418" s="308" t="s">
        <v>2208</v>
      </c>
      <c r="AF2418" s="308" t="s">
        <v>2208</v>
      </c>
      <c r="AG2418" s="308" t="s">
        <v>2208</v>
      </c>
      <c r="AH2418" s="308" t="s">
        <v>2208</v>
      </c>
      <c r="AI2418" s="308" t="s">
        <v>2208</v>
      </c>
      <c r="AJ2418" s="308" t="s">
        <v>2208</v>
      </c>
      <c r="AK2418" s="308" t="s">
        <v>2208</v>
      </c>
    </row>
    <row r="2419" spans="3:37" x14ac:dyDescent="0.3">
      <c r="C2419" s="582" t="s">
        <v>2642</v>
      </c>
      <c r="D2419" s="308" t="s">
        <v>2208</v>
      </c>
      <c r="E2419" s="308" t="s">
        <v>2208</v>
      </c>
      <c r="F2419" s="308" t="s">
        <v>2208</v>
      </c>
      <c r="G2419" s="308" t="s">
        <v>2208</v>
      </c>
      <c r="H2419" s="308" t="s">
        <v>2208</v>
      </c>
      <c r="I2419" s="308" t="s">
        <v>2208</v>
      </c>
      <c r="J2419" s="308" t="s">
        <v>2208</v>
      </c>
      <c r="K2419" s="308" t="s">
        <v>2208</v>
      </c>
      <c r="L2419" s="308" t="s">
        <v>2208</v>
      </c>
      <c r="M2419" s="308" t="s">
        <v>2208</v>
      </c>
      <c r="N2419" s="308" t="s">
        <v>2208</v>
      </c>
      <c r="O2419" s="308" t="s">
        <v>2208</v>
      </c>
      <c r="P2419" s="308" t="s">
        <v>2208</v>
      </c>
      <c r="Q2419" s="308" t="s">
        <v>2208</v>
      </c>
      <c r="R2419" s="308" t="s">
        <v>2208</v>
      </c>
      <c r="S2419" s="308" t="s">
        <v>2208</v>
      </c>
      <c r="T2419" s="308" t="s">
        <v>2208</v>
      </c>
      <c r="U2419" s="308" t="s">
        <v>2208</v>
      </c>
      <c r="V2419" s="308" t="s">
        <v>2208</v>
      </c>
      <c r="W2419" s="308" t="s">
        <v>2208</v>
      </c>
      <c r="X2419" s="308" t="s">
        <v>2208</v>
      </c>
      <c r="Y2419" s="308" t="s">
        <v>2208</v>
      </c>
      <c r="Z2419" s="308" t="s">
        <v>2208</v>
      </c>
      <c r="AA2419" s="308" t="s">
        <v>2208</v>
      </c>
      <c r="AB2419" s="308" t="s">
        <v>2208</v>
      </c>
      <c r="AC2419" s="308" t="s">
        <v>2208</v>
      </c>
      <c r="AD2419" s="308" t="s">
        <v>2208</v>
      </c>
      <c r="AE2419" s="308" t="s">
        <v>2208</v>
      </c>
      <c r="AF2419" s="308" t="s">
        <v>2208</v>
      </c>
      <c r="AG2419" s="308" t="s">
        <v>2208</v>
      </c>
      <c r="AH2419" s="308" t="s">
        <v>2208</v>
      </c>
      <c r="AI2419" s="308" t="s">
        <v>2208</v>
      </c>
      <c r="AJ2419" s="308" t="s">
        <v>2208</v>
      </c>
      <c r="AK2419" s="308" t="s">
        <v>2208</v>
      </c>
    </row>
    <row r="2420" spans="3:37" x14ac:dyDescent="0.3">
      <c r="C2420" s="582" t="s">
        <v>2643</v>
      </c>
      <c r="D2420" s="308" t="s">
        <v>2208</v>
      </c>
      <c r="E2420" s="308" t="s">
        <v>2208</v>
      </c>
      <c r="F2420" s="308" t="s">
        <v>2208</v>
      </c>
      <c r="G2420" s="308" t="s">
        <v>2208</v>
      </c>
      <c r="H2420" s="308" t="s">
        <v>2208</v>
      </c>
      <c r="I2420" s="308" t="s">
        <v>2208</v>
      </c>
      <c r="J2420" s="308" t="s">
        <v>2208</v>
      </c>
      <c r="K2420" s="308" t="s">
        <v>2208</v>
      </c>
      <c r="L2420" s="308" t="s">
        <v>2208</v>
      </c>
      <c r="M2420" s="308" t="s">
        <v>2208</v>
      </c>
      <c r="N2420" s="308" t="s">
        <v>2208</v>
      </c>
      <c r="O2420" s="308" t="s">
        <v>2208</v>
      </c>
      <c r="P2420" s="308" t="s">
        <v>2208</v>
      </c>
      <c r="Q2420" s="308" t="s">
        <v>2208</v>
      </c>
      <c r="R2420" s="308" t="s">
        <v>2208</v>
      </c>
      <c r="S2420" s="308" t="s">
        <v>2208</v>
      </c>
      <c r="T2420" s="308" t="s">
        <v>2208</v>
      </c>
      <c r="U2420" s="308" t="s">
        <v>2208</v>
      </c>
      <c r="V2420" s="308" t="s">
        <v>2208</v>
      </c>
      <c r="W2420" s="308" t="s">
        <v>2208</v>
      </c>
      <c r="X2420" s="308" t="s">
        <v>2208</v>
      </c>
      <c r="Y2420" s="308" t="s">
        <v>2208</v>
      </c>
      <c r="Z2420" s="308" t="s">
        <v>2208</v>
      </c>
      <c r="AA2420" s="308" t="s">
        <v>2208</v>
      </c>
      <c r="AB2420" s="308" t="s">
        <v>2208</v>
      </c>
      <c r="AC2420" s="308" t="s">
        <v>2208</v>
      </c>
      <c r="AD2420" s="308" t="s">
        <v>2208</v>
      </c>
      <c r="AE2420" s="308" t="s">
        <v>2208</v>
      </c>
      <c r="AF2420" s="308" t="s">
        <v>2208</v>
      </c>
      <c r="AG2420" s="308" t="s">
        <v>2208</v>
      </c>
      <c r="AH2420" s="308" t="s">
        <v>2208</v>
      </c>
      <c r="AI2420" s="308" t="s">
        <v>2208</v>
      </c>
      <c r="AJ2420" s="308" t="s">
        <v>2208</v>
      </c>
      <c r="AK2420" s="308" t="s">
        <v>2208</v>
      </c>
    </row>
    <row r="2421" spans="3:37" x14ac:dyDescent="0.3">
      <c r="C2421" s="582" t="s">
        <v>2644</v>
      </c>
      <c r="D2421" s="308" t="s">
        <v>2208</v>
      </c>
      <c r="E2421" s="308" t="s">
        <v>2208</v>
      </c>
      <c r="F2421" s="308" t="s">
        <v>2208</v>
      </c>
      <c r="G2421" s="308" t="s">
        <v>2208</v>
      </c>
      <c r="H2421" s="308" t="s">
        <v>2208</v>
      </c>
      <c r="I2421" s="308" t="s">
        <v>2208</v>
      </c>
      <c r="J2421" s="308" t="s">
        <v>2208</v>
      </c>
      <c r="K2421" s="308" t="s">
        <v>2208</v>
      </c>
      <c r="L2421" s="308" t="s">
        <v>2208</v>
      </c>
      <c r="M2421" s="308" t="s">
        <v>2208</v>
      </c>
      <c r="N2421" s="308" t="s">
        <v>2208</v>
      </c>
      <c r="O2421" s="308" t="s">
        <v>2208</v>
      </c>
      <c r="P2421" s="308" t="s">
        <v>2208</v>
      </c>
      <c r="Q2421" s="308" t="s">
        <v>2208</v>
      </c>
      <c r="R2421" s="308" t="s">
        <v>2208</v>
      </c>
      <c r="S2421" s="308" t="s">
        <v>2208</v>
      </c>
      <c r="T2421" s="308" t="s">
        <v>2208</v>
      </c>
      <c r="U2421" s="308" t="s">
        <v>2208</v>
      </c>
      <c r="V2421" s="308" t="s">
        <v>2208</v>
      </c>
      <c r="W2421" s="308" t="s">
        <v>2208</v>
      </c>
      <c r="X2421" s="308" t="s">
        <v>2208</v>
      </c>
      <c r="Y2421" s="308" t="s">
        <v>2208</v>
      </c>
      <c r="Z2421" s="308" t="s">
        <v>2208</v>
      </c>
      <c r="AA2421" s="308" t="s">
        <v>2208</v>
      </c>
      <c r="AB2421" s="308" t="s">
        <v>2208</v>
      </c>
      <c r="AC2421" s="308" t="s">
        <v>2208</v>
      </c>
      <c r="AD2421" s="308" t="s">
        <v>2208</v>
      </c>
      <c r="AE2421" s="308" t="s">
        <v>2208</v>
      </c>
      <c r="AF2421" s="308" t="s">
        <v>2208</v>
      </c>
      <c r="AG2421" s="308" t="s">
        <v>2208</v>
      </c>
      <c r="AH2421" s="308" t="s">
        <v>2208</v>
      </c>
      <c r="AI2421" s="308" t="s">
        <v>2208</v>
      </c>
      <c r="AJ2421" s="308" t="s">
        <v>2208</v>
      </c>
      <c r="AK2421" s="308" t="s">
        <v>2208</v>
      </c>
    </row>
    <row r="2422" spans="3:37" x14ac:dyDescent="0.3">
      <c r="C2422" s="582" t="s">
        <v>2645</v>
      </c>
      <c r="D2422" s="308" t="s">
        <v>2208</v>
      </c>
      <c r="E2422" s="308" t="s">
        <v>2208</v>
      </c>
      <c r="F2422" s="308" t="s">
        <v>2208</v>
      </c>
      <c r="G2422" s="308" t="s">
        <v>2208</v>
      </c>
      <c r="H2422" s="308" t="s">
        <v>2208</v>
      </c>
      <c r="I2422" s="308" t="s">
        <v>2208</v>
      </c>
      <c r="J2422" s="308" t="s">
        <v>2208</v>
      </c>
      <c r="K2422" s="308" t="s">
        <v>2208</v>
      </c>
      <c r="L2422" s="308" t="s">
        <v>2208</v>
      </c>
      <c r="M2422" s="308" t="s">
        <v>2208</v>
      </c>
      <c r="N2422" s="308" t="s">
        <v>2208</v>
      </c>
      <c r="O2422" s="308" t="s">
        <v>2208</v>
      </c>
      <c r="P2422" s="308" t="s">
        <v>2208</v>
      </c>
      <c r="Q2422" s="308" t="s">
        <v>2208</v>
      </c>
      <c r="R2422" s="308" t="s">
        <v>2208</v>
      </c>
      <c r="S2422" s="308" t="s">
        <v>2208</v>
      </c>
      <c r="T2422" s="308" t="s">
        <v>2208</v>
      </c>
      <c r="U2422" s="308" t="s">
        <v>2208</v>
      </c>
      <c r="V2422" s="308" t="s">
        <v>2208</v>
      </c>
      <c r="W2422" s="308" t="s">
        <v>2208</v>
      </c>
      <c r="X2422" s="308" t="s">
        <v>2208</v>
      </c>
      <c r="Y2422" s="308" t="s">
        <v>2208</v>
      </c>
      <c r="Z2422" s="308" t="s">
        <v>2208</v>
      </c>
      <c r="AA2422" s="308" t="s">
        <v>2208</v>
      </c>
      <c r="AB2422" s="308" t="s">
        <v>2208</v>
      </c>
      <c r="AC2422" s="308" t="s">
        <v>2208</v>
      </c>
      <c r="AD2422" s="308" t="s">
        <v>2208</v>
      </c>
      <c r="AE2422" s="308" t="s">
        <v>2208</v>
      </c>
      <c r="AF2422" s="308" t="s">
        <v>2208</v>
      </c>
      <c r="AG2422" s="308" t="s">
        <v>2208</v>
      </c>
      <c r="AH2422" s="308" t="s">
        <v>2208</v>
      </c>
      <c r="AI2422" s="308" t="s">
        <v>2208</v>
      </c>
      <c r="AJ2422" s="308" t="s">
        <v>2208</v>
      </c>
      <c r="AK2422" s="308" t="s">
        <v>2208</v>
      </c>
    </row>
    <row r="2423" spans="3:37" x14ac:dyDescent="0.3">
      <c r="C2423" s="582" t="s">
        <v>2646</v>
      </c>
      <c r="D2423" s="308" t="s">
        <v>2208</v>
      </c>
      <c r="E2423" s="308" t="s">
        <v>2208</v>
      </c>
      <c r="F2423" s="308" t="s">
        <v>2208</v>
      </c>
      <c r="G2423" s="308" t="s">
        <v>2208</v>
      </c>
      <c r="H2423" s="308" t="s">
        <v>2208</v>
      </c>
      <c r="I2423" s="308" t="s">
        <v>2208</v>
      </c>
      <c r="J2423" s="308" t="s">
        <v>2208</v>
      </c>
      <c r="K2423" s="308" t="s">
        <v>2208</v>
      </c>
      <c r="L2423" s="308" t="s">
        <v>2208</v>
      </c>
      <c r="M2423" s="308" t="s">
        <v>2208</v>
      </c>
      <c r="N2423" s="308" t="s">
        <v>2208</v>
      </c>
      <c r="O2423" s="308" t="s">
        <v>2208</v>
      </c>
      <c r="P2423" s="308" t="s">
        <v>2208</v>
      </c>
      <c r="Q2423" s="308" t="s">
        <v>2208</v>
      </c>
      <c r="R2423" s="308" t="s">
        <v>2208</v>
      </c>
      <c r="S2423" s="308" t="s">
        <v>2208</v>
      </c>
      <c r="T2423" s="308" t="s">
        <v>2208</v>
      </c>
      <c r="U2423" s="308" t="s">
        <v>2208</v>
      </c>
      <c r="V2423" s="308" t="s">
        <v>2208</v>
      </c>
      <c r="W2423" s="308" t="s">
        <v>2208</v>
      </c>
      <c r="X2423" s="308" t="s">
        <v>2208</v>
      </c>
      <c r="Y2423" s="308" t="s">
        <v>2208</v>
      </c>
      <c r="Z2423" s="308" t="s">
        <v>2208</v>
      </c>
      <c r="AA2423" s="308" t="s">
        <v>2208</v>
      </c>
      <c r="AB2423" s="308" t="s">
        <v>2208</v>
      </c>
      <c r="AC2423" s="308" t="s">
        <v>2208</v>
      </c>
      <c r="AD2423" s="308" t="s">
        <v>2208</v>
      </c>
      <c r="AE2423" s="308" t="s">
        <v>2208</v>
      </c>
      <c r="AF2423" s="308" t="s">
        <v>2208</v>
      </c>
      <c r="AG2423" s="308" t="s">
        <v>2208</v>
      </c>
      <c r="AH2423" s="308" t="s">
        <v>2208</v>
      </c>
      <c r="AI2423" s="308" t="s">
        <v>2208</v>
      </c>
      <c r="AJ2423" s="308" t="s">
        <v>2208</v>
      </c>
      <c r="AK2423" s="308" t="s">
        <v>2208</v>
      </c>
    </row>
    <row r="2424" spans="3:37" x14ac:dyDescent="0.3">
      <c r="C2424" s="582" t="s">
        <v>2647</v>
      </c>
      <c r="D2424" s="308" t="s">
        <v>2208</v>
      </c>
      <c r="E2424" s="308" t="s">
        <v>2208</v>
      </c>
      <c r="F2424" s="308" t="s">
        <v>2208</v>
      </c>
      <c r="G2424" s="308" t="s">
        <v>2208</v>
      </c>
      <c r="H2424" s="308" t="s">
        <v>2208</v>
      </c>
      <c r="I2424" s="308" t="s">
        <v>2208</v>
      </c>
      <c r="J2424" s="308" t="s">
        <v>2208</v>
      </c>
      <c r="K2424" s="308" t="s">
        <v>2208</v>
      </c>
      <c r="L2424" s="308" t="s">
        <v>2208</v>
      </c>
      <c r="M2424" s="308" t="s">
        <v>2208</v>
      </c>
      <c r="N2424" s="308" t="s">
        <v>2208</v>
      </c>
      <c r="O2424" s="308" t="s">
        <v>2208</v>
      </c>
      <c r="P2424" s="308" t="s">
        <v>2208</v>
      </c>
      <c r="Q2424" s="308" t="s">
        <v>2208</v>
      </c>
      <c r="R2424" s="308" t="s">
        <v>2208</v>
      </c>
      <c r="S2424" s="308" t="s">
        <v>2208</v>
      </c>
      <c r="T2424" s="308" t="s">
        <v>2208</v>
      </c>
      <c r="U2424" s="308" t="s">
        <v>2208</v>
      </c>
      <c r="V2424" s="308" t="s">
        <v>2208</v>
      </c>
      <c r="W2424" s="308" t="s">
        <v>2208</v>
      </c>
      <c r="X2424" s="308" t="s">
        <v>2208</v>
      </c>
      <c r="Y2424" s="308" t="s">
        <v>2208</v>
      </c>
      <c r="Z2424" s="308" t="s">
        <v>2208</v>
      </c>
      <c r="AA2424" s="308" t="s">
        <v>2208</v>
      </c>
      <c r="AB2424" s="308" t="s">
        <v>2208</v>
      </c>
      <c r="AC2424" s="308" t="s">
        <v>2208</v>
      </c>
      <c r="AD2424" s="308" t="s">
        <v>2208</v>
      </c>
      <c r="AE2424" s="308" t="s">
        <v>2208</v>
      </c>
      <c r="AF2424" s="308" t="s">
        <v>2208</v>
      </c>
      <c r="AG2424" s="308" t="s">
        <v>2208</v>
      </c>
      <c r="AH2424" s="308" t="s">
        <v>2208</v>
      </c>
      <c r="AI2424" s="308" t="s">
        <v>2208</v>
      </c>
      <c r="AJ2424" s="308" t="s">
        <v>2208</v>
      </c>
      <c r="AK2424" s="308" t="s">
        <v>2208</v>
      </c>
    </row>
    <row r="2425" spans="3:37" x14ac:dyDescent="0.3">
      <c r="C2425" s="582" t="s">
        <v>2648</v>
      </c>
      <c r="D2425" s="308" t="s">
        <v>2208</v>
      </c>
      <c r="E2425" s="308" t="s">
        <v>2208</v>
      </c>
      <c r="F2425" s="308" t="s">
        <v>2208</v>
      </c>
      <c r="G2425" s="308" t="s">
        <v>2208</v>
      </c>
      <c r="H2425" s="308" t="s">
        <v>2208</v>
      </c>
      <c r="I2425" s="308" t="s">
        <v>2208</v>
      </c>
      <c r="J2425" s="308" t="s">
        <v>2208</v>
      </c>
      <c r="K2425" s="308" t="s">
        <v>2208</v>
      </c>
      <c r="L2425" s="308" t="s">
        <v>2208</v>
      </c>
      <c r="M2425" s="308" t="s">
        <v>2208</v>
      </c>
      <c r="N2425" s="308" t="s">
        <v>2208</v>
      </c>
      <c r="O2425" s="308" t="s">
        <v>2208</v>
      </c>
      <c r="P2425" s="308" t="s">
        <v>2208</v>
      </c>
      <c r="Q2425" s="308" t="s">
        <v>2208</v>
      </c>
      <c r="R2425" s="308" t="s">
        <v>2208</v>
      </c>
      <c r="S2425" s="308" t="s">
        <v>2208</v>
      </c>
      <c r="T2425" s="308" t="s">
        <v>2208</v>
      </c>
      <c r="U2425" s="308" t="s">
        <v>2208</v>
      </c>
      <c r="V2425" s="308" t="s">
        <v>2208</v>
      </c>
      <c r="W2425" s="308" t="s">
        <v>2208</v>
      </c>
      <c r="X2425" s="308" t="s">
        <v>2208</v>
      </c>
      <c r="Y2425" s="308" t="s">
        <v>2208</v>
      </c>
      <c r="Z2425" s="308" t="s">
        <v>2208</v>
      </c>
      <c r="AA2425" s="308" t="s">
        <v>2208</v>
      </c>
      <c r="AB2425" s="308" t="s">
        <v>2208</v>
      </c>
      <c r="AC2425" s="308" t="s">
        <v>2208</v>
      </c>
      <c r="AD2425" s="308" t="s">
        <v>2208</v>
      </c>
      <c r="AE2425" s="308" t="s">
        <v>2208</v>
      </c>
      <c r="AF2425" s="308" t="s">
        <v>2208</v>
      </c>
      <c r="AG2425" s="308" t="s">
        <v>2208</v>
      </c>
      <c r="AH2425" s="308" t="s">
        <v>2208</v>
      </c>
      <c r="AI2425" s="308" t="s">
        <v>2208</v>
      </c>
      <c r="AJ2425" s="308" t="s">
        <v>2208</v>
      </c>
      <c r="AK2425" s="308" t="s">
        <v>2208</v>
      </c>
    </row>
    <row r="2426" spans="3:37" x14ac:dyDescent="0.3">
      <c r="C2426" s="582" t="s">
        <v>2649</v>
      </c>
      <c r="D2426" s="308" t="s">
        <v>2208</v>
      </c>
      <c r="E2426" s="308" t="s">
        <v>2208</v>
      </c>
      <c r="F2426" s="308" t="s">
        <v>2208</v>
      </c>
      <c r="G2426" s="308" t="s">
        <v>2208</v>
      </c>
      <c r="H2426" s="308" t="s">
        <v>2208</v>
      </c>
      <c r="I2426" s="308" t="s">
        <v>2208</v>
      </c>
      <c r="J2426" s="308" t="s">
        <v>2208</v>
      </c>
      <c r="K2426" s="308" t="s">
        <v>2208</v>
      </c>
      <c r="L2426" s="308" t="s">
        <v>2208</v>
      </c>
      <c r="M2426" s="308" t="s">
        <v>2208</v>
      </c>
      <c r="N2426" s="308" t="s">
        <v>2208</v>
      </c>
      <c r="O2426" s="308" t="s">
        <v>2208</v>
      </c>
      <c r="P2426" s="308" t="s">
        <v>2208</v>
      </c>
      <c r="Q2426" s="308" t="s">
        <v>2208</v>
      </c>
      <c r="R2426" s="308" t="s">
        <v>2208</v>
      </c>
      <c r="S2426" s="308" t="s">
        <v>2208</v>
      </c>
      <c r="T2426" s="308" t="s">
        <v>2208</v>
      </c>
      <c r="U2426" s="308" t="s">
        <v>2208</v>
      </c>
      <c r="V2426" s="308" t="s">
        <v>2208</v>
      </c>
      <c r="W2426" s="308" t="s">
        <v>2208</v>
      </c>
      <c r="X2426" s="308" t="s">
        <v>2208</v>
      </c>
      <c r="Y2426" s="308" t="s">
        <v>2208</v>
      </c>
      <c r="Z2426" s="308" t="s">
        <v>2208</v>
      </c>
      <c r="AA2426" s="308" t="s">
        <v>2208</v>
      </c>
      <c r="AB2426" s="308" t="s">
        <v>2208</v>
      </c>
      <c r="AC2426" s="308" t="s">
        <v>2208</v>
      </c>
      <c r="AD2426" s="308" t="s">
        <v>2208</v>
      </c>
      <c r="AE2426" s="308" t="s">
        <v>2208</v>
      </c>
      <c r="AF2426" s="308" t="s">
        <v>2208</v>
      </c>
      <c r="AG2426" s="308" t="s">
        <v>2208</v>
      </c>
      <c r="AH2426" s="308" t="s">
        <v>2208</v>
      </c>
      <c r="AI2426" s="308" t="s">
        <v>2208</v>
      </c>
      <c r="AJ2426" s="308" t="s">
        <v>2208</v>
      </c>
      <c r="AK2426" s="308" t="s">
        <v>2208</v>
      </c>
    </row>
    <row r="2427" spans="3:37" x14ac:dyDescent="0.3">
      <c r="C2427" s="582" t="s">
        <v>2650</v>
      </c>
      <c r="D2427" s="308" t="s">
        <v>2208</v>
      </c>
      <c r="E2427" s="308" t="s">
        <v>2208</v>
      </c>
      <c r="F2427" s="308" t="s">
        <v>2208</v>
      </c>
      <c r="G2427" s="308" t="s">
        <v>2208</v>
      </c>
      <c r="H2427" s="308" t="s">
        <v>2208</v>
      </c>
      <c r="I2427" s="308" t="s">
        <v>2208</v>
      </c>
      <c r="J2427" s="308" t="s">
        <v>2208</v>
      </c>
      <c r="K2427" s="308" t="s">
        <v>2208</v>
      </c>
      <c r="L2427" s="308" t="s">
        <v>2208</v>
      </c>
      <c r="M2427" s="308" t="s">
        <v>2208</v>
      </c>
      <c r="N2427" s="308" t="s">
        <v>2208</v>
      </c>
      <c r="O2427" s="308" t="s">
        <v>2208</v>
      </c>
      <c r="P2427" s="308" t="s">
        <v>2208</v>
      </c>
      <c r="Q2427" s="308" t="s">
        <v>2208</v>
      </c>
      <c r="R2427" s="308" t="s">
        <v>2208</v>
      </c>
      <c r="S2427" s="308" t="s">
        <v>2208</v>
      </c>
      <c r="T2427" s="308" t="s">
        <v>2208</v>
      </c>
      <c r="U2427" s="308" t="s">
        <v>2208</v>
      </c>
      <c r="V2427" s="308" t="s">
        <v>2208</v>
      </c>
      <c r="W2427" s="308" t="s">
        <v>2208</v>
      </c>
      <c r="X2427" s="308" t="s">
        <v>2208</v>
      </c>
      <c r="Y2427" s="308" t="s">
        <v>2208</v>
      </c>
      <c r="Z2427" s="308" t="s">
        <v>2208</v>
      </c>
      <c r="AA2427" s="308" t="s">
        <v>2208</v>
      </c>
      <c r="AB2427" s="308" t="s">
        <v>2208</v>
      </c>
      <c r="AC2427" s="308" t="s">
        <v>2208</v>
      </c>
      <c r="AD2427" s="308" t="s">
        <v>2208</v>
      </c>
      <c r="AE2427" s="308" t="s">
        <v>2208</v>
      </c>
      <c r="AF2427" s="308" t="s">
        <v>2208</v>
      </c>
      <c r="AG2427" s="308" t="s">
        <v>2208</v>
      </c>
      <c r="AH2427" s="308" t="s">
        <v>2208</v>
      </c>
      <c r="AI2427" s="308" t="s">
        <v>2208</v>
      </c>
      <c r="AJ2427" s="308" t="s">
        <v>2208</v>
      </c>
      <c r="AK2427" s="308" t="s">
        <v>2208</v>
      </c>
    </row>
    <row r="2428" spans="3:37" x14ac:dyDescent="0.3">
      <c r="C2428" s="582" t="s">
        <v>2651</v>
      </c>
      <c r="D2428" s="308" t="s">
        <v>2208</v>
      </c>
      <c r="E2428" s="308" t="s">
        <v>2208</v>
      </c>
      <c r="F2428" s="308" t="s">
        <v>2208</v>
      </c>
      <c r="G2428" s="308" t="s">
        <v>2208</v>
      </c>
      <c r="H2428" s="308" t="s">
        <v>2208</v>
      </c>
      <c r="I2428" s="308" t="s">
        <v>2208</v>
      </c>
      <c r="J2428" s="308" t="s">
        <v>2208</v>
      </c>
      <c r="K2428" s="308" t="s">
        <v>2208</v>
      </c>
      <c r="L2428" s="308" t="s">
        <v>2208</v>
      </c>
      <c r="M2428" s="308" t="s">
        <v>2208</v>
      </c>
      <c r="N2428" s="308" t="s">
        <v>2208</v>
      </c>
      <c r="O2428" s="308" t="s">
        <v>2208</v>
      </c>
      <c r="P2428" s="308" t="s">
        <v>2208</v>
      </c>
      <c r="Q2428" s="308" t="s">
        <v>2208</v>
      </c>
      <c r="R2428" s="308" t="s">
        <v>2208</v>
      </c>
      <c r="S2428" s="308" t="s">
        <v>2208</v>
      </c>
      <c r="T2428" s="308" t="s">
        <v>2208</v>
      </c>
      <c r="U2428" s="308" t="s">
        <v>2208</v>
      </c>
      <c r="V2428" s="308" t="s">
        <v>2208</v>
      </c>
      <c r="W2428" s="308" t="s">
        <v>2208</v>
      </c>
      <c r="X2428" s="308" t="s">
        <v>2208</v>
      </c>
      <c r="Y2428" s="308" t="s">
        <v>2208</v>
      </c>
      <c r="Z2428" s="308" t="s">
        <v>2208</v>
      </c>
      <c r="AA2428" s="308" t="s">
        <v>2208</v>
      </c>
      <c r="AB2428" s="308" t="s">
        <v>2208</v>
      </c>
      <c r="AC2428" s="308" t="s">
        <v>2208</v>
      </c>
      <c r="AD2428" s="308" t="s">
        <v>2208</v>
      </c>
      <c r="AE2428" s="308" t="s">
        <v>2208</v>
      </c>
      <c r="AF2428" s="308" t="s">
        <v>2208</v>
      </c>
      <c r="AG2428" s="308" t="s">
        <v>2208</v>
      </c>
      <c r="AH2428" s="308" t="s">
        <v>2208</v>
      </c>
      <c r="AI2428" s="308" t="s">
        <v>2208</v>
      </c>
      <c r="AJ2428" s="308" t="s">
        <v>2208</v>
      </c>
      <c r="AK2428" s="308" t="s">
        <v>2208</v>
      </c>
    </row>
    <row r="2429" spans="3:37" x14ac:dyDescent="0.3">
      <c r="C2429" s="582" t="s">
        <v>2652</v>
      </c>
      <c r="D2429" s="308" t="s">
        <v>2208</v>
      </c>
      <c r="E2429" s="308" t="s">
        <v>2208</v>
      </c>
      <c r="F2429" s="308" t="s">
        <v>2208</v>
      </c>
      <c r="G2429" s="308" t="s">
        <v>2208</v>
      </c>
      <c r="H2429" s="308" t="s">
        <v>2208</v>
      </c>
      <c r="I2429" s="308" t="s">
        <v>2208</v>
      </c>
      <c r="J2429" s="308" t="s">
        <v>2208</v>
      </c>
      <c r="K2429" s="308" t="s">
        <v>2208</v>
      </c>
      <c r="L2429" s="308" t="s">
        <v>2208</v>
      </c>
      <c r="M2429" s="308" t="s">
        <v>2208</v>
      </c>
      <c r="N2429" s="308" t="s">
        <v>2208</v>
      </c>
      <c r="O2429" s="308" t="s">
        <v>2208</v>
      </c>
      <c r="P2429" s="308" t="s">
        <v>2208</v>
      </c>
      <c r="Q2429" s="308" t="s">
        <v>2208</v>
      </c>
      <c r="R2429" s="308" t="s">
        <v>2208</v>
      </c>
      <c r="S2429" s="308" t="s">
        <v>2208</v>
      </c>
      <c r="T2429" s="308" t="s">
        <v>2208</v>
      </c>
      <c r="U2429" s="308" t="s">
        <v>2208</v>
      </c>
      <c r="V2429" s="308" t="s">
        <v>2208</v>
      </c>
      <c r="W2429" s="308" t="s">
        <v>2208</v>
      </c>
      <c r="X2429" s="308" t="s">
        <v>2208</v>
      </c>
      <c r="Y2429" s="308" t="s">
        <v>2208</v>
      </c>
      <c r="Z2429" s="308" t="s">
        <v>2208</v>
      </c>
      <c r="AA2429" s="308" t="s">
        <v>2208</v>
      </c>
      <c r="AB2429" s="308" t="s">
        <v>2208</v>
      </c>
      <c r="AC2429" s="308" t="s">
        <v>2208</v>
      </c>
      <c r="AD2429" s="308" t="s">
        <v>2208</v>
      </c>
      <c r="AE2429" s="308" t="s">
        <v>2208</v>
      </c>
      <c r="AF2429" s="308" t="s">
        <v>2208</v>
      </c>
      <c r="AG2429" s="308" t="s">
        <v>2208</v>
      </c>
      <c r="AH2429" s="308" t="s">
        <v>2208</v>
      </c>
      <c r="AI2429" s="308" t="s">
        <v>2208</v>
      </c>
      <c r="AJ2429" s="308" t="s">
        <v>2208</v>
      </c>
      <c r="AK2429" s="308" t="s">
        <v>2208</v>
      </c>
    </row>
    <row r="2430" spans="3:37" x14ac:dyDescent="0.3">
      <c r="C2430" s="582" t="s">
        <v>2653</v>
      </c>
      <c r="D2430" s="308" t="s">
        <v>2208</v>
      </c>
      <c r="E2430" s="308" t="s">
        <v>2208</v>
      </c>
      <c r="F2430" s="308" t="s">
        <v>2208</v>
      </c>
      <c r="G2430" s="308" t="s">
        <v>2208</v>
      </c>
      <c r="H2430" s="308" t="s">
        <v>2208</v>
      </c>
      <c r="I2430" s="308" t="s">
        <v>2208</v>
      </c>
      <c r="J2430" s="308" t="s">
        <v>2208</v>
      </c>
      <c r="K2430" s="308" t="s">
        <v>2208</v>
      </c>
      <c r="L2430" s="308" t="s">
        <v>2208</v>
      </c>
      <c r="M2430" s="308" t="s">
        <v>2208</v>
      </c>
      <c r="N2430" s="308" t="s">
        <v>2208</v>
      </c>
      <c r="O2430" s="308" t="s">
        <v>2208</v>
      </c>
      <c r="P2430" s="308" t="s">
        <v>2208</v>
      </c>
      <c r="Q2430" s="308" t="s">
        <v>2208</v>
      </c>
      <c r="R2430" s="308" t="s">
        <v>2208</v>
      </c>
      <c r="S2430" s="308" t="s">
        <v>2208</v>
      </c>
      <c r="T2430" s="308" t="s">
        <v>2208</v>
      </c>
      <c r="U2430" s="308" t="s">
        <v>2208</v>
      </c>
      <c r="V2430" s="308" t="s">
        <v>2208</v>
      </c>
      <c r="W2430" s="308" t="s">
        <v>2208</v>
      </c>
      <c r="X2430" s="308" t="s">
        <v>2208</v>
      </c>
      <c r="Y2430" s="308" t="s">
        <v>2208</v>
      </c>
      <c r="Z2430" s="308" t="s">
        <v>2208</v>
      </c>
      <c r="AA2430" s="308" t="s">
        <v>2208</v>
      </c>
      <c r="AB2430" s="308" t="s">
        <v>2208</v>
      </c>
      <c r="AC2430" s="308" t="s">
        <v>2208</v>
      </c>
      <c r="AD2430" s="308" t="s">
        <v>2208</v>
      </c>
      <c r="AE2430" s="308" t="s">
        <v>2208</v>
      </c>
      <c r="AF2430" s="308" t="s">
        <v>2208</v>
      </c>
      <c r="AG2430" s="308" t="s">
        <v>2208</v>
      </c>
      <c r="AH2430" s="308" t="s">
        <v>2208</v>
      </c>
      <c r="AI2430" s="308" t="s">
        <v>2208</v>
      </c>
      <c r="AJ2430" s="308" t="s">
        <v>2208</v>
      </c>
      <c r="AK2430" s="308" t="s">
        <v>2208</v>
      </c>
    </row>
    <row r="2431" spans="3:37" x14ac:dyDescent="0.3">
      <c r="C2431" s="582" t="s">
        <v>2654</v>
      </c>
      <c r="D2431" s="308" t="s">
        <v>2208</v>
      </c>
      <c r="E2431" s="308" t="s">
        <v>2208</v>
      </c>
      <c r="F2431" s="308" t="s">
        <v>2208</v>
      </c>
      <c r="G2431" s="308" t="s">
        <v>2208</v>
      </c>
      <c r="H2431" s="308" t="s">
        <v>2208</v>
      </c>
      <c r="I2431" s="308" t="s">
        <v>2208</v>
      </c>
      <c r="J2431" s="308" t="s">
        <v>2208</v>
      </c>
      <c r="K2431" s="308" t="s">
        <v>2208</v>
      </c>
      <c r="L2431" s="308" t="s">
        <v>2208</v>
      </c>
      <c r="M2431" s="308" t="s">
        <v>2208</v>
      </c>
      <c r="N2431" s="308" t="s">
        <v>2208</v>
      </c>
      <c r="O2431" s="308" t="s">
        <v>2208</v>
      </c>
      <c r="P2431" s="308" t="s">
        <v>2208</v>
      </c>
      <c r="Q2431" s="308" t="s">
        <v>2208</v>
      </c>
      <c r="R2431" s="308" t="s">
        <v>2208</v>
      </c>
      <c r="S2431" s="308" t="s">
        <v>2208</v>
      </c>
      <c r="T2431" s="308" t="s">
        <v>2208</v>
      </c>
      <c r="U2431" s="308" t="s">
        <v>2208</v>
      </c>
      <c r="V2431" s="308" t="s">
        <v>2208</v>
      </c>
      <c r="W2431" s="308" t="s">
        <v>2208</v>
      </c>
      <c r="X2431" s="308" t="s">
        <v>2208</v>
      </c>
      <c r="Y2431" s="308" t="s">
        <v>2208</v>
      </c>
      <c r="Z2431" s="308" t="s">
        <v>2208</v>
      </c>
      <c r="AA2431" s="308" t="s">
        <v>2208</v>
      </c>
      <c r="AB2431" s="308" t="s">
        <v>2208</v>
      </c>
      <c r="AC2431" s="308" t="s">
        <v>2208</v>
      </c>
      <c r="AD2431" s="308" t="s">
        <v>2208</v>
      </c>
      <c r="AE2431" s="308" t="s">
        <v>2208</v>
      </c>
      <c r="AF2431" s="308" t="s">
        <v>2208</v>
      </c>
      <c r="AG2431" s="308" t="s">
        <v>2208</v>
      </c>
      <c r="AH2431" s="308" t="s">
        <v>2208</v>
      </c>
      <c r="AI2431" s="308" t="s">
        <v>2208</v>
      </c>
      <c r="AJ2431" s="308" t="s">
        <v>2208</v>
      </c>
      <c r="AK2431" s="308" t="s">
        <v>2208</v>
      </c>
    </row>
    <row r="2432" spans="3:37" x14ac:dyDescent="0.3">
      <c r="C2432" s="582" t="s">
        <v>2655</v>
      </c>
      <c r="D2432" s="308" t="s">
        <v>2208</v>
      </c>
      <c r="E2432" s="308" t="s">
        <v>2208</v>
      </c>
      <c r="F2432" s="308" t="s">
        <v>2208</v>
      </c>
      <c r="G2432" s="308" t="s">
        <v>2208</v>
      </c>
      <c r="H2432" s="308" t="s">
        <v>2208</v>
      </c>
      <c r="I2432" s="308" t="s">
        <v>2208</v>
      </c>
      <c r="J2432" s="308" t="s">
        <v>2208</v>
      </c>
      <c r="K2432" s="308" t="s">
        <v>2208</v>
      </c>
      <c r="L2432" s="308" t="s">
        <v>2208</v>
      </c>
      <c r="M2432" s="308" t="s">
        <v>2208</v>
      </c>
      <c r="N2432" s="308" t="s">
        <v>2208</v>
      </c>
      <c r="O2432" s="308" t="s">
        <v>2208</v>
      </c>
      <c r="P2432" s="308" t="s">
        <v>2208</v>
      </c>
      <c r="Q2432" s="308" t="s">
        <v>2208</v>
      </c>
      <c r="R2432" s="308" t="s">
        <v>2208</v>
      </c>
      <c r="S2432" s="308" t="s">
        <v>2208</v>
      </c>
      <c r="T2432" s="308" t="s">
        <v>2208</v>
      </c>
      <c r="U2432" s="308" t="s">
        <v>2208</v>
      </c>
      <c r="V2432" s="308" t="s">
        <v>2208</v>
      </c>
      <c r="W2432" s="308" t="s">
        <v>2208</v>
      </c>
      <c r="X2432" s="308" t="s">
        <v>2208</v>
      </c>
      <c r="Y2432" s="308" t="s">
        <v>2208</v>
      </c>
      <c r="Z2432" s="308" t="s">
        <v>2208</v>
      </c>
      <c r="AA2432" s="308" t="s">
        <v>2208</v>
      </c>
      <c r="AB2432" s="308" t="s">
        <v>2208</v>
      </c>
      <c r="AC2432" s="308" t="s">
        <v>2208</v>
      </c>
      <c r="AD2432" s="308" t="s">
        <v>2208</v>
      </c>
      <c r="AE2432" s="308" t="s">
        <v>2208</v>
      </c>
      <c r="AF2432" s="308" t="s">
        <v>2208</v>
      </c>
      <c r="AG2432" s="308" t="s">
        <v>2208</v>
      </c>
      <c r="AH2432" s="308" t="s">
        <v>2208</v>
      </c>
      <c r="AI2432" s="308" t="s">
        <v>2208</v>
      </c>
      <c r="AJ2432" s="308" t="s">
        <v>2208</v>
      </c>
      <c r="AK2432" s="308" t="s">
        <v>2208</v>
      </c>
    </row>
    <row r="2433" spans="3:37" x14ac:dyDescent="0.3">
      <c r="C2433" s="582" t="s">
        <v>2656</v>
      </c>
      <c r="D2433" s="308" t="s">
        <v>2208</v>
      </c>
      <c r="E2433" s="308" t="s">
        <v>2208</v>
      </c>
      <c r="F2433" s="308" t="s">
        <v>2208</v>
      </c>
      <c r="G2433" s="308" t="s">
        <v>2208</v>
      </c>
      <c r="H2433" s="308" t="s">
        <v>2208</v>
      </c>
      <c r="I2433" s="308" t="s">
        <v>2208</v>
      </c>
      <c r="J2433" s="308" t="s">
        <v>2208</v>
      </c>
      <c r="K2433" s="308" t="s">
        <v>2208</v>
      </c>
      <c r="L2433" s="308" t="s">
        <v>2208</v>
      </c>
      <c r="M2433" s="308" t="s">
        <v>2208</v>
      </c>
      <c r="N2433" s="308" t="s">
        <v>2208</v>
      </c>
      <c r="O2433" s="308" t="s">
        <v>2208</v>
      </c>
      <c r="P2433" s="308" t="s">
        <v>2208</v>
      </c>
      <c r="Q2433" s="308" t="s">
        <v>2208</v>
      </c>
      <c r="R2433" s="308" t="s">
        <v>2208</v>
      </c>
      <c r="S2433" s="308" t="s">
        <v>2208</v>
      </c>
      <c r="T2433" s="308" t="s">
        <v>2208</v>
      </c>
      <c r="U2433" s="308" t="s">
        <v>2208</v>
      </c>
      <c r="V2433" s="308" t="s">
        <v>2208</v>
      </c>
      <c r="W2433" s="308" t="s">
        <v>2208</v>
      </c>
      <c r="X2433" s="308" t="s">
        <v>2208</v>
      </c>
      <c r="Y2433" s="308" t="s">
        <v>2208</v>
      </c>
      <c r="Z2433" s="308" t="s">
        <v>2208</v>
      </c>
      <c r="AA2433" s="308" t="s">
        <v>2208</v>
      </c>
      <c r="AB2433" s="308" t="s">
        <v>2208</v>
      </c>
      <c r="AC2433" s="308" t="s">
        <v>2208</v>
      </c>
      <c r="AD2433" s="308" t="s">
        <v>2208</v>
      </c>
      <c r="AE2433" s="308" t="s">
        <v>2208</v>
      </c>
      <c r="AF2433" s="308" t="s">
        <v>2208</v>
      </c>
      <c r="AG2433" s="308" t="s">
        <v>2208</v>
      </c>
      <c r="AH2433" s="308" t="s">
        <v>2208</v>
      </c>
      <c r="AI2433" s="308" t="s">
        <v>2208</v>
      </c>
      <c r="AJ2433" s="308" t="s">
        <v>2208</v>
      </c>
      <c r="AK2433" s="308" t="s">
        <v>2208</v>
      </c>
    </row>
    <row r="2434" spans="3:37" x14ac:dyDescent="0.3">
      <c r="C2434" s="582" t="s">
        <v>2657</v>
      </c>
      <c r="D2434" s="308" t="s">
        <v>2208</v>
      </c>
      <c r="E2434" s="308" t="s">
        <v>2208</v>
      </c>
      <c r="F2434" s="308" t="s">
        <v>2208</v>
      </c>
      <c r="G2434" s="308" t="s">
        <v>2208</v>
      </c>
      <c r="H2434" s="308" t="s">
        <v>2208</v>
      </c>
      <c r="I2434" s="308" t="s">
        <v>2208</v>
      </c>
      <c r="J2434" s="308" t="s">
        <v>2208</v>
      </c>
      <c r="K2434" s="308" t="s">
        <v>2208</v>
      </c>
      <c r="L2434" s="308" t="s">
        <v>2208</v>
      </c>
      <c r="M2434" s="308" t="s">
        <v>2208</v>
      </c>
      <c r="N2434" s="308" t="s">
        <v>2208</v>
      </c>
      <c r="O2434" s="308" t="s">
        <v>2208</v>
      </c>
      <c r="P2434" s="308" t="s">
        <v>2208</v>
      </c>
      <c r="Q2434" s="308" t="s">
        <v>2208</v>
      </c>
      <c r="R2434" s="308" t="s">
        <v>2208</v>
      </c>
      <c r="S2434" s="308" t="s">
        <v>2208</v>
      </c>
      <c r="T2434" s="308" t="s">
        <v>2208</v>
      </c>
      <c r="U2434" s="308" t="s">
        <v>2208</v>
      </c>
      <c r="V2434" s="308" t="s">
        <v>2208</v>
      </c>
      <c r="W2434" s="308" t="s">
        <v>2208</v>
      </c>
      <c r="X2434" s="308" t="s">
        <v>2208</v>
      </c>
      <c r="Y2434" s="308" t="s">
        <v>2208</v>
      </c>
      <c r="Z2434" s="308" t="s">
        <v>2208</v>
      </c>
      <c r="AA2434" s="308" t="s">
        <v>2208</v>
      </c>
      <c r="AB2434" s="308" t="s">
        <v>2208</v>
      </c>
      <c r="AC2434" s="308" t="s">
        <v>2208</v>
      </c>
      <c r="AD2434" s="308" t="s">
        <v>2208</v>
      </c>
      <c r="AE2434" s="308" t="s">
        <v>2208</v>
      </c>
      <c r="AF2434" s="308" t="s">
        <v>2208</v>
      </c>
      <c r="AG2434" s="308" t="s">
        <v>2208</v>
      </c>
      <c r="AH2434" s="308" t="s">
        <v>2208</v>
      </c>
      <c r="AI2434" s="308" t="s">
        <v>2208</v>
      </c>
      <c r="AJ2434" s="308" t="s">
        <v>2208</v>
      </c>
      <c r="AK2434" s="308" t="s">
        <v>2208</v>
      </c>
    </row>
    <row r="2435" spans="3:37" x14ac:dyDescent="0.3">
      <c r="C2435" s="582" t="s">
        <v>2658</v>
      </c>
      <c r="D2435" s="308" t="s">
        <v>2208</v>
      </c>
      <c r="E2435" s="308" t="s">
        <v>2208</v>
      </c>
      <c r="F2435" s="308" t="s">
        <v>2208</v>
      </c>
      <c r="G2435" s="308" t="s">
        <v>2208</v>
      </c>
      <c r="H2435" s="308" t="s">
        <v>2208</v>
      </c>
      <c r="I2435" s="308" t="s">
        <v>2208</v>
      </c>
      <c r="J2435" s="308" t="s">
        <v>2208</v>
      </c>
      <c r="K2435" s="308" t="s">
        <v>2208</v>
      </c>
      <c r="L2435" s="308" t="s">
        <v>2208</v>
      </c>
      <c r="M2435" s="308" t="s">
        <v>2208</v>
      </c>
      <c r="N2435" s="308" t="s">
        <v>2208</v>
      </c>
      <c r="O2435" s="308" t="s">
        <v>2208</v>
      </c>
      <c r="P2435" s="308" t="s">
        <v>2208</v>
      </c>
      <c r="Q2435" s="308" t="s">
        <v>2208</v>
      </c>
      <c r="R2435" s="308" t="s">
        <v>2208</v>
      </c>
      <c r="S2435" s="308" t="s">
        <v>2208</v>
      </c>
      <c r="T2435" s="308" t="s">
        <v>2208</v>
      </c>
      <c r="U2435" s="308" t="s">
        <v>2208</v>
      </c>
      <c r="V2435" s="308" t="s">
        <v>2208</v>
      </c>
      <c r="W2435" s="308" t="s">
        <v>2208</v>
      </c>
      <c r="X2435" s="308" t="s">
        <v>2208</v>
      </c>
      <c r="Y2435" s="308" t="s">
        <v>2208</v>
      </c>
      <c r="Z2435" s="308" t="s">
        <v>2208</v>
      </c>
      <c r="AA2435" s="308" t="s">
        <v>2208</v>
      </c>
      <c r="AB2435" s="308" t="s">
        <v>2208</v>
      </c>
      <c r="AC2435" s="308" t="s">
        <v>2208</v>
      </c>
      <c r="AD2435" s="308" t="s">
        <v>2208</v>
      </c>
      <c r="AE2435" s="308" t="s">
        <v>2208</v>
      </c>
      <c r="AF2435" s="308" t="s">
        <v>2208</v>
      </c>
      <c r="AG2435" s="308" t="s">
        <v>2208</v>
      </c>
      <c r="AH2435" s="308" t="s">
        <v>2208</v>
      </c>
      <c r="AI2435" s="308" t="s">
        <v>2208</v>
      </c>
      <c r="AJ2435" s="308" t="s">
        <v>2208</v>
      </c>
      <c r="AK2435" s="308" t="s">
        <v>2208</v>
      </c>
    </row>
    <row r="2436" spans="3:37" x14ac:dyDescent="0.3">
      <c r="C2436" s="582" t="s">
        <v>2659</v>
      </c>
      <c r="D2436" s="308" t="s">
        <v>2208</v>
      </c>
      <c r="E2436" s="308" t="s">
        <v>2208</v>
      </c>
      <c r="F2436" s="308" t="s">
        <v>2208</v>
      </c>
      <c r="G2436" s="308" t="s">
        <v>2208</v>
      </c>
      <c r="H2436" s="308" t="s">
        <v>2208</v>
      </c>
      <c r="I2436" s="308" t="s">
        <v>2208</v>
      </c>
      <c r="J2436" s="308" t="s">
        <v>2208</v>
      </c>
      <c r="K2436" s="308" t="s">
        <v>2208</v>
      </c>
      <c r="L2436" s="308" t="s">
        <v>2208</v>
      </c>
      <c r="M2436" s="308" t="s">
        <v>2208</v>
      </c>
      <c r="N2436" s="308" t="s">
        <v>2208</v>
      </c>
      <c r="O2436" s="308" t="s">
        <v>2208</v>
      </c>
      <c r="P2436" s="308" t="s">
        <v>2208</v>
      </c>
      <c r="Q2436" s="308" t="s">
        <v>2208</v>
      </c>
      <c r="R2436" s="308" t="s">
        <v>2208</v>
      </c>
      <c r="S2436" s="308" t="s">
        <v>2208</v>
      </c>
      <c r="T2436" s="308" t="s">
        <v>2208</v>
      </c>
      <c r="U2436" s="308" t="s">
        <v>2208</v>
      </c>
      <c r="V2436" s="308" t="s">
        <v>2208</v>
      </c>
      <c r="W2436" s="308" t="s">
        <v>2208</v>
      </c>
      <c r="X2436" s="308" t="s">
        <v>2208</v>
      </c>
      <c r="Y2436" s="308" t="s">
        <v>2208</v>
      </c>
      <c r="Z2436" s="308" t="s">
        <v>2208</v>
      </c>
      <c r="AA2436" s="308" t="s">
        <v>2208</v>
      </c>
      <c r="AB2436" s="308" t="s">
        <v>2208</v>
      </c>
      <c r="AC2436" s="308" t="s">
        <v>2208</v>
      </c>
      <c r="AD2436" s="308" t="s">
        <v>2208</v>
      </c>
      <c r="AE2436" s="308" t="s">
        <v>2208</v>
      </c>
      <c r="AF2436" s="308" t="s">
        <v>2208</v>
      </c>
      <c r="AG2436" s="308" t="s">
        <v>2208</v>
      </c>
      <c r="AH2436" s="308" t="s">
        <v>2208</v>
      </c>
      <c r="AI2436" s="308" t="s">
        <v>2208</v>
      </c>
      <c r="AJ2436" s="308" t="s">
        <v>2208</v>
      </c>
      <c r="AK2436" s="308" t="s">
        <v>2208</v>
      </c>
    </row>
    <row r="2437" spans="3:37" x14ac:dyDescent="0.3">
      <c r="C2437" s="582" t="s">
        <v>2660</v>
      </c>
      <c r="D2437" s="308" t="s">
        <v>2208</v>
      </c>
      <c r="E2437" s="308" t="s">
        <v>2208</v>
      </c>
      <c r="F2437" s="308" t="s">
        <v>2208</v>
      </c>
      <c r="G2437" s="308" t="s">
        <v>2208</v>
      </c>
      <c r="H2437" s="308" t="s">
        <v>2208</v>
      </c>
      <c r="I2437" s="308" t="s">
        <v>2208</v>
      </c>
      <c r="J2437" s="308" t="s">
        <v>2208</v>
      </c>
      <c r="K2437" s="308" t="s">
        <v>2208</v>
      </c>
      <c r="L2437" s="308" t="s">
        <v>2208</v>
      </c>
      <c r="M2437" s="308" t="s">
        <v>2208</v>
      </c>
      <c r="N2437" s="308" t="s">
        <v>2208</v>
      </c>
      <c r="O2437" s="308" t="s">
        <v>2208</v>
      </c>
      <c r="P2437" s="308" t="s">
        <v>2208</v>
      </c>
      <c r="Q2437" s="308" t="s">
        <v>2208</v>
      </c>
      <c r="R2437" s="308" t="s">
        <v>2208</v>
      </c>
      <c r="S2437" s="308" t="s">
        <v>2208</v>
      </c>
      <c r="T2437" s="308" t="s">
        <v>2208</v>
      </c>
      <c r="U2437" s="308" t="s">
        <v>2208</v>
      </c>
      <c r="V2437" s="308" t="s">
        <v>2208</v>
      </c>
      <c r="W2437" s="308" t="s">
        <v>2208</v>
      </c>
      <c r="X2437" s="308" t="s">
        <v>2208</v>
      </c>
      <c r="Y2437" s="308" t="s">
        <v>2208</v>
      </c>
      <c r="Z2437" s="308" t="s">
        <v>2208</v>
      </c>
      <c r="AA2437" s="308" t="s">
        <v>2208</v>
      </c>
      <c r="AB2437" s="308" t="s">
        <v>2208</v>
      </c>
      <c r="AC2437" s="308" t="s">
        <v>2208</v>
      </c>
      <c r="AD2437" s="308" t="s">
        <v>2208</v>
      </c>
      <c r="AE2437" s="308" t="s">
        <v>2208</v>
      </c>
      <c r="AF2437" s="308" t="s">
        <v>2208</v>
      </c>
      <c r="AG2437" s="308" t="s">
        <v>2208</v>
      </c>
      <c r="AH2437" s="308" t="s">
        <v>2208</v>
      </c>
      <c r="AI2437" s="308" t="s">
        <v>2208</v>
      </c>
      <c r="AJ2437" s="308" t="s">
        <v>2208</v>
      </c>
      <c r="AK2437" s="308" t="s">
        <v>2208</v>
      </c>
    </row>
    <row r="2438" spans="3:37" x14ac:dyDescent="0.3">
      <c r="C2438" s="582" t="s">
        <v>2661</v>
      </c>
      <c r="D2438" s="308" t="s">
        <v>2208</v>
      </c>
      <c r="E2438" s="308" t="s">
        <v>2208</v>
      </c>
      <c r="F2438" s="308" t="s">
        <v>2208</v>
      </c>
      <c r="G2438" s="308" t="s">
        <v>2208</v>
      </c>
      <c r="H2438" s="308" t="s">
        <v>2208</v>
      </c>
      <c r="I2438" s="308" t="s">
        <v>2208</v>
      </c>
      <c r="J2438" s="308" t="s">
        <v>2208</v>
      </c>
      <c r="K2438" s="308" t="s">
        <v>2208</v>
      </c>
      <c r="L2438" s="308" t="s">
        <v>2208</v>
      </c>
      <c r="M2438" s="308" t="s">
        <v>2208</v>
      </c>
      <c r="N2438" s="308" t="s">
        <v>2208</v>
      </c>
      <c r="O2438" s="308" t="s">
        <v>2208</v>
      </c>
      <c r="P2438" s="308" t="s">
        <v>2208</v>
      </c>
      <c r="Q2438" s="308" t="s">
        <v>2208</v>
      </c>
      <c r="R2438" s="308" t="s">
        <v>2208</v>
      </c>
      <c r="S2438" s="308" t="s">
        <v>2208</v>
      </c>
      <c r="T2438" s="308" t="s">
        <v>2208</v>
      </c>
      <c r="U2438" s="308" t="s">
        <v>2208</v>
      </c>
      <c r="V2438" s="308" t="s">
        <v>2208</v>
      </c>
      <c r="W2438" s="308" t="s">
        <v>2208</v>
      </c>
      <c r="X2438" s="308" t="s">
        <v>2208</v>
      </c>
      <c r="Y2438" s="308" t="s">
        <v>2208</v>
      </c>
      <c r="Z2438" s="308" t="s">
        <v>2208</v>
      </c>
      <c r="AA2438" s="308" t="s">
        <v>2208</v>
      </c>
      <c r="AB2438" s="308" t="s">
        <v>2208</v>
      </c>
      <c r="AC2438" s="308" t="s">
        <v>2208</v>
      </c>
      <c r="AD2438" s="308" t="s">
        <v>2208</v>
      </c>
      <c r="AE2438" s="308" t="s">
        <v>2208</v>
      </c>
      <c r="AF2438" s="308" t="s">
        <v>2208</v>
      </c>
      <c r="AG2438" s="308" t="s">
        <v>2208</v>
      </c>
      <c r="AH2438" s="308" t="s">
        <v>2208</v>
      </c>
      <c r="AI2438" s="308" t="s">
        <v>2208</v>
      </c>
      <c r="AJ2438" s="308" t="s">
        <v>2208</v>
      </c>
      <c r="AK2438" s="308" t="s">
        <v>2208</v>
      </c>
    </row>
    <row r="2439" spans="3:37" x14ac:dyDescent="0.3">
      <c r="C2439" s="582" t="s">
        <v>2662</v>
      </c>
      <c r="D2439" s="308" t="s">
        <v>2208</v>
      </c>
      <c r="E2439" s="308" t="s">
        <v>2208</v>
      </c>
      <c r="F2439" s="308" t="s">
        <v>2208</v>
      </c>
      <c r="G2439" s="308" t="s">
        <v>2208</v>
      </c>
      <c r="H2439" s="308" t="s">
        <v>2208</v>
      </c>
      <c r="I2439" s="308" t="s">
        <v>2208</v>
      </c>
      <c r="J2439" s="308" t="s">
        <v>2208</v>
      </c>
      <c r="K2439" s="308" t="s">
        <v>2208</v>
      </c>
      <c r="L2439" s="308" t="s">
        <v>2208</v>
      </c>
      <c r="M2439" s="308" t="s">
        <v>2208</v>
      </c>
      <c r="N2439" s="308" t="s">
        <v>2208</v>
      </c>
      <c r="O2439" s="308" t="s">
        <v>2208</v>
      </c>
      <c r="P2439" s="308" t="s">
        <v>2208</v>
      </c>
      <c r="Q2439" s="308" t="s">
        <v>2208</v>
      </c>
      <c r="R2439" s="308" t="s">
        <v>2208</v>
      </c>
      <c r="S2439" s="308" t="s">
        <v>2208</v>
      </c>
      <c r="T2439" s="308" t="s">
        <v>2208</v>
      </c>
      <c r="U2439" s="308" t="s">
        <v>2208</v>
      </c>
      <c r="V2439" s="308" t="s">
        <v>2208</v>
      </c>
      <c r="W2439" s="308" t="s">
        <v>2208</v>
      </c>
      <c r="X2439" s="308" t="s">
        <v>2208</v>
      </c>
      <c r="Y2439" s="308" t="s">
        <v>2208</v>
      </c>
      <c r="Z2439" s="308" t="s">
        <v>2208</v>
      </c>
      <c r="AA2439" s="308" t="s">
        <v>2208</v>
      </c>
      <c r="AB2439" s="308" t="s">
        <v>2208</v>
      </c>
      <c r="AC2439" s="308" t="s">
        <v>2208</v>
      </c>
      <c r="AD2439" s="308" t="s">
        <v>2208</v>
      </c>
      <c r="AE2439" s="308" t="s">
        <v>2208</v>
      </c>
      <c r="AF2439" s="308" t="s">
        <v>2208</v>
      </c>
      <c r="AG2439" s="308" t="s">
        <v>2208</v>
      </c>
      <c r="AH2439" s="308" t="s">
        <v>2208</v>
      </c>
      <c r="AI2439" s="308" t="s">
        <v>2208</v>
      </c>
      <c r="AJ2439" s="308" t="s">
        <v>2208</v>
      </c>
      <c r="AK2439" s="308" t="s">
        <v>2208</v>
      </c>
    </row>
    <row r="2440" spans="3:37" x14ac:dyDescent="0.3">
      <c r="C2440" s="582" t="s">
        <v>2663</v>
      </c>
      <c r="D2440" s="308" t="s">
        <v>2208</v>
      </c>
      <c r="E2440" s="308" t="s">
        <v>2208</v>
      </c>
      <c r="F2440" s="308" t="s">
        <v>2208</v>
      </c>
      <c r="G2440" s="308" t="s">
        <v>2208</v>
      </c>
      <c r="H2440" s="308" t="s">
        <v>2208</v>
      </c>
      <c r="I2440" s="308" t="s">
        <v>2208</v>
      </c>
      <c r="J2440" s="308" t="s">
        <v>2208</v>
      </c>
      <c r="K2440" s="308" t="s">
        <v>2208</v>
      </c>
      <c r="L2440" s="308" t="s">
        <v>2208</v>
      </c>
      <c r="M2440" s="308" t="s">
        <v>2208</v>
      </c>
      <c r="N2440" s="308" t="s">
        <v>2208</v>
      </c>
      <c r="O2440" s="308" t="s">
        <v>2208</v>
      </c>
      <c r="P2440" s="308" t="s">
        <v>2208</v>
      </c>
      <c r="Q2440" s="308" t="s">
        <v>2208</v>
      </c>
      <c r="R2440" s="308" t="s">
        <v>2208</v>
      </c>
      <c r="S2440" s="308" t="s">
        <v>2208</v>
      </c>
      <c r="T2440" s="308" t="s">
        <v>2208</v>
      </c>
      <c r="U2440" s="308" t="s">
        <v>2208</v>
      </c>
      <c r="V2440" s="308" t="s">
        <v>2208</v>
      </c>
      <c r="W2440" s="308" t="s">
        <v>2208</v>
      </c>
      <c r="X2440" s="308" t="s">
        <v>2208</v>
      </c>
      <c r="Y2440" s="308" t="s">
        <v>2208</v>
      </c>
      <c r="Z2440" s="308" t="s">
        <v>2208</v>
      </c>
      <c r="AA2440" s="308" t="s">
        <v>2208</v>
      </c>
      <c r="AB2440" s="308" t="s">
        <v>2208</v>
      </c>
      <c r="AC2440" s="308" t="s">
        <v>2208</v>
      </c>
      <c r="AD2440" s="308" t="s">
        <v>2208</v>
      </c>
      <c r="AE2440" s="308" t="s">
        <v>2208</v>
      </c>
      <c r="AF2440" s="308" t="s">
        <v>2208</v>
      </c>
      <c r="AG2440" s="308" t="s">
        <v>2208</v>
      </c>
      <c r="AH2440" s="308" t="s">
        <v>2208</v>
      </c>
      <c r="AI2440" s="308" t="s">
        <v>2208</v>
      </c>
      <c r="AJ2440" s="308" t="s">
        <v>2208</v>
      </c>
      <c r="AK2440" s="308" t="s">
        <v>2208</v>
      </c>
    </row>
    <row r="2441" spans="3:37" x14ac:dyDescent="0.3">
      <c r="C2441" s="582" t="s">
        <v>2664</v>
      </c>
      <c r="D2441" s="308" t="s">
        <v>2208</v>
      </c>
      <c r="E2441" s="308" t="s">
        <v>2208</v>
      </c>
      <c r="F2441" s="308" t="s">
        <v>2208</v>
      </c>
      <c r="G2441" s="308" t="s">
        <v>2208</v>
      </c>
      <c r="H2441" s="308" t="s">
        <v>2208</v>
      </c>
      <c r="I2441" s="308" t="s">
        <v>2208</v>
      </c>
      <c r="J2441" s="308" t="s">
        <v>2208</v>
      </c>
      <c r="K2441" s="308" t="s">
        <v>2208</v>
      </c>
      <c r="L2441" s="308" t="s">
        <v>2208</v>
      </c>
      <c r="M2441" s="308" t="s">
        <v>2208</v>
      </c>
      <c r="N2441" s="308" t="s">
        <v>2208</v>
      </c>
      <c r="O2441" s="308" t="s">
        <v>2208</v>
      </c>
      <c r="P2441" s="308" t="s">
        <v>2208</v>
      </c>
      <c r="Q2441" s="308" t="s">
        <v>2208</v>
      </c>
      <c r="R2441" s="308" t="s">
        <v>2208</v>
      </c>
      <c r="S2441" s="308" t="s">
        <v>2208</v>
      </c>
      <c r="T2441" s="308" t="s">
        <v>2208</v>
      </c>
      <c r="U2441" s="308" t="s">
        <v>2208</v>
      </c>
      <c r="V2441" s="308" t="s">
        <v>2208</v>
      </c>
      <c r="W2441" s="308" t="s">
        <v>2208</v>
      </c>
      <c r="X2441" s="308" t="s">
        <v>2208</v>
      </c>
      <c r="Y2441" s="308" t="s">
        <v>2208</v>
      </c>
      <c r="Z2441" s="308" t="s">
        <v>2208</v>
      </c>
      <c r="AA2441" s="308" t="s">
        <v>2208</v>
      </c>
      <c r="AB2441" s="308" t="s">
        <v>2208</v>
      </c>
      <c r="AC2441" s="308" t="s">
        <v>2208</v>
      </c>
      <c r="AD2441" s="308" t="s">
        <v>2208</v>
      </c>
      <c r="AE2441" s="308" t="s">
        <v>2208</v>
      </c>
      <c r="AF2441" s="308" t="s">
        <v>2208</v>
      </c>
      <c r="AG2441" s="308" t="s">
        <v>2208</v>
      </c>
      <c r="AH2441" s="308" t="s">
        <v>2208</v>
      </c>
      <c r="AI2441" s="308" t="s">
        <v>2208</v>
      </c>
      <c r="AJ2441" s="308" t="s">
        <v>2208</v>
      </c>
      <c r="AK2441" s="308" t="s">
        <v>2208</v>
      </c>
    </row>
    <row r="2442" spans="3:37" x14ac:dyDescent="0.3">
      <c r="C2442" s="582" t="s">
        <v>2665</v>
      </c>
      <c r="D2442" s="308" t="s">
        <v>2208</v>
      </c>
      <c r="E2442" s="308" t="s">
        <v>2208</v>
      </c>
      <c r="F2442" s="308" t="s">
        <v>2208</v>
      </c>
      <c r="G2442" s="308" t="s">
        <v>2208</v>
      </c>
      <c r="H2442" s="308" t="s">
        <v>2208</v>
      </c>
      <c r="I2442" s="308" t="s">
        <v>2208</v>
      </c>
      <c r="J2442" s="308" t="s">
        <v>2208</v>
      </c>
      <c r="K2442" s="308" t="s">
        <v>2208</v>
      </c>
      <c r="L2442" s="308" t="s">
        <v>2208</v>
      </c>
      <c r="M2442" s="308" t="s">
        <v>2208</v>
      </c>
      <c r="N2442" s="308" t="s">
        <v>2208</v>
      </c>
      <c r="O2442" s="308" t="s">
        <v>2208</v>
      </c>
      <c r="P2442" s="308" t="s">
        <v>2208</v>
      </c>
      <c r="Q2442" s="308" t="s">
        <v>2208</v>
      </c>
      <c r="R2442" s="308" t="s">
        <v>2208</v>
      </c>
      <c r="S2442" s="308" t="s">
        <v>2208</v>
      </c>
      <c r="T2442" s="308" t="s">
        <v>2208</v>
      </c>
      <c r="U2442" s="308" t="s">
        <v>2208</v>
      </c>
      <c r="V2442" s="308" t="s">
        <v>2208</v>
      </c>
      <c r="W2442" s="308" t="s">
        <v>2208</v>
      </c>
      <c r="X2442" s="308" t="s">
        <v>2208</v>
      </c>
      <c r="Y2442" s="308" t="s">
        <v>2208</v>
      </c>
      <c r="Z2442" s="308" t="s">
        <v>2208</v>
      </c>
      <c r="AA2442" s="308" t="s">
        <v>2208</v>
      </c>
      <c r="AB2442" s="308" t="s">
        <v>2208</v>
      </c>
      <c r="AC2442" s="308" t="s">
        <v>2208</v>
      </c>
      <c r="AD2442" s="308" t="s">
        <v>2208</v>
      </c>
      <c r="AE2442" s="308" t="s">
        <v>2208</v>
      </c>
      <c r="AF2442" s="308" t="s">
        <v>2208</v>
      </c>
      <c r="AG2442" s="308" t="s">
        <v>2208</v>
      </c>
      <c r="AH2442" s="308" t="s">
        <v>2208</v>
      </c>
      <c r="AI2442" s="308" t="s">
        <v>2208</v>
      </c>
      <c r="AJ2442" s="308" t="s">
        <v>2208</v>
      </c>
      <c r="AK2442" s="308" t="s">
        <v>2208</v>
      </c>
    </row>
    <row r="2443" spans="3:37" x14ac:dyDescent="0.3">
      <c r="C2443" s="582" t="s">
        <v>2666</v>
      </c>
      <c r="D2443" s="308" t="s">
        <v>2208</v>
      </c>
      <c r="E2443" s="308" t="s">
        <v>2208</v>
      </c>
      <c r="F2443" s="308" t="s">
        <v>2208</v>
      </c>
      <c r="G2443" s="308" t="s">
        <v>2208</v>
      </c>
      <c r="H2443" s="308" t="s">
        <v>2208</v>
      </c>
      <c r="I2443" s="308" t="s">
        <v>2208</v>
      </c>
      <c r="J2443" s="308" t="s">
        <v>2208</v>
      </c>
      <c r="K2443" s="308" t="s">
        <v>2208</v>
      </c>
      <c r="L2443" s="308" t="s">
        <v>2208</v>
      </c>
      <c r="M2443" s="308" t="s">
        <v>2208</v>
      </c>
      <c r="N2443" s="308" t="s">
        <v>2208</v>
      </c>
      <c r="O2443" s="308" t="s">
        <v>2208</v>
      </c>
      <c r="P2443" s="308" t="s">
        <v>2208</v>
      </c>
      <c r="Q2443" s="308" t="s">
        <v>2208</v>
      </c>
      <c r="R2443" s="308" t="s">
        <v>2208</v>
      </c>
      <c r="S2443" s="308" t="s">
        <v>2208</v>
      </c>
      <c r="T2443" s="308" t="s">
        <v>2208</v>
      </c>
      <c r="U2443" s="308" t="s">
        <v>2208</v>
      </c>
      <c r="V2443" s="308" t="s">
        <v>2208</v>
      </c>
      <c r="W2443" s="308" t="s">
        <v>2208</v>
      </c>
      <c r="X2443" s="308" t="s">
        <v>2208</v>
      </c>
      <c r="Y2443" s="308" t="s">
        <v>2208</v>
      </c>
      <c r="Z2443" s="308" t="s">
        <v>2208</v>
      </c>
      <c r="AA2443" s="308" t="s">
        <v>2208</v>
      </c>
      <c r="AB2443" s="308" t="s">
        <v>2208</v>
      </c>
      <c r="AC2443" s="308" t="s">
        <v>2208</v>
      </c>
      <c r="AD2443" s="308" t="s">
        <v>2208</v>
      </c>
      <c r="AE2443" s="308" t="s">
        <v>2208</v>
      </c>
      <c r="AF2443" s="308" t="s">
        <v>2208</v>
      </c>
      <c r="AG2443" s="308" t="s">
        <v>2208</v>
      </c>
      <c r="AH2443" s="308" t="s">
        <v>2208</v>
      </c>
      <c r="AI2443" s="308" t="s">
        <v>2208</v>
      </c>
      <c r="AJ2443" s="308" t="s">
        <v>2208</v>
      </c>
      <c r="AK2443" s="308" t="s">
        <v>2208</v>
      </c>
    </row>
    <row r="2444" spans="3:37" x14ac:dyDescent="0.3">
      <c r="C2444" s="582" t="s">
        <v>2667</v>
      </c>
      <c r="D2444" s="308" t="s">
        <v>2208</v>
      </c>
      <c r="E2444" s="308" t="s">
        <v>2208</v>
      </c>
      <c r="F2444" s="308" t="s">
        <v>2208</v>
      </c>
      <c r="G2444" s="308" t="s">
        <v>2208</v>
      </c>
      <c r="H2444" s="308" t="s">
        <v>2208</v>
      </c>
      <c r="I2444" s="308" t="s">
        <v>2208</v>
      </c>
      <c r="J2444" s="308" t="s">
        <v>2208</v>
      </c>
      <c r="K2444" s="308" t="s">
        <v>2208</v>
      </c>
      <c r="L2444" s="308" t="s">
        <v>2208</v>
      </c>
      <c r="M2444" s="308" t="s">
        <v>2208</v>
      </c>
      <c r="N2444" s="308" t="s">
        <v>2208</v>
      </c>
      <c r="O2444" s="308" t="s">
        <v>2208</v>
      </c>
      <c r="P2444" s="308" t="s">
        <v>2208</v>
      </c>
      <c r="Q2444" s="308" t="s">
        <v>2208</v>
      </c>
      <c r="R2444" s="308" t="s">
        <v>2208</v>
      </c>
      <c r="S2444" s="308" t="s">
        <v>2208</v>
      </c>
      <c r="T2444" s="308" t="s">
        <v>2208</v>
      </c>
      <c r="U2444" s="308" t="s">
        <v>2208</v>
      </c>
      <c r="V2444" s="308" t="s">
        <v>2208</v>
      </c>
      <c r="W2444" s="308" t="s">
        <v>2208</v>
      </c>
      <c r="X2444" s="308" t="s">
        <v>2208</v>
      </c>
      <c r="Y2444" s="308" t="s">
        <v>2208</v>
      </c>
      <c r="Z2444" s="308" t="s">
        <v>2208</v>
      </c>
      <c r="AA2444" s="308" t="s">
        <v>2208</v>
      </c>
      <c r="AB2444" s="308" t="s">
        <v>2208</v>
      </c>
      <c r="AC2444" s="308" t="s">
        <v>2208</v>
      </c>
      <c r="AD2444" s="308" t="s">
        <v>2208</v>
      </c>
      <c r="AE2444" s="308" t="s">
        <v>2208</v>
      </c>
      <c r="AF2444" s="308" t="s">
        <v>2208</v>
      </c>
      <c r="AG2444" s="308" t="s">
        <v>2208</v>
      </c>
      <c r="AH2444" s="308" t="s">
        <v>2208</v>
      </c>
      <c r="AI2444" s="308" t="s">
        <v>2208</v>
      </c>
      <c r="AJ2444" s="308" t="s">
        <v>2208</v>
      </c>
      <c r="AK2444" s="308" t="s">
        <v>2208</v>
      </c>
    </row>
    <row r="2445" spans="3:37" x14ac:dyDescent="0.3">
      <c r="C2445" s="582" t="s">
        <v>2668</v>
      </c>
      <c r="D2445" s="308" t="s">
        <v>2208</v>
      </c>
      <c r="E2445" s="308" t="s">
        <v>2208</v>
      </c>
      <c r="F2445" s="308" t="s">
        <v>2208</v>
      </c>
      <c r="G2445" s="308" t="s">
        <v>2208</v>
      </c>
      <c r="H2445" s="308" t="s">
        <v>2208</v>
      </c>
      <c r="I2445" s="308" t="s">
        <v>2208</v>
      </c>
      <c r="J2445" s="308" t="s">
        <v>2208</v>
      </c>
      <c r="K2445" s="308" t="s">
        <v>2208</v>
      </c>
      <c r="L2445" s="308" t="s">
        <v>2208</v>
      </c>
      <c r="M2445" s="308" t="s">
        <v>2208</v>
      </c>
      <c r="N2445" s="308" t="s">
        <v>2208</v>
      </c>
      <c r="O2445" s="308" t="s">
        <v>2208</v>
      </c>
      <c r="P2445" s="308" t="s">
        <v>2208</v>
      </c>
      <c r="Q2445" s="308" t="s">
        <v>2208</v>
      </c>
      <c r="R2445" s="308" t="s">
        <v>2208</v>
      </c>
      <c r="S2445" s="308" t="s">
        <v>2208</v>
      </c>
      <c r="T2445" s="308" t="s">
        <v>2208</v>
      </c>
      <c r="U2445" s="308" t="s">
        <v>2208</v>
      </c>
      <c r="V2445" s="308" t="s">
        <v>2208</v>
      </c>
      <c r="W2445" s="308" t="s">
        <v>2208</v>
      </c>
      <c r="X2445" s="308" t="s">
        <v>2208</v>
      </c>
      <c r="Y2445" s="308" t="s">
        <v>2208</v>
      </c>
      <c r="Z2445" s="308" t="s">
        <v>2208</v>
      </c>
      <c r="AA2445" s="308" t="s">
        <v>2208</v>
      </c>
      <c r="AB2445" s="308" t="s">
        <v>2208</v>
      </c>
      <c r="AC2445" s="308" t="s">
        <v>2208</v>
      </c>
      <c r="AD2445" s="308" t="s">
        <v>2208</v>
      </c>
      <c r="AE2445" s="308" t="s">
        <v>2208</v>
      </c>
      <c r="AF2445" s="308" t="s">
        <v>2208</v>
      </c>
      <c r="AG2445" s="308" t="s">
        <v>2208</v>
      </c>
      <c r="AH2445" s="308" t="s">
        <v>2208</v>
      </c>
      <c r="AI2445" s="308" t="s">
        <v>2208</v>
      </c>
      <c r="AJ2445" s="308" t="s">
        <v>2208</v>
      </c>
      <c r="AK2445" s="308" t="s">
        <v>2208</v>
      </c>
    </row>
    <row r="2446" spans="3:37" x14ac:dyDescent="0.3">
      <c r="C2446" s="582" t="s">
        <v>2669</v>
      </c>
      <c r="D2446" s="308" t="s">
        <v>2208</v>
      </c>
      <c r="E2446" s="308" t="s">
        <v>2208</v>
      </c>
      <c r="F2446" s="308" t="s">
        <v>2208</v>
      </c>
      <c r="G2446" s="308" t="s">
        <v>2208</v>
      </c>
      <c r="H2446" s="308" t="s">
        <v>2208</v>
      </c>
      <c r="I2446" s="308" t="s">
        <v>2208</v>
      </c>
      <c r="J2446" s="308" t="s">
        <v>2208</v>
      </c>
      <c r="K2446" s="308" t="s">
        <v>2208</v>
      </c>
      <c r="L2446" s="308" t="s">
        <v>2208</v>
      </c>
      <c r="M2446" s="308" t="s">
        <v>2208</v>
      </c>
      <c r="N2446" s="308" t="s">
        <v>2208</v>
      </c>
      <c r="O2446" s="308" t="s">
        <v>2208</v>
      </c>
      <c r="P2446" s="308" t="s">
        <v>2208</v>
      </c>
      <c r="Q2446" s="308" t="s">
        <v>2208</v>
      </c>
      <c r="R2446" s="308" t="s">
        <v>2208</v>
      </c>
      <c r="S2446" s="308" t="s">
        <v>2208</v>
      </c>
      <c r="T2446" s="308" t="s">
        <v>2208</v>
      </c>
      <c r="U2446" s="308" t="s">
        <v>2208</v>
      </c>
      <c r="V2446" s="308" t="s">
        <v>2208</v>
      </c>
      <c r="W2446" s="308" t="s">
        <v>2208</v>
      </c>
      <c r="X2446" s="308" t="s">
        <v>2208</v>
      </c>
      <c r="Y2446" s="308" t="s">
        <v>2208</v>
      </c>
      <c r="Z2446" s="308" t="s">
        <v>2208</v>
      </c>
      <c r="AA2446" s="308" t="s">
        <v>2208</v>
      </c>
      <c r="AB2446" s="308" t="s">
        <v>2208</v>
      </c>
      <c r="AC2446" s="308" t="s">
        <v>2208</v>
      </c>
      <c r="AD2446" s="308" t="s">
        <v>2208</v>
      </c>
      <c r="AE2446" s="308" t="s">
        <v>2208</v>
      </c>
      <c r="AF2446" s="308" t="s">
        <v>2208</v>
      </c>
      <c r="AG2446" s="308" t="s">
        <v>2208</v>
      </c>
      <c r="AH2446" s="308" t="s">
        <v>2208</v>
      </c>
      <c r="AI2446" s="308" t="s">
        <v>2208</v>
      </c>
      <c r="AJ2446" s="308" t="s">
        <v>2208</v>
      </c>
      <c r="AK2446" s="308" t="s">
        <v>2208</v>
      </c>
    </row>
    <row r="2447" spans="3:37" x14ac:dyDescent="0.3">
      <c r="C2447" s="582" t="s">
        <v>2670</v>
      </c>
      <c r="D2447" s="308" t="s">
        <v>2208</v>
      </c>
      <c r="E2447" s="308" t="s">
        <v>2208</v>
      </c>
      <c r="F2447" s="308" t="s">
        <v>2208</v>
      </c>
      <c r="G2447" s="308" t="s">
        <v>2208</v>
      </c>
      <c r="H2447" s="308" t="s">
        <v>2208</v>
      </c>
      <c r="I2447" s="308" t="s">
        <v>2208</v>
      </c>
      <c r="J2447" s="308" t="s">
        <v>2208</v>
      </c>
      <c r="K2447" s="308" t="s">
        <v>2208</v>
      </c>
      <c r="L2447" s="308" t="s">
        <v>2208</v>
      </c>
      <c r="M2447" s="308" t="s">
        <v>2208</v>
      </c>
      <c r="N2447" s="308" t="s">
        <v>2208</v>
      </c>
      <c r="O2447" s="308" t="s">
        <v>2208</v>
      </c>
      <c r="P2447" s="308" t="s">
        <v>2208</v>
      </c>
      <c r="Q2447" s="308" t="s">
        <v>2208</v>
      </c>
      <c r="R2447" s="308" t="s">
        <v>2208</v>
      </c>
      <c r="S2447" s="308" t="s">
        <v>2208</v>
      </c>
      <c r="T2447" s="308" t="s">
        <v>2208</v>
      </c>
      <c r="U2447" s="308" t="s">
        <v>2208</v>
      </c>
      <c r="V2447" s="308" t="s">
        <v>2208</v>
      </c>
      <c r="W2447" s="308" t="s">
        <v>2208</v>
      </c>
      <c r="X2447" s="308" t="s">
        <v>2208</v>
      </c>
      <c r="Y2447" s="308" t="s">
        <v>2208</v>
      </c>
      <c r="Z2447" s="308" t="s">
        <v>2208</v>
      </c>
      <c r="AA2447" s="308" t="s">
        <v>2208</v>
      </c>
      <c r="AB2447" s="308" t="s">
        <v>2208</v>
      </c>
      <c r="AC2447" s="308" t="s">
        <v>2208</v>
      </c>
      <c r="AD2447" s="308" t="s">
        <v>2208</v>
      </c>
      <c r="AE2447" s="308" t="s">
        <v>2208</v>
      </c>
      <c r="AF2447" s="308" t="s">
        <v>2208</v>
      </c>
      <c r="AG2447" s="308" t="s">
        <v>2208</v>
      </c>
      <c r="AH2447" s="308" t="s">
        <v>2208</v>
      </c>
      <c r="AI2447" s="308" t="s">
        <v>2208</v>
      </c>
      <c r="AJ2447" s="308" t="s">
        <v>2208</v>
      </c>
      <c r="AK2447" s="308" t="s">
        <v>2208</v>
      </c>
    </row>
    <row r="2448" spans="3:37" x14ac:dyDescent="0.3">
      <c r="C2448" s="582" t="s">
        <v>2671</v>
      </c>
      <c r="D2448" s="308" t="s">
        <v>2208</v>
      </c>
      <c r="E2448" s="308" t="s">
        <v>2208</v>
      </c>
      <c r="F2448" s="308" t="s">
        <v>2208</v>
      </c>
      <c r="G2448" s="308" t="s">
        <v>2208</v>
      </c>
      <c r="H2448" s="308" t="s">
        <v>2208</v>
      </c>
      <c r="I2448" s="308" t="s">
        <v>2208</v>
      </c>
      <c r="J2448" s="308" t="s">
        <v>2208</v>
      </c>
      <c r="K2448" s="308" t="s">
        <v>2208</v>
      </c>
      <c r="L2448" s="308" t="s">
        <v>2208</v>
      </c>
      <c r="M2448" s="308" t="s">
        <v>2208</v>
      </c>
      <c r="N2448" s="308" t="s">
        <v>2208</v>
      </c>
      <c r="O2448" s="308" t="s">
        <v>2208</v>
      </c>
      <c r="P2448" s="308" t="s">
        <v>2208</v>
      </c>
      <c r="Q2448" s="308" t="s">
        <v>2208</v>
      </c>
      <c r="R2448" s="308" t="s">
        <v>2208</v>
      </c>
      <c r="S2448" s="308" t="s">
        <v>2208</v>
      </c>
      <c r="T2448" s="308" t="s">
        <v>2208</v>
      </c>
      <c r="U2448" s="308" t="s">
        <v>2208</v>
      </c>
      <c r="V2448" s="308" t="s">
        <v>2208</v>
      </c>
      <c r="W2448" s="308" t="s">
        <v>2208</v>
      </c>
      <c r="X2448" s="308" t="s">
        <v>2208</v>
      </c>
      <c r="Y2448" s="308" t="s">
        <v>2208</v>
      </c>
      <c r="Z2448" s="308" t="s">
        <v>2208</v>
      </c>
      <c r="AA2448" s="308" t="s">
        <v>2208</v>
      </c>
      <c r="AB2448" s="308" t="s">
        <v>2208</v>
      </c>
      <c r="AC2448" s="308" t="s">
        <v>2208</v>
      </c>
      <c r="AD2448" s="308" t="s">
        <v>2208</v>
      </c>
      <c r="AE2448" s="308" t="s">
        <v>2208</v>
      </c>
      <c r="AF2448" s="308" t="s">
        <v>2208</v>
      </c>
      <c r="AG2448" s="308" t="s">
        <v>2208</v>
      </c>
      <c r="AH2448" s="308" t="s">
        <v>2208</v>
      </c>
      <c r="AI2448" s="308" t="s">
        <v>2208</v>
      </c>
      <c r="AJ2448" s="308" t="s">
        <v>2208</v>
      </c>
      <c r="AK2448" s="308" t="s">
        <v>2208</v>
      </c>
    </row>
    <row r="2449" spans="3:37" x14ac:dyDescent="0.3">
      <c r="C2449" s="582" t="s">
        <v>2672</v>
      </c>
      <c r="D2449" s="308" t="s">
        <v>2208</v>
      </c>
      <c r="E2449" s="308" t="s">
        <v>2208</v>
      </c>
      <c r="F2449" s="308" t="s">
        <v>2208</v>
      </c>
      <c r="G2449" s="308" t="s">
        <v>2208</v>
      </c>
      <c r="H2449" s="308" t="s">
        <v>2208</v>
      </c>
      <c r="I2449" s="308" t="s">
        <v>2208</v>
      </c>
      <c r="J2449" s="308" t="s">
        <v>2208</v>
      </c>
      <c r="K2449" s="308" t="s">
        <v>2208</v>
      </c>
      <c r="L2449" s="308" t="s">
        <v>2208</v>
      </c>
      <c r="M2449" s="308" t="s">
        <v>2208</v>
      </c>
      <c r="N2449" s="308" t="s">
        <v>2208</v>
      </c>
      <c r="O2449" s="308" t="s">
        <v>2208</v>
      </c>
      <c r="P2449" s="308" t="s">
        <v>2208</v>
      </c>
      <c r="Q2449" s="308" t="s">
        <v>2208</v>
      </c>
      <c r="R2449" s="308" t="s">
        <v>2208</v>
      </c>
      <c r="S2449" s="308" t="s">
        <v>2208</v>
      </c>
      <c r="T2449" s="308" t="s">
        <v>2208</v>
      </c>
      <c r="U2449" s="308" t="s">
        <v>2208</v>
      </c>
      <c r="V2449" s="308" t="s">
        <v>2208</v>
      </c>
      <c r="W2449" s="308" t="s">
        <v>2208</v>
      </c>
      <c r="X2449" s="308" t="s">
        <v>2208</v>
      </c>
      <c r="Y2449" s="308" t="s">
        <v>2208</v>
      </c>
      <c r="Z2449" s="308" t="s">
        <v>2208</v>
      </c>
      <c r="AA2449" s="308" t="s">
        <v>2208</v>
      </c>
      <c r="AB2449" s="308" t="s">
        <v>2208</v>
      </c>
      <c r="AC2449" s="308" t="s">
        <v>2208</v>
      </c>
      <c r="AD2449" s="308" t="s">
        <v>2208</v>
      </c>
      <c r="AE2449" s="308" t="s">
        <v>2208</v>
      </c>
      <c r="AF2449" s="308" t="s">
        <v>2208</v>
      </c>
      <c r="AG2449" s="308" t="s">
        <v>2208</v>
      </c>
      <c r="AH2449" s="308" t="s">
        <v>2208</v>
      </c>
      <c r="AI2449" s="308" t="s">
        <v>2208</v>
      </c>
      <c r="AJ2449" s="308" t="s">
        <v>2208</v>
      </c>
      <c r="AK2449" s="308" t="s">
        <v>2208</v>
      </c>
    </row>
    <row r="2450" spans="3:37" x14ac:dyDescent="0.3">
      <c r="C2450" s="582" t="s">
        <v>2673</v>
      </c>
      <c r="D2450" s="308" t="s">
        <v>2208</v>
      </c>
      <c r="E2450" s="308" t="s">
        <v>2208</v>
      </c>
      <c r="F2450" s="308" t="s">
        <v>2208</v>
      </c>
      <c r="G2450" s="308" t="s">
        <v>2208</v>
      </c>
      <c r="H2450" s="308" t="s">
        <v>2208</v>
      </c>
      <c r="I2450" s="308" t="s">
        <v>2208</v>
      </c>
      <c r="J2450" s="308" t="s">
        <v>2208</v>
      </c>
      <c r="K2450" s="308" t="s">
        <v>2208</v>
      </c>
      <c r="L2450" s="308" t="s">
        <v>2208</v>
      </c>
      <c r="M2450" s="308" t="s">
        <v>2208</v>
      </c>
      <c r="N2450" s="308" t="s">
        <v>2208</v>
      </c>
      <c r="O2450" s="308" t="s">
        <v>2208</v>
      </c>
      <c r="P2450" s="308" t="s">
        <v>2208</v>
      </c>
      <c r="Q2450" s="308" t="s">
        <v>2208</v>
      </c>
      <c r="R2450" s="308" t="s">
        <v>2208</v>
      </c>
      <c r="S2450" s="308" t="s">
        <v>2208</v>
      </c>
      <c r="T2450" s="308" t="s">
        <v>2208</v>
      </c>
      <c r="U2450" s="308" t="s">
        <v>2208</v>
      </c>
      <c r="V2450" s="308" t="s">
        <v>2208</v>
      </c>
      <c r="W2450" s="308" t="s">
        <v>2208</v>
      </c>
      <c r="X2450" s="308" t="s">
        <v>2208</v>
      </c>
      <c r="Y2450" s="308" t="s">
        <v>2208</v>
      </c>
      <c r="Z2450" s="308" t="s">
        <v>2208</v>
      </c>
      <c r="AA2450" s="308" t="s">
        <v>2208</v>
      </c>
      <c r="AB2450" s="308" t="s">
        <v>2208</v>
      </c>
      <c r="AC2450" s="308" t="s">
        <v>2208</v>
      </c>
      <c r="AD2450" s="308" t="s">
        <v>2208</v>
      </c>
      <c r="AE2450" s="308" t="s">
        <v>2208</v>
      </c>
      <c r="AF2450" s="308" t="s">
        <v>2208</v>
      </c>
      <c r="AG2450" s="308" t="s">
        <v>2208</v>
      </c>
      <c r="AH2450" s="308" t="s">
        <v>2208</v>
      </c>
      <c r="AI2450" s="308" t="s">
        <v>2208</v>
      </c>
      <c r="AJ2450" s="308" t="s">
        <v>2208</v>
      </c>
      <c r="AK2450" s="308" t="s">
        <v>2208</v>
      </c>
    </row>
    <row r="2451" spans="3:37" x14ac:dyDescent="0.3">
      <c r="C2451" s="582" t="s">
        <v>2674</v>
      </c>
      <c r="D2451" s="308" t="s">
        <v>2208</v>
      </c>
      <c r="E2451" s="308" t="s">
        <v>2208</v>
      </c>
      <c r="F2451" s="308" t="s">
        <v>2208</v>
      </c>
      <c r="G2451" s="308" t="s">
        <v>2208</v>
      </c>
      <c r="H2451" s="308" t="s">
        <v>2208</v>
      </c>
      <c r="I2451" s="308" t="s">
        <v>2208</v>
      </c>
      <c r="J2451" s="308" t="s">
        <v>2208</v>
      </c>
      <c r="K2451" s="308" t="s">
        <v>2208</v>
      </c>
      <c r="L2451" s="308" t="s">
        <v>2208</v>
      </c>
      <c r="M2451" s="308" t="s">
        <v>2208</v>
      </c>
      <c r="N2451" s="308" t="s">
        <v>2208</v>
      </c>
      <c r="O2451" s="308" t="s">
        <v>2208</v>
      </c>
      <c r="P2451" s="308" t="s">
        <v>2208</v>
      </c>
      <c r="Q2451" s="308" t="s">
        <v>2208</v>
      </c>
      <c r="R2451" s="308" t="s">
        <v>2208</v>
      </c>
      <c r="S2451" s="308" t="s">
        <v>2208</v>
      </c>
      <c r="T2451" s="308" t="s">
        <v>2208</v>
      </c>
      <c r="U2451" s="308" t="s">
        <v>2208</v>
      </c>
      <c r="V2451" s="308" t="s">
        <v>2208</v>
      </c>
      <c r="W2451" s="308" t="s">
        <v>2208</v>
      </c>
      <c r="X2451" s="308" t="s">
        <v>2208</v>
      </c>
      <c r="Y2451" s="308" t="s">
        <v>2208</v>
      </c>
      <c r="Z2451" s="308" t="s">
        <v>2208</v>
      </c>
      <c r="AA2451" s="308" t="s">
        <v>2208</v>
      </c>
      <c r="AB2451" s="308" t="s">
        <v>2208</v>
      </c>
      <c r="AC2451" s="308" t="s">
        <v>2208</v>
      </c>
      <c r="AD2451" s="308" t="s">
        <v>2208</v>
      </c>
      <c r="AE2451" s="308" t="s">
        <v>2208</v>
      </c>
      <c r="AF2451" s="308" t="s">
        <v>2208</v>
      </c>
      <c r="AG2451" s="308" t="s">
        <v>2208</v>
      </c>
      <c r="AH2451" s="308" t="s">
        <v>2208</v>
      </c>
      <c r="AI2451" s="308" t="s">
        <v>2208</v>
      </c>
      <c r="AJ2451" s="308" t="s">
        <v>2208</v>
      </c>
      <c r="AK2451" s="308" t="s">
        <v>2208</v>
      </c>
    </row>
    <row r="2452" spans="3:37" x14ac:dyDescent="0.3">
      <c r="C2452" s="582" t="s">
        <v>2675</v>
      </c>
      <c r="D2452" s="308" t="s">
        <v>2208</v>
      </c>
      <c r="E2452" s="308" t="s">
        <v>2208</v>
      </c>
      <c r="F2452" s="308" t="s">
        <v>2208</v>
      </c>
      <c r="G2452" s="308" t="s">
        <v>2208</v>
      </c>
      <c r="H2452" s="308" t="s">
        <v>2208</v>
      </c>
      <c r="I2452" s="308" t="s">
        <v>2208</v>
      </c>
      <c r="J2452" s="308" t="s">
        <v>2208</v>
      </c>
      <c r="K2452" s="308" t="s">
        <v>2208</v>
      </c>
      <c r="L2452" s="308" t="s">
        <v>2208</v>
      </c>
      <c r="M2452" s="308" t="s">
        <v>2208</v>
      </c>
      <c r="N2452" s="308" t="s">
        <v>2208</v>
      </c>
      <c r="O2452" s="308" t="s">
        <v>2208</v>
      </c>
      <c r="P2452" s="308" t="s">
        <v>2208</v>
      </c>
      <c r="Q2452" s="308" t="s">
        <v>2208</v>
      </c>
      <c r="R2452" s="308" t="s">
        <v>2208</v>
      </c>
      <c r="S2452" s="308" t="s">
        <v>2208</v>
      </c>
      <c r="T2452" s="308" t="s">
        <v>2208</v>
      </c>
      <c r="U2452" s="308" t="s">
        <v>2208</v>
      </c>
      <c r="V2452" s="308" t="s">
        <v>2208</v>
      </c>
      <c r="W2452" s="308" t="s">
        <v>2208</v>
      </c>
      <c r="X2452" s="308" t="s">
        <v>2208</v>
      </c>
      <c r="Y2452" s="308" t="s">
        <v>2208</v>
      </c>
      <c r="Z2452" s="308" t="s">
        <v>2208</v>
      </c>
      <c r="AA2452" s="308" t="s">
        <v>2208</v>
      </c>
      <c r="AB2452" s="308" t="s">
        <v>2208</v>
      </c>
      <c r="AC2452" s="308" t="s">
        <v>2208</v>
      </c>
      <c r="AD2452" s="308" t="s">
        <v>2208</v>
      </c>
      <c r="AE2452" s="308" t="s">
        <v>2208</v>
      </c>
      <c r="AF2452" s="308" t="s">
        <v>2208</v>
      </c>
      <c r="AG2452" s="308" t="s">
        <v>2208</v>
      </c>
      <c r="AH2452" s="308" t="s">
        <v>2208</v>
      </c>
      <c r="AI2452" s="308" t="s">
        <v>2208</v>
      </c>
      <c r="AJ2452" s="308" t="s">
        <v>2208</v>
      </c>
      <c r="AK2452" s="308" t="s">
        <v>2208</v>
      </c>
    </row>
    <row r="2453" spans="3:37" x14ac:dyDescent="0.3">
      <c r="C2453" s="582" t="s">
        <v>2676</v>
      </c>
      <c r="D2453" s="308" t="s">
        <v>2208</v>
      </c>
      <c r="E2453" s="308" t="s">
        <v>2208</v>
      </c>
      <c r="F2453" s="308" t="s">
        <v>2208</v>
      </c>
      <c r="G2453" s="308" t="s">
        <v>2208</v>
      </c>
      <c r="H2453" s="308" t="s">
        <v>2208</v>
      </c>
      <c r="I2453" s="308" t="s">
        <v>2208</v>
      </c>
      <c r="J2453" s="308" t="s">
        <v>2208</v>
      </c>
      <c r="K2453" s="308" t="s">
        <v>2208</v>
      </c>
      <c r="L2453" s="308" t="s">
        <v>2208</v>
      </c>
      <c r="M2453" s="308" t="s">
        <v>2208</v>
      </c>
      <c r="N2453" s="308" t="s">
        <v>2208</v>
      </c>
      <c r="O2453" s="308" t="s">
        <v>2208</v>
      </c>
      <c r="P2453" s="308" t="s">
        <v>2208</v>
      </c>
      <c r="Q2453" s="308" t="s">
        <v>2208</v>
      </c>
      <c r="R2453" s="308" t="s">
        <v>2208</v>
      </c>
      <c r="S2453" s="308" t="s">
        <v>2208</v>
      </c>
      <c r="T2453" s="308" t="s">
        <v>2208</v>
      </c>
      <c r="U2453" s="308" t="s">
        <v>2208</v>
      </c>
      <c r="V2453" s="308" t="s">
        <v>2208</v>
      </c>
      <c r="W2453" s="308" t="s">
        <v>2208</v>
      </c>
      <c r="X2453" s="308" t="s">
        <v>2208</v>
      </c>
      <c r="Y2453" s="308" t="s">
        <v>2208</v>
      </c>
      <c r="Z2453" s="308" t="s">
        <v>2208</v>
      </c>
      <c r="AA2453" s="308" t="s">
        <v>2208</v>
      </c>
      <c r="AB2453" s="308" t="s">
        <v>2208</v>
      </c>
      <c r="AC2453" s="308" t="s">
        <v>2208</v>
      </c>
      <c r="AD2453" s="308" t="s">
        <v>2208</v>
      </c>
      <c r="AE2453" s="308" t="s">
        <v>2208</v>
      </c>
      <c r="AF2453" s="308" t="s">
        <v>2208</v>
      </c>
      <c r="AG2453" s="308" t="s">
        <v>2208</v>
      </c>
      <c r="AH2453" s="308" t="s">
        <v>2208</v>
      </c>
      <c r="AI2453" s="308" t="s">
        <v>2208</v>
      </c>
      <c r="AJ2453" s="308" t="s">
        <v>2208</v>
      </c>
      <c r="AK2453" s="308" t="s">
        <v>2208</v>
      </c>
    </row>
    <row r="2454" spans="3:37" x14ac:dyDescent="0.3">
      <c r="C2454" s="582" t="s">
        <v>2677</v>
      </c>
      <c r="D2454" s="308" t="s">
        <v>2208</v>
      </c>
      <c r="E2454" s="308" t="s">
        <v>2208</v>
      </c>
      <c r="F2454" s="308" t="s">
        <v>2208</v>
      </c>
      <c r="G2454" s="308" t="s">
        <v>2208</v>
      </c>
      <c r="H2454" s="308" t="s">
        <v>2208</v>
      </c>
      <c r="I2454" s="308" t="s">
        <v>2208</v>
      </c>
      <c r="J2454" s="308" t="s">
        <v>2208</v>
      </c>
      <c r="K2454" s="308" t="s">
        <v>2208</v>
      </c>
      <c r="L2454" s="308" t="s">
        <v>2208</v>
      </c>
      <c r="M2454" s="308" t="s">
        <v>2208</v>
      </c>
      <c r="N2454" s="308" t="s">
        <v>2208</v>
      </c>
      <c r="O2454" s="308" t="s">
        <v>2208</v>
      </c>
      <c r="P2454" s="308" t="s">
        <v>2208</v>
      </c>
      <c r="Q2454" s="308" t="s">
        <v>2208</v>
      </c>
      <c r="R2454" s="308" t="s">
        <v>2208</v>
      </c>
      <c r="S2454" s="308" t="s">
        <v>2208</v>
      </c>
      <c r="T2454" s="308" t="s">
        <v>2208</v>
      </c>
      <c r="U2454" s="308" t="s">
        <v>2208</v>
      </c>
      <c r="V2454" s="308" t="s">
        <v>2208</v>
      </c>
      <c r="W2454" s="308" t="s">
        <v>2208</v>
      </c>
      <c r="X2454" s="308" t="s">
        <v>2208</v>
      </c>
      <c r="Y2454" s="308" t="s">
        <v>2208</v>
      </c>
      <c r="Z2454" s="308" t="s">
        <v>2208</v>
      </c>
      <c r="AA2454" s="308" t="s">
        <v>2208</v>
      </c>
      <c r="AB2454" s="308" t="s">
        <v>2208</v>
      </c>
      <c r="AC2454" s="308" t="s">
        <v>2208</v>
      </c>
      <c r="AD2454" s="308" t="s">
        <v>2208</v>
      </c>
      <c r="AE2454" s="308" t="s">
        <v>2208</v>
      </c>
      <c r="AF2454" s="308" t="s">
        <v>2208</v>
      </c>
      <c r="AG2454" s="308" t="s">
        <v>2208</v>
      </c>
      <c r="AH2454" s="308" t="s">
        <v>2208</v>
      </c>
      <c r="AI2454" s="308" t="s">
        <v>2208</v>
      </c>
      <c r="AJ2454" s="308" t="s">
        <v>2208</v>
      </c>
      <c r="AK2454" s="308" t="s">
        <v>2208</v>
      </c>
    </row>
    <row r="2455" spans="3:37" x14ac:dyDescent="0.3">
      <c r="C2455" s="582" t="s">
        <v>2678</v>
      </c>
      <c r="D2455" s="308" t="s">
        <v>2208</v>
      </c>
      <c r="E2455" s="308" t="s">
        <v>2208</v>
      </c>
      <c r="F2455" s="308" t="s">
        <v>2208</v>
      </c>
      <c r="G2455" s="308" t="s">
        <v>2208</v>
      </c>
      <c r="H2455" s="308" t="s">
        <v>2208</v>
      </c>
      <c r="I2455" s="308" t="s">
        <v>2208</v>
      </c>
      <c r="J2455" s="308" t="s">
        <v>2208</v>
      </c>
      <c r="K2455" s="308" t="s">
        <v>2208</v>
      </c>
      <c r="L2455" s="308" t="s">
        <v>2208</v>
      </c>
      <c r="M2455" s="308" t="s">
        <v>2208</v>
      </c>
      <c r="N2455" s="308" t="s">
        <v>2208</v>
      </c>
      <c r="O2455" s="308" t="s">
        <v>2208</v>
      </c>
      <c r="P2455" s="308" t="s">
        <v>2208</v>
      </c>
      <c r="Q2455" s="308" t="s">
        <v>2208</v>
      </c>
      <c r="R2455" s="308" t="s">
        <v>2208</v>
      </c>
      <c r="S2455" s="308" t="s">
        <v>2208</v>
      </c>
      <c r="T2455" s="308" t="s">
        <v>2208</v>
      </c>
      <c r="U2455" s="308" t="s">
        <v>2208</v>
      </c>
      <c r="V2455" s="308" t="s">
        <v>2208</v>
      </c>
      <c r="W2455" s="308" t="s">
        <v>2208</v>
      </c>
      <c r="X2455" s="308" t="s">
        <v>2208</v>
      </c>
      <c r="Y2455" s="308" t="s">
        <v>2208</v>
      </c>
      <c r="Z2455" s="308" t="s">
        <v>2208</v>
      </c>
      <c r="AA2455" s="308" t="s">
        <v>2208</v>
      </c>
      <c r="AB2455" s="308" t="s">
        <v>2208</v>
      </c>
      <c r="AC2455" s="308" t="s">
        <v>2208</v>
      </c>
      <c r="AD2455" s="308" t="s">
        <v>2208</v>
      </c>
      <c r="AE2455" s="308" t="s">
        <v>2208</v>
      </c>
      <c r="AF2455" s="308" t="s">
        <v>2208</v>
      </c>
      <c r="AG2455" s="308" t="s">
        <v>2208</v>
      </c>
      <c r="AH2455" s="308" t="s">
        <v>2208</v>
      </c>
      <c r="AI2455" s="308" t="s">
        <v>2208</v>
      </c>
      <c r="AJ2455" s="308" t="s">
        <v>2208</v>
      </c>
      <c r="AK2455" s="308" t="s">
        <v>2208</v>
      </c>
    </row>
    <row r="2456" spans="3:37" x14ac:dyDescent="0.3">
      <c r="C2456" s="582" t="s">
        <v>2679</v>
      </c>
      <c r="D2456" s="308" t="s">
        <v>2208</v>
      </c>
      <c r="E2456" s="308" t="s">
        <v>2208</v>
      </c>
      <c r="F2456" s="308" t="s">
        <v>2208</v>
      </c>
      <c r="G2456" s="308" t="s">
        <v>2208</v>
      </c>
      <c r="H2456" s="308" t="s">
        <v>2208</v>
      </c>
      <c r="I2456" s="308" t="s">
        <v>2208</v>
      </c>
      <c r="J2456" s="308" t="s">
        <v>2208</v>
      </c>
      <c r="K2456" s="308" t="s">
        <v>2208</v>
      </c>
      <c r="L2456" s="308" t="s">
        <v>2208</v>
      </c>
      <c r="M2456" s="308" t="s">
        <v>2208</v>
      </c>
      <c r="N2456" s="308" t="s">
        <v>2208</v>
      </c>
      <c r="O2456" s="308" t="s">
        <v>2208</v>
      </c>
      <c r="P2456" s="308" t="s">
        <v>2208</v>
      </c>
      <c r="Q2456" s="308" t="s">
        <v>2208</v>
      </c>
      <c r="R2456" s="308" t="s">
        <v>2208</v>
      </c>
      <c r="S2456" s="308" t="s">
        <v>2208</v>
      </c>
      <c r="T2456" s="308" t="s">
        <v>2208</v>
      </c>
      <c r="U2456" s="308" t="s">
        <v>2208</v>
      </c>
      <c r="V2456" s="308" t="s">
        <v>2208</v>
      </c>
      <c r="W2456" s="308" t="s">
        <v>2208</v>
      </c>
      <c r="X2456" s="308" t="s">
        <v>2208</v>
      </c>
      <c r="Y2456" s="308" t="s">
        <v>2208</v>
      </c>
      <c r="Z2456" s="308" t="s">
        <v>2208</v>
      </c>
      <c r="AA2456" s="308" t="s">
        <v>2208</v>
      </c>
      <c r="AB2456" s="308" t="s">
        <v>2208</v>
      </c>
      <c r="AC2456" s="308" t="s">
        <v>2208</v>
      </c>
      <c r="AD2456" s="308" t="s">
        <v>2208</v>
      </c>
      <c r="AE2456" s="308" t="s">
        <v>2208</v>
      </c>
      <c r="AF2456" s="308" t="s">
        <v>2208</v>
      </c>
      <c r="AG2456" s="308" t="s">
        <v>2208</v>
      </c>
      <c r="AH2456" s="308" t="s">
        <v>2208</v>
      </c>
      <c r="AI2456" s="308" t="s">
        <v>2208</v>
      </c>
      <c r="AJ2456" s="308" t="s">
        <v>2208</v>
      </c>
      <c r="AK2456" s="308" t="s">
        <v>2208</v>
      </c>
    </row>
    <row r="2457" spans="3:37" x14ac:dyDescent="0.3">
      <c r="C2457" s="582" t="s">
        <v>2680</v>
      </c>
      <c r="D2457" s="308" t="s">
        <v>2208</v>
      </c>
      <c r="E2457" s="308" t="s">
        <v>2208</v>
      </c>
      <c r="F2457" s="308" t="s">
        <v>2208</v>
      </c>
      <c r="G2457" s="308" t="s">
        <v>2208</v>
      </c>
      <c r="H2457" s="308" t="s">
        <v>2208</v>
      </c>
      <c r="I2457" s="308" t="s">
        <v>2208</v>
      </c>
      <c r="J2457" s="308" t="s">
        <v>2208</v>
      </c>
      <c r="K2457" s="308" t="s">
        <v>2208</v>
      </c>
      <c r="L2457" s="308" t="s">
        <v>2208</v>
      </c>
      <c r="M2457" s="308" t="s">
        <v>2208</v>
      </c>
      <c r="N2457" s="308" t="s">
        <v>2208</v>
      </c>
      <c r="O2457" s="308" t="s">
        <v>2208</v>
      </c>
      <c r="P2457" s="308" t="s">
        <v>2208</v>
      </c>
      <c r="Q2457" s="308" t="s">
        <v>2208</v>
      </c>
      <c r="R2457" s="308" t="s">
        <v>2208</v>
      </c>
      <c r="S2457" s="308" t="s">
        <v>2208</v>
      </c>
      <c r="T2457" s="308" t="s">
        <v>2208</v>
      </c>
      <c r="U2457" s="308" t="s">
        <v>2208</v>
      </c>
      <c r="V2457" s="308" t="s">
        <v>2208</v>
      </c>
      <c r="W2457" s="308" t="s">
        <v>2208</v>
      </c>
      <c r="X2457" s="308" t="s">
        <v>2208</v>
      </c>
      <c r="Y2457" s="308" t="s">
        <v>2208</v>
      </c>
      <c r="Z2457" s="308" t="s">
        <v>2208</v>
      </c>
      <c r="AA2457" s="308" t="s">
        <v>2208</v>
      </c>
      <c r="AB2457" s="308" t="s">
        <v>2208</v>
      </c>
      <c r="AC2457" s="308" t="s">
        <v>2208</v>
      </c>
      <c r="AD2457" s="308" t="s">
        <v>2208</v>
      </c>
      <c r="AE2457" s="308" t="s">
        <v>2208</v>
      </c>
      <c r="AF2457" s="308" t="s">
        <v>2208</v>
      </c>
      <c r="AG2457" s="308" t="s">
        <v>2208</v>
      </c>
      <c r="AH2457" s="308" t="s">
        <v>2208</v>
      </c>
      <c r="AI2457" s="308" t="s">
        <v>2208</v>
      </c>
      <c r="AJ2457" s="308" t="s">
        <v>2208</v>
      </c>
      <c r="AK2457" s="308" t="s">
        <v>2208</v>
      </c>
    </row>
    <row r="2458" spans="3:37" x14ac:dyDescent="0.3">
      <c r="C2458" s="582" t="s">
        <v>2681</v>
      </c>
      <c r="D2458" s="308" t="s">
        <v>2208</v>
      </c>
      <c r="E2458" s="308" t="s">
        <v>2208</v>
      </c>
      <c r="F2458" s="308" t="s">
        <v>2208</v>
      </c>
      <c r="G2458" s="308" t="s">
        <v>2208</v>
      </c>
      <c r="H2458" s="308" t="s">
        <v>2208</v>
      </c>
      <c r="I2458" s="308" t="s">
        <v>2208</v>
      </c>
      <c r="J2458" s="308" t="s">
        <v>2208</v>
      </c>
      <c r="K2458" s="308" t="s">
        <v>2208</v>
      </c>
      <c r="L2458" s="308" t="s">
        <v>2208</v>
      </c>
      <c r="M2458" s="308" t="s">
        <v>2208</v>
      </c>
      <c r="N2458" s="308" t="s">
        <v>2208</v>
      </c>
      <c r="O2458" s="308" t="s">
        <v>2208</v>
      </c>
      <c r="P2458" s="308" t="s">
        <v>2208</v>
      </c>
      <c r="Q2458" s="308" t="s">
        <v>2208</v>
      </c>
      <c r="R2458" s="308" t="s">
        <v>2208</v>
      </c>
      <c r="S2458" s="308" t="s">
        <v>2208</v>
      </c>
      <c r="T2458" s="308" t="s">
        <v>2208</v>
      </c>
      <c r="U2458" s="308" t="s">
        <v>2208</v>
      </c>
      <c r="V2458" s="308" t="s">
        <v>2208</v>
      </c>
      <c r="W2458" s="308" t="s">
        <v>2208</v>
      </c>
      <c r="X2458" s="308" t="s">
        <v>2208</v>
      </c>
      <c r="Y2458" s="308" t="s">
        <v>2208</v>
      </c>
      <c r="Z2458" s="308" t="s">
        <v>2208</v>
      </c>
      <c r="AA2458" s="308" t="s">
        <v>2208</v>
      </c>
      <c r="AB2458" s="308" t="s">
        <v>2208</v>
      </c>
      <c r="AC2458" s="308" t="s">
        <v>2208</v>
      </c>
      <c r="AD2458" s="308" t="s">
        <v>2208</v>
      </c>
      <c r="AE2458" s="308" t="s">
        <v>2208</v>
      </c>
      <c r="AF2458" s="308" t="s">
        <v>2208</v>
      </c>
      <c r="AG2458" s="308" t="s">
        <v>2208</v>
      </c>
      <c r="AH2458" s="308" t="s">
        <v>2208</v>
      </c>
      <c r="AI2458" s="308" t="s">
        <v>2208</v>
      </c>
      <c r="AJ2458" s="308" t="s">
        <v>2208</v>
      </c>
      <c r="AK2458" s="308" t="s">
        <v>2208</v>
      </c>
    </row>
    <row r="2459" spans="3:37" x14ac:dyDescent="0.3">
      <c r="C2459" s="582" t="s">
        <v>2682</v>
      </c>
      <c r="D2459" s="308" t="s">
        <v>2208</v>
      </c>
      <c r="E2459" s="308" t="s">
        <v>2208</v>
      </c>
      <c r="F2459" s="308" t="s">
        <v>2208</v>
      </c>
      <c r="G2459" s="308" t="s">
        <v>2208</v>
      </c>
      <c r="H2459" s="308" t="s">
        <v>2208</v>
      </c>
      <c r="I2459" s="308" t="s">
        <v>2208</v>
      </c>
      <c r="J2459" s="308" t="s">
        <v>2208</v>
      </c>
      <c r="K2459" s="308" t="s">
        <v>2208</v>
      </c>
      <c r="L2459" s="308" t="s">
        <v>2208</v>
      </c>
      <c r="M2459" s="308" t="s">
        <v>2208</v>
      </c>
      <c r="N2459" s="308" t="s">
        <v>2208</v>
      </c>
      <c r="O2459" s="308" t="s">
        <v>2208</v>
      </c>
      <c r="P2459" s="308" t="s">
        <v>2208</v>
      </c>
      <c r="Q2459" s="308" t="s">
        <v>2208</v>
      </c>
      <c r="R2459" s="308" t="s">
        <v>2208</v>
      </c>
      <c r="S2459" s="308" t="s">
        <v>2208</v>
      </c>
      <c r="T2459" s="308" t="s">
        <v>2208</v>
      </c>
      <c r="U2459" s="308" t="s">
        <v>2208</v>
      </c>
      <c r="V2459" s="308" t="s">
        <v>2208</v>
      </c>
      <c r="W2459" s="308" t="s">
        <v>2208</v>
      </c>
      <c r="X2459" s="308" t="s">
        <v>2208</v>
      </c>
      <c r="Y2459" s="308" t="s">
        <v>2208</v>
      </c>
      <c r="Z2459" s="308" t="s">
        <v>2208</v>
      </c>
      <c r="AA2459" s="308" t="s">
        <v>2208</v>
      </c>
      <c r="AB2459" s="308" t="s">
        <v>2208</v>
      </c>
      <c r="AC2459" s="308" t="s">
        <v>2208</v>
      </c>
      <c r="AD2459" s="308" t="s">
        <v>2208</v>
      </c>
      <c r="AE2459" s="308" t="s">
        <v>2208</v>
      </c>
      <c r="AF2459" s="308" t="s">
        <v>2208</v>
      </c>
      <c r="AG2459" s="308" t="s">
        <v>2208</v>
      </c>
      <c r="AH2459" s="308" t="s">
        <v>2208</v>
      </c>
      <c r="AI2459" s="308" t="s">
        <v>2208</v>
      </c>
      <c r="AJ2459" s="308" t="s">
        <v>2208</v>
      </c>
      <c r="AK2459" s="308" t="s">
        <v>2208</v>
      </c>
    </row>
    <row r="2460" spans="3:37" x14ac:dyDescent="0.3">
      <c r="C2460" s="582" t="s">
        <v>2683</v>
      </c>
      <c r="D2460" s="308" t="s">
        <v>2208</v>
      </c>
      <c r="E2460" s="308" t="s">
        <v>2208</v>
      </c>
      <c r="F2460" s="308" t="s">
        <v>2208</v>
      </c>
      <c r="G2460" s="308" t="s">
        <v>2208</v>
      </c>
      <c r="H2460" s="308" t="s">
        <v>2208</v>
      </c>
      <c r="I2460" s="308" t="s">
        <v>2208</v>
      </c>
      <c r="J2460" s="308" t="s">
        <v>2208</v>
      </c>
      <c r="K2460" s="308" t="s">
        <v>2208</v>
      </c>
      <c r="L2460" s="308" t="s">
        <v>2208</v>
      </c>
      <c r="M2460" s="308" t="s">
        <v>2208</v>
      </c>
      <c r="N2460" s="308" t="s">
        <v>2208</v>
      </c>
      <c r="O2460" s="308" t="s">
        <v>2208</v>
      </c>
      <c r="P2460" s="308" t="s">
        <v>2208</v>
      </c>
      <c r="Q2460" s="308" t="s">
        <v>2208</v>
      </c>
      <c r="R2460" s="308" t="s">
        <v>2208</v>
      </c>
      <c r="S2460" s="308" t="s">
        <v>2208</v>
      </c>
      <c r="T2460" s="308" t="s">
        <v>2208</v>
      </c>
      <c r="U2460" s="308" t="s">
        <v>2208</v>
      </c>
      <c r="V2460" s="308" t="s">
        <v>2208</v>
      </c>
      <c r="W2460" s="308" t="s">
        <v>2208</v>
      </c>
      <c r="X2460" s="308" t="s">
        <v>2208</v>
      </c>
      <c r="Y2460" s="308" t="s">
        <v>2208</v>
      </c>
      <c r="Z2460" s="308" t="s">
        <v>2208</v>
      </c>
      <c r="AA2460" s="308" t="s">
        <v>2208</v>
      </c>
      <c r="AB2460" s="308" t="s">
        <v>2208</v>
      </c>
      <c r="AC2460" s="308" t="s">
        <v>2208</v>
      </c>
      <c r="AD2460" s="308" t="s">
        <v>2208</v>
      </c>
      <c r="AE2460" s="308" t="s">
        <v>2208</v>
      </c>
      <c r="AF2460" s="308" t="s">
        <v>2208</v>
      </c>
      <c r="AG2460" s="308" t="s">
        <v>2208</v>
      </c>
      <c r="AH2460" s="308" t="s">
        <v>2208</v>
      </c>
      <c r="AI2460" s="308" t="s">
        <v>2208</v>
      </c>
      <c r="AJ2460" s="308" t="s">
        <v>2208</v>
      </c>
      <c r="AK2460" s="308" t="s">
        <v>2208</v>
      </c>
    </row>
    <row r="2461" spans="3:37" x14ac:dyDescent="0.3">
      <c r="C2461" s="582" t="s">
        <v>2684</v>
      </c>
      <c r="D2461" s="308" t="s">
        <v>2208</v>
      </c>
      <c r="E2461" s="308" t="s">
        <v>2208</v>
      </c>
      <c r="F2461" s="308" t="s">
        <v>2208</v>
      </c>
      <c r="G2461" s="308" t="s">
        <v>2208</v>
      </c>
      <c r="H2461" s="308" t="s">
        <v>2208</v>
      </c>
      <c r="I2461" s="308" t="s">
        <v>2208</v>
      </c>
      <c r="J2461" s="308" t="s">
        <v>2208</v>
      </c>
      <c r="K2461" s="308" t="s">
        <v>2208</v>
      </c>
      <c r="L2461" s="308" t="s">
        <v>2208</v>
      </c>
      <c r="M2461" s="308" t="s">
        <v>2208</v>
      </c>
      <c r="N2461" s="308" t="s">
        <v>2208</v>
      </c>
      <c r="O2461" s="308" t="s">
        <v>2208</v>
      </c>
      <c r="P2461" s="308" t="s">
        <v>2208</v>
      </c>
      <c r="Q2461" s="308" t="s">
        <v>2208</v>
      </c>
      <c r="R2461" s="308" t="s">
        <v>2208</v>
      </c>
      <c r="S2461" s="308" t="s">
        <v>2208</v>
      </c>
      <c r="T2461" s="308" t="s">
        <v>2208</v>
      </c>
      <c r="U2461" s="308" t="s">
        <v>2208</v>
      </c>
      <c r="V2461" s="308" t="s">
        <v>2208</v>
      </c>
      <c r="W2461" s="308" t="s">
        <v>2208</v>
      </c>
      <c r="X2461" s="308" t="s">
        <v>2208</v>
      </c>
      <c r="Y2461" s="308" t="s">
        <v>2208</v>
      </c>
      <c r="Z2461" s="308" t="s">
        <v>2208</v>
      </c>
      <c r="AA2461" s="308" t="s">
        <v>2208</v>
      </c>
      <c r="AB2461" s="308" t="s">
        <v>2208</v>
      </c>
      <c r="AC2461" s="308" t="s">
        <v>2208</v>
      </c>
      <c r="AD2461" s="308" t="s">
        <v>2208</v>
      </c>
      <c r="AE2461" s="308" t="s">
        <v>2208</v>
      </c>
      <c r="AF2461" s="308" t="s">
        <v>2208</v>
      </c>
      <c r="AG2461" s="308" t="s">
        <v>2208</v>
      </c>
      <c r="AH2461" s="308" t="s">
        <v>2208</v>
      </c>
      <c r="AI2461" s="308" t="s">
        <v>2208</v>
      </c>
      <c r="AJ2461" s="308" t="s">
        <v>2208</v>
      </c>
      <c r="AK2461" s="308" t="s">
        <v>2208</v>
      </c>
    </row>
    <row r="2462" spans="3:37" x14ac:dyDescent="0.3">
      <c r="C2462" s="582" t="s">
        <v>2685</v>
      </c>
      <c r="D2462" s="308" t="s">
        <v>2208</v>
      </c>
      <c r="E2462" s="308" t="s">
        <v>2208</v>
      </c>
      <c r="F2462" s="308" t="s">
        <v>2208</v>
      </c>
      <c r="G2462" s="308" t="s">
        <v>2208</v>
      </c>
      <c r="H2462" s="308" t="s">
        <v>2208</v>
      </c>
      <c r="I2462" s="308" t="s">
        <v>2208</v>
      </c>
      <c r="J2462" s="308" t="s">
        <v>2208</v>
      </c>
      <c r="K2462" s="308" t="s">
        <v>2208</v>
      </c>
      <c r="L2462" s="308" t="s">
        <v>2208</v>
      </c>
      <c r="M2462" s="308" t="s">
        <v>2208</v>
      </c>
      <c r="N2462" s="308" t="s">
        <v>2208</v>
      </c>
      <c r="O2462" s="308" t="s">
        <v>2208</v>
      </c>
      <c r="P2462" s="308" t="s">
        <v>2208</v>
      </c>
      <c r="Q2462" s="308" t="s">
        <v>2208</v>
      </c>
      <c r="R2462" s="308" t="s">
        <v>2208</v>
      </c>
      <c r="S2462" s="308" t="s">
        <v>2208</v>
      </c>
      <c r="T2462" s="308" t="s">
        <v>2208</v>
      </c>
      <c r="U2462" s="308" t="s">
        <v>2208</v>
      </c>
      <c r="V2462" s="308" t="s">
        <v>2208</v>
      </c>
      <c r="W2462" s="308" t="s">
        <v>2208</v>
      </c>
      <c r="X2462" s="308" t="s">
        <v>2208</v>
      </c>
      <c r="Y2462" s="308" t="s">
        <v>2208</v>
      </c>
      <c r="Z2462" s="308" t="s">
        <v>2208</v>
      </c>
      <c r="AA2462" s="308" t="s">
        <v>2208</v>
      </c>
      <c r="AB2462" s="308" t="s">
        <v>2208</v>
      </c>
      <c r="AC2462" s="308" t="s">
        <v>2208</v>
      </c>
      <c r="AD2462" s="308" t="s">
        <v>2208</v>
      </c>
      <c r="AE2462" s="308" t="s">
        <v>2208</v>
      </c>
      <c r="AF2462" s="308" t="s">
        <v>2208</v>
      </c>
      <c r="AG2462" s="308" t="s">
        <v>2208</v>
      </c>
      <c r="AH2462" s="308" t="s">
        <v>2208</v>
      </c>
      <c r="AI2462" s="308" t="s">
        <v>2208</v>
      </c>
      <c r="AJ2462" s="308" t="s">
        <v>2208</v>
      </c>
      <c r="AK2462" s="308" t="s">
        <v>2208</v>
      </c>
    </row>
    <row r="2463" spans="3:37" x14ac:dyDescent="0.3">
      <c r="C2463" s="582" t="s">
        <v>2686</v>
      </c>
      <c r="D2463" s="308" t="s">
        <v>2208</v>
      </c>
      <c r="E2463" s="308" t="s">
        <v>2208</v>
      </c>
      <c r="F2463" s="308" t="s">
        <v>2208</v>
      </c>
      <c r="G2463" s="308" t="s">
        <v>2208</v>
      </c>
      <c r="H2463" s="308" t="s">
        <v>2208</v>
      </c>
      <c r="I2463" s="308" t="s">
        <v>2208</v>
      </c>
      <c r="J2463" s="308" t="s">
        <v>2208</v>
      </c>
      <c r="K2463" s="308" t="s">
        <v>2208</v>
      </c>
      <c r="L2463" s="308" t="s">
        <v>2208</v>
      </c>
      <c r="M2463" s="308" t="s">
        <v>2208</v>
      </c>
      <c r="N2463" s="308" t="s">
        <v>2208</v>
      </c>
      <c r="O2463" s="308" t="s">
        <v>2208</v>
      </c>
      <c r="P2463" s="308" t="s">
        <v>2208</v>
      </c>
      <c r="Q2463" s="308" t="s">
        <v>2208</v>
      </c>
      <c r="R2463" s="308" t="s">
        <v>2208</v>
      </c>
      <c r="S2463" s="308" t="s">
        <v>2208</v>
      </c>
      <c r="T2463" s="308" t="s">
        <v>2208</v>
      </c>
      <c r="U2463" s="308" t="s">
        <v>2208</v>
      </c>
      <c r="V2463" s="308" t="s">
        <v>2208</v>
      </c>
      <c r="W2463" s="308" t="s">
        <v>2208</v>
      </c>
      <c r="X2463" s="308" t="s">
        <v>2208</v>
      </c>
      <c r="Y2463" s="308" t="s">
        <v>2208</v>
      </c>
      <c r="Z2463" s="308" t="s">
        <v>2208</v>
      </c>
      <c r="AA2463" s="308" t="s">
        <v>2208</v>
      </c>
      <c r="AB2463" s="308" t="s">
        <v>2208</v>
      </c>
      <c r="AC2463" s="308" t="s">
        <v>2208</v>
      </c>
      <c r="AD2463" s="308" t="s">
        <v>2208</v>
      </c>
      <c r="AE2463" s="308" t="s">
        <v>2208</v>
      </c>
      <c r="AF2463" s="308" t="s">
        <v>2208</v>
      </c>
      <c r="AG2463" s="308" t="s">
        <v>2208</v>
      </c>
      <c r="AH2463" s="308" t="s">
        <v>2208</v>
      </c>
      <c r="AI2463" s="308" t="s">
        <v>2208</v>
      </c>
      <c r="AJ2463" s="308" t="s">
        <v>2208</v>
      </c>
      <c r="AK2463" s="308" t="s">
        <v>2208</v>
      </c>
    </row>
    <row r="2464" spans="3:37" x14ac:dyDescent="0.3">
      <c r="C2464" s="582" t="s">
        <v>2687</v>
      </c>
      <c r="D2464" s="308" t="s">
        <v>2208</v>
      </c>
      <c r="E2464" s="308" t="s">
        <v>2208</v>
      </c>
      <c r="F2464" s="308" t="s">
        <v>2208</v>
      </c>
      <c r="G2464" s="308" t="s">
        <v>2208</v>
      </c>
      <c r="H2464" s="308" t="s">
        <v>2208</v>
      </c>
      <c r="I2464" s="308" t="s">
        <v>2208</v>
      </c>
      <c r="J2464" s="308" t="s">
        <v>2208</v>
      </c>
      <c r="K2464" s="308" t="s">
        <v>2208</v>
      </c>
      <c r="L2464" s="308" t="s">
        <v>2208</v>
      </c>
      <c r="M2464" s="308" t="s">
        <v>2208</v>
      </c>
      <c r="N2464" s="308" t="s">
        <v>2208</v>
      </c>
      <c r="O2464" s="308" t="s">
        <v>2208</v>
      </c>
      <c r="P2464" s="308" t="s">
        <v>2208</v>
      </c>
      <c r="Q2464" s="308" t="s">
        <v>2208</v>
      </c>
      <c r="R2464" s="308" t="s">
        <v>2208</v>
      </c>
      <c r="S2464" s="308" t="s">
        <v>2208</v>
      </c>
      <c r="T2464" s="308" t="s">
        <v>2208</v>
      </c>
      <c r="U2464" s="308" t="s">
        <v>2208</v>
      </c>
      <c r="V2464" s="308" t="s">
        <v>2208</v>
      </c>
      <c r="W2464" s="308" t="s">
        <v>2208</v>
      </c>
      <c r="X2464" s="308" t="s">
        <v>2208</v>
      </c>
      <c r="Y2464" s="308" t="s">
        <v>2208</v>
      </c>
      <c r="Z2464" s="308" t="s">
        <v>2208</v>
      </c>
      <c r="AA2464" s="308" t="s">
        <v>2208</v>
      </c>
      <c r="AB2464" s="308" t="s">
        <v>2208</v>
      </c>
      <c r="AC2464" s="308" t="s">
        <v>2208</v>
      </c>
      <c r="AD2464" s="308" t="s">
        <v>2208</v>
      </c>
      <c r="AE2464" s="308" t="s">
        <v>2208</v>
      </c>
      <c r="AF2464" s="308" t="s">
        <v>2208</v>
      </c>
      <c r="AG2464" s="308" t="s">
        <v>2208</v>
      </c>
      <c r="AH2464" s="308" t="s">
        <v>2208</v>
      </c>
      <c r="AI2464" s="308" t="s">
        <v>2208</v>
      </c>
      <c r="AJ2464" s="308" t="s">
        <v>2208</v>
      </c>
      <c r="AK2464" s="308" t="s">
        <v>2208</v>
      </c>
    </row>
    <row r="2465" spans="3:37" x14ac:dyDescent="0.3">
      <c r="C2465" s="582" t="s">
        <v>2688</v>
      </c>
      <c r="D2465" s="308" t="s">
        <v>2208</v>
      </c>
      <c r="E2465" s="308" t="s">
        <v>2208</v>
      </c>
      <c r="F2465" s="308" t="s">
        <v>2208</v>
      </c>
      <c r="G2465" s="308" t="s">
        <v>2208</v>
      </c>
      <c r="H2465" s="308" t="s">
        <v>2208</v>
      </c>
      <c r="I2465" s="308" t="s">
        <v>2208</v>
      </c>
      <c r="J2465" s="308" t="s">
        <v>2208</v>
      </c>
      <c r="K2465" s="308" t="s">
        <v>2208</v>
      </c>
      <c r="L2465" s="308" t="s">
        <v>2208</v>
      </c>
      <c r="M2465" s="308" t="s">
        <v>2208</v>
      </c>
      <c r="N2465" s="308" t="s">
        <v>2208</v>
      </c>
      <c r="O2465" s="308" t="s">
        <v>2208</v>
      </c>
      <c r="P2465" s="308" t="s">
        <v>2208</v>
      </c>
      <c r="Q2465" s="308" t="s">
        <v>2208</v>
      </c>
      <c r="R2465" s="308" t="s">
        <v>2208</v>
      </c>
      <c r="S2465" s="308" t="s">
        <v>2208</v>
      </c>
      <c r="T2465" s="308" t="s">
        <v>2208</v>
      </c>
      <c r="U2465" s="308" t="s">
        <v>2208</v>
      </c>
      <c r="V2465" s="308" t="s">
        <v>2208</v>
      </c>
      <c r="W2465" s="308" t="s">
        <v>2208</v>
      </c>
      <c r="X2465" s="308" t="s">
        <v>2208</v>
      </c>
      <c r="Y2465" s="308" t="s">
        <v>2208</v>
      </c>
      <c r="Z2465" s="308" t="s">
        <v>2208</v>
      </c>
      <c r="AA2465" s="308" t="s">
        <v>2208</v>
      </c>
      <c r="AB2465" s="308" t="s">
        <v>2208</v>
      </c>
      <c r="AC2465" s="308" t="s">
        <v>2208</v>
      </c>
      <c r="AD2465" s="308" t="s">
        <v>2208</v>
      </c>
      <c r="AE2465" s="308" t="s">
        <v>2208</v>
      </c>
      <c r="AF2465" s="308" t="s">
        <v>2208</v>
      </c>
      <c r="AG2465" s="308" t="s">
        <v>2208</v>
      </c>
      <c r="AH2465" s="308" t="s">
        <v>2208</v>
      </c>
      <c r="AI2465" s="308" t="s">
        <v>2208</v>
      </c>
      <c r="AJ2465" s="308" t="s">
        <v>2208</v>
      </c>
      <c r="AK2465" s="308" t="s">
        <v>2208</v>
      </c>
    </row>
    <row r="2466" spans="3:37" x14ac:dyDescent="0.3">
      <c r="C2466" s="582" t="s">
        <v>2689</v>
      </c>
      <c r="D2466" s="308" t="s">
        <v>2208</v>
      </c>
      <c r="E2466" s="308" t="s">
        <v>2208</v>
      </c>
      <c r="F2466" s="308" t="s">
        <v>2208</v>
      </c>
      <c r="G2466" s="308" t="s">
        <v>2208</v>
      </c>
      <c r="H2466" s="308" t="s">
        <v>2208</v>
      </c>
      <c r="I2466" s="308" t="s">
        <v>2208</v>
      </c>
      <c r="J2466" s="308" t="s">
        <v>2208</v>
      </c>
      <c r="K2466" s="308" t="s">
        <v>2208</v>
      </c>
      <c r="L2466" s="308" t="s">
        <v>2208</v>
      </c>
      <c r="M2466" s="308" t="s">
        <v>2208</v>
      </c>
      <c r="N2466" s="308" t="s">
        <v>2208</v>
      </c>
      <c r="O2466" s="308" t="s">
        <v>2208</v>
      </c>
      <c r="P2466" s="308" t="s">
        <v>2208</v>
      </c>
      <c r="Q2466" s="308" t="s">
        <v>2208</v>
      </c>
      <c r="R2466" s="308" t="s">
        <v>2208</v>
      </c>
      <c r="S2466" s="308" t="s">
        <v>2208</v>
      </c>
      <c r="T2466" s="308" t="s">
        <v>2208</v>
      </c>
      <c r="U2466" s="308" t="s">
        <v>2208</v>
      </c>
      <c r="V2466" s="308" t="s">
        <v>2208</v>
      </c>
      <c r="W2466" s="308" t="s">
        <v>2208</v>
      </c>
      <c r="X2466" s="308" t="s">
        <v>2208</v>
      </c>
      <c r="Y2466" s="308" t="s">
        <v>2208</v>
      </c>
      <c r="Z2466" s="308" t="s">
        <v>2208</v>
      </c>
      <c r="AA2466" s="308" t="s">
        <v>2208</v>
      </c>
      <c r="AB2466" s="308" t="s">
        <v>2208</v>
      </c>
      <c r="AC2466" s="308" t="s">
        <v>2208</v>
      </c>
      <c r="AD2466" s="308" t="s">
        <v>2208</v>
      </c>
      <c r="AE2466" s="308" t="s">
        <v>2208</v>
      </c>
      <c r="AF2466" s="308" t="s">
        <v>2208</v>
      </c>
      <c r="AG2466" s="308" t="s">
        <v>2208</v>
      </c>
      <c r="AH2466" s="308" t="s">
        <v>2208</v>
      </c>
      <c r="AI2466" s="308" t="s">
        <v>2208</v>
      </c>
      <c r="AJ2466" s="308" t="s">
        <v>2208</v>
      </c>
      <c r="AK2466" s="308" t="s">
        <v>2208</v>
      </c>
    </row>
    <row r="2467" spans="3:37" x14ac:dyDescent="0.3">
      <c r="C2467" s="582" t="s">
        <v>2690</v>
      </c>
      <c r="D2467" s="308" t="s">
        <v>2208</v>
      </c>
      <c r="E2467" s="308" t="s">
        <v>2208</v>
      </c>
      <c r="F2467" s="308" t="s">
        <v>2208</v>
      </c>
      <c r="G2467" s="308" t="s">
        <v>2208</v>
      </c>
      <c r="H2467" s="308" t="s">
        <v>2208</v>
      </c>
      <c r="I2467" s="308" t="s">
        <v>2208</v>
      </c>
      <c r="J2467" s="308" t="s">
        <v>2208</v>
      </c>
      <c r="K2467" s="308" t="s">
        <v>2208</v>
      </c>
      <c r="L2467" s="308" t="s">
        <v>2208</v>
      </c>
      <c r="M2467" s="308" t="s">
        <v>2208</v>
      </c>
      <c r="N2467" s="308" t="s">
        <v>2208</v>
      </c>
      <c r="O2467" s="308" t="s">
        <v>2208</v>
      </c>
      <c r="P2467" s="308" t="s">
        <v>2208</v>
      </c>
      <c r="Q2467" s="308" t="s">
        <v>2208</v>
      </c>
      <c r="R2467" s="308" t="s">
        <v>2208</v>
      </c>
      <c r="S2467" s="308" t="s">
        <v>2208</v>
      </c>
      <c r="T2467" s="308" t="s">
        <v>2208</v>
      </c>
      <c r="U2467" s="308" t="s">
        <v>2208</v>
      </c>
      <c r="V2467" s="308" t="s">
        <v>2208</v>
      </c>
      <c r="W2467" s="308" t="s">
        <v>2208</v>
      </c>
      <c r="X2467" s="308" t="s">
        <v>2208</v>
      </c>
      <c r="Y2467" s="308" t="s">
        <v>2208</v>
      </c>
      <c r="Z2467" s="308" t="s">
        <v>2208</v>
      </c>
      <c r="AA2467" s="308" t="s">
        <v>2208</v>
      </c>
      <c r="AB2467" s="308" t="s">
        <v>2208</v>
      </c>
      <c r="AC2467" s="308" t="s">
        <v>2208</v>
      </c>
      <c r="AD2467" s="308" t="s">
        <v>2208</v>
      </c>
      <c r="AE2467" s="308" t="s">
        <v>2208</v>
      </c>
      <c r="AF2467" s="308" t="s">
        <v>2208</v>
      </c>
      <c r="AG2467" s="308" t="s">
        <v>2208</v>
      </c>
      <c r="AH2467" s="308" t="s">
        <v>2208</v>
      </c>
      <c r="AI2467" s="308" t="s">
        <v>2208</v>
      </c>
      <c r="AJ2467" s="308" t="s">
        <v>2208</v>
      </c>
      <c r="AK2467" s="308" t="s">
        <v>2208</v>
      </c>
    </row>
    <row r="2468" spans="3:37" x14ac:dyDescent="0.3">
      <c r="C2468" s="582" t="s">
        <v>2691</v>
      </c>
      <c r="D2468" s="308" t="s">
        <v>2208</v>
      </c>
      <c r="E2468" s="308" t="s">
        <v>2208</v>
      </c>
      <c r="F2468" s="308" t="s">
        <v>2208</v>
      </c>
      <c r="G2468" s="308" t="s">
        <v>2208</v>
      </c>
      <c r="H2468" s="308" t="s">
        <v>2208</v>
      </c>
      <c r="I2468" s="308" t="s">
        <v>2208</v>
      </c>
      <c r="J2468" s="308" t="s">
        <v>2208</v>
      </c>
      <c r="K2468" s="308" t="s">
        <v>2208</v>
      </c>
      <c r="L2468" s="308" t="s">
        <v>2208</v>
      </c>
      <c r="M2468" s="308" t="s">
        <v>2208</v>
      </c>
      <c r="N2468" s="308" t="s">
        <v>2208</v>
      </c>
      <c r="O2468" s="308" t="s">
        <v>2208</v>
      </c>
      <c r="P2468" s="308" t="s">
        <v>2208</v>
      </c>
      <c r="Q2468" s="308" t="s">
        <v>2208</v>
      </c>
      <c r="R2468" s="308" t="s">
        <v>2208</v>
      </c>
      <c r="S2468" s="308" t="s">
        <v>2208</v>
      </c>
      <c r="T2468" s="308" t="s">
        <v>2208</v>
      </c>
      <c r="U2468" s="308" t="s">
        <v>2208</v>
      </c>
      <c r="V2468" s="308" t="s">
        <v>2208</v>
      </c>
      <c r="W2468" s="308" t="s">
        <v>2208</v>
      </c>
      <c r="X2468" s="308" t="s">
        <v>2208</v>
      </c>
      <c r="Y2468" s="308" t="s">
        <v>2208</v>
      </c>
      <c r="Z2468" s="308" t="s">
        <v>2208</v>
      </c>
      <c r="AA2468" s="308" t="s">
        <v>2208</v>
      </c>
      <c r="AB2468" s="308" t="s">
        <v>2208</v>
      </c>
      <c r="AC2468" s="308" t="s">
        <v>2208</v>
      </c>
      <c r="AD2468" s="308" t="s">
        <v>2208</v>
      </c>
      <c r="AE2468" s="308" t="s">
        <v>2208</v>
      </c>
      <c r="AF2468" s="308" t="s">
        <v>2208</v>
      </c>
      <c r="AG2468" s="308" t="s">
        <v>2208</v>
      </c>
      <c r="AH2468" s="308" t="s">
        <v>2208</v>
      </c>
      <c r="AI2468" s="308" t="s">
        <v>2208</v>
      </c>
      <c r="AJ2468" s="308" t="s">
        <v>2208</v>
      </c>
      <c r="AK2468" s="308" t="s">
        <v>2208</v>
      </c>
    </row>
    <row r="2469" spans="3:37" x14ac:dyDescent="0.3">
      <c r="C2469" s="582" t="s">
        <v>2692</v>
      </c>
      <c r="D2469" s="308" t="s">
        <v>2208</v>
      </c>
      <c r="E2469" s="308" t="s">
        <v>2208</v>
      </c>
      <c r="F2469" s="308" t="s">
        <v>2208</v>
      </c>
      <c r="G2469" s="308" t="s">
        <v>2208</v>
      </c>
      <c r="H2469" s="308" t="s">
        <v>2208</v>
      </c>
      <c r="I2469" s="308" t="s">
        <v>2208</v>
      </c>
      <c r="J2469" s="308" t="s">
        <v>2208</v>
      </c>
      <c r="K2469" s="308" t="s">
        <v>2208</v>
      </c>
      <c r="L2469" s="308" t="s">
        <v>2208</v>
      </c>
      <c r="M2469" s="308" t="s">
        <v>2208</v>
      </c>
      <c r="N2469" s="308" t="s">
        <v>2208</v>
      </c>
      <c r="O2469" s="308" t="s">
        <v>2208</v>
      </c>
      <c r="P2469" s="308" t="s">
        <v>2208</v>
      </c>
      <c r="Q2469" s="308" t="s">
        <v>2208</v>
      </c>
      <c r="R2469" s="308" t="s">
        <v>2208</v>
      </c>
      <c r="S2469" s="308" t="s">
        <v>2208</v>
      </c>
      <c r="T2469" s="308" t="s">
        <v>2208</v>
      </c>
      <c r="U2469" s="308" t="s">
        <v>2208</v>
      </c>
      <c r="V2469" s="308" t="s">
        <v>2208</v>
      </c>
      <c r="W2469" s="308" t="s">
        <v>2208</v>
      </c>
      <c r="X2469" s="308" t="s">
        <v>2208</v>
      </c>
      <c r="Y2469" s="308" t="s">
        <v>2208</v>
      </c>
      <c r="Z2469" s="308" t="s">
        <v>2208</v>
      </c>
      <c r="AA2469" s="308" t="s">
        <v>2208</v>
      </c>
      <c r="AB2469" s="308" t="s">
        <v>2208</v>
      </c>
      <c r="AC2469" s="308" t="s">
        <v>2208</v>
      </c>
      <c r="AD2469" s="308" t="s">
        <v>2208</v>
      </c>
      <c r="AE2469" s="308" t="s">
        <v>2208</v>
      </c>
      <c r="AF2469" s="308" t="s">
        <v>2208</v>
      </c>
      <c r="AG2469" s="308" t="s">
        <v>2208</v>
      </c>
      <c r="AH2469" s="308" t="s">
        <v>2208</v>
      </c>
      <c r="AI2469" s="308" t="s">
        <v>2208</v>
      </c>
      <c r="AJ2469" s="308" t="s">
        <v>2208</v>
      </c>
      <c r="AK2469" s="308" t="s">
        <v>2208</v>
      </c>
    </row>
    <row r="2470" spans="3:37" x14ac:dyDescent="0.3">
      <c r="C2470" s="582" t="s">
        <v>2693</v>
      </c>
      <c r="D2470" s="308" t="s">
        <v>2208</v>
      </c>
      <c r="E2470" s="308" t="s">
        <v>2208</v>
      </c>
      <c r="F2470" s="308" t="s">
        <v>2208</v>
      </c>
      <c r="G2470" s="308" t="s">
        <v>2208</v>
      </c>
      <c r="H2470" s="308" t="s">
        <v>2208</v>
      </c>
      <c r="I2470" s="308" t="s">
        <v>2208</v>
      </c>
      <c r="J2470" s="308" t="s">
        <v>2208</v>
      </c>
      <c r="K2470" s="308" t="s">
        <v>2208</v>
      </c>
      <c r="L2470" s="308" t="s">
        <v>2208</v>
      </c>
      <c r="M2470" s="308" t="s">
        <v>2208</v>
      </c>
      <c r="N2470" s="308" t="s">
        <v>2208</v>
      </c>
      <c r="O2470" s="308" t="s">
        <v>2208</v>
      </c>
      <c r="P2470" s="308" t="s">
        <v>2208</v>
      </c>
      <c r="Q2470" s="308" t="s">
        <v>2208</v>
      </c>
      <c r="R2470" s="308" t="s">
        <v>2208</v>
      </c>
      <c r="S2470" s="308" t="s">
        <v>2208</v>
      </c>
      <c r="T2470" s="308" t="s">
        <v>2208</v>
      </c>
      <c r="U2470" s="308" t="s">
        <v>2208</v>
      </c>
      <c r="V2470" s="308" t="s">
        <v>2208</v>
      </c>
      <c r="W2470" s="308" t="s">
        <v>2208</v>
      </c>
      <c r="X2470" s="308" t="s">
        <v>2208</v>
      </c>
      <c r="Y2470" s="308" t="s">
        <v>2208</v>
      </c>
      <c r="Z2470" s="308" t="s">
        <v>2208</v>
      </c>
      <c r="AA2470" s="308" t="s">
        <v>2208</v>
      </c>
      <c r="AB2470" s="308" t="s">
        <v>2208</v>
      </c>
      <c r="AC2470" s="308" t="s">
        <v>2208</v>
      </c>
      <c r="AD2470" s="308" t="s">
        <v>2208</v>
      </c>
      <c r="AE2470" s="308" t="s">
        <v>2208</v>
      </c>
      <c r="AF2470" s="308" t="s">
        <v>2208</v>
      </c>
      <c r="AG2470" s="308" t="s">
        <v>2208</v>
      </c>
      <c r="AH2470" s="308" t="s">
        <v>2208</v>
      </c>
      <c r="AI2470" s="308" t="s">
        <v>2208</v>
      </c>
      <c r="AJ2470" s="308" t="s">
        <v>2208</v>
      </c>
      <c r="AK2470" s="308" t="s">
        <v>2208</v>
      </c>
    </row>
    <row r="2471" spans="3:37" x14ac:dyDescent="0.3">
      <c r="C2471" s="582" t="s">
        <v>2694</v>
      </c>
      <c r="D2471" s="308" t="s">
        <v>2208</v>
      </c>
      <c r="E2471" s="308" t="s">
        <v>2208</v>
      </c>
      <c r="F2471" s="308" t="s">
        <v>2208</v>
      </c>
      <c r="G2471" s="308" t="s">
        <v>2208</v>
      </c>
      <c r="H2471" s="308" t="s">
        <v>2208</v>
      </c>
      <c r="I2471" s="308" t="s">
        <v>2208</v>
      </c>
      <c r="J2471" s="308" t="s">
        <v>2208</v>
      </c>
      <c r="K2471" s="308" t="s">
        <v>2208</v>
      </c>
      <c r="L2471" s="308" t="s">
        <v>2208</v>
      </c>
      <c r="M2471" s="308" t="s">
        <v>2208</v>
      </c>
      <c r="N2471" s="308" t="s">
        <v>2208</v>
      </c>
      <c r="O2471" s="308" t="s">
        <v>2208</v>
      </c>
      <c r="P2471" s="308" t="s">
        <v>2208</v>
      </c>
      <c r="Q2471" s="308" t="s">
        <v>2208</v>
      </c>
      <c r="R2471" s="308" t="s">
        <v>2208</v>
      </c>
      <c r="S2471" s="308" t="s">
        <v>2208</v>
      </c>
      <c r="T2471" s="308" t="s">
        <v>2208</v>
      </c>
      <c r="U2471" s="308" t="s">
        <v>2208</v>
      </c>
      <c r="V2471" s="308" t="s">
        <v>2208</v>
      </c>
      <c r="W2471" s="308" t="s">
        <v>2208</v>
      </c>
      <c r="X2471" s="308" t="s">
        <v>2208</v>
      </c>
      <c r="Y2471" s="308" t="s">
        <v>2208</v>
      </c>
      <c r="Z2471" s="308" t="s">
        <v>2208</v>
      </c>
      <c r="AA2471" s="308" t="s">
        <v>2208</v>
      </c>
      <c r="AB2471" s="308" t="s">
        <v>2208</v>
      </c>
      <c r="AC2471" s="308" t="s">
        <v>2208</v>
      </c>
      <c r="AD2471" s="308" t="s">
        <v>2208</v>
      </c>
      <c r="AE2471" s="308" t="s">
        <v>2208</v>
      </c>
      <c r="AF2471" s="308" t="s">
        <v>2208</v>
      </c>
      <c r="AG2471" s="308" t="s">
        <v>2208</v>
      </c>
      <c r="AH2471" s="308" t="s">
        <v>2208</v>
      </c>
      <c r="AI2471" s="308" t="s">
        <v>2208</v>
      </c>
      <c r="AJ2471" s="308" t="s">
        <v>2208</v>
      </c>
      <c r="AK2471" s="308" t="s">
        <v>2208</v>
      </c>
    </row>
    <row r="2472" spans="3:37" x14ac:dyDescent="0.3">
      <c r="C2472" s="582" t="s">
        <v>2695</v>
      </c>
      <c r="D2472" s="308" t="s">
        <v>2208</v>
      </c>
      <c r="E2472" s="308" t="s">
        <v>2208</v>
      </c>
      <c r="F2472" s="308" t="s">
        <v>2208</v>
      </c>
      <c r="G2472" s="308" t="s">
        <v>2208</v>
      </c>
      <c r="H2472" s="308" t="s">
        <v>2208</v>
      </c>
      <c r="I2472" s="308" t="s">
        <v>2208</v>
      </c>
      <c r="J2472" s="308" t="s">
        <v>2208</v>
      </c>
      <c r="K2472" s="308" t="s">
        <v>2208</v>
      </c>
      <c r="L2472" s="308" t="s">
        <v>2208</v>
      </c>
      <c r="M2472" s="308" t="s">
        <v>2208</v>
      </c>
      <c r="N2472" s="308" t="s">
        <v>2208</v>
      </c>
      <c r="O2472" s="308" t="s">
        <v>2208</v>
      </c>
      <c r="P2472" s="308" t="s">
        <v>2208</v>
      </c>
      <c r="Q2472" s="308" t="s">
        <v>2208</v>
      </c>
      <c r="R2472" s="308" t="s">
        <v>2208</v>
      </c>
      <c r="S2472" s="308" t="s">
        <v>2208</v>
      </c>
      <c r="T2472" s="308" t="s">
        <v>2208</v>
      </c>
      <c r="U2472" s="308" t="s">
        <v>2208</v>
      </c>
      <c r="V2472" s="308" t="s">
        <v>2208</v>
      </c>
      <c r="W2472" s="308" t="s">
        <v>2208</v>
      </c>
      <c r="X2472" s="308" t="s">
        <v>2208</v>
      </c>
      <c r="Y2472" s="308" t="s">
        <v>2208</v>
      </c>
      <c r="Z2472" s="308" t="s">
        <v>2208</v>
      </c>
      <c r="AA2472" s="308" t="s">
        <v>2208</v>
      </c>
      <c r="AB2472" s="308" t="s">
        <v>2208</v>
      </c>
      <c r="AC2472" s="308" t="s">
        <v>2208</v>
      </c>
      <c r="AD2472" s="308" t="s">
        <v>2208</v>
      </c>
      <c r="AE2472" s="308" t="s">
        <v>2208</v>
      </c>
      <c r="AF2472" s="308" t="s">
        <v>2208</v>
      </c>
      <c r="AG2472" s="308" t="s">
        <v>2208</v>
      </c>
      <c r="AH2472" s="308" t="s">
        <v>2208</v>
      </c>
      <c r="AI2472" s="308" t="s">
        <v>2208</v>
      </c>
      <c r="AJ2472" s="308" t="s">
        <v>2208</v>
      </c>
      <c r="AK2472" s="308" t="s">
        <v>2208</v>
      </c>
    </row>
    <row r="2473" spans="3:37" x14ac:dyDescent="0.3">
      <c r="C2473" s="582" t="s">
        <v>2696</v>
      </c>
      <c r="D2473" s="308" t="s">
        <v>2208</v>
      </c>
      <c r="E2473" s="308" t="s">
        <v>2208</v>
      </c>
      <c r="F2473" s="308" t="s">
        <v>2208</v>
      </c>
      <c r="G2473" s="308" t="s">
        <v>2208</v>
      </c>
      <c r="H2473" s="308" t="s">
        <v>2208</v>
      </c>
      <c r="I2473" s="308" t="s">
        <v>2208</v>
      </c>
      <c r="J2473" s="308" t="s">
        <v>2208</v>
      </c>
      <c r="K2473" s="308" t="s">
        <v>2208</v>
      </c>
      <c r="L2473" s="308" t="s">
        <v>2208</v>
      </c>
      <c r="M2473" s="308" t="s">
        <v>2208</v>
      </c>
      <c r="N2473" s="308" t="s">
        <v>2208</v>
      </c>
      <c r="O2473" s="308" t="s">
        <v>2208</v>
      </c>
      <c r="P2473" s="308" t="s">
        <v>2208</v>
      </c>
      <c r="Q2473" s="308" t="s">
        <v>2208</v>
      </c>
      <c r="R2473" s="308" t="s">
        <v>2208</v>
      </c>
      <c r="S2473" s="308" t="s">
        <v>2208</v>
      </c>
      <c r="T2473" s="308" t="s">
        <v>2208</v>
      </c>
      <c r="U2473" s="308" t="s">
        <v>2208</v>
      </c>
      <c r="V2473" s="308" t="s">
        <v>2208</v>
      </c>
      <c r="W2473" s="308" t="s">
        <v>2208</v>
      </c>
      <c r="X2473" s="308" t="s">
        <v>2208</v>
      </c>
      <c r="Y2473" s="308" t="s">
        <v>2208</v>
      </c>
      <c r="Z2473" s="308" t="s">
        <v>2208</v>
      </c>
      <c r="AA2473" s="308" t="s">
        <v>2208</v>
      </c>
      <c r="AB2473" s="308" t="s">
        <v>2208</v>
      </c>
      <c r="AC2473" s="308" t="s">
        <v>2208</v>
      </c>
      <c r="AD2473" s="308" t="s">
        <v>2208</v>
      </c>
      <c r="AE2473" s="308" t="s">
        <v>2208</v>
      </c>
      <c r="AF2473" s="308" t="s">
        <v>2208</v>
      </c>
      <c r="AG2473" s="308" t="s">
        <v>2208</v>
      </c>
      <c r="AH2473" s="308" t="s">
        <v>2208</v>
      </c>
      <c r="AI2473" s="308" t="s">
        <v>2208</v>
      </c>
      <c r="AJ2473" s="308" t="s">
        <v>2208</v>
      </c>
      <c r="AK2473" s="308" t="s">
        <v>2208</v>
      </c>
    </row>
    <row r="2474" spans="3:37" x14ac:dyDescent="0.3">
      <c r="C2474" s="582" t="s">
        <v>2697</v>
      </c>
      <c r="D2474" s="308" t="s">
        <v>2208</v>
      </c>
      <c r="E2474" s="308" t="s">
        <v>2208</v>
      </c>
      <c r="F2474" s="308" t="s">
        <v>2208</v>
      </c>
      <c r="G2474" s="308" t="s">
        <v>2208</v>
      </c>
      <c r="H2474" s="308" t="s">
        <v>2208</v>
      </c>
      <c r="I2474" s="308" t="s">
        <v>2208</v>
      </c>
      <c r="J2474" s="308" t="s">
        <v>2208</v>
      </c>
      <c r="K2474" s="308" t="s">
        <v>2208</v>
      </c>
      <c r="L2474" s="308" t="s">
        <v>2208</v>
      </c>
      <c r="M2474" s="308" t="s">
        <v>2208</v>
      </c>
      <c r="N2474" s="308" t="s">
        <v>2208</v>
      </c>
      <c r="O2474" s="308" t="s">
        <v>2208</v>
      </c>
      <c r="P2474" s="308" t="s">
        <v>2208</v>
      </c>
      <c r="Q2474" s="308" t="s">
        <v>2208</v>
      </c>
      <c r="R2474" s="308" t="s">
        <v>2208</v>
      </c>
      <c r="S2474" s="308" t="s">
        <v>2208</v>
      </c>
      <c r="T2474" s="308" t="s">
        <v>2208</v>
      </c>
      <c r="U2474" s="308" t="s">
        <v>2208</v>
      </c>
      <c r="V2474" s="308" t="s">
        <v>2208</v>
      </c>
      <c r="W2474" s="308" t="s">
        <v>2208</v>
      </c>
      <c r="X2474" s="308" t="s">
        <v>2208</v>
      </c>
      <c r="Y2474" s="308" t="s">
        <v>2208</v>
      </c>
      <c r="Z2474" s="308" t="s">
        <v>2208</v>
      </c>
      <c r="AA2474" s="308" t="s">
        <v>2208</v>
      </c>
      <c r="AB2474" s="308" t="s">
        <v>2208</v>
      </c>
      <c r="AC2474" s="308" t="s">
        <v>2208</v>
      </c>
      <c r="AD2474" s="308" t="s">
        <v>2208</v>
      </c>
      <c r="AE2474" s="308" t="s">
        <v>2208</v>
      </c>
      <c r="AF2474" s="308" t="s">
        <v>2208</v>
      </c>
      <c r="AG2474" s="308" t="s">
        <v>2208</v>
      </c>
      <c r="AH2474" s="308" t="s">
        <v>2208</v>
      </c>
      <c r="AI2474" s="308" t="s">
        <v>2208</v>
      </c>
      <c r="AJ2474" s="308" t="s">
        <v>2208</v>
      </c>
      <c r="AK2474" s="308" t="s">
        <v>2208</v>
      </c>
    </row>
    <row r="2475" spans="3:37" x14ac:dyDescent="0.3">
      <c r="C2475" s="582" t="s">
        <v>2698</v>
      </c>
      <c r="D2475" s="308" t="s">
        <v>2208</v>
      </c>
      <c r="E2475" s="308" t="s">
        <v>2208</v>
      </c>
      <c r="F2475" s="308" t="s">
        <v>2208</v>
      </c>
      <c r="G2475" s="308" t="s">
        <v>2208</v>
      </c>
      <c r="H2475" s="308" t="s">
        <v>2208</v>
      </c>
      <c r="I2475" s="308" t="s">
        <v>2208</v>
      </c>
      <c r="J2475" s="308" t="s">
        <v>2208</v>
      </c>
      <c r="K2475" s="308" t="s">
        <v>2208</v>
      </c>
      <c r="L2475" s="308" t="s">
        <v>2208</v>
      </c>
      <c r="M2475" s="308" t="s">
        <v>2208</v>
      </c>
      <c r="N2475" s="308" t="s">
        <v>2208</v>
      </c>
      <c r="O2475" s="308" t="s">
        <v>2208</v>
      </c>
      <c r="P2475" s="308" t="s">
        <v>2208</v>
      </c>
      <c r="Q2475" s="308" t="s">
        <v>2208</v>
      </c>
      <c r="R2475" s="308" t="s">
        <v>2208</v>
      </c>
      <c r="S2475" s="308" t="s">
        <v>2208</v>
      </c>
      <c r="T2475" s="308" t="s">
        <v>2208</v>
      </c>
      <c r="U2475" s="308" t="s">
        <v>2208</v>
      </c>
      <c r="V2475" s="308" t="s">
        <v>2208</v>
      </c>
      <c r="W2475" s="308" t="s">
        <v>2208</v>
      </c>
      <c r="X2475" s="308" t="s">
        <v>2208</v>
      </c>
      <c r="Y2475" s="308" t="s">
        <v>2208</v>
      </c>
      <c r="Z2475" s="308" t="s">
        <v>2208</v>
      </c>
      <c r="AA2475" s="308" t="s">
        <v>2208</v>
      </c>
      <c r="AB2475" s="308" t="s">
        <v>2208</v>
      </c>
      <c r="AC2475" s="308" t="s">
        <v>2208</v>
      </c>
      <c r="AD2475" s="308" t="s">
        <v>2208</v>
      </c>
      <c r="AE2475" s="308" t="s">
        <v>2208</v>
      </c>
      <c r="AF2475" s="308" t="s">
        <v>2208</v>
      </c>
      <c r="AG2475" s="308" t="s">
        <v>2208</v>
      </c>
      <c r="AH2475" s="308" t="s">
        <v>2208</v>
      </c>
      <c r="AI2475" s="308" t="s">
        <v>2208</v>
      </c>
      <c r="AJ2475" s="308" t="s">
        <v>2208</v>
      </c>
      <c r="AK2475" s="308" t="s">
        <v>2208</v>
      </c>
    </row>
    <row r="2476" spans="3:37" x14ac:dyDescent="0.3">
      <c r="C2476" s="582" t="s">
        <v>2699</v>
      </c>
      <c r="D2476" s="308" t="s">
        <v>2208</v>
      </c>
      <c r="E2476" s="308" t="s">
        <v>2208</v>
      </c>
      <c r="F2476" s="308" t="s">
        <v>2208</v>
      </c>
      <c r="G2476" s="308" t="s">
        <v>2208</v>
      </c>
      <c r="H2476" s="308" t="s">
        <v>2208</v>
      </c>
      <c r="I2476" s="308" t="s">
        <v>2208</v>
      </c>
      <c r="J2476" s="308" t="s">
        <v>2208</v>
      </c>
      <c r="K2476" s="308" t="s">
        <v>2208</v>
      </c>
      <c r="L2476" s="308" t="s">
        <v>2208</v>
      </c>
      <c r="M2476" s="308" t="s">
        <v>2208</v>
      </c>
      <c r="N2476" s="308" t="s">
        <v>2208</v>
      </c>
      <c r="O2476" s="308" t="s">
        <v>2208</v>
      </c>
      <c r="P2476" s="308" t="s">
        <v>2208</v>
      </c>
      <c r="Q2476" s="308" t="s">
        <v>2208</v>
      </c>
      <c r="R2476" s="308" t="s">
        <v>2208</v>
      </c>
      <c r="S2476" s="308" t="s">
        <v>2208</v>
      </c>
      <c r="T2476" s="308" t="s">
        <v>2208</v>
      </c>
      <c r="U2476" s="308" t="s">
        <v>2208</v>
      </c>
      <c r="V2476" s="308" t="s">
        <v>2208</v>
      </c>
      <c r="W2476" s="308" t="s">
        <v>2208</v>
      </c>
      <c r="X2476" s="308" t="s">
        <v>2208</v>
      </c>
      <c r="Y2476" s="308" t="s">
        <v>2208</v>
      </c>
      <c r="Z2476" s="308" t="s">
        <v>2208</v>
      </c>
      <c r="AA2476" s="308" t="s">
        <v>2208</v>
      </c>
      <c r="AB2476" s="308" t="s">
        <v>2208</v>
      </c>
      <c r="AC2476" s="308" t="s">
        <v>2208</v>
      </c>
      <c r="AD2476" s="308" t="s">
        <v>2208</v>
      </c>
      <c r="AE2476" s="308" t="s">
        <v>2208</v>
      </c>
      <c r="AF2476" s="308" t="s">
        <v>2208</v>
      </c>
      <c r="AG2476" s="308" t="s">
        <v>2208</v>
      </c>
      <c r="AH2476" s="308" t="s">
        <v>2208</v>
      </c>
      <c r="AI2476" s="308" t="s">
        <v>2208</v>
      </c>
      <c r="AJ2476" s="308" t="s">
        <v>2208</v>
      </c>
      <c r="AK2476" s="308" t="s">
        <v>2208</v>
      </c>
    </row>
    <row r="2477" spans="3:37" x14ac:dyDescent="0.3">
      <c r="C2477" s="582" t="s">
        <v>2700</v>
      </c>
      <c r="D2477" s="308" t="s">
        <v>2208</v>
      </c>
      <c r="E2477" s="308" t="s">
        <v>2208</v>
      </c>
      <c r="F2477" s="308" t="s">
        <v>2208</v>
      </c>
      <c r="G2477" s="308" t="s">
        <v>2208</v>
      </c>
      <c r="H2477" s="308" t="s">
        <v>2208</v>
      </c>
      <c r="I2477" s="308" t="s">
        <v>2208</v>
      </c>
      <c r="J2477" s="308" t="s">
        <v>2208</v>
      </c>
      <c r="K2477" s="308" t="s">
        <v>2208</v>
      </c>
      <c r="L2477" s="308" t="s">
        <v>2208</v>
      </c>
      <c r="M2477" s="308" t="s">
        <v>2208</v>
      </c>
      <c r="N2477" s="308" t="s">
        <v>2208</v>
      </c>
      <c r="O2477" s="308" t="s">
        <v>2208</v>
      </c>
      <c r="P2477" s="308" t="s">
        <v>2208</v>
      </c>
      <c r="Q2477" s="308" t="s">
        <v>2208</v>
      </c>
      <c r="R2477" s="308" t="s">
        <v>2208</v>
      </c>
      <c r="S2477" s="308" t="s">
        <v>2208</v>
      </c>
      <c r="T2477" s="308" t="s">
        <v>2208</v>
      </c>
      <c r="U2477" s="308" t="s">
        <v>2208</v>
      </c>
      <c r="V2477" s="308" t="s">
        <v>2208</v>
      </c>
      <c r="W2477" s="308" t="s">
        <v>2208</v>
      </c>
      <c r="X2477" s="308" t="s">
        <v>2208</v>
      </c>
      <c r="Y2477" s="308" t="s">
        <v>2208</v>
      </c>
      <c r="Z2477" s="308" t="s">
        <v>2208</v>
      </c>
      <c r="AA2477" s="308" t="s">
        <v>2208</v>
      </c>
      <c r="AB2477" s="308" t="s">
        <v>2208</v>
      </c>
      <c r="AC2477" s="308" t="s">
        <v>2208</v>
      </c>
      <c r="AD2477" s="308" t="s">
        <v>2208</v>
      </c>
      <c r="AE2477" s="308" t="s">
        <v>2208</v>
      </c>
      <c r="AF2477" s="308" t="s">
        <v>2208</v>
      </c>
      <c r="AG2477" s="308" t="s">
        <v>2208</v>
      </c>
      <c r="AH2477" s="308" t="s">
        <v>2208</v>
      </c>
      <c r="AI2477" s="308" t="s">
        <v>2208</v>
      </c>
      <c r="AJ2477" s="308" t="s">
        <v>2208</v>
      </c>
      <c r="AK2477" s="308" t="s">
        <v>2208</v>
      </c>
    </row>
    <row r="2478" spans="3:37" x14ac:dyDescent="0.3">
      <c r="C2478" s="582" t="s">
        <v>2701</v>
      </c>
      <c r="D2478" s="308" t="s">
        <v>2208</v>
      </c>
      <c r="E2478" s="308" t="s">
        <v>2208</v>
      </c>
      <c r="F2478" s="308" t="s">
        <v>2208</v>
      </c>
      <c r="G2478" s="308" t="s">
        <v>2208</v>
      </c>
      <c r="H2478" s="308" t="s">
        <v>2208</v>
      </c>
      <c r="I2478" s="308" t="s">
        <v>2208</v>
      </c>
      <c r="J2478" s="308" t="s">
        <v>2208</v>
      </c>
      <c r="K2478" s="308" t="s">
        <v>2208</v>
      </c>
      <c r="L2478" s="308" t="s">
        <v>2208</v>
      </c>
      <c r="M2478" s="308" t="s">
        <v>2208</v>
      </c>
      <c r="N2478" s="308" t="s">
        <v>2208</v>
      </c>
      <c r="O2478" s="308" t="s">
        <v>2208</v>
      </c>
      <c r="P2478" s="308" t="s">
        <v>2208</v>
      </c>
      <c r="Q2478" s="308" t="s">
        <v>2208</v>
      </c>
      <c r="R2478" s="308" t="s">
        <v>2208</v>
      </c>
      <c r="S2478" s="308" t="s">
        <v>2208</v>
      </c>
      <c r="T2478" s="308" t="s">
        <v>2208</v>
      </c>
      <c r="U2478" s="308" t="s">
        <v>2208</v>
      </c>
      <c r="V2478" s="308" t="s">
        <v>2208</v>
      </c>
      <c r="W2478" s="308" t="s">
        <v>2208</v>
      </c>
      <c r="X2478" s="308" t="s">
        <v>2208</v>
      </c>
      <c r="Y2478" s="308" t="s">
        <v>2208</v>
      </c>
      <c r="Z2478" s="308" t="s">
        <v>2208</v>
      </c>
      <c r="AA2478" s="308" t="s">
        <v>2208</v>
      </c>
      <c r="AB2478" s="308" t="s">
        <v>2208</v>
      </c>
      <c r="AC2478" s="308" t="s">
        <v>2208</v>
      </c>
      <c r="AD2478" s="308" t="s">
        <v>2208</v>
      </c>
      <c r="AE2478" s="308" t="s">
        <v>2208</v>
      </c>
      <c r="AF2478" s="308" t="s">
        <v>2208</v>
      </c>
      <c r="AG2478" s="308" t="s">
        <v>2208</v>
      </c>
      <c r="AH2478" s="308" t="s">
        <v>2208</v>
      </c>
      <c r="AI2478" s="308" t="s">
        <v>2208</v>
      </c>
      <c r="AJ2478" s="308" t="s">
        <v>2208</v>
      </c>
      <c r="AK2478" s="308" t="s">
        <v>2208</v>
      </c>
    </row>
    <row r="2479" spans="3:37" x14ac:dyDescent="0.3">
      <c r="C2479" s="582" t="s">
        <v>2702</v>
      </c>
      <c r="D2479" s="308" t="s">
        <v>2208</v>
      </c>
      <c r="E2479" s="308" t="s">
        <v>2208</v>
      </c>
      <c r="F2479" s="308" t="s">
        <v>2208</v>
      </c>
      <c r="G2479" s="308" t="s">
        <v>2208</v>
      </c>
      <c r="H2479" s="308" t="s">
        <v>2208</v>
      </c>
      <c r="I2479" s="308" t="s">
        <v>2208</v>
      </c>
      <c r="J2479" s="308" t="s">
        <v>2208</v>
      </c>
      <c r="K2479" s="308" t="s">
        <v>2208</v>
      </c>
      <c r="L2479" s="308" t="s">
        <v>2208</v>
      </c>
      <c r="M2479" s="308" t="s">
        <v>2208</v>
      </c>
      <c r="N2479" s="308" t="s">
        <v>2208</v>
      </c>
      <c r="O2479" s="308" t="s">
        <v>2208</v>
      </c>
      <c r="P2479" s="308" t="s">
        <v>2208</v>
      </c>
      <c r="Q2479" s="308" t="s">
        <v>2208</v>
      </c>
      <c r="R2479" s="308" t="s">
        <v>2208</v>
      </c>
      <c r="S2479" s="308" t="s">
        <v>2208</v>
      </c>
      <c r="T2479" s="308" t="s">
        <v>2208</v>
      </c>
      <c r="U2479" s="308" t="s">
        <v>2208</v>
      </c>
      <c r="V2479" s="308" t="s">
        <v>2208</v>
      </c>
      <c r="W2479" s="308" t="s">
        <v>2208</v>
      </c>
      <c r="X2479" s="308" t="s">
        <v>2208</v>
      </c>
      <c r="Y2479" s="308" t="s">
        <v>2208</v>
      </c>
      <c r="Z2479" s="308" t="s">
        <v>2208</v>
      </c>
      <c r="AA2479" s="308" t="s">
        <v>2208</v>
      </c>
      <c r="AB2479" s="308" t="s">
        <v>2208</v>
      </c>
      <c r="AC2479" s="308" t="s">
        <v>2208</v>
      </c>
      <c r="AD2479" s="308" t="s">
        <v>2208</v>
      </c>
      <c r="AE2479" s="308" t="s">
        <v>2208</v>
      </c>
      <c r="AF2479" s="308" t="s">
        <v>2208</v>
      </c>
      <c r="AG2479" s="308" t="s">
        <v>2208</v>
      </c>
      <c r="AH2479" s="308" t="s">
        <v>2208</v>
      </c>
      <c r="AI2479" s="308" t="s">
        <v>2208</v>
      </c>
      <c r="AJ2479" s="308" t="s">
        <v>2208</v>
      </c>
      <c r="AK2479" s="308" t="s">
        <v>2208</v>
      </c>
    </row>
    <row r="2480" spans="3:37" x14ac:dyDescent="0.3">
      <c r="C2480" s="582" t="s">
        <v>2703</v>
      </c>
      <c r="D2480" s="308" t="s">
        <v>2208</v>
      </c>
      <c r="E2480" s="308" t="s">
        <v>2208</v>
      </c>
      <c r="F2480" s="308" t="s">
        <v>2208</v>
      </c>
      <c r="G2480" s="308" t="s">
        <v>2208</v>
      </c>
      <c r="H2480" s="308" t="s">
        <v>2208</v>
      </c>
      <c r="I2480" s="308" t="s">
        <v>2208</v>
      </c>
      <c r="J2480" s="308" t="s">
        <v>2208</v>
      </c>
      <c r="K2480" s="308" t="s">
        <v>2208</v>
      </c>
      <c r="L2480" s="308" t="s">
        <v>2208</v>
      </c>
      <c r="M2480" s="308" t="s">
        <v>2208</v>
      </c>
      <c r="N2480" s="308" t="s">
        <v>2208</v>
      </c>
      <c r="O2480" s="308" t="s">
        <v>2208</v>
      </c>
      <c r="P2480" s="308" t="s">
        <v>2208</v>
      </c>
      <c r="Q2480" s="308" t="s">
        <v>2208</v>
      </c>
      <c r="R2480" s="308" t="s">
        <v>2208</v>
      </c>
      <c r="S2480" s="308" t="s">
        <v>2208</v>
      </c>
      <c r="T2480" s="308" t="s">
        <v>2208</v>
      </c>
      <c r="U2480" s="308" t="s">
        <v>2208</v>
      </c>
      <c r="V2480" s="308" t="s">
        <v>2208</v>
      </c>
      <c r="W2480" s="308" t="s">
        <v>2208</v>
      </c>
      <c r="X2480" s="308" t="s">
        <v>2208</v>
      </c>
      <c r="Y2480" s="308" t="s">
        <v>2208</v>
      </c>
      <c r="Z2480" s="308" t="s">
        <v>2208</v>
      </c>
      <c r="AA2480" s="308" t="s">
        <v>2208</v>
      </c>
      <c r="AB2480" s="308" t="s">
        <v>2208</v>
      </c>
      <c r="AC2480" s="308" t="s">
        <v>2208</v>
      </c>
      <c r="AD2480" s="308" t="s">
        <v>2208</v>
      </c>
      <c r="AE2480" s="308" t="s">
        <v>2208</v>
      </c>
      <c r="AF2480" s="308" t="s">
        <v>2208</v>
      </c>
      <c r="AG2480" s="308" t="s">
        <v>2208</v>
      </c>
      <c r="AH2480" s="308" t="s">
        <v>2208</v>
      </c>
      <c r="AI2480" s="308" t="s">
        <v>2208</v>
      </c>
      <c r="AJ2480" s="308" t="s">
        <v>2208</v>
      </c>
      <c r="AK2480" s="308" t="s">
        <v>2208</v>
      </c>
    </row>
    <row r="2481" spans="3:37" x14ac:dyDescent="0.3">
      <c r="C2481" s="582"/>
      <c r="D2481" s="308"/>
      <c r="E2481" s="308"/>
      <c r="F2481" s="308"/>
      <c r="G2481" s="308"/>
      <c r="H2481" s="308"/>
      <c r="I2481" s="308"/>
      <c r="J2481" s="308"/>
      <c r="K2481" s="308"/>
      <c r="L2481" s="308"/>
      <c r="M2481" s="308"/>
      <c r="N2481" s="308"/>
      <c r="O2481" s="308"/>
      <c r="P2481" s="308"/>
      <c r="Q2481" s="308"/>
      <c r="R2481" s="308"/>
      <c r="S2481" s="308"/>
      <c r="T2481" s="308"/>
      <c r="U2481" s="308"/>
      <c r="V2481" s="308"/>
      <c r="W2481" s="308"/>
      <c r="X2481" s="308"/>
      <c r="Y2481" s="308"/>
      <c r="Z2481" s="308"/>
      <c r="AA2481" s="308"/>
      <c r="AB2481" s="308"/>
      <c r="AC2481" s="308"/>
      <c r="AD2481" s="308"/>
      <c r="AE2481" s="308"/>
      <c r="AF2481" s="308"/>
      <c r="AG2481" s="308"/>
      <c r="AH2481" s="308"/>
      <c r="AI2481" s="308"/>
      <c r="AJ2481" s="308"/>
      <c r="AK2481" s="308"/>
    </row>
    <row r="2482" spans="3:37" x14ac:dyDescent="0.3">
      <c r="C2482" s="582"/>
      <c r="D2482" s="308"/>
      <c r="E2482" s="308"/>
      <c r="F2482" s="308"/>
      <c r="G2482" s="308"/>
      <c r="H2482" s="308"/>
      <c r="I2482" s="308"/>
      <c r="J2482" s="308"/>
      <c r="K2482" s="308"/>
      <c r="L2482" s="308"/>
      <c r="M2482" s="308"/>
      <c r="N2482" s="308"/>
      <c r="O2482" s="308"/>
      <c r="P2482" s="308"/>
      <c r="Q2482" s="308"/>
      <c r="R2482" s="308"/>
      <c r="S2482" s="308"/>
      <c r="T2482" s="308"/>
      <c r="U2482" s="308"/>
      <c r="V2482" s="308"/>
      <c r="W2482" s="308"/>
      <c r="X2482" s="308"/>
      <c r="Y2482" s="308"/>
      <c r="Z2482" s="308"/>
      <c r="AA2482" s="308"/>
      <c r="AB2482" s="308"/>
      <c r="AC2482" s="308"/>
      <c r="AD2482" s="308"/>
      <c r="AE2482" s="308"/>
      <c r="AF2482" s="308"/>
      <c r="AG2482" s="308"/>
      <c r="AH2482" s="308"/>
      <c r="AI2482" s="308"/>
      <c r="AJ2482" s="308"/>
      <c r="AK2482" s="308"/>
    </row>
    <row r="2483" spans="3:37" x14ac:dyDescent="0.3">
      <c r="C2483" s="582" t="s">
        <v>2704</v>
      </c>
      <c r="D2483" s="308" t="s">
        <v>2208</v>
      </c>
      <c r="E2483" s="308" t="s">
        <v>2208</v>
      </c>
      <c r="F2483" s="308" t="s">
        <v>2208</v>
      </c>
      <c r="G2483" s="308" t="s">
        <v>2208</v>
      </c>
      <c r="H2483" s="308" t="s">
        <v>2208</v>
      </c>
      <c r="I2483" s="308" t="s">
        <v>2208</v>
      </c>
      <c r="J2483" s="308" t="s">
        <v>2208</v>
      </c>
      <c r="K2483" s="308" t="s">
        <v>2208</v>
      </c>
      <c r="L2483" s="308" t="s">
        <v>2208</v>
      </c>
      <c r="M2483" s="308" t="s">
        <v>2208</v>
      </c>
      <c r="N2483" s="308" t="s">
        <v>2208</v>
      </c>
      <c r="O2483" s="308" t="s">
        <v>2208</v>
      </c>
      <c r="P2483" s="308" t="s">
        <v>2208</v>
      </c>
      <c r="Q2483" s="308" t="s">
        <v>2208</v>
      </c>
      <c r="R2483" s="308" t="s">
        <v>2208</v>
      </c>
      <c r="S2483" s="308" t="s">
        <v>2208</v>
      </c>
      <c r="T2483" s="308" t="s">
        <v>2208</v>
      </c>
      <c r="U2483" s="308" t="s">
        <v>2208</v>
      </c>
      <c r="V2483" s="308" t="s">
        <v>2208</v>
      </c>
      <c r="W2483" s="308" t="s">
        <v>2208</v>
      </c>
      <c r="X2483" s="308" t="s">
        <v>2208</v>
      </c>
      <c r="Y2483" s="308" t="s">
        <v>2208</v>
      </c>
      <c r="Z2483" s="308" t="s">
        <v>2208</v>
      </c>
      <c r="AA2483" s="308" t="s">
        <v>2208</v>
      </c>
      <c r="AB2483" s="308" t="s">
        <v>2208</v>
      </c>
      <c r="AC2483" s="308" t="s">
        <v>2208</v>
      </c>
      <c r="AD2483" s="308" t="s">
        <v>2208</v>
      </c>
      <c r="AE2483" s="308" t="s">
        <v>2208</v>
      </c>
      <c r="AF2483" s="308" t="s">
        <v>2208</v>
      </c>
      <c r="AG2483" s="308" t="s">
        <v>2208</v>
      </c>
      <c r="AH2483" s="308" t="s">
        <v>2208</v>
      </c>
      <c r="AI2483" s="308" t="s">
        <v>2208</v>
      </c>
      <c r="AJ2483" s="308" t="s">
        <v>2208</v>
      </c>
      <c r="AK2483" s="308" t="s">
        <v>2208</v>
      </c>
    </row>
    <row r="2484" spans="3:37" x14ac:dyDescent="0.3">
      <c r="C2484" s="582" t="s">
        <v>2705</v>
      </c>
      <c r="D2484" s="308" t="s">
        <v>2208</v>
      </c>
      <c r="E2484" s="308" t="s">
        <v>2208</v>
      </c>
      <c r="F2484" s="308" t="s">
        <v>2208</v>
      </c>
      <c r="G2484" s="308" t="s">
        <v>2208</v>
      </c>
      <c r="H2484" s="308" t="s">
        <v>2208</v>
      </c>
      <c r="I2484" s="308" t="s">
        <v>2208</v>
      </c>
      <c r="J2484" s="308" t="s">
        <v>2208</v>
      </c>
      <c r="K2484" s="308" t="s">
        <v>2208</v>
      </c>
      <c r="L2484" s="308" t="s">
        <v>2208</v>
      </c>
      <c r="M2484" s="308" t="s">
        <v>2208</v>
      </c>
      <c r="N2484" s="308" t="s">
        <v>2208</v>
      </c>
      <c r="O2484" s="308" t="s">
        <v>2208</v>
      </c>
      <c r="P2484" s="308" t="s">
        <v>2208</v>
      </c>
      <c r="Q2484" s="308" t="s">
        <v>2208</v>
      </c>
      <c r="R2484" s="308" t="s">
        <v>2208</v>
      </c>
      <c r="S2484" s="308" t="s">
        <v>2208</v>
      </c>
      <c r="T2484" s="308" t="s">
        <v>2208</v>
      </c>
      <c r="U2484" s="308" t="s">
        <v>2208</v>
      </c>
      <c r="V2484" s="308" t="s">
        <v>2208</v>
      </c>
      <c r="W2484" s="308" t="s">
        <v>2208</v>
      </c>
      <c r="X2484" s="308" t="s">
        <v>2208</v>
      </c>
      <c r="Y2484" s="308" t="s">
        <v>2208</v>
      </c>
      <c r="Z2484" s="308" t="s">
        <v>2208</v>
      </c>
      <c r="AA2484" s="308" t="s">
        <v>2208</v>
      </c>
      <c r="AB2484" s="308" t="s">
        <v>2208</v>
      </c>
      <c r="AC2484" s="308" t="s">
        <v>2208</v>
      </c>
      <c r="AD2484" s="308" t="s">
        <v>2208</v>
      </c>
      <c r="AE2484" s="308" t="s">
        <v>2208</v>
      </c>
      <c r="AF2484" s="308" t="s">
        <v>2208</v>
      </c>
      <c r="AG2484" s="308" t="s">
        <v>2208</v>
      </c>
      <c r="AH2484" s="308" t="s">
        <v>2208</v>
      </c>
      <c r="AI2484" s="308" t="s">
        <v>2208</v>
      </c>
      <c r="AJ2484" s="308" t="s">
        <v>2208</v>
      </c>
      <c r="AK2484" s="308" t="s">
        <v>2208</v>
      </c>
    </row>
    <row r="2485" spans="3:37" x14ac:dyDescent="0.3">
      <c r="C2485" s="582" t="s">
        <v>2706</v>
      </c>
      <c r="D2485" s="308" t="s">
        <v>2208</v>
      </c>
      <c r="E2485" s="308" t="s">
        <v>2208</v>
      </c>
      <c r="F2485" s="308" t="s">
        <v>2208</v>
      </c>
      <c r="G2485" s="308" t="s">
        <v>2208</v>
      </c>
      <c r="H2485" s="308" t="s">
        <v>2208</v>
      </c>
      <c r="I2485" s="308" t="s">
        <v>2208</v>
      </c>
      <c r="J2485" s="308" t="s">
        <v>2208</v>
      </c>
      <c r="K2485" s="308" t="s">
        <v>2208</v>
      </c>
      <c r="L2485" s="308" t="s">
        <v>2208</v>
      </c>
      <c r="M2485" s="308" t="s">
        <v>2208</v>
      </c>
      <c r="N2485" s="308" t="s">
        <v>2208</v>
      </c>
      <c r="O2485" s="308" t="s">
        <v>2208</v>
      </c>
      <c r="P2485" s="308" t="s">
        <v>2208</v>
      </c>
      <c r="Q2485" s="308" t="s">
        <v>2208</v>
      </c>
      <c r="R2485" s="308" t="s">
        <v>2208</v>
      </c>
      <c r="S2485" s="308" t="s">
        <v>2208</v>
      </c>
      <c r="T2485" s="308" t="s">
        <v>2208</v>
      </c>
      <c r="U2485" s="308" t="s">
        <v>2208</v>
      </c>
      <c r="V2485" s="308" t="s">
        <v>2208</v>
      </c>
      <c r="W2485" s="308" t="s">
        <v>2208</v>
      </c>
      <c r="X2485" s="308" t="s">
        <v>2208</v>
      </c>
      <c r="Y2485" s="308" t="s">
        <v>2208</v>
      </c>
      <c r="Z2485" s="308" t="s">
        <v>2208</v>
      </c>
      <c r="AA2485" s="308" t="s">
        <v>2208</v>
      </c>
      <c r="AB2485" s="308" t="s">
        <v>2208</v>
      </c>
      <c r="AC2485" s="308" t="s">
        <v>2208</v>
      </c>
      <c r="AD2485" s="308" t="s">
        <v>2208</v>
      </c>
      <c r="AE2485" s="308" t="s">
        <v>2208</v>
      </c>
      <c r="AF2485" s="308" t="s">
        <v>2208</v>
      </c>
      <c r="AG2485" s="308" t="s">
        <v>2208</v>
      </c>
      <c r="AH2485" s="308" t="s">
        <v>2208</v>
      </c>
      <c r="AI2485" s="308" t="s">
        <v>2208</v>
      </c>
      <c r="AJ2485" s="308" t="s">
        <v>2208</v>
      </c>
      <c r="AK2485" s="308" t="s">
        <v>2208</v>
      </c>
    </row>
    <row r="2486" spans="3:37" x14ac:dyDescent="0.3">
      <c r="C2486" s="582" t="s">
        <v>2707</v>
      </c>
      <c r="D2486" s="308" t="s">
        <v>2208</v>
      </c>
      <c r="E2486" s="308" t="s">
        <v>2208</v>
      </c>
      <c r="F2486" s="308" t="s">
        <v>2208</v>
      </c>
      <c r="G2486" s="308" t="s">
        <v>2208</v>
      </c>
      <c r="H2486" s="308" t="s">
        <v>2208</v>
      </c>
      <c r="I2486" s="308" t="s">
        <v>2208</v>
      </c>
      <c r="J2486" s="308" t="s">
        <v>2208</v>
      </c>
      <c r="K2486" s="308" t="s">
        <v>2208</v>
      </c>
      <c r="L2486" s="308" t="s">
        <v>2208</v>
      </c>
      <c r="M2486" s="308" t="s">
        <v>2208</v>
      </c>
      <c r="N2486" s="308" t="s">
        <v>2208</v>
      </c>
      <c r="O2486" s="308" t="s">
        <v>2208</v>
      </c>
      <c r="P2486" s="308" t="s">
        <v>2208</v>
      </c>
      <c r="Q2486" s="308" t="s">
        <v>2208</v>
      </c>
      <c r="R2486" s="308" t="s">
        <v>2208</v>
      </c>
      <c r="S2486" s="308" t="s">
        <v>2208</v>
      </c>
      <c r="T2486" s="308" t="s">
        <v>2208</v>
      </c>
      <c r="U2486" s="308" t="s">
        <v>2208</v>
      </c>
      <c r="V2486" s="308" t="s">
        <v>2208</v>
      </c>
      <c r="W2486" s="308" t="s">
        <v>2208</v>
      </c>
      <c r="X2486" s="308" t="s">
        <v>2208</v>
      </c>
      <c r="Y2486" s="308" t="s">
        <v>2208</v>
      </c>
      <c r="Z2486" s="308" t="s">
        <v>2208</v>
      </c>
      <c r="AA2486" s="308" t="s">
        <v>2208</v>
      </c>
      <c r="AB2486" s="308" t="s">
        <v>2208</v>
      </c>
      <c r="AC2486" s="308" t="s">
        <v>2208</v>
      </c>
      <c r="AD2486" s="308" t="s">
        <v>2208</v>
      </c>
      <c r="AE2486" s="308" t="s">
        <v>2208</v>
      </c>
      <c r="AF2486" s="308" t="s">
        <v>2208</v>
      </c>
      <c r="AG2486" s="308" t="s">
        <v>2208</v>
      </c>
      <c r="AH2486" s="308" t="s">
        <v>2208</v>
      </c>
      <c r="AI2486" s="308" t="s">
        <v>2208</v>
      </c>
      <c r="AJ2486" s="308" t="s">
        <v>2208</v>
      </c>
      <c r="AK2486" s="308" t="s">
        <v>2208</v>
      </c>
    </row>
    <row r="2487" spans="3:37" x14ac:dyDescent="0.3">
      <c r="C2487" s="582" t="s">
        <v>2708</v>
      </c>
      <c r="D2487" s="308" t="s">
        <v>2208</v>
      </c>
      <c r="E2487" s="308" t="s">
        <v>2208</v>
      </c>
      <c r="F2487" s="308" t="s">
        <v>2208</v>
      </c>
      <c r="G2487" s="308" t="s">
        <v>2208</v>
      </c>
      <c r="H2487" s="308" t="s">
        <v>2208</v>
      </c>
      <c r="I2487" s="308" t="s">
        <v>2208</v>
      </c>
      <c r="J2487" s="308" t="s">
        <v>2208</v>
      </c>
      <c r="K2487" s="308" t="s">
        <v>2208</v>
      </c>
      <c r="L2487" s="308" t="s">
        <v>2208</v>
      </c>
      <c r="M2487" s="308" t="s">
        <v>2208</v>
      </c>
      <c r="N2487" s="308" t="s">
        <v>2208</v>
      </c>
      <c r="O2487" s="308" t="s">
        <v>2208</v>
      </c>
      <c r="P2487" s="308" t="s">
        <v>2208</v>
      </c>
      <c r="Q2487" s="308" t="s">
        <v>2208</v>
      </c>
      <c r="R2487" s="308" t="s">
        <v>2208</v>
      </c>
      <c r="S2487" s="308" t="s">
        <v>2208</v>
      </c>
      <c r="T2487" s="308" t="s">
        <v>2208</v>
      </c>
      <c r="U2487" s="308" t="s">
        <v>2208</v>
      </c>
      <c r="V2487" s="308" t="s">
        <v>2208</v>
      </c>
      <c r="W2487" s="308" t="s">
        <v>2208</v>
      </c>
      <c r="X2487" s="308" t="s">
        <v>2208</v>
      </c>
      <c r="Y2487" s="308" t="s">
        <v>2208</v>
      </c>
      <c r="Z2487" s="308" t="s">
        <v>2208</v>
      </c>
      <c r="AA2487" s="308" t="s">
        <v>2208</v>
      </c>
      <c r="AB2487" s="308" t="s">
        <v>2208</v>
      </c>
      <c r="AC2487" s="308" t="s">
        <v>2208</v>
      </c>
      <c r="AD2487" s="308" t="s">
        <v>2208</v>
      </c>
      <c r="AE2487" s="308" t="s">
        <v>2208</v>
      </c>
      <c r="AF2487" s="308" t="s">
        <v>2208</v>
      </c>
      <c r="AG2487" s="308" t="s">
        <v>2208</v>
      </c>
      <c r="AH2487" s="308" t="s">
        <v>2208</v>
      </c>
      <c r="AI2487" s="308" t="s">
        <v>2208</v>
      </c>
      <c r="AJ2487" s="308" t="s">
        <v>2208</v>
      </c>
      <c r="AK2487" s="308" t="s">
        <v>2208</v>
      </c>
    </row>
    <row r="2488" spans="3:37" x14ac:dyDescent="0.3">
      <c r="C2488" s="582" t="s">
        <v>2709</v>
      </c>
      <c r="D2488" s="308" t="s">
        <v>2208</v>
      </c>
      <c r="E2488" s="308" t="s">
        <v>2208</v>
      </c>
      <c r="F2488" s="308" t="s">
        <v>2208</v>
      </c>
      <c r="G2488" s="308" t="s">
        <v>2208</v>
      </c>
      <c r="H2488" s="308" t="s">
        <v>2208</v>
      </c>
      <c r="I2488" s="308" t="s">
        <v>2208</v>
      </c>
      <c r="J2488" s="308" t="s">
        <v>2208</v>
      </c>
      <c r="K2488" s="308" t="s">
        <v>2208</v>
      </c>
      <c r="L2488" s="308" t="s">
        <v>2208</v>
      </c>
      <c r="M2488" s="308" t="s">
        <v>2208</v>
      </c>
      <c r="N2488" s="308" t="s">
        <v>2208</v>
      </c>
      <c r="O2488" s="308" t="s">
        <v>2208</v>
      </c>
      <c r="P2488" s="308" t="s">
        <v>2208</v>
      </c>
      <c r="Q2488" s="308" t="s">
        <v>2208</v>
      </c>
      <c r="R2488" s="308" t="s">
        <v>2208</v>
      </c>
      <c r="S2488" s="308" t="s">
        <v>2208</v>
      </c>
      <c r="T2488" s="308" t="s">
        <v>2208</v>
      </c>
      <c r="U2488" s="308" t="s">
        <v>2208</v>
      </c>
      <c r="V2488" s="308" t="s">
        <v>2208</v>
      </c>
      <c r="W2488" s="308" t="s">
        <v>2208</v>
      </c>
      <c r="X2488" s="308" t="s">
        <v>2208</v>
      </c>
      <c r="Y2488" s="308" t="s">
        <v>2208</v>
      </c>
      <c r="Z2488" s="308" t="s">
        <v>2208</v>
      </c>
      <c r="AA2488" s="308" t="s">
        <v>2208</v>
      </c>
      <c r="AB2488" s="308" t="s">
        <v>2208</v>
      </c>
      <c r="AC2488" s="308" t="s">
        <v>2208</v>
      </c>
      <c r="AD2488" s="308" t="s">
        <v>2208</v>
      </c>
      <c r="AE2488" s="308" t="s">
        <v>2208</v>
      </c>
      <c r="AF2488" s="308" t="s">
        <v>2208</v>
      </c>
      <c r="AG2488" s="308" t="s">
        <v>2208</v>
      </c>
      <c r="AH2488" s="308" t="s">
        <v>2208</v>
      </c>
      <c r="AI2488" s="308" t="s">
        <v>2208</v>
      </c>
      <c r="AJ2488" s="308" t="s">
        <v>2208</v>
      </c>
      <c r="AK2488" s="308" t="s">
        <v>2208</v>
      </c>
    </row>
    <row r="2489" spans="3:37" x14ac:dyDescent="0.3">
      <c r="C2489" s="582" t="s">
        <v>2710</v>
      </c>
      <c r="D2489" s="308" t="s">
        <v>2208</v>
      </c>
      <c r="E2489" s="308" t="s">
        <v>2208</v>
      </c>
      <c r="F2489" s="308" t="s">
        <v>2208</v>
      </c>
      <c r="G2489" s="308" t="s">
        <v>2208</v>
      </c>
      <c r="H2489" s="308" t="s">
        <v>2208</v>
      </c>
      <c r="I2489" s="308" t="s">
        <v>2208</v>
      </c>
      <c r="J2489" s="308" t="s">
        <v>2208</v>
      </c>
      <c r="K2489" s="308" t="s">
        <v>2208</v>
      </c>
      <c r="L2489" s="308" t="s">
        <v>2208</v>
      </c>
      <c r="M2489" s="308" t="s">
        <v>2208</v>
      </c>
      <c r="N2489" s="308" t="s">
        <v>2208</v>
      </c>
      <c r="O2489" s="308" t="s">
        <v>2208</v>
      </c>
      <c r="P2489" s="308" t="s">
        <v>2208</v>
      </c>
      <c r="Q2489" s="308" t="s">
        <v>2208</v>
      </c>
      <c r="R2489" s="308" t="s">
        <v>2208</v>
      </c>
      <c r="S2489" s="308" t="s">
        <v>2208</v>
      </c>
      <c r="T2489" s="308" t="s">
        <v>2208</v>
      </c>
      <c r="U2489" s="308" t="s">
        <v>2208</v>
      </c>
      <c r="V2489" s="308" t="s">
        <v>2208</v>
      </c>
      <c r="W2489" s="308" t="s">
        <v>2208</v>
      </c>
      <c r="X2489" s="308" t="s">
        <v>2208</v>
      </c>
      <c r="Y2489" s="308" t="s">
        <v>2208</v>
      </c>
      <c r="Z2489" s="308" t="s">
        <v>2208</v>
      </c>
      <c r="AA2489" s="308" t="s">
        <v>2208</v>
      </c>
      <c r="AB2489" s="308" t="s">
        <v>2208</v>
      </c>
      <c r="AC2489" s="308" t="s">
        <v>2208</v>
      </c>
      <c r="AD2489" s="308" t="s">
        <v>2208</v>
      </c>
      <c r="AE2489" s="308" t="s">
        <v>2208</v>
      </c>
      <c r="AF2489" s="308" t="s">
        <v>2208</v>
      </c>
      <c r="AG2489" s="308" t="s">
        <v>2208</v>
      </c>
      <c r="AH2489" s="308" t="s">
        <v>2208</v>
      </c>
      <c r="AI2489" s="308" t="s">
        <v>2208</v>
      </c>
      <c r="AJ2489" s="308" t="s">
        <v>2208</v>
      </c>
      <c r="AK2489" s="308" t="s">
        <v>2208</v>
      </c>
    </row>
    <row r="2490" spans="3:37" x14ac:dyDescent="0.3">
      <c r="C2490" s="582" t="s">
        <v>2711</v>
      </c>
      <c r="D2490" s="308" t="s">
        <v>2208</v>
      </c>
      <c r="E2490" s="308" t="s">
        <v>2208</v>
      </c>
      <c r="F2490" s="308" t="s">
        <v>2208</v>
      </c>
      <c r="G2490" s="308" t="s">
        <v>2208</v>
      </c>
      <c r="H2490" s="308" t="s">
        <v>2208</v>
      </c>
      <c r="I2490" s="308" t="s">
        <v>2208</v>
      </c>
      <c r="J2490" s="308" t="s">
        <v>2208</v>
      </c>
      <c r="K2490" s="308" t="s">
        <v>2208</v>
      </c>
      <c r="L2490" s="308" t="s">
        <v>2208</v>
      </c>
      <c r="M2490" s="308" t="s">
        <v>2208</v>
      </c>
      <c r="N2490" s="308" t="s">
        <v>2208</v>
      </c>
      <c r="O2490" s="308" t="s">
        <v>2208</v>
      </c>
      <c r="P2490" s="308" t="s">
        <v>2208</v>
      </c>
      <c r="Q2490" s="308" t="s">
        <v>2208</v>
      </c>
      <c r="R2490" s="308" t="s">
        <v>2208</v>
      </c>
      <c r="S2490" s="308" t="s">
        <v>2208</v>
      </c>
      <c r="T2490" s="308" t="s">
        <v>2208</v>
      </c>
      <c r="U2490" s="308" t="s">
        <v>2208</v>
      </c>
      <c r="V2490" s="308" t="s">
        <v>2208</v>
      </c>
      <c r="W2490" s="308" t="s">
        <v>2208</v>
      </c>
      <c r="X2490" s="308" t="s">
        <v>2208</v>
      </c>
      <c r="Y2490" s="308" t="s">
        <v>2208</v>
      </c>
      <c r="Z2490" s="308" t="s">
        <v>2208</v>
      </c>
      <c r="AA2490" s="308" t="s">
        <v>2208</v>
      </c>
      <c r="AB2490" s="308" t="s">
        <v>2208</v>
      </c>
      <c r="AC2490" s="308" t="s">
        <v>2208</v>
      </c>
      <c r="AD2490" s="308" t="s">
        <v>2208</v>
      </c>
      <c r="AE2490" s="308" t="s">
        <v>2208</v>
      </c>
      <c r="AF2490" s="308" t="s">
        <v>2208</v>
      </c>
      <c r="AG2490" s="308" t="s">
        <v>2208</v>
      </c>
      <c r="AH2490" s="308" t="s">
        <v>2208</v>
      </c>
      <c r="AI2490" s="308" t="s">
        <v>2208</v>
      </c>
      <c r="AJ2490" s="308" t="s">
        <v>2208</v>
      </c>
      <c r="AK2490" s="308" t="s">
        <v>2208</v>
      </c>
    </row>
    <row r="2491" spans="3:37" x14ac:dyDescent="0.3">
      <c r="C2491" s="582" t="s">
        <v>2712</v>
      </c>
      <c r="D2491" s="308" t="s">
        <v>2208</v>
      </c>
      <c r="E2491" s="308" t="s">
        <v>2208</v>
      </c>
      <c r="F2491" s="308" t="s">
        <v>2208</v>
      </c>
      <c r="G2491" s="308" t="s">
        <v>2208</v>
      </c>
      <c r="H2491" s="308" t="s">
        <v>2208</v>
      </c>
      <c r="I2491" s="308" t="s">
        <v>2208</v>
      </c>
      <c r="J2491" s="308" t="s">
        <v>2208</v>
      </c>
      <c r="K2491" s="308" t="s">
        <v>2208</v>
      </c>
      <c r="L2491" s="308" t="s">
        <v>2208</v>
      </c>
      <c r="M2491" s="308" t="s">
        <v>2208</v>
      </c>
      <c r="N2491" s="308" t="s">
        <v>2208</v>
      </c>
      <c r="O2491" s="308" t="s">
        <v>2208</v>
      </c>
      <c r="P2491" s="308" t="s">
        <v>2208</v>
      </c>
      <c r="Q2491" s="308" t="s">
        <v>2208</v>
      </c>
      <c r="R2491" s="308" t="s">
        <v>2208</v>
      </c>
      <c r="S2491" s="308" t="s">
        <v>2208</v>
      </c>
      <c r="T2491" s="308" t="s">
        <v>2208</v>
      </c>
      <c r="U2491" s="308" t="s">
        <v>2208</v>
      </c>
      <c r="V2491" s="308" t="s">
        <v>2208</v>
      </c>
      <c r="W2491" s="308" t="s">
        <v>2208</v>
      </c>
      <c r="X2491" s="308" t="s">
        <v>2208</v>
      </c>
      <c r="Y2491" s="308" t="s">
        <v>2208</v>
      </c>
      <c r="Z2491" s="308" t="s">
        <v>2208</v>
      </c>
      <c r="AA2491" s="308" t="s">
        <v>2208</v>
      </c>
      <c r="AB2491" s="308" t="s">
        <v>2208</v>
      </c>
      <c r="AC2491" s="308" t="s">
        <v>2208</v>
      </c>
      <c r="AD2491" s="308" t="s">
        <v>2208</v>
      </c>
      <c r="AE2491" s="308" t="s">
        <v>2208</v>
      </c>
      <c r="AF2491" s="308" t="s">
        <v>2208</v>
      </c>
      <c r="AG2491" s="308" t="s">
        <v>2208</v>
      </c>
      <c r="AH2491" s="308" t="s">
        <v>2208</v>
      </c>
      <c r="AI2491" s="308" t="s">
        <v>2208</v>
      </c>
      <c r="AJ2491" s="308" t="s">
        <v>2208</v>
      </c>
      <c r="AK2491" s="308" t="s">
        <v>2208</v>
      </c>
    </row>
    <row r="2492" spans="3:37" x14ac:dyDescent="0.3">
      <c r="C2492" s="582" t="s">
        <v>2713</v>
      </c>
      <c r="D2492" s="308" t="s">
        <v>2208</v>
      </c>
      <c r="E2492" s="308" t="s">
        <v>2208</v>
      </c>
      <c r="F2492" s="308" t="s">
        <v>2208</v>
      </c>
      <c r="G2492" s="308" t="s">
        <v>2208</v>
      </c>
      <c r="H2492" s="308" t="s">
        <v>2208</v>
      </c>
      <c r="I2492" s="308" t="s">
        <v>2208</v>
      </c>
      <c r="J2492" s="308" t="s">
        <v>2208</v>
      </c>
      <c r="K2492" s="308" t="s">
        <v>2208</v>
      </c>
      <c r="L2492" s="308" t="s">
        <v>2208</v>
      </c>
      <c r="M2492" s="308" t="s">
        <v>2208</v>
      </c>
      <c r="N2492" s="308" t="s">
        <v>2208</v>
      </c>
      <c r="O2492" s="308" t="s">
        <v>2208</v>
      </c>
      <c r="P2492" s="308" t="s">
        <v>2208</v>
      </c>
      <c r="Q2492" s="308" t="s">
        <v>2208</v>
      </c>
      <c r="R2492" s="308" t="s">
        <v>2208</v>
      </c>
      <c r="S2492" s="308" t="s">
        <v>2208</v>
      </c>
      <c r="T2492" s="308" t="s">
        <v>2208</v>
      </c>
      <c r="U2492" s="308" t="s">
        <v>2208</v>
      </c>
      <c r="V2492" s="308" t="s">
        <v>2208</v>
      </c>
      <c r="W2492" s="308" t="s">
        <v>2208</v>
      </c>
      <c r="X2492" s="308" t="s">
        <v>2208</v>
      </c>
      <c r="Y2492" s="308" t="s">
        <v>2208</v>
      </c>
      <c r="Z2492" s="308" t="s">
        <v>2208</v>
      </c>
      <c r="AA2492" s="308" t="s">
        <v>2208</v>
      </c>
      <c r="AB2492" s="308" t="s">
        <v>2208</v>
      </c>
      <c r="AC2492" s="308" t="s">
        <v>2208</v>
      </c>
      <c r="AD2492" s="308" t="s">
        <v>2208</v>
      </c>
      <c r="AE2492" s="308" t="s">
        <v>2208</v>
      </c>
      <c r="AF2492" s="308" t="s">
        <v>2208</v>
      </c>
      <c r="AG2492" s="308" t="s">
        <v>2208</v>
      </c>
      <c r="AH2492" s="308" t="s">
        <v>2208</v>
      </c>
      <c r="AI2492" s="308" t="s">
        <v>2208</v>
      </c>
      <c r="AJ2492" s="308" t="s">
        <v>2208</v>
      </c>
      <c r="AK2492" s="308" t="s">
        <v>2208</v>
      </c>
    </row>
    <row r="2493" spans="3:37" x14ac:dyDescent="0.3">
      <c r="C2493" s="582" t="s">
        <v>2714</v>
      </c>
      <c r="D2493" s="308" t="s">
        <v>2208</v>
      </c>
      <c r="E2493" s="308" t="s">
        <v>2208</v>
      </c>
      <c r="F2493" s="308" t="s">
        <v>2208</v>
      </c>
      <c r="G2493" s="308" t="s">
        <v>2208</v>
      </c>
      <c r="H2493" s="308" t="s">
        <v>2208</v>
      </c>
      <c r="I2493" s="308" t="s">
        <v>2208</v>
      </c>
      <c r="J2493" s="308" t="s">
        <v>2208</v>
      </c>
      <c r="K2493" s="308" t="s">
        <v>2208</v>
      </c>
      <c r="L2493" s="308" t="s">
        <v>2208</v>
      </c>
      <c r="M2493" s="308" t="s">
        <v>2208</v>
      </c>
      <c r="N2493" s="308" t="s">
        <v>2208</v>
      </c>
      <c r="O2493" s="308" t="s">
        <v>2208</v>
      </c>
      <c r="P2493" s="308" t="s">
        <v>2208</v>
      </c>
      <c r="Q2493" s="308" t="s">
        <v>2208</v>
      </c>
      <c r="R2493" s="308" t="s">
        <v>2208</v>
      </c>
      <c r="S2493" s="308" t="s">
        <v>2208</v>
      </c>
      <c r="T2493" s="308" t="s">
        <v>2208</v>
      </c>
      <c r="U2493" s="308" t="s">
        <v>2208</v>
      </c>
      <c r="V2493" s="308" t="s">
        <v>2208</v>
      </c>
      <c r="W2493" s="308" t="s">
        <v>2208</v>
      </c>
      <c r="X2493" s="308" t="s">
        <v>2208</v>
      </c>
      <c r="Y2493" s="308" t="s">
        <v>2208</v>
      </c>
      <c r="Z2493" s="308" t="s">
        <v>2208</v>
      </c>
      <c r="AA2493" s="308" t="s">
        <v>2208</v>
      </c>
      <c r="AB2493" s="308" t="s">
        <v>2208</v>
      </c>
      <c r="AC2493" s="308" t="s">
        <v>2208</v>
      </c>
      <c r="AD2493" s="308" t="s">
        <v>2208</v>
      </c>
      <c r="AE2493" s="308" t="s">
        <v>2208</v>
      </c>
      <c r="AF2493" s="308" t="s">
        <v>2208</v>
      </c>
      <c r="AG2493" s="308" t="s">
        <v>2208</v>
      </c>
      <c r="AH2493" s="308" t="s">
        <v>2208</v>
      </c>
      <c r="AI2493" s="308" t="s">
        <v>2208</v>
      </c>
      <c r="AJ2493" s="308" t="s">
        <v>2208</v>
      </c>
      <c r="AK2493" s="308" t="s">
        <v>2208</v>
      </c>
    </row>
    <row r="2494" spans="3:37" x14ac:dyDescent="0.3">
      <c r="C2494" s="582" t="s">
        <v>2715</v>
      </c>
      <c r="D2494" s="308" t="s">
        <v>2208</v>
      </c>
      <c r="E2494" s="308" t="s">
        <v>2208</v>
      </c>
      <c r="F2494" s="308" t="s">
        <v>2208</v>
      </c>
      <c r="G2494" s="308" t="s">
        <v>2208</v>
      </c>
      <c r="H2494" s="308" t="s">
        <v>2208</v>
      </c>
      <c r="I2494" s="308" t="s">
        <v>2208</v>
      </c>
      <c r="J2494" s="308" t="s">
        <v>2208</v>
      </c>
      <c r="K2494" s="308" t="s">
        <v>2208</v>
      </c>
      <c r="L2494" s="308" t="s">
        <v>2208</v>
      </c>
      <c r="M2494" s="308" t="s">
        <v>2208</v>
      </c>
      <c r="N2494" s="308" t="s">
        <v>2208</v>
      </c>
      <c r="O2494" s="308" t="s">
        <v>2208</v>
      </c>
      <c r="P2494" s="308" t="s">
        <v>2208</v>
      </c>
      <c r="Q2494" s="308" t="s">
        <v>2208</v>
      </c>
      <c r="R2494" s="308" t="s">
        <v>2208</v>
      </c>
      <c r="S2494" s="308" t="s">
        <v>2208</v>
      </c>
      <c r="T2494" s="308" t="s">
        <v>2208</v>
      </c>
      <c r="U2494" s="308" t="s">
        <v>2208</v>
      </c>
      <c r="V2494" s="308" t="s">
        <v>2208</v>
      </c>
      <c r="W2494" s="308" t="s">
        <v>2208</v>
      </c>
      <c r="X2494" s="308" t="s">
        <v>2208</v>
      </c>
      <c r="Y2494" s="308" t="s">
        <v>2208</v>
      </c>
      <c r="Z2494" s="308" t="s">
        <v>2208</v>
      </c>
      <c r="AA2494" s="308" t="s">
        <v>2208</v>
      </c>
      <c r="AB2494" s="308" t="s">
        <v>2208</v>
      </c>
      <c r="AC2494" s="308" t="s">
        <v>2208</v>
      </c>
      <c r="AD2494" s="308" t="s">
        <v>2208</v>
      </c>
      <c r="AE2494" s="308" t="s">
        <v>2208</v>
      </c>
      <c r="AF2494" s="308" t="s">
        <v>2208</v>
      </c>
      <c r="AG2494" s="308" t="s">
        <v>2208</v>
      </c>
      <c r="AH2494" s="308" t="s">
        <v>2208</v>
      </c>
      <c r="AI2494" s="308" t="s">
        <v>2208</v>
      </c>
      <c r="AJ2494" s="308" t="s">
        <v>2208</v>
      </c>
      <c r="AK2494" s="308" t="s">
        <v>2208</v>
      </c>
    </row>
    <row r="2495" spans="3:37" x14ac:dyDescent="0.3">
      <c r="C2495" s="582" t="s">
        <v>2716</v>
      </c>
      <c r="D2495" s="308" t="s">
        <v>2208</v>
      </c>
      <c r="E2495" s="308" t="s">
        <v>2208</v>
      </c>
      <c r="F2495" s="308" t="s">
        <v>2208</v>
      </c>
      <c r="G2495" s="308" t="s">
        <v>2208</v>
      </c>
      <c r="H2495" s="308" t="s">
        <v>2208</v>
      </c>
      <c r="I2495" s="308" t="s">
        <v>2208</v>
      </c>
      <c r="J2495" s="308" t="s">
        <v>2208</v>
      </c>
      <c r="K2495" s="308" t="s">
        <v>2208</v>
      </c>
      <c r="L2495" s="308" t="s">
        <v>2208</v>
      </c>
      <c r="M2495" s="308" t="s">
        <v>2208</v>
      </c>
      <c r="N2495" s="308" t="s">
        <v>2208</v>
      </c>
      <c r="O2495" s="308" t="s">
        <v>2208</v>
      </c>
      <c r="P2495" s="308" t="s">
        <v>2208</v>
      </c>
      <c r="Q2495" s="308" t="s">
        <v>2208</v>
      </c>
      <c r="R2495" s="308" t="s">
        <v>2208</v>
      </c>
      <c r="S2495" s="308" t="s">
        <v>2208</v>
      </c>
      <c r="T2495" s="308" t="s">
        <v>2208</v>
      </c>
      <c r="U2495" s="308" t="s">
        <v>2208</v>
      </c>
      <c r="V2495" s="308" t="s">
        <v>2208</v>
      </c>
      <c r="W2495" s="308" t="s">
        <v>2208</v>
      </c>
      <c r="X2495" s="308" t="s">
        <v>2208</v>
      </c>
      <c r="Y2495" s="308" t="s">
        <v>2208</v>
      </c>
      <c r="Z2495" s="308" t="s">
        <v>2208</v>
      </c>
      <c r="AA2495" s="308" t="s">
        <v>2208</v>
      </c>
      <c r="AB2495" s="308" t="s">
        <v>2208</v>
      </c>
      <c r="AC2495" s="308" t="s">
        <v>2208</v>
      </c>
      <c r="AD2495" s="308" t="s">
        <v>2208</v>
      </c>
      <c r="AE2495" s="308" t="s">
        <v>2208</v>
      </c>
      <c r="AF2495" s="308" t="s">
        <v>2208</v>
      </c>
      <c r="AG2495" s="308" t="s">
        <v>2208</v>
      </c>
      <c r="AH2495" s="308" t="s">
        <v>2208</v>
      </c>
      <c r="AI2495" s="308" t="s">
        <v>2208</v>
      </c>
      <c r="AJ2495" s="308" t="s">
        <v>2208</v>
      </c>
      <c r="AK2495" s="308" t="s">
        <v>2208</v>
      </c>
    </row>
    <row r="2496" spans="3:37" x14ac:dyDescent="0.3">
      <c r="C2496" s="582" t="s">
        <v>2717</v>
      </c>
      <c r="D2496" s="308" t="s">
        <v>2208</v>
      </c>
      <c r="E2496" s="308" t="s">
        <v>2208</v>
      </c>
      <c r="F2496" s="308" t="s">
        <v>2208</v>
      </c>
      <c r="G2496" s="308" t="s">
        <v>2208</v>
      </c>
      <c r="H2496" s="308" t="s">
        <v>2208</v>
      </c>
      <c r="I2496" s="308" t="s">
        <v>2208</v>
      </c>
      <c r="J2496" s="308" t="s">
        <v>2208</v>
      </c>
      <c r="K2496" s="308" t="s">
        <v>2208</v>
      </c>
      <c r="L2496" s="308" t="s">
        <v>2208</v>
      </c>
      <c r="M2496" s="308" t="s">
        <v>2208</v>
      </c>
      <c r="N2496" s="308" t="s">
        <v>2208</v>
      </c>
      <c r="O2496" s="308" t="s">
        <v>2208</v>
      </c>
      <c r="P2496" s="308" t="s">
        <v>2208</v>
      </c>
      <c r="Q2496" s="308" t="s">
        <v>2208</v>
      </c>
      <c r="R2496" s="308" t="s">
        <v>2208</v>
      </c>
      <c r="S2496" s="308" t="s">
        <v>2208</v>
      </c>
      <c r="T2496" s="308" t="s">
        <v>2208</v>
      </c>
      <c r="U2496" s="308" t="s">
        <v>2208</v>
      </c>
      <c r="V2496" s="308" t="s">
        <v>2208</v>
      </c>
      <c r="W2496" s="308" t="s">
        <v>2208</v>
      </c>
      <c r="X2496" s="308" t="s">
        <v>2208</v>
      </c>
      <c r="Y2496" s="308" t="s">
        <v>2208</v>
      </c>
      <c r="Z2496" s="308" t="s">
        <v>2208</v>
      </c>
      <c r="AA2496" s="308" t="s">
        <v>2208</v>
      </c>
      <c r="AB2496" s="308" t="s">
        <v>2208</v>
      </c>
      <c r="AC2496" s="308" t="s">
        <v>2208</v>
      </c>
      <c r="AD2496" s="308" t="s">
        <v>2208</v>
      </c>
      <c r="AE2496" s="308" t="s">
        <v>2208</v>
      </c>
      <c r="AF2496" s="308" t="s">
        <v>2208</v>
      </c>
      <c r="AG2496" s="308" t="s">
        <v>2208</v>
      </c>
      <c r="AH2496" s="308" t="s">
        <v>2208</v>
      </c>
      <c r="AI2496" s="308" t="s">
        <v>2208</v>
      </c>
      <c r="AJ2496" s="308" t="s">
        <v>2208</v>
      </c>
      <c r="AK2496" s="308" t="s">
        <v>2208</v>
      </c>
    </row>
    <row r="2497" spans="3:37" x14ac:dyDescent="0.3">
      <c r="C2497" s="582" t="s">
        <v>2718</v>
      </c>
      <c r="D2497" s="308" t="s">
        <v>2208</v>
      </c>
      <c r="E2497" s="308" t="s">
        <v>2208</v>
      </c>
      <c r="F2497" s="308" t="s">
        <v>2208</v>
      </c>
      <c r="G2497" s="308" t="s">
        <v>2208</v>
      </c>
      <c r="H2497" s="308" t="s">
        <v>2208</v>
      </c>
      <c r="I2497" s="308" t="s">
        <v>2208</v>
      </c>
      <c r="J2497" s="308" t="s">
        <v>2208</v>
      </c>
      <c r="K2497" s="308" t="s">
        <v>2208</v>
      </c>
      <c r="L2497" s="308" t="s">
        <v>2208</v>
      </c>
      <c r="M2497" s="308" t="s">
        <v>2208</v>
      </c>
      <c r="N2497" s="308" t="s">
        <v>2208</v>
      </c>
      <c r="O2497" s="308" t="s">
        <v>2208</v>
      </c>
      <c r="P2497" s="308" t="s">
        <v>2208</v>
      </c>
      <c r="Q2497" s="308" t="s">
        <v>2208</v>
      </c>
      <c r="R2497" s="308" t="s">
        <v>2208</v>
      </c>
      <c r="S2497" s="308" t="s">
        <v>2208</v>
      </c>
      <c r="T2497" s="308" t="s">
        <v>2208</v>
      </c>
      <c r="U2497" s="308" t="s">
        <v>2208</v>
      </c>
      <c r="V2497" s="308" t="s">
        <v>2208</v>
      </c>
      <c r="W2497" s="308" t="s">
        <v>2208</v>
      </c>
      <c r="X2497" s="308" t="s">
        <v>2208</v>
      </c>
      <c r="Y2497" s="308" t="s">
        <v>2208</v>
      </c>
      <c r="Z2497" s="308" t="s">
        <v>2208</v>
      </c>
      <c r="AA2497" s="308" t="s">
        <v>2208</v>
      </c>
      <c r="AB2497" s="308" t="s">
        <v>2208</v>
      </c>
      <c r="AC2497" s="308" t="s">
        <v>2208</v>
      </c>
      <c r="AD2497" s="308" t="s">
        <v>2208</v>
      </c>
      <c r="AE2497" s="308" t="s">
        <v>2208</v>
      </c>
      <c r="AF2497" s="308" t="s">
        <v>2208</v>
      </c>
      <c r="AG2497" s="308" t="s">
        <v>2208</v>
      </c>
      <c r="AH2497" s="308" t="s">
        <v>2208</v>
      </c>
      <c r="AI2497" s="308" t="s">
        <v>2208</v>
      </c>
      <c r="AJ2497" s="308" t="s">
        <v>2208</v>
      </c>
      <c r="AK2497" s="308" t="s">
        <v>2208</v>
      </c>
    </row>
    <row r="2498" spans="3:37" x14ac:dyDescent="0.3">
      <c r="C2498" s="582" t="s">
        <v>2719</v>
      </c>
      <c r="D2498" s="308" t="s">
        <v>2208</v>
      </c>
      <c r="E2498" s="308" t="s">
        <v>2208</v>
      </c>
      <c r="F2498" s="308" t="s">
        <v>2208</v>
      </c>
      <c r="G2498" s="308" t="s">
        <v>2208</v>
      </c>
      <c r="H2498" s="308" t="s">
        <v>2208</v>
      </c>
      <c r="I2498" s="308" t="s">
        <v>2208</v>
      </c>
      <c r="J2498" s="308" t="s">
        <v>2208</v>
      </c>
      <c r="K2498" s="308" t="s">
        <v>2208</v>
      </c>
      <c r="L2498" s="308" t="s">
        <v>2208</v>
      </c>
      <c r="M2498" s="308" t="s">
        <v>2208</v>
      </c>
      <c r="N2498" s="308" t="s">
        <v>2208</v>
      </c>
      <c r="O2498" s="308" t="s">
        <v>2208</v>
      </c>
      <c r="P2498" s="308" t="s">
        <v>2208</v>
      </c>
      <c r="Q2498" s="308" t="s">
        <v>2208</v>
      </c>
      <c r="R2498" s="308" t="s">
        <v>2208</v>
      </c>
      <c r="S2498" s="308" t="s">
        <v>2208</v>
      </c>
      <c r="T2498" s="308" t="s">
        <v>2208</v>
      </c>
      <c r="U2498" s="308" t="s">
        <v>2208</v>
      </c>
      <c r="V2498" s="308" t="s">
        <v>2208</v>
      </c>
      <c r="W2498" s="308" t="s">
        <v>2208</v>
      </c>
      <c r="X2498" s="308" t="s">
        <v>2208</v>
      </c>
      <c r="Y2498" s="308" t="s">
        <v>2208</v>
      </c>
      <c r="Z2498" s="308" t="s">
        <v>2208</v>
      </c>
      <c r="AA2498" s="308" t="s">
        <v>2208</v>
      </c>
      <c r="AB2498" s="308" t="s">
        <v>2208</v>
      </c>
      <c r="AC2498" s="308" t="s">
        <v>2208</v>
      </c>
      <c r="AD2498" s="308" t="s">
        <v>2208</v>
      </c>
      <c r="AE2498" s="308" t="s">
        <v>2208</v>
      </c>
      <c r="AF2498" s="308" t="s">
        <v>2208</v>
      </c>
      <c r="AG2498" s="308" t="s">
        <v>2208</v>
      </c>
      <c r="AH2498" s="308" t="s">
        <v>2208</v>
      </c>
      <c r="AI2498" s="308" t="s">
        <v>2208</v>
      </c>
      <c r="AJ2498" s="308" t="s">
        <v>2208</v>
      </c>
      <c r="AK2498" s="308" t="s">
        <v>2208</v>
      </c>
    </row>
    <row r="2499" spans="3:37" x14ac:dyDescent="0.3">
      <c r="C2499" s="582" t="s">
        <v>2720</v>
      </c>
      <c r="D2499" s="308" t="s">
        <v>2208</v>
      </c>
      <c r="E2499" s="308" t="s">
        <v>2208</v>
      </c>
      <c r="F2499" s="308" t="s">
        <v>2208</v>
      </c>
      <c r="G2499" s="308" t="s">
        <v>2208</v>
      </c>
      <c r="H2499" s="308" t="s">
        <v>2208</v>
      </c>
      <c r="I2499" s="308" t="s">
        <v>2208</v>
      </c>
      <c r="J2499" s="308" t="s">
        <v>2208</v>
      </c>
      <c r="K2499" s="308" t="s">
        <v>2208</v>
      </c>
      <c r="L2499" s="308" t="s">
        <v>2208</v>
      </c>
      <c r="M2499" s="308" t="s">
        <v>2208</v>
      </c>
      <c r="N2499" s="308" t="s">
        <v>2208</v>
      </c>
      <c r="O2499" s="308" t="s">
        <v>2208</v>
      </c>
      <c r="P2499" s="308" t="s">
        <v>2208</v>
      </c>
      <c r="Q2499" s="308" t="s">
        <v>2208</v>
      </c>
      <c r="R2499" s="308" t="s">
        <v>2208</v>
      </c>
      <c r="S2499" s="308" t="s">
        <v>2208</v>
      </c>
      <c r="T2499" s="308" t="s">
        <v>2208</v>
      </c>
      <c r="U2499" s="308" t="s">
        <v>2208</v>
      </c>
      <c r="V2499" s="308" t="s">
        <v>2208</v>
      </c>
      <c r="W2499" s="308" t="s">
        <v>2208</v>
      </c>
      <c r="X2499" s="308" t="s">
        <v>2208</v>
      </c>
      <c r="Y2499" s="308" t="s">
        <v>2208</v>
      </c>
      <c r="Z2499" s="308" t="s">
        <v>2208</v>
      </c>
      <c r="AA2499" s="308" t="s">
        <v>2208</v>
      </c>
      <c r="AB2499" s="308" t="s">
        <v>2208</v>
      </c>
      <c r="AC2499" s="308" t="s">
        <v>2208</v>
      </c>
      <c r="AD2499" s="308" t="s">
        <v>2208</v>
      </c>
      <c r="AE2499" s="308" t="s">
        <v>2208</v>
      </c>
      <c r="AF2499" s="308" t="s">
        <v>2208</v>
      </c>
      <c r="AG2499" s="308" t="s">
        <v>2208</v>
      </c>
      <c r="AH2499" s="308" t="s">
        <v>2208</v>
      </c>
      <c r="AI2499" s="308" t="s">
        <v>2208</v>
      </c>
      <c r="AJ2499" s="308" t="s">
        <v>2208</v>
      </c>
      <c r="AK2499" s="308" t="s">
        <v>2208</v>
      </c>
    </row>
    <row r="2500" spans="3:37" x14ac:dyDescent="0.3">
      <c r="C2500" s="582" t="s">
        <v>2721</v>
      </c>
      <c r="D2500" s="308" t="s">
        <v>2208</v>
      </c>
      <c r="E2500" s="308" t="s">
        <v>2208</v>
      </c>
      <c r="F2500" s="308" t="s">
        <v>2208</v>
      </c>
      <c r="G2500" s="308" t="s">
        <v>2208</v>
      </c>
      <c r="H2500" s="308" t="s">
        <v>2208</v>
      </c>
      <c r="I2500" s="308" t="s">
        <v>2208</v>
      </c>
      <c r="J2500" s="308" t="s">
        <v>2208</v>
      </c>
      <c r="K2500" s="308" t="s">
        <v>2208</v>
      </c>
      <c r="L2500" s="308" t="s">
        <v>2208</v>
      </c>
      <c r="M2500" s="308" t="s">
        <v>2208</v>
      </c>
      <c r="N2500" s="308" t="s">
        <v>2208</v>
      </c>
      <c r="O2500" s="308" t="s">
        <v>2208</v>
      </c>
      <c r="P2500" s="308" t="s">
        <v>2208</v>
      </c>
      <c r="Q2500" s="308" t="s">
        <v>2208</v>
      </c>
      <c r="R2500" s="308" t="s">
        <v>2208</v>
      </c>
      <c r="S2500" s="308" t="s">
        <v>2208</v>
      </c>
      <c r="T2500" s="308" t="s">
        <v>2208</v>
      </c>
      <c r="U2500" s="308" t="s">
        <v>2208</v>
      </c>
      <c r="V2500" s="308" t="s">
        <v>2208</v>
      </c>
      <c r="W2500" s="308" t="s">
        <v>2208</v>
      </c>
      <c r="X2500" s="308" t="s">
        <v>2208</v>
      </c>
      <c r="Y2500" s="308" t="s">
        <v>2208</v>
      </c>
      <c r="Z2500" s="308" t="s">
        <v>2208</v>
      </c>
      <c r="AA2500" s="308" t="s">
        <v>2208</v>
      </c>
      <c r="AB2500" s="308" t="s">
        <v>2208</v>
      </c>
      <c r="AC2500" s="308" t="s">
        <v>2208</v>
      </c>
      <c r="AD2500" s="308" t="s">
        <v>2208</v>
      </c>
      <c r="AE2500" s="308" t="s">
        <v>2208</v>
      </c>
      <c r="AF2500" s="308" t="s">
        <v>2208</v>
      </c>
      <c r="AG2500" s="308" t="s">
        <v>2208</v>
      </c>
      <c r="AH2500" s="308" t="s">
        <v>2208</v>
      </c>
      <c r="AI2500" s="308" t="s">
        <v>2208</v>
      </c>
      <c r="AJ2500" s="308" t="s">
        <v>2208</v>
      </c>
      <c r="AK2500" s="308" t="s">
        <v>2208</v>
      </c>
    </row>
    <row r="2501" spans="3:37" x14ac:dyDescent="0.3">
      <c r="C2501" s="582" t="s">
        <v>2722</v>
      </c>
      <c r="D2501" s="308" t="s">
        <v>2208</v>
      </c>
      <c r="E2501" s="308" t="s">
        <v>2208</v>
      </c>
      <c r="F2501" s="308" t="s">
        <v>2208</v>
      </c>
      <c r="G2501" s="308" t="s">
        <v>2208</v>
      </c>
      <c r="H2501" s="308" t="s">
        <v>2208</v>
      </c>
      <c r="I2501" s="308" t="s">
        <v>2208</v>
      </c>
      <c r="J2501" s="308" t="s">
        <v>2208</v>
      </c>
      <c r="K2501" s="308" t="s">
        <v>2208</v>
      </c>
      <c r="L2501" s="308" t="s">
        <v>2208</v>
      </c>
      <c r="M2501" s="308" t="s">
        <v>2208</v>
      </c>
      <c r="N2501" s="308" t="s">
        <v>2208</v>
      </c>
      <c r="O2501" s="308" t="s">
        <v>2208</v>
      </c>
      <c r="P2501" s="308" t="s">
        <v>2208</v>
      </c>
      <c r="Q2501" s="308" t="s">
        <v>2208</v>
      </c>
      <c r="R2501" s="308" t="s">
        <v>2208</v>
      </c>
      <c r="S2501" s="308" t="s">
        <v>2208</v>
      </c>
      <c r="T2501" s="308" t="s">
        <v>2208</v>
      </c>
      <c r="U2501" s="308" t="s">
        <v>2208</v>
      </c>
      <c r="V2501" s="308" t="s">
        <v>2208</v>
      </c>
      <c r="W2501" s="308" t="s">
        <v>2208</v>
      </c>
      <c r="X2501" s="308" t="s">
        <v>2208</v>
      </c>
      <c r="Y2501" s="308" t="s">
        <v>2208</v>
      </c>
      <c r="Z2501" s="308" t="s">
        <v>2208</v>
      </c>
      <c r="AA2501" s="308" t="s">
        <v>2208</v>
      </c>
      <c r="AB2501" s="308" t="s">
        <v>2208</v>
      </c>
      <c r="AC2501" s="308" t="s">
        <v>2208</v>
      </c>
      <c r="AD2501" s="308" t="s">
        <v>2208</v>
      </c>
      <c r="AE2501" s="308" t="s">
        <v>2208</v>
      </c>
      <c r="AF2501" s="308" t="s">
        <v>2208</v>
      </c>
      <c r="AG2501" s="308" t="s">
        <v>2208</v>
      </c>
      <c r="AH2501" s="308" t="s">
        <v>2208</v>
      </c>
      <c r="AI2501" s="308" t="s">
        <v>2208</v>
      </c>
      <c r="AJ2501" s="308" t="s">
        <v>2208</v>
      </c>
      <c r="AK2501" s="308" t="s">
        <v>2208</v>
      </c>
    </row>
    <row r="2502" spans="3:37" x14ac:dyDescent="0.3">
      <c r="C2502" s="582" t="s">
        <v>2723</v>
      </c>
      <c r="D2502" s="308" t="s">
        <v>2208</v>
      </c>
      <c r="E2502" s="308" t="s">
        <v>2208</v>
      </c>
      <c r="F2502" s="308" t="s">
        <v>2208</v>
      </c>
      <c r="G2502" s="308" t="s">
        <v>2208</v>
      </c>
      <c r="H2502" s="308" t="s">
        <v>2208</v>
      </c>
      <c r="I2502" s="308" t="s">
        <v>2208</v>
      </c>
      <c r="J2502" s="308" t="s">
        <v>2208</v>
      </c>
      <c r="K2502" s="308" t="s">
        <v>2208</v>
      </c>
      <c r="L2502" s="308" t="s">
        <v>2208</v>
      </c>
      <c r="M2502" s="308" t="s">
        <v>2208</v>
      </c>
      <c r="N2502" s="308" t="s">
        <v>2208</v>
      </c>
      <c r="O2502" s="308" t="s">
        <v>2208</v>
      </c>
      <c r="P2502" s="308" t="s">
        <v>2208</v>
      </c>
      <c r="Q2502" s="308" t="s">
        <v>2208</v>
      </c>
      <c r="R2502" s="308" t="s">
        <v>2208</v>
      </c>
      <c r="S2502" s="308" t="s">
        <v>2208</v>
      </c>
      <c r="T2502" s="308" t="s">
        <v>2208</v>
      </c>
      <c r="U2502" s="308" t="s">
        <v>2208</v>
      </c>
      <c r="V2502" s="308" t="s">
        <v>2208</v>
      </c>
      <c r="W2502" s="308" t="s">
        <v>2208</v>
      </c>
      <c r="X2502" s="308" t="s">
        <v>2208</v>
      </c>
      <c r="Y2502" s="308" t="s">
        <v>2208</v>
      </c>
      <c r="Z2502" s="308" t="s">
        <v>2208</v>
      </c>
      <c r="AA2502" s="308" t="s">
        <v>2208</v>
      </c>
      <c r="AB2502" s="308" t="s">
        <v>2208</v>
      </c>
      <c r="AC2502" s="308" t="s">
        <v>2208</v>
      </c>
      <c r="AD2502" s="308" t="s">
        <v>2208</v>
      </c>
      <c r="AE2502" s="308" t="s">
        <v>2208</v>
      </c>
      <c r="AF2502" s="308" t="s">
        <v>2208</v>
      </c>
      <c r="AG2502" s="308" t="s">
        <v>2208</v>
      </c>
      <c r="AH2502" s="308" t="s">
        <v>2208</v>
      </c>
      <c r="AI2502" s="308" t="s">
        <v>2208</v>
      </c>
      <c r="AJ2502" s="308" t="s">
        <v>2208</v>
      </c>
      <c r="AK2502" s="308" t="s">
        <v>2208</v>
      </c>
    </row>
    <row r="2503" spans="3:37" x14ac:dyDescent="0.3">
      <c r="C2503" s="582" t="s">
        <v>2724</v>
      </c>
      <c r="D2503" s="308" t="s">
        <v>2208</v>
      </c>
      <c r="E2503" s="308" t="s">
        <v>2208</v>
      </c>
      <c r="F2503" s="308" t="s">
        <v>2208</v>
      </c>
      <c r="G2503" s="308" t="s">
        <v>2208</v>
      </c>
      <c r="H2503" s="308" t="s">
        <v>2208</v>
      </c>
      <c r="I2503" s="308" t="s">
        <v>2208</v>
      </c>
      <c r="J2503" s="308" t="s">
        <v>2208</v>
      </c>
      <c r="K2503" s="308" t="s">
        <v>2208</v>
      </c>
      <c r="L2503" s="308" t="s">
        <v>2208</v>
      </c>
      <c r="M2503" s="308" t="s">
        <v>2208</v>
      </c>
      <c r="N2503" s="308" t="s">
        <v>2208</v>
      </c>
      <c r="O2503" s="308" t="s">
        <v>2208</v>
      </c>
      <c r="P2503" s="308" t="s">
        <v>2208</v>
      </c>
      <c r="Q2503" s="308" t="s">
        <v>2208</v>
      </c>
      <c r="R2503" s="308" t="s">
        <v>2208</v>
      </c>
      <c r="S2503" s="308" t="s">
        <v>2208</v>
      </c>
      <c r="T2503" s="308" t="s">
        <v>2208</v>
      </c>
      <c r="U2503" s="308" t="s">
        <v>2208</v>
      </c>
      <c r="V2503" s="308" t="s">
        <v>2208</v>
      </c>
      <c r="W2503" s="308" t="s">
        <v>2208</v>
      </c>
      <c r="X2503" s="308" t="s">
        <v>2208</v>
      </c>
      <c r="Y2503" s="308" t="s">
        <v>2208</v>
      </c>
      <c r="Z2503" s="308" t="s">
        <v>2208</v>
      </c>
      <c r="AA2503" s="308" t="s">
        <v>2208</v>
      </c>
      <c r="AB2503" s="308" t="s">
        <v>2208</v>
      </c>
      <c r="AC2503" s="308" t="s">
        <v>2208</v>
      </c>
      <c r="AD2503" s="308" t="s">
        <v>2208</v>
      </c>
      <c r="AE2503" s="308" t="s">
        <v>2208</v>
      </c>
      <c r="AF2503" s="308" t="s">
        <v>2208</v>
      </c>
      <c r="AG2503" s="308" t="s">
        <v>2208</v>
      </c>
      <c r="AH2503" s="308" t="s">
        <v>2208</v>
      </c>
      <c r="AI2503" s="308" t="s">
        <v>2208</v>
      </c>
      <c r="AJ2503" s="308" t="s">
        <v>2208</v>
      </c>
      <c r="AK2503" s="308" t="s">
        <v>2208</v>
      </c>
    </row>
    <row r="2504" spans="3:37" x14ac:dyDescent="0.3">
      <c r="C2504" s="582" t="s">
        <v>2725</v>
      </c>
      <c r="D2504" s="308" t="s">
        <v>2208</v>
      </c>
      <c r="E2504" s="308" t="s">
        <v>2208</v>
      </c>
      <c r="F2504" s="308" t="s">
        <v>2208</v>
      </c>
      <c r="G2504" s="308" t="s">
        <v>2208</v>
      </c>
      <c r="H2504" s="308" t="s">
        <v>2208</v>
      </c>
      <c r="I2504" s="308" t="s">
        <v>2208</v>
      </c>
      <c r="J2504" s="308" t="s">
        <v>2208</v>
      </c>
      <c r="K2504" s="308" t="s">
        <v>2208</v>
      </c>
      <c r="L2504" s="308" t="s">
        <v>2208</v>
      </c>
      <c r="M2504" s="308" t="s">
        <v>2208</v>
      </c>
      <c r="N2504" s="308" t="s">
        <v>2208</v>
      </c>
      <c r="O2504" s="308" t="s">
        <v>2208</v>
      </c>
      <c r="P2504" s="308" t="s">
        <v>2208</v>
      </c>
      <c r="Q2504" s="308" t="s">
        <v>2208</v>
      </c>
      <c r="R2504" s="308" t="s">
        <v>2208</v>
      </c>
      <c r="S2504" s="308" t="s">
        <v>2208</v>
      </c>
      <c r="T2504" s="308" t="s">
        <v>2208</v>
      </c>
      <c r="U2504" s="308" t="s">
        <v>2208</v>
      </c>
      <c r="V2504" s="308" t="s">
        <v>2208</v>
      </c>
      <c r="W2504" s="308" t="s">
        <v>2208</v>
      </c>
      <c r="X2504" s="308" t="s">
        <v>2208</v>
      </c>
      <c r="Y2504" s="308" t="s">
        <v>2208</v>
      </c>
      <c r="Z2504" s="308" t="s">
        <v>2208</v>
      </c>
      <c r="AA2504" s="308" t="s">
        <v>2208</v>
      </c>
      <c r="AB2504" s="308" t="s">
        <v>2208</v>
      </c>
      <c r="AC2504" s="308" t="s">
        <v>2208</v>
      </c>
      <c r="AD2504" s="308" t="s">
        <v>2208</v>
      </c>
      <c r="AE2504" s="308" t="s">
        <v>2208</v>
      </c>
      <c r="AF2504" s="308" t="s">
        <v>2208</v>
      </c>
      <c r="AG2504" s="308" t="s">
        <v>2208</v>
      </c>
      <c r="AH2504" s="308" t="s">
        <v>2208</v>
      </c>
      <c r="AI2504" s="308" t="s">
        <v>2208</v>
      </c>
      <c r="AJ2504" s="308" t="s">
        <v>2208</v>
      </c>
      <c r="AK2504" s="308" t="s">
        <v>2208</v>
      </c>
    </row>
    <row r="2505" spans="3:37" x14ac:dyDescent="0.3">
      <c r="C2505" s="582" t="s">
        <v>2726</v>
      </c>
      <c r="D2505" s="308" t="s">
        <v>2208</v>
      </c>
      <c r="E2505" s="308" t="s">
        <v>2208</v>
      </c>
      <c r="F2505" s="308" t="s">
        <v>2208</v>
      </c>
      <c r="G2505" s="308" t="s">
        <v>2208</v>
      </c>
      <c r="H2505" s="308" t="s">
        <v>2208</v>
      </c>
      <c r="I2505" s="308" t="s">
        <v>2208</v>
      </c>
      <c r="J2505" s="308" t="s">
        <v>2208</v>
      </c>
      <c r="K2505" s="308" t="s">
        <v>2208</v>
      </c>
      <c r="L2505" s="308" t="s">
        <v>2208</v>
      </c>
      <c r="M2505" s="308" t="s">
        <v>2208</v>
      </c>
      <c r="N2505" s="308" t="s">
        <v>2208</v>
      </c>
      <c r="O2505" s="308" t="s">
        <v>2208</v>
      </c>
      <c r="P2505" s="308" t="s">
        <v>2208</v>
      </c>
      <c r="Q2505" s="308" t="s">
        <v>2208</v>
      </c>
      <c r="R2505" s="308" t="s">
        <v>2208</v>
      </c>
      <c r="S2505" s="308" t="s">
        <v>2208</v>
      </c>
      <c r="T2505" s="308" t="s">
        <v>2208</v>
      </c>
      <c r="U2505" s="308" t="s">
        <v>2208</v>
      </c>
      <c r="V2505" s="308" t="s">
        <v>2208</v>
      </c>
      <c r="W2505" s="308" t="s">
        <v>2208</v>
      </c>
      <c r="X2505" s="308" t="s">
        <v>2208</v>
      </c>
      <c r="Y2505" s="308" t="s">
        <v>2208</v>
      </c>
      <c r="Z2505" s="308" t="s">
        <v>2208</v>
      </c>
      <c r="AA2505" s="308" t="s">
        <v>2208</v>
      </c>
      <c r="AB2505" s="308" t="s">
        <v>2208</v>
      </c>
      <c r="AC2505" s="308" t="s">
        <v>2208</v>
      </c>
      <c r="AD2505" s="308" t="s">
        <v>2208</v>
      </c>
      <c r="AE2505" s="308" t="s">
        <v>2208</v>
      </c>
      <c r="AF2505" s="308" t="s">
        <v>2208</v>
      </c>
      <c r="AG2505" s="308" t="s">
        <v>2208</v>
      </c>
      <c r="AH2505" s="308" t="s">
        <v>2208</v>
      </c>
      <c r="AI2505" s="308" t="s">
        <v>2208</v>
      </c>
      <c r="AJ2505" s="308" t="s">
        <v>2208</v>
      </c>
      <c r="AK2505" s="308" t="s">
        <v>2208</v>
      </c>
    </row>
    <row r="2506" spans="3:37" x14ac:dyDescent="0.3">
      <c r="C2506" s="582" t="s">
        <v>2727</v>
      </c>
      <c r="D2506" s="308" t="s">
        <v>2208</v>
      </c>
      <c r="E2506" s="308" t="s">
        <v>2208</v>
      </c>
      <c r="F2506" s="308" t="s">
        <v>2208</v>
      </c>
      <c r="G2506" s="308" t="s">
        <v>2208</v>
      </c>
      <c r="H2506" s="308" t="s">
        <v>2208</v>
      </c>
      <c r="I2506" s="308" t="s">
        <v>2208</v>
      </c>
      <c r="J2506" s="308" t="s">
        <v>2208</v>
      </c>
      <c r="K2506" s="308" t="s">
        <v>2208</v>
      </c>
      <c r="L2506" s="308" t="s">
        <v>2208</v>
      </c>
      <c r="M2506" s="308" t="s">
        <v>2208</v>
      </c>
      <c r="N2506" s="308" t="s">
        <v>2208</v>
      </c>
      <c r="O2506" s="308" t="s">
        <v>2208</v>
      </c>
      <c r="P2506" s="308" t="s">
        <v>2208</v>
      </c>
      <c r="Q2506" s="308" t="s">
        <v>2208</v>
      </c>
      <c r="R2506" s="308" t="s">
        <v>2208</v>
      </c>
      <c r="S2506" s="308" t="s">
        <v>2208</v>
      </c>
      <c r="T2506" s="308" t="s">
        <v>2208</v>
      </c>
      <c r="U2506" s="308" t="s">
        <v>2208</v>
      </c>
      <c r="V2506" s="308" t="s">
        <v>2208</v>
      </c>
      <c r="W2506" s="308" t="s">
        <v>2208</v>
      </c>
      <c r="X2506" s="308" t="s">
        <v>2208</v>
      </c>
      <c r="Y2506" s="308" t="s">
        <v>2208</v>
      </c>
      <c r="Z2506" s="308" t="s">
        <v>2208</v>
      </c>
      <c r="AA2506" s="308" t="s">
        <v>2208</v>
      </c>
      <c r="AB2506" s="308" t="s">
        <v>2208</v>
      </c>
      <c r="AC2506" s="308" t="s">
        <v>2208</v>
      </c>
      <c r="AD2506" s="308" t="s">
        <v>2208</v>
      </c>
      <c r="AE2506" s="308" t="s">
        <v>2208</v>
      </c>
      <c r="AF2506" s="308" t="s">
        <v>2208</v>
      </c>
      <c r="AG2506" s="308" t="s">
        <v>2208</v>
      </c>
      <c r="AH2506" s="308" t="s">
        <v>2208</v>
      </c>
      <c r="AI2506" s="308" t="s">
        <v>2208</v>
      </c>
      <c r="AJ2506" s="308" t="s">
        <v>2208</v>
      </c>
      <c r="AK2506" s="308" t="s">
        <v>2208</v>
      </c>
    </row>
    <row r="2507" spans="3:37" x14ac:dyDescent="0.3">
      <c r="C2507" s="582" t="s">
        <v>2728</v>
      </c>
      <c r="D2507" s="308" t="s">
        <v>2208</v>
      </c>
      <c r="E2507" s="308" t="s">
        <v>2208</v>
      </c>
      <c r="F2507" s="308" t="s">
        <v>2208</v>
      </c>
      <c r="G2507" s="308" t="s">
        <v>2208</v>
      </c>
      <c r="H2507" s="308" t="s">
        <v>2208</v>
      </c>
      <c r="I2507" s="308" t="s">
        <v>2208</v>
      </c>
      <c r="J2507" s="308" t="s">
        <v>2208</v>
      </c>
      <c r="K2507" s="308" t="s">
        <v>2208</v>
      </c>
      <c r="L2507" s="308" t="s">
        <v>2208</v>
      </c>
      <c r="M2507" s="308" t="s">
        <v>2208</v>
      </c>
      <c r="N2507" s="308" t="s">
        <v>2208</v>
      </c>
      <c r="O2507" s="308" t="s">
        <v>2208</v>
      </c>
      <c r="P2507" s="308" t="s">
        <v>2208</v>
      </c>
      <c r="Q2507" s="308" t="s">
        <v>2208</v>
      </c>
      <c r="R2507" s="308" t="s">
        <v>2208</v>
      </c>
      <c r="S2507" s="308" t="s">
        <v>2208</v>
      </c>
      <c r="T2507" s="308" t="s">
        <v>2208</v>
      </c>
      <c r="U2507" s="308" t="s">
        <v>2208</v>
      </c>
      <c r="V2507" s="308" t="s">
        <v>2208</v>
      </c>
      <c r="W2507" s="308" t="s">
        <v>2208</v>
      </c>
      <c r="X2507" s="308" t="s">
        <v>2208</v>
      </c>
      <c r="Y2507" s="308" t="s">
        <v>2208</v>
      </c>
      <c r="Z2507" s="308" t="s">
        <v>2208</v>
      </c>
      <c r="AA2507" s="308" t="s">
        <v>2208</v>
      </c>
      <c r="AB2507" s="308" t="s">
        <v>2208</v>
      </c>
      <c r="AC2507" s="308" t="s">
        <v>2208</v>
      </c>
      <c r="AD2507" s="308" t="s">
        <v>2208</v>
      </c>
      <c r="AE2507" s="308" t="s">
        <v>2208</v>
      </c>
      <c r="AF2507" s="308" t="s">
        <v>2208</v>
      </c>
      <c r="AG2507" s="308" t="s">
        <v>2208</v>
      </c>
      <c r="AH2507" s="308" t="s">
        <v>2208</v>
      </c>
      <c r="AI2507" s="308" t="s">
        <v>2208</v>
      </c>
      <c r="AJ2507" s="308" t="s">
        <v>2208</v>
      </c>
      <c r="AK2507" s="308" t="s">
        <v>2208</v>
      </c>
    </row>
    <row r="2508" spans="3:37" x14ac:dyDescent="0.3">
      <c r="C2508" s="582" t="s">
        <v>2729</v>
      </c>
      <c r="D2508" s="308" t="s">
        <v>2208</v>
      </c>
      <c r="E2508" s="308" t="s">
        <v>2208</v>
      </c>
      <c r="F2508" s="308" t="s">
        <v>2208</v>
      </c>
      <c r="G2508" s="308" t="s">
        <v>2208</v>
      </c>
      <c r="H2508" s="308" t="s">
        <v>2208</v>
      </c>
      <c r="I2508" s="308" t="s">
        <v>2208</v>
      </c>
      <c r="J2508" s="308" t="s">
        <v>2208</v>
      </c>
      <c r="K2508" s="308" t="s">
        <v>2208</v>
      </c>
      <c r="L2508" s="308" t="s">
        <v>2208</v>
      </c>
      <c r="M2508" s="308" t="s">
        <v>2208</v>
      </c>
      <c r="N2508" s="308" t="s">
        <v>2208</v>
      </c>
      <c r="O2508" s="308" t="s">
        <v>2208</v>
      </c>
      <c r="P2508" s="308" t="s">
        <v>2208</v>
      </c>
      <c r="Q2508" s="308" t="s">
        <v>2208</v>
      </c>
      <c r="R2508" s="308" t="s">
        <v>2208</v>
      </c>
      <c r="S2508" s="308" t="s">
        <v>2208</v>
      </c>
      <c r="T2508" s="308" t="s">
        <v>2208</v>
      </c>
      <c r="U2508" s="308" t="s">
        <v>2208</v>
      </c>
      <c r="V2508" s="308" t="s">
        <v>2208</v>
      </c>
      <c r="W2508" s="308" t="s">
        <v>2208</v>
      </c>
      <c r="X2508" s="308" t="s">
        <v>2208</v>
      </c>
      <c r="Y2508" s="308" t="s">
        <v>2208</v>
      </c>
      <c r="Z2508" s="308" t="s">
        <v>2208</v>
      </c>
      <c r="AA2508" s="308" t="s">
        <v>2208</v>
      </c>
      <c r="AB2508" s="308" t="s">
        <v>2208</v>
      </c>
      <c r="AC2508" s="308" t="s">
        <v>2208</v>
      </c>
      <c r="AD2508" s="308" t="s">
        <v>2208</v>
      </c>
      <c r="AE2508" s="308" t="s">
        <v>2208</v>
      </c>
      <c r="AF2508" s="308" t="s">
        <v>2208</v>
      </c>
      <c r="AG2508" s="308" t="s">
        <v>2208</v>
      </c>
      <c r="AH2508" s="308" t="s">
        <v>2208</v>
      </c>
      <c r="AI2508" s="308" t="s">
        <v>2208</v>
      </c>
      <c r="AJ2508" s="308" t="s">
        <v>2208</v>
      </c>
      <c r="AK2508" s="308" t="s">
        <v>2208</v>
      </c>
    </row>
    <row r="2509" spans="3:37" x14ac:dyDescent="0.3">
      <c r="C2509" s="582" t="s">
        <v>2730</v>
      </c>
      <c r="D2509" s="308" t="s">
        <v>2208</v>
      </c>
      <c r="E2509" s="308" t="s">
        <v>2208</v>
      </c>
      <c r="F2509" s="308" t="s">
        <v>2208</v>
      </c>
      <c r="G2509" s="308" t="s">
        <v>2208</v>
      </c>
      <c r="H2509" s="308" t="s">
        <v>2208</v>
      </c>
      <c r="I2509" s="308" t="s">
        <v>2208</v>
      </c>
      <c r="J2509" s="308" t="s">
        <v>2208</v>
      </c>
      <c r="K2509" s="308" t="s">
        <v>2208</v>
      </c>
      <c r="L2509" s="308" t="s">
        <v>2208</v>
      </c>
      <c r="M2509" s="308" t="s">
        <v>2208</v>
      </c>
      <c r="N2509" s="308" t="s">
        <v>2208</v>
      </c>
      <c r="O2509" s="308" t="s">
        <v>2208</v>
      </c>
      <c r="P2509" s="308" t="s">
        <v>2208</v>
      </c>
      <c r="Q2509" s="308" t="s">
        <v>2208</v>
      </c>
      <c r="R2509" s="308" t="s">
        <v>2208</v>
      </c>
      <c r="S2509" s="308" t="s">
        <v>2208</v>
      </c>
      <c r="T2509" s="308" t="s">
        <v>2208</v>
      </c>
      <c r="U2509" s="308" t="s">
        <v>2208</v>
      </c>
      <c r="V2509" s="308" t="s">
        <v>2208</v>
      </c>
      <c r="W2509" s="308" t="s">
        <v>2208</v>
      </c>
      <c r="X2509" s="308" t="s">
        <v>2208</v>
      </c>
      <c r="Y2509" s="308" t="s">
        <v>2208</v>
      </c>
      <c r="Z2509" s="308" t="s">
        <v>2208</v>
      </c>
      <c r="AA2509" s="308" t="s">
        <v>2208</v>
      </c>
      <c r="AB2509" s="308" t="s">
        <v>2208</v>
      </c>
      <c r="AC2509" s="308" t="s">
        <v>2208</v>
      </c>
      <c r="AD2509" s="308" t="s">
        <v>2208</v>
      </c>
      <c r="AE2509" s="308" t="s">
        <v>2208</v>
      </c>
      <c r="AF2509" s="308" t="s">
        <v>2208</v>
      </c>
      <c r="AG2509" s="308" t="s">
        <v>2208</v>
      </c>
      <c r="AH2509" s="308" t="s">
        <v>2208</v>
      </c>
      <c r="AI2509" s="308" t="s">
        <v>2208</v>
      </c>
      <c r="AJ2509" s="308" t="s">
        <v>2208</v>
      </c>
      <c r="AK2509" s="308" t="s">
        <v>2208</v>
      </c>
    </row>
    <row r="2510" spans="3:37" x14ac:dyDescent="0.3">
      <c r="C2510" s="582" t="s">
        <v>2731</v>
      </c>
      <c r="D2510" s="308" t="s">
        <v>2208</v>
      </c>
      <c r="E2510" s="308" t="s">
        <v>2208</v>
      </c>
      <c r="F2510" s="308" t="s">
        <v>2208</v>
      </c>
      <c r="G2510" s="308" t="s">
        <v>2208</v>
      </c>
      <c r="H2510" s="308" t="s">
        <v>2208</v>
      </c>
      <c r="I2510" s="308" t="s">
        <v>2208</v>
      </c>
      <c r="J2510" s="308" t="s">
        <v>2208</v>
      </c>
      <c r="K2510" s="308" t="s">
        <v>2208</v>
      </c>
      <c r="L2510" s="308" t="s">
        <v>2208</v>
      </c>
      <c r="M2510" s="308" t="s">
        <v>2208</v>
      </c>
      <c r="N2510" s="308" t="s">
        <v>2208</v>
      </c>
      <c r="O2510" s="308" t="s">
        <v>2208</v>
      </c>
      <c r="P2510" s="308" t="s">
        <v>2208</v>
      </c>
      <c r="Q2510" s="308" t="s">
        <v>2208</v>
      </c>
      <c r="R2510" s="308" t="s">
        <v>2208</v>
      </c>
      <c r="S2510" s="308" t="s">
        <v>2208</v>
      </c>
      <c r="T2510" s="308" t="s">
        <v>2208</v>
      </c>
      <c r="U2510" s="308" t="s">
        <v>2208</v>
      </c>
      <c r="V2510" s="308" t="s">
        <v>2208</v>
      </c>
      <c r="W2510" s="308" t="s">
        <v>2208</v>
      </c>
      <c r="X2510" s="308" t="s">
        <v>2208</v>
      </c>
      <c r="Y2510" s="308" t="s">
        <v>2208</v>
      </c>
      <c r="Z2510" s="308" t="s">
        <v>2208</v>
      </c>
      <c r="AA2510" s="308" t="s">
        <v>2208</v>
      </c>
      <c r="AB2510" s="308" t="s">
        <v>2208</v>
      </c>
      <c r="AC2510" s="308" t="s">
        <v>2208</v>
      </c>
      <c r="AD2510" s="308" t="s">
        <v>2208</v>
      </c>
      <c r="AE2510" s="308" t="s">
        <v>2208</v>
      </c>
      <c r="AF2510" s="308" t="s">
        <v>2208</v>
      </c>
      <c r="AG2510" s="308" t="s">
        <v>2208</v>
      </c>
      <c r="AH2510" s="308" t="s">
        <v>2208</v>
      </c>
      <c r="AI2510" s="308" t="s">
        <v>2208</v>
      </c>
      <c r="AJ2510" s="308" t="s">
        <v>2208</v>
      </c>
      <c r="AK2510" s="308" t="s">
        <v>2208</v>
      </c>
    </row>
    <row r="2511" spans="3:37" x14ac:dyDescent="0.3">
      <c r="C2511" s="582" t="s">
        <v>2732</v>
      </c>
      <c r="D2511" s="308" t="s">
        <v>2208</v>
      </c>
      <c r="E2511" s="308" t="s">
        <v>2208</v>
      </c>
      <c r="F2511" s="308" t="s">
        <v>2208</v>
      </c>
      <c r="G2511" s="308" t="s">
        <v>2208</v>
      </c>
      <c r="H2511" s="308" t="s">
        <v>2208</v>
      </c>
      <c r="I2511" s="308" t="s">
        <v>2208</v>
      </c>
      <c r="J2511" s="308" t="s">
        <v>2208</v>
      </c>
      <c r="K2511" s="308" t="s">
        <v>2208</v>
      </c>
      <c r="L2511" s="308" t="s">
        <v>2208</v>
      </c>
      <c r="M2511" s="308" t="s">
        <v>2208</v>
      </c>
      <c r="N2511" s="308" t="s">
        <v>2208</v>
      </c>
      <c r="O2511" s="308" t="s">
        <v>2208</v>
      </c>
      <c r="P2511" s="308" t="s">
        <v>2208</v>
      </c>
      <c r="Q2511" s="308" t="s">
        <v>2208</v>
      </c>
      <c r="R2511" s="308" t="s">
        <v>2208</v>
      </c>
      <c r="S2511" s="308" t="s">
        <v>2208</v>
      </c>
      <c r="T2511" s="308" t="s">
        <v>2208</v>
      </c>
      <c r="U2511" s="308" t="s">
        <v>2208</v>
      </c>
      <c r="V2511" s="308" t="s">
        <v>2208</v>
      </c>
      <c r="W2511" s="308" t="s">
        <v>2208</v>
      </c>
      <c r="X2511" s="308" t="s">
        <v>2208</v>
      </c>
      <c r="Y2511" s="308" t="s">
        <v>2208</v>
      </c>
      <c r="Z2511" s="308" t="s">
        <v>2208</v>
      </c>
      <c r="AA2511" s="308" t="s">
        <v>2208</v>
      </c>
      <c r="AB2511" s="308" t="s">
        <v>2208</v>
      </c>
      <c r="AC2511" s="308" t="s">
        <v>2208</v>
      </c>
      <c r="AD2511" s="308" t="s">
        <v>2208</v>
      </c>
      <c r="AE2511" s="308" t="s">
        <v>2208</v>
      </c>
      <c r="AF2511" s="308" t="s">
        <v>2208</v>
      </c>
      <c r="AG2511" s="308" t="s">
        <v>2208</v>
      </c>
      <c r="AH2511" s="308" t="s">
        <v>2208</v>
      </c>
      <c r="AI2511" s="308" t="s">
        <v>2208</v>
      </c>
      <c r="AJ2511" s="308" t="s">
        <v>2208</v>
      </c>
      <c r="AK2511" s="308" t="s">
        <v>2208</v>
      </c>
    </row>
    <row r="2512" spans="3:37" x14ac:dyDescent="0.3">
      <c r="C2512" s="582" t="s">
        <v>2733</v>
      </c>
      <c r="D2512" s="308" t="s">
        <v>2208</v>
      </c>
      <c r="E2512" s="308" t="s">
        <v>2208</v>
      </c>
      <c r="F2512" s="308" t="s">
        <v>2208</v>
      </c>
      <c r="G2512" s="308" t="s">
        <v>2208</v>
      </c>
      <c r="H2512" s="308" t="s">
        <v>2208</v>
      </c>
      <c r="I2512" s="308" t="s">
        <v>2208</v>
      </c>
      <c r="J2512" s="308" t="s">
        <v>2208</v>
      </c>
      <c r="K2512" s="308" t="s">
        <v>2208</v>
      </c>
      <c r="L2512" s="308" t="s">
        <v>2208</v>
      </c>
      <c r="M2512" s="308" t="s">
        <v>2208</v>
      </c>
      <c r="N2512" s="308" t="s">
        <v>2208</v>
      </c>
      <c r="O2512" s="308" t="s">
        <v>2208</v>
      </c>
      <c r="P2512" s="308" t="s">
        <v>2208</v>
      </c>
      <c r="Q2512" s="308" t="s">
        <v>2208</v>
      </c>
      <c r="R2512" s="308" t="s">
        <v>2208</v>
      </c>
      <c r="S2512" s="308" t="s">
        <v>2208</v>
      </c>
      <c r="T2512" s="308" t="s">
        <v>2208</v>
      </c>
      <c r="U2512" s="308" t="s">
        <v>2208</v>
      </c>
      <c r="V2512" s="308" t="s">
        <v>2208</v>
      </c>
      <c r="W2512" s="308" t="s">
        <v>2208</v>
      </c>
      <c r="X2512" s="308" t="s">
        <v>2208</v>
      </c>
      <c r="Y2512" s="308" t="s">
        <v>2208</v>
      </c>
      <c r="Z2512" s="308" t="s">
        <v>2208</v>
      </c>
      <c r="AA2512" s="308" t="s">
        <v>2208</v>
      </c>
      <c r="AB2512" s="308" t="s">
        <v>2208</v>
      </c>
      <c r="AC2512" s="308" t="s">
        <v>2208</v>
      </c>
      <c r="AD2512" s="308" t="s">
        <v>2208</v>
      </c>
      <c r="AE2512" s="308" t="s">
        <v>2208</v>
      </c>
      <c r="AF2512" s="308" t="s">
        <v>2208</v>
      </c>
      <c r="AG2512" s="308" t="s">
        <v>2208</v>
      </c>
      <c r="AH2512" s="308" t="s">
        <v>2208</v>
      </c>
      <c r="AI2512" s="308" t="s">
        <v>2208</v>
      </c>
      <c r="AJ2512" s="308" t="s">
        <v>2208</v>
      </c>
      <c r="AK2512" s="308" t="s">
        <v>2208</v>
      </c>
    </row>
    <row r="2513" spans="3:37" x14ac:dyDescent="0.3">
      <c r="C2513" s="582" t="s">
        <v>2734</v>
      </c>
      <c r="D2513" s="308" t="s">
        <v>2208</v>
      </c>
      <c r="E2513" s="308" t="s">
        <v>2208</v>
      </c>
      <c r="F2513" s="308" t="s">
        <v>2208</v>
      </c>
      <c r="G2513" s="308" t="s">
        <v>2208</v>
      </c>
      <c r="H2513" s="308" t="s">
        <v>2208</v>
      </c>
      <c r="I2513" s="308" t="s">
        <v>2208</v>
      </c>
      <c r="J2513" s="308" t="s">
        <v>2208</v>
      </c>
      <c r="K2513" s="308" t="s">
        <v>2208</v>
      </c>
      <c r="L2513" s="308" t="s">
        <v>2208</v>
      </c>
      <c r="M2513" s="308" t="s">
        <v>2208</v>
      </c>
      <c r="N2513" s="308" t="s">
        <v>2208</v>
      </c>
      <c r="O2513" s="308" t="s">
        <v>2208</v>
      </c>
      <c r="P2513" s="308" t="s">
        <v>2208</v>
      </c>
      <c r="Q2513" s="308" t="s">
        <v>2208</v>
      </c>
      <c r="R2513" s="308" t="s">
        <v>2208</v>
      </c>
      <c r="S2513" s="308" t="s">
        <v>2208</v>
      </c>
      <c r="T2513" s="308" t="s">
        <v>2208</v>
      </c>
      <c r="U2513" s="308" t="s">
        <v>2208</v>
      </c>
      <c r="V2513" s="308" t="s">
        <v>2208</v>
      </c>
      <c r="W2513" s="308" t="s">
        <v>2208</v>
      </c>
      <c r="X2513" s="308" t="s">
        <v>2208</v>
      </c>
      <c r="Y2513" s="308" t="s">
        <v>2208</v>
      </c>
      <c r="Z2513" s="308" t="s">
        <v>2208</v>
      </c>
      <c r="AA2513" s="308" t="s">
        <v>2208</v>
      </c>
      <c r="AB2513" s="308" t="s">
        <v>2208</v>
      </c>
      <c r="AC2513" s="308" t="s">
        <v>2208</v>
      </c>
      <c r="AD2513" s="308" t="s">
        <v>2208</v>
      </c>
      <c r="AE2513" s="308" t="s">
        <v>2208</v>
      </c>
      <c r="AF2513" s="308" t="s">
        <v>2208</v>
      </c>
      <c r="AG2513" s="308" t="s">
        <v>2208</v>
      </c>
      <c r="AH2513" s="308" t="s">
        <v>2208</v>
      </c>
      <c r="AI2513" s="308" t="s">
        <v>2208</v>
      </c>
      <c r="AJ2513" s="308" t="s">
        <v>2208</v>
      </c>
      <c r="AK2513" s="308" t="s">
        <v>2208</v>
      </c>
    </row>
    <row r="2514" spans="3:37" x14ac:dyDescent="0.3">
      <c r="C2514" s="582" t="s">
        <v>2735</v>
      </c>
      <c r="D2514" s="308" t="s">
        <v>2208</v>
      </c>
      <c r="E2514" s="308" t="s">
        <v>2208</v>
      </c>
      <c r="F2514" s="308" t="s">
        <v>2208</v>
      </c>
      <c r="G2514" s="308" t="s">
        <v>2208</v>
      </c>
      <c r="H2514" s="308" t="s">
        <v>2208</v>
      </c>
      <c r="I2514" s="308" t="s">
        <v>2208</v>
      </c>
      <c r="J2514" s="308" t="s">
        <v>2208</v>
      </c>
      <c r="K2514" s="308" t="s">
        <v>2208</v>
      </c>
      <c r="L2514" s="308" t="s">
        <v>2208</v>
      </c>
      <c r="M2514" s="308" t="s">
        <v>2208</v>
      </c>
      <c r="N2514" s="308" t="s">
        <v>2208</v>
      </c>
      <c r="O2514" s="308" t="s">
        <v>2208</v>
      </c>
      <c r="P2514" s="308" t="s">
        <v>2208</v>
      </c>
      <c r="Q2514" s="308" t="s">
        <v>2208</v>
      </c>
      <c r="R2514" s="308" t="s">
        <v>2208</v>
      </c>
      <c r="S2514" s="308" t="s">
        <v>2208</v>
      </c>
      <c r="T2514" s="308" t="s">
        <v>2208</v>
      </c>
      <c r="U2514" s="308" t="s">
        <v>2208</v>
      </c>
      <c r="V2514" s="308" t="s">
        <v>2208</v>
      </c>
      <c r="W2514" s="308" t="s">
        <v>2208</v>
      </c>
      <c r="X2514" s="308" t="s">
        <v>2208</v>
      </c>
      <c r="Y2514" s="308" t="s">
        <v>2208</v>
      </c>
      <c r="Z2514" s="308" t="s">
        <v>2208</v>
      </c>
      <c r="AA2514" s="308" t="s">
        <v>2208</v>
      </c>
      <c r="AB2514" s="308" t="s">
        <v>2208</v>
      </c>
      <c r="AC2514" s="308" t="s">
        <v>2208</v>
      </c>
      <c r="AD2514" s="308" t="s">
        <v>2208</v>
      </c>
      <c r="AE2514" s="308" t="s">
        <v>2208</v>
      </c>
      <c r="AF2514" s="308" t="s">
        <v>2208</v>
      </c>
      <c r="AG2514" s="308" t="s">
        <v>2208</v>
      </c>
      <c r="AH2514" s="308" t="s">
        <v>2208</v>
      </c>
      <c r="AI2514" s="308" t="s">
        <v>2208</v>
      </c>
      <c r="AJ2514" s="308" t="s">
        <v>2208</v>
      </c>
      <c r="AK2514" s="308" t="s">
        <v>2208</v>
      </c>
    </row>
    <row r="2515" spans="3:37" x14ac:dyDescent="0.3">
      <c r="C2515" s="582" t="s">
        <v>2736</v>
      </c>
      <c r="D2515" s="308" t="s">
        <v>2208</v>
      </c>
      <c r="E2515" s="308" t="s">
        <v>2208</v>
      </c>
      <c r="F2515" s="308" t="s">
        <v>2208</v>
      </c>
      <c r="G2515" s="308" t="s">
        <v>2208</v>
      </c>
      <c r="H2515" s="308" t="s">
        <v>2208</v>
      </c>
      <c r="I2515" s="308" t="s">
        <v>2208</v>
      </c>
      <c r="J2515" s="308" t="s">
        <v>2208</v>
      </c>
      <c r="K2515" s="308" t="s">
        <v>2208</v>
      </c>
      <c r="L2515" s="308" t="s">
        <v>2208</v>
      </c>
      <c r="M2515" s="308" t="s">
        <v>2208</v>
      </c>
      <c r="N2515" s="308" t="s">
        <v>2208</v>
      </c>
      <c r="O2515" s="308" t="s">
        <v>2208</v>
      </c>
      <c r="P2515" s="308" t="s">
        <v>2208</v>
      </c>
      <c r="Q2515" s="308" t="s">
        <v>2208</v>
      </c>
      <c r="R2515" s="308" t="s">
        <v>2208</v>
      </c>
      <c r="S2515" s="308" t="s">
        <v>2208</v>
      </c>
      <c r="T2515" s="308" t="s">
        <v>2208</v>
      </c>
      <c r="U2515" s="308" t="s">
        <v>2208</v>
      </c>
      <c r="V2515" s="308" t="s">
        <v>2208</v>
      </c>
      <c r="W2515" s="308" t="s">
        <v>2208</v>
      </c>
      <c r="X2515" s="308" t="s">
        <v>2208</v>
      </c>
      <c r="Y2515" s="308" t="s">
        <v>2208</v>
      </c>
      <c r="Z2515" s="308" t="s">
        <v>2208</v>
      </c>
      <c r="AA2515" s="308" t="s">
        <v>2208</v>
      </c>
      <c r="AB2515" s="308" t="s">
        <v>2208</v>
      </c>
      <c r="AC2515" s="308" t="s">
        <v>2208</v>
      </c>
      <c r="AD2515" s="308" t="s">
        <v>2208</v>
      </c>
      <c r="AE2515" s="308" t="s">
        <v>2208</v>
      </c>
      <c r="AF2515" s="308" t="s">
        <v>2208</v>
      </c>
      <c r="AG2515" s="308" t="s">
        <v>2208</v>
      </c>
      <c r="AH2515" s="308" t="s">
        <v>2208</v>
      </c>
      <c r="AI2515" s="308" t="s">
        <v>2208</v>
      </c>
      <c r="AJ2515" s="308" t="s">
        <v>2208</v>
      </c>
      <c r="AK2515" s="308" t="s">
        <v>2208</v>
      </c>
    </row>
    <row r="2516" spans="3:37" x14ac:dyDescent="0.3">
      <c r="C2516" s="582" t="s">
        <v>2737</v>
      </c>
      <c r="D2516" s="308" t="s">
        <v>2208</v>
      </c>
      <c r="E2516" s="308" t="s">
        <v>2208</v>
      </c>
      <c r="F2516" s="308" t="s">
        <v>2208</v>
      </c>
      <c r="G2516" s="308" t="s">
        <v>2208</v>
      </c>
      <c r="H2516" s="308" t="s">
        <v>2208</v>
      </c>
      <c r="I2516" s="308" t="s">
        <v>2208</v>
      </c>
      <c r="J2516" s="308" t="s">
        <v>2208</v>
      </c>
      <c r="K2516" s="308" t="s">
        <v>2208</v>
      </c>
      <c r="L2516" s="308" t="s">
        <v>2208</v>
      </c>
      <c r="M2516" s="308" t="s">
        <v>2208</v>
      </c>
      <c r="N2516" s="308" t="s">
        <v>2208</v>
      </c>
      <c r="O2516" s="308" t="s">
        <v>2208</v>
      </c>
      <c r="P2516" s="308" t="s">
        <v>2208</v>
      </c>
      <c r="Q2516" s="308" t="s">
        <v>2208</v>
      </c>
      <c r="R2516" s="308" t="s">
        <v>2208</v>
      </c>
      <c r="S2516" s="308" t="s">
        <v>2208</v>
      </c>
      <c r="T2516" s="308" t="s">
        <v>2208</v>
      </c>
      <c r="U2516" s="308" t="s">
        <v>2208</v>
      </c>
      <c r="V2516" s="308" t="s">
        <v>2208</v>
      </c>
      <c r="W2516" s="308" t="s">
        <v>2208</v>
      </c>
      <c r="X2516" s="308" t="s">
        <v>2208</v>
      </c>
      <c r="Y2516" s="308" t="s">
        <v>2208</v>
      </c>
      <c r="Z2516" s="308" t="s">
        <v>2208</v>
      </c>
      <c r="AA2516" s="308" t="s">
        <v>2208</v>
      </c>
      <c r="AB2516" s="308" t="s">
        <v>2208</v>
      </c>
      <c r="AC2516" s="308" t="s">
        <v>2208</v>
      </c>
      <c r="AD2516" s="308" t="s">
        <v>2208</v>
      </c>
      <c r="AE2516" s="308" t="s">
        <v>2208</v>
      </c>
      <c r="AF2516" s="308" t="s">
        <v>2208</v>
      </c>
      <c r="AG2516" s="308" t="s">
        <v>2208</v>
      </c>
      <c r="AH2516" s="308" t="s">
        <v>2208</v>
      </c>
      <c r="AI2516" s="308" t="s">
        <v>2208</v>
      </c>
      <c r="AJ2516" s="308" t="s">
        <v>2208</v>
      </c>
      <c r="AK2516" s="308" t="s">
        <v>2208</v>
      </c>
    </row>
    <row r="2517" spans="3:37" x14ac:dyDescent="0.3">
      <c r="C2517" s="582" t="s">
        <v>2738</v>
      </c>
      <c r="D2517" s="308" t="s">
        <v>2208</v>
      </c>
      <c r="E2517" s="308" t="s">
        <v>2208</v>
      </c>
      <c r="F2517" s="308" t="s">
        <v>2208</v>
      </c>
      <c r="G2517" s="308" t="s">
        <v>2208</v>
      </c>
      <c r="H2517" s="308" t="s">
        <v>2208</v>
      </c>
      <c r="I2517" s="308" t="s">
        <v>2208</v>
      </c>
      <c r="J2517" s="308" t="s">
        <v>2208</v>
      </c>
      <c r="K2517" s="308" t="s">
        <v>2208</v>
      </c>
      <c r="L2517" s="308" t="s">
        <v>2208</v>
      </c>
      <c r="M2517" s="308" t="s">
        <v>2208</v>
      </c>
      <c r="N2517" s="308" t="s">
        <v>2208</v>
      </c>
      <c r="O2517" s="308" t="s">
        <v>2208</v>
      </c>
      <c r="P2517" s="308" t="s">
        <v>2208</v>
      </c>
      <c r="Q2517" s="308" t="s">
        <v>2208</v>
      </c>
      <c r="R2517" s="308" t="s">
        <v>2208</v>
      </c>
      <c r="S2517" s="308" t="s">
        <v>2208</v>
      </c>
      <c r="T2517" s="308" t="s">
        <v>2208</v>
      </c>
      <c r="U2517" s="308" t="s">
        <v>2208</v>
      </c>
      <c r="V2517" s="308" t="s">
        <v>2208</v>
      </c>
      <c r="W2517" s="308" t="s">
        <v>2208</v>
      </c>
      <c r="X2517" s="308" t="s">
        <v>2208</v>
      </c>
      <c r="Y2517" s="308" t="s">
        <v>2208</v>
      </c>
      <c r="Z2517" s="308" t="s">
        <v>2208</v>
      </c>
      <c r="AA2517" s="308" t="s">
        <v>2208</v>
      </c>
      <c r="AB2517" s="308" t="s">
        <v>2208</v>
      </c>
      <c r="AC2517" s="308" t="s">
        <v>2208</v>
      </c>
      <c r="AD2517" s="308" t="s">
        <v>2208</v>
      </c>
      <c r="AE2517" s="308" t="s">
        <v>2208</v>
      </c>
      <c r="AF2517" s="308" t="s">
        <v>2208</v>
      </c>
      <c r="AG2517" s="308" t="s">
        <v>2208</v>
      </c>
      <c r="AH2517" s="308" t="s">
        <v>2208</v>
      </c>
      <c r="AI2517" s="308" t="s">
        <v>2208</v>
      </c>
      <c r="AJ2517" s="308" t="s">
        <v>2208</v>
      </c>
      <c r="AK2517" s="308" t="s">
        <v>2208</v>
      </c>
    </row>
    <row r="2518" spans="3:37" x14ac:dyDescent="0.3">
      <c r="C2518" s="582" t="s">
        <v>2739</v>
      </c>
      <c r="D2518" s="308" t="s">
        <v>2208</v>
      </c>
      <c r="E2518" s="308" t="s">
        <v>2208</v>
      </c>
      <c r="F2518" s="308" t="s">
        <v>2208</v>
      </c>
      <c r="G2518" s="308" t="s">
        <v>2208</v>
      </c>
      <c r="H2518" s="308" t="s">
        <v>2208</v>
      </c>
      <c r="I2518" s="308" t="s">
        <v>2208</v>
      </c>
      <c r="J2518" s="308" t="s">
        <v>2208</v>
      </c>
      <c r="K2518" s="308" t="s">
        <v>2208</v>
      </c>
      <c r="L2518" s="308" t="s">
        <v>2208</v>
      </c>
      <c r="M2518" s="308" t="s">
        <v>2208</v>
      </c>
      <c r="N2518" s="308" t="s">
        <v>2208</v>
      </c>
      <c r="O2518" s="308" t="s">
        <v>2208</v>
      </c>
      <c r="P2518" s="308" t="s">
        <v>2208</v>
      </c>
      <c r="Q2518" s="308" t="s">
        <v>2208</v>
      </c>
      <c r="R2518" s="308" t="s">
        <v>2208</v>
      </c>
      <c r="S2518" s="308" t="s">
        <v>2208</v>
      </c>
      <c r="T2518" s="308" t="s">
        <v>2208</v>
      </c>
      <c r="U2518" s="308" t="s">
        <v>2208</v>
      </c>
      <c r="V2518" s="308" t="s">
        <v>2208</v>
      </c>
      <c r="W2518" s="308" t="s">
        <v>2208</v>
      </c>
      <c r="X2518" s="308" t="s">
        <v>2208</v>
      </c>
      <c r="Y2518" s="308" t="s">
        <v>2208</v>
      </c>
      <c r="Z2518" s="308" t="s">
        <v>2208</v>
      </c>
      <c r="AA2518" s="308" t="s">
        <v>2208</v>
      </c>
      <c r="AB2518" s="308" t="s">
        <v>2208</v>
      </c>
      <c r="AC2518" s="308" t="s">
        <v>2208</v>
      </c>
      <c r="AD2518" s="308" t="s">
        <v>2208</v>
      </c>
      <c r="AE2518" s="308" t="s">
        <v>2208</v>
      </c>
      <c r="AF2518" s="308" t="s">
        <v>2208</v>
      </c>
      <c r="AG2518" s="308" t="s">
        <v>2208</v>
      </c>
      <c r="AH2518" s="308" t="s">
        <v>2208</v>
      </c>
      <c r="AI2518" s="308" t="s">
        <v>2208</v>
      </c>
      <c r="AJ2518" s="308" t="s">
        <v>2208</v>
      </c>
      <c r="AK2518" s="308" t="s">
        <v>2208</v>
      </c>
    </row>
    <row r="2519" spans="3:37" x14ac:dyDescent="0.3">
      <c r="C2519" s="582" t="s">
        <v>2740</v>
      </c>
      <c r="D2519" s="308" t="s">
        <v>2208</v>
      </c>
      <c r="E2519" s="308" t="s">
        <v>2208</v>
      </c>
      <c r="F2519" s="308" t="s">
        <v>2208</v>
      </c>
      <c r="G2519" s="308" t="s">
        <v>2208</v>
      </c>
      <c r="H2519" s="308" t="s">
        <v>2208</v>
      </c>
      <c r="I2519" s="308" t="s">
        <v>2208</v>
      </c>
      <c r="J2519" s="308" t="s">
        <v>2208</v>
      </c>
      <c r="K2519" s="308" t="s">
        <v>2208</v>
      </c>
      <c r="L2519" s="308" t="s">
        <v>2208</v>
      </c>
      <c r="M2519" s="308" t="s">
        <v>2208</v>
      </c>
      <c r="N2519" s="308" t="s">
        <v>2208</v>
      </c>
      <c r="O2519" s="308" t="s">
        <v>2208</v>
      </c>
      <c r="P2519" s="308" t="s">
        <v>2208</v>
      </c>
      <c r="Q2519" s="308" t="s">
        <v>2208</v>
      </c>
      <c r="R2519" s="308" t="s">
        <v>2208</v>
      </c>
      <c r="S2519" s="308" t="s">
        <v>2208</v>
      </c>
      <c r="T2519" s="308" t="s">
        <v>2208</v>
      </c>
      <c r="U2519" s="308" t="s">
        <v>2208</v>
      </c>
      <c r="V2519" s="308" t="s">
        <v>2208</v>
      </c>
      <c r="W2519" s="308" t="s">
        <v>2208</v>
      </c>
      <c r="X2519" s="308" t="s">
        <v>2208</v>
      </c>
      <c r="Y2519" s="308" t="s">
        <v>2208</v>
      </c>
      <c r="Z2519" s="308" t="s">
        <v>2208</v>
      </c>
      <c r="AA2519" s="308" t="s">
        <v>2208</v>
      </c>
      <c r="AB2519" s="308" t="s">
        <v>2208</v>
      </c>
      <c r="AC2519" s="308" t="s">
        <v>2208</v>
      </c>
      <c r="AD2519" s="308" t="s">
        <v>2208</v>
      </c>
      <c r="AE2519" s="308" t="s">
        <v>2208</v>
      </c>
      <c r="AF2519" s="308" t="s">
        <v>2208</v>
      </c>
      <c r="AG2519" s="308" t="s">
        <v>2208</v>
      </c>
      <c r="AH2519" s="308" t="s">
        <v>2208</v>
      </c>
      <c r="AI2519" s="308" t="s">
        <v>2208</v>
      </c>
      <c r="AJ2519" s="308" t="s">
        <v>2208</v>
      </c>
      <c r="AK2519" s="308" t="s">
        <v>2208</v>
      </c>
    </row>
    <row r="2520" spans="3:37" x14ac:dyDescent="0.3">
      <c r="C2520" s="582" t="s">
        <v>2741</v>
      </c>
      <c r="D2520" s="308" t="s">
        <v>2208</v>
      </c>
      <c r="E2520" s="308" t="s">
        <v>2208</v>
      </c>
      <c r="F2520" s="308" t="s">
        <v>2208</v>
      </c>
      <c r="G2520" s="308" t="s">
        <v>2208</v>
      </c>
      <c r="H2520" s="308" t="s">
        <v>2208</v>
      </c>
      <c r="I2520" s="308" t="s">
        <v>2208</v>
      </c>
      <c r="J2520" s="308" t="s">
        <v>2208</v>
      </c>
      <c r="K2520" s="308" t="s">
        <v>2208</v>
      </c>
      <c r="L2520" s="308" t="s">
        <v>2208</v>
      </c>
      <c r="M2520" s="308" t="s">
        <v>2208</v>
      </c>
      <c r="N2520" s="308" t="s">
        <v>2208</v>
      </c>
      <c r="O2520" s="308" t="s">
        <v>2208</v>
      </c>
      <c r="P2520" s="308" t="s">
        <v>2208</v>
      </c>
      <c r="Q2520" s="308" t="s">
        <v>2208</v>
      </c>
      <c r="R2520" s="308" t="s">
        <v>2208</v>
      </c>
      <c r="S2520" s="308" t="s">
        <v>2208</v>
      </c>
      <c r="T2520" s="308" t="s">
        <v>2208</v>
      </c>
      <c r="U2520" s="308" t="s">
        <v>2208</v>
      </c>
      <c r="V2520" s="308" t="s">
        <v>2208</v>
      </c>
      <c r="W2520" s="308" t="s">
        <v>2208</v>
      </c>
      <c r="X2520" s="308" t="s">
        <v>2208</v>
      </c>
      <c r="Y2520" s="308" t="s">
        <v>2208</v>
      </c>
      <c r="Z2520" s="308" t="s">
        <v>2208</v>
      </c>
      <c r="AA2520" s="308" t="s">
        <v>2208</v>
      </c>
      <c r="AB2520" s="308" t="s">
        <v>2208</v>
      </c>
      <c r="AC2520" s="308" t="s">
        <v>2208</v>
      </c>
      <c r="AD2520" s="308" t="s">
        <v>2208</v>
      </c>
      <c r="AE2520" s="308" t="s">
        <v>2208</v>
      </c>
      <c r="AF2520" s="308" t="s">
        <v>2208</v>
      </c>
      <c r="AG2520" s="308" t="s">
        <v>2208</v>
      </c>
      <c r="AH2520" s="308" t="s">
        <v>2208</v>
      </c>
      <c r="AI2520" s="308" t="s">
        <v>2208</v>
      </c>
      <c r="AJ2520" s="308" t="s">
        <v>2208</v>
      </c>
      <c r="AK2520" s="308" t="s">
        <v>2208</v>
      </c>
    </row>
    <row r="2521" spans="3:37" x14ac:dyDescent="0.3">
      <c r="C2521" s="582" t="s">
        <v>2742</v>
      </c>
      <c r="D2521" s="308" t="s">
        <v>2208</v>
      </c>
      <c r="E2521" s="308" t="s">
        <v>2208</v>
      </c>
      <c r="F2521" s="308" t="s">
        <v>2208</v>
      </c>
      <c r="G2521" s="308" t="s">
        <v>2208</v>
      </c>
      <c r="H2521" s="308" t="s">
        <v>2208</v>
      </c>
      <c r="I2521" s="308" t="s">
        <v>2208</v>
      </c>
      <c r="J2521" s="308" t="s">
        <v>2208</v>
      </c>
      <c r="K2521" s="308" t="s">
        <v>2208</v>
      </c>
      <c r="L2521" s="308" t="s">
        <v>2208</v>
      </c>
      <c r="M2521" s="308" t="s">
        <v>2208</v>
      </c>
      <c r="N2521" s="308" t="s">
        <v>2208</v>
      </c>
      <c r="O2521" s="308" t="s">
        <v>2208</v>
      </c>
      <c r="P2521" s="308" t="s">
        <v>2208</v>
      </c>
      <c r="Q2521" s="308" t="s">
        <v>2208</v>
      </c>
      <c r="R2521" s="308" t="s">
        <v>2208</v>
      </c>
      <c r="S2521" s="308" t="s">
        <v>2208</v>
      </c>
      <c r="T2521" s="308" t="s">
        <v>2208</v>
      </c>
      <c r="U2521" s="308" t="s">
        <v>2208</v>
      </c>
      <c r="V2521" s="308" t="s">
        <v>2208</v>
      </c>
      <c r="W2521" s="308" t="s">
        <v>2208</v>
      </c>
      <c r="X2521" s="308" t="s">
        <v>2208</v>
      </c>
      <c r="Y2521" s="308" t="s">
        <v>2208</v>
      </c>
      <c r="Z2521" s="308" t="s">
        <v>2208</v>
      </c>
      <c r="AA2521" s="308" t="s">
        <v>2208</v>
      </c>
      <c r="AB2521" s="308" t="s">
        <v>2208</v>
      </c>
      <c r="AC2521" s="308" t="s">
        <v>2208</v>
      </c>
      <c r="AD2521" s="308" t="s">
        <v>2208</v>
      </c>
      <c r="AE2521" s="308" t="s">
        <v>2208</v>
      </c>
      <c r="AF2521" s="308" t="s">
        <v>2208</v>
      </c>
      <c r="AG2521" s="308" t="s">
        <v>2208</v>
      </c>
      <c r="AH2521" s="308" t="s">
        <v>2208</v>
      </c>
      <c r="AI2521" s="308" t="s">
        <v>2208</v>
      </c>
      <c r="AJ2521" s="308" t="s">
        <v>2208</v>
      </c>
      <c r="AK2521" s="308" t="s">
        <v>2208</v>
      </c>
    </row>
    <row r="2522" spans="3:37" x14ac:dyDescent="0.3">
      <c r="C2522" s="582" t="s">
        <v>2743</v>
      </c>
      <c r="D2522" s="308" t="s">
        <v>2208</v>
      </c>
      <c r="E2522" s="308" t="s">
        <v>2208</v>
      </c>
      <c r="F2522" s="308" t="s">
        <v>2208</v>
      </c>
      <c r="G2522" s="308" t="s">
        <v>2208</v>
      </c>
      <c r="H2522" s="308" t="s">
        <v>2208</v>
      </c>
      <c r="I2522" s="308" t="s">
        <v>2208</v>
      </c>
      <c r="J2522" s="308" t="s">
        <v>2208</v>
      </c>
      <c r="K2522" s="308" t="s">
        <v>2208</v>
      </c>
      <c r="L2522" s="308" t="s">
        <v>2208</v>
      </c>
      <c r="M2522" s="308" t="s">
        <v>2208</v>
      </c>
      <c r="N2522" s="308" t="s">
        <v>2208</v>
      </c>
      <c r="O2522" s="308" t="s">
        <v>2208</v>
      </c>
      <c r="P2522" s="308" t="s">
        <v>2208</v>
      </c>
      <c r="Q2522" s="308" t="s">
        <v>2208</v>
      </c>
      <c r="R2522" s="308" t="s">
        <v>2208</v>
      </c>
      <c r="S2522" s="308" t="s">
        <v>2208</v>
      </c>
      <c r="T2522" s="308" t="s">
        <v>2208</v>
      </c>
      <c r="U2522" s="308" t="s">
        <v>2208</v>
      </c>
      <c r="V2522" s="308" t="s">
        <v>2208</v>
      </c>
      <c r="W2522" s="308" t="s">
        <v>2208</v>
      </c>
      <c r="X2522" s="308" t="s">
        <v>2208</v>
      </c>
      <c r="Y2522" s="308" t="s">
        <v>2208</v>
      </c>
      <c r="Z2522" s="308" t="s">
        <v>2208</v>
      </c>
      <c r="AA2522" s="308" t="s">
        <v>2208</v>
      </c>
      <c r="AB2522" s="308" t="s">
        <v>2208</v>
      </c>
      <c r="AC2522" s="308" t="s">
        <v>2208</v>
      </c>
      <c r="AD2522" s="308" t="s">
        <v>2208</v>
      </c>
      <c r="AE2522" s="308" t="s">
        <v>2208</v>
      </c>
      <c r="AF2522" s="308" t="s">
        <v>2208</v>
      </c>
      <c r="AG2522" s="308" t="s">
        <v>2208</v>
      </c>
      <c r="AH2522" s="308" t="s">
        <v>2208</v>
      </c>
      <c r="AI2522" s="308" t="s">
        <v>2208</v>
      </c>
      <c r="AJ2522" s="308" t="s">
        <v>2208</v>
      </c>
      <c r="AK2522" s="308" t="s">
        <v>2208</v>
      </c>
    </row>
    <row r="2523" spans="3:37" x14ac:dyDescent="0.3">
      <c r="C2523" s="582" t="s">
        <v>2744</v>
      </c>
      <c r="D2523" s="308" t="s">
        <v>2208</v>
      </c>
      <c r="E2523" s="308" t="s">
        <v>2208</v>
      </c>
      <c r="F2523" s="308" t="s">
        <v>2208</v>
      </c>
      <c r="G2523" s="308" t="s">
        <v>2208</v>
      </c>
      <c r="H2523" s="308" t="s">
        <v>2208</v>
      </c>
      <c r="I2523" s="308" t="s">
        <v>2208</v>
      </c>
      <c r="J2523" s="308" t="s">
        <v>2208</v>
      </c>
      <c r="K2523" s="308" t="s">
        <v>2208</v>
      </c>
      <c r="L2523" s="308" t="s">
        <v>2208</v>
      </c>
      <c r="M2523" s="308" t="s">
        <v>2208</v>
      </c>
      <c r="N2523" s="308" t="s">
        <v>2208</v>
      </c>
      <c r="O2523" s="308" t="s">
        <v>2208</v>
      </c>
      <c r="P2523" s="308" t="s">
        <v>2208</v>
      </c>
      <c r="Q2523" s="308" t="s">
        <v>2208</v>
      </c>
      <c r="R2523" s="308" t="s">
        <v>2208</v>
      </c>
      <c r="S2523" s="308" t="s">
        <v>2208</v>
      </c>
      <c r="T2523" s="308" t="s">
        <v>2208</v>
      </c>
      <c r="U2523" s="308" t="s">
        <v>2208</v>
      </c>
      <c r="V2523" s="308" t="s">
        <v>2208</v>
      </c>
      <c r="W2523" s="308" t="s">
        <v>2208</v>
      </c>
      <c r="X2523" s="308" t="s">
        <v>2208</v>
      </c>
      <c r="Y2523" s="308" t="s">
        <v>2208</v>
      </c>
      <c r="Z2523" s="308" t="s">
        <v>2208</v>
      </c>
      <c r="AA2523" s="308" t="s">
        <v>2208</v>
      </c>
      <c r="AB2523" s="308" t="s">
        <v>2208</v>
      </c>
      <c r="AC2523" s="308" t="s">
        <v>2208</v>
      </c>
      <c r="AD2523" s="308" t="s">
        <v>2208</v>
      </c>
      <c r="AE2523" s="308" t="s">
        <v>2208</v>
      </c>
      <c r="AF2523" s="308" t="s">
        <v>2208</v>
      </c>
      <c r="AG2523" s="308" t="s">
        <v>2208</v>
      </c>
      <c r="AH2523" s="308" t="s">
        <v>2208</v>
      </c>
      <c r="AI2523" s="308" t="s">
        <v>2208</v>
      </c>
      <c r="AJ2523" s="308" t="s">
        <v>2208</v>
      </c>
      <c r="AK2523" s="308" t="s">
        <v>2208</v>
      </c>
    </row>
    <row r="2524" spans="3:37" x14ac:dyDescent="0.3">
      <c r="C2524" s="582" t="s">
        <v>2745</v>
      </c>
      <c r="D2524" s="308" t="s">
        <v>2208</v>
      </c>
      <c r="E2524" s="308" t="s">
        <v>2208</v>
      </c>
      <c r="F2524" s="308" t="s">
        <v>2208</v>
      </c>
      <c r="G2524" s="308" t="s">
        <v>2208</v>
      </c>
      <c r="H2524" s="308" t="s">
        <v>2208</v>
      </c>
      <c r="I2524" s="308" t="s">
        <v>2208</v>
      </c>
      <c r="J2524" s="308" t="s">
        <v>2208</v>
      </c>
      <c r="K2524" s="308" t="s">
        <v>2208</v>
      </c>
      <c r="L2524" s="308" t="s">
        <v>2208</v>
      </c>
      <c r="M2524" s="308" t="s">
        <v>2208</v>
      </c>
      <c r="N2524" s="308" t="s">
        <v>2208</v>
      </c>
      <c r="O2524" s="308" t="s">
        <v>2208</v>
      </c>
      <c r="P2524" s="308" t="s">
        <v>2208</v>
      </c>
      <c r="Q2524" s="308" t="s">
        <v>2208</v>
      </c>
      <c r="R2524" s="308" t="s">
        <v>2208</v>
      </c>
      <c r="S2524" s="308" t="s">
        <v>2208</v>
      </c>
      <c r="T2524" s="308" t="s">
        <v>2208</v>
      </c>
      <c r="U2524" s="308" t="s">
        <v>2208</v>
      </c>
      <c r="V2524" s="308" t="s">
        <v>2208</v>
      </c>
      <c r="W2524" s="308" t="s">
        <v>2208</v>
      </c>
      <c r="X2524" s="308" t="s">
        <v>2208</v>
      </c>
      <c r="Y2524" s="308" t="s">
        <v>2208</v>
      </c>
      <c r="Z2524" s="308" t="s">
        <v>2208</v>
      </c>
      <c r="AA2524" s="308" t="s">
        <v>2208</v>
      </c>
      <c r="AB2524" s="308" t="s">
        <v>2208</v>
      </c>
      <c r="AC2524" s="308" t="s">
        <v>2208</v>
      </c>
      <c r="AD2524" s="308" t="s">
        <v>2208</v>
      </c>
      <c r="AE2524" s="308" t="s">
        <v>2208</v>
      </c>
      <c r="AF2524" s="308" t="s">
        <v>2208</v>
      </c>
      <c r="AG2524" s="308" t="s">
        <v>2208</v>
      </c>
      <c r="AH2524" s="308" t="s">
        <v>2208</v>
      </c>
      <c r="AI2524" s="308" t="s">
        <v>2208</v>
      </c>
      <c r="AJ2524" s="308" t="s">
        <v>2208</v>
      </c>
      <c r="AK2524" s="308" t="s">
        <v>2208</v>
      </c>
    </row>
    <row r="2525" spans="3:37" x14ac:dyDescent="0.3">
      <c r="C2525" s="582" t="s">
        <v>2746</v>
      </c>
      <c r="D2525" s="308" t="s">
        <v>2208</v>
      </c>
      <c r="E2525" s="308" t="s">
        <v>2208</v>
      </c>
      <c r="F2525" s="308" t="s">
        <v>2208</v>
      </c>
      <c r="G2525" s="308" t="s">
        <v>2208</v>
      </c>
      <c r="H2525" s="308" t="s">
        <v>2208</v>
      </c>
      <c r="I2525" s="308" t="s">
        <v>2208</v>
      </c>
      <c r="J2525" s="308" t="s">
        <v>2208</v>
      </c>
      <c r="K2525" s="308" t="s">
        <v>2208</v>
      </c>
      <c r="L2525" s="308" t="s">
        <v>2208</v>
      </c>
      <c r="M2525" s="308" t="s">
        <v>2208</v>
      </c>
      <c r="N2525" s="308" t="s">
        <v>2208</v>
      </c>
      <c r="O2525" s="308" t="s">
        <v>2208</v>
      </c>
      <c r="P2525" s="308" t="s">
        <v>2208</v>
      </c>
      <c r="Q2525" s="308" t="s">
        <v>2208</v>
      </c>
      <c r="R2525" s="308" t="s">
        <v>2208</v>
      </c>
      <c r="S2525" s="308" t="s">
        <v>2208</v>
      </c>
      <c r="T2525" s="308" t="s">
        <v>2208</v>
      </c>
      <c r="U2525" s="308" t="s">
        <v>2208</v>
      </c>
      <c r="V2525" s="308" t="s">
        <v>2208</v>
      </c>
      <c r="W2525" s="308" t="s">
        <v>2208</v>
      </c>
      <c r="X2525" s="308" t="s">
        <v>2208</v>
      </c>
      <c r="Y2525" s="308" t="s">
        <v>2208</v>
      </c>
      <c r="Z2525" s="308" t="s">
        <v>2208</v>
      </c>
      <c r="AA2525" s="308" t="s">
        <v>2208</v>
      </c>
      <c r="AB2525" s="308" t="s">
        <v>2208</v>
      </c>
      <c r="AC2525" s="308" t="s">
        <v>2208</v>
      </c>
      <c r="AD2525" s="308" t="s">
        <v>2208</v>
      </c>
      <c r="AE2525" s="308" t="s">
        <v>2208</v>
      </c>
      <c r="AF2525" s="308" t="s">
        <v>2208</v>
      </c>
      <c r="AG2525" s="308" t="s">
        <v>2208</v>
      </c>
      <c r="AH2525" s="308" t="s">
        <v>2208</v>
      </c>
      <c r="AI2525" s="308" t="s">
        <v>2208</v>
      </c>
      <c r="AJ2525" s="308" t="s">
        <v>2208</v>
      </c>
      <c r="AK2525" s="308" t="s">
        <v>2208</v>
      </c>
    </row>
    <row r="2526" spans="3:37" x14ac:dyDescent="0.3">
      <c r="C2526" s="582" t="s">
        <v>2747</v>
      </c>
      <c r="D2526" s="308" t="s">
        <v>2208</v>
      </c>
      <c r="E2526" s="308" t="s">
        <v>2208</v>
      </c>
      <c r="F2526" s="308" t="s">
        <v>2208</v>
      </c>
      <c r="G2526" s="308" t="s">
        <v>2208</v>
      </c>
      <c r="H2526" s="308" t="s">
        <v>2208</v>
      </c>
      <c r="I2526" s="308" t="s">
        <v>2208</v>
      </c>
      <c r="J2526" s="308" t="s">
        <v>2208</v>
      </c>
      <c r="K2526" s="308" t="s">
        <v>2208</v>
      </c>
      <c r="L2526" s="308" t="s">
        <v>2208</v>
      </c>
      <c r="M2526" s="308" t="s">
        <v>2208</v>
      </c>
      <c r="N2526" s="308" t="s">
        <v>2208</v>
      </c>
      <c r="O2526" s="308" t="s">
        <v>2208</v>
      </c>
      <c r="P2526" s="308" t="s">
        <v>2208</v>
      </c>
      <c r="Q2526" s="308" t="s">
        <v>2208</v>
      </c>
      <c r="R2526" s="308" t="s">
        <v>2208</v>
      </c>
      <c r="S2526" s="308" t="s">
        <v>2208</v>
      </c>
      <c r="T2526" s="308" t="s">
        <v>2208</v>
      </c>
      <c r="U2526" s="308" t="s">
        <v>2208</v>
      </c>
      <c r="V2526" s="308" t="s">
        <v>2208</v>
      </c>
      <c r="W2526" s="308" t="s">
        <v>2208</v>
      </c>
      <c r="X2526" s="308" t="s">
        <v>2208</v>
      </c>
      <c r="Y2526" s="308" t="s">
        <v>2208</v>
      </c>
      <c r="Z2526" s="308" t="s">
        <v>2208</v>
      </c>
      <c r="AA2526" s="308" t="s">
        <v>2208</v>
      </c>
      <c r="AB2526" s="308" t="s">
        <v>2208</v>
      </c>
      <c r="AC2526" s="308" t="s">
        <v>2208</v>
      </c>
      <c r="AD2526" s="308" t="s">
        <v>2208</v>
      </c>
      <c r="AE2526" s="308" t="s">
        <v>2208</v>
      </c>
      <c r="AF2526" s="308" t="s">
        <v>2208</v>
      </c>
      <c r="AG2526" s="308" t="s">
        <v>2208</v>
      </c>
      <c r="AH2526" s="308" t="s">
        <v>2208</v>
      </c>
      <c r="AI2526" s="308" t="s">
        <v>2208</v>
      </c>
      <c r="AJ2526" s="308" t="s">
        <v>2208</v>
      </c>
      <c r="AK2526" s="308" t="s">
        <v>2208</v>
      </c>
    </row>
    <row r="2527" spans="3:37" x14ac:dyDescent="0.3">
      <c r="C2527" s="582" t="s">
        <v>2748</v>
      </c>
      <c r="D2527" s="308" t="s">
        <v>2208</v>
      </c>
      <c r="E2527" s="308" t="s">
        <v>2208</v>
      </c>
      <c r="F2527" s="308" t="s">
        <v>2208</v>
      </c>
      <c r="G2527" s="308" t="s">
        <v>2208</v>
      </c>
      <c r="H2527" s="308" t="s">
        <v>2208</v>
      </c>
      <c r="I2527" s="308" t="s">
        <v>2208</v>
      </c>
      <c r="J2527" s="308" t="s">
        <v>2208</v>
      </c>
      <c r="K2527" s="308" t="s">
        <v>2208</v>
      </c>
      <c r="L2527" s="308" t="s">
        <v>2208</v>
      </c>
      <c r="M2527" s="308" t="s">
        <v>2208</v>
      </c>
      <c r="N2527" s="308" t="s">
        <v>2208</v>
      </c>
      <c r="O2527" s="308" t="s">
        <v>2208</v>
      </c>
      <c r="P2527" s="308" t="s">
        <v>2208</v>
      </c>
      <c r="Q2527" s="308" t="s">
        <v>2208</v>
      </c>
      <c r="R2527" s="308" t="s">
        <v>2208</v>
      </c>
      <c r="S2527" s="308" t="s">
        <v>2208</v>
      </c>
      <c r="T2527" s="308" t="s">
        <v>2208</v>
      </c>
      <c r="U2527" s="308" t="s">
        <v>2208</v>
      </c>
      <c r="V2527" s="308" t="s">
        <v>2208</v>
      </c>
      <c r="W2527" s="308" t="s">
        <v>2208</v>
      </c>
      <c r="X2527" s="308" t="s">
        <v>2208</v>
      </c>
      <c r="Y2527" s="308" t="s">
        <v>2208</v>
      </c>
      <c r="Z2527" s="308" t="s">
        <v>2208</v>
      </c>
      <c r="AA2527" s="308" t="s">
        <v>2208</v>
      </c>
      <c r="AB2527" s="308" t="s">
        <v>2208</v>
      </c>
      <c r="AC2527" s="308" t="s">
        <v>2208</v>
      </c>
      <c r="AD2527" s="308" t="s">
        <v>2208</v>
      </c>
      <c r="AE2527" s="308" t="s">
        <v>2208</v>
      </c>
      <c r="AF2527" s="308" t="s">
        <v>2208</v>
      </c>
      <c r="AG2527" s="308" t="s">
        <v>2208</v>
      </c>
      <c r="AH2527" s="308" t="s">
        <v>2208</v>
      </c>
      <c r="AI2527" s="308" t="s">
        <v>2208</v>
      </c>
      <c r="AJ2527" s="308" t="s">
        <v>2208</v>
      </c>
      <c r="AK2527" s="308" t="s">
        <v>2208</v>
      </c>
    </row>
    <row r="2528" spans="3:37" x14ac:dyDescent="0.3">
      <c r="C2528" s="582" t="s">
        <v>2749</v>
      </c>
      <c r="D2528" s="308" t="s">
        <v>2208</v>
      </c>
      <c r="E2528" s="308" t="s">
        <v>2208</v>
      </c>
      <c r="F2528" s="308" t="s">
        <v>2208</v>
      </c>
      <c r="G2528" s="308" t="s">
        <v>2208</v>
      </c>
      <c r="H2528" s="308" t="s">
        <v>2208</v>
      </c>
      <c r="I2528" s="308" t="s">
        <v>2208</v>
      </c>
      <c r="J2528" s="308" t="s">
        <v>2208</v>
      </c>
      <c r="K2528" s="308" t="s">
        <v>2208</v>
      </c>
      <c r="L2528" s="308" t="s">
        <v>2208</v>
      </c>
      <c r="M2528" s="308" t="s">
        <v>2208</v>
      </c>
      <c r="N2528" s="308" t="s">
        <v>2208</v>
      </c>
      <c r="O2528" s="308" t="s">
        <v>2208</v>
      </c>
      <c r="P2528" s="308" t="s">
        <v>2208</v>
      </c>
      <c r="Q2528" s="308" t="s">
        <v>2208</v>
      </c>
      <c r="R2528" s="308" t="s">
        <v>2208</v>
      </c>
      <c r="S2528" s="308" t="s">
        <v>2208</v>
      </c>
      <c r="T2528" s="308" t="s">
        <v>2208</v>
      </c>
      <c r="U2528" s="308" t="s">
        <v>2208</v>
      </c>
      <c r="V2528" s="308" t="s">
        <v>2208</v>
      </c>
      <c r="W2528" s="308" t="s">
        <v>2208</v>
      </c>
      <c r="X2528" s="308" t="s">
        <v>2208</v>
      </c>
      <c r="Y2528" s="308" t="s">
        <v>2208</v>
      </c>
      <c r="Z2528" s="308" t="s">
        <v>2208</v>
      </c>
      <c r="AA2528" s="308" t="s">
        <v>2208</v>
      </c>
      <c r="AB2528" s="308" t="s">
        <v>2208</v>
      </c>
      <c r="AC2528" s="308" t="s">
        <v>2208</v>
      </c>
      <c r="AD2528" s="308" t="s">
        <v>2208</v>
      </c>
      <c r="AE2528" s="308" t="s">
        <v>2208</v>
      </c>
      <c r="AF2528" s="308" t="s">
        <v>2208</v>
      </c>
      <c r="AG2528" s="308" t="s">
        <v>2208</v>
      </c>
      <c r="AH2528" s="308" t="s">
        <v>2208</v>
      </c>
      <c r="AI2528" s="308" t="s">
        <v>2208</v>
      </c>
      <c r="AJ2528" s="308" t="s">
        <v>2208</v>
      </c>
      <c r="AK2528" s="308" t="s">
        <v>2208</v>
      </c>
    </row>
    <row r="2529" spans="3:37" x14ac:dyDescent="0.3">
      <c r="C2529" s="582" t="s">
        <v>2750</v>
      </c>
      <c r="D2529" s="308" t="s">
        <v>2208</v>
      </c>
      <c r="E2529" s="308" t="s">
        <v>2208</v>
      </c>
      <c r="F2529" s="308" t="s">
        <v>2208</v>
      </c>
      <c r="G2529" s="308" t="s">
        <v>2208</v>
      </c>
      <c r="H2529" s="308" t="s">
        <v>2208</v>
      </c>
      <c r="I2529" s="308" t="s">
        <v>2208</v>
      </c>
      <c r="J2529" s="308" t="s">
        <v>2208</v>
      </c>
      <c r="K2529" s="308" t="s">
        <v>2208</v>
      </c>
      <c r="L2529" s="308" t="s">
        <v>2208</v>
      </c>
      <c r="M2529" s="308" t="s">
        <v>2208</v>
      </c>
      <c r="N2529" s="308" t="s">
        <v>2208</v>
      </c>
      <c r="O2529" s="308" t="s">
        <v>2208</v>
      </c>
      <c r="P2529" s="308" t="s">
        <v>2208</v>
      </c>
      <c r="Q2529" s="308" t="s">
        <v>2208</v>
      </c>
      <c r="R2529" s="308" t="s">
        <v>2208</v>
      </c>
      <c r="S2529" s="308" t="s">
        <v>2208</v>
      </c>
      <c r="T2529" s="308" t="s">
        <v>2208</v>
      </c>
      <c r="U2529" s="308" t="s">
        <v>2208</v>
      </c>
      <c r="V2529" s="308" t="s">
        <v>2208</v>
      </c>
      <c r="W2529" s="308" t="s">
        <v>2208</v>
      </c>
      <c r="X2529" s="308" t="s">
        <v>2208</v>
      </c>
      <c r="Y2529" s="308" t="s">
        <v>2208</v>
      </c>
      <c r="Z2529" s="308" t="s">
        <v>2208</v>
      </c>
      <c r="AA2529" s="308" t="s">
        <v>2208</v>
      </c>
      <c r="AB2529" s="308" t="s">
        <v>2208</v>
      </c>
      <c r="AC2529" s="308" t="s">
        <v>2208</v>
      </c>
      <c r="AD2529" s="308" t="s">
        <v>2208</v>
      </c>
      <c r="AE2529" s="308" t="s">
        <v>2208</v>
      </c>
      <c r="AF2529" s="308" t="s">
        <v>2208</v>
      </c>
      <c r="AG2529" s="308" t="s">
        <v>2208</v>
      </c>
      <c r="AH2529" s="308" t="s">
        <v>2208</v>
      </c>
      <c r="AI2529" s="308" t="s">
        <v>2208</v>
      </c>
      <c r="AJ2529" s="308" t="s">
        <v>2208</v>
      </c>
      <c r="AK2529" s="308" t="s">
        <v>2208</v>
      </c>
    </row>
    <row r="2530" spans="3:37" x14ac:dyDescent="0.3">
      <c r="C2530" s="582" t="s">
        <v>2751</v>
      </c>
      <c r="D2530" s="308" t="s">
        <v>2208</v>
      </c>
      <c r="E2530" s="308" t="s">
        <v>2208</v>
      </c>
      <c r="F2530" s="308" t="s">
        <v>2208</v>
      </c>
      <c r="G2530" s="308" t="s">
        <v>2208</v>
      </c>
      <c r="H2530" s="308" t="s">
        <v>2208</v>
      </c>
      <c r="I2530" s="308" t="s">
        <v>2208</v>
      </c>
      <c r="J2530" s="308" t="s">
        <v>2208</v>
      </c>
      <c r="K2530" s="308" t="s">
        <v>2208</v>
      </c>
      <c r="L2530" s="308" t="s">
        <v>2208</v>
      </c>
      <c r="M2530" s="308" t="s">
        <v>2208</v>
      </c>
      <c r="N2530" s="308" t="s">
        <v>2208</v>
      </c>
      <c r="O2530" s="308" t="s">
        <v>2208</v>
      </c>
      <c r="P2530" s="308" t="s">
        <v>2208</v>
      </c>
      <c r="Q2530" s="308" t="s">
        <v>2208</v>
      </c>
      <c r="R2530" s="308" t="s">
        <v>2208</v>
      </c>
      <c r="S2530" s="308" t="s">
        <v>2208</v>
      </c>
      <c r="T2530" s="308" t="s">
        <v>2208</v>
      </c>
      <c r="U2530" s="308" t="s">
        <v>2208</v>
      </c>
      <c r="V2530" s="308" t="s">
        <v>2208</v>
      </c>
      <c r="W2530" s="308" t="s">
        <v>2208</v>
      </c>
      <c r="X2530" s="308" t="s">
        <v>2208</v>
      </c>
      <c r="Y2530" s="308" t="s">
        <v>2208</v>
      </c>
      <c r="Z2530" s="308" t="s">
        <v>2208</v>
      </c>
      <c r="AA2530" s="308" t="s">
        <v>2208</v>
      </c>
      <c r="AB2530" s="308" t="s">
        <v>2208</v>
      </c>
      <c r="AC2530" s="308" t="s">
        <v>2208</v>
      </c>
      <c r="AD2530" s="308" t="s">
        <v>2208</v>
      </c>
      <c r="AE2530" s="308" t="s">
        <v>2208</v>
      </c>
      <c r="AF2530" s="308" t="s">
        <v>2208</v>
      </c>
      <c r="AG2530" s="308" t="s">
        <v>2208</v>
      </c>
      <c r="AH2530" s="308" t="s">
        <v>2208</v>
      </c>
      <c r="AI2530" s="308" t="s">
        <v>2208</v>
      </c>
      <c r="AJ2530" s="308" t="s">
        <v>2208</v>
      </c>
      <c r="AK2530" s="308" t="s">
        <v>2208</v>
      </c>
    </row>
    <row r="2531" spans="3:37" x14ac:dyDescent="0.3">
      <c r="C2531" s="582" t="s">
        <v>2752</v>
      </c>
      <c r="D2531" s="308" t="s">
        <v>2208</v>
      </c>
      <c r="E2531" s="308" t="s">
        <v>2208</v>
      </c>
      <c r="F2531" s="308" t="s">
        <v>2208</v>
      </c>
      <c r="G2531" s="308" t="s">
        <v>2208</v>
      </c>
      <c r="H2531" s="308" t="s">
        <v>2208</v>
      </c>
      <c r="I2531" s="308" t="s">
        <v>2208</v>
      </c>
      <c r="J2531" s="308" t="s">
        <v>2208</v>
      </c>
      <c r="K2531" s="308" t="s">
        <v>2208</v>
      </c>
      <c r="L2531" s="308" t="s">
        <v>2208</v>
      </c>
      <c r="M2531" s="308" t="s">
        <v>2208</v>
      </c>
      <c r="N2531" s="308" t="s">
        <v>2208</v>
      </c>
      <c r="O2531" s="308" t="s">
        <v>2208</v>
      </c>
      <c r="P2531" s="308" t="s">
        <v>2208</v>
      </c>
      <c r="Q2531" s="308" t="s">
        <v>2208</v>
      </c>
      <c r="R2531" s="308" t="s">
        <v>2208</v>
      </c>
      <c r="S2531" s="308" t="s">
        <v>2208</v>
      </c>
      <c r="T2531" s="308" t="s">
        <v>2208</v>
      </c>
      <c r="U2531" s="308" t="s">
        <v>2208</v>
      </c>
      <c r="V2531" s="308" t="s">
        <v>2208</v>
      </c>
      <c r="W2531" s="308" t="s">
        <v>2208</v>
      </c>
      <c r="X2531" s="308" t="s">
        <v>2208</v>
      </c>
      <c r="Y2531" s="308" t="s">
        <v>2208</v>
      </c>
      <c r="Z2531" s="308" t="s">
        <v>2208</v>
      </c>
      <c r="AA2531" s="308" t="s">
        <v>2208</v>
      </c>
      <c r="AB2531" s="308" t="s">
        <v>2208</v>
      </c>
      <c r="AC2531" s="308" t="s">
        <v>2208</v>
      </c>
      <c r="AD2531" s="308" t="s">
        <v>2208</v>
      </c>
      <c r="AE2531" s="308" t="s">
        <v>2208</v>
      </c>
      <c r="AF2531" s="308" t="s">
        <v>2208</v>
      </c>
      <c r="AG2531" s="308" t="s">
        <v>2208</v>
      </c>
      <c r="AH2531" s="308" t="s">
        <v>2208</v>
      </c>
      <c r="AI2531" s="308" t="s">
        <v>2208</v>
      </c>
      <c r="AJ2531" s="308" t="s">
        <v>2208</v>
      </c>
      <c r="AK2531" s="308" t="s">
        <v>2208</v>
      </c>
    </row>
    <row r="2532" spans="3:37" x14ac:dyDescent="0.3">
      <c r="C2532" s="582" t="s">
        <v>2753</v>
      </c>
      <c r="D2532" s="308" t="s">
        <v>2208</v>
      </c>
      <c r="E2532" s="308" t="s">
        <v>2208</v>
      </c>
      <c r="F2532" s="308" t="s">
        <v>2208</v>
      </c>
      <c r="G2532" s="308" t="s">
        <v>2208</v>
      </c>
      <c r="H2532" s="308" t="s">
        <v>2208</v>
      </c>
      <c r="I2532" s="308" t="s">
        <v>2208</v>
      </c>
      <c r="J2532" s="308" t="s">
        <v>2208</v>
      </c>
      <c r="K2532" s="308" t="s">
        <v>2208</v>
      </c>
      <c r="L2532" s="308" t="s">
        <v>2208</v>
      </c>
      <c r="M2532" s="308" t="s">
        <v>2208</v>
      </c>
      <c r="N2532" s="308" t="s">
        <v>2208</v>
      </c>
      <c r="O2532" s="308" t="s">
        <v>2208</v>
      </c>
      <c r="P2532" s="308" t="s">
        <v>2208</v>
      </c>
      <c r="Q2532" s="308" t="s">
        <v>2208</v>
      </c>
      <c r="R2532" s="308" t="s">
        <v>2208</v>
      </c>
      <c r="S2532" s="308" t="s">
        <v>2208</v>
      </c>
      <c r="T2532" s="308" t="s">
        <v>2208</v>
      </c>
      <c r="U2532" s="308" t="s">
        <v>2208</v>
      </c>
      <c r="V2532" s="308" t="s">
        <v>2208</v>
      </c>
      <c r="W2532" s="308" t="s">
        <v>2208</v>
      </c>
      <c r="X2532" s="308" t="s">
        <v>2208</v>
      </c>
      <c r="Y2532" s="308" t="s">
        <v>2208</v>
      </c>
      <c r="Z2532" s="308" t="s">
        <v>2208</v>
      </c>
      <c r="AA2532" s="308" t="s">
        <v>2208</v>
      </c>
      <c r="AB2532" s="308" t="s">
        <v>2208</v>
      </c>
      <c r="AC2532" s="308" t="s">
        <v>2208</v>
      </c>
      <c r="AD2532" s="308" t="s">
        <v>2208</v>
      </c>
      <c r="AE2532" s="308" t="s">
        <v>2208</v>
      </c>
      <c r="AF2532" s="308" t="s">
        <v>2208</v>
      </c>
      <c r="AG2532" s="308" t="s">
        <v>2208</v>
      </c>
      <c r="AH2532" s="308" t="s">
        <v>2208</v>
      </c>
      <c r="AI2532" s="308" t="s">
        <v>2208</v>
      </c>
      <c r="AJ2532" s="308" t="s">
        <v>2208</v>
      </c>
      <c r="AK2532" s="308" t="s">
        <v>2208</v>
      </c>
    </row>
    <row r="2533" spans="3:37" x14ac:dyDescent="0.3">
      <c r="C2533" s="582" t="s">
        <v>2754</v>
      </c>
      <c r="D2533" s="308" t="s">
        <v>2208</v>
      </c>
      <c r="E2533" s="308" t="s">
        <v>2208</v>
      </c>
      <c r="F2533" s="308" t="s">
        <v>2208</v>
      </c>
      <c r="G2533" s="308" t="s">
        <v>2208</v>
      </c>
      <c r="H2533" s="308" t="s">
        <v>2208</v>
      </c>
      <c r="I2533" s="308" t="s">
        <v>2208</v>
      </c>
      <c r="J2533" s="308" t="s">
        <v>2208</v>
      </c>
      <c r="K2533" s="308" t="s">
        <v>2208</v>
      </c>
      <c r="L2533" s="308" t="s">
        <v>2208</v>
      </c>
      <c r="M2533" s="308" t="s">
        <v>2208</v>
      </c>
      <c r="N2533" s="308" t="s">
        <v>2208</v>
      </c>
      <c r="O2533" s="308" t="s">
        <v>2208</v>
      </c>
      <c r="P2533" s="308" t="s">
        <v>2208</v>
      </c>
      <c r="Q2533" s="308" t="s">
        <v>2208</v>
      </c>
      <c r="R2533" s="308" t="s">
        <v>2208</v>
      </c>
      <c r="S2533" s="308" t="s">
        <v>2208</v>
      </c>
      <c r="T2533" s="308" t="s">
        <v>2208</v>
      </c>
      <c r="U2533" s="308" t="s">
        <v>2208</v>
      </c>
      <c r="V2533" s="308" t="s">
        <v>2208</v>
      </c>
      <c r="W2533" s="308" t="s">
        <v>2208</v>
      </c>
      <c r="X2533" s="308" t="s">
        <v>2208</v>
      </c>
      <c r="Y2533" s="308" t="s">
        <v>2208</v>
      </c>
      <c r="Z2533" s="308" t="s">
        <v>2208</v>
      </c>
      <c r="AA2533" s="308" t="s">
        <v>2208</v>
      </c>
      <c r="AB2533" s="308" t="s">
        <v>2208</v>
      </c>
      <c r="AC2533" s="308" t="s">
        <v>2208</v>
      </c>
      <c r="AD2533" s="308" t="s">
        <v>2208</v>
      </c>
      <c r="AE2533" s="308" t="s">
        <v>2208</v>
      </c>
      <c r="AF2533" s="308" t="s">
        <v>2208</v>
      </c>
      <c r="AG2533" s="308" t="s">
        <v>2208</v>
      </c>
      <c r="AH2533" s="308" t="s">
        <v>2208</v>
      </c>
      <c r="AI2533" s="308" t="s">
        <v>2208</v>
      </c>
      <c r="AJ2533" s="308" t="s">
        <v>2208</v>
      </c>
      <c r="AK2533" s="308" t="s">
        <v>2208</v>
      </c>
    </row>
    <row r="2534" spans="3:37" x14ac:dyDescent="0.3">
      <c r="C2534" s="582" t="s">
        <v>2755</v>
      </c>
      <c r="D2534" s="308" t="s">
        <v>2208</v>
      </c>
      <c r="E2534" s="308" t="s">
        <v>2208</v>
      </c>
      <c r="F2534" s="308" t="s">
        <v>2208</v>
      </c>
      <c r="G2534" s="308" t="s">
        <v>2208</v>
      </c>
      <c r="H2534" s="308" t="s">
        <v>2208</v>
      </c>
      <c r="I2534" s="308" t="s">
        <v>2208</v>
      </c>
      <c r="J2534" s="308" t="s">
        <v>2208</v>
      </c>
      <c r="K2534" s="308" t="s">
        <v>2208</v>
      </c>
      <c r="L2534" s="308" t="s">
        <v>2208</v>
      </c>
      <c r="M2534" s="308" t="s">
        <v>2208</v>
      </c>
      <c r="N2534" s="308" t="s">
        <v>2208</v>
      </c>
      <c r="O2534" s="308" t="s">
        <v>2208</v>
      </c>
      <c r="P2534" s="308" t="s">
        <v>2208</v>
      </c>
      <c r="Q2534" s="308" t="s">
        <v>2208</v>
      </c>
      <c r="R2534" s="308" t="s">
        <v>2208</v>
      </c>
      <c r="S2534" s="308" t="s">
        <v>2208</v>
      </c>
      <c r="T2534" s="308" t="s">
        <v>2208</v>
      </c>
      <c r="U2534" s="308" t="s">
        <v>2208</v>
      </c>
      <c r="V2534" s="308" t="s">
        <v>2208</v>
      </c>
      <c r="W2534" s="308" t="s">
        <v>2208</v>
      </c>
      <c r="X2534" s="308" t="s">
        <v>2208</v>
      </c>
      <c r="Y2534" s="308" t="s">
        <v>2208</v>
      </c>
      <c r="Z2534" s="308" t="s">
        <v>2208</v>
      </c>
      <c r="AA2534" s="308" t="s">
        <v>2208</v>
      </c>
      <c r="AB2534" s="308" t="s">
        <v>2208</v>
      </c>
      <c r="AC2534" s="308" t="s">
        <v>2208</v>
      </c>
      <c r="AD2534" s="308" t="s">
        <v>2208</v>
      </c>
      <c r="AE2534" s="308" t="s">
        <v>2208</v>
      </c>
      <c r="AF2534" s="308" t="s">
        <v>2208</v>
      </c>
      <c r="AG2534" s="308" t="s">
        <v>2208</v>
      </c>
      <c r="AH2534" s="308" t="s">
        <v>2208</v>
      </c>
      <c r="AI2534" s="308" t="s">
        <v>2208</v>
      </c>
      <c r="AJ2534" s="308" t="s">
        <v>2208</v>
      </c>
      <c r="AK2534" s="308" t="s">
        <v>2208</v>
      </c>
    </row>
    <row r="2535" spans="3:37" x14ac:dyDescent="0.3">
      <c r="C2535" s="582" t="s">
        <v>2756</v>
      </c>
      <c r="D2535" s="308" t="s">
        <v>2208</v>
      </c>
      <c r="E2535" s="308" t="s">
        <v>2208</v>
      </c>
      <c r="F2535" s="308" t="s">
        <v>2208</v>
      </c>
      <c r="G2535" s="308" t="s">
        <v>2208</v>
      </c>
      <c r="H2535" s="308" t="s">
        <v>2208</v>
      </c>
      <c r="I2535" s="308" t="s">
        <v>2208</v>
      </c>
      <c r="J2535" s="308" t="s">
        <v>2208</v>
      </c>
      <c r="K2535" s="308" t="s">
        <v>2208</v>
      </c>
      <c r="L2535" s="308" t="s">
        <v>2208</v>
      </c>
      <c r="M2535" s="308" t="s">
        <v>2208</v>
      </c>
      <c r="N2535" s="308" t="s">
        <v>2208</v>
      </c>
      <c r="O2535" s="308" t="s">
        <v>2208</v>
      </c>
      <c r="P2535" s="308" t="s">
        <v>2208</v>
      </c>
      <c r="Q2535" s="308" t="s">
        <v>2208</v>
      </c>
      <c r="R2535" s="308" t="s">
        <v>2208</v>
      </c>
      <c r="S2535" s="308" t="s">
        <v>2208</v>
      </c>
      <c r="T2535" s="308" t="s">
        <v>2208</v>
      </c>
      <c r="U2535" s="308" t="s">
        <v>2208</v>
      </c>
      <c r="V2535" s="308" t="s">
        <v>2208</v>
      </c>
      <c r="W2535" s="308" t="s">
        <v>2208</v>
      </c>
      <c r="X2535" s="308" t="s">
        <v>2208</v>
      </c>
      <c r="Y2535" s="308" t="s">
        <v>2208</v>
      </c>
      <c r="Z2535" s="308" t="s">
        <v>2208</v>
      </c>
      <c r="AA2535" s="308" t="s">
        <v>2208</v>
      </c>
      <c r="AB2535" s="308" t="s">
        <v>2208</v>
      </c>
      <c r="AC2535" s="308" t="s">
        <v>2208</v>
      </c>
      <c r="AD2535" s="308" t="s">
        <v>2208</v>
      </c>
      <c r="AE2535" s="308" t="s">
        <v>2208</v>
      </c>
      <c r="AF2535" s="308" t="s">
        <v>2208</v>
      </c>
      <c r="AG2535" s="308" t="s">
        <v>2208</v>
      </c>
      <c r="AH2535" s="308" t="s">
        <v>2208</v>
      </c>
      <c r="AI2535" s="308" t="s">
        <v>2208</v>
      </c>
      <c r="AJ2535" s="308" t="s">
        <v>2208</v>
      </c>
      <c r="AK2535" s="308" t="s">
        <v>2208</v>
      </c>
    </row>
    <row r="2536" spans="3:37" x14ac:dyDescent="0.3">
      <c r="C2536" s="582" t="s">
        <v>2757</v>
      </c>
      <c r="D2536" s="308" t="s">
        <v>2208</v>
      </c>
      <c r="E2536" s="308" t="s">
        <v>2208</v>
      </c>
      <c r="F2536" s="308" t="s">
        <v>2208</v>
      </c>
      <c r="G2536" s="308" t="s">
        <v>2208</v>
      </c>
      <c r="H2536" s="308" t="s">
        <v>2208</v>
      </c>
      <c r="I2536" s="308" t="s">
        <v>2208</v>
      </c>
      <c r="J2536" s="308" t="s">
        <v>2208</v>
      </c>
      <c r="K2536" s="308" t="s">
        <v>2208</v>
      </c>
      <c r="L2536" s="308" t="s">
        <v>2208</v>
      </c>
      <c r="M2536" s="308" t="s">
        <v>2208</v>
      </c>
      <c r="N2536" s="308" t="s">
        <v>2208</v>
      </c>
      <c r="O2536" s="308" t="s">
        <v>2208</v>
      </c>
      <c r="P2536" s="308" t="s">
        <v>2208</v>
      </c>
      <c r="Q2536" s="308" t="s">
        <v>2208</v>
      </c>
      <c r="R2536" s="308" t="s">
        <v>2208</v>
      </c>
      <c r="S2536" s="308" t="s">
        <v>2208</v>
      </c>
      <c r="T2536" s="308" t="s">
        <v>2208</v>
      </c>
      <c r="U2536" s="308" t="s">
        <v>2208</v>
      </c>
      <c r="V2536" s="308" t="s">
        <v>2208</v>
      </c>
      <c r="W2536" s="308" t="s">
        <v>2208</v>
      </c>
      <c r="X2536" s="308" t="s">
        <v>2208</v>
      </c>
      <c r="Y2536" s="308" t="s">
        <v>2208</v>
      </c>
      <c r="Z2536" s="308" t="s">
        <v>2208</v>
      </c>
      <c r="AA2536" s="308" t="s">
        <v>2208</v>
      </c>
      <c r="AB2536" s="308" t="s">
        <v>2208</v>
      </c>
      <c r="AC2536" s="308" t="s">
        <v>2208</v>
      </c>
      <c r="AD2536" s="308" t="s">
        <v>2208</v>
      </c>
      <c r="AE2536" s="308" t="s">
        <v>2208</v>
      </c>
      <c r="AF2536" s="308" t="s">
        <v>2208</v>
      </c>
      <c r="AG2536" s="308" t="s">
        <v>2208</v>
      </c>
      <c r="AH2536" s="308" t="s">
        <v>2208</v>
      </c>
      <c r="AI2536" s="308" t="s">
        <v>2208</v>
      </c>
      <c r="AJ2536" s="308" t="s">
        <v>2208</v>
      </c>
      <c r="AK2536" s="308" t="s">
        <v>2208</v>
      </c>
    </row>
    <row r="2537" spans="3:37" x14ac:dyDescent="0.3">
      <c r="C2537" s="582" t="s">
        <v>2758</v>
      </c>
      <c r="D2537" s="308" t="s">
        <v>2208</v>
      </c>
      <c r="E2537" s="308" t="s">
        <v>2208</v>
      </c>
      <c r="F2537" s="308" t="s">
        <v>2208</v>
      </c>
      <c r="G2537" s="308" t="s">
        <v>2208</v>
      </c>
      <c r="H2537" s="308" t="s">
        <v>2208</v>
      </c>
      <c r="I2537" s="308" t="s">
        <v>2208</v>
      </c>
      <c r="J2537" s="308" t="s">
        <v>2208</v>
      </c>
      <c r="K2537" s="308" t="s">
        <v>2208</v>
      </c>
      <c r="L2537" s="308" t="s">
        <v>2208</v>
      </c>
      <c r="M2537" s="308" t="s">
        <v>2208</v>
      </c>
      <c r="N2537" s="308" t="s">
        <v>2208</v>
      </c>
      <c r="O2537" s="308" t="s">
        <v>2208</v>
      </c>
      <c r="P2537" s="308" t="s">
        <v>2208</v>
      </c>
      <c r="Q2537" s="308" t="s">
        <v>2208</v>
      </c>
      <c r="R2537" s="308" t="s">
        <v>2208</v>
      </c>
      <c r="S2537" s="308" t="s">
        <v>2208</v>
      </c>
      <c r="T2537" s="308" t="s">
        <v>2208</v>
      </c>
      <c r="U2537" s="308" t="s">
        <v>2208</v>
      </c>
      <c r="V2537" s="308" t="s">
        <v>2208</v>
      </c>
      <c r="W2537" s="308" t="s">
        <v>2208</v>
      </c>
      <c r="X2537" s="308" t="s">
        <v>2208</v>
      </c>
      <c r="Y2537" s="308" t="s">
        <v>2208</v>
      </c>
      <c r="Z2537" s="308" t="s">
        <v>2208</v>
      </c>
      <c r="AA2537" s="308" t="s">
        <v>2208</v>
      </c>
      <c r="AB2537" s="308" t="s">
        <v>2208</v>
      </c>
      <c r="AC2537" s="308" t="s">
        <v>2208</v>
      </c>
      <c r="AD2537" s="308" t="s">
        <v>2208</v>
      </c>
      <c r="AE2537" s="308" t="s">
        <v>2208</v>
      </c>
      <c r="AF2537" s="308" t="s">
        <v>2208</v>
      </c>
      <c r="AG2537" s="308" t="s">
        <v>2208</v>
      </c>
      <c r="AH2537" s="308" t="s">
        <v>2208</v>
      </c>
      <c r="AI2537" s="308" t="s">
        <v>2208</v>
      </c>
      <c r="AJ2537" s="308" t="s">
        <v>2208</v>
      </c>
      <c r="AK2537" s="308" t="s">
        <v>2208</v>
      </c>
    </row>
    <row r="2538" spans="3:37" x14ac:dyDescent="0.3">
      <c r="C2538" s="582" t="s">
        <v>2759</v>
      </c>
      <c r="D2538" s="308" t="s">
        <v>2208</v>
      </c>
      <c r="E2538" s="308" t="s">
        <v>2208</v>
      </c>
      <c r="F2538" s="308" t="s">
        <v>2208</v>
      </c>
      <c r="G2538" s="308" t="s">
        <v>2208</v>
      </c>
      <c r="H2538" s="308" t="s">
        <v>2208</v>
      </c>
      <c r="I2538" s="308" t="s">
        <v>2208</v>
      </c>
      <c r="J2538" s="308" t="s">
        <v>2208</v>
      </c>
      <c r="K2538" s="308" t="s">
        <v>2208</v>
      </c>
      <c r="L2538" s="308" t="s">
        <v>2208</v>
      </c>
      <c r="M2538" s="308" t="s">
        <v>2208</v>
      </c>
      <c r="N2538" s="308" t="s">
        <v>2208</v>
      </c>
      <c r="O2538" s="308" t="s">
        <v>2208</v>
      </c>
      <c r="P2538" s="308" t="s">
        <v>2208</v>
      </c>
      <c r="Q2538" s="308" t="s">
        <v>2208</v>
      </c>
      <c r="R2538" s="308" t="s">
        <v>2208</v>
      </c>
      <c r="S2538" s="308" t="s">
        <v>2208</v>
      </c>
      <c r="T2538" s="308" t="s">
        <v>2208</v>
      </c>
      <c r="U2538" s="308" t="s">
        <v>2208</v>
      </c>
      <c r="V2538" s="308" t="s">
        <v>2208</v>
      </c>
      <c r="W2538" s="308" t="s">
        <v>2208</v>
      </c>
      <c r="X2538" s="308" t="s">
        <v>2208</v>
      </c>
      <c r="Y2538" s="308" t="s">
        <v>2208</v>
      </c>
      <c r="Z2538" s="308" t="s">
        <v>2208</v>
      </c>
      <c r="AA2538" s="308" t="s">
        <v>2208</v>
      </c>
      <c r="AB2538" s="308" t="s">
        <v>2208</v>
      </c>
      <c r="AC2538" s="308" t="s">
        <v>2208</v>
      </c>
      <c r="AD2538" s="308" t="s">
        <v>2208</v>
      </c>
      <c r="AE2538" s="308" t="s">
        <v>2208</v>
      </c>
      <c r="AF2538" s="308" t="s">
        <v>2208</v>
      </c>
      <c r="AG2538" s="308" t="s">
        <v>2208</v>
      </c>
      <c r="AH2538" s="308" t="s">
        <v>2208</v>
      </c>
      <c r="AI2538" s="308" t="s">
        <v>2208</v>
      </c>
      <c r="AJ2538" s="308" t="s">
        <v>2208</v>
      </c>
      <c r="AK2538" s="308" t="s">
        <v>2208</v>
      </c>
    </row>
    <row r="2539" spans="3:37" x14ac:dyDescent="0.3">
      <c r="C2539" s="582" t="s">
        <v>2760</v>
      </c>
      <c r="D2539" s="308" t="s">
        <v>2208</v>
      </c>
      <c r="E2539" s="308" t="s">
        <v>2208</v>
      </c>
      <c r="F2539" s="308" t="s">
        <v>2208</v>
      </c>
      <c r="G2539" s="308" t="s">
        <v>2208</v>
      </c>
      <c r="H2539" s="308" t="s">
        <v>2208</v>
      </c>
      <c r="I2539" s="308" t="s">
        <v>2208</v>
      </c>
      <c r="J2539" s="308" t="s">
        <v>2208</v>
      </c>
      <c r="K2539" s="308" t="s">
        <v>2208</v>
      </c>
      <c r="L2539" s="308" t="s">
        <v>2208</v>
      </c>
      <c r="M2539" s="308" t="s">
        <v>2208</v>
      </c>
      <c r="N2539" s="308" t="s">
        <v>2208</v>
      </c>
      <c r="O2539" s="308" t="s">
        <v>2208</v>
      </c>
      <c r="P2539" s="308" t="s">
        <v>2208</v>
      </c>
      <c r="Q2539" s="308" t="s">
        <v>2208</v>
      </c>
      <c r="R2539" s="308" t="s">
        <v>2208</v>
      </c>
      <c r="S2539" s="308" t="s">
        <v>2208</v>
      </c>
      <c r="T2539" s="308" t="s">
        <v>2208</v>
      </c>
      <c r="U2539" s="308" t="s">
        <v>2208</v>
      </c>
      <c r="V2539" s="308" t="s">
        <v>2208</v>
      </c>
      <c r="W2539" s="308" t="s">
        <v>2208</v>
      </c>
      <c r="X2539" s="308" t="s">
        <v>2208</v>
      </c>
      <c r="Y2539" s="308" t="s">
        <v>2208</v>
      </c>
      <c r="Z2539" s="308" t="s">
        <v>2208</v>
      </c>
      <c r="AA2539" s="308" t="s">
        <v>2208</v>
      </c>
      <c r="AB2539" s="308" t="s">
        <v>2208</v>
      </c>
      <c r="AC2539" s="308" t="s">
        <v>2208</v>
      </c>
      <c r="AD2539" s="308" t="s">
        <v>2208</v>
      </c>
      <c r="AE2539" s="308" t="s">
        <v>2208</v>
      </c>
      <c r="AF2539" s="308" t="s">
        <v>2208</v>
      </c>
      <c r="AG2539" s="308" t="s">
        <v>2208</v>
      </c>
      <c r="AH2539" s="308" t="s">
        <v>2208</v>
      </c>
      <c r="AI2539" s="308" t="s">
        <v>2208</v>
      </c>
      <c r="AJ2539" s="308" t="s">
        <v>2208</v>
      </c>
      <c r="AK2539" s="308" t="s">
        <v>2208</v>
      </c>
    </row>
    <row r="2540" spans="3:37" x14ac:dyDescent="0.3">
      <c r="C2540" s="582" t="s">
        <v>2761</v>
      </c>
      <c r="D2540" s="308" t="s">
        <v>2208</v>
      </c>
      <c r="E2540" s="308" t="s">
        <v>2208</v>
      </c>
      <c r="F2540" s="308" t="s">
        <v>2208</v>
      </c>
      <c r="G2540" s="308" t="s">
        <v>2208</v>
      </c>
      <c r="H2540" s="308" t="s">
        <v>2208</v>
      </c>
      <c r="I2540" s="308" t="s">
        <v>2208</v>
      </c>
      <c r="J2540" s="308" t="s">
        <v>2208</v>
      </c>
      <c r="K2540" s="308" t="s">
        <v>2208</v>
      </c>
      <c r="L2540" s="308" t="s">
        <v>2208</v>
      </c>
      <c r="M2540" s="308" t="s">
        <v>2208</v>
      </c>
      <c r="N2540" s="308" t="s">
        <v>2208</v>
      </c>
      <c r="O2540" s="308" t="s">
        <v>2208</v>
      </c>
      <c r="P2540" s="308" t="s">
        <v>2208</v>
      </c>
      <c r="Q2540" s="308" t="s">
        <v>2208</v>
      </c>
      <c r="R2540" s="308" t="s">
        <v>2208</v>
      </c>
      <c r="S2540" s="308" t="s">
        <v>2208</v>
      </c>
      <c r="T2540" s="308" t="s">
        <v>2208</v>
      </c>
      <c r="U2540" s="308" t="s">
        <v>2208</v>
      </c>
      <c r="V2540" s="308" t="s">
        <v>2208</v>
      </c>
      <c r="W2540" s="308" t="s">
        <v>2208</v>
      </c>
      <c r="X2540" s="308" t="s">
        <v>2208</v>
      </c>
      <c r="Y2540" s="308" t="s">
        <v>2208</v>
      </c>
      <c r="Z2540" s="308" t="s">
        <v>2208</v>
      </c>
      <c r="AA2540" s="308" t="s">
        <v>2208</v>
      </c>
      <c r="AB2540" s="308" t="s">
        <v>2208</v>
      </c>
      <c r="AC2540" s="308" t="s">
        <v>2208</v>
      </c>
      <c r="AD2540" s="308" t="s">
        <v>2208</v>
      </c>
      <c r="AE2540" s="308" t="s">
        <v>2208</v>
      </c>
      <c r="AF2540" s="308" t="s">
        <v>2208</v>
      </c>
      <c r="AG2540" s="308" t="s">
        <v>2208</v>
      </c>
      <c r="AH2540" s="308" t="s">
        <v>2208</v>
      </c>
      <c r="AI2540" s="308" t="s">
        <v>2208</v>
      </c>
      <c r="AJ2540" s="308" t="s">
        <v>2208</v>
      </c>
      <c r="AK2540" s="308" t="s">
        <v>2208</v>
      </c>
    </row>
    <row r="2541" spans="3:37" x14ac:dyDescent="0.3">
      <c r="C2541" s="582" t="s">
        <v>2762</v>
      </c>
      <c r="D2541" s="308" t="s">
        <v>2208</v>
      </c>
      <c r="E2541" s="308" t="s">
        <v>2208</v>
      </c>
      <c r="F2541" s="308" t="s">
        <v>2208</v>
      </c>
      <c r="G2541" s="308" t="s">
        <v>2208</v>
      </c>
      <c r="H2541" s="308" t="s">
        <v>2208</v>
      </c>
      <c r="I2541" s="308" t="s">
        <v>2208</v>
      </c>
      <c r="J2541" s="308" t="s">
        <v>2208</v>
      </c>
      <c r="K2541" s="308" t="s">
        <v>2208</v>
      </c>
      <c r="L2541" s="308" t="s">
        <v>2208</v>
      </c>
      <c r="M2541" s="308" t="s">
        <v>2208</v>
      </c>
      <c r="N2541" s="308" t="s">
        <v>2208</v>
      </c>
      <c r="O2541" s="308" t="s">
        <v>2208</v>
      </c>
      <c r="P2541" s="308" t="s">
        <v>2208</v>
      </c>
      <c r="Q2541" s="308" t="s">
        <v>2208</v>
      </c>
      <c r="R2541" s="308" t="s">
        <v>2208</v>
      </c>
      <c r="S2541" s="308" t="s">
        <v>2208</v>
      </c>
      <c r="T2541" s="308" t="s">
        <v>2208</v>
      </c>
      <c r="U2541" s="308" t="s">
        <v>2208</v>
      </c>
      <c r="V2541" s="308" t="s">
        <v>2208</v>
      </c>
      <c r="W2541" s="308" t="s">
        <v>2208</v>
      </c>
      <c r="X2541" s="308" t="s">
        <v>2208</v>
      </c>
      <c r="Y2541" s="308" t="s">
        <v>2208</v>
      </c>
      <c r="Z2541" s="308" t="s">
        <v>2208</v>
      </c>
      <c r="AA2541" s="308" t="s">
        <v>2208</v>
      </c>
      <c r="AB2541" s="308" t="s">
        <v>2208</v>
      </c>
      <c r="AC2541" s="308" t="s">
        <v>2208</v>
      </c>
      <c r="AD2541" s="308" t="s">
        <v>2208</v>
      </c>
      <c r="AE2541" s="308" t="s">
        <v>2208</v>
      </c>
      <c r="AF2541" s="308" t="s">
        <v>2208</v>
      </c>
      <c r="AG2541" s="308" t="s">
        <v>2208</v>
      </c>
      <c r="AH2541" s="308" t="s">
        <v>2208</v>
      </c>
      <c r="AI2541" s="308" t="s">
        <v>2208</v>
      </c>
      <c r="AJ2541" s="308" t="s">
        <v>2208</v>
      </c>
      <c r="AK2541" s="308" t="s">
        <v>2208</v>
      </c>
    </row>
    <row r="2542" spans="3:37" x14ac:dyDescent="0.3">
      <c r="C2542" s="582" t="s">
        <v>2763</v>
      </c>
      <c r="D2542" s="308" t="s">
        <v>2208</v>
      </c>
      <c r="E2542" s="308" t="s">
        <v>2208</v>
      </c>
      <c r="F2542" s="308" t="s">
        <v>2208</v>
      </c>
      <c r="G2542" s="308" t="s">
        <v>2208</v>
      </c>
      <c r="H2542" s="308" t="s">
        <v>2208</v>
      </c>
      <c r="I2542" s="308" t="s">
        <v>2208</v>
      </c>
      <c r="J2542" s="308" t="s">
        <v>2208</v>
      </c>
      <c r="K2542" s="308" t="s">
        <v>2208</v>
      </c>
      <c r="L2542" s="308" t="s">
        <v>2208</v>
      </c>
      <c r="M2542" s="308" t="s">
        <v>2208</v>
      </c>
      <c r="N2542" s="308" t="s">
        <v>2208</v>
      </c>
      <c r="O2542" s="308" t="s">
        <v>2208</v>
      </c>
      <c r="P2542" s="308" t="s">
        <v>2208</v>
      </c>
      <c r="Q2542" s="308" t="s">
        <v>2208</v>
      </c>
      <c r="R2542" s="308" t="s">
        <v>2208</v>
      </c>
      <c r="S2542" s="308" t="s">
        <v>2208</v>
      </c>
      <c r="T2542" s="308" t="s">
        <v>2208</v>
      </c>
      <c r="U2542" s="308" t="s">
        <v>2208</v>
      </c>
      <c r="V2542" s="308" t="s">
        <v>2208</v>
      </c>
      <c r="W2542" s="308" t="s">
        <v>2208</v>
      </c>
      <c r="X2542" s="308" t="s">
        <v>2208</v>
      </c>
      <c r="Y2542" s="308" t="s">
        <v>2208</v>
      </c>
      <c r="Z2542" s="308" t="s">
        <v>2208</v>
      </c>
      <c r="AA2542" s="308" t="s">
        <v>2208</v>
      </c>
      <c r="AB2542" s="308" t="s">
        <v>2208</v>
      </c>
      <c r="AC2542" s="308" t="s">
        <v>2208</v>
      </c>
      <c r="AD2542" s="308" t="s">
        <v>2208</v>
      </c>
      <c r="AE2542" s="308" t="s">
        <v>2208</v>
      </c>
      <c r="AF2542" s="308" t="s">
        <v>2208</v>
      </c>
      <c r="AG2542" s="308" t="s">
        <v>2208</v>
      </c>
      <c r="AH2542" s="308" t="s">
        <v>2208</v>
      </c>
      <c r="AI2542" s="308" t="s">
        <v>2208</v>
      </c>
      <c r="AJ2542" s="308" t="s">
        <v>2208</v>
      </c>
      <c r="AK2542" s="308" t="s">
        <v>2208</v>
      </c>
    </row>
    <row r="2543" spans="3:37" x14ac:dyDescent="0.3">
      <c r="C2543" s="582" t="s">
        <v>2764</v>
      </c>
      <c r="D2543" s="308" t="s">
        <v>2208</v>
      </c>
      <c r="E2543" s="308" t="s">
        <v>2208</v>
      </c>
      <c r="F2543" s="308" t="s">
        <v>2208</v>
      </c>
      <c r="G2543" s="308" t="s">
        <v>2208</v>
      </c>
      <c r="H2543" s="308" t="s">
        <v>2208</v>
      </c>
      <c r="I2543" s="308" t="s">
        <v>2208</v>
      </c>
      <c r="J2543" s="308" t="s">
        <v>2208</v>
      </c>
      <c r="K2543" s="308" t="s">
        <v>2208</v>
      </c>
      <c r="L2543" s="308" t="s">
        <v>2208</v>
      </c>
      <c r="M2543" s="308" t="s">
        <v>2208</v>
      </c>
      <c r="N2543" s="308" t="s">
        <v>2208</v>
      </c>
      <c r="O2543" s="308" t="s">
        <v>2208</v>
      </c>
      <c r="P2543" s="308" t="s">
        <v>2208</v>
      </c>
      <c r="Q2543" s="308" t="s">
        <v>2208</v>
      </c>
      <c r="R2543" s="308" t="s">
        <v>2208</v>
      </c>
      <c r="S2543" s="308" t="s">
        <v>2208</v>
      </c>
      <c r="T2543" s="308" t="s">
        <v>2208</v>
      </c>
      <c r="U2543" s="308" t="s">
        <v>2208</v>
      </c>
      <c r="V2543" s="308" t="s">
        <v>2208</v>
      </c>
      <c r="W2543" s="308" t="s">
        <v>2208</v>
      </c>
      <c r="X2543" s="308" t="s">
        <v>2208</v>
      </c>
      <c r="Y2543" s="308" t="s">
        <v>2208</v>
      </c>
      <c r="Z2543" s="308" t="s">
        <v>2208</v>
      </c>
      <c r="AA2543" s="308" t="s">
        <v>2208</v>
      </c>
      <c r="AB2543" s="308" t="s">
        <v>2208</v>
      </c>
      <c r="AC2543" s="308" t="s">
        <v>2208</v>
      </c>
      <c r="AD2543" s="308" t="s">
        <v>2208</v>
      </c>
      <c r="AE2543" s="308" t="s">
        <v>2208</v>
      </c>
      <c r="AF2543" s="308" t="s">
        <v>2208</v>
      </c>
      <c r="AG2543" s="308" t="s">
        <v>2208</v>
      </c>
      <c r="AH2543" s="308" t="s">
        <v>2208</v>
      </c>
      <c r="AI2543" s="308" t="s">
        <v>2208</v>
      </c>
      <c r="AJ2543" s="308" t="s">
        <v>2208</v>
      </c>
      <c r="AK2543" s="308" t="s">
        <v>2208</v>
      </c>
    </row>
    <row r="2544" spans="3:37" x14ac:dyDescent="0.3">
      <c r="C2544" s="582" t="s">
        <v>2765</v>
      </c>
      <c r="D2544" s="308" t="s">
        <v>2208</v>
      </c>
      <c r="E2544" s="308" t="s">
        <v>2208</v>
      </c>
      <c r="F2544" s="308" t="s">
        <v>2208</v>
      </c>
      <c r="G2544" s="308" t="s">
        <v>2208</v>
      </c>
      <c r="H2544" s="308" t="s">
        <v>2208</v>
      </c>
      <c r="I2544" s="308" t="s">
        <v>2208</v>
      </c>
      <c r="J2544" s="308" t="s">
        <v>2208</v>
      </c>
      <c r="K2544" s="308" t="s">
        <v>2208</v>
      </c>
      <c r="L2544" s="308" t="s">
        <v>2208</v>
      </c>
      <c r="M2544" s="308" t="s">
        <v>2208</v>
      </c>
      <c r="N2544" s="308" t="s">
        <v>2208</v>
      </c>
      <c r="O2544" s="308" t="s">
        <v>2208</v>
      </c>
      <c r="P2544" s="308" t="s">
        <v>2208</v>
      </c>
      <c r="Q2544" s="308" t="s">
        <v>2208</v>
      </c>
      <c r="R2544" s="308" t="s">
        <v>2208</v>
      </c>
      <c r="S2544" s="308" t="s">
        <v>2208</v>
      </c>
      <c r="T2544" s="308" t="s">
        <v>2208</v>
      </c>
      <c r="U2544" s="308" t="s">
        <v>2208</v>
      </c>
      <c r="V2544" s="308" t="s">
        <v>2208</v>
      </c>
      <c r="W2544" s="308" t="s">
        <v>2208</v>
      </c>
      <c r="X2544" s="308" t="s">
        <v>2208</v>
      </c>
      <c r="Y2544" s="308" t="s">
        <v>2208</v>
      </c>
      <c r="Z2544" s="308" t="s">
        <v>2208</v>
      </c>
      <c r="AA2544" s="308" t="s">
        <v>2208</v>
      </c>
      <c r="AB2544" s="308" t="s">
        <v>2208</v>
      </c>
      <c r="AC2544" s="308" t="s">
        <v>2208</v>
      </c>
      <c r="AD2544" s="308" t="s">
        <v>2208</v>
      </c>
      <c r="AE2544" s="308" t="s">
        <v>2208</v>
      </c>
      <c r="AF2544" s="308" t="s">
        <v>2208</v>
      </c>
      <c r="AG2544" s="308" t="s">
        <v>2208</v>
      </c>
      <c r="AH2544" s="308" t="s">
        <v>2208</v>
      </c>
      <c r="AI2544" s="308" t="s">
        <v>2208</v>
      </c>
      <c r="AJ2544" s="308" t="s">
        <v>2208</v>
      </c>
      <c r="AK2544" s="308" t="s">
        <v>2208</v>
      </c>
    </row>
    <row r="2545" spans="3:37" x14ac:dyDescent="0.3">
      <c r="C2545" s="582" t="s">
        <v>2766</v>
      </c>
      <c r="D2545" s="308" t="s">
        <v>2208</v>
      </c>
      <c r="E2545" s="308" t="s">
        <v>2208</v>
      </c>
      <c r="F2545" s="308" t="s">
        <v>2208</v>
      </c>
      <c r="G2545" s="308" t="s">
        <v>2208</v>
      </c>
      <c r="H2545" s="308" t="s">
        <v>2208</v>
      </c>
      <c r="I2545" s="308" t="s">
        <v>2208</v>
      </c>
      <c r="J2545" s="308" t="s">
        <v>2208</v>
      </c>
      <c r="K2545" s="308" t="s">
        <v>2208</v>
      </c>
      <c r="L2545" s="308" t="s">
        <v>2208</v>
      </c>
      <c r="M2545" s="308" t="s">
        <v>2208</v>
      </c>
      <c r="N2545" s="308" t="s">
        <v>2208</v>
      </c>
      <c r="O2545" s="308" t="s">
        <v>2208</v>
      </c>
      <c r="P2545" s="308" t="s">
        <v>2208</v>
      </c>
      <c r="Q2545" s="308" t="s">
        <v>2208</v>
      </c>
      <c r="R2545" s="308" t="s">
        <v>2208</v>
      </c>
      <c r="S2545" s="308" t="s">
        <v>2208</v>
      </c>
      <c r="T2545" s="308" t="s">
        <v>2208</v>
      </c>
      <c r="U2545" s="308" t="s">
        <v>2208</v>
      </c>
      <c r="V2545" s="308" t="s">
        <v>2208</v>
      </c>
      <c r="W2545" s="308" t="s">
        <v>2208</v>
      </c>
      <c r="X2545" s="308" t="s">
        <v>2208</v>
      </c>
      <c r="Y2545" s="308" t="s">
        <v>2208</v>
      </c>
      <c r="Z2545" s="308" t="s">
        <v>2208</v>
      </c>
      <c r="AA2545" s="308" t="s">
        <v>2208</v>
      </c>
      <c r="AB2545" s="308" t="s">
        <v>2208</v>
      </c>
      <c r="AC2545" s="308" t="s">
        <v>2208</v>
      </c>
      <c r="AD2545" s="308" t="s">
        <v>2208</v>
      </c>
      <c r="AE2545" s="308" t="s">
        <v>2208</v>
      </c>
      <c r="AF2545" s="308" t="s">
        <v>2208</v>
      </c>
      <c r="AG2545" s="308" t="s">
        <v>2208</v>
      </c>
      <c r="AH2545" s="308" t="s">
        <v>2208</v>
      </c>
      <c r="AI2545" s="308" t="s">
        <v>2208</v>
      </c>
      <c r="AJ2545" s="308" t="s">
        <v>2208</v>
      </c>
      <c r="AK2545" s="308" t="s">
        <v>2208</v>
      </c>
    </row>
    <row r="2546" spans="3:37" x14ac:dyDescent="0.3">
      <c r="C2546" s="582" t="s">
        <v>2767</v>
      </c>
      <c r="D2546" s="308" t="s">
        <v>2208</v>
      </c>
      <c r="E2546" s="308" t="s">
        <v>2208</v>
      </c>
      <c r="F2546" s="308" t="s">
        <v>2208</v>
      </c>
      <c r="G2546" s="308" t="s">
        <v>2208</v>
      </c>
      <c r="H2546" s="308" t="s">
        <v>2208</v>
      </c>
      <c r="I2546" s="308" t="s">
        <v>2208</v>
      </c>
      <c r="J2546" s="308" t="s">
        <v>2208</v>
      </c>
      <c r="K2546" s="308" t="s">
        <v>2208</v>
      </c>
      <c r="L2546" s="308" t="s">
        <v>2208</v>
      </c>
      <c r="M2546" s="308" t="s">
        <v>2208</v>
      </c>
      <c r="N2546" s="308" t="s">
        <v>2208</v>
      </c>
      <c r="O2546" s="308" t="s">
        <v>2208</v>
      </c>
      <c r="P2546" s="308" t="s">
        <v>2208</v>
      </c>
      <c r="Q2546" s="308" t="s">
        <v>2208</v>
      </c>
      <c r="R2546" s="308" t="s">
        <v>2208</v>
      </c>
      <c r="S2546" s="308" t="s">
        <v>2208</v>
      </c>
      <c r="T2546" s="308" t="s">
        <v>2208</v>
      </c>
      <c r="U2546" s="308" t="s">
        <v>2208</v>
      </c>
      <c r="V2546" s="308" t="s">
        <v>2208</v>
      </c>
      <c r="W2546" s="308" t="s">
        <v>2208</v>
      </c>
      <c r="X2546" s="308" t="s">
        <v>2208</v>
      </c>
      <c r="Y2546" s="308" t="s">
        <v>2208</v>
      </c>
      <c r="Z2546" s="308" t="s">
        <v>2208</v>
      </c>
      <c r="AA2546" s="308" t="s">
        <v>2208</v>
      </c>
      <c r="AB2546" s="308" t="s">
        <v>2208</v>
      </c>
      <c r="AC2546" s="308" t="s">
        <v>2208</v>
      </c>
      <c r="AD2546" s="308" t="s">
        <v>2208</v>
      </c>
      <c r="AE2546" s="308" t="s">
        <v>2208</v>
      </c>
      <c r="AF2546" s="308" t="s">
        <v>2208</v>
      </c>
      <c r="AG2546" s="308" t="s">
        <v>2208</v>
      </c>
      <c r="AH2546" s="308" t="s">
        <v>2208</v>
      </c>
      <c r="AI2546" s="308" t="s">
        <v>2208</v>
      </c>
      <c r="AJ2546" s="308" t="s">
        <v>2208</v>
      </c>
      <c r="AK2546" s="308" t="s">
        <v>2208</v>
      </c>
    </row>
    <row r="2547" spans="3:37" x14ac:dyDescent="0.3">
      <c r="C2547" s="582" t="s">
        <v>2768</v>
      </c>
      <c r="D2547" s="308" t="s">
        <v>2208</v>
      </c>
      <c r="E2547" s="308" t="s">
        <v>2208</v>
      </c>
      <c r="F2547" s="308" t="s">
        <v>2208</v>
      </c>
      <c r="G2547" s="308" t="s">
        <v>2208</v>
      </c>
      <c r="H2547" s="308" t="s">
        <v>2208</v>
      </c>
      <c r="I2547" s="308" t="s">
        <v>2208</v>
      </c>
      <c r="J2547" s="308" t="s">
        <v>2208</v>
      </c>
      <c r="K2547" s="308" t="s">
        <v>2208</v>
      </c>
      <c r="L2547" s="308" t="s">
        <v>2208</v>
      </c>
      <c r="M2547" s="308" t="s">
        <v>2208</v>
      </c>
      <c r="N2547" s="308" t="s">
        <v>2208</v>
      </c>
      <c r="O2547" s="308" t="s">
        <v>2208</v>
      </c>
      <c r="P2547" s="308" t="s">
        <v>2208</v>
      </c>
      <c r="Q2547" s="308" t="s">
        <v>2208</v>
      </c>
      <c r="R2547" s="308" t="s">
        <v>2208</v>
      </c>
      <c r="S2547" s="308" t="s">
        <v>2208</v>
      </c>
      <c r="T2547" s="308" t="s">
        <v>2208</v>
      </c>
      <c r="U2547" s="308" t="s">
        <v>2208</v>
      </c>
      <c r="V2547" s="308" t="s">
        <v>2208</v>
      </c>
      <c r="W2547" s="308" t="s">
        <v>2208</v>
      </c>
      <c r="X2547" s="308" t="s">
        <v>2208</v>
      </c>
      <c r="Y2547" s="308" t="s">
        <v>2208</v>
      </c>
      <c r="Z2547" s="308" t="s">
        <v>2208</v>
      </c>
      <c r="AA2547" s="308" t="s">
        <v>2208</v>
      </c>
      <c r="AB2547" s="308" t="s">
        <v>2208</v>
      </c>
      <c r="AC2547" s="308" t="s">
        <v>2208</v>
      </c>
      <c r="AD2547" s="308" t="s">
        <v>2208</v>
      </c>
      <c r="AE2547" s="308" t="s">
        <v>2208</v>
      </c>
      <c r="AF2547" s="308" t="s">
        <v>2208</v>
      </c>
      <c r="AG2547" s="308" t="s">
        <v>2208</v>
      </c>
      <c r="AH2547" s="308" t="s">
        <v>2208</v>
      </c>
      <c r="AI2547" s="308" t="s">
        <v>2208</v>
      </c>
      <c r="AJ2547" s="308" t="s">
        <v>2208</v>
      </c>
      <c r="AK2547" s="308" t="s">
        <v>2208</v>
      </c>
    </row>
    <row r="2548" spans="3:37" x14ac:dyDescent="0.3">
      <c r="C2548" s="582" t="s">
        <v>2769</v>
      </c>
      <c r="D2548" s="308" t="s">
        <v>2208</v>
      </c>
      <c r="E2548" s="308" t="s">
        <v>2208</v>
      </c>
      <c r="F2548" s="308" t="s">
        <v>2208</v>
      </c>
      <c r="G2548" s="308" t="s">
        <v>2208</v>
      </c>
      <c r="H2548" s="308" t="s">
        <v>2208</v>
      </c>
      <c r="I2548" s="308" t="s">
        <v>2208</v>
      </c>
      <c r="J2548" s="308" t="s">
        <v>2208</v>
      </c>
      <c r="K2548" s="308" t="s">
        <v>2208</v>
      </c>
      <c r="L2548" s="308" t="s">
        <v>2208</v>
      </c>
      <c r="M2548" s="308" t="s">
        <v>2208</v>
      </c>
      <c r="N2548" s="308" t="s">
        <v>2208</v>
      </c>
      <c r="O2548" s="308" t="s">
        <v>2208</v>
      </c>
      <c r="P2548" s="308" t="s">
        <v>2208</v>
      </c>
      <c r="Q2548" s="308" t="s">
        <v>2208</v>
      </c>
      <c r="R2548" s="308" t="s">
        <v>2208</v>
      </c>
      <c r="S2548" s="308" t="s">
        <v>2208</v>
      </c>
      <c r="T2548" s="308" t="s">
        <v>2208</v>
      </c>
      <c r="U2548" s="308" t="s">
        <v>2208</v>
      </c>
      <c r="V2548" s="308" t="s">
        <v>2208</v>
      </c>
      <c r="W2548" s="308" t="s">
        <v>2208</v>
      </c>
      <c r="X2548" s="308" t="s">
        <v>2208</v>
      </c>
      <c r="Y2548" s="308" t="s">
        <v>2208</v>
      </c>
      <c r="Z2548" s="308" t="s">
        <v>2208</v>
      </c>
      <c r="AA2548" s="308" t="s">
        <v>2208</v>
      </c>
      <c r="AB2548" s="308" t="s">
        <v>2208</v>
      </c>
      <c r="AC2548" s="308" t="s">
        <v>2208</v>
      </c>
      <c r="AD2548" s="308" t="s">
        <v>2208</v>
      </c>
      <c r="AE2548" s="308" t="s">
        <v>2208</v>
      </c>
      <c r="AF2548" s="308" t="s">
        <v>2208</v>
      </c>
      <c r="AG2548" s="308" t="s">
        <v>2208</v>
      </c>
      <c r="AH2548" s="308" t="s">
        <v>2208</v>
      </c>
      <c r="AI2548" s="308" t="s">
        <v>2208</v>
      </c>
      <c r="AJ2548" s="308" t="s">
        <v>2208</v>
      </c>
      <c r="AK2548" s="308" t="s">
        <v>2208</v>
      </c>
    </row>
    <row r="2549" spans="3:37" x14ac:dyDescent="0.3">
      <c r="C2549" s="582" t="s">
        <v>2770</v>
      </c>
      <c r="D2549" s="308" t="s">
        <v>2208</v>
      </c>
      <c r="E2549" s="308" t="s">
        <v>2208</v>
      </c>
      <c r="F2549" s="308" t="s">
        <v>2208</v>
      </c>
      <c r="G2549" s="308" t="s">
        <v>2208</v>
      </c>
      <c r="H2549" s="308" t="s">
        <v>2208</v>
      </c>
      <c r="I2549" s="308" t="s">
        <v>2208</v>
      </c>
      <c r="J2549" s="308" t="s">
        <v>2208</v>
      </c>
      <c r="K2549" s="308" t="s">
        <v>2208</v>
      </c>
      <c r="L2549" s="308" t="s">
        <v>2208</v>
      </c>
      <c r="M2549" s="308" t="s">
        <v>2208</v>
      </c>
      <c r="N2549" s="308" t="s">
        <v>2208</v>
      </c>
      <c r="O2549" s="308" t="s">
        <v>2208</v>
      </c>
      <c r="P2549" s="308" t="s">
        <v>2208</v>
      </c>
      <c r="Q2549" s="308" t="s">
        <v>2208</v>
      </c>
      <c r="R2549" s="308" t="s">
        <v>2208</v>
      </c>
      <c r="S2549" s="308" t="s">
        <v>2208</v>
      </c>
      <c r="T2549" s="308" t="s">
        <v>2208</v>
      </c>
      <c r="U2549" s="308" t="s">
        <v>2208</v>
      </c>
      <c r="V2549" s="308" t="s">
        <v>2208</v>
      </c>
      <c r="W2549" s="308" t="s">
        <v>2208</v>
      </c>
      <c r="X2549" s="308" t="s">
        <v>2208</v>
      </c>
      <c r="Y2549" s="308" t="s">
        <v>2208</v>
      </c>
      <c r="Z2549" s="308" t="s">
        <v>2208</v>
      </c>
      <c r="AA2549" s="308" t="s">
        <v>2208</v>
      </c>
      <c r="AB2549" s="308" t="s">
        <v>2208</v>
      </c>
      <c r="AC2549" s="308" t="s">
        <v>2208</v>
      </c>
      <c r="AD2549" s="308" t="s">
        <v>2208</v>
      </c>
      <c r="AE2549" s="308" t="s">
        <v>2208</v>
      </c>
      <c r="AF2549" s="308" t="s">
        <v>2208</v>
      </c>
      <c r="AG2549" s="308" t="s">
        <v>2208</v>
      </c>
      <c r="AH2549" s="308" t="s">
        <v>2208</v>
      </c>
      <c r="AI2549" s="308" t="s">
        <v>2208</v>
      </c>
      <c r="AJ2549" s="308" t="s">
        <v>2208</v>
      </c>
      <c r="AK2549" s="308" t="s">
        <v>2208</v>
      </c>
    </row>
    <row r="2550" spans="3:37" x14ac:dyDescent="0.3">
      <c r="C2550" s="582" t="s">
        <v>2771</v>
      </c>
      <c r="D2550" s="308" t="s">
        <v>2208</v>
      </c>
      <c r="E2550" s="308" t="s">
        <v>2208</v>
      </c>
      <c r="F2550" s="308" t="s">
        <v>2208</v>
      </c>
      <c r="G2550" s="308" t="s">
        <v>2208</v>
      </c>
      <c r="H2550" s="308" t="s">
        <v>2208</v>
      </c>
      <c r="I2550" s="308" t="s">
        <v>2208</v>
      </c>
      <c r="J2550" s="308" t="s">
        <v>2208</v>
      </c>
      <c r="K2550" s="308" t="s">
        <v>2208</v>
      </c>
      <c r="L2550" s="308" t="s">
        <v>2208</v>
      </c>
      <c r="M2550" s="308" t="s">
        <v>2208</v>
      </c>
      <c r="N2550" s="308" t="s">
        <v>2208</v>
      </c>
      <c r="O2550" s="308" t="s">
        <v>2208</v>
      </c>
      <c r="P2550" s="308" t="s">
        <v>2208</v>
      </c>
      <c r="Q2550" s="308" t="s">
        <v>2208</v>
      </c>
      <c r="R2550" s="308" t="s">
        <v>2208</v>
      </c>
      <c r="S2550" s="308" t="s">
        <v>2208</v>
      </c>
      <c r="T2550" s="308" t="s">
        <v>2208</v>
      </c>
      <c r="U2550" s="308" t="s">
        <v>2208</v>
      </c>
      <c r="V2550" s="308" t="s">
        <v>2208</v>
      </c>
      <c r="W2550" s="308" t="s">
        <v>2208</v>
      </c>
      <c r="X2550" s="308" t="s">
        <v>2208</v>
      </c>
      <c r="Y2550" s="308" t="s">
        <v>2208</v>
      </c>
      <c r="Z2550" s="308" t="s">
        <v>2208</v>
      </c>
      <c r="AA2550" s="308" t="s">
        <v>2208</v>
      </c>
      <c r="AB2550" s="308" t="s">
        <v>2208</v>
      </c>
      <c r="AC2550" s="308" t="s">
        <v>2208</v>
      </c>
      <c r="AD2550" s="308" t="s">
        <v>2208</v>
      </c>
      <c r="AE2550" s="308" t="s">
        <v>2208</v>
      </c>
      <c r="AF2550" s="308" t="s">
        <v>2208</v>
      </c>
      <c r="AG2550" s="308" t="s">
        <v>2208</v>
      </c>
      <c r="AH2550" s="308" t="s">
        <v>2208</v>
      </c>
      <c r="AI2550" s="308" t="s">
        <v>2208</v>
      </c>
      <c r="AJ2550" s="308" t="s">
        <v>2208</v>
      </c>
      <c r="AK2550" s="308" t="s">
        <v>2208</v>
      </c>
    </row>
    <row r="2551" spans="3:37" x14ac:dyDescent="0.3">
      <c r="C2551" s="582" t="s">
        <v>2772</v>
      </c>
      <c r="D2551" s="308" t="s">
        <v>2208</v>
      </c>
      <c r="E2551" s="308" t="s">
        <v>2208</v>
      </c>
      <c r="F2551" s="308" t="s">
        <v>2208</v>
      </c>
      <c r="G2551" s="308" t="s">
        <v>2208</v>
      </c>
      <c r="H2551" s="308" t="s">
        <v>2208</v>
      </c>
      <c r="I2551" s="308" t="s">
        <v>2208</v>
      </c>
      <c r="J2551" s="308" t="s">
        <v>2208</v>
      </c>
      <c r="K2551" s="308" t="s">
        <v>2208</v>
      </c>
      <c r="L2551" s="308" t="s">
        <v>2208</v>
      </c>
      <c r="M2551" s="308" t="s">
        <v>2208</v>
      </c>
      <c r="N2551" s="308" t="s">
        <v>2208</v>
      </c>
      <c r="O2551" s="308" t="s">
        <v>2208</v>
      </c>
      <c r="P2551" s="308" t="s">
        <v>2208</v>
      </c>
      <c r="Q2551" s="308" t="s">
        <v>2208</v>
      </c>
      <c r="R2551" s="308" t="s">
        <v>2208</v>
      </c>
      <c r="S2551" s="308" t="s">
        <v>2208</v>
      </c>
      <c r="T2551" s="308" t="s">
        <v>2208</v>
      </c>
      <c r="U2551" s="308" t="s">
        <v>2208</v>
      </c>
      <c r="V2551" s="308" t="s">
        <v>2208</v>
      </c>
      <c r="W2551" s="308" t="s">
        <v>2208</v>
      </c>
      <c r="X2551" s="308" t="s">
        <v>2208</v>
      </c>
      <c r="Y2551" s="308" t="s">
        <v>2208</v>
      </c>
      <c r="Z2551" s="308" t="s">
        <v>2208</v>
      </c>
      <c r="AA2551" s="308" t="s">
        <v>2208</v>
      </c>
      <c r="AB2551" s="308" t="s">
        <v>2208</v>
      </c>
      <c r="AC2551" s="308" t="s">
        <v>2208</v>
      </c>
      <c r="AD2551" s="308" t="s">
        <v>2208</v>
      </c>
      <c r="AE2551" s="308" t="s">
        <v>2208</v>
      </c>
      <c r="AF2551" s="308" t="s">
        <v>2208</v>
      </c>
      <c r="AG2551" s="308" t="s">
        <v>2208</v>
      </c>
      <c r="AH2551" s="308" t="s">
        <v>2208</v>
      </c>
      <c r="AI2551" s="308" t="s">
        <v>2208</v>
      </c>
      <c r="AJ2551" s="308" t="s">
        <v>2208</v>
      </c>
      <c r="AK2551" s="308" t="s">
        <v>2208</v>
      </c>
    </row>
    <row r="2552" spans="3:37" x14ac:dyDescent="0.3">
      <c r="C2552" s="582" t="s">
        <v>2773</v>
      </c>
      <c r="D2552" s="308" t="s">
        <v>2208</v>
      </c>
      <c r="E2552" s="308" t="s">
        <v>2208</v>
      </c>
      <c r="F2552" s="308" t="s">
        <v>2208</v>
      </c>
      <c r="G2552" s="308" t="s">
        <v>2208</v>
      </c>
      <c r="H2552" s="308" t="s">
        <v>2208</v>
      </c>
      <c r="I2552" s="308" t="s">
        <v>2208</v>
      </c>
      <c r="J2552" s="308" t="s">
        <v>2208</v>
      </c>
      <c r="K2552" s="308" t="s">
        <v>2208</v>
      </c>
      <c r="L2552" s="308" t="s">
        <v>2208</v>
      </c>
      <c r="M2552" s="308" t="s">
        <v>2208</v>
      </c>
      <c r="N2552" s="308" t="s">
        <v>2208</v>
      </c>
      <c r="O2552" s="308" t="s">
        <v>2208</v>
      </c>
      <c r="P2552" s="308" t="s">
        <v>2208</v>
      </c>
      <c r="Q2552" s="308" t="s">
        <v>2208</v>
      </c>
      <c r="R2552" s="308" t="s">
        <v>2208</v>
      </c>
      <c r="S2552" s="308" t="s">
        <v>2208</v>
      </c>
      <c r="T2552" s="308" t="s">
        <v>2208</v>
      </c>
      <c r="U2552" s="308" t="s">
        <v>2208</v>
      </c>
      <c r="V2552" s="308" t="s">
        <v>2208</v>
      </c>
      <c r="W2552" s="308" t="s">
        <v>2208</v>
      </c>
      <c r="X2552" s="308" t="s">
        <v>2208</v>
      </c>
      <c r="Y2552" s="308" t="s">
        <v>2208</v>
      </c>
      <c r="Z2552" s="308" t="s">
        <v>2208</v>
      </c>
      <c r="AA2552" s="308" t="s">
        <v>2208</v>
      </c>
      <c r="AB2552" s="308" t="s">
        <v>2208</v>
      </c>
      <c r="AC2552" s="308" t="s">
        <v>2208</v>
      </c>
      <c r="AD2552" s="308" t="s">
        <v>2208</v>
      </c>
      <c r="AE2552" s="308" t="s">
        <v>2208</v>
      </c>
      <c r="AF2552" s="308" t="s">
        <v>2208</v>
      </c>
      <c r="AG2552" s="308" t="s">
        <v>2208</v>
      </c>
      <c r="AH2552" s="308" t="s">
        <v>2208</v>
      </c>
      <c r="AI2552" s="308" t="s">
        <v>2208</v>
      </c>
      <c r="AJ2552" s="308" t="s">
        <v>2208</v>
      </c>
      <c r="AK2552" s="308" t="s">
        <v>2208</v>
      </c>
    </row>
    <row r="2553" spans="3:37" x14ac:dyDescent="0.3">
      <c r="C2553" s="582" t="s">
        <v>2774</v>
      </c>
      <c r="D2553" s="308" t="s">
        <v>2208</v>
      </c>
      <c r="E2553" s="308" t="s">
        <v>2208</v>
      </c>
      <c r="F2553" s="308" t="s">
        <v>2208</v>
      </c>
      <c r="G2553" s="308" t="s">
        <v>2208</v>
      </c>
      <c r="H2553" s="308" t="s">
        <v>2208</v>
      </c>
      <c r="I2553" s="308" t="s">
        <v>2208</v>
      </c>
      <c r="J2553" s="308" t="s">
        <v>2208</v>
      </c>
      <c r="K2553" s="308" t="s">
        <v>2208</v>
      </c>
      <c r="L2553" s="308" t="s">
        <v>2208</v>
      </c>
      <c r="M2553" s="308" t="s">
        <v>2208</v>
      </c>
      <c r="N2553" s="308" t="s">
        <v>2208</v>
      </c>
      <c r="O2553" s="308" t="s">
        <v>2208</v>
      </c>
      <c r="P2553" s="308" t="s">
        <v>2208</v>
      </c>
      <c r="Q2553" s="308" t="s">
        <v>2208</v>
      </c>
      <c r="R2553" s="308" t="s">
        <v>2208</v>
      </c>
      <c r="S2553" s="308" t="s">
        <v>2208</v>
      </c>
      <c r="T2553" s="308" t="s">
        <v>2208</v>
      </c>
      <c r="U2553" s="308" t="s">
        <v>2208</v>
      </c>
      <c r="V2553" s="308" t="s">
        <v>2208</v>
      </c>
      <c r="W2553" s="308" t="s">
        <v>2208</v>
      </c>
      <c r="X2553" s="308" t="s">
        <v>2208</v>
      </c>
      <c r="Y2553" s="308" t="s">
        <v>2208</v>
      </c>
      <c r="Z2553" s="308" t="s">
        <v>2208</v>
      </c>
      <c r="AA2553" s="308" t="s">
        <v>2208</v>
      </c>
      <c r="AB2553" s="308" t="s">
        <v>2208</v>
      </c>
      <c r="AC2553" s="308" t="s">
        <v>2208</v>
      </c>
      <c r="AD2553" s="308" t="s">
        <v>2208</v>
      </c>
      <c r="AE2553" s="308" t="s">
        <v>2208</v>
      </c>
      <c r="AF2553" s="308" t="s">
        <v>2208</v>
      </c>
      <c r="AG2553" s="308" t="s">
        <v>2208</v>
      </c>
      <c r="AH2553" s="308" t="s">
        <v>2208</v>
      </c>
      <c r="AI2553" s="308" t="s">
        <v>2208</v>
      </c>
      <c r="AJ2553" s="308" t="s">
        <v>2208</v>
      </c>
      <c r="AK2553" s="308" t="s">
        <v>2208</v>
      </c>
    </row>
    <row r="2554" spans="3:37" x14ac:dyDescent="0.3">
      <c r="C2554" s="582" t="s">
        <v>2775</v>
      </c>
      <c r="D2554" s="308" t="s">
        <v>2208</v>
      </c>
      <c r="E2554" s="308" t="s">
        <v>2208</v>
      </c>
      <c r="F2554" s="308" t="s">
        <v>2208</v>
      </c>
      <c r="G2554" s="308" t="s">
        <v>2208</v>
      </c>
      <c r="H2554" s="308" t="s">
        <v>2208</v>
      </c>
      <c r="I2554" s="308" t="s">
        <v>2208</v>
      </c>
      <c r="J2554" s="308" t="s">
        <v>2208</v>
      </c>
      <c r="K2554" s="308" t="s">
        <v>2208</v>
      </c>
      <c r="L2554" s="308" t="s">
        <v>2208</v>
      </c>
      <c r="M2554" s="308" t="s">
        <v>2208</v>
      </c>
      <c r="N2554" s="308" t="s">
        <v>2208</v>
      </c>
      <c r="O2554" s="308" t="s">
        <v>2208</v>
      </c>
      <c r="P2554" s="308" t="s">
        <v>2208</v>
      </c>
      <c r="Q2554" s="308" t="s">
        <v>2208</v>
      </c>
      <c r="R2554" s="308" t="s">
        <v>2208</v>
      </c>
      <c r="S2554" s="308" t="s">
        <v>2208</v>
      </c>
      <c r="T2554" s="308" t="s">
        <v>2208</v>
      </c>
      <c r="U2554" s="308" t="s">
        <v>2208</v>
      </c>
      <c r="V2554" s="308" t="s">
        <v>2208</v>
      </c>
      <c r="W2554" s="308" t="s">
        <v>2208</v>
      </c>
      <c r="X2554" s="308" t="s">
        <v>2208</v>
      </c>
      <c r="Y2554" s="308" t="s">
        <v>2208</v>
      </c>
      <c r="Z2554" s="308" t="s">
        <v>2208</v>
      </c>
      <c r="AA2554" s="308" t="s">
        <v>2208</v>
      </c>
      <c r="AB2554" s="308" t="s">
        <v>2208</v>
      </c>
      <c r="AC2554" s="308" t="s">
        <v>2208</v>
      </c>
      <c r="AD2554" s="308" t="s">
        <v>2208</v>
      </c>
      <c r="AE2554" s="308" t="s">
        <v>2208</v>
      </c>
      <c r="AF2554" s="308" t="s">
        <v>2208</v>
      </c>
      <c r="AG2554" s="308" t="s">
        <v>2208</v>
      </c>
      <c r="AH2554" s="308" t="s">
        <v>2208</v>
      </c>
      <c r="AI2554" s="308" t="s">
        <v>2208</v>
      </c>
      <c r="AJ2554" s="308" t="s">
        <v>2208</v>
      </c>
      <c r="AK2554" s="308" t="s">
        <v>2208</v>
      </c>
    </row>
    <row r="2555" spans="3:37" x14ac:dyDescent="0.3">
      <c r="C2555" s="582" t="s">
        <v>2776</v>
      </c>
      <c r="D2555" s="308" t="s">
        <v>2208</v>
      </c>
      <c r="E2555" s="308" t="s">
        <v>2208</v>
      </c>
      <c r="F2555" s="308" t="s">
        <v>2208</v>
      </c>
      <c r="G2555" s="308" t="s">
        <v>2208</v>
      </c>
      <c r="H2555" s="308" t="s">
        <v>2208</v>
      </c>
      <c r="I2555" s="308" t="s">
        <v>2208</v>
      </c>
      <c r="J2555" s="308" t="s">
        <v>2208</v>
      </c>
      <c r="K2555" s="308" t="s">
        <v>2208</v>
      </c>
      <c r="L2555" s="308" t="s">
        <v>2208</v>
      </c>
      <c r="M2555" s="308" t="s">
        <v>2208</v>
      </c>
      <c r="N2555" s="308" t="s">
        <v>2208</v>
      </c>
      <c r="O2555" s="308" t="s">
        <v>2208</v>
      </c>
      <c r="P2555" s="308" t="s">
        <v>2208</v>
      </c>
      <c r="Q2555" s="308" t="s">
        <v>2208</v>
      </c>
      <c r="R2555" s="308" t="s">
        <v>2208</v>
      </c>
      <c r="S2555" s="308" t="s">
        <v>2208</v>
      </c>
      <c r="T2555" s="308" t="s">
        <v>2208</v>
      </c>
      <c r="U2555" s="308" t="s">
        <v>2208</v>
      </c>
      <c r="V2555" s="308" t="s">
        <v>2208</v>
      </c>
      <c r="W2555" s="308" t="s">
        <v>2208</v>
      </c>
      <c r="X2555" s="308" t="s">
        <v>2208</v>
      </c>
      <c r="Y2555" s="308" t="s">
        <v>2208</v>
      </c>
      <c r="Z2555" s="308" t="s">
        <v>2208</v>
      </c>
      <c r="AA2555" s="308" t="s">
        <v>2208</v>
      </c>
      <c r="AB2555" s="308" t="s">
        <v>2208</v>
      </c>
      <c r="AC2555" s="308" t="s">
        <v>2208</v>
      </c>
      <c r="AD2555" s="308" t="s">
        <v>2208</v>
      </c>
      <c r="AE2555" s="308" t="s">
        <v>2208</v>
      </c>
      <c r="AF2555" s="308" t="s">
        <v>2208</v>
      </c>
      <c r="AG2555" s="308" t="s">
        <v>2208</v>
      </c>
      <c r="AH2555" s="308" t="s">
        <v>2208</v>
      </c>
      <c r="AI2555" s="308" t="s">
        <v>2208</v>
      </c>
      <c r="AJ2555" s="308" t="s">
        <v>2208</v>
      </c>
      <c r="AK2555" s="308" t="s">
        <v>2208</v>
      </c>
    </row>
    <row r="2556" spans="3:37" x14ac:dyDescent="0.3">
      <c r="C2556" s="582" t="s">
        <v>2777</v>
      </c>
      <c r="D2556" s="308" t="s">
        <v>2208</v>
      </c>
      <c r="E2556" s="308" t="s">
        <v>2208</v>
      </c>
      <c r="F2556" s="308" t="s">
        <v>2208</v>
      </c>
      <c r="G2556" s="308" t="s">
        <v>2208</v>
      </c>
      <c r="H2556" s="308" t="s">
        <v>2208</v>
      </c>
      <c r="I2556" s="308" t="s">
        <v>2208</v>
      </c>
      <c r="J2556" s="308" t="s">
        <v>2208</v>
      </c>
      <c r="K2556" s="308" t="s">
        <v>2208</v>
      </c>
      <c r="L2556" s="308" t="s">
        <v>2208</v>
      </c>
      <c r="M2556" s="308" t="s">
        <v>2208</v>
      </c>
      <c r="N2556" s="308" t="s">
        <v>2208</v>
      </c>
      <c r="O2556" s="308" t="s">
        <v>2208</v>
      </c>
      <c r="P2556" s="308" t="s">
        <v>2208</v>
      </c>
      <c r="Q2556" s="308" t="s">
        <v>2208</v>
      </c>
      <c r="R2556" s="308" t="s">
        <v>2208</v>
      </c>
      <c r="S2556" s="308" t="s">
        <v>2208</v>
      </c>
      <c r="T2556" s="308" t="s">
        <v>2208</v>
      </c>
      <c r="U2556" s="308" t="s">
        <v>2208</v>
      </c>
      <c r="V2556" s="308" t="s">
        <v>2208</v>
      </c>
      <c r="W2556" s="308" t="s">
        <v>2208</v>
      </c>
      <c r="X2556" s="308" t="s">
        <v>2208</v>
      </c>
      <c r="Y2556" s="308" t="s">
        <v>2208</v>
      </c>
      <c r="Z2556" s="308" t="s">
        <v>2208</v>
      </c>
      <c r="AA2556" s="308" t="s">
        <v>2208</v>
      </c>
      <c r="AB2556" s="308" t="s">
        <v>2208</v>
      </c>
      <c r="AC2556" s="308" t="s">
        <v>2208</v>
      </c>
      <c r="AD2556" s="308" t="s">
        <v>2208</v>
      </c>
      <c r="AE2556" s="308" t="s">
        <v>2208</v>
      </c>
      <c r="AF2556" s="308" t="s">
        <v>2208</v>
      </c>
      <c r="AG2556" s="308" t="s">
        <v>2208</v>
      </c>
      <c r="AH2556" s="308" t="s">
        <v>2208</v>
      </c>
      <c r="AI2556" s="308" t="s">
        <v>2208</v>
      </c>
      <c r="AJ2556" s="308" t="s">
        <v>2208</v>
      </c>
      <c r="AK2556" s="308" t="s">
        <v>2208</v>
      </c>
    </row>
    <row r="2557" spans="3:37" x14ac:dyDescent="0.3">
      <c r="C2557" s="582" t="s">
        <v>2778</v>
      </c>
      <c r="D2557" s="308" t="s">
        <v>2208</v>
      </c>
      <c r="E2557" s="308" t="s">
        <v>2208</v>
      </c>
      <c r="F2557" s="308" t="s">
        <v>2208</v>
      </c>
      <c r="G2557" s="308" t="s">
        <v>2208</v>
      </c>
      <c r="H2557" s="308" t="s">
        <v>2208</v>
      </c>
      <c r="I2557" s="308" t="s">
        <v>2208</v>
      </c>
      <c r="J2557" s="308" t="s">
        <v>2208</v>
      </c>
      <c r="K2557" s="308" t="s">
        <v>2208</v>
      </c>
      <c r="L2557" s="308" t="s">
        <v>2208</v>
      </c>
      <c r="M2557" s="308" t="s">
        <v>2208</v>
      </c>
      <c r="N2557" s="308" t="s">
        <v>2208</v>
      </c>
      <c r="O2557" s="308" t="s">
        <v>2208</v>
      </c>
      <c r="P2557" s="308" t="s">
        <v>2208</v>
      </c>
      <c r="Q2557" s="308" t="s">
        <v>2208</v>
      </c>
      <c r="R2557" s="308" t="s">
        <v>2208</v>
      </c>
      <c r="S2557" s="308" t="s">
        <v>2208</v>
      </c>
      <c r="T2557" s="308" t="s">
        <v>2208</v>
      </c>
      <c r="U2557" s="308" t="s">
        <v>2208</v>
      </c>
      <c r="V2557" s="308" t="s">
        <v>2208</v>
      </c>
      <c r="W2557" s="308" t="s">
        <v>2208</v>
      </c>
      <c r="X2557" s="308" t="s">
        <v>2208</v>
      </c>
      <c r="Y2557" s="308" t="s">
        <v>2208</v>
      </c>
      <c r="Z2557" s="308" t="s">
        <v>2208</v>
      </c>
      <c r="AA2557" s="308" t="s">
        <v>2208</v>
      </c>
      <c r="AB2557" s="308" t="s">
        <v>2208</v>
      </c>
      <c r="AC2557" s="308" t="s">
        <v>2208</v>
      </c>
      <c r="AD2557" s="308" t="s">
        <v>2208</v>
      </c>
      <c r="AE2557" s="308" t="s">
        <v>2208</v>
      </c>
      <c r="AF2557" s="308" t="s">
        <v>2208</v>
      </c>
      <c r="AG2557" s="308" t="s">
        <v>2208</v>
      </c>
      <c r="AH2557" s="308" t="s">
        <v>2208</v>
      </c>
      <c r="AI2557" s="308" t="s">
        <v>2208</v>
      </c>
      <c r="AJ2557" s="308" t="s">
        <v>2208</v>
      </c>
      <c r="AK2557" s="308" t="s">
        <v>2208</v>
      </c>
    </row>
    <row r="2558" spans="3:37" x14ac:dyDescent="0.3">
      <c r="C2558" s="582" t="s">
        <v>2779</v>
      </c>
      <c r="D2558" s="308" t="s">
        <v>2208</v>
      </c>
      <c r="E2558" s="308" t="s">
        <v>2208</v>
      </c>
      <c r="F2558" s="308" t="s">
        <v>2208</v>
      </c>
      <c r="G2558" s="308" t="s">
        <v>2208</v>
      </c>
      <c r="H2558" s="308" t="s">
        <v>2208</v>
      </c>
      <c r="I2558" s="308" t="s">
        <v>2208</v>
      </c>
      <c r="J2558" s="308" t="s">
        <v>2208</v>
      </c>
      <c r="K2558" s="308" t="s">
        <v>2208</v>
      </c>
      <c r="L2558" s="308" t="s">
        <v>2208</v>
      </c>
      <c r="M2558" s="308" t="s">
        <v>2208</v>
      </c>
      <c r="N2558" s="308" t="s">
        <v>2208</v>
      </c>
      <c r="O2558" s="308" t="s">
        <v>2208</v>
      </c>
      <c r="P2558" s="308" t="s">
        <v>2208</v>
      </c>
      <c r="Q2558" s="308" t="s">
        <v>2208</v>
      </c>
      <c r="R2558" s="308" t="s">
        <v>2208</v>
      </c>
      <c r="S2558" s="308" t="s">
        <v>2208</v>
      </c>
      <c r="T2558" s="308" t="s">
        <v>2208</v>
      </c>
      <c r="U2558" s="308" t="s">
        <v>2208</v>
      </c>
      <c r="V2558" s="308" t="s">
        <v>2208</v>
      </c>
      <c r="W2558" s="308" t="s">
        <v>2208</v>
      </c>
      <c r="X2558" s="308" t="s">
        <v>2208</v>
      </c>
      <c r="Y2558" s="308" t="s">
        <v>2208</v>
      </c>
      <c r="Z2558" s="308" t="s">
        <v>2208</v>
      </c>
      <c r="AA2558" s="308" t="s">
        <v>2208</v>
      </c>
      <c r="AB2558" s="308" t="s">
        <v>2208</v>
      </c>
      <c r="AC2558" s="308" t="s">
        <v>2208</v>
      </c>
      <c r="AD2558" s="308" t="s">
        <v>2208</v>
      </c>
      <c r="AE2558" s="308" t="s">
        <v>2208</v>
      </c>
      <c r="AF2558" s="308" t="s">
        <v>2208</v>
      </c>
      <c r="AG2558" s="308" t="s">
        <v>2208</v>
      </c>
      <c r="AH2558" s="308" t="s">
        <v>2208</v>
      </c>
      <c r="AI2558" s="308" t="s">
        <v>2208</v>
      </c>
      <c r="AJ2558" s="308" t="s">
        <v>2208</v>
      </c>
      <c r="AK2558" s="308" t="s">
        <v>2208</v>
      </c>
    </row>
    <row r="2559" spans="3:37" x14ac:dyDescent="0.3">
      <c r="C2559" s="582" t="s">
        <v>2780</v>
      </c>
      <c r="D2559" s="308" t="s">
        <v>2208</v>
      </c>
      <c r="E2559" s="308" t="s">
        <v>2208</v>
      </c>
      <c r="F2559" s="308" t="s">
        <v>2208</v>
      </c>
      <c r="G2559" s="308" t="s">
        <v>2208</v>
      </c>
      <c r="H2559" s="308" t="s">
        <v>2208</v>
      </c>
      <c r="I2559" s="308" t="s">
        <v>2208</v>
      </c>
      <c r="J2559" s="308" t="s">
        <v>2208</v>
      </c>
      <c r="K2559" s="308" t="s">
        <v>2208</v>
      </c>
      <c r="L2559" s="308" t="s">
        <v>2208</v>
      </c>
      <c r="M2559" s="308" t="s">
        <v>2208</v>
      </c>
      <c r="N2559" s="308" t="s">
        <v>2208</v>
      </c>
      <c r="O2559" s="308" t="s">
        <v>2208</v>
      </c>
      <c r="P2559" s="308" t="s">
        <v>2208</v>
      </c>
      <c r="Q2559" s="308" t="s">
        <v>2208</v>
      </c>
      <c r="R2559" s="308" t="s">
        <v>2208</v>
      </c>
      <c r="S2559" s="308" t="s">
        <v>2208</v>
      </c>
      <c r="T2559" s="308" t="s">
        <v>2208</v>
      </c>
      <c r="U2559" s="308" t="s">
        <v>2208</v>
      </c>
      <c r="V2559" s="308" t="s">
        <v>2208</v>
      </c>
      <c r="W2559" s="308" t="s">
        <v>2208</v>
      </c>
      <c r="X2559" s="308" t="s">
        <v>2208</v>
      </c>
      <c r="Y2559" s="308" t="s">
        <v>2208</v>
      </c>
      <c r="Z2559" s="308" t="s">
        <v>2208</v>
      </c>
      <c r="AA2559" s="308" t="s">
        <v>2208</v>
      </c>
      <c r="AB2559" s="308" t="s">
        <v>2208</v>
      </c>
      <c r="AC2559" s="308" t="s">
        <v>2208</v>
      </c>
      <c r="AD2559" s="308" t="s">
        <v>2208</v>
      </c>
      <c r="AE2559" s="308" t="s">
        <v>2208</v>
      </c>
      <c r="AF2559" s="308" t="s">
        <v>2208</v>
      </c>
      <c r="AG2559" s="308" t="s">
        <v>2208</v>
      </c>
      <c r="AH2559" s="308" t="s">
        <v>2208</v>
      </c>
      <c r="AI2559" s="308" t="s">
        <v>2208</v>
      </c>
      <c r="AJ2559" s="308" t="s">
        <v>2208</v>
      </c>
      <c r="AK2559" s="308" t="s">
        <v>2208</v>
      </c>
    </row>
    <row r="2560" spans="3:37" x14ac:dyDescent="0.3">
      <c r="C2560" s="582" t="s">
        <v>2781</v>
      </c>
      <c r="D2560" s="308" t="s">
        <v>2208</v>
      </c>
      <c r="E2560" s="308" t="s">
        <v>2208</v>
      </c>
      <c r="F2560" s="308" t="s">
        <v>2208</v>
      </c>
      <c r="G2560" s="308" t="s">
        <v>2208</v>
      </c>
      <c r="H2560" s="308" t="s">
        <v>2208</v>
      </c>
      <c r="I2560" s="308" t="s">
        <v>2208</v>
      </c>
      <c r="J2560" s="308" t="s">
        <v>2208</v>
      </c>
      <c r="K2560" s="308" t="s">
        <v>2208</v>
      </c>
      <c r="L2560" s="308" t="s">
        <v>2208</v>
      </c>
      <c r="M2560" s="308" t="s">
        <v>2208</v>
      </c>
      <c r="N2560" s="308" t="s">
        <v>2208</v>
      </c>
      <c r="O2560" s="308" t="s">
        <v>2208</v>
      </c>
      <c r="P2560" s="308" t="s">
        <v>2208</v>
      </c>
      <c r="Q2560" s="308" t="s">
        <v>2208</v>
      </c>
      <c r="R2560" s="308" t="s">
        <v>2208</v>
      </c>
      <c r="S2560" s="308" t="s">
        <v>2208</v>
      </c>
      <c r="T2560" s="308" t="s">
        <v>2208</v>
      </c>
      <c r="U2560" s="308" t="s">
        <v>2208</v>
      </c>
      <c r="V2560" s="308" t="s">
        <v>2208</v>
      </c>
      <c r="W2560" s="308" t="s">
        <v>2208</v>
      </c>
      <c r="X2560" s="308" t="s">
        <v>2208</v>
      </c>
      <c r="Y2560" s="308" t="s">
        <v>2208</v>
      </c>
      <c r="Z2560" s="308" t="s">
        <v>2208</v>
      </c>
      <c r="AA2560" s="308" t="s">
        <v>2208</v>
      </c>
      <c r="AB2560" s="308" t="s">
        <v>2208</v>
      </c>
      <c r="AC2560" s="308" t="s">
        <v>2208</v>
      </c>
      <c r="AD2560" s="308" t="s">
        <v>2208</v>
      </c>
      <c r="AE2560" s="308" t="s">
        <v>2208</v>
      </c>
      <c r="AF2560" s="308" t="s">
        <v>2208</v>
      </c>
      <c r="AG2560" s="308" t="s">
        <v>2208</v>
      </c>
      <c r="AH2560" s="308" t="s">
        <v>2208</v>
      </c>
      <c r="AI2560" s="308" t="s">
        <v>2208</v>
      </c>
      <c r="AJ2560" s="308" t="s">
        <v>2208</v>
      </c>
      <c r="AK2560" s="308" t="s">
        <v>2208</v>
      </c>
    </row>
    <row r="2561" spans="3:37" x14ac:dyDescent="0.3">
      <c r="C2561" s="582" t="s">
        <v>2782</v>
      </c>
      <c r="D2561" s="308" t="s">
        <v>2208</v>
      </c>
      <c r="E2561" s="308" t="s">
        <v>2208</v>
      </c>
      <c r="F2561" s="308" t="s">
        <v>2208</v>
      </c>
      <c r="G2561" s="308" t="s">
        <v>2208</v>
      </c>
      <c r="H2561" s="308" t="s">
        <v>2208</v>
      </c>
      <c r="I2561" s="308" t="s">
        <v>2208</v>
      </c>
      <c r="J2561" s="308" t="s">
        <v>2208</v>
      </c>
      <c r="K2561" s="308" t="s">
        <v>2208</v>
      </c>
      <c r="L2561" s="308" t="s">
        <v>2208</v>
      </c>
      <c r="M2561" s="308" t="s">
        <v>2208</v>
      </c>
      <c r="N2561" s="308" t="s">
        <v>2208</v>
      </c>
      <c r="O2561" s="308" t="s">
        <v>2208</v>
      </c>
      <c r="P2561" s="308" t="s">
        <v>2208</v>
      </c>
      <c r="Q2561" s="308" t="s">
        <v>2208</v>
      </c>
      <c r="R2561" s="308" t="s">
        <v>2208</v>
      </c>
      <c r="S2561" s="308" t="s">
        <v>2208</v>
      </c>
      <c r="T2561" s="308" t="s">
        <v>2208</v>
      </c>
      <c r="U2561" s="308" t="s">
        <v>2208</v>
      </c>
      <c r="V2561" s="308" t="s">
        <v>2208</v>
      </c>
      <c r="W2561" s="308" t="s">
        <v>2208</v>
      </c>
      <c r="X2561" s="308" t="s">
        <v>2208</v>
      </c>
      <c r="Y2561" s="308" t="s">
        <v>2208</v>
      </c>
      <c r="Z2561" s="308" t="s">
        <v>2208</v>
      </c>
      <c r="AA2561" s="308" t="s">
        <v>2208</v>
      </c>
      <c r="AB2561" s="308" t="s">
        <v>2208</v>
      </c>
      <c r="AC2561" s="308" t="s">
        <v>2208</v>
      </c>
      <c r="AD2561" s="308" t="s">
        <v>2208</v>
      </c>
      <c r="AE2561" s="308" t="s">
        <v>2208</v>
      </c>
      <c r="AF2561" s="308" t="s">
        <v>2208</v>
      </c>
      <c r="AG2561" s="308" t="s">
        <v>2208</v>
      </c>
      <c r="AH2561" s="308" t="s">
        <v>2208</v>
      </c>
      <c r="AI2561" s="308" t="s">
        <v>2208</v>
      </c>
      <c r="AJ2561" s="308" t="s">
        <v>2208</v>
      </c>
      <c r="AK2561" s="308" t="s">
        <v>2208</v>
      </c>
    </row>
    <row r="2562" spans="3:37" x14ac:dyDescent="0.3">
      <c r="C2562" s="582" t="s">
        <v>2783</v>
      </c>
      <c r="D2562" s="308" t="s">
        <v>2208</v>
      </c>
      <c r="E2562" s="308" t="s">
        <v>2208</v>
      </c>
      <c r="F2562" s="308" t="s">
        <v>2208</v>
      </c>
      <c r="G2562" s="308" t="s">
        <v>2208</v>
      </c>
      <c r="H2562" s="308" t="s">
        <v>2208</v>
      </c>
      <c r="I2562" s="308" t="s">
        <v>2208</v>
      </c>
      <c r="J2562" s="308" t="s">
        <v>2208</v>
      </c>
      <c r="K2562" s="308" t="s">
        <v>2208</v>
      </c>
      <c r="L2562" s="308" t="s">
        <v>2208</v>
      </c>
      <c r="M2562" s="308" t="s">
        <v>2208</v>
      </c>
      <c r="N2562" s="308" t="s">
        <v>2208</v>
      </c>
      <c r="O2562" s="308" t="s">
        <v>2208</v>
      </c>
      <c r="P2562" s="308" t="s">
        <v>2208</v>
      </c>
      <c r="Q2562" s="308" t="s">
        <v>2208</v>
      </c>
      <c r="R2562" s="308" t="s">
        <v>2208</v>
      </c>
      <c r="S2562" s="308" t="s">
        <v>2208</v>
      </c>
      <c r="T2562" s="308" t="s">
        <v>2208</v>
      </c>
      <c r="U2562" s="308" t="s">
        <v>2208</v>
      </c>
      <c r="V2562" s="308" t="s">
        <v>2208</v>
      </c>
      <c r="W2562" s="308" t="s">
        <v>2208</v>
      </c>
      <c r="X2562" s="308" t="s">
        <v>2208</v>
      </c>
      <c r="Y2562" s="308" t="s">
        <v>2208</v>
      </c>
      <c r="Z2562" s="308" t="s">
        <v>2208</v>
      </c>
      <c r="AA2562" s="308" t="s">
        <v>2208</v>
      </c>
      <c r="AB2562" s="308" t="s">
        <v>2208</v>
      </c>
      <c r="AC2562" s="308" t="s">
        <v>2208</v>
      </c>
      <c r="AD2562" s="308" t="s">
        <v>2208</v>
      </c>
      <c r="AE2562" s="308" t="s">
        <v>2208</v>
      </c>
      <c r="AF2562" s="308" t="s">
        <v>2208</v>
      </c>
      <c r="AG2562" s="308" t="s">
        <v>2208</v>
      </c>
      <c r="AH2562" s="308" t="s">
        <v>2208</v>
      </c>
      <c r="AI2562" s="308" t="s">
        <v>2208</v>
      </c>
      <c r="AJ2562" s="308" t="s">
        <v>2208</v>
      </c>
      <c r="AK2562" s="308" t="s">
        <v>2208</v>
      </c>
    </row>
    <row r="2563" spans="3:37" x14ac:dyDescent="0.3">
      <c r="C2563" s="582" t="s">
        <v>2784</v>
      </c>
      <c r="D2563" s="308" t="s">
        <v>2208</v>
      </c>
      <c r="E2563" s="308" t="s">
        <v>2208</v>
      </c>
      <c r="F2563" s="308" t="s">
        <v>2208</v>
      </c>
      <c r="G2563" s="308" t="s">
        <v>2208</v>
      </c>
      <c r="H2563" s="308" t="s">
        <v>2208</v>
      </c>
      <c r="I2563" s="308" t="s">
        <v>2208</v>
      </c>
      <c r="J2563" s="308" t="s">
        <v>2208</v>
      </c>
      <c r="K2563" s="308" t="s">
        <v>2208</v>
      </c>
      <c r="L2563" s="308" t="s">
        <v>2208</v>
      </c>
      <c r="M2563" s="308" t="s">
        <v>2208</v>
      </c>
      <c r="N2563" s="308" t="s">
        <v>2208</v>
      </c>
      <c r="O2563" s="308" t="s">
        <v>2208</v>
      </c>
      <c r="P2563" s="308" t="s">
        <v>2208</v>
      </c>
      <c r="Q2563" s="308" t="s">
        <v>2208</v>
      </c>
      <c r="R2563" s="308" t="s">
        <v>2208</v>
      </c>
      <c r="S2563" s="308" t="s">
        <v>2208</v>
      </c>
      <c r="T2563" s="308" t="s">
        <v>2208</v>
      </c>
      <c r="U2563" s="308" t="s">
        <v>2208</v>
      </c>
      <c r="V2563" s="308" t="s">
        <v>2208</v>
      </c>
      <c r="W2563" s="308" t="s">
        <v>2208</v>
      </c>
      <c r="X2563" s="308" t="s">
        <v>2208</v>
      </c>
      <c r="Y2563" s="308" t="s">
        <v>2208</v>
      </c>
      <c r="Z2563" s="308" t="s">
        <v>2208</v>
      </c>
      <c r="AA2563" s="308" t="s">
        <v>2208</v>
      </c>
      <c r="AB2563" s="308" t="s">
        <v>2208</v>
      </c>
      <c r="AC2563" s="308" t="s">
        <v>2208</v>
      </c>
      <c r="AD2563" s="308" t="s">
        <v>2208</v>
      </c>
      <c r="AE2563" s="308" t="s">
        <v>2208</v>
      </c>
      <c r="AF2563" s="308" t="s">
        <v>2208</v>
      </c>
      <c r="AG2563" s="308" t="s">
        <v>2208</v>
      </c>
      <c r="AH2563" s="308" t="s">
        <v>2208</v>
      </c>
      <c r="AI2563" s="308" t="s">
        <v>2208</v>
      </c>
      <c r="AJ2563" s="308" t="s">
        <v>2208</v>
      </c>
      <c r="AK2563" s="308" t="s">
        <v>2208</v>
      </c>
    </row>
    <row r="2564" spans="3:37" x14ac:dyDescent="0.3">
      <c r="C2564" s="582" t="s">
        <v>2785</v>
      </c>
      <c r="D2564" s="308" t="s">
        <v>2208</v>
      </c>
      <c r="E2564" s="308" t="s">
        <v>2208</v>
      </c>
      <c r="F2564" s="308" t="s">
        <v>2208</v>
      </c>
      <c r="G2564" s="308" t="s">
        <v>2208</v>
      </c>
      <c r="H2564" s="308" t="s">
        <v>2208</v>
      </c>
      <c r="I2564" s="308" t="s">
        <v>2208</v>
      </c>
      <c r="J2564" s="308" t="s">
        <v>2208</v>
      </c>
      <c r="K2564" s="308" t="s">
        <v>2208</v>
      </c>
      <c r="L2564" s="308" t="s">
        <v>2208</v>
      </c>
      <c r="M2564" s="308" t="s">
        <v>2208</v>
      </c>
      <c r="N2564" s="308" t="s">
        <v>2208</v>
      </c>
      <c r="O2564" s="308" t="s">
        <v>2208</v>
      </c>
      <c r="P2564" s="308" t="s">
        <v>2208</v>
      </c>
      <c r="Q2564" s="308" t="s">
        <v>2208</v>
      </c>
      <c r="R2564" s="308" t="s">
        <v>2208</v>
      </c>
      <c r="S2564" s="308" t="s">
        <v>2208</v>
      </c>
      <c r="T2564" s="308" t="s">
        <v>2208</v>
      </c>
      <c r="U2564" s="308" t="s">
        <v>2208</v>
      </c>
      <c r="V2564" s="308" t="s">
        <v>2208</v>
      </c>
      <c r="W2564" s="308" t="s">
        <v>2208</v>
      </c>
      <c r="X2564" s="308" t="s">
        <v>2208</v>
      </c>
      <c r="Y2564" s="308" t="s">
        <v>2208</v>
      </c>
      <c r="Z2564" s="308" t="s">
        <v>2208</v>
      </c>
      <c r="AA2564" s="308" t="s">
        <v>2208</v>
      </c>
      <c r="AB2564" s="308" t="s">
        <v>2208</v>
      </c>
      <c r="AC2564" s="308" t="s">
        <v>2208</v>
      </c>
      <c r="AD2564" s="308" t="s">
        <v>2208</v>
      </c>
      <c r="AE2564" s="308" t="s">
        <v>2208</v>
      </c>
      <c r="AF2564" s="308" t="s">
        <v>2208</v>
      </c>
      <c r="AG2564" s="308" t="s">
        <v>2208</v>
      </c>
      <c r="AH2564" s="308" t="s">
        <v>2208</v>
      </c>
      <c r="AI2564" s="308" t="s">
        <v>2208</v>
      </c>
      <c r="AJ2564" s="308" t="s">
        <v>2208</v>
      </c>
      <c r="AK2564" s="308" t="s">
        <v>2208</v>
      </c>
    </row>
    <row r="2565" spans="3:37" x14ac:dyDescent="0.3">
      <c r="C2565" s="582" t="s">
        <v>2786</v>
      </c>
      <c r="D2565" s="308" t="s">
        <v>2208</v>
      </c>
      <c r="E2565" s="308" t="s">
        <v>2208</v>
      </c>
      <c r="F2565" s="308" t="s">
        <v>2208</v>
      </c>
      <c r="G2565" s="308" t="s">
        <v>2208</v>
      </c>
      <c r="H2565" s="308" t="s">
        <v>2208</v>
      </c>
      <c r="I2565" s="308" t="s">
        <v>2208</v>
      </c>
      <c r="J2565" s="308" t="s">
        <v>2208</v>
      </c>
      <c r="K2565" s="308" t="s">
        <v>2208</v>
      </c>
      <c r="L2565" s="308" t="s">
        <v>2208</v>
      </c>
      <c r="M2565" s="308" t="s">
        <v>2208</v>
      </c>
      <c r="N2565" s="308" t="s">
        <v>2208</v>
      </c>
      <c r="O2565" s="308" t="s">
        <v>2208</v>
      </c>
      <c r="P2565" s="308" t="s">
        <v>2208</v>
      </c>
      <c r="Q2565" s="308" t="s">
        <v>2208</v>
      </c>
      <c r="R2565" s="308" t="s">
        <v>2208</v>
      </c>
      <c r="S2565" s="308" t="s">
        <v>2208</v>
      </c>
      <c r="T2565" s="308" t="s">
        <v>2208</v>
      </c>
      <c r="U2565" s="308" t="s">
        <v>2208</v>
      </c>
      <c r="V2565" s="308" t="s">
        <v>2208</v>
      </c>
      <c r="W2565" s="308" t="s">
        <v>2208</v>
      </c>
      <c r="X2565" s="308" t="s">
        <v>2208</v>
      </c>
      <c r="Y2565" s="308" t="s">
        <v>2208</v>
      </c>
      <c r="Z2565" s="308" t="s">
        <v>2208</v>
      </c>
      <c r="AA2565" s="308" t="s">
        <v>2208</v>
      </c>
      <c r="AB2565" s="308" t="s">
        <v>2208</v>
      </c>
      <c r="AC2565" s="308" t="s">
        <v>2208</v>
      </c>
      <c r="AD2565" s="308" t="s">
        <v>2208</v>
      </c>
      <c r="AE2565" s="308" t="s">
        <v>2208</v>
      </c>
      <c r="AF2565" s="308" t="s">
        <v>2208</v>
      </c>
      <c r="AG2565" s="308" t="s">
        <v>2208</v>
      </c>
      <c r="AH2565" s="308" t="s">
        <v>2208</v>
      </c>
      <c r="AI2565" s="308" t="s">
        <v>2208</v>
      </c>
      <c r="AJ2565" s="308" t="s">
        <v>2208</v>
      </c>
      <c r="AK2565" s="308" t="s">
        <v>2208</v>
      </c>
    </row>
    <row r="2566" spans="3:37" x14ac:dyDescent="0.3">
      <c r="C2566" s="582" t="s">
        <v>2787</v>
      </c>
      <c r="D2566" s="308" t="s">
        <v>2208</v>
      </c>
      <c r="E2566" s="308" t="s">
        <v>2208</v>
      </c>
      <c r="F2566" s="308" t="s">
        <v>2208</v>
      </c>
      <c r="G2566" s="308" t="s">
        <v>2208</v>
      </c>
      <c r="H2566" s="308" t="s">
        <v>2208</v>
      </c>
      <c r="I2566" s="308" t="s">
        <v>2208</v>
      </c>
      <c r="J2566" s="308" t="s">
        <v>2208</v>
      </c>
      <c r="K2566" s="308" t="s">
        <v>2208</v>
      </c>
      <c r="L2566" s="308" t="s">
        <v>2208</v>
      </c>
      <c r="M2566" s="308" t="s">
        <v>2208</v>
      </c>
      <c r="N2566" s="308" t="s">
        <v>2208</v>
      </c>
      <c r="O2566" s="308" t="s">
        <v>2208</v>
      </c>
      <c r="P2566" s="308" t="s">
        <v>2208</v>
      </c>
      <c r="Q2566" s="308" t="s">
        <v>2208</v>
      </c>
      <c r="R2566" s="308" t="s">
        <v>2208</v>
      </c>
      <c r="S2566" s="308" t="s">
        <v>2208</v>
      </c>
      <c r="T2566" s="308" t="s">
        <v>2208</v>
      </c>
      <c r="U2566" s="308" t="s">
        <v>2208</v>
      </c>
      <c r="V2566" s="308" t="s">
        <v>2208</v>
      </c>
      <c r="W2566" s="308" t="s">
        <v>2208</v>
      </c>
      <c r="X2566" s="308" t="s">
        <v>2208</v>
      </c>
      <c r="Y2566" s="308" t="s">
        <v>2208</v>
      </c>
      <c r="Z2566" s="308" t="s">
        <v>2208</v>
      </c>
      <c r="AA2566" s="308" t="s">
        <v>2208</v>
      </c>
      <c r="AB2566" s="308" t="s">
        <v>2208</v>
      </c>
      <c r="AC2566" s="308" t="s">
        <v>2208</v>
      </c>
      <c r="AD2566" s="308" t="s">
        <v>2208</v>
      </c>
      <c r="AE2566" s="308" t="s">
        <v>2208</v>
      </c>
      <c r="AF2566" s="308" t="s">
        <v>2208</v>
      </c>
      <c r="AG2566" s="308" t="s">
        <v>2208</v>
      </c>
      <c r="AH2566" s="308" t="s">
        <v>2208</v>
      </c>
      <c r="AI2566" s="308" t="s">
        <v>2208</v>
      </c>
      <c r="AJ2566" s="308" t="s">
        <v>2208</v>
      </c>
      <c r="AK2566" s="308" t="s">
        <v>2208</v>
      </c>
    </row>
    <row r="2567" spans="3:37" x14ac:dyDescent="0.3">
      <c r="C2567" s="582" t="s">
        <v>2788</v>
      </c>
      <c r="D2567" s="308" t="s">
        <v>2208</v>
      </c>
      <c r="E2567" s="308" t="s">
        <v>2208</v>
      </c>
      <c r="F2567" s="308" t="s">
        <v>2208</v>
      </c>
      <c r="G2567" s="308" t="s">
        <v>2208</v>
      </c>
      <c r="H2567" s="308" t="s">
        <v>2208</v>
      </c>
      <c r="I2567" s="308" t="s">
        <v>2208</v>
      </c>
      <c r="J2567" s="308" t="s">
        <v>2208</v>
      </c>
      <c r="K2567" s="308" t="s">
        <v>2208</v>
      </c>
      <c r="L2567" s="308" t="s">
        <v>2208</v>
      </c>
      <c r="M2567" s="308" t="s">
        <v>2208</v>
      </c>
      <c r="N2567" s="308" t="s">
        <v>2208</v>
      </c>
      <c r="O2567" s="308" t="s">
        <v>2208</v>
      </c>
      <c r="P2567" s="308" t="s">
        <v>2208</v>
      </c>
      <c r="Q2567" s="308" t="s">
        <v>2208</v>
      </c>
      <c r="R2567" s="308" t="s">
        <v>2208</v>
      </c>
      <c r="S2567" s="308" t="s">
        <v>2208</v>
      </c>
      <c r="T2567" s="308" t="s">
        <v>2208</v>
      </c>
      <c r="U2567" s="308" t="s">
        <v>2208</v>
      </c>
      <c r="V2567" s="308" t="s">
        <v>2208</v>
      </c>
      <c r="W2567" s="308" t="s">
        <v>2208</v>
      </c>
      <c r="X2567" s="308" t="s">
        <v>2208</v>
      </c>
      <c r="Y2567" s="308" t="s">
        <v>2208</v>
      </c>
      <c r="Z2567" s="308" t="s">
        <v>2208</v>
      </c>
      <c r="AA2567" s="308" t="s">
        <v>2208</v>
      </c>
      <c r="AB2567" s="308" t="s">
        <v>2208</v>
      </c>
      <c r="AC2567" s="308" t="s">
        <v>2208</v>
      </c>
      <c r="AD2567" s="308" t="s">
        <v>2208</v>
      </c>
      <c r="AE2567" s="308" t="s">
        <v>2208</v>
      </c>
      <c r="AF2567" s="308" t="s">
        <v>2208</v>
      </c>
      <c r="AG2567" s="308" t="s">
        <v>2208</v>
      </c>
      <c r="AH2567" s="308" t="s">
        <v>2208</v>
      </c>
      <c r="AI2567" s="308" t="s">
        <v>2208</v>
      </c>
      <c r="AJ2567" s="308" t="s">
        <v>2208</v>
      </c>
      <c r="AK2567" s="308" t="s">
        <v>2208</v>
      </c>
    </row>
    <row r="2568" spans="3:37" x14ac:dyDescent="0.3">
      <c r="C2568" s="582" t="s">
        <v>2789</v>
      </c>
      <c r="D2568" s="308" t="s">
        <v>2208</v>
      </c>
      <c r="E2568" s="308" t="s">
        <v>2208</v>
      </c>
      <c r="F2568" s="308" t="s">
        <v>2208</v>
      </c>
      <c r="G2568" s="308" t="s">
        <v>2208</v>
      </c>
      <c r="H2568" s="308" t="s">
        <v>2208</v>
      </c>
      <c r="I2568" s="308" t="s">
        <v>2208</v>
      </c>
      <c r="J2568" s="308" t="s">
        <v>2208</v>
      </c>
      <c r="K2568" s="308" t="s">
        <v>2208</v>
      </c>
      <c r="L2568" s="308" t="s">
        <v>2208</v>
      </c>
      <c r="M2568" s="308" t="s">
        <v>2208</v>
      </c>
      <c r="N2568" s="308" t="s">
        <v>2208</v>
      </c>
      <c r="O2568" s="308" t="s">
        <v>2208</v>
      </c>
      <c r="P2568" s="308" t="s">
        <v>2208</v>
      </c>
      <c r="Q2568" s="308" t="s">
        <v>2208</v>
      </c>
      <c r="R2568" s="308" t="s">
        <v>2208</v>
      </c>
      <c r="S2568" s="308" t="s">
        <v>2208</v>
      </c>
      <c r="T2568" s="308" t="s">
        <v>2208</v>
      </c>
      <c r="U2568" s="308" t="s">
        <v>2208</v>
      </c>
      <c r="V2568" s="308" t="s">
        <v>2208</v>
      </c>
      <c r="W2568" s="308" t="s">
        <v>2208</v>
      </c>
      <c r="X2568" s="308" t="s">
        <v>2208</v>
      </c>
      <c r="Y2568" s="308" t="s">
        <v>2208</v>
      </c>
      <c r="Z2568" s="308" t="s">
        <v>2208</v>
      </c>
      <c r="AA2568" s="308" t="s">
        <v>2208</v>
      </c>
      <c r="AB2568" s="308" t="s">
        <v>2208</v>
      </c>
      <c r="AC2568" s="308" t="s">
        <v>2208</v>
      </c>
      <c r="AD2568" s="308" t="s">
        <v>2208</v>
      </c>
      <c r="AE2568" s="308" t="s">
        <v>2208</v>
      </c>
      <c r="AF2568" s="308" t="s">
        <v>2208</v>
      </c>
      <c r="AG2568" s="308" t="s">
        <v>2208</v>
      </c>
      <c r="AH2568" s="308" t="s">
        <v>2208</v>
      </c>
      <c r="AI2568" s="308" t="s">
        <v>2208</v>
      </c>
      <c r="AJ2568" s="308" t="s">
        <v>2208</v>
      </c>
      <c r="AK2568" s="308" t="s">
        <v>2208</v>
      </c>
    </row>
    <row r="2569" spans="3:37" x14ac:dyDescent="0.3">
      <c r="C2569" s="582" t="s">
        <v>2790</v>
      </c>
      <c r="D2569" s="308" t="s">
        <v>2208</v>
      </c>
      <c r="E2569" s="308" t="s">
        <v>2208</v>
      </c>
      <c r="F2569" s="308" t="s">
        <v>2208</v>
      </c>
      <c r="G2569" s="308" t="s">
        <v>2208</v>
      </c>
      <c r="H2569" s="308" t="s">
        <v>2208</v>
      </c>
      <c r="I2569" s="308" t="s">
        <v>2208</v>
      </c>
      <c r="J2569" s="308" t="s">
        <v>2208</v>
      </c>
      <c r="K2569" s="308" t="s">
        <v>2208</v>
      </c>
      <c r="L2569" s="308" t="s">
        <v>2208</v>
      </c>
      <c r="M2569" s="308" t="s">
        <v>2208</v>
      </c>
      <c r="N2569" s="308" t="s">
        <v>2208</v>
      </c>
      <c r="O2569" s="308" t="s">
        <v>2208</v>
      </c>
      <c r="P2569" s="308" t="s">
        <v>2208</v>
      </c>
      <c r="Q2569" s="308" t="s">
        <v>2208</v>
      </c>
      <c r="R2569" s="308" t="s">
        <v>2208</v>
      </c>
      <c r="S2569" s="308" t="s">
        <v>2208</v>
      </c>
      <c r="T2569" s="308" t="s">
        <v>2208</v>
      </c>
      <c r="U2569" s="308" t="s">
        <v>2208</v>
      </c>
      <c r="V2569" s="308" t="s">
        <v>2208</v>
      </c>
      <c r="W2569" s="308" t="s">
        <v>2208</v>
      </c>
      <c r="X2569" s="308" t="s">
        <v>2208</v>
      </c>
      <c r="Y2569" s="308" t="s">
        <v>2208</v>
      </c>
      <c r="Z2569" s="308" t="s">
        <v>2208</v>
      </c>
      <c r="AA2569" s="308" t="s">
        <v>2208</v>
      </c>
      <c r="AB2569" s="308" t="s">
        <v>2208</v>
      </c>
      <c r="AC2569" s="308" t="s">
        <v>2208</v>
      </c>
      <c r="AD2569" s="308" t="s">
        <v>2208</v>
      </c>
      <c r="AE2569" s="308" t="s">
        <v>2208</v>
      </c>
      <c r="AF2569" s="308" t="s">
        <v>2208</v>
      </c>
      <c r="AG2569" s="308" t="s">
        <v>2208</v>
      </c>
      <c r="AH2569" s="308" t="s">
        <v>2208</v>
      </c>
      <c r="AI2569" s="308" t="s">
        <v>2208</v>
      </c>
      <c r="AJ2569" s="308" t="s">
        <v>2208</v>
      </c>
      <c r="AK2569" s="308" t="s">
        <v>2208</v>
      </c>
    </row>
    <row r="2570" spans="3:37" x14ac:dyDescent="0.3">
      <c r="C2570" s="582" t="s">
        <v>2791</v>
      </c>
      <c r="D2570" s="308" t="s">
        <v>2208</v>
      </c>
      <c r="E2570" s="308" t="s">
        <v>2208</v>
      </c>
      <c r="F2570" s="308" t="s">
        <v>2208</v>
      </c>
      <c r="G2570" s="308" t="s">
        <v>2208</v>
      </c>
      <c r="H2570" s="308" t="s">
        <v>2208</v>
      </c>
      <c r="I2570" s="308" t="s">
        <v>2208</v>
      </c>
      <c r="J2570" s="308" t="s">
        <v>2208</v>
      </c>
      <c r="K2570" s="308" t="s">
        <v>2208</v>
      </c>
      <c r="L2570" s="308" t="s">
        <v>2208</v>
      </c>
      <c r="M2570" s="308" t="s">
        <v>2208</v>
      </c>
      <c r="N2570" s="308" t="s">
        <v>2208</v>
      </c>
      <c r="O2570" s="308" t="s">
        <v>2208</v>
      </c>
      <c r="P2570" s="308" t="s">
        <v>2208</v>
      </c>
      <c r="Q2570" s="308" t="s">
        <v>2208</v>
      </c>
      <c r="R2570" s="308" t="s">
        <v>2208</v>
      </c>
      <c r="S2570" s="308" t="s">
        <v>2208</v>
      </c>
      <c r="T2570" s="308" t="s">
        <v>2208</v>
      </c>
      <c r="U2570" s="308" t="s">
        <v>2208</v>
      </c>
      <c r="V2570" s="308" t="s">
        <v>2208</v>
      </c>
      <c r="W2570" s="308" t="s">
        <v>2208</v>
      </c>
      <c r="X2570" s="308" t="s">
        <v>2208</v>
      </c>
      <c r="Y2570" s="308" t="s">
        <v>2208</v>
      </c>
      <c r="Z2570" s="308" t="s">
        <v>2208</v>
      </c>
      <c r="AA2570" s="308" t="s">
        <v>2208</v>
      </c>
      <c r="AB2570" s="308" t="s">
        <v>2208</v>
      </c>
      <c r="AC2570" s="308" t="s">
        <v>2208</v>
      </c>
      <c r="AD2570" s="308" t="s">
        <v>2208</v>
      </c>
      <c r="AE2570" s="308" t="s">
        <v>2208</v>
      </c>
      <c r="AF2570" s="308" t="s">
        <v>2208</v>
      </c>
      <c r="AG2570" s="308" t="s">
        <v>2208</v>
      </c>
      <c r="AH2570" s="308" t="s">
        <v>2208</v>
      </c>
      <c r="AI2570" s="308" t="s">
        <v>2208</v>
      </c>
      <c r="AJ2570" s="308" t="s">
        <v>2208</v>
      </c>
      <c r="AK2570" s="308" t="s">
        <v>2208</v>
      </c>
    </row>
    <row r="2571" spans="3:37" x14ac:dyDescent="0.3">
      <c r="C2571" s="582" t="s">
        <v>2792</v>
      </c>
      <c r="D2571" s="308" t="s">
        <v>2208</v>
      </c>
      <c r="E2571" s="308" t="s">
        <v>2208</v>
      </c>
      <c r="F2571" s="308" t="s">
        <v>2208</v>
      </c>
      <c r="G2571" s="308" t="s">
        <v>2208</v>
      </c>
      <c r="H2571" s="308" t="s">
        <v>2208</v>
      </c>
      <c r="I2571" s="308" t="s">
        <v>2208</v>
      </c>
      <c r="J2571" s="308" t="s">
        <v>2208</v>
      </c>
      <c r="K2571" s="308" t="s">
        <v>2208</v>
      </c>
      <c r="L2571" s="308" t="s">
        <v>2208</v>
      </c>
      <c r="M2571" s="308" t="s">
        <v>2208</v>
      </c>
      <c r="N2571" s="308" t="s">
        <v>2208</v>
      </c>
      <c r="O2571" s="308" t="s">
        <v>2208</v>
      </c>
      <c r="P2571" s="308" t="s">
        <v>2208</v>
      </c>
      <c r="Q2571" s="308" t="s">
        <v>2208</v>
      </c>
      <c r="R2571" s="308" t="s">
        <v>2208</v>
      </c>
      <c r="S2571" s="308" t="s">
        <v>2208</v>
      </c>
      <c r="T2571" s="308" t="s">
        <v>2208</v>
      </c>
      <c r="U2571" s="308" t="s">
        <v>2208</v>
      </c>
      <c r="V2571" s="308" t="s">
        <v>2208</v>
      </c>
      <c r="W2571" s="308" t="s">
        <v>2208</v>
      </c>
      <c r="X2571" s="308" t="s">
        <v>2208</v>
      </c>
      <c r="Y2571" s="308" t="s">
        <v>2208</v>
      </c>
      <c r="Z2571" s="308" t="s">
        <v>2208</v>
      </c>
      <c r="AA2571" s="308" t="s">
        <v>2208</v>
      </c>
      <c r="AB2571" s="308" t="s">
        <v>2208</v>
      </c>
      <c r="AC2571" s="308" t="s">
        <v>2208</v>
      </c>
      <c r="AD2571" s="308" t="s">
        <v>2208</v>
      </c>
      <c r="AE2571" s="308" t="s">
        <v>2208</v>
      </c>
      <c r="AF2571" s="308" t="s">
        <v>2208</v>
      </c>
      <c r="AG2571" s="308" t="s">
        <v>2208</v>
      </c>
      <c r="AH2571" s="308" t="s">
        <v>2208</v>
      </c>
      <c r="AI2571" s="308" t="s">
        <v>2208</v>
      </c>
      <c r="AJ2571" s="308" t="s">
        <v>2208</v>
      </c>
      <c r="AK2571" s="308" t="s">
        <v>2208</v>
      </c>
    </row>
    <row r="2572" spans="3:37" x14ac:dyDescent="0.3">
      <c r="C2572" s="582" t="s">
        <v>2793</v>
      </c>
      <c r="D2572" s="308" t="s">
        <v>2208</v>
      </c>
      <c r="E2572" s="308" t="s">
        <v>2208</v>
      </c>
      <c r="F2572" s="308" t="s">
        <v>2208</v>
      </c>
      <c r="G2572" s="308" t="s">
        <v>2208</v>
      </c>
      <c r="H2572" s="308" t="s">
        <v>2208</v>
      </c>
      <c r="I2572" s="308" t="s">
        <v>2208</v>
      </c>
      <c r="J2572" s="308" t="s">
        <v>2208</v>
      </c>
      <c r="K2572" s="308" t="s">
        <v>2208</v>
      </c>
      <c r="L2572" s="308" t="s">
        <v>2208</v>
      </c>
      <c r="M2572" s="308" t="s">
        <v>2208</v>
      </c>
      <c r="N2572" s="308" t="s">
        <v>2208</v>
      </c>
      <c r="O2572" s="308" t="s">
        <v>2208</v>
      </c>
      <c r="P2572" s="308" t="s">
        <v>2208</v>
      </c>
      <c r="Q2572" s="308" t="s">
        <v>2208</v>
      </c>
      <c r="R2572" s="308" t="s">
        <v>2208</v>
      </c>
      <c r="S2572" s="308" t="s">
        <v>2208</v>
      </c>
      <c r="T2572" s="308" t="s">
        <v>2208</v>
      </c>
      <c r="U2572" s="308" t="s">
        <v>2208</v>
      </c>
      <c r="V2572" s="308" t="s">
        <v>2208</v>
      </c>
      <c r="W2572" s="308" t="s">
        <v>2208</v>
      </c>
      <c r="X2572" s="308" t="s">
        <v>2208</v>
      </c>
      <c r="Y2572" s="308" t="s">
        <v>2208</v>
      </c>
      <c r="Z2572" s="308" t="s">
        <v>2208</v>
      </c>
      <c r="AA2572" s="308" t="s">
        <v>2208</v>
      </c>
      <c r="AB2572" s="308" t="s">
        <v>2208</v>
      </c>
      <c r="AC2572" s="308" t="s">
        <v>2208</v>
      </c>
      <c r="AD2572" s="308" t="s">
        <v>2208</v>
      </c>
      <c r="AE2572" s="308" t="s">
        <v>2208</v>
      </c>
      <c r="AF2572" s="308" t="s">
        <v>2208</v>
      </c>
      <c r="AG2572" s="308" t="s">
        <v>2208</v>
      </c>
      <c r="AH2572" s="308" t="s">
        <v>2208</v>
      </c>
      <c r="AI2572" s="308" t="s">
        <v>2208</v>
      </c>
      <c r="AJ2572" s="308" t="s">
        <v>2208</v>
      </c>
      <c r="AK2572" s="308" t="s">
        <v>2208</v>
      </c>
    </row>
    <row r="2573" spans="3:37" x14ac:dyDescent="0.3">
      <c r="C2573" s="582" t="s">
        <v>2794</v>
      </c>
      <c r="D2573" s="308" t="s">
        <v>2208</v>
      </c>
      <c r="E2573" s="308" t="s">
        <v>2208</v>
      </c>
      <c r="F2573" s="308" t="s">
        <v>2208</v>
      </c>
      <c r="G2573" s="308" t="s">
        <v>2208</v>
      </c>
      <c r="H2573" s="308" t="s">
        <v>2208</v>
      </c>
      <c r="I2573" s="308" t="s">
        <v>2208</v>
      </c>
      <c r="J2573" s="308" t="s">
        <v>2208</v>
      </c>
      <c r="K2573" s="308" t="s">
        <v>2208</v>
      </c>
      <c r="L2573" s="308" t="s">
        <v>2208</v>
      </c>
      <c r="M2573" s="308" t="s">
        <v>2208</v>
      </c>
      <c r="N2573" s="308" t="s">
        <v>2208</v>
      </c>
      <c r="O2573" s="308" t="s">
        <v>2208</v>
      </c>
      <c r="P2573" s="308" t="s">
        <v>2208</v>
      </c>
      <c r="Q2573" s="308" t="s">
        <v>2208</v>
      </c>
      <c r="R2573" s="308" t="s">
        <v>2208</v>
      </c>
      <c r="S2573" s="308" t="s">
        <v>2208</v>
      </c>
      <c r="T2573" s="308" t="s">
        <v>2208</v>
      </c>
      <c r="U2573" s="308" t="s">
        <v>2208</v>
      </c>
      <c r="V2573" s="308" t="s">
        <v>2208</v>
      </c>
      <c r="W2573" s="308" t="s">
        <v>2208</v>
      </c>
      <c r="X2573" s="308" t="s">
        <v>2208</v>
      </c>
      <c r="Y2573" s="308" t="s">
        <v>2208</v>
      </c>
      <c r="Z2573" s="308" t="s">
        <v>2208</v>
      </c>
      <c r="AA2573" s="308" t="s">
        <v>2208</v>
      </c>
      <c r="AB2573" s="308" t="s">
        <v>2208</v>
      </c>
      <c r="AC2573" s="308" t="s">
        <v>2208</v>
      </c>
      <c r="AD2573" s="308" t="s">
        <v>2208</v>
      </c>
      <c r="AE2573" s="308" t="s">
        <v>2208</v>
      </c>
      <c r="AF2573" s="308" t="s">
        <v>2208</v>
      </c>
      <c r="AG2573" s="308" t="s">
        <v>2208</v>
      </c>
      <c r="AH2573" s="308" t="s">
        <v>2208</v>
      </c>
      <c r="AI2573" s="308" t="s">
        <v>2208</v>
      </c>
      <c r="AJ2573" s="308" t="s">
        <v>2208</v>
      </c>
      <c r="AK2573" s="308" t="s">
        <v>2208</v>
      </c>
    </row>
    <row r="2574" spans="3:37" x14ac:dyDescent="0.3">
      <c r="C2574" s="582" t="s">
        <v>2795</v>
      </c>
      <c r="D2574" s="308" t="s">
        <v>2208</v>
      </c>
      <c r="E2574" s="308" t="s">
        <v>2208</v>
      </c>
      <c r="F2574" s="308" t="s">
        <v>2208</v>
      </c>
      <c r="G2574" s="308" t="s">
        <v>2208</v>
      </c>
      <c r="H2574" s="308" t="s">
        <v>2208</v>
      </c>
      <c r="I2574" s="308" t="s">
        <v>2208</v>
      </c>
      <c r="J2574" s="308" t="s">
        <v>2208</v>
      </c>
      <c r="K2574" s="308" t="s">
        <v>2208</v>
      </c>
      <c r="L2574" s="308" t="s">
        <v>2208</v>
      </c>
      <c r="M2574" s="308" t="s">
        <v>2208</v>
      </c>
      <c r="N2574" s="308" t="s">
        <v>2208</v>
      </c>
      <c r="O2574" s="308" t="s">
        <v>2208</v>
      </c>
      <c r="P2574" s="308" t="s">
        <v>2208</v>
      </c>
      <c r="Q2574" s="308" t="s">
        <v>2208</v>
      </c>
      <c r="R2574" s="308" t="s">
        <v>2208</v>
      </c>
      <c r="S2574" s="308" t="s">
        <v>2208</v>
      </c>
      <c r="T2574" s="308" t="s">
        <v>2208</v>
      </c>
      <c r="U2574" s="308" t="s">
        <v>2208</v>
      </c>
      <c r="V2574" s="308" t="s">
        <v>2208</v>
      </c>
      <c r="W2574" s="308" t="s">
        <v>2208</v>
      </c>
      <c r="X2574" s="308" t="s">
        <v>2208</v>
      </c>
      <c r="Y2574" s="308" t="s">
        <v>2208</v>
      </c>
      <c r="Z2574" s="308" t="s">
        <v>2208</v>
      </c>
      <c r="AA2574" s="308" t="s">
        <v>2208</v>
      </c>
      <c r="AB2574" s="308" t="s">
        <v>2208</v>
      </c>
      <c r="AC2574" s="308" t="s">
        <v>2208</v>
      </c>
      <c r="AD2574" s="308" t="s">
        <v>2208</v>
      </c>
      <c r="AE2574" s="308" t="s">
        <v>2208</v>
      </c>
      <c r="AF2574" s="308" t="s">
        <v>2208</v>
      </c>
      <c r="AG2574" s="308" t="s">
        <v>2208</v>
      </c>
      <c r="AH2574" s="308" t="s">
        <v>2208</v>
      </c>
      <c r="AI2574" s="308" t="s">
        <v>2208</v>
      </c>
      <c r="AJ2574" s="308" t="s">
        <v>2208</v>
      </c>
      <c r="AK2574" s="308" t="s">
        <v>2208</v>
      </c>
    </row>
    <row r="2575" spans="3:37" x14ac:dyDescent="0.3">
      <c r="C2575" s="582" t="s">
        <v>2796</v>
      </c>
      <c r="D2575" s="308" t="s">
        <v>2208</v>
      </c>
      <c r="E2575" s="308" t="s">
        <v>2208</v>
      </c>
      <c r="F2575" s="308" t="s">
        <v>2208</v>
      </c>
      <c r="G2575" s="308" t="s">
        <v>2208</v>
      </c>
      <c r="H2575" s="308" t="s">
        <v>2208</v>
      </c>
      <c r="I2575" s="308" t="s">
        <v>2208</v>
      </c>
      <c r="J2575" s="308" t="s">
        <v>2208</v>
      </c>
      <c r="K2575" s="308" t="s">
        <v>2208</v>
      </c>
      <c r="L2575" s="308" t="s">
        <v>2208</v>
      </c>
      <c r="M2575" s="308" t="s">
        <v>2208</v>
      </c>
      <c r="N2575" s="308" t="s">
        <v>2208</v>
      </c>
      <c r="O2575" s="308" t="s">
        <v>2208</v>
      </c>
      <c r="P2575" s="308" t="s">
        <v>2208</v>
      </c>
      <c r="Q2575" s="308" t="s">
        <v>2208</v>
      </c>
      <c r="R2575" s="308" t="s">
        <v>2208</v>
      </c>
      <c r="S2575" s="308" t="s">
        <v>2208</v>
      </c>
      <c r="T2575" s="308" t="s">
        <v>2208</v>
      </c>
      <c r="U2575" s="308" t="s">
        <v>2208</v>
      </c>
      <c r="V2575" s="308" t="s">
        <v>2208</v>
      </c>
      <c r="W2575" s="308" t="s">
        <v>2208</v>
      </c>
      <c r="X2575" s="308" t="s">
        <v>2208</v>
      </c>
      <c r="Y2575" s="308" t="s">
        <v>2208</v>
      </c>
      <c r="Z2575" s="308" t="s">
        <v>2208</v>
      </c>
      <c r="AA2575" s="308" t="s">
        <v>2208</v>
      </c>
      <c r="AB2575" s="308" t="s">
        <v>2208</v>
      </c>
      <c r="AC2575" s="308" t="s">
        <v>2208</v>
      </c>
      <c r="AD2575" s="308" t="s">
        <v>2208</v>
      </c>
      <c r="AE2575" s="308" t="s">
        <v>2208</v>
      </c>
      <c r="AF2575" s="308" t="s">
        <v>2208</v>
      </c>
      <c r="AG2575" s="308" t="s">
        <v>2208</v>
      </c>
      <c r="AH2575" s="308" t="s">
        <v>2208</v>
      </c>
      <c r="AI2575" s="308" t="s">
        <v>2208</v>
      </c>
      <c r="AJ2575" s="308" t="s">
        <v>2208</v>
      </c>
      <c r="AK2575" s="308" t="s">
        <v>2208</v>
      </c>
    </row>
    <row r="2576" spans="3:37" x14ac:dyDescent="0.3">
      <c r="C2576" s="582" t="s">
        <v>2797</v>
      </c>
      <c r="D2576" s="308" t="s">
        <v>2208</v>
      </c>
      <c r="E2576" s="308" t="s">
        <v>2208</v>
      </c>
      <c r="F2576" s="308" t="s">
        <v>2208</v>
      </c>
      <c r="G2576" s="308" t="s">
        <v>2208</v>
      </c>
      <c r="H2576" s="308" t="s">
        <v>2208</v>
      </c>
      <c r="I2576" s="308" t="s">
        <v>2208</v>
      </c>
      <c r="J2576" s="308" t="s">
        <v>2208</v>
      </c>
      <c r="K2576" s="308" t="s">
        <v>2208</v>
      </c>
      <c r="L2576" s="308" t="s">
        <v>2208</v>
      </c>
      <c r="M2576" s="308" t="s">
        <v>2208</v>
      </c>
      <c r="N2576" s="308" t="s">
        <v>2208</v>
      </c>
      <c r="O2576" s="308" t="s">
        <v>2208</v>
      </c>
      <c r="P2576" s="308" t="s">
        <v>2208</v>
      </c>
      <c r="Q2576" s="308" t="s">
        <v>2208</v>
      </c>
      <c r="R2576" s="308" t="s">
        <v>2208</v>
      </c>
      <c r="S2576" s="308" t="s">
        <v>2208</v>
      </c>
      <c r="T2576" s="308" t="s">
        <v>2208</v>
      </c>
      <c r="U2576" s="308" t="s">
        <v>2208</v>
      </c>
      <c r="V2576" s="308" t="s">
        <v>2208</v>
      </c>
      <c r="W2576" s="308" t="s">
        <v>2208</v>
      </c>
      <c r="X2576" s="308" t="s">
        <v>2208</v>
      </c>
      <c r="Y2576" s="308" t="s">
        <v>2208</v>
      </c>
      <c r="Z2576" s="308" t="s">
        <v>2208</v>
      </c>
      <c r="AA2576" s="308" t="s">
        <v>2208</v>
      </c>
      <c r="AB2576" s="308" t="s">
        <v>2208</v>
      </c>
      <c r="AC2576" s="308" t="s">
        <v>2208</v>
      </c>
      <c r="AD2576" s="308" t="s">
        <v>2208</v>
      </c>
      <c r="AE2576" s="308" t="s">
        <v>2208</v>
      </c>
      <c r="AF2576" s="308" t="s">
        <v>2208</v>
      </c>
      <c r="AG2576" s="308" t="s">
        <v>2208</v>
      </c>
      <c r="AH2576" s="308" t="s">
        <v>2208</v>
      </c>
      <c r="AI2576" s="308" t="s">
        <v>2208</v>
      </c>
      <c r="AJ2576" s="308" t="s">
        <v>2208</v>
      </c>
      <c r="AK2576" s="308" t="s">
        <v>2208</v>
      </c>
    </row>
    <row r="2577" spans="3:37" x14ac:dyDescent="0.3">
      <c r="C2577" s="582" t="s">
        <v>2798</v>
      </c>
      <c r="D2577" s="308" t="s">
        <v>2208</v>
      </c>
      <c r="E2577" s="308" t="s">
        <v>2208</v>
      </c>
      <c r="F2577" s="308" t="s">
        <v>2208</v>
      </c>
      <c r="G2577" s="308" t="s">
        <v>2208</v>
      </c>
      <c r="H2577" s="308" t="s">
        <v>2208</v>
      </c>
      <c r="I2577" s="308" t="s">
        <v>2208</v>
      </c>
      <c r="J2577" s="308" t="s">
        <v>2208</v>
      </c>
      <c r="K2577" s="308" t="s">
        <v>2208</v>
      </c>
      <c r="L2577" s="308" t="s">
        <v>2208</v>
      </c>
      <c r="M2577" s="308" t="s">
        <v>2208</v>
      </c>
      <c r="N2577" s="308" t="s">
        <v>2208</v>
      </c>
      <c r="O2577" s="308" t="s">
        <v>2208</v>
      </c>
      <c r="P2577" s="308" t="s">
        <v>2208</v>
      </c>
      <c r="Q2577" s="308" t="s">
        <v>2208</v>
      </c>
      <c r="R2577" s="308" t="s">
        <v>2208</v>
      </c>
      <c r="S2577" s="308" t="s">
        <v>2208</v>
      </c>
      <c r="T2577" s="308" t="s">
        <v>2208</v>
      </c>
      <c r="U2577" s="308" t="s">
        <v>2208</v>
      </c>
      <c r="V2577" s="308" t="s">
        <v>2208</v>
      </c>
      <c r="W2577" s="308" t="s">
        <v>2208</v>
      </c>
      <c r="X2577" s="308" t="s">
        <v>2208</v>
      </c>
      <c r="Y2577" s="308" t="s">
        <v>2208</v>
      </c>
      <c r="Z2577" s="308" t="s">
        <v>2208</v>
      </c>
      <c r="AA2577" s="308" t="s">
        <v>2208</v>
      </c>
      <c r="AB2577" s="308" t="s">
        <v>2208</v>
      </c>
      <c r="AC2577" s="308" t="s">
        <v>2208</v>
      </c>
      <c r="AD2577" s="308" t="s">
        <v>2208</v>
      </c>
      <c r="AE2577" s="308" t="s">
        <v>2208</v>
      </c>
      <c r="AF2577" s="308" t="s">
        <v>2208</v>
      </c>
      <c r="AG2577" s="308" t="s">
        <v>2208</v>
      </c>
      <c r="AH2577" s="308" t="s">
        <v>2208</v>
      </c>
      <c r="AI2577" s="308" t="s">
        <v>2208</v>
      </c>
      <c r="AJ2577" s="308" t="s">
        <v>2208</v>
      </c>
      <c r="AK2577" s="308" t="s">
        <v>2208</v>
      </c>
    </row>
    <row r="2578" spans="3:37" x14ac:dyDescent="0.3">
      <c r="C2578" s="582" t="s">
        <v>2799</v>
      </c>
      <c r="D2578" s="308" t="s">
        <v>2208</v>
      </c>
      <c r="E2578" s="308" t="s">
        <v>2208</v>
      </c>
      <c r="F2578" s="308" t="s">
        <v>2208</v>
      </c>
      <c r="G2578" s="308" t="s">
        <v>2208</v>
      </c>
      <c r="H2578" s="308" t="s">
        <v>2208</v>
      </c>
      <c r="I2578" s="308" t="s">
        <v>2208</v>
      </c>
      <c r="J2578" s="308" t="s">
        <v>2208</v>
      </c>
      <c r="K2578" s="308" t="s">
        <v>2208</v>
      </c>
      <c r="L2578" s="308" t="s">
        <v>2208</v>
      </c>
      <c r="M2578" s="308" t="s">
        <v>2208</v>
      </c>
      <c r="N2578" s="308" t="s">
        <v>2208</v>
      </c>
      <c r="O2578" s="308" t="s">
        <v>2208</v>
      </c>
      <c r="P2578" s="308" t="s">
        <v>2208</v>
      </c>
      <c r="Q2578" s="308" t="s">
        <v>2208</v>
      </c>
      <c r="R2578" s="308" t="s">
        <v>2208</v>
      </c>
      <c r="S2578" s="308" t="s">
        <v>2208</v>
      </c>
      <c r="T2578" s="308" t="s">
        <v>2208</v>
      </c>
      <c r="U2578" s="308" t="s">
        <v>2208</v>
      </c>
      <c r="V2578" s="308" t="s">
        <v>2208</v>
      </c>
      <c r="W2578" s="308" t="s">
        <v>2208</v>
      </c>
      <c r="X2578" s="308" t="s">
        <v>2208</v>
      </c>
      <c r="Y2578" s="308" t="s">
        <v>2208</v>
      </c>
      <c r="Z2578" s="308" t="s">
        <v>2208</v>
      </c>
      <c r="AA2578" s="308" t="s">
        <v>2208</v>
      </c>
      <c r="AB2578" s="308" t="s">
        <v>2208</v>
      </c>
      <c r="AC2578" s="308" t="s">
        <v>2208</v>
      </c>
      <c r="AD2578" s="308" t="s">
        <v>2208</v>
      </c>
      <c r="AE2578" s="308" t="s">
        <v>2208</v>
      </c>
      <c r="AF2578" s="308" t="s">
        <v>2208</v>
      </c>
      <c r="AG2578" s="308" t="s">
        <v>2208</v>
      </c>
      <c r="AH2578" s="308" t="s">
        <v>2208</v>
      </c>
      <c r="AI2578" s="308" t="s">
        <v>2208</v>
      </c>
      <c r="AJ2578" s="308" t="s">
        <v>2208</v>
      </c>
      <c r="AK2578" s="308" t="s">
        <v>2208</v>
      </c>
    </row>
    <row r="2579" spans="3:37" x14ac:dyDescent="0.3">
      <c r="C2579" s="582" t="s">
        <v>2800</v>
      </c>
      <c r="D2579" s="308" t="s">
        <v>2208</v>
      </c>
      <c r="E2579" s="308" t="s">
        <v>2208</v>
      </c>
      <c r="F2579" s="308" t="s">
        <v>2208</v>
      </c>
      <c r="G2579" s="308" t="s">
        <v>2208</v>
      </c>
      <c r="H2579" s="308" t="s">
        <v>2208</v>
      </c>
      <c r="I2579" s="308" t="s">
        <v>2208</v>
      </c>
      <c r="J2579" s="308" t="s">
        <v>2208</v>
      </c>
      <c r="K2579" s="308" t="s">
        <v>2208</v>
      </c>
      <c r="L2579" s="308" t="s">
        <v>2208</v>
      </c>
      <c r="M2579" s="308" t="s">
        <v>2208</v>
      </c>
      <c r="N2579" s="308" t="s">
        <v>2208</v>
      </c>
      <c r="O2579" s="308" t="s">
        <v>2208</v>
      </c>
      <c r="P2579" s="308" t="s">
        <v>2208</v>
      </c>
      <c r="Q2579" s="308" t="s">
        <v>2208</v>
      </c>
      <c r="R2579" s="308" t="s">
        <v>2208</v>
      </c>
      <c r="S2579" s="308" t="s">
        <v>2208</v>
      </c>
      <c r="T2579" s="308" t="s">
        <v>2208</v>
      </c>
      <c r="U2579" s="308" t="s">
        <v>2208</v>
      </c>
      <c r="V2579" s="308" t="s">
        <v>2208</v>
      </c>
      <c r="W2579" s="308" t="s">
        <v>2208</v>
      </c>
      <c r="X2579" s="308" t="s">
        <v>2208</v>
      </c>
      <c r="Y2579" s="308" t="s">
        <v>2208</v>
      </c>
      <c r="Z2579" s="308" t="s">
        <v>2208</v>
      </c>
      <c r="AA2579" s="308" t="s">
        <v>2208</v>
      </c>
      <c r="AB2579" s="308" t="s">
        <v>2208</v>
      </c>
      <c r="AC2579" s="308" t="s">
        <v>2208</v>
      </c>
      <c r="AD2579" s="308" t="s">
        <v>2208</v>
      </c>
      <c r="AE2579" s="308" t="s">
        <v>2208</v>
      </c>
      <c r="AF2579" s="308" t="s">
        <v>2208</v>
      </c>
      <c r="AG2579" s="308" t="s">
        <v>2208</v>
      </c>
      <c r="AH2579" s="308" t="s">
        <v>2208</v>
      </c>
      <c r="AI2579" s="308" t="s">
        <v>2208</v>
      </c>
      <c r="AJ2579" s="308" t="s">
        <v>2208</v>
      </c>
      <c r="AK2579" s="308" t="s">
        <v>2208</v>
      </c>
    </row>
    <row r="2580" spans="3:37" x14ac:dyDescent="0.3">
      <c r="C2580" s="582" t="s">
        <v>2801</v>
      </c>
      <c r="D2580" s="308" t="s">
        <v>2208</v>
      </c>
      <c r="E2580" s="308" t="s">
        <v>2208</v>
      </c>
      <c r="F2580" s="308" t="s">
        <v>2208</v>
      </c>
      <c r="G2580" s="308" t="s">
        <v>2208</v>
      </c>
      <c r="H2580" s="308" t="s">
        <v>2208</v>
      </c>
      <c r="I2580" s="308" t="s">
        <v>2208</v>
      </c>
      <c r="J2580" s="308" t="s">
        <v>2208</v>
      </c>
      <c r="K2580" s="308" t="s">
        <v>2208</v>
      </c>
      <c r="L2580" s="308" t="s">
        <v>2208</v>
      </c>
      <c r="M2580" s="308" t="s">
        <v>2208</v>
      </c>
      <c r="N2580" s="308" t="s">
        <v>2208</v>
      </c>
      <c r="O2580" s="308" t="s">
        <v>2208</v>
      </c>
      <c r="P2580" s="308" t="s">
        <v>2208</v>
      </c>
      <c r="Q2580" s="308" t="s">
        <v>2208</v>
      </c>
      <c r="R2580" s="308" t="s">
        <v>2208</v>
      </c>
      <c r="S2580" s="308" t="s">
        <v>2208</v>
      </c>
      <c r="T2580" s="308" t="s">
        <v>2208</v>
      </c>
      <c r="U2580" s="308" t="s">
        <v>2208</v>
      </c>
      <c r="V2580" s="308" t="s">
        <v>2208</v>
      </c>
      <c r="W2580" s="308" t="s">
        <v>2208</v>
      </c>
      <c r="X2580" s="308" t="s">
        <v>2208</v>
      </c>
      <c r="Y2580" s="308" t="s">
        <v>2208</v>
      </c>
      <c r="Z2580" s="308" t="s">
        <v>2208</v>
      </c>
      <c r="AA2580" s="308" t="s">
        <v>2208</v>
      </c>
      <c r="AB2580" s="308" t="s">
        <v>2208</v>
      </c>
      <c r="AC2580" s="308" t="s">
        <v>2208</v>
      </c>
      <c r="AD2580" s="308" t="s">
        <v>2208</v>
      </c>
      <c r="AE2580" s="308" t="s">
        <v>2208</v>
      </c>
      <c r="AF2580" s="308" t="s">
        <v>2208</v>
      </c>
      <c r="AG2580" s="308" t="s">
        <v>2208</v>
      </c>
      <c r="AH2580" s="308" t="s">
        <v>2208</v>
      </c>
      <c r="AI2580" s="308" t="s">
        <v>2208</v>
      </c>
      <c r="AJ2580" s="308" t="s">
        <v>2208</v>
      </c>
      <c r="AK2580" s="308" t="s">
        <v>2208</v>
      </c>
    </row>
    <row r="2581" spans="3:37" x14ac:dyDescent="0.3">
      <c r="C2581" s="582" t="s">
        <v>2802</v>
      </c>
      <c r="D2581" s="308" t="s">
        <v>2208</v>
      </c>
      <c r="E2581" s="308" t="s">
        <v>2208</v>
      </c>
      <c r="F2581" s="308" t="s">
        <v>2208</v>
      </c>
      <c r="G2581" s="308" t="s">
        <v>2208</v>
      </c>
      <c r="H2581" s="308" t="s">
        <v>2208</v>
      </c>
      <c r="I2581" s="308" t="s">
        <v>2208</v>
      </c>
      <c r="J2581" s="308" t="s">
        <v>2208</v>
      </c>
      <c r="K2581" s="308" t="s">
        <v>2208</v>
      </c>
      <c r="L2581" s="308" t="s">
        <v>2208</v>
      </c>
      <c r="M2581" s="308" t="s">
        <v>2208</v>
      </c>
      <c r="N2581" s="308" t="s">
        <v>2208</v>
      </c>
      <c r="O2581" s="308" t="s">
        <v>2208</v>
      </c>
      <c r="P2581" s="308" t="s">
        <v>2208</v>
      </c>
      <c r="Q2581" s="308" t="s">
        <v>2208</v>
      </c>
      <c r="R2581" s="308" t="s">
        <v>2208</v>
      </c>
      <c r="S2581" s="308" t="s">
        <v>2208</v>
      </c>
      <c r="T2581" s="308" t="s">
        <v>2208</v>
      </c>
      <c r="U2581" s="308" t="s">
        <v>2208</v>
      </c>
      <c r="V2581" s="308" t="s">
        <v>2208</v>
      </c>
      <c r="W2581" s="308" t="s">
        <v>2208</v>
      </c>
      <c r="X2581" s="308" t="s">
        <v>2208</v>
      </c>
      <c r="Y2581" s="308" t="s">
        <v>2208</v>
      </c>
      <c r="Z2581" s="308" t="s">
        <v>2208</v>
      </c>
      <c r="AA2581" s="308" t="s">
        <v>2208</v>
      </c>
      <c r="AB2581" s="308" t="s">
        <v>2208</v>
      </c>
      <c r="AC2581" s="308" t="s">
        <v>2208</v>
      </c>
      <c r="AD2581" s="308" t="s">
        <v>2208</v>
      </c>
      <c r="AE2581" s="308" t="s">
        <v>2208</v>
      </c>
      <c r="AF2581" s="308" t="s">
        <v>2208</v>
      </c>
      <c r="AG2581" s="308" t="s">
        <v>2208</v>
      </c>
      <c r="AH2581" s="308" t="s">
        <v>2208</v>
      </c>
      <c r="AI2581" s="308" t="s">
        <v>2208</v>
      </c>
      <c r="AJ2581" s="308" t="s">
        <v>2208</v>
      </c>
      <c r="AK2581" s="308" t="s">
        <v>2208</v>
      </c>
    </row>
    <row r="2582" spans="3:37" x14ac:dyDescent="0.3">
      <c r="C2582" s="582" t="s">
        <v>2803</v>
      </c>
      <c r="D2582" s="308" t="s">
        <v>2208</v>
      </c>
      <c r="E2582" s="308" t="s">
        <v>2208</v>
      </c>
      <c r="F2582" s="308" t="s">
        <v>2208</v>
      </c>
      <c r="G2582" s="308" t="s">
        <v>2208</v>
      </c>
      <c r="H2582" s="308" t="s">
        <v>2208</v>
      </c>
      <c r="I2582" s="308" t="s">
        <v>2208</v>
      </c>
      <c r="J2582" s="308" t="s">
        <v>2208</v>
      </c>
      <c r="K2582" s="308" t="s">
        <v>2208</v>
      </c>
      <c r="L2582" s="308" t="s">
        <v>2208</v>
      </c>
      <c r="M2582" s="308" t="s">
        <v>2208</v>
      </c>
      <c r="N2582" s="308" t="s">
        <v>2208</v>
      </c>
      <c r="O2582" s="308" t="s">
        <v>2208</v>
      </c>
      <c r="P2582" s="308" t="s">
        <v>2208</v>
      </c>
      <c r="Q2582" s="308" t="s">
        <v>2208</v>
      </c>
      <c r="R2582" s="308" t="s">
        <v>2208</v>
      </c>
      <c r="S2582" s="308" t="s">
        <v>2208</v>
      </c>
      <c r="T2582" s="308" t="s">
        <v>2208</v>
      </c>
      <c r="U2582" s="308" t="s">
        <v>2208</v>
      </c>
      <c r="V2582" s="308" t="s">
        <v>2208</v>
      </c>
      <c r="W2582" s="308" t="s">
        <v>2208</v>
      </c>
      <c r="X2582" s="308" t="s">
        <v>2208</v>
      </c>
      <c r="Y2582" s="308" t="s">
        <v>2208</v>
      </c>
      <c r="Z2582" s="308" t="s">
        <v>2208</v>
      </c>
      <c r="AA2582" s="308" t="s">
        <v>2208</v>
      </c>
      <c r="AB2582" s="308" t="s">
        <v>2208</v>
      </c>
      <c r="AC2582" s="308" t="s">
        <v>2208</v>
      </c>
      <c r="AD2582" s="308" t="s">
        <v>2208</v>
      </c>
      <c r="AE2582" s="308" t="s">
        <v>2208</v>
      </c>
      <c r="AF2582" s="308" t="s">
        <v>2208</v>
      </c>
      <c r="AG2582" s="308" t="s">
        <v>2208</v>
      </c>
      <c r="AH2582" s="308" t="s">
        <v>2208</v>
      </c>
      <c r="AI2582" s="308" t="s">
        <v>2208</v>
      </c>
      <c r="AJ2582" s="308" t="s">
        <v>2208</v>
      </c>
      <c r="AK2582" s="308" t="s">
        <v>2208</v>
      </c>
    </row>
    <row r="2583" spans="3:37" x14ac:dyDescent="0.3">
      <c r="C2583" s="582" t="s">
        <v>2804</v>
      </c>
      <c r="D2583" s="308" t="s">
        <v>2208</v>
      </c>
      <c r="E2583" s="308" t="s">
        <v>2208</v>
      </c>
      <c r="F2583" s="308" t="s">
        <v>2208</v>
      </c>
      <c r="G2583" s="308" t="s">
        <v>2208</v>
      </c>
      <c r="H2583" s="308" t="s">
        <v>2208</v>
      </c>
      <c r="I2583" s="308" t="s">
        <v>2208</v>
      </c>
      <c r="J2583" s="308" t="s">
        <v>2208</v>
      </c>
      <c r="K2583" s="308" t="s">
        <v>2208</v>
      </c>
      <c r="L2583" s="308" t="s">
        <v>2208</v>
      </c>
      <c r="M2583" s="308" t="s">
        <v>2208</v>
      </c>
      <c r="N2583" s="308" t="s">
        <v>2208</v>
      </c>
      <c r="O2583" s="308" t="s">
        <v>2208</v>
      </c>
      <c r="P2583" s="308" t="s">
        <v>2208</v>
      </c>
      <c r="Q2583" s="308" t="s">
        <v>2208</v>
      </c>
      <c r="R2583" s="308" t="s">
        <v>2208</v>
      </c>
      <c r="S2583" s="308" t="s">
        <v>2208</v>
      </c>
      <c r="T2583" s="308" t="s">
        <v>2208</v>
      </c>
      <c r="U2583" s="308" t="s">
        <v>2208</v>
      </c>
      <c r="V2583" s="308" t="s">
        <v>2208</v>
      </c>
      <c r="W2583" s="308" t="s">
        <v>2208</v>
      </c>
      <c r="X2583" s="308" t="s">
        <v>2208</v>
      </c>
      <c r="Y2583" s="308" t="s">
        <v>2208</v>
      </c>
      <c r="Z2583" s="308" t="s">
        <v>2208</v>
      </c>
      <c r="AA2583" s="308" t="s">
        <v>2208</v>
      </c>
      <c r="AB2583" s="308" t="s">
        <v>2208</v>
      </c>
      <c r="AC2583" s="308" t="s">
        <v>2208</v>
      </c>
      <c r="AD2583" s="308" t="s">
        <v>2208</v>
      </c>
      <c r="AE2583" s="308" t="s">
        <v>2208</v>
      </c>
      <c r="AF2583" s="308" t="s">
        <v>2208</v>
      </c>
      <c r="AG2583" s="308" t="s">
        <v>2208</v>
      </c>
      <c r="AH2583" s="308" t="s">
        <v>2208</v>
      </c>
      <c r="AI2583" s="308" t="s">
        <v>2208</v>
      </c>
      <c r="AJ2583" s="308" t="s">
        <v>2208</v>
      </c>
      <c r="AK2583" s="308" t="s">
        <v>2208</v>
      </c>
    </row>
    <row r="2584" spans="3:37" x14ac:dyDescent="0.3">
      <c r="C2584" s="582" t="s">
        <v>2805</v>
      </c>
      <c r="D2584" s="308" t="s">
        <v>2208</v>
      </c>
      <c r="E2584" s="308" t="s">
        <v>2208</v>
      </c>
      <c r="F2584" s="308" t="s">
        <v>2208</v>
      </c>
      <c r="G2584" s="308" t="s">
        <v>2208</v>
      </c>
      <c r="H2584" s="308" t="s">
        <v>2208</v>
      </c>
      <c r="I2584" s="308" t="s">
        <v>2208</v>
      </c>
      <c r="J2584" s="308" t="s">
        <v>2208</v>
      </c>
      <c r="K2584" s="308" t="s">
        <v>2208</v>
      </c>
      <c r="L2584" s="308" t="s">
        <v>2208</v>
      </c>
      <c r="M2584" s="308" t="s">
        <v>2208</v>
      </c>
      <c r="N2584" s="308" t="s">
        <v>2208</v>
      </c>
      <c r="O2584" s="308" t="s">
        <v>2208</v>
      </c>
      <c r="P2584" s="308" t="s">
        <v>2208</v>
      </c>
      <c r="Q2584" s="308" t="s">
        <v>2208</v>
      </c>
      <c r="R2584" s="308" t="s">
        <v>2208</v>
      </c>
      <c r="S2584" s="308" t="s">
        <v>2208</v>
      </c>
      <c r="T2584" s="308" t="s">
        <v>2208</v>
      </c>
      <c r="U2584" s="308" t="s">
        <v>2208</v>
      </c>
      <c r="V2584" s="308" t="s">
        <v>2208</v>
      </c>
      <c r="W2584" s="308" t="s">
        <v>2208</v>
      </c>
      <c r="X2584" s="308" t="s">
        <v>2208</v>
      </c>
      <c r="Y2584" s="308" t="s">
        <v>2208</v>
      </c>
      <c r="Z2584" s="308" t="s">
        <v>2208</v>
      </c>
      <c r="AA2584" s="308" t="s">
        <v>2208</v>
      </c>
      <c r="AB2584" s="308" t="s">
        <v>2208</v>
      </c>
      <c r="AC2584" s="308" t="s">
        <v>2208</v>
      </c>
      <c r="AD2584" s="308" t="s">
        <v>2208</v>
      </c>
      <c r="AE2584" s="308" t="s">
        <v>2208</v>
      </c>
      <c r="AF2584" s="308" t="s">
        <v>2208</v>
      </c>
      <c r="AG2584" s="308" t="s">
        <v>2208</v>
      </c>
      <c r="AH2584" s="308" t="s">
        <v>2208</v>
      </c>
      <c r="AI2584" s="308" t="s">
        <v>2208</v>
      </c>
      <c r="AJ2584" s="308" t="s">
        <v>2208</v>
      </c>
      <c r="AK2584" s="308" t="s">
        <v>2208</v>
      </c>
    </row>
    <row r="2585" spans="3:37" x14ac:dyDescent="0.3">
      <c r="C2585" s="582" t="s">
        <v>2806</v>
      </c>
      <c r="D2585" s="308" t="s">
        <v>2208</v>
      </c>
      <c r="E2585" s="308" t="s">
        <v>2208</v>
      </c>
      <c r="F2585" s="308" t="s">
        <v>2208</v>
      </c>
      <c r="G2585" s="308" t="s">
        <v>2208</v>
      </c>
      <c r="H2585" s="308" t="s">
        <v>2208</v>
      </c>
      <c r="I2585" s="308" t="s">
        <v>2208</v>
      </c>
      <c r="J2585" s="308" t="s">
        <v>2208</v>
      </c>
      <c r="K2585" s="308" t="s">
        <v>2208</v>
      </c>
      <c r="L2585" s="308" t="s">
        <v>2208</v>
      </c>
      <c r="M2585" s="308" t="s">
        <v>2208</v>
      </c>
      <c r="N2585" s="308" t="s">
        <v>2208</v>
      </c>
      <c r="O2585" s="308" t="s">
        <v>2208</v>
      </c>
      <c r="P2585" s="308" t="s">
        <v>2208</v>
      </c>
      <c r="Q2585" s="308" t="s">
        <v>2208</v>
      </c>
      <c r="R2585" s="308" t="s">
        <v>2208</v>
      </c>
      <c r="S2585" s="308" t="s">
        <v>2208</v>
      </c>
      <c r="T2585" s="308" t="s">
        <v>2208</v>
      </c>
      <c r="U2585" s="308" t="s">
        <v>2208</v>
      </c>
      <c r="V2585" s="308" t="s">
        <v>2208</v>
      </c>
      <c r="W2585" s="308" t="s">
        <v>2208</v>
      </c>
      <c r="X2585" s="308" t="s">
        <v>2208</v>
      </c>
      <c r="Y2585" s="308" t="s">
        <v>2208</v>
      </c>
      <c r="Z2585" s="308" t="s">
        <v>2208</v>
      </c>
      <c r="AA2585" s="308" t="s">
        <v>2208</v>
      </c>
      <c r="AB2585" s="308" t="s">
        <v>2208</v>
      </c>
      <c r="AC2585" s="308" t="s">
        <v>2208</v>
      </c>
      <c r="AD2585" s="308" t="s">
        <v>2208</v>
      </c>
      <c r="AE2585" s="308" t="s">
        <v>2208</v>
      </c>
      <c r="AF2585" s="308" t="s">
        <v>2208</v>
      </c>
      <c r="AG2585" s="308" t="s">
        <v>2208</v>
      </c>
      <c r="AH2585" s="308" t="s">
        <v>2208</v>
      </c>
      <c r="AI2585" s="308" t="s">
        <v>2208</v>
      </c>
      <c r="AJ2585" s="308" t="s">
        <v>2208</v>
      </c>
      <c r="AK2585" s="308" t="s">
        <v>2208</v>
      </c>
    </row>
    <row r="2586" spans="3:37" x14ac:dyDescent="0.3">
      <c r="C2586" s="582" t="s">
        <v>2807</v>
      </c>
      <c r="D2586" s="308" t="s">
        <v>2208</v>
      </c>
      <c r="E2586" s="308" t="s">
        <v>2208</v>
      </c>
      <c r="F2586" s="308" t="s">
        <v>2208</v>
      </c>
      <c r="G2586" s="308" t="s">
        <v>2208</v>
      </c>
      <c r="H2586" s="308" t="s">
        <v>2208</v>
      </c>
      <c r="I2586" s="308" t="s">
        <v>2208</v>
      </c>
      <c r="J2586" s="308" t="s">
        <v>2208</v>
      </c>
      <c r="K2586" s="308" t="s">
        <v>2208</v>
      </c>
      <c r="L2586" s="308" t="s">
        <v>2208</v>
      </c>
      <c r="M2586" s="308" t="s">
        <v>2208</v>
      </c>
      <c r="N2586" s="308" t="s">
        <v>2208</v>
      </c>
      <c r="O2586" s="308" t="s">
        <v>2208</v>
      </c>
      <c r="P2586" s="308" t="s">
        <v>2208</v>
      </c>
      <c r="Q2586" s="308" t="s">
        <v>2208</v>
      </c>
      <c r="R2586" s="308" t="s">
        <v>2208</v>
      </c>
      <c r="S2586" s="308" t="s">
        <v>2208</v>
      </c>
      <c r="T2586" s="308" t="s">
        <v>2208</v>
      </c>
      <c r="U2586" s="308" t="s">
        <v>2208</v>
      </c>
      <c r="V2586" s="308" t="s">
        <v>2208</v>
      </c>
      <c r="W2586" s="308" t="s">
        <v>2208</v>
      </c>
      <c r="X2586" s="308" t="s">
        <v>2208</v>
      </c>
      <c r="Y2586" s="308" t="s">
        <v>2208</v>
      </c>
      <c r="Z2586" s="308" t="s">
        <v>2208</v>
      </c>
      <c r="AA2586" s="308" t="s">
        <v>2208</v>
      </c>
      <c r="AB2586" s="308" t="s">
        <v>2208</v>
      </c>
      <c r="AC2586" s="308" t="s">
        <v>2208</v>
      </c>
      <c r="AD2586" s="308" t="s">
        <v>2208</v>
      </c>
      <c r="AE2586" s="308" t="s">
        <v>2208</v>
      </c>
      <c r="AF2586" s="308" t="s">
        <v>2208</v>
      </c>
      <c r="AG2586" s="308" t="s">
        <v>2208</v>
      </c>
      <c r="AH2586" s="308" t="s">
        <v>2208</v>
      </c>
      <c r="AI2586" s="308" t="s">
        <v>2208</v>
      </c>
      <c r="AJ2586" s="308" t="s">
        <v>2208</v>
      </c>
      <c r="AK2586" s="308" t="s">
        <v>2208</v>
      </c>
    </row>
    <row r="2587" spans="3:37" x14ac:dyDescent="0.3">
      <c r="C2587" s="582" t="s">
        <v>2808</v>
      </c>
      <c r="D2587" s="308" t="s">
        <v>2208</v>
      </c>
      <c r="E2587" s="308" t="s">
        <v>2208</v>
      </c>
      <c r="F2587" s="308" t="s">
        <v>2208</v>
      </c>
      <c r="G2587" s="308" t="s">
        <v>2208</v>
      </c>
      <c r="H2587" s="308" t="s">
        <v>2208</v>
      </c>
      <c r="I2587" s="308" t="s">
        <v>2208</v>
      </c>
      <c r="J2587" s="308" t="s">
        <v>2208</v>
      </c>
      <c r="K2587" s="308" t="s">
        <v>2208</v>
      </c>
      <c r="L2587" s="308" t="s">
        <v>2208</v>
      </c>
      <c r="M2587" s="308" t="s">
        <v>2208</v>
      </c>
      <c r="N2587" s="308" t="s">
        <v>2208</v>
      </c>
      <c r="O2587" s="308" t="s">
        <v>2208</v>
      </c>
      <c r="P2587" s="308" t="s">
        <v>2208</v>
      </c>
      <c r="Q2587" s="308" t="s">
        <v>2208</v>
      </c>
      <c r="R2587" s="308" t="s">
        <v>2208</v>
      </c>
      <c r="S2587" s="308" t="s">
        <v>2208</v>
      </c>
      <c r="T2587" s="308" t="s">
        <v>2208</v>
      </c>
      <c r="U2587" s="308" t="s">
        <v>2208</v>
      </c>
      <c r="V2587" s="308" t="s">
        <v>2208</v>
      </c>
      <c r="W2587" s="308" t="s">
        <v>2208</v>
      </c>
      <c r="X2587" s="308" t="s">
        <v>2208</v>
      </c>
      <c r="Y2587" s="308" t="s">
        <v>2208</v>
      </c>
      <c r="Z2587" s="308" t="s">
        <v>2208</v>
      </c>
      <c r="AA2587" s="308" t="s">
        <v>2208</v>
      </c>
      <c r="AB2587" s="308" t="s">
        <v>2208</v>
      </c>
      <c r="AC2587" s="308" t="s">
        <v>2208</v>
      </c>
      <c r="AD2587" s="308" t="s">
        <v>2208</v>
      </c>
      <c r="AE2587" s="308" t="s">
        <v>2208</v>
      </c>
      <c r="AF2587" s="308" t="s">
        <v>2208</v>
      </c>
      <c r="AG2587" s="308" t="s">
        <v>2208</v>
      </c>
      <c r="AH2587" s="308" t="s">
        <v>2208</v>
      </c>
      <c r="AI2587" s="308" t="s">
        <v>2208</v>
      </c>
      <c r="AJ2587" s="308" t="s">
        <v>2208</v>
      </c>
      <c r="AK2587" s="308" t="s">
        <v>2208</v>
      </c>
    </row>
    <row r="2588" spans="3:37" x14ac:dyDescent="0.3">
      <c r="C2588" s="582" t="s">
        <v>2809</v>
      </c>
      <c r="D2588" s="308" t="s">
        <v>2208</v>
      </c>
      <c r="E2588" s="308" t="s">
        <v>2208</v>
      </c>
      <c r="F2588" s="308" t="s">
        <v>2208</v>
      </c>
      <c r="G2588" s="308" t="s">
        <v>2208</v>
      </c>
      <c r="H2588" s="308" t="s">
        <v>2208</v>
      </c>
      <c r="I2588" s="308" t="s">
        <v>2208</v>
      </c>
      <c r="J2588" s="308" t="s">
        <v>2208</v>
      </c>
      <c r="K2588" s="308" t="s">
        <v>2208</v>
      </c>
      <c r="L2588" s="308" t="s">
        <v>2208</v>
      </c>
      <c r="M2588" s="308" t="s">
        <v>2208</v>
      </c>
      <c r="N2588" s="308" t="s">
        <v>2208</v>
      </c>
      <c r="O2588" s="308" t="s">
        <v>2208</v>
      </c>
      <c r="P2588" s="308" t="s">
        <v>2208</v>
      </c>
      <c r="Q2588" s="308" t="s">
        <v>2208</v>
      </c>
      <c r="R2588" s="308" t="s">
        <v>2208</v>
      </c>
      <c r="S2588" s="308" t="s">
        <v>2208</v>
      </c>
      <c r="T2588" s="308" t="s">
        <v>2208</v>
      </c>
      <c r="U2588" s="308" t="s">
        <v>2208</v>
      </c>
      <c r="V2588" s="308" t="s">
        <v>2208</v>
      </c>
      <c r="W2588" s="308" t="s">
        <v>2208</v>
      </c>
      <c r="X2588" s="308" t="s">
        <v>2208</v>
      </c>
      <c r="Y2588" s="308" t="s">
        <v>2208</v>
      </c>
      <c r="Z2588" s="308" t="s">
        <v>2208</v>
      </c>
      <c r="AA2588" s="308" t="s">
        <v>2208</v>
      </c>
      <c r="AB2588" s="308" t="s">
        <v>2208</v>
      </c>
      <c r="AC2588" s="308" t="s">
        <v>2208</v>
      </c>
      <c r="AD2588" s="308" t="s">
        <v>2208</v>
      </c>
      <c r="AE2588" s="308" t="s">
        <v>2208</v>
      </c>
      <c r="AF2588" s="308" t="s">
        <v>2208</v>
      </c>
      <c r="AG2588" s="308" t="s">
        <v>2208</v>
      </c>
      <c r="AH2588" s="308" t="s">
        <v>2208</v>
      </c>
      <c r="AI2588" s="308" t="s">
        <v>2208</v>
      </c>
      <c r="AJ2588" s="308" t="s">
        <v>2208</v>
      </c>
      <c r="AK2588" s="308" t="s">
        <v>2208</v>
      </c>
    </row>
    <row r="2589" spans="3:37" x14ac:dyDescent="0.3">
      <c r="C2589" s="582" t="s">
        <v>2810</v>
      </c>
      <c r="D2589" s="308" t="s">
        <v>2208</v>
      </c>
      <c r="E2589" s="308" t="s">
        <v>2208</v>
      </c>
      <c r="F2589" s="308" t="s">
        <v>2208</v>
      </c>
      <c r="G2589" s="308" t="s">
        <v>2208</v>
      </c>
      <c r="H2589" s="308" t="s">
        <v>2208</v>
      </c>
      <c r="I2589" s="308" t="s">
        <v>2208</v>
      </c>
      <c r="J2589" s="308" t="s">
        <v>2208</v>
      </c>
      <c r="K2589" s="308" t="s">
        <v>2208</v>
      </c>
      <c r="L2589" s="308" t="s">
        <v>2208</v>
      </c>
      <c r="M2589" s="308" t="s">
        <v>2208</v>
      </c>
      <c r="N2589" s="308" t="s">
        <v>2208</v>
      </c>
      <c r="O2589" s="308" t="s">
        <v>2208</v>
      </c>
      <c r="P2589" s="308" t="s">
        <v>2208</v>
      </c>
      <c r="Q2589" s="308" t="s">
        <v>2208</v>
      </c>
      <c r="R2589" s="308" t="s">
        <v>2208</v>
      </c>
      <c r="S2589" s="308" t="s">
        <v>2208</v>
      </c>
      <c r="T2589" s="308" t="s">
        <v>2208</v>
      </c>
      <c r="U2589" s="308" t="s">
        <v>2208</v>
      </c>
      <c r="V2589" s="308" t="s">
        <v>2208</v>
      </c>
      <c r="W2589" s="308" t="s">
        <v>2208</v>
      </c>
      <c r="X2589" s="308" t="s">
        <v>2208</v>
      </c>
      <c r="Y2589" s="308" t="s">
        <v>2208</v>
      </c>
      <c r="Z2589" s="308" t="s">
        <v>2208</v>
      </c>
      <c r="AA2589" s="308" t="s">
        <v>2208</v>
      </c>
      <c r="AB2589" s="308" t="s">
        <v>2208</v>
      </c>
      <c r="AC2589" s="308" t="s">
        <v>2208</v>
      </c>
      <c r="AD2589" s="308" t="s">
        <v>2208</v>
      </c>
      <c r="AE2589" s="308" t="s">
        <v>2208</v>
      </c>
      <c r="AF2589" s="308" t="s">
        <v>2208</v>
      </c>
      <c r="AG2589" s="308" t="s">
        <v>2208</v>
      </c>
      <c r="AH2589" s="308" t="s">
        <v>2208</v>
      </c>
      <c r="AI2589" s="308" t="s">
        <v>2208</v>
      </c>
      <c r="AJ2589" s="308" t="s">
        <v>2208</v>
      </c>
      <c r="AK2589" s="308" t="s">
        <v>2208</v>
      </c>
    </row>
    <row r="2590" spans="3:37" x14ac:dyDescent="0.3">
      <c r="C2590" s="582" t="s">
        <v>2811</v>
      </c>
      <c r="D2590" s="308" t="s">
        <v>2208</v>
      </c>
      <c r="E2590" s="308" t="s">
        <v>2208</v>
      </c>
      <c r="F2590" s="308" t="s">
        <v>2208</v>
      </c>
      <c r="G2590" s="308" t="s">
        <v>2208</v>
      </c>
      <c r="H2590" s="308" t="s">
        <v>2208</v>
      </c>
      <c r="I2590" s="308" t="s">
        <v>2208</v>
      </c>
      <c r="J2590" s="308" t="s">
        <v>2208</v>
      </c>
      <c r="K2590" s="308" t="s">
        <v>2208</v>
      </c>
      <c r="L2590" s="308" t="s">
        <v>2208</v>
      </c>
      <c r="M2590" s="308" t="s">
        <v>2208</v>
      </c>
      <c r="N2590" s="308" t="s">
        <v>2208</v>
      </c>
      <c r="O2590" s="308" t="s">
        <v>2208</v>
      </c>
      <c r="P2590" s="308" t="s">
        <v>2208</v>
      </c>
      <c r="Q2590" s="308" t="s">
        <v>2208</v>
      </c>
      <c r="R2590" s="308" t="s">
        <v>2208</v>
      </c>
      <c r="S2590" s="308" t="s">
        <v>2208</v>
      </c>
      <c r="T2590" s="308" t="s">
        <v>2208</v>
      </c>
      <c r="U2590" s="308" t="s">
        <v>2208</v>
      </c>
      <c r="V2590" s="308" t="s">
        <v>2208</v>
      </c>
      <c r="W2590" s="308" t="s">
        <v>2208</v>
      </c>
      <c r="X2590" s="308" t="s">
        <v>2208</v>
      </c>
      <c r="Y2590" s="308" t="s">
        <v>2208</v>
      </c>
      <c r="Z2590" s="308" t="s">
        <v>2208</v>
      </c>
      <c r="AA2590" s="308" t="s">
        <v>2208</v>
      </c>
      <c r="AB2590" s="308" t="s">
        <v>2208</v>
      </c>
      <c r="AC2590" s="308" t="s">
        <v>2208</v>
      </c>
      <c r="AD2590" s="308" t="s">
        <v>2208</v>
      </c>
      <c r="AE2590" s="308" t="s">
        <v>2208</v>
      </c>
      <c r="AF2590" s="308" t="s">
        <v>2208</v>
      </c>
      <c r="AG2590" s="308" t="s">
        <v>2208</v>
      </c>
      <c r="AH2590" s="308" t="s">
        <v>2208</v>
      </c>
      <c r="AI2590" s="308" t="s">
        <v>2208</v>
      </c>
      <c r="AJ2590" s="308" t="s">
        <v>2208</v>
      </c>
      <c r="AK2590" s="308" t="s">
        <v>2208</v>
      </c>
    </row>
    <row r="2591" spans="3:37" x14ac:dyDescent="0.3">
      <c r="C2591" s="582" t="s">
        <v>2812</v>
      </c>
      <c r="D2591" s="308" t="s">
        <v>2208</v>
      </c>
      <c r="E2591" s="308" t="s">
        <v>2208</v>
      </c>
      <c r="F2591" s="308" t="s">
        <v>2208</v>
      </c>
      <c r="G2591" s="308" t="s">
        <v>2208</v>
      </c>
      <c r="H2591" s="308" t="s">
        <v>2208</v>
      </c>
      <c r="I2591" s="308" t="s">
        <v>2208</v>
      </c>
      <c r="J2591" s="308" t="s">
        <v>2208</v>
      </c>
      <c r="K2591" s="308" t="s">
        <v>2208</v>
      </c>
      <c r="L2591" s="308" t="s">
        <v>2208</v>
      </c>
      <c r="M2591" s="308" t="s">
        <v>2208</v>
      </c>
      <c r="N2591" s="308" t="s">
        <v>2208</v>
      </c>
      <c r="O2591" s="308" t="s">
        <v>2208</v>
      </c>
      <c r="P2591" s="308" t="s">
        <v>2208</v>
      </c>
      <c r="Q2591" s="308" t="s">
        <v>2208</v>
      </c>
      <c r="R2591" s="308" t="s">
        <v>2208</v>
      </c>
      <c r="S2591" s="308" t="s">
        <v>2208</v>
      </c>
      <c r="T2591" s="308" t="s">
        <v>2208</v>
      </c>
      <c r="U2591" s="308" t="s">
        <v>2208</v>
      </c>
      <c r="V2591" s="308" t="s">
        <v>2208</v>
      </c>
      <c r="W2591" s="308" t="s">
        <v>2208</v>
      </c>
      <c r="X2591" s="308" t="s">
        <v>2208</v>
      </c>
      <c r="Y2591" s="308" t="s">
        <v>2208</v>
      </c>
      <c r="Z2591" s="308" t="s">
        <v>2208</v>
      </c>
      <c r="AA2591" s="308" t="s">
        <v>2208</v>
      </c>
      <c r="AB2591" s="308" t="s">
        <v>2208</v>
      </c>
      <c r="AC2591" s="308" t="s">
        <v>2208</v>
      </c>
      <c r="AD2591" s="308" t="s">
        <v>2208</v>
      </c>
      <c r="AE2591" s="308" t="s">
        <v>2208</v>
      </c>
      <c r="AF2591" s="308" t="s">
        <v>2208</v>
      </c>
      <c r="AG2591" s="308" t="s">
        <v>2208</v>
      </c>
      <c r="AH2591" s="308" t="s">
        <v>2208</v>
      </c>
      <c r="AI2591" s="308" t="s">
        <v>2208</v>
      </c>
      <c r="AJ2591" s="308" t="s">
        <v>2208</v>
      </c>
      <c r="AK2591" s="308" t="s">
        <v>2208</v>
      </c>
    </row>
    <row r="2592" spans="3:37" x14ac:dyDescent="0.3">
      <c r="C2592" s="582" t="s">
        <v>2813</v>
      </c>
      <c r="D2592" s="308" t="s">
        <v>2208</v>
      </c>
      <c r="E2592" s="308" t="s">
        <v>2208</v>
      </c>
      <c r="F2592" s="308" t="s">
        <v>2208</v>
      </c>
      <c r="G2592" s="308" t="s">
        <v>2208</v>
      </c>
      <c r="H2592" s="308" t="s">
        <v>2208</v>
      </c>
      <c r="I2592" s="308" t="s">
        <v>2208</v>
      </c>
      <c r="J2592" s="308" t="s">
        <v>2208</v>
      </c>
      <c r="K2592" s="308" t="s">
        <v>2208</v>
      </c>
      <c r="L2592" s="308" t="s">
        <v>2208</v>
      </c>
      <c r="M2592" s="308" t="s">
        <v>2208</v>
      </c>
      <c r="N2592" s="308" t="s">
        <v>2208</v>
      </c>
      <c r="O2592" s="308" t="s">
        <v>2208</v>
      </c>
      <c r="P2592" s="308" t="s">
        <v>2208</v>
      </c>
      <c r="Q2592" s="308" t="s">
        <v>2208</v>
      </c>
      <c r="R2592" s="308" t="s">
        <v>2208</v>
      </c>
      <c r="S2592" s="308" t="s">
        <v>2208</v>
      </c>
      <c r="T2592" s="308" t="s">
        <v>2208</v>
      </c>
      <c r="U2592" s="308" t="s">
        <v>2208</v>
      </c>
      <c r="V2592" s="308" t="s">
        <v>2208</v>
      </c>
      <c r="W2592" s="308" t="s">
        <v>2208</v>
      </c>
      <c r="X2592" s="308" t="s">
        <v>2208</v>
      </c>
      <c r="Y2592" s="308" t="s">
        <v>2208</v>
      </c>
      <c r="Z2592" s="308" t="s">
        <v>2208</v>
      </c>
      <c r="AA2592" s="308" t="s">
        <v>2208</v>
      </c>
      <c r="AB2592" s="308" t="s">
        <v>2208</v>
      </c>
      <c r="AC2592" s="308" t="s">
        <v>2208</v>
      </c>
      <c r="AD2592" s="308" t="s">
        <v>2208</v>
      </c>
      <c r="AE2592" s="308" t="s">
        <v>2208</v>
      </c>
      <c r="AF2592" s="308" t="s">
        <v>2208</v>
      </c>
      <c r="AG2592" s="308" t="s">
        <v>2208</v>
      </c>
      <c r="AH2592" s="308" t="s">
        <v>2208</v>
      </c>
      <c r="AI2592" s="308" t="s">
        <v>2208</v>
      </c>
      <c r="AJ2592" s="308" t="s">
        <v>2208</v>
      </c>
      <c r="AK2592" s="308" t="s">
        <v>2208</v>
      </c>
    </row>
    <row r="2593" spans="3:37" x14ac:dyDescent="0.3">
      <c r="C2593" s="582" t="s">
        <v>2814</v>
      </c>
      <c r="D2593" s="308" t="s">
        <v>2208</v>
      </c>
      <c r="E2593" s="308" t="s">
        <v>2208</v>
      </c>
      <c r="F2593" s="308" t="s">
        <v>2208</v>
      </c>
      <c r="G2593" s="308" t="s">
        <v>2208</v>
      </c>
      <c r="H2593" s="308" t="s">
        <v>2208</v>
      </c>
      <c r="I2593" s="308" t="s">
        <v>2208</v>
      </c>
      <c r="J2593" s="308" t="s">
        <v>2208</v>
      </c>
      <c r="K2593" s="308" t="s">
        <v>2208</v>
      </c>
      <c r="L2593" s="308" t="s">
        <v>2208</v>
      </c>
      <c r="M2593" s="308" t="s">
        <v>2208</v>
      </c>
      <c r="N2593" s="308" t="s">
        <v>2208</v>
      </c>
      <c r="O2593" s="308" t="s">
        <v>2208</v>
      </c>
      <c r="P2593" s="308" t="s">
        <v>2208</v>
      </c>
      <c r="Q2593" s="308" t="s">
        <v>2208</v>
      </c>
      <c r="R2593" s="308" t="s">
        <v>2208</v>
      </c>
      <c r="S2593" s="308" t="s">
        <v>2208</v>
      </c>
      <c r="T2593" s="308" t="s">
        <v>2208</v>
      </c>
      <c r="U2593" s="308" t="s">
        <v>2208</v>
      </c>
      <c r="V2593" s="308" t="s">
        <v>2208</v>
      </c>
      <c r="W2593" s="308" t="s">
        <v>2208</v>
      </c>
      <c r="X2593" s="308" t="s">
        <v>2208</v>
      </c>
      <c r="Y2593" s="308" t="s">
        <v>2208</v>
      </c>
      <c r="Z2593" s="308" t="s">
        <v>2208</v>
      </c>
      <c r="AA2593" s="308" t="s">
        <v>2208</v>
      </c>
      <c r="AB2593" s="308" t="s">
        <v>2208</v>
      </c>
      <c r="AC2593" s="308" t="s">
        <v>2208</v>
      </c>
      <c r="AD2593" s="308" t="s">
        <v>2208</v>
      </c>
      <c r="AE2593" s="308" t="s">
        <v>2208</v>
      </c>
      <c r="AF2593" s="308" t="s">
        <v>2208</v>
      </c>
      <c r="AG2593" s="308" t="s">
        <v>2208</v>
      </c>
      <c r="AH2593" s="308" t="s">
        <v>2208</v>
      </c>
      <c r="AI2593" s="308" t="s">
        <v>2208</v>
      </c>
      <c r="AJ2593" s="308" t="s">
        <v>2208</v>
      </c>
      <c r="AK2593" s="308" t="s">
        <v>2208</v>
      </c>
    </row>
    <row r="2594" spans="3:37" x14ac:dyDescent="0.3">
      <c r="C2594" s="582" t="s">
        <v>2815</v>
      </c>
      <c r="D2594" s="308" t="s">
        <v>2208</v>
      </c>
      <c r="E2594" s="308" t="s">
        <v>2208</v>
      </c>
      <c r="F2594" s="308" t="s">
        <v>2208</v>
      </c>
      <c r="G2594" s="308" t="s">
        <v>2208</v>
      </c>
      <c r="H2594" s="308" t="s">
        <v>2208</v>
      </c>
      <c r="I2594" s="308" t="s">
        <v>2208</v>
      </c>
      <c r="J2594" s="308" t="s">
        <v>2208</v>
      </c>
      <c r="K2594" s="308" t="s">
        <v>2208</v>
      </c>
      <c r="L2594" s="308" t="s">
        <v>2208</v>
      </c>
      <c r="M2594" s="308" t="s">
        <v>2208</v>
      </c>
      <c r="N2594" s="308" t="s">
        <v>2208</v>
      </c>
      <c r="O2594" s="308" t="s">
        <v>2208</v>
      </c>
      <c r="P2594" s="308" t="s">
        <v>2208</v>
      </c>
      <c r="Q2594" s="308" t="s">
        <v>2208</v>
      </c>
      <c r="R2594" s="308" t="s">
        <v>2208</v>
      </c>
      <c r="S2594" s="308" t="s">
        <v>2208</v>
      </c>
      <c r="T2594" s="308" t="s">
        <v>2208</v>
      </c>
      <c r="U2594" s="308" t="s">
        <v>2208</v>
      </c>
      <c r="V2594" s="308" t="s">
        <v>2208</v>
      </c>
      <c r="W2594" s="308" t="s">
        <v>2208</v>
      </c>
      <c r="X2594" s="308" t="s">
        <v>2208</v>
      </c>
      <c r="Y2594" s="308" t="s">
        <v>2208</v>
      </c>
      <c r="Z2594" s="308" t="s">
        <v>2208</v>
      </c>
      <c r="AA2594" s="308" t="s">
        <v>2208</v>
      </c>
      <c r="AB2594" s="308" t="s">
        <v>2208</v>
      </c>
      <c r="AC2594" s="308" t="s">
        <v>2208</v>
      </c>
      <c r="AD2594" s="308" t="s">
        <v>2208</v>
      </c>
      <c r="AE2594" s="308" t="s">
        <v>2208</v>
      </c>
      <c r="AF2594" s="308" t="s">
        <v>2208</v>
      </c>
      <c r="AG2594" s="308" t="s">
        <v>2208</v>
      </c>
      <c r="AH2594" s="308" t="s">
        <v>2208</v>
      </c>
      <c r="AI2594" s="308" t="s">
        <v>2208</v>
      </c>
      <c r="AJ2594" s="308" t="s">
        <v>2208</v>
      </c>
      <c r="AK2594" s="308" t="s">
        <v>2208</v>
      </c>
    </row>
    <row r="2595" spans="3:37" x14ac:dyDescent="0.3">
      <c r="C2595" s="582" t="s">
        <v>2816</v>
      </c>
      <c r="D2595" s="308" t="s">
        <v>2208</v>
      </c>
      <c r="E2595" s="308" t="s">
        <v>2208</v>
      </c>
      <c r="F2595" s="308" t="s">
        <v>2208</v>
      </c>
      <c r="G2595" s="308" t="s">
        <v>2208</v>
      </c>
      <c r="H2595" s="308" t="s">
        <v>2208</v>
      </c>
      <c r="I2595" s="308" t="s">
        <v>2208</v>
      </c>
      <c r="J2595" s="308" t="s">
        <v>2208</v>
      </c>
      <c r="K2595" s="308" t="s">
        <v>2208</v>
      </c>
      <c r="L2595" s="308" t="s">
        <v>2208</v>
      </c>
      <c r="M2595" s="308" t="s">
        <v>2208</v>
      </c>
      <c r="N2595" s="308" t="s">
        <v>2208</v>
      </c>
      <c r="O2595" s="308" t="s">
        <v>2208</v>
      </c>
      <c r="P2595" s="308" t="s">
        <v>2208</v>
      </c>
      <c r="Q2595" s="308" t="s">
        <v>2208</v>
      </c>
      <c r="R2595" s="308" t="s">
        <v>2208</v>
      </c>
      <c r="S2595" s="308" t="s">
        <v>2208</v>
      </c>
      <c r="T2595" s="308" t="s">
        <v>2208</v>
      </c>
      <c r="U2595" s="308" t="s">
        <v>2208</v>
      </c>
      <c r="V2595" s="308" t="s">
        <v>2208</v>
      </c>
      <c r="W2595" s="308" t="s">
        <v>2208</v>
      </c>
      <c r="X2595" s="308" t="s">
        <v>2208</v>
      </c>
      <c r="Y2595" s="308" t="s">
        <v>2208</v>
      </c>
      <c r="Z2595" s="308" t="s">
        <v>2208</v>
      </c>
      <c r="AA2595" s="308" t="s">
        <v>2208</v>
      </c>
      <c r="AB2595" s="308" t="s">
        <v>2208</v>
      </c>
      <c r="AC2595" s="308" t="s">
        <v>2208</v>
      </c>
      <c r="AD2595" s="308" t="s">
        <v>2208</v>
      </c>
      <c r="AE2595" s="308" t="s">
        <v>2208</v>
      </c>
      <c r="AF2595" s="308" t="s">
        <v>2208</v>
      </c>
      <c r="AG2595" s="308" t="s">
        <v>2208</v>
      </c>
      <c r="AH2595" s="308" t="s">
        <v>2208</v>
      </c>
      <c r="AI2595" s="308" t="s">
        <v>2208</v>
      </c>
      <c r="AJ2595" s="308" t="s">
        <v>2208</v>
      </c>
      <c r="AK2595" s="308" t="s">
        <v>2208</v>
      </c>
    </row>
    <row r="2596" spans="3:37" x14ac:dyDescent="0.3">
      <c r="C2596" s="582" t="s">
        <v>2817</v>
      </c>
      <c r="D2596" s="308" t="s">
        <v>2208</v>
      </c>
      <c r="E2596" s="308" t="s">
        <v>2208</v>
      </c>
      <c r="F2596" s="308" t="s">
        <v>2208</v>
      </c>
      <c r="G2596" s="308" t="s">
        <v>2208</v>
      </c>
      <c r="H2596" s="308" t="s">
        <v>2208</v>
      </c>
      <c r="I2596" s="308" t="s">
        <v>2208</v>
      </c>
      <c r="J2596" s="308" t="s">
        <v>2208</v>
      </c>
      <c r="K2596" s="308" t="s">
        <v>2208</v>
      </c>
      <c r="L2596" s="308" t="s">
        <v>2208</v>
      </c>
      <c r="M2596" s="308" t="s">
        <v>2208</v>
      </c>
      <c r="N2596" s="308" t="s">
        <v>2208</v>
      </c>
      <c r="O2596" s="308" t="s">
        <v>2208</v>
      </c>
      <c r="P2596" s="308" t="s">
        <v>2208</v>
      </c>
      <c r="Q2596" s="308" t="s">
        <v>2208</v>
      </c>
      <c r="R2596" s="308" t="s">
        <v>2208</v>
      </c>
      <c r="S2596" s="308" t="s">
        <v>2208</v>
      </c>
      <c r="T2596" s="308" t="s">
        <v>2208</v>
      </c>
      <c r="U2596" s="308" t="s">
        <v>2208</v>
      </c>
      <c r="V2596" s="308" t="s">
        <v>2208</v>
      </c>
      <c r="W2596" s="308" t="s">
        <v>2208</v>
      </c>
      <c r="X2596" s="308" t="s">
        <v>2208</v>
      </c>
      <c r="Y2596" s="308" t="s">
        <v>2208</v>
      </c>
      <c r="Z2596" s="308" t="s">
        <v>2208</v>
      </c>
      <c r="AA2596" s="308" t="s">
        <v>2208</v>
      </c>
      <c r="AB2596" s="308" t="s">
        <v>2208</v>
      </c>
      <c r="AC2596" s="308" t="s">
        <v>2208</v>
      </c>
      <c r="AD2596" s="308" t="s">
        <v>2208</v>
      </c>
      <c r="AE2596" s="308" t="s">
        <v>2208</v>
      </c>
      <c r="AF2596" s="308" t="s">
        <v>2208</v>
      </c>
      <c r="AG2596" s="308" t="s">
        <v>2208</v>
      </c>
      <c r="AH2596" s="308" t="s">
        <v>2208</v>
      </c>
      <c r="AI2596" s="308" t="s">
        <v>2208</v>
      </c>
      <c r="AJ2596" s="308" t="s">
        <v>2208</v>
      </c>
      <c r="AK2596" s="308" t="s">
        <v>2208</v>
      </c>
    </row>
  </sheetData>
  <phoneticPr fontId="16" type="noConversion"/>
  <hyperlinks>
    <hyperlink ref="B1288" location="TabDef7" display="TabDef7" xr:uid="{00000000-0004-0000-1E00-000000000000}"/>
    <hyperlink ref="B1415" location="TabDef7" display="TabDef7" xr:uid="{00000000-0004-0000-1E00-000001000000}"/>
    <hyperlink ref="B1444" location="TabDef7" display="TabDef7" xr:uid="{00000000-0004-0000-1E00-000002000000}"/>
    <hyperlink ref="B1347" location="Tdef_GNI" display="Tdef_GNI" xr:uid="{00000000-0004-0000-1E00-000003000000}"/>
    <hyperlink ref="B1379" location="Tdef_GNI" display="Tdef_GNI" xr:uid="{00000000-0004-0000-1E00-000004000000}"/>
    <hyperlink ref="B1411" location="Tdef_GNI" display="Tdef_GNI" xr:uid="{00000000-0004-0000-1E00-000005000000}"/>
    <hyperlink ref="B1485" location="Tdef_01" display="Tdef_01" xr:uid="{00000000-0004-0000-1E00-000006000000}"/>
    <hyperlink ref="B1550" location="Tdef_02" display="Tdef_02" xr:uid="{00000000-0004-0000-1E00-000007000000}"/>
    <hyperlink ref="B1646" location="Tdef_03" display="Tdef_03" xr:uid="{00000000-0004-0000-1E00-000008000000}"/>
    <hyperlink ref="B3" location="Sys" display="Sys" xr:uid="{3D62347B-6717-4706-9B2F-A41740C237DE}"/>
    <hyperlink ref="B4" location="PR_Dept_Emp" display="PR_Dept_Emp" xr:uid="{33CB4F41-1023-4EE6-A84D-9BEAFDD49060}"/>
    <hyperlink ref="B5" location="PR_Dept_WB" display="PR_Dept_WB" xr:uid="{C3C7AEFD-A1EC-4F9E-AFF0-D46F8A857D30}"/>
    <hyperlink ref="B6" location="PR_Cofog_Emp" display="PR_Cofog_Emp" xr:uid="{204E137B-602B-444F-A29F-3E5D937716C7}"/>
    <hyperlink ref="B7" location="PR_Cofog_WB" display="PR_Cofog_WB" xr:uid="{BCA3283A-ED85-417D-9E3E-F5DEF5299C7D}"/>
    <hyperlink ref="B8" location="MB_Dcs" display="MB_Dcs" xr:uid="{C352865B-210E-4BC3-A91E-99EFE7294056}"/>
    <hyperlink ref="B9" location="MB_Fcs" display="MB_Fcs" xr:uid="{20C8D152-39CD-4747-A4FF-09294DF69A3B}"/>
    <hyperlink ref="B10" location="MB_Dep" display="MB_Dep" xr:uid="{CE53E718-D7F3-4877-9E5B-E1FA3C2DFE94}"/>
    <hyperlink ref="B11" location="MB_Lend" display="MB_Lend" xr:uid="{6758FC49-6529-4166-BD97-75B97C621DD4}"/>
    <hyperlink ref="B12" location="MB_int" display="MB_int" xr:uid="{353927D5-4155-41C1-90EC-2110EF99ED63}"/>
    <hyperlink ref="B13" location="MB_PL" display="MB_PL" xr:uid="{01401E3C-02D7-4C8C-8F40-6FB6B96CF5DA}"/>
    <hyperlink ref="B14" location="CPI_All" display="CPI_All" xr:uid="{453CE562-8D68-4E98-AA72-FD6D7C59F1B3}"/>
    <hyperlink ref="B15" location="CPI_Dom" display="CPI_Dom" xr:uid="{75BE259D-B2FC-4550-A503-47260374ACAD}"/>
    <hyperlink ref="B16" location="CPI_Imp" display="CPI_Imp" xr:uid="{1858E3C2-4A25-444C-BE49-EC5DAAAB970E}"/>
    <hyperlink ref="B17" location="Wgt_All" display="Wgt_All" xr:uid="{C12B1F97-57AF-4B3A-A87E-99112B860300}"/>
    <hyperlink ref="B18" location="Wgt_Dom" display="Wgt_Dom" xr:uid="{5897ECE1-629B-4513-981C-5EC9F3892B42}"/>
    <hyperlink ref="B19" location="Wgt_Imp" display="Wgt_Imp" xr:uid="{470A2DC3-3D26-4534-B38D-CC6AED32805F}"/>
    <hyperlink ref="B20" location="SS_Int" display="SS_Int" xr:uid="{EB31D09E-5FA2-4576-89AC-D76D3586A205}"/>
    <hyperlink ref="B21" location="SS_Ind" display="SS_Ind" xr:uid="{0D24FF5A-CC1A-4C64-B7C3-30A084314E93}"/>
    <hyperlink ref="B22" location="TrsmRev" display="TrsmRev" xr:uid="{9B11B683-8C34-4ADA-8D60-3B510D52E84A}"/>
    <hyperlink ref="B23" location="TrsmVA" display="TrsmVA" xr:uid="{4594B962-D95C-4CE2-9F9B-74C464151140}"/>
    <hyperlink ref="B24" location="TrsmEmp" display="TrsmEmp" xr:uid="{2F1047F1-1874-4C44-9B0D-1BDA0D7C27FC}"/>
    <hyperlink ref="B25" location="Vst_Ntly" display="Vst_Ntly" xr:uid="{3F925FD5-0F43-4A6C-A32F-AD2A1A2C2723}"/>
    <hyperlink ref="B26" location="Vst_Nght" display="Vst_Nght" xr:uid="{B205BF53-6F6A-4616-8063-5130384347E5}"/>
    <hyperlink ref="B27" location="Tb_VstOthers" display="Tb_VstOthers" xr:uid="{DE42E0E8-86F2-4EE6-83AD-0EF0A45AE5B0}"/>
    <hyperlink ref="B28" location="Tb_RmAvailandRte" display="Tb_RmAvailandRte" xr:uid="{92845826-60E8-4CBE-A1E9-B416A28A15E2}"/>
    <hyperlink ref="B29" location="Tb_HtlAveRte_Ntly" display="Tb_HtlAveRte_Ntly" xr:uid="{28648153-6A47-47E3-AF62-B9F0FB981778}"/>
    <hyperlink ref="B30" location="GDPPkpInd" display="GDPPkpInd" xr:uid="{4FD18916-FA2B-4A81-BF30-399732556580}"/>
    <hyperlink ref="B31" location="kp_Ext" display="kp_Ext" xr:uid="{738DA7B8-A0EF-4810-BF5A-37D2B9B11E5A}"/>
    <hyperlink ref="B32" location="kp_Ext1" display="kp_Ext1" xr:uid="{81C8DE14-7EB8-47A3-9FB7-CD2F8A327BEA}"/>
    <hyperlink ref="B33" location="GDPP_cv_Total" display="GDPP_cv_Total" xr:uid="{C4D16C5B-2B8E-45B5-B994-4482C98264BF}"/>
    <hyperlink ref="B34" location="GDPPcpInd" display="GDPPcpInd" xr:uid="{C179F25F-9A53-4E52-AEB2-362E4DA05F79}"/>
    <hyperlink ref="B35" location="GDPPkpInst" display="GDPPkpInst" xr:uid="{6BFC78D9-6C46-444E-8B7E-E856D366F8A1}"/>
    <hyperlink ref="B36" location="GDPPcpInst" display="GDPPcpInst" xr:uid="{AB4AC2F6-2634-4F4E-9DDC-4625DFDF3E0E}"/>
    <hyperlink ref="B37" location="GDPIcpSum" display="GDPIcpSum" xr:uid="{A7A3562F-C618-4A16-805D-1D9F813D7DEA}"/>
    <hyperlink ref="B38" location="GDPIcpDet" display="GDPIcpDet" xr:uid="{0A9789D9-8456-4A37-990E-CB03BF8EC9AC}"/>
    <hyperlink ref="B39" location="GNI" display="GNI" xr:uid="{A85C05F9-843B-4D75-8E11-A968E2DB977C}"/>
    <hyperlink ref="B40" location="GDPE_kp" display="GDPE_kp" xr:uid="{D6643391-81B8-43A1-A501-040BDAF532EB}"/>
    <hyperlink ref="B41" location="GDPE_cp" display="GDPE_cp" xr:uid="{AD497A1A-8785-4DC3-A29F-C45BA70B840F}"/>
    <hyperlink ref="B42" location="GDPE_kv" display="GDPE_kv" xr:uid="{DEB10EF6-5C34-4427-9BE3-CB699BBF261A}"/>
    <hyperlink ref="B43" location="HFCE" display="HFCE" xr:uid="{FD7A4FC9-7644-47A1-B8A9-F5C086D14218}"/>
    <hyperlink ref="B44" location="GFCE" display="GFCE" xr:uid="{B9F8B304-51B2-4785-8F53-4D17230307A3}"/>
    <hyperlink ref="B45" location="Imp_HS" display="Imp_HS" xr:uid="{90F4E694-CCDD-4B6E-8147-7BDA9EA80FF5}"/>
    <hyperlink ref="B46" location="Imp_BEC" display="Imp_BEC" xr:uid="{725C9E47-B301-4C88-96D2-C8923B23404D}"/>
    <hyperlink ref="B47" location="Imp_Origin" display="Imp_Origin" xr:uid="{CDECCDE5-38A4-4AD3-8415-7CCDA393A0C6}"/>
    <hyperlink ref="B48" location="Tb_BopSum" display="Tb_BopSum" xr:uid="{B0FEB4EA-C63B-44DF-AE36-9602A3FB4841}"/>
    <hyperlink ref="B49" location="Tb_BopDet" display="Tb_BopDet" xr:uid="{A262FFDB-B7A5-42ED-A2AD-8406457DD8F3}"/>
    <hyperlink ref="B50" location="Tb_IIP" display="Tb_IIP" xr:uid="{BBEF3E13-773D-4A9D-958B-4C9E70D8DF95}"/>
    <hyperlink ref="B51" location="Fisc" display="Fisc" xr:uid="{4CA1C8A7-AA86-4FFC-8E42-AC8E26046FBF}"/>
    <hyperlink ref="B52" location="Ggov_fisc" display="Ggov_fisc" xr:uid="{D8225F87-88AF-4D5E-A9F1-C80822E2C3E4}"/>
    <hyperlink ref="B53" location="Tb_ExtDebtTot" display="Tb_ExtDebtTot" xr:uid="{260E5189-833E-4023-BAB8-4D7FCC49B795}"/>
    <hyperlink ref="B54" location="TbExtDebtNGSOE" display="TbExtDebtNGSOE" xr:uid="{3D455091-2087-4C47-8D9C-94BFEA1C6003}"/>
    <hyperlink ref="B55" location="TbExtDebtNG_onlent" display="TbExtDebtNG_onlent" xr:uid="{753110D6-7D46-4422-B488-E169938B2646}"/>
    <hyperlink ref="B56" location="Tb_SOEonlent" display="Tb_SOEonlent" xr:uid="{53296F08-DEFB-4BCA-BD26-30DA32B8079A}"/>
    <hyperlink ref="B57" location="TbEDebtVarrate" display="TbEDebtVarrate" xr:uid="{63ED4D48-4C46-4C31-A0AF-028E7C7417B8}"/>
    <hyperlink ref="B58" location="Tb_Debt_Lend" display="Tb_Debt_Lend" xr:uid="{B6D10EA3-AF74-47F0-96D0-CF73BE03E854}"/>
    <hyperlink ref="B59" location="Tb_Debt_Bor" display="Tb_Debt_Bor" xr:uid="{64A4CF05-E766-40F4-974A-C18E1A51C109}"/>
    <hyperlink ref="B60" location="Tb_Debt_effBor" display="Tb_Debt_effBor" xr:uid="{D5C79797-A4EE-499C-94BA-226E00EED354}"/>
    <hyperlink ref="C3" location="TDef_Sys" display="TDef_Sys" xr:uid="{525EBDFA-B823-45C5-970D-CE5242D5E636}"/>
    <hyperlink ref="C4" location="TDef_PR_Dept" display="TDef_PR_Dept" xr:uid="{1231E477-6066-448F-A65D-8C31AEA9707D}"/>
    <hyperlink ref="C5" location="TDef_PR_Dept" display="TDef_PR_Dept" xr:uid="{90656D31-AA54-434D-9A68-69446663654F}"/>
    <hyperlink ref="C6" location="TDef_PR_Cofog" display="TDef_PR_Cofog" xr:uid="{21B44384-9577-4779-B5E4-42993FBBD566}"/>
    <hyperlink ref="C7" location="TDef_PR_Cofog" display="TDef_PR_Cofog" xr:uid="{629CFEE5-0507-4A14-B49E-93DC116F765F}"/>
    <hyperlink ref="C8" location="Tdef_MB_Dcs" display="Tdef_MB_Dcs" xr:uid="{5EC009FF-1096-45C7-86AA-26767780B541}"/>
    <hyperlink ref="C9" location="Tdef_MB_Dcs" display="Tdef_MB_Dcs" xr:uid="{C15610FD-68F0-4672-88D6-59DD473195FD}"/>
    <hyperlink ref="C10" location="Tdef_MB_Dep" display="Tdef_MB_Dep" xr:uid="{0B420803-8FB9-4A44-BC57-7386A77DF3B9}"/>
    <hyperlink ref="C11" location="Tdef_MB_Lend" display="Tdef_MB_Lend" xr:uid="{5261CC8A-1D6B-4903-A5FC-A4167335442F}"/>
    <hyperlink ref="C12" location="Tdef_MB_int" display="Tdef_MB_int" xr:uid="{FCC95B43-8C72-4D21-8065-D1A1F9049D47}"/>
    <hyperlink ref="C13" location="Tdef_MB_PL" display="Tdef_MB_PL" xr:uid="{4F391B9D-F235-4E21-9A37-5D239503743E}"/>
    <hyperlink ref="C14" location="Tdef_CPI" display="Tdef_CPI" xr:uid="{28B36776-7A21-4CA9-8C65-416C427E282B}"/>
    <hyperlink ref="C15" location="Tdef_CPIDom" display="Tdef_CPIDom" xr:uid="{2991158F-C90D-452C-8779-F00A22CEAFD6}"/>
    <hyperlink ref="C16" location="Tdef_CPIImp" display="Tdef_CPIImp" xr:uid="{EA6B7B55-1B29-47B7-AC08-AA75DF7E0803}"/>
    <hyperlink ref="C17" location="Tdef_Wgt_All" display="Tdef_Wgt_All" xr:uid="{0460780F-F800-4877-973C-70C73A882EB1}"/>
    <hyperlink ref="C18" location="Tdef_Wgt_Dom" display="Tdef_Wgt_Dom" xr:uid="{22D56B10-43E8-4DE4-98FD-1E41226383A1}"/>
    <hyperlink ref="C19" location="Tdef_Wgt_Imp" display="Tdef_Wgt_Imp" xr:uid="{403B699A-8071-4818-A0EF-CA6C6C9726B3}"/>
    <hyperlink ref="C20" location="Tdef_SS_inst" display="Tdef_SS_inst" xr:uid="{7314236C-3BBE-4892-BA1A-970EA3B590EC}"/>
    <hyperlink ref="C21" location="Tdef_SS_ind" display="Tdef_SS_ind" xr:uid="{575B3B86-CEDD-43AA-A50F-C63ABC09501C}"/>
    <hyperlink ref="C22" location="Tdef_Trsm1" display="Tdef_Trsm1" xr:uid="{31CE7A03-6951-481E-AF22-C60E2C18DD7E}"/>
    <hyperlink ref="C23" location="Tdef_Trsm2" display="Tdef_Trsm2" xr:uid="{6E9F2072-A749-4D09-ACE5-15338145EB03}"/>
    <hyperlink ref="C24" location="Tdef_Trsm3" display="Tdef_Trsm3" xr:uid="{51DA0E9A-6182-4A8B-90C5-B35CC6E4AD33}"/>
    <hyperlink ref="C25" location="Tdef_VstNtly" display="Tdef_VstNtly" xr:uid="{A3FAC48F-630F-4408-AEB6-B2A018071C82}"/>
    <hyperlink ref="C26" location="Tdef_VstNght" display="Tdef_VstNght" xr:uid="{18607B1F-83B6-4783-8678-9AC43D04112F}"/>
    <hyperlink ref="C27" location="Tdef_VstOthers" display="Tdef_VstOthers" xr:uid="{33752CEC-2F42-40B3-A1BE-7155D1E793C4}"/>
    <hyperlink ref="C28" location="Tdef_RmAvailandRte" display="Tdef_RmAvailandRte" xr:uid="{2C46AF0C-9D12-4FE7-84C4-0321EC2A4D41}"/>
    <hyperlink ref="C29" location="Tdef_HtlAveRmRte_Ntly" display="Tdef_HtlAveRmRte_Ntly" xr:uid="{C25D10E8-E782-4E69-BE16-73E8DD1BB1BD}"/>
    <hyperlink ref="C30" location="Tdef_GDPPkpInd" display="Tdef_GDPPkpInd" xr:uid="{F29AF089-16B3-4973-8B9E-08CE02B500C9}"/>
    <hyperlink ref="C31" location="Tdef_kp_Ext" display="Tdef_kp_Ext" xr:uid="{A225085A-FD34-4D45-948C-02DDB726A08D}"/>
    <hyperlink ref="C32" location="Tdef_kp_Ext" display="Tdef_kp_Ext" xr:uid="{ECBB419D-8DCA-45FC-9561-75F4D52C49BF}"/>
    <hyperlink ref="C33" location="Tdef_GDPPcv_Total" display="Tdef_GDPPcv_Total" xr:uid="{F235AC55-5E6C-4027-BB13-29686C404D73}"/>
    <hyperlink ref="C34" location="Tdef_GDPPcpInd" display="Tdef_GDPPcpInd" xr:uid="{8DD3DC8D-F825-4DE5-AAB9-995116F8C01C}"/>
    <hyperlink ref="C35" location="Tdef_GDPPkpInst" display="Tdef_GDPPkpInst" xr:uid="{31097E27-B6AF-42AA-B15C-1DF683A51A12}"/>
    <hyperlink ref="C36" location="Tdef_GDPPcpInst" display="Tdef_GDPPcpInst" xr:uid="{05BFA97F-B73C-44A5-8912-E7CC4D527EB1}"/>
    <hyperlink ref="C37" location="Tdef_GDPIcpSum" display="Tdef_GDPIcpSum" xr:uid="{974A00D9-7EC8-437D-BCD5-044897648B69}"/>
    <hyperlink ref="C38" location="Tdef_GDPIcpDet" display="Tdef_GDPIcpDet" xr:uid="{B5319EE6-4DEF-4BE3-A24B-D55FD913B985}"/>
    <hyperlink ref="C39" location="Tdef_GNI" display="Tdef_GNI" xr:uid="{32490D4F-173E-48AE-A014-B298D6E531E0}"/>
    <hyperlink ref="C40" location="Tdef_GDPE_kp" display="Tdef_GDPE_kp" xr:uid="{DC30FD9C-518C-46C5-AAAB-565450319707}"/>
    <hyperlink ref="C41" location="Tdef_GDPE_cp" display="Tdef_GDPE_cp" xr:uid="{3F2119E1-4089-412B-88E6-3F52EDAE541D}"/>
    <hyperlink ref="C42" location="Tdef_GDPE_kv" display="Tdef_GDPE_kv" xr:uid="{F0AE8FD7-3EE4-4DF9-AE18-CC67CFF0EDB8}"/>
    <hyperlink ref="C43" location="Tdef_HFCE" display="Tdef_HFCE" xr:uid="{99A6BE0F-6B88-4EC6-B24D-872037A49258}"/>
    <hyperlink ref="C44" location="Tdef_GFCE" display="Tdef_GFCE" xr:uid="{F00EE593-DC57-4B37-BFCC-0DAE2418F56A}"/>
    <hyperlink ref="C45" location="Tdef_ImpHS" display="Tdef_ImpHS" xr:uid="{C0E86509-F132-45B7-A22D-14290B401619}"/>
    <hyperlink ref="C46" location="Tdef_ImpBEC" display="Tdef_ImpBEC" xr:uid="{CB013E9C-8ADA-4E7D-8E56-32E4C1F2D323}"/>
    <hyperlink ref="C47" location="Tdef_ImpOrigin" display="Tdef_ImpOrigin" xr:uid="{6E03D4BA-52E7-45EE-AA1E-523F16EE0403}"/>
    <hyperlink ref="C48" location="Tdef_BopSum" display="Tdef_BopSum" xr:uid="{97845503-4CD2-4792-9992-00E1CBAF5D74}"/>
    <hyperlink ref="C49" location="Tdef_BopDet" display="Tdef_BopDet" xr:uid="{3BD8C4C4-73AB-4CF7-9006-C256831C34E9}"/>
    <hyperlink ref="C50" location="Tdef_IIP" display="Tdef_IIP" xr:uid="{2A7503CC-C6BC-4A50-ABDC-F50020E7A5D9}"/>
    <hyperlink ref="C51" location="TDef_Fisc" display="TDef_Fisc" xr:uid="{5E2D8ABF-DFCF-47BA-999F-CEC54DBCDF66}"/>
    <hyperlink ref="C52" location="TDef_Ggov" display="TDef_Ggov" xr:uid="{4FF97566-8DF7-412E-8699-1A837DF8FA56}"/>
    <hyperlink ref="C53" location="Tdef_ExtDebtTot" display="Tdef_ExtDebtTot" xr:uid="{B63B24D5-A214-40E6-961E-D475C5B41132}"/>
    <hyperlink ref="C54" location="Tdef_ExtDEbtNGSOE" display="Tdef_ExtDEbtNGSOE" xr:uid="{C4FB182A-AE4F-455F-80F4-3A1E8A3E3578}"/>
    <hyperlink ref="C55" location="Tdef_NG_onlent" display="Tdef_NG_onlent" xr:uid="{F7561835-9DD1-4848-9CDD-D89A421CAA7A}"/>
    <hyperlink ref="C56" location="Tdef_SOEonlent" display="Tdef_SOEonlent" xr:uid="{2FE27767-F126-42C5-A24A-FD8E79CE1D5F}"/>
    <hyperlink ref="C57" location="Tdef_EDebtVarrate" display="Tdef_EDebtVarrate" xr:uid="{CCBC1995-6E73-42D0-87C4-B9C505193712}"/>
    <hyperlink ref="C58" location="Tdef_ExtDebt3" display="Tdef_ExtDebt3" xr:uid="{E6C234D0-FBD7-468A-AF0D-9C20E308C72C}"/>
    <hyperlink ref="C59" location="Tdef_ExtDebt4" display="Tdef_ExtDebt4" xr:uid="{04DEF8CA-F0F1-4D86-AA74-89187BBFC8BA}"/>
    <hyperlink ref="C60" location="Tdef_ExtDebt5" display="Tdef_ExtDebt5" xr:uid="{D27E9611-7CC4-4019-BD01-F7D7829CAF4F}"/>
    <hyperlink ref="D3" location="DBDef_Sys" display="DBDef_Sys" xr:uid="{2E1BD6AA-C2E7-4D87-8C1A-005DB0FC8670}"/>
    <hyperlink ref="D4" location="DBDef_PR_Dept_E" display="DBDef_PR_Dept_E" xr:uid="{969DBA90-5FE8-4704-907A-B09261E2CDBA}"/>
    <hyperlink ref="D5" location="DBDef_PR_Dept_W" display="DBDef_PR_Dept_W" xr:uid="{94D2C1D7-BA6B-4336-9C6B-E709798E6F46}"/>
    <hyperlink ref="D6" location="DBDef_PR_Cofog_E" display="DBDef_PR_Cofog_E" xr:uid="{BF18E28B-5452-4F30-9598-154C563BB8FF}"/>
    <hyperlink ref="D7" location="DBDef_PR_Cofog_W" display="DBDef_PR_Cofog_W" xr:uid="{E4AA1800-4B63-47B4-95C0-3BB449DFC926}"/>
    <hyperlink ref="D8" location="DBDef_MB_Dcs" display="DBDef_MB_Dcs" xr:uid="{986EB43E-0A2A-4714-9ED8-DABB2E41D874}"/>
    <hyperlink ref="D9" location="DBDef_MB_Dcs" display="DBDef_MB_Dcs" xr:uid="{EAF47AF5-529A-4CC8-815C-C6E2767902E7}"/>
    <hyperlink ref="D10" location="DBDef_MB_Dep" display="DBDef_MB_Dep" xr:uid="{AF99F777-07C2-4780-B26C-A8126E21AC93}"/>
    <hyperlink ref="D11" location="DBDef_MB_Lend" display="DBDef_MB_Lend" xr:uid="{B1026FD2-44C1-41EF-8AF2-76B9DCC572F0}"/>
    <hyperlink ref="D12" location="DBDef_MB_int" display="DBDef_MB_int" xr:uid="{C797D0D5-367C-4FA5-9075-9F4F88B9392F}"/>
    <hyperlink ref="D13" location="DBDef_MB_PL" display="DBDef_MB_PL" xr:uid="{5D6F4D24-74A2-4B93-B505-DABA0BF8917E}"/>
    <hyperlink ref="D14" location="DBDef_CPI" display="DBDef_CPI" xr:uid="{4CF26216-5F26-44AB-9BDA-061A674B1571}"/>
    <hyperlink ref="D15" location="DBDef_CPI" display="DBDef_CPI" xr:uid="{B5E45E15-EE13-4E95-BD8D-DE6AD09EA0C5}"/>
    <hyperlink ref="D16" location="DBDef_CPI" display="DBDef_CPI" xr:uid="{A0A0CFCE-AD6A-449F-A43B-6086EC144A22}"/>
    <hyperlink ref="D17" location="DBDef_Wgt" display="DBDef_Wgt" xr:uid="{24399E21-DD45-46B3-9102-0E00654F60C5}"/>
    <hyperlink ref="D18" location="DBDef_Wgt" display="DBDef_Wgt" xr:uid="{5465C53D-171A-4CAD-9F82-2A828577CA0C}"/>
    <hyperlink ref="D19" location="DBDef_Wgt" display="DBDef_Wgt" xr:uid="{99FCADFE-34AA-4F62-B7CC-8E905E53ECB9}"/>
    <hyperlink ref="D20" location="DBDefStatTab" display="DBDefStatTab" xr:uid="{5FD83FDB-DD20-46D9-805C-234645CD5705}"/>
    <hyperlink ref="D21" location="DBDefStatTab" display="DBDefStatTab" xr:uid="{E31ADA55-C35C-42EB-92C4-7740FAB8071E}"/>
    <hyperlink ref="D22" location="DBDefStatTab" display="DBDefStatTab" xr:uid="{1B370C7F-5D53-4AD7-8189-BE7C4290FC10}"/>
    <hyperlink ref="D23" location="DBDefStatTab" display="DBDefStatTab" xr:uid="{D094119D-CDAF-4CA7-96D4-2CC285649232}"/>
    <hyperlink ref="D24" location="DBDefStatTab" display="DBDefStatTab" xr:uid="{F48A5317-3291-4D51-B929-B035E3359772}"/>
    <hyperlink ref="D25" location="DBDefStatTab" display="DBDefStatTab" xr:uid="{5EE758C8-F2F4-4313-8373-4F88303AB475}"/>
    <hyperlink ref="D26" location="DBDefStatTab" display="DBDefStatTab" xr:uid="{BE618D4D-81D0-4B9B-9060-763AD568B20C}"/>
    <hyperlink ref="D27" location="DBDefStatTab" display="DBDefStatTab" xr:uid="{E65F4BD0-AA75-4C55-B7EA-C432C6F5E83F}"/>
    <hyperlink ref="D28" location="DBDefStatTab" display="DBDefStatTab" xr:uid="{80699A1C-89D5-4981-AC86-461F16EC0FD1}"/>
    <hyperlink ref="D29" location="DBDefStatTab" display="DBDefStatTab" xr:uid="{878983D5-0BEF-4F0F-A1C9-59507872DC2D}"/>
    <hyperlink ref="D30" location="DBDef21" display="DBDef21" xr:uid="{15B78D88-5795-4B44-B926-A7763D661B74}"/>
    <hyperlink ref="D31" location="DBDef31" display="DBDef31" xr:uid="{90377252-91FC-4786-81FE-5AFD19829C83}"/>
    <hyperlink ref="D32" location="DBDef31" display="DBDef31" xr:uid="{BEFD8E7A-4F9E-4517-9FD9-79F5D05AC623}"/>
    <hyperlink ref="D33" location="DBDefStatTab2" display="DBDefStatTab2" xr:uid="{2A0D0197-847A-4E6F-997F-F46894E52DFF}"/>
    <hyperlink ref="D34" location="DBDefStatTab2" display="DBDefStatTab2" xr:uid="{916AE981-9029-4A47-936E-C53F54E0BE88}"/>
    <hyperlink ref="D35" location="DBDef22" display="DBDef22" xr:uid="{3AA5D713-B826-4DA6-9ACA-2F5FF73AEB42}"/>
    <hyperlink ref="D36" location="DBDefStatTab2" display="DBDefStatTab2" xr:uid="{A5C8D3DB-DDD7-4373-B296-67CC86947482}"/>
    <hyperlink ref="D37" location="DBDefStatTab2" display="DBDefStatTab2" xr:uid="{42CEC15E-4C55-496E-B47C-72608D26A1C7}"/>
    <hyperlink ref="D38" location="DBDefStatTab2" display="DBDefStatTab2" xr:uid="{98C864C9-CEC2-4134-827D-54CBE3420560}"/>
    <hyperlink ref="D39" location="DBDefStatTab" display="DBDefStatTab" xr:uid="{31632174-ABF0-4C1D-B017-35D8836BF430}"/>
    <hyperlink ref="D40" location="DBDefStatTab" display="DBDefStatTab" xr:uid="{1DF12B73-5CC9-48CB-89D8-8A7CB45A8108}"/>
    <hyperlink ref="D41" location="DBDefStatTab" display="DBDefStatTab" xr:uid="{22FA6475-BB5D-4C52-A8D8-DAECA3B3E950}"/>
    <hyperlink ref="D42" location="DBDefStatTab" display="DBDefStatTab" xr:uid="{46958A87-16D9-4F9B-B534-1313503E05D6}"/>
    <hyperlink ref="D43" location="DBDefStatTab" display="DBDefStatTab" xr:uid="{6404F443-9970-4D24-AA0D-D9C174DC513B}"/>
    <hyperlink ref="D44" location="DBDefStatTab" display="DBDefStatTab" xr:uid="{ECA40A1B-B562-4717-8A56-E2C2F0CF6BF4}"/>
    <hyperlink ref="D45" location="DBDef_ImpHS" display="DBDef_ImpHS" xr:uid="{87F8FD9B-9F6F-47A7-A0AE-7D61F623EAA4}"/>
    <hyperlink ref="D46" location="DBDef_ImpBEC" display="DBDef_ImpBEC" xr:uid="{53E36C3C-B6B1-4B50-B9E3-16BAD5687E3F}"/>
    <hyperlink ref="D47" location="DBDefStatTab" display="DBDefStatTab" xr:uid="{BBDA9D85-0E30-40B6-8D7F-BD91A3F43950}"/>
    <hyperlink ref="D48" location="DBDefStatTab" display="DBDefStatTab" xr:uid="{CBF876D1-40BB-49FC-B81E-84BD7737E0B6}"/>
    <hyperlink ref="D49" location="DBDefStatTab" display="DBDefStatTab" xr:uid="{E7605DCB-4CE8-4FAD-BC35-B1B78070450B}"/>
    <hyperlink ref="D50" location="DBDefStatTab" display="DBDefStatTab" xr:uid="{3ED25E95-8CF7-4834-8CB8-DA5BFDBDA4AE}"/>
    <hyperlink ref="D51" location="DBDef_Fisc" display="DBDef_Fisc" xr:uid="{347774B7-D84C-4188-BC1F-AC2269074ADB}"/>
    <hyperlink ref="D52" location="DBDef_Ggov" display="DBDef_Ggov" xr:uid="{B3942ADB-2DAF-4BEE-83A4-A8DC8EB44D2D}"/>
    <hyperlink ref="D53" location="DBDef_Debt2" display="DBDef_Debt2" xr:uid="{D90C763A-8977-46E6-A073-D7E3CAEC8DF6}"/>
    <hyperlink ref="D54" location="DBDef_Debt2" display="DBDef_Debt2" xr:uid="{242C3180-3B61-4002-98E2-F7E8FDD760BB}"/>
    <hyperlink ref="D55" location="DBDef_Debt2" display="DBDef_Debt2" xr:uid="{776206ED-5828-4547-8901-37560395CF24}"/>
    <hyperlink ref="D56" location="DBDef_Debt2" display="DBDef_Debt2" xr:uid="{2F673468-E471-4941-91E0-AC3E2BAC1616}"/>
    <hyperlink ref="D57" location="DBDef_Debt2" display="DBDef_Debt2" xr:uid="{7CA18CD2-3BFF-4E4C-AB9E-EC155E637A84}"/>
    <hyperlink ref="D58" location="DBDef_Debt6" display="DBDef_Debt6" xr:uid="{F32E1004-7ABB-4B78-9B55-EA110DBB6850}"/>
    <hyperlink ref="D59" location="DBDef_Debt7" display="DBDef_Debt7" xr:uid="{0A82FD74-03D3-4448-8E76-0A6E57AECC9A}"/>
    <hyperlink ref="D60" location="DBDef_Debt7" display="DBDef_Debt7" xr:uid="{2582CF7D-6C0E-4133-ACF4-84A105AB0CBF}"/>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1" tint="0.14999847407452621"/>
  </sheetPr>
  <dimension ref="A1:D14"/>
  <sheetViews>
    <sheetView workbookViewId="0">
      <selection activeCell="B15" sqref="B15"/>
    </sheetView>
  </sheetViews>
  <sheetFormatPr defaultColWidth="8.81640625" defaultRowHeight="12.5" x14ac:dyDescent="0.25"/>
  <sheetData>
    <row r="1" spans="1:4" x14ac:dyDescent="0.25">
      <c r="A1" t="s">
        <v>4168</v>
      </c>
      <c r="B1" t="s">
        <v>4169</v>
      </c>
      <c r="D1" t="b">
        <v>0</v>
      </c>
    </row>
    <row r="2" spans="1:4" x14ac:dyDescent="0.25">
      <c r="A2" t="s">
        <v>2205</v>
      </c>
      <c r="B2" t="s">
        <v>4170</v>
      </c>
    </row>
    <row r="3" spans="1:4" x14ac:dyDescent="0.25">
      <c r="A3" t="s">
        <v>2378</v>
      </c>
      <c r="B3" t="s">
        <v>4171</v>
      </c>
    </row>
    <row r="4" spans="1:4" x14ac:dyDescent="0.25">
      <c r="A4" t="s">
        <v>2212</v>
      </c>
      <c r="B4" t="s">
        <v>4172</v>
      </c>
    </row>
    <row r="5" spans="1:4" x14ac:dyDescent="0.25">
      <c r="A5" t="s">
        <v>2223</v>
      </c>
      <c r="B5" t="s">
        <v>4172</v>
      </c>
    </row>
    <row r="6" spans="1:4" x14ac:dyDescent="0.25">
      <c r="A6" t="s">
        <v>2230</v>
      </c>
      <c r="B6" t="s">
        <v>4172</v>
      </c>
    </row>
    <row r="7" spans="1:4" x14ac:dyDescent="0.25">
      <c r="A7" t="s">
        <v>2234</v>
      </c>
      <c r="B7" t="s">
        <v>4172</v>
      </c>
    </row>
    <row r="8" spans="1:4" x14ac:dyDescent="0.25">
      <c r="A8" t="s">
        <v>2237</v>
      </c>
      <c r="B8" t="s">
        <v>4173</v>
      </c>
    </row>
    <row r="9" spans="1:4" x14ac:dyDescent="0.25">
      <c r="A9" t="s">
        <v>2243</v>
      </c>
      <c r="B9" t="s">
        <v>4173</v>
      </c>
    </row>
    <row r="10" spans="1:4" x14ac:dyDescent="0.25">
      <c r="A10" t="s">
        <v>2246</v>
      </c>
      <c r="B10" t="s">
        <v>4173</v>
      </c>
    </row>
    <row r="11" spans="1:4" x14ac:dyDescent="0.25">
      <c r="A11" t="s">
        <v>2251</v>
      </c>
      <c r="B11" t="s">
        <v>4173</v>
      </c>
    </row>
    <row r="12" spans="1:4" x14ac:dyDescent="0.25">
      <c r="A12" t="s">
        <v>2256</v>
      </c>
      <c r="B12" t="s">
        <v>4173</v>
      </c>
    </row>
    <row r="13" spans="1:4" x14ac:dyDescent="0.25">
      <c r="A13" t="s">
        <v>2261</v>
      </c>
      <c r="B13" t="s">
        <v>4173</v>
      </c>
    </row>
    <row r="14" spans="1:4" x14ac:dyDescent="0.25">
      <c r="A14" s="152" t="s">
        <v>2307</v>
      </c>
      <c r="B14" s="152" t="s">
        <v>4174</v>
      </c>
    </row>
  </sheetData>
  <pageMargins left="0.7" right="0.7" top="0.75" bottom="0.75" header="0.3" footer="0.3"/>
  <pageSetup orientation="portrait" horizontalDpi="0" verticalDpi="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theme="1" tint="0.14999847407452621"/>
  </sheetPr>
  <dimension ref="A1:AI3"/>
  <sheetViews>
    <sheetView workbookViewId="0">
      <selection activeCell="B2" sqref="B2"/>
    </sheetView>
  </sheetViews>
  <sheetFormatPr defaultColWidth="8.81640625" defaultRowHeight="12.5" x14ac:dyDescent="0.25"/>
  <cols>
    <col min="1" max="1" width="15.453125" bestFit="1" customWidth="1"/>
  </cols>
  <sheetData>
    <row r="1" spans="1:35" s="121" customFormat="1" x14ac:dyDescent="0.25">
      <c r="A1" s="56"/>
      <c r="B1" s="422" t="s">
        <v>4175</v>
      </c>
    </row>
    <row r="2" spans="1:35" s="121" customFormat="1" x14ac:dyDescent="0.25">
      <c r="A2" s="56"/>
      <c r="B2" s="420" t="s">
        <v>4176</v>
      </c>
      <c r="C2" s="420" t="s">
        <v>4177</v>
      </c>
      <c r="D2" s="420" t="s">
        <v>4178</v>
      </c>
      <c r="E2" s="420" t="s">
        <v>4179</v>
      </c>
      <c r="F2" s="420" t="s">
        <v>4180</v>
      </c>
      <c r="G2" s="420" t="s">
        <v>4181</v>
      </c>
      <c r="H2" s="420" t="s">
        <v>4182</v>
      </c>
      <c r="I2" s="420" t="s">
        <v>4183</v>
      </c>
      <c r="J2" s="420" t="s">
        <v>4184</v>
      </c>
      <c r="K2" s="420" t="s">
        <v>4185</v>
      </c>
      <c r="L2" s="420" t="s">
        <v>4186</v>
      </c>
      <c r="M2" s="420" t="s">
        <v>4187</v>
      </c>
      <c r="N2" s="420" t="s">
        <v>4188</v>
      </c>
      <c r="O2" s="420" t="s">
        <v>4189</v>
      </c>
      <c r="P2" s="420" t="s">
        <v>4190</v>
      </c>
      <c r="Q2" s="420" t="s">
        <v>4191</v>
      </c>
      <c r="R2" s="420" t="s">
        <v>4192</v>
      </c>
      <c r="S2" s="420" t="s">
        <v>4193</v>
      </c>
      <c r="T2" s="420" t="s">
        <v>4194</v>
      </c>
      <c r="U2" s="420" t="s">
        <v>4195</v>
      </c>
      <c r="V2" s="420" t="s">
        <v>4196</v>
      </c>
      <c r="W2" s="420" t="s">
        <v>4197</v>
      </c>
      <c r="X2" s="420" t="s">
        <v>4198</v>
      </c>
      <c r="Y2" s="420" t="s">
        <v>4199</v>
      </c>
      <c r="Z2" s="420" t="s">
        <v>4200</v>
      </c>
      <c r="AA2" s="420" t="s">
        <v>4201</v>
      </c>
      <c r="AB2" s="420" t="s">
        <v>4202</v>
      </c>
      <c r="AC2" s="420" t="s">
        <v>4203</v>
      </c>
      <c r="AD2" s="420" t="s">
        <v>4204</v>
      </c>
      <c r="AE2" s="420" t="s">
        <v>4205</v>
      </c>
      <c r="AF2" s="420" t="s">
        <v>4206</v>
      </c>
      <c r="AG2" s="420" t="s">
        <v>4207</v>
      </c>
      <c r="AH2" s="420" t="s">
        <v>4208</v>
      </c>
      <c r="AI2" s="420" t="s">
        <v>4209</v>
      </c>
    </row>
    <row r="3" spans="1:35" s="121" customFormat="1" x14ac:dyDescent="0.25">
      <c r="A3" s="56" t="s">
        <v>4210</v>
      </c>
      <c r="B3" s="421" t="str">
        <f t="shared" ref="B3:AI3" si="0">IF($B1="short",RIGHT(B2,2),B2)</f>
        <v>00</v>
      </c>
      <c r="C3" s="421" t="str">
        <f t="shared" si="0"/>
        <v>01</v>
      </c>
      <c r="D3" s="421" t="str">
        <f t="shared" si="0"/>
        <v>02</v>
      </c>
      <c r="E3" s="421" t="str">
        <f t="shared" si="0"/>
        <v>03</v>
      </c>
      <c r="F3" s="421" t="str">
        <f t="shared" si="0"/>
        <v>04</v>
      </c>
      <c r="G3" s="421" t="str">
        <f t="shared" si="0"/>
        <v>05</v>
      </c>
      <c r="H3" s="421" t="str">
        <f t="shared" si="0"/>
        <v>06</v>
      </c>
      <c r="I3" s="421" t="str">
        <f t="shared" si="0"/>
        <v>07</v>
      </c>
      <c r="J3" s="421" t="str">
        <f t="shared" si="0"/>
        <v>08</v>
      </c>
      <c r="K3" s="421" t="str">
        <f t="shared" si="0"/>
        <v>09</v>
      </c>
      <c r="L3" s="421" t="str">
        <f t="shared" si="0"/>
        <v>10</v>
      </c>
      <c r="M3" s="421" t="str">
        <f t="shared" si="0"/>
        <v>11</v>
      </c>
      <c r="N3" s="421" t="str">
        <f t="shared" si="0"/>
        <v>12</v>
      </c>
      <c r="O3" s="421" t="str">
        <f t="shared" si="0"/>
        <v>13</v>
      </c>
      <c r="P3" s="421" t="str">
        <f t="shared" si="0"/>
        <v>14</v>
      </c>
      <c r="Q3" s="421" t="str">
        <f t="shared" si="0"/>
        <v>15</v>
      </c>
      <c r="R3" s="421" t="str">
        <f t="shared" si="0"/>
        <v>16</v>
      </c>
      <c r="S3" s="421" t="str">
        <f t="shared" si="0"/>
        <v>17</v>
      </c>
      <c r="T3" s="421" t="str">
        <f t="shared" si="0"/>
        <v>18</v>
      </c>
      <c r="U3" s="421" t="str">
        <f t="shared" si="0"/>
        <v>19</v>
      </c>
      <c r="V3" s="421" t="str">
        <f t="shared" si="0"/>
        <v>20</v>
      </c>
      <c r="W3" s="421" t="str">
        <f t="shared" si="0"/>
        <v>21</v>
      </c>
      <c r="X3" s="421" t="str">
        <f t="shared" si="0"/>
        <v>22</v>
      </c>
      <c r="Y3" s="421" t="str">
        <f t="shared" si="0"/>
        <v>23</v>
      </c>
      <c r="Z3" s="421" t="str">
        <f t="shared" si="0"/>
        <v>24</v>
      </c>
      <c r="AA3" s="421" t="str">
        <f t="shared" si="0"/>
        <v>25</v>
      </c>
      <c r="AB3" s="421" t="str">
        <f t="shared" si="0"/>
        <v>26</v>
      </c>
      <c r="AC3" s="421" t="str">
        <f t="shared" si="0"/>
        <v>27</v>
      </c>
      <c r="AD3" s="421" t="str">
        <f t="shared" si="0"/>
        <v>28</v>
      </c>
      <c r="AE3" s="421" t="str">
        <f t="shared" si="0"/>
        <v>29</v>
      </c>
      <c r="AF3" s="421" t="str">
        <f t="shared" si="0"/>
        <v>30</v>
      </c>
      <c r="AG3" s="421" t="str">
        <f t="shared" si="0"/>
        <v>31</v>
      </c>
      <c r="AH3" s="421" t="str">
        <f t="shared" si="0"/>
        <v>32</v>
      </c>
      <c r="AI3" s="421" t="str">
        <f t="shared" si="0"/>
        <v>33</v>
      </c>
    </row>
  </sheetData>
  <pageMargins left="0.7" right="0.7" top="0.75" bottom="0.75" header="0.3" footer="0.3"/>
  <pageSetup orientation="portrait" horizontalDpi="0" verticalDpi="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4" tint="0.59999389629810485"/>
  </sheetPr>
  <dimension ref="A1:U39"/>
  <sheetViews>
    <sheetView view="pageBreakPreview" zoomScale="90" zoomScaleNormal="80" zoomScaleSheetLayoutView="90" workbookViewId="0">
      <selection activeCell="A2" sqref="A2"/>
    </sheetView>
  </sheetViews>
  <sheetFormatPr defaultColWidth="8.81640625" defaultRowHeight="12.5" x14ac:dyDescent="0.25"/>
  <cols>
    <col min="1" max="1" width="10.453125" bestFit="1" customWidth="1"/>
    <col min="5" max="5" width="9.453125" bestFit="1" customWidth="1"/>
  </cols>
  <sheetData>
    <row r="1" spans="1:14" s="14" customFormat="1" ht="25.4" customHeight="1" x14ac:dyDescent="0.25">
      <c r="A1" s="39" t="str">
        <f>Index!A5</f>
        <v>Table 1a    Palau population by citizenship, percent of population and growth, 1986-2020</v>
      </c>
      <c r="B1" s="39"/>
    </row>
    <row r="2" spans="1:14" ht="20.25" customHeight="1" x14ac:dyDescent="0.25">
      <c r="A2" s="783"/>
      <c r="B2" s="941" t="s">
        <v>51</v>
      </c>
      <c r="C2" s="942"/>
      <c r="D2" s="942"/>
      <c r="E2" s="943"/>
      <c r="F2" s="947" t="s">
        <v>199</v>
      </c>
      <c r="G2" s="948"/>
      <c r="H2" s="949"/>
      <c r="I2" s="944" t="s">
        <v>200</v>
      </c>
      <c r="J2" s="945"/>
      <c r="K2" s="945"/>
      <c r="L2" s="946"/>
    </row>
    <row r="3" spans="1:14" s="4" customFormat="1" ht="20.25" customHeight="1" x14ac:dyDescent="0.25">
      <c r="A3" s="144"/>
      <c r="B3" s="789" t="s">
        <v>201</v>
      </c>
      <c r="C3" s="790" t="s">
        <v>202</v>
      </c>
      <c r="D3" s="790" t="s">
        <v>203</v>
      </c>
      <c r="E3" s="791" t="s">
        <v>93</v>
      </c>
      <c r="F3" s="600" t="s">
        <v>202</v>
      </c>
      <c r="G3" s="600" t="s">
        <v>203</v>
      </c>
      <c r="H3" s="6" t="s">
        <v>93</v>
      </c>
      <c r="I3" s="89" t="s">
        <v>201</v>
      </c>
      <c r="J3" s="600" t="s">
        <v>202</v>
      </c>
      <c r="K3" s="600" t="s">
        <v>203</v>
      </c>
      <c r="L3" s="6" t="s">
        <v>93</v>
      </c>
    </row>
    <row r="4" spans="1:14" ht="20.25" customHeight="1" x14ac:dyDescent="0.25">
      <c r="A4" s="784">
        <v>1986</v>
      </c>
      <c r="B4" s="2">
        <v>13873</v>
      </c>
      <c r="C4" s="2">
        <v>12323</v>
      </c>
      <c r="D4" s="2">
        <v>517</v>
      </c>
      <c r="E4" s="9">
        <v>1033</v>
      </c>
      <c r="F4" s="597">
        <f t="shared" ref="F4:F7" si="0">C4/B4</f>
        <v>0.88827218337778413</v>
      </c>
      <c r="G4" s="597">
        <f t="shared" ref="G4:G7" si="1">D4/B4</f>
        <v>3.726663302818424E-2</v>
      </c>
      <c r="H4" s="11">
        <f t="shared" ref="H4:H7" si="2">E4/B4</f>
        <v>7.4461183594031574E-2</v>
      </c>
      <c r="I4" s="596">
        <f>LN(B4/12116)/6</f>
        <v>2.2569601988932941E-2</v>
      </c>
      <c r="L4" s="601"/>
      <c r="M4" s="163"/>
      <c r="N4" s="4"/>
    </row>
    <row r="5" spans="1:14" x14ac:dyDescent="0.25">
      <c r="A5" s="785">
        <v>1990</v>
      </c>
      <c r="B5" s="2">
        <v>15122</v>
      </c>
      <c r="C5" s="2">
        <v>12575</v>
      </c>
      <c r="D5" s="2">
        <v>1477</v>
      </c>
      <c r="E5" s="10">
        <v>1070</v>
      </c>
      <c r="F5" s="596">
        <f t="shared" si="0"/>
        <v>0.83156989816161886</v>
      </c>
      <c r="G5" s="597">
        <f t="shared" si="1"/>
        <v>9.7672265573336858E-2</v>
      </c>
      <c r="H5" s="12">
        <f t="shared" si="2"/>
        <v>7.075783626504431E-2</v>
      </c>
      <c r="I5" s="596">
        <f>LN(B5/B4)/4</f>
        <v>2.1551533009372393E-2</v>
      </c>
      <c r="J5" s="597">
        <f t="shared" ref="J5:L8" si="3">LN(C5/C4)/5</f>
        <v>4.0486562059633743E-3</v>
      </c>
      <c r="K5" s="597">
        <f t="shared" si="3"/>
        <v>0.20994508160459016</v>
      </c>
      <c r="L5" s="12">
        <f t="shared" si="3"/>
        <v>7.0382916672626656E-3</v>
      </c>
      <c r="M5" s="163"/>
      <c r="N5" s="4"/>
    </row>
    <row r="6" spans="1:14" x14ac:dyDescent="0.25">
      <c r="A6" s="785">
        <v>1995</v>
      </c>
      <c r="B6" s="2">
        <v>17225</v>
      </c>
      <c r="C6" s="2">
        <v>12508</v>
      </c>
      <c r="D6" s="2">
        <v>2758</v>
      </c>
      <c r="E6" s="10">
        <v>1959</v>
      </c>
      <c r="F6" s="596">
        <f t="shared" si="0"/>
        <v>0.72615384615384615</v>
      </c>
      <c r="G6" s="597">
        <f t="shared" si="1"/>
        <v>0.16011611030478956</v>
      </c>
      <c r="H6" s="12">
        <f t="shared" si="2"/>
        <v>0.11373004354136429</v>
      </c>
      <c r="I6" s="596">
        <f>LN(B6/B5)/5</f>
        <v>2.6042235952728809E-2</v>
      </c>
      <c r="J6" s="597">
        <f t="shared" si="3"/>
        <v>-1.0684552780416035E-3</v>
      </c>
      <c r="K6" s="597">
        <f t="shared" si="3"/>
        <v>0.12489855516437347</v>
      </c>
      <c r="L6" s="12">
        <f t="shared" si="3"/>
        <v>0.12095509809771779</v>
      </c>
      <c r="M6" s="163"/>
      <c r="N6" s="4"/>
    </row>
    <row r="7" spans="1:14" x14ac:dyDescent="0.25">
      <c r="A7" s="785">
        <v>2000</v>
      </c>
      <c r="B7" s="2">
        <v>19129</v>
      </c>
      <c r="C7" s="2">
        <v>13364</v>
      </c>
      <c r="D7" s="2">
        <v>2922</v>
      </c>
      <c r="E7" s="10">
        <v>2843</v>
      </c>
      <c r="F7" s="596">
        <f t="shared" si="0"/>
        <v>0.69862512415703903</v>
      </c>
      <c r="G7" s="597">
        <f t="shared" si="1"/>
        <v>0.15275236551832297</v>
      </c>
      <c r="H7" s="12">
        <f t="shared" si="2"/>
        <v>0.148622510324638</v>
      </c>
      <c r="I7" s="596">
        <f>LN(B7/B6)/5</f>
        <v>2.0968738254158854E-2</v>
      </c>
      <c r="J7" s="597">
        <f t="shared" si="3"/>
        <v>1.3239216979783048E-2</v>
      </c>
      <c r="K7" s="597">
        <f t="shared" si="3"/>
        <v>1.1552506791479544E-2</v>
      </c>
      <c r="L7" s="12">
        <f t="shared" si="3"/>
        <v>7.4485138741291798E-2</v>
      </c>
      <c r="M7" s="163"/>
      <c r="N7" s="4"/>
    </row>
    <row r="8" spans="1:14" x14ac:dyDescent="0.25">
      <c r="A8" s="785">
        <v>2005</v>
      </c>
      <c r="B8" s="2">
        <v>19907</v>
      </c>
      <c r="C8" s="2">
        <v>14438</v>
      </c>
      <c r="D8" s="2">
        <v>3253</v>
      </c>
      <c r="E8" s="10">
        <v>2216</v>
      </c>
      <c r="F8" s="596">
        <f>C8/B8</f>
        <v>0.7252725172050033</v>
      </c>
      <c r="G8" s="597">
        <f>D8/B8</f>
        <v>0.16340985582960768</v>
      </c>
      <c r="H8" s="12">
        <f>E8/B8</f>
        <v>0.11131762696538906</v>
      </c>
      <c r="I8" s="596">
        <f>LN(B8/B7)/5</f>
        <v>7.9731841002559506E-3</v>
      </c>
      <c r="J8" s="597">
        <f t="shared" si="3"/>
        <v>1.5459819044491821E-2</v>
      </c>
      <c r="K8" s="597">
        <f t="shared" si="3"/>
        <v>2.1461866832541344E-2</v>
      </c>
      <c r="L8" s="12">
        <f t="shared" si="3"/>
        <v>-4.9831212756765067E-2</v>
      </c>
      <c r="M8" s="163"/>
      <c r="N8" s="4"/>
    </row>
    <row r="9" spans="1:14" x14ac:dyDescent="0.25">
      <c r="A9" s="785">
        <v>2012</v>
      </c>
      <c r="B9" s="2">
        <v>17445</v>
      </c>
      <c r="C9" s="2">
        <v>12814</v>
      </c>
      <c r="D9" s="2">
        <v>2788</v>
      </c>
      <c r="E9" s="10">
        <v>1843</v>
      </c>
      <c r="F9" s="596">
        <v>0.7345371166523359</v>
      </c>
      <c r="G9" s="597">
        <v>0.15981656635139008</v>
      </c>
      <c r="H9" s="12">
        <v>0.105646316996274</v>
      </c>
      <c r="I9" s="596">
        <v>-1.8859764861865559E-2</v>
      </c>
      <c r="J9" s="597">
        <v>-1.7046470928591354E-2</v>
      </c>
      <c r="K9" s="597">
        <v>-2.2036164941848142E-2</v>
      </c>
      <c r="L9" s="12">
        <v>-2.6329870028193012E-2</v>
      </c>
      <c r="M9" s="163"/>
      <c r="N9" s="4"/>
    </row>
    <row r="10" spans="1:14" x14ac:dyDescent="0.25">
      <c r="A10" s="785">
        <v>2015</v>
      </c>
      <c r="B10" s="2">
        <v>17661</v>
      </c>
      <c r="C10" s="2">
        <v>12899</v>
      </c>
      <c r="D10" s="2">
        <v>2701</v>
      </c>
      <c r="E10" s="10">
        <v>2070</v>
      </c>
      <c r="F10" s="596">
        <f>C10/B10</f>
        <v>0.73036634392163524</v>
      </c>
      <c r="G10" s="597">
        <f>D10/B10</f>
        <v>0.15293584734726232</v>
      </c>
      <c r="H10" s="12">
        <f>E10/B10</f>
        <v>0.11720740614914217</v>
      </c>
      <c r="I10" s="596">
        <f>LN(B10/B8)/7</f>
        <v>-1.7101801422508917E-2</v>
      </c>
      <c r="J10" s="597">
        <f t="shared" ref="J10:L10" si="4">LN(C10/C8)/7</f>
        <v>-1.6101975819138612E-2</v>
      </c>
      <c r="K10" s="597">
        <f t="shared" si="4"/>
        <v>-2.6565081811533695E-2</v>
      </c>
      <c r="L10" s="12">
        <f t="shared" si="4"/>
        <v>-9.7364516582513893E-3</v>
      </c>
      <c r="M10" s="163"/>
      <c r="N10" s="4"/>
    </row>
    <row r="11" spans="1:14" s="4" customFormat="1" ht="20.25" customHeight="1" x14ac:dyDescent="0.25">
      <c r="A11" s="786">
        <v>2020</v>
      </c>
      <c r="B11" s="787">
        <v>17614</v>
      </c>
      <c r="C11" s="787">
        <v>12436</v>
      </c>
      <c r="D11" s="787">
        <v>3211</v>
      </c>
      <c r="E11" s="236">
        <f>B11-C11-D11</f>
        <v>1967</v>
      </c>
      <c r="F11" s="598">
        <f>C11/B11</f>
        <v>0.70602929487907351</v>
      </c>
      <c r="G11" s="599">
        <f>D11/B11</f>
        <v>0.18229817190870898</v>
      </c>
      <c r="H11" s="13">
        <f>E11/B11</f>
        <v>0.11167253321221755</v>
      </c>
      <c r="I11" s="598">
        <f>LN(B11/B9)/7</f>
        <v>1.3772808206471922E-3</v>
      </c>
      <c r="J11" s="599">
        <f t="shared" ref="J11" si="5">LN(C11/C9)/7</f>
        <v>-4.2775472886174863E-3</v>
      </c>
      <c r="K11" s="599">
        <f t="shared" ref="K11" si="6">LN(D11/D9)/7</f>
        <v>2.0179703172728474E-2</v>
      </c>
      <c r="L11" s="13">
        <f t="shared" ref="L11" si="7">LN(E11/E9)/7</f>
        <v>9.3021229598908208E-3</v>
      </c>
      <c r="M11" s="163"/>
    </row>
    <row r="12" spans="1:14" ht="20.25" customHeight="1" x14ac:dyDescent="0.25">
      <c r="A12" s="152" t="s">
        <v>204</v>
      </c>
      <c r="B12" s="152" t="s">
        <v>205</v>
      </c>
      <c r="M12" s="4"/>
      <c r="N12" s="4"/>
    </row>
    <row r="15" spans="1:14" s="8" customFormat="1" ht="20.25" customHeight="1" x14ac:dyDescent="0.35">
      <c r="A15" s="8" t="str">
        <f>Index!A6</f>
        <v>Table 1b    Palau working age population, economically active, and not economically active, 2000, 2005 and 2020</v>
      </c>
    </row>
    <row r="16" spans="1:14" s="14" customFormat="1" ht="25.4" customHeight="1" x14ac:dyDescent="0.25">
      <c r="A16" s="770"/>
      <c r="B16" s="771"/>
      <c r="C16" s="771"/>
      <c r="D16" s="772"/>
      <c r="E16" s="775" t="s">
        <v>206</v>
      </c>
      <c r="F16" s="776"/>
      <c r="G16" s="776"/>
      <c r="H16" s="776"/>
      <c r="I16" s="777"/>
      <c r="J16" s="775" t="s">
        <v>207</v>
      </c>
      <c r="K16" s="776"/>
      <c r="L16" s="776"/>
      <c r="M16" s="776"/>
      <c r="N16" s="777"/>
    </row>
    <row r="17" spans="1:21" s="14" customFormat="1" ht="25.4" customHeight="1" x14ac:dyDescent="0.25">
      <c r="A17" s="773"/>
      <c r="B17" s="774"/>
      <c r="C17" s="774"/>
      <c r="D17" s="17"/>
      <c r="E17" s="18">
        <v>2000</v>
      </c>
      <c r="F17" s="7">
        <v>2005</v>
      </c>
      <c r="G17" s="7">
        <v>2012</v>
      </c>
      <c r="H17" s="7">
        <v>2015</v>
      </c>
      <c r="I17" s="19">
        <v>2020</v>
      </c>
      <c r="J17" s="18">
        <v>2000</v>
      </c>
      <c r="K17" s="7">
        <v>2005</v>
      </c>
      <c r="L17" s="7">
        <v>2012</v>
      </c>
      <c r="M17" s="7">
        <v>2015</v>
      </c>
      <c r="N17" s="19">
        <v>2020</v>
      </c>
    </row>
    <row r="18" spans="1:21" ht="20.25" customHeight="1" x14ac:dyDescent="0.25">
      <c r="A18" s="21" t="s">
        <v>208</v>
      </c>
      <c r="D18" s="601"/>
      <c r="E18" s="234">
        <v>14241</v>
      </c>
      <c r="F18" s="235">
        <v>14755</v>
      </c>
      <c r="G18" s="235">
        <v>13927</v>
      </c>
      <c r="H18" s="235">
        <v>13823</v>
      </c>
      <c r="I18" s="9">
        <v>13576</v>
      </c>
      <c r="J18" s="2"/>
      <c r="K18" s="5"/>
      <c r="L18" s="5"/>
      <c r="M18" s="5"/>
      <c r="N18" s="49"/>
      <c r="O18" s="46"/>
      <c r="P18" s="46"/>
      <c r="Q18" s="46"/>
      <c r="R18" s="46"/>
      <c r="S18" s="46"/>
      <c r="T18" s="46"/>
      <c r="U18" s="46"/>
    </row>
    <row r="19" spans="1:21" x14ac:dyDescent="0.25">
      <c r="A19" s="778" t="s">
        <v>209</v>
      </c>
      <c r="D19" s="601"/>
      <c r="E19" s="20">
        <v>9607</v>
      </c>
      <c r="F19" s="2">
        <v>10203</v>
      </c>
      <c r="G19" s="2">
        <v>9480</v>
      </c>
      <c r="H19" s="2">
        <v>10693</v>
      </c>
      <c r="I19" s="10">
        <v>10782</v>
      </c>
      <c r="J19" s="3">
        <f t="shared" ref="J19:L21" si="8">E19/E18</f>
        <v>0.67460150270346186</v>
      </c>
      <c r="K19" s="3">
        <f t="shared" si="8"/>
        <v>0.69149440867502543</v>
      </c>
      <c r="L19" s="3">
        <f t="shared" si="8"/>
        <v>0.68069218065627912</v>
      </c>
      <c r="M19" s="3">
        <f t="shared" ref="M19:N21" si="9">H19/H18</f>
        <v>0.77356579613687337</v>
      </c>
      <c r="N19" s="12">
        <f t="shared" si="9"/>
        <v>0.79419563936358284</v>
      </c>
      <c r="O19" s="46"/>
      <c r="P19" s="46"/>
      <c r="Q19" s="46"/>
      <c r="R19" s="46"/>
      <c r="S19" s="46"/>
      <c r="T19" s="46"/>
      <c r="U19" s="46"/>
    </row>
    <row r="20" spans="1:21" x14ac:dyDescent="0.25">
      <c r="A20" s="779" t="s">
        <v>210</v>
      </c>
      <c r="D20" s="601"/>
      <c r="E20" s="20">
        <v>9383</v>
      </c>
      <c r="F20" s="2">
        <v>9777</v>
      </c>
      <c r="G20" s="2">
        <v>9089</v>
      </c>
      <c r="H20" s="2">
        <v>8744</v>
      </c>
      <c r="I20" s="10">
        <f>SUM(I21:I24)</f>
        <v>9330</v>
      </c>
      <c r="J20" s="3">
        <f t="shared" si="8"/>
        <v>0.97668366815863428</v>
      </c>
      <c r="K20" s="3">
        <f t="shared" si="8"/>
        <v>0.95824757424286977</v>
      </c>
      <c r="L20" s="3">
        <f t="shared" si="8"/>
        <v>0.95875527426160334</v>
      </c>
      <c r="M20" s="3">
        <f t="shared" si="9"/>
        <v>0.81773122603572435</v>
      </c>
      <c r="N20" s="12">
        <f t="shared" si="9"/>
        <v>0.86533110740122421</v>
      </c>
      <c r="O20" s="46"/>
      <c r="P20" s="46"/>
      <c r="Q20" s="46"/>
      <c r="R20" s="46"/>
      <c r="S20" s="46"/>
      <c r="T20" s="46"/>
      <c r="U20" s="46"/>
    </row>
    <row r="21" spans="1:21" x14ac:dyDescent="0.25">
      <c r="A21" s="780" t="s">
        <v>211</v>
      </c>
      <c r="D21" s="601"/>
      <c r="E21" s="20">
        <v>2745</v>
      </c>
      <c r="F21" s="2">
        <v>3388</v>
      </c>
      <c r="G21" s="2">
        <v>3127</v>
      </c>
      <c r="H21" s="2">
        <v>3274</v>
      </c>
      <c r="I21" s="10">
        <v>3759</v>
      </c>
      <c r="J21" s="3">
        <f t="shared" si="8"/>
        <v>0.29255035702866888</v>
      </c>
      <c r="K21" s="3">
        <f t="shared" si="8"/>
        <v>0.34652756469264601</v>
      </c>
      <c r="L21" s="3">
        <f t="shared" si="8"/>
        <v>0.3440422488722632</v>
      </c>
      <c r="M21" s="3">
        <f t="shared" si="9"/>
        <v>0.37442817932296429</v>
      </c>
      <c r="N21" s="150">
        <f t="shared" si="9"/>
        <v>0.40289389067524117</v>
      </c>
      <c r="O21" s="47"/>
      <c r="P21" s="47"/>
      <c r="Q21" s="47"/>
      <c r="R21" s="47"/>
      <c r="S21" s="47"/>
      <c r="T21" s="47"/>
      <c r="U21" s="47"/>
    </row>
    <row r="22" spans="1:21" x14ac:dyDescent="0.25">
      <c r="A22" s="780" t="s">
        <v>212</v>
      </c>
      <c r="D22" s="601"/>
      <c r="E22" s="20">
        <v>6500</v>
      </c>
      <c r="F22" s="2">
        <v>5849</v>
      </c>
      <c r="G22" s="2">
        <v>5072</v>
      </c>
      <c r="H22" s="2">
        <v>5128</v>
      </c>
      <c r="I22" s="10">
        <v>5031</v>
      </c>
      <c r="J22" s="3">
        <f>E22/E20</f>
        <v>0.69274219332835985</v>
      </c>
      <c r="K22" s="3">
        <f>F22/F20</f>
        <v>0.59824076915209168</v>
      </c>
      <c r="L22" s="3">
        <f>G22/G20</f>
        <v>0.55803718780944001</v>
      </c>
      <c r="M22" s="3">
        <f>H22/H20</f>
        <v>0.5864592863677951</v>
      </c>
      <c r="N22" s="12">
        <f>I22/I20</f>
        <v>0.5392282958199357</v>
      </c>
      <c r="O22" s="46"/>
      <c r="P22" s="46"/>
      <c r="Q22" s="46"/>
      <c r="R22" s="46"/>
      <c r="S22" s="46"/>
      <c r="T22" s="46"/>
      <c r="U22" s="46"/>
    </row>
    <row r="23" spans="1:21" x14ac:dyDescent="0.25">
      <c r="A23" s="780" t="s">
        <v>213</v>
      </c>
      <c r="D23" s="601"/>
      <c r="E23" s="21">
        <v>99</v>
      </c>
      <c r="F23" s="2">
        <v>529</v>
      </c>
      <c r="G23" s="2">
        <v>712</v>
      </c>
      <c r="H23" s="2">
        <v>303</v>
      </c>
      <c r="I23" s="10">
        <f>336+174</f>
        <v>510</v>
      </c>
      <c r="J23" s="3">
        <f>E23/E20</f>
        <v>1.0550996483001172E-2</v>
      </c>
      <c r="K23" s="3">
        <f>F23/F20</f>
        <v>5.4106576659507008E-2</v>
      </c>
      <c r="L23" s="3">
        <f>G23/G20</f>
        <v>7.8336450654637471E-2</v>
      </c>
      <c r="M23" s="3">
        <f>H23/H20</f>
        <v>3.4652333028362306E-2</v>
      </c>
      <c r="N23" s="12">
        <f>I23/I20</f>
        <v>5.4662379421221867E-2</v>
      </c>
      <c r="O23" s="46"/>
      <c r="P23" s="46"/>
      <c r="Q23" s="46"/>
      <c r="R23" s="46"/>
      <c r="S23" s="46"/>
      <c r="T23" s="46"/>
      <c r="U23" s="46"/>
    </row>
    <row r="24" spans="1:21" x14ac:dyDescent="0.25">
      <c r="A24" s="780" t="s">
        <v>214</v>
      </c>
      <c r="D24" s="601"/>
      <c r="E24" s="21">
        <v>39</v>
      </c>
      <c r="F24" s="2">
        <v>11</v>
      </c>
      <c r="G24" s="2">
        <v>178</v>
      </c>
      <c r="H24" s="2">
        <v>39</v>
      </c>
      <c r="I24" s="10">
        <v>30</v>
      </c>
      <c r="J24" s="3">
        <f>E24/E20</f>
        <v>4.1564531599701587E-3</v>
      </c>
      <c r="K24" s="3">
        <f>F24/F20</f>
        <v>1.1250894957553442E-3</v>
      </c>
      <c r="L24" s="3">
        <f>G24/G20</f>
        <v>1.9584112663659368E-2</v>
      </c>
      <c r="M24" s="3">
        <f>H24/H20</f>
        <v>4.4602012808783167E-3</v>
      </c>
      <c r="N24" s="12">
        <f>I24/I20</f>
        <v>3.2154340836012861E-3</v>
      </c>
      <c r="O24" s="46"/>
      <c r="P24" s="46"/>
      <c r="Q24" s="46"/>
      <c r="R24" s="46"/>
      <c r="S24" s="46"/>
      <c r="T24" s="46"/>
      <c r="U24" s="46"/>
    </row>
    <row r="25" spans="1:21" ht="14.5" x14ac:dyDescent="0.25">
      <c r="A25" s="792" t="s">
        <v>215</v>
      </c>
      <c r="D25" s="601"/>
      <c r="E25" s="143">
        <v>224</v>
      </c>
      <c r="F25" s="2">
        <v>426</v>
      </c>
      <c r="G25" s="2">
        <v>391</v>
      </c>
      <c r="H25" s="2">
        <v>177</v>
      </c>
      <c r="I25" s="602" t="s">
        <v>216</v>
      </c>
      <c r="J25" s="233">
        <f>E25/E19</f>
        <v>2.3316331841365671E-2</v>
      </c>
      <c r="K25" s="3">
        <f>F25/F19</f>
        <v>4.1752425757130257E-2</v>
      </c>
      <c r="L25" s="3">
        <f>G25/G19</f>
        <v>4.1244725738396625E-2</v>
      </c>
      <c r="M25" s="3">
        <f>H25/H19</f>
        <v>1.6552885064995793E-2</v>
      </c>
      <c r="N25" s="603" t="s">
        <v>216</v>
      </c>
      <c r="O25" s="46"/>
      <c r="P25" s="46"/>
      <c r="Q25" s="46"/>
      <c r="R25" s="46"/>
      <c r="S25" s="46"/>
      <c r="T25" s="46"/>
      <c r="U25" s="46"/>
    </row>
    <row r="26" spans="1:21" s="4" customFormat="1" ht="20.25" customHeight="1" x14ac:dyDescent="0.25">
      <c r="A26" s="781" t="s">
        <v>217</v>
      </c>
      <c r="B26" s="386"/>
      <c r="C26" s="386"/>
      <c r="D26" s="782"/>
      <c r="E26" s="144">
        <v>4634</v>
      </c>
      <c r="F26" s="787">
        <v>4552</v>
      </c>
      <c r="G26" s="787">
        <v>4447</v>
      </c>
      <c r="H26" s="787">
        <v>3130</v>
      </c>
      <c r="I26" s="236">
        <v>2794</v>
      </c>
      <c r="J26" s="599">
        <f>E26/E18</f>
        <v>0.32539849729653819</v>
      </c>
      <c r="K26" s="599">
        <f>F26/F18</f>
        <v>0.30850559132497457</v>
      </c>
      <c r="L26" s="599">
        <f>G26/G18</f>
        <v>0.31930781934372082</v>
      </c>
      <c r="M26" s="599">
        <f>H26/H18</f>
        <v>0.22643420386312668</v>
      </c>
      <c r="N26" s="13">
        <f>I26/I18</f>
        <v>0.20580436063641722</v>
      </c>
      <c r="O26" s="145"/>
      <c r="P26" s="145"/>
      <c r="Q26" s="145"/>
      <c r="R26" s="145"/>
      <c r="S26" s="145"/>
      <c r="T26" s="145"/>
      <c r="U26" s="145"/>
    </row>
    <row r="27" spans="1:21" ht="20.25" customHeight="1" x14ac:dyDescent="0.25">
      <c r="A27" t="s">
        <v>204</v>
      </c>
      <c r="B27" s="152" t="s">
        <v>205</v>
      </c>
    </row>
    <row r="28" spans="1:21" x14ac:dyDescent="0.25">
      <c r="A28" s="152" t="s">
        <v>218</v>
      </c>
      <c r="B28" s="152" t="s">
        <v>219</v>
      </c>
      <c r="H28" s="2"/>
      <c r="J28" s="45"/>
      <c r="K28" s="45"/>
      <c r="L28" s="45"/>
      <c r="M28" s="45"/>
      <c r="N28" s="45"/>
      <c r="O28" s="45"/>
      <c r="P28" s="45"/>
      <c r="Q28" s="45"/>
    </row>
    <row r="30" spans="1:21" x14ac:dyDescent="0.25">
      <c r="J30" s="45"/>
      <c r="K30" s="45"/>
      <c r="L30" s="45"/>
      <c r="M30" s="45"/>
      <c r="N30" s="45"/>
      <c r="O30" s="45"/>
      <c r="P30" s="45"/>
      <c r="Q30" s="45"/>
    </row>
    <row r="31" spans="1:21" x14ac:dyDescent="0.25">
      <c r="B31" s="2"/>
      <c r="L31" s="45"/>
      <c r="M31" s="45"/>
      <c r="N31" s="45"/>
      <c r="O31" s="45"/>
      <c r="P31" s="45"/>
      <c r="Q31" s="45"/>
    </row>
    <row r="32" spans="1:21" x14ac:dyDescent="0.25">
      <c r="J32" s="3"/>
      <c r="K32" s="3"/>
      <c r="L32" s="3"/>
      <c r="M32" s="3"/>
      <c r="N32" s="3"/>
      <c r="O32" s="3"/>
      <c r="P32" s="3"/>
      <c r="Q32" s="3"/>
    </row>
    <row r="33" spans="1:17" x14ac:dyDescent="0.25">
      <c r="J33" s="3"/>
      <c r="K33" s="3"/>
      <c r="L33" s="3"/>
      <c r="M33" s="3"/>
      <c r="N33" s="3"/>
      <c r="O33" s="3"/>
      <c r="P33" s="3"/>
      <c r="Q33" s="3"/>
    </row>
    <row r="34" spans="1:17" x14ac:dyDescent="0.25">
      <c r="K34" s="45"/>
      <c r="L34" s="45"/>
      <c r="M34" s="45"/>
      <c r="N34" s="45"/>
      <c r="O34" s="45"/>
      <c r="P34" s="45"/>
      <c r="Q34" s="45"/>
    </row>
    <row r="35" spans="1:17" ht="14" x14ac:dyDescent="0.3">
      <c r="A35" s="48"/>
    </row>
    <row r="36" spans="1:17" ht="14" x14ac:dyDescent="0.3">
      <c r="A36" s="48"/>
      <c r="F36" s="46"/>
      <c r="J36" s="46"/>
      <c r="K36" s="46"/>
      <c r="L36" s="46"/>
      <c r="M36" s="46"/>
      <c r="N36" s="3"/>
      <c r="O36" s="46"/>
      <c r="P36" s="46"/>
      <c r="Q36" s="46"/>
    </row>
    <row r="37" spans="1:17" ht="14" x14ac:dyDescent="0.3">
      <c r="A37" s="48"/>
      <c r="F37" s="46"/>
      <c r="J37" s="46"/>
      <c r="K37" s="46"/>
      <c r="L37" s="46"/>
      <c r="M37" s="46"/>
      <c r="N37" s="46"/>
      <c r="O37" s="46"/>
      <c r="P37" s="46"/>
      <c r="Q37" s="46"/>
    </row>
    <row r="38" spans="1:17" x14ac:dyDescent="0.25">
      <c r="H38" s="44"/>
      <c r="J38" s="44"/>
      <c r="K38" s="44"/>
      <c r="L38" s="44"/>
      <c r="M38" s="44"/>
      <c r="N38" s="44"/>
      <c r="O38" s="44"/>
      <c r="P38" s="44"/>
      <c r="Q38" s="44"/>
    </row>
    <row r="39" spans="1:17" x14ac:dyDescent="0.25">
      <c r="H39" s="44"/>
      <c r="J39" s="44"/>
      <c r="K39" s="44"/>
      <c r="L39" s="44"/>
      <c r="M39" s="44"/>
      <c r="N39" s="44"/>
      <c r="O39" s="44"/>
      <c r="P39" s="44"/>
      <c r="Q39" s="44"/>
    </row>
  </sheetData>
  <mergeCells count="3">
    <mergeCell ref="B2:E2"/>
    <mergeCell ref="I2:L2"/>
    <mergeCell ref="F2:H2"/>
  </mergeCells>
  <phoneticPr fontId="16" type="noConversion"/>
  <pageMargins left="0.74803149606299202" right="0.74803149606299202" top="0.98425196850393704" bottom="0.98425196850393704" header="0.511811023622047" footer="0.511811023622047"/>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Q45"/>
  <sheetViews>
    <sheetView view="pageBreakPreview" zoomScale="90" zoomScaleNormal="80" zoomScaleSheetLayoutView="90" workbookViewId="0">
      <pane xSplit="1" ySplit="2" topLeftCell="B3" activePane="bottomRight" state="frozen"/>
      <selection pane="topRight" activeCell="D107" sqref="D107"/>
      <selection pane="bottomLeft" activeCell="D107" sqref="D107"/>
      <selection pane="bottomRight" activeCell="A2" sqref="A2"/>
    </sheetView>
  </sheetViews>
  <sheetFormatPr defaultColWidth="8.81640625" defaultRowHeight="12.5" outlineLevelRow="1" x14ac:dyDescent="0.25"/>
  <cols>
    <col min="7" max="7" width="10.453125" customWidth="1"/>
    <col min="9" max="9" width="7.90625" bestFit="1" customWidth="1"/>
    <col min="11" max="11" width="10.453125" bestFit="1" customWidth="1"/>
  </cols>
  <sheetData>
    <row r="1" spans="1:17" s="14" customFormat="1" ht="25.4" customHeight="1" x14ac:dyDescent="0.25">
      <c r="A1" s="39" t="str">
        <f>Index!A8</f>
        <v>Table 2a    Palau current and constant price GDP, GDP per capita, FY1995-FY2025</v>
      </c>
    </row>
    <row r="2" spans="1:17" s="35" customFormat="1" ht="75" x14ac:dyDescent="0.25">
      <c r="A2" s="36"/>
      <c r="B2" s="210" t="s">
        <v>220</v>
      </c>
      <c r="C2" s="210" t="s">
        <v>221</v>
      </c>
      <c r="D2" s="36" t="s">
        <v>222</v>
      </c>
      <c r="E2" s="36" t="s">
        <v>223</v>
      </c>
      <c r="F2" s="36" t="s">
        <v>224</v>
      </c>
      <c r="G2" s="36" t="s">
        <v>51</v>
      </c>
      <c r="H2" s="210" t="s">
        <v>225</v>
      </c>
      <c r="I2" s="210" t="s">
        <v>226</v>
      </c>
    </row>
    <row r="3" spans="1:17" s="179" customFormat="1" ht="20.25" customHeight="1" x14ac:dyDescent="0.3">
      <c r="A3" s="158" t="s">
        <v>227</v>
      </c>
      <c r="B3" s="594">
        <v>117.7350379596103</v>
      </c>
      <c r="C3" s="285">
        <v>211.63786469477395</v>
      </c>
      <c r="D3" s="211"/>
      <c r="E3" s="211"/>
      <c r="F3" s="211"/>
      <c r="G3" s="227">
        <v>17225</v>
      </c>
      <c r="H3" s="227">
        <f t="shared" ref="H3:H7" si="0">C3/G3*1000000</f>
        <v>12286.668487359881</v>
      </c>
      <c r="I3" s="211"/>
      <c r="L3" s="35"/>
      <c r="M3" s="35"/>
      <c r="N3" s="35"/>
      <c r="O3" s="35"/>
      <c r="P3" s="35"/>
      <c r="Q3" s="35"/>
    </row>
    <row r="4" spans="1:17" s="593" customFormat="1" ht="13" x14ac:dyDescent="0.3">
      <c r="A4" s="158" t="s">
        <v>228</v>
      </c>
      <c r="B4" s="594">
        <v>133.87324155084136</v>
      </c>
      <c r="C4" s="285">
        <v>232.80165116425138</v>
      </c>
      <c r="D4" s="211">
        <f t="shared" ref="D4:D8" si="1">C4/C3-1</f>
        <v>0.10000000000000009</v>
      </c>
      <c r="E4" s="211">
        <f t="shared" ref="E4:E8" si="2">(B4/C4)/(B3/C3)-1</f>
        <v>3.3702022554680244E-2</v>
      </c>
      <c r="F4" s="592"/>
      <c r="G4" s="227">
        <v>17589.999936753647</v>
      </c>
      <c r="H4" s="227">
        <f t="shared" si="0"/>
        <v>13234.886412808964</v>
      </c>
      <c r="I4" s="211">
        <f t="shared" ref="I4:I8" si="3">H4/H3-1</f>
        <v>7.7174534856586874E-2</v>
      </c>
      <c r="L4" s="35"/>
      <c r="M4" s="35"/>
      <c r="N4" s="35"/>
      <c r="O4" s="35"/>
      <c r="P4" s="35"/>
      <c r="Q4" s="35"/>
    </row>
    <row r="5" spans="1:17" s="593" customFormat="1" ht="13" x14ac:dyDescent="0.3">
      <c r="A5" s="158" t="s">
        <v>229</v>
      </c>
      <c r="B5" s="594">
        <v>142.79880455814674</v>
      </c>
      <c r="C5" s="285">
        <v>237.45768418753642</v>
      </c>
      <c r="D5" s="211">
        <f t="shared" si="1"/>
        <v>2.0000000000000018E-2</v>
      </c>
      <c r="E5" s="211">
        <f t="shared" si="2"/>
        <v>4.5756615559468639E-2</v>
      </c>
      <c r="F5" s="592"/>
      <c r="G5" s="227">
        <v>17962.734268504693</v>
      </c>
      <c r="H5" s="227">
        <f t="shared" si="0"/>
        <v>13219.462061735636</v>
      </c>
      <c r="I5" s="211">
        <f t="shared" si="3"/>
        <v>-1.1654313148015127E-3</v>
      </c>
      <c r="L5" s="35"/>
      <c r="M5" s="35"/>
      <c r="N5" s="35"/>
      <c r="O5" s="35"/>
      <c r="P5" s="35"/>
      <c r="Q5" s="35"/>
    </row>
    <row r="6" spans="1:17" s="593" customFormat="1" ht="13" x14ac:dyDescent="0.3">
      <c r="A6" s="158" t="s">
        <v>230</v>
      </c>
      <c r="B6" s="594">
        <v>148.32530706038369</v>
      </c>
      <c r="C6" s="285">
        <v>242.20683787128715</v>
      </c>
      <c r="D6" s="211">
        <f t="shared" si="1"/>
        <v>2.0000000000000018E-2</v>
      </c>
      <c r="E6" s="211">
        <f t="shared" si="2"/>
        <v>1.8334629314390893E-2</v>
      </c>
      <c r="F6" s="592"/>
      <c r="G6" s="227">
        <v>18343.366888065029</v>
      </c>
      <c r="H6" s="227">
        <f t="shared" si="0"/>
        <v>13204.055686684062</v>
      </c>
      <c r="I6" s="211">
        <f t="shared" si="3"/>
        <v>-1.1654313148012907E-3</v>
      </c>
      <c r="L6" s="35"/>
      <c r="M6" s="35"/>
      <c r="N6" s="35"/>
      <c r="O6" s="35"/>
      <c r="P6" s="35"/>
      <c r="Q6" s="35"/>
    </row>
    <row r="7" spans="1:17" s="593" customFormat="1" ht="13" x14ac:dyDescent="0.3">
      <c r="A7" s="158" t="s">
        <v>231</v>
      </c>
      <c r="B7" s="594">
        <v>145.96700954673585</v>
      </c>
      <c r="C7" s="285">
        <v>230.09649597772278</v>
      </c>
      <c r="D7" s="211">
        <f t="shared" si="1"/>
        <v>-5.0000000000000044E-2</v>
      </c>
      <c r="E7" s="211">
        <f t="shared" si="2"/>
        <v>3.589526816792632E-2</v>
      </c>
      <c r="F7" s="592"/>
      <c r="G7" s="227">
        <v>18732.065161156042</v>
      </c>
      <c r="H7" s="227">
        <f t="shared" si="0"/>
        <v>12283.562650361957</v>
      </c>
      <c r="I7" s="211">
        <f t="shared" si="3"/>
        <v>-6.9712901714766073E-2</v>
      </c>
      <c r="L7" s="35"/>
      <c r="M7" s="35"/>
      <c r="N7" s="35"/>
      <c r="O7" s="35"/>
      <c r="P7" s="35"/>
      <c r="Q7" s="35"/>
    </row>
    <row r="8" spans="1:17" ht="18" customHeight="1" x14ac:dyDescent="0.25">
      <c r="A8" s="158" t="s">
        <v>232</v>
      </c>
      <c r="B8" s="224">
        <f t="array" ref="B8:B42">TRANSPOSE(NAgni!C6:AB6)</f>
        <v>149.55255126953125</v>
      </c>
      <c r="C8" s="161">
        <f t="array" ref="C8:C42">TRANSPOSE(NAgni!C20:AB20)</f>
        <v>240.52494812011719</v>
      </c>
      <c r="D8" s="3">
        <f t="shared" si="1"/>
        <v>4.5322081494904909E-2</v>
      </c>
      <c r="E8" s="3">
        <f t="shared" si="2"/>
        <v>-1.9858019234842317E-2</v>
      </c>
      <c r="F8" s="3"/>
      <c r="G8" s="2">
        <f t="array" ref="G8:G42">TRANSPOSE(NAgni!C39:AB39)</f>
        <v>19129</v>
      </c>
      <c r="H8" s="2">
        <f>C8/G8*1000000</f>
        <v>12573.838053223753</v>
      </c>
      <c r="I8" s="3">
        <f t="shared" si="3"/>
        <v>2.3631206281448325E-2</v>
      </c>
      <c r="L8" s="35"/>
      <c r="M8" s="35"/>
      <c r="N8" s="35"/>
      <c r="O8" s="35"/>
      <c r="P8" s="35"/>
      <c r="Q8" s="35"/>
    </row>
    <row r="9" spans="1:17" x14ac:dyDescent="0.25">
      <c r="A9" s="158" t="s">
        <v>233</v>
      </c>
      <c r="B9" s="224">
        <v>159.44746398925781</v>
      </c>
      <c r="C9" s="161">
        <v>258.19378662109375</v>
      </c>
      <c r="D9" s="3">
        <f>C9/C8-1</f>
        <v>7.3459483679642279E-2</v>
      </c>
      <c r="E9" s="3">
        <f>(B9/C9)/(B8/C8)-1</f>
        <v>-6.7967482532760304E-3</v>
      </c>
      <c r="F9" s="3">
        <f>CpiOld!B151</f>
        <v>-7.2623009219963119E-3</v>
      </c>
      <c r="G9" s="2">
        <v>19282.12890625</v>
      </c>
      <c r="H9" s="2">
        <f t="shared" ref="H9:H23" si="4">C9/G9*1000000</f>
        <v>13390.315347254227</v>
      </c>
      <c r="I9" s="3">
        <f>H9/H8-1</f>
        <v>6.493461189609806E-2</v>
      </c>
      <c r="L9" s="35"/>
      <c r="M9" s="35"/>
      <c r="N9" s="35"/>
      <c r="O9" s="35"/>
      <c r="P9" s="35"/>
      <c r="Q9" s="35"/>
    </row>
    <row r="10" spans="1:17" x14ac:dyDescent="0.25">
      <c r="A10" s="158" t="s">
        <v>234</v>
      </c>
      <c r="B10" s="224">
        <v>162.66011047363281</v>
      </c>
      <c r="C10" s="161">
        <v>270.36770629882813</v>
      </c>
      <c r="D10" s="3">
        <f t="shared" ref="D10:D24" si="5">C10/C9-1</f>
        <v>4.7150320064053064E-2</v>
      </c>
      <c r="E10" s="3">
        <f t="shared" ref="E10:E23" si="6">(B10/C10)/(B9/C9)-1</f>
        <v>-2.5785886494476773E-2</v>
      </c>
      <c r="F10" s="3">
        <f>CpiOld!B152</f>
        <v>-2.7320216799168184E-3</v>
      </c>
      <c r="G10" s="2">
        <v>19436.482421875</v>
      </c>
      <c r="H10" s="2">
        <f t="shared" si="4"/>
        <v>13910.320830200215</v>
      </c>
      <c r="I10" s="3">
        <f t="shared" ref="I10:I23" si="7">H10/H9-1</f>
        <v>3.8834446348764873E-2</v>
      </c>
      <c r="L10" s="35"/>
      <c r="M10" s="35"/>
      <c r="N10" s="35"/>
      <c r="O10" s="35"/>
      <c r="P10" s="35"/>
      <c r="Q10" s="35"/>
    </row>
    <row r="11" spans="1:17" x14ac:dyDescent="0.25">
      <c r="A11" s="158" t="s">
        <v>235</v>
      </c>
      <c r="B11" s="224">
        <v>154.56797790527344</v>
      </c>
      <c r="C11" s="161">
        <v>264.61465454101563</v>
      </c>
      <c r="D11" s="3">
        <f t="shared" si="5"/>
        <v>-2.1278620278169846E-2</v>
      </c>
      <c r="E11" s="3">
        <f t="shared" si="6"/>
        <v>-2.9089076846691264E-2</v>
      </c>
      <c r="F11" s="3">
        <f>CpiOld!B153</f>
        <v>6.4674343661137446E-3</v>
      </c>
      <c r="G11" s="2">
        <v>19592.07421875</v>
      </c>
      <c r="H11" s="2">
        <f t="shared" si="4"/>
        <v>13506.209275574009</v>
      </c>
      <c r="I11" s="3">
        <f t="shared" si="7"/>
        <v>-2.9051203028247485E-2</v>
      </c>
      <c r="L11" s="35"/>
      <c r="M11" s="35"/>
      <c r="N11" s="35"/>
      <c r="O11" s="35"/>
      <c r="P11" s="35"/>
      <c r="Q11" s="35"/>
    </row>
    <row r="12" spans="1:17" x14ac:dyDescent="0.25">
      <c r="A12" s="158" t="s">
        <v>236</v>
      </c>
      <c r="B12" s="224">
        <v>166.36415100097656</v>
      </c>
      <c r="C12" s="161">
        <v>273.80255126953125</v>
      </c>
      <c r="D12" s="3">
        <f t="shared" si="5"/>
        <v>3.4721798550622074E-2</v>
      </c>
      <c r="E12" s="3">
        <f t="shared" si="6"/>
        <v>4.0199460339157556E-2</v>
      </c>
      <c r="F12" s="3">
        <f>CpiOld!B154</f>
        <v>5.3738063411055137E-3</v>
      </c>
      <c r="G12" s="2">
        <v>19748.908203125</v>
      </c>
      <c r="H12" s="2">
        <f t="shared" si="4"/>
        <v>13864.186741533675</v>
      </c>
      <c r="I12" s="3">
        <f t="shared" si="7"/>
        <v>2.6504658609656673E-2</v>
      </c>
    </row>
    <row r="13" spans="1:17" x14ac:dyDescent="0.25">
      <c r="A13" s="158" t="s">
        <v>237</v>
      </c>
      <c r="B13" s="224">
        <v>190.96202087402344</v>
      </c>
      <c r="C13" s="161">
        <v>281.70098876953125</v>
      </c>
      <c r="D13" s="3">
        <f t="shared" si="5"/>
        <v>2.8847201983245085E-2</v>
      </c>
      <c r="E13" s="3">
        <f t="shared" si="6"/>
        <v>0.11567158740473427</v>
      </c>
      <c r="F13" s="3">
        <f>CpiOld!B155</f>
        <v>3.5575722773359519E-2</v>
      </c>
      <c r="G13" s="2">
        <v>19907</v>
      </c>
      <c r="H13" s="2">
        <f t="shared" si="4"/>
        <v>14150.850895138959</v>
      </c>
      <c r="I13" s="3">
        <f t="shared" si="7"/>
        <v>2.0676593510278618E-2</v>
      </c>
    </row>
    <row r="14" spans="1:17" x14ac:dyDescent="0.25">
      <c r="A14" s="158" t="s">
        <v>238</v>
      </c>
      <c r="B14" s="224">
        <v>193.611572265625</v>
      </c>
      <c r="C14" s="161">
        <v>282.34344482421875</v>
      </c>
      <c r="D14" s="3">
        <f t="shared" si="5"/>
        <v>2.2806311667338264E-3</v>
      </c>
      <c r="E14" s="3">
        <f t="shared" si="6"/>
        <v>1.1567742799435843E-2</v>
      </c>
      <c r="F14" s="3">
        <f>CpiOld!B156</f>
        <v>4.2391289781804842E-2</v>
      </c>
      <c r="G14" s="2">
        <v>19535.076171875</v>
      </c>
      <c r="H14" s="2">
        <f t="shared" si="4"/>
        <v>14453.153002326844</v>
      </c>
      <c r="I14" s="3">
        <f t="shared" si="7"/>
        <v>2.1362821884564509E-2</v>
      </c>
    </row>
    <row r="15" spans="1:17" x14ac:dyDescent="0.25">
      <c r="A15" s="158" t="s">
        <v>239</v>
      </c>
      <c r="B15" s="224">
        <v>200.78999328613281</v>
      </c>
      <c r="C15" s="161">
        <v>286.07769775390625</v>
      </c>
      <c r="D15" s="3">
        <f t="shared" si="5"/>
        <v>1.3225923952342455E-2</v>
      </c>
      <c r="E15" s="3">
        <f t="shared" si="6"/>
        <v>2.3539153755186115E-2</v>
      </c>
      <c r="F15" s="3">
        <f>CpiOld!B157</f>
        <v>3.0201430491488601E-2</v>
      </c>
      <c r="G15" s="2">
        <v>19170.1015625</v>
      </c>
      <c r="H15" s="2">
        <f t="shared" si="4"/>
        <v>14923.118525022486</v>
      </c>
      <c r="I15" s="3">
        <f t="shared" si="7"/>
        <v>3.2516470462879754E-2</v>
      </c>
    </row>
    <row r="16" spans="1:17" x14ac:dyDescent="0.25">
      <c r="A16" s="158" t="s">
        <v>240</v>
      </c>
      <c r="B16" s="224">
        <v>201.06863403320313</v>
      </c>
      <c r="C16" s="161">
        <v>271.21701049804688</v>
      </c>
      <c r="D16" s="3">
        <f t="shared" si="5"/>
        <v>-5.1946332666040429E-2</v>
      </c>
      <c r="E16" s="3">
        <f t="shared" si="6"/>
        <v>5.6256366894246401E-2</v>
      </c>
      <c r="F16" s="3">
        <f>CpiOld!B158</f>
        <v>9.9287423630824545E-2</v>
      </c>
      <c r="G16" s="2">
        <v>18811.947265625</v>
      </c>
      <c r="H16" s="2">
        <f t="shared" si="4"/>
        <v>14417.27465362614</v>
      </c>
      <c r="I16" s="3">
        <f t="shared" si="7"/>
        <v>-3.3896659773100857E-2</v>
      </c>
    </row>
    <row r="17" spans="1:9" x14ac:dyDescent="0.25">
      <c r="A17" s="158" t="s">
        <v>241</v>
      </c>
      <c r="B17" s="224">
        <v>189.855224609375</v>
      </c>
      <c r="C17" s="161">
        <v>253.48847961425781</v>
      </c>
      <c r="D17" s="3">
        <f t="shared" si="5"/>
        <v>-6.5366589106020445E-2</v>
      </c>
      <c r="E17" s="3">
        <f t="shared" si="6"/>
        <v>1.0268759356784729E-2</v>
      </c>
      <c r="F17" s="3">
        <f>CpiOld!B159</f>
        <v>4.6810739312083349E-2</v>
      </c>
      <c r="G17" s="2">
        <v>18460.482421875</v>
      </c>
      <c r="H17" s="2">
        <f t="shared" si="4"/>
        <v>13731.411445341384</v>
      </c>
      <c r="I17" s="3">
        <f t="shared" si="7"/>
        <v>-4.7572320342267438E-2</v>
      </c>
    </row>
    <row r="18" spans="1:9" x14ac:dyDescent="0.25">
      <c r="A18" s="158" t="s">
        <v>242</v>
      </c>
      <c r="B18" s="224">
        <v>188.04257202148438</v>
      </c>
      <c r="C18" s="161">
        <v>246.78778076171875</v>
      </c>
      <c r="D18" s="3">
        <f t="shared" si="5"/>
        <v>-2.6433938389372802E-2</v>
      </c>
      <c r="E18" s="3">
        <f t="shared" si="6"/>
        <v>1.7344880100103266E-2</v>
      </c>
      <c r="F18" s="3">
        <f>CpiOld!B160</f>
        <v>1.0938513678742989E-2</v>
      </c>
      <c r="G18" s="2">
        <v>18115.583984375</v>
      </c>
      <c r="H18" s="2">
        <f t="shared" si="4"/>
        <v>13622.954742975851</v>
      </c>
      <c r="I18" s="3">
        <f t="shared" si="7"/>
        <v>-7.8984380300052281E-3</v>
      </c>
    </row>
    <row r="19" spans="1:9" x14ac:dyDescent="0.25">
      <c r="A19" s="158" t="s">
        <v>243</v>
      </c>
      <c r="B19" s="224">
        <v>198.74246215820313</v>
      </c>
      <c r="C19" s="161">
        <v>259.35406494140625</v>
      </c>
      <c r="D19" s="3">
        <f t="shared" si="5"/>
        <v>5.0919393743487751E-2</v>
      </c>
      <c r="E19" s="3">
        <f t="shared" si="6"/>
        <v>5.6921876003095395E-3</v>
      </c>
      <c r="F19" s="3">
        <f>CpiOld!B161</f>
        <v>2.6331303102251402E-2</v>
      </c>
      <c r="G19" s="2">
        <v>17777.130859375</v>
      </c>
      <c r="H19" s="2">
        <f t="shared" si="4"/>
        <v>14589.1970415818</v>
      </c>
      <c r="I19" s="3">
        <f t="shared" si="7"/>
        <v>7.0927512924767955E-2</v>
      </c>
    </row>
    <row r="20" spans="1:9" x14ac:dyDescent="0.25">
      <c r="A20" s="158" t="s">
        <v>244</v>
      </c>
      <c r="B20" s="224">
        <v>215.6170654296875</v>
      </c>
      <c r="C20" s="161">
        <v>263.6468505859375</v>
      </c>
      <c r="D20" s="3">
        <f t="shared" si="5"/>
        <v>1.6551834826653122E-2</v>
      </c>
      <c r="E20" s="3">
        <f t="shared" si="6"/>
        <v>6.7242069995971931E-2</v>
      </c>
      <c r="F20" s="3">
        <f>CpiOld!B162</f>
        <v>5.4389531309787964E-2</v>
      </c>
      <c r="G20" s="2">
        <v>17445</v>
      </c>
      <c r="H20" s="2">
        <f t="shared" si="4"/>
        <v>15113.032421091288</v>
      </c>
      <c r="I20" s="3">
        <f t="shared" si="7"/>
        <v>3.5905703241683851E-2</v>
      </c>
    </row>
    <row r="21" spans="1:9" x14ac:dyDescent="0.25">
      <c r="A21" s="158" t="s">
        <v>245</v>
      </c>
      <c r="B21" s="224">
        <v>224.11123657226563</v>
      </c>
      <c r="C21" s="161">
        <v>256.9200439453125</v>
      </c>
      <c r="D21" s="3">
        <f t="shared" si="5"/>
        <v>-2.5514458548149266E-2</v>
      </c>
      <c r="E21" s="3">
        <f t="shared" si="6"/>
        <v>6.6608649288923738E-2</v>
      </c>
      <c r="F21" s="3">
        <f>CpiOld!B163</f>
        <v>2.8454044756125452E-2</v>
      </c>
      <c r="G21" s="163">
        <v>17516.705078125</v>
      </c>
      <c r="H21" s="2">
        <f t="shared" si="4"/>
        <v>14667.144465779484</v>
      </c>
      <c r="I21" s="3">
        <f t="shared" si="7"/>
        <v>-2.9503539917610233E-2</v>
      </c>
    </row>
    <row r="22" spans="1:9" x14ac:dyDescent="0.25">
      <c r="A22" s="158" t="s">
        <v>246</v>
      </c>
      <c r="B22" s="224">
        <v>245.59146118164063</v>
      </c>
      <c r="C22" s="161">
        <v>270.19595336914063</v>
      </c>
      <c r="D22" s="3">
        <f t="shared" si="5"/>
        <v>5.1673311353839013E-2</v>
      </c>
      <c r="E22" s="3">
        <f t="shared" si="6"/>
        <v>4.2002541626009249E-2</v>
      </c>
      <c r="F22" s="3">
        <f>CpiOld!B164</f>
        <v>3.9618274746626936E-2</v>
      </c>
      <c r="G22" s="163">
        <v>17588.705078125</v>
      </c>
      <c r="H22" s="2">
        <f t="shared" si="4"/>
        <v>15361.901411672552</v>
      </c>
      <c r="I22" s="3">
        <f t="shared" si="7"/>
        <v>4.7368248639947153E-2</v>
      </c>
    </row>
    <row r="23" spans="1:9" x14ac:dyDescent="0.25">
      <c r="A23" s="158" t="s">
        <v>247</v>
      </c>
      <c r="B23" s="224">
        <v>287.05841064453125</v>
      </c>
      <c r="C23" s="161">
        <v>291.59527587890625</v>
      </c>
      <c r="D23" s="3">
        <f t="shared" si="5"/>
        <v>7.9199270910360164E-2</v>
      </c>
      <c r="E23" s="3">
        <f t="shared" si="6"/>
        <v>8.3067115180153417E-2</v>
      </c>
      <c r="F23" s="3">
        <f>CpiOld!B165</f>
        <v>2.1986623254533377E-2</v>
      </c>
      <c r="G23" s="163">
        <v>17661</v>
      </c>
      <c r="H23" s="2">
        <f t="shared" si="4"/>
        <v>16510.688855608758</v>
      </c>
      <c r="I23" s="3">
        <f t="shared" si="7"/>
        <v>7.4781592014599996E-2</v>
      </c>
    </row>
    <row r="24" spans="1:9" x14ac:dyDescent="0.25">
      <c r="A24" s="158" t="s">
        <v>248</v>
      </c>
      <c r="B24" s="224">
        <v>305.2275390625</v>
      </c>
      <c r="C24" s="161">
        <v>295.4649658203125</v>
      </c>
      <c r="D24" s="3">
        <f t="shared" si="5"/>
        <v>1.3270756632604908E-2</v>
      </c>
      <c r="E24" s="3">
        <f t="shared" ref="E24" si="8">(B24/C24)/(B23/C23)-1</f>
        <v>4.9368274941763213E-2</v>
      </c>
      <c r="F24" s="3">
        <f>CpiOld!B166</f>
        <v>-1.3207591351358405E-2</v>
      </c>
      <c r="G24" s="163">
        <v>17653.158203125</v>
      </c>
      <c r="H24" s="2">
        <f t="shared" ref="H24" si="9">C24/G24*1000000</f>
        <v>16737.229815796283</v>
      </c>
      <c r="I24" s="3">
        <f t="shared" ref="I24" si="10">H24/H23-1</f>
        <v>1.3720866656061315E-2</v>
      </c>
    </row>
    <row r="25" spans="1:9" x14ac:dyDescent="0.25">
      <c r="A25" s="158" t="s">
        <v>249</v>
      </c>
      <c r="B25" s="224">
        <v>292.14968872070313</v>
      </c>
      <c r="C25" s="161">
        <v>286.632568359375</v>
      </c>
      <c r="D25" s="3">
        <f t="shared" ref="D25:D26" si="11">C25/C24-1</f>
        <v>-2.9893214027645332E-2</v>
      </c>
      <c r="E25" s="3">
        <f t="shared" ref="E25" si="12">(B25/C25)/(B24/C24)-1</f>
        <v>-1.3352158173193018E-2</v>
      </c>
      <c r="F25" s="3">
        <f>CpiOld!B167</f>
        <v>8.864038215959269E-3</v>
      </c>
      <c r="G25" s="163">
        <v>17645.3203125</v>
      </c>
      <c r="H25" s="2">
        <f t="shared" ref="H25:H26" si="13">C25/G25*1000000</f>
        <v>16244.112505927344</v>
      </c>
      <c r="I25" s="3">
        <f t="shared" ref="I25:I26" si="14">H25/H24-1</f>
        <v>-2.946230142598294E-2</v>
      </c>
    </row>
    <row r="26" spans="1:9" x14ac:dyDescent="0.25">
      <c r="A26" s="158" t="s">
        <v>250</v>
      </c>
      <c r="B26" s="224">
        <v>287.99627685546875</v>
      </c>
      <c r="C26" s="161">
        <v>283.06549072265625</v>
      </c>
      <c r="D26" s="3">
        <f t="shared" si="11"/>
        <v>-1.2444774357414978E-2</v>
      </c>
      <c r="E26" s="3">
        <f t="shared" ref="E26" si="15">(B26/C26)/(B25/C25)-1</f>
        <v>-1.7942803366961524E-3</v>
      </c>
      <c r="F26" s="3">
        <f>Cpi!B133</f>
        <v>2.4528821552499247E-2</v>
      </c>
      <c r="G26" s="163">
        <v>17637.484375</v>
      </c>
      <c r="H26" s="2">
        <f t="shared" si="13"/>
        <v>16049.085272267252</v>
      </c>
      <c r="I26" s="3">
        <f t="shared" si="14"/>
        <v>-1.2006025788662056E-2</v>
      </c>
    </row>
    <row r="27" spans="1:9" x14ac:dyDescent="0.25">
      <c r="A27" s="158" t="s">
        <v>251</v>
      </c>
      <c r="B27" s="224">
        <v>282.04067993164063</v>
      </c>
      <c r="C27" s="161">
        <v>282.04067993164063</v>
      </c>
      <c r="D27" s="3">
        <f t="shared" ref="D27" si="16">C27/C26-1</f>
        <v>-3.6204017254074516E-3</v>
      </c>
      <c r="E27" s="3">
        <f t="shared" ref="E27" si="17">(B27/C27)/(B26/C26)-1</f>
        <v>-1.712100651664672E-2</v>
      </c>
      <c r="F27" s="3">
        <f>Cpi!B134</f>
        <v>4.3399691664860462E-3</v>
      </c>
      <c r="G27" s="163">
        <v>17629.65234375</v>
      </c>
      <c r="H27" s="2">
        <f t="shared" ref="H27:H29" si="18">C27/G27*1000000</f>
        <v>15998.085182413066</v>
      </c>
      <c r="I27" s="3">
        <f t="shared" ref="I27:I29" si="19">H27/H26-1</f>
        <v>-3.1777567997793854E-3</v>
      </c>
    </row>
    <row r="28" spans="1:9" x14ac:dyDescent="0.25">
      <c r="A28" s="158" t="s">
        <v>252</v>
      </c>
      <c r="B28" s="224">
        <v>261.6644287109375</v>
      </c>
      <c r="C28" s="161">
        <v>262.62548828125</v>
      </c>
      <c r="D28" s="3">
        <f t="shared" ref="D28:D30" si="20">C28/C27-1</f>
        <v>-6.8838267072311554E-2</v>
      </c>
      <c r="E28" s="3">
        <f t="shared" ref="E28" si="21">(B28/C28)/(B27/C27)-1</f>
        <v>-3.6594299228233096E-3</v>
      </c>
      <c r="F28" s="3">
        <f>Cpi!B135</f>
        <v>7.0110904930329454E-3</v>
      </c>
      <c r="G28" s="163">
        <v>17621.82421875</v>
      </c>
      <c r="H28" s="2">
        <f t="shared" si="18"/>
        <v>14903.422314348751</v>
      </c>
      <c r="I28" s="3">
        <f t="shared" si="19"/>
        <v>-6.8424618045395458E-2</v>
      </c>
    </row>
    <row r="29" spans="1:9" x14ac:dyDescent="0.25">
      <c r="A29" s="158" t="s">
        <v>253</v>
      </c>
      <c r="B29" s="224">
        <v>231.33436584472656</v>
      </c>
      <c r="C29" s="161">
        <v>227.81600952148438</v>
      </c>
      <c r="D29" s="3">
        <f t="shared" si="20"/>
        <v>-0.13254417531053797</v>
      </c>
      <c r="E29" s="3">
        <f t="shared" ref="E29" si="22">(B29/C29)/(B28/C28)-1</f>
        <v>1.9173443993240502E-2</v>
      </c>
      <c r="F29" s="3">
        <f>Cpi!B136</f>
        <v>-4.7863914011612163E-3</v>
      </c>
      <c r="G29" s="163">
        <v>17614</v>
      </c>
      <c r="H29" s="2">
        <f t="shared" si="18"/>
        <v>12933.803197540839</v>
      </c>
      <c r="I29" s="3">
        <f t="shared" si="19"/>
        <v>-0.13215884749582629</v>
      </c>
    </row>
    <row r="30" spans="1:9" x14ac:dyDescent="0.25">
      <c r="A30" s="158" t="s">
        <v>254</v>
      </c>
      <c r="B30" s="224">
        <v>243.7877197265625</v>
      </c>
      <c r="C30" s="161">
        <v>231.22103881835938</v>
      </c>
      <c r="D30" s="3">
        <f t="shared" si="20"/>
        <v>1.4946400404550531E-2</v>
      </c>
      <c r="E30" s="3">
        <f t="shared" ref="E30:E42" si="23">(B30/C30)/(B29/C29)-1</f>
        <v>3.8313650021775336E-2</v>
      </c>
      <c r="F30" s="3">
        <f>Cpi!B137</f>
        <v>0.1317558419410525</v>
      </c>
      <c r="G30" s="163">
        <v>17606.1796875</v>
      </c>
      <c r="H30" s="2">
        <f t="shared" ref="H30" si="24">C30/G30*1000000</f>
        <v>13132.947801420043</v>
      </c>
      <c r="I30" s="3">
        <f t="shared" ref="I30" si="25">H30/H29-1</f>
        <v>1.5397219273992624E-2</v>
      </c>
    </row>
    <row r="31" spans="1:9" s="4" customFormat="1" ht="20.25" customHeight="1" x14ac:dyDescent="0.25">
      <c r="A31" s="158" t="s">
        <v>255</v>
      </c>
      <c r="B31" s="224">
        <v>275.26556396484375</v>
      </c>
      <c r="C31" s="161">
        <v>235.88717651367188</v>
      </c>
      <c r="D31" s="3">
        <f>C31/C30-1</f>
        <v>2.0180420082698713E-2</v>
      </c>
      <c r="E31" s="3">
        <f t="shared" si="23"/>
        <v>0.10678451632459285</v>
      </c>
      <c r="F31" s="3">
        <f>Cpi!B138</f>
        <v>0.12417151829674244</v>
      </c>
      <c r="G31" s="163">
        <v>17598.357421875</v>
      </c>
      <c r="H31" s="2">
        <f t="shared" ref="H31" si="26">C31/G31*1000000</f>
        <v>13403.931449901163</v>
      </c>
      <c r="I31" s="3">
        <f t="shared" ref="I31" si="27">H31/H30-1</f>
        <v>2.063387843906761E-2</v>
      </c>
    </row>
    <row r="32" spans="1:9" s="4" customFormat="1" ht="20.25" customHeight="1" x14ac:dyDescent="0.25">
      <c r="A32" s="158" t="s">
        <v>256</v>
      </c>
      <c r="B32" s="224">
        <v>322.5885009765625</v>
      </c>
      <c r="C32" s="161">
        <v>265.99197387695313</v>
      </c>
      <c r="D32" s="3">
        <f>C32/C31-1</f>
        <v>0.12762371320145238</v>
      </c>
      <c r="E32" s="3">
        <f t="shared" si="23"/>
        <v>3.9280546500469971E-2</v>
      </c>
      <c r="F32" s="3">
        <f>Cpi!B139</f>
        <v>3.6523834322925497E-2</v>
      </c>
      <c r="G32" s="163">
        <v>17590.537109375</v>
      </c>
      <c r="H32" s="2">
        <f t="shared" ref="H32" si="28">C32/G32*1000000</f>
        <v>15121.310521848183</v>
      </c>
      <c r="I32" s="3">
        <f t="shared" ref="I32:I33" si="29">H32/H31-1</f>
        <v>0.12812502647942758</v>
      </c>
    </row>
    <row r="33" spans="1:9" x14ac:dyDescent="0.25">
      <c r="A33" s="481" t="s">
        <v>257</v>
      </c>
      <c r="B33" s="793">
        <v>353.15951538085938</v>
      </c>
      <c r="C33" s="794">
        <v>280.11041259765625</v>
      </c>
      <c r="D33" s="3">
        <f>C33/C32-1</f>
        <v>5.3078438852573351E-2</v>
      </c>
      <c r="E33" s="599">
        <f t="shared" si="23"/>
        <v>3.9588122193871422E-2</v>
      </c>
      <c r="F33" s="599">
        <f>Cpi!B140</f>
        <v>2.115633287510077E-3</v>
      </c>
      <c r="G33" s="787">
        <v>17582.71484375</v>
      </c>
      <c r="H33" s="787">
        <f t="shared" ref="H33:H42" si="30">C33/G33*1000000</f>
        <v>15931.010375068732</v>
      </c>
      <c r="I33" s="599">
        <f t="shared" si="29"/>
        <v>5.3546936427940173E-2</v>
      </c>
    </row>
    <row r="34" spans="1:9" hidden="1" outlineLevel="1" x14ac:dyDescent="0.25">
      <c r="A34" s="158" t="s">
        <v>258</v>
      </c>
      <c r="B34" s="224" t="e">
        <v>#N/A</v>
      </c>
      <c r="C34" s="224" t="e">
        <v>#N/A</v>
      </c>
      <c r="D34" s="3"/>
      <c r="E34" s="3" t="e">
        <f t="shared" si="23"/>
        <v>#N/A</v>
      </c>
      <c r="F34" s="3">
        <f>Cpi!B141</f>
        <v>0</v>
      </c>
      <c r="G34" s="224" t="e">
        <v>#N/A</v>
      </c>
      <c r="H34" s="2" t="e">
        <f t="shared" si="30"/>
        <v>#N/A</v>
      </c>
      <c r="I34" s="3" t="e">
        <f t="shared" ref="I34:I42" si="31">H34/H33-1</f>
        <v>#N/A</v>
      </c>
    </row>
    <row r="35" spans="1:9" hidden="1" outlineLevel="1" x14ac:dyDescent="0.25">
      <c r="A35" s="158" t="s">
        <v>259</v>
      </c>
      <c r="B35" s="224" t="e">
        <v>#N/A</v>
      </c>
      <c r="C35" s="224" t="e">
        <v>#N/A</v>
      </c>
      <c r="D35" s="3"/>
      <c r="E35" s="3" t="e">
        <f t="shared" si="23"/>
        <v>#N/A</v>
      </c>
      <c r="F35" s="3">
        <f>Cpi!B142</f>
        <v>0</v>
      </c>
      <c r="G35" s="224" t="e">
        <v>#N/A</v>
      </c>
      <c r="H35" s="2" t="e">
        <f t="shared" si="30"/>
        <v>#N/A</v>
      </c>
      <c r="I35" s="3" t="e">
        <f t="shared" si="31"/>
        <v>#N/A</v>
      </c>
    </row>
    <row r="36" spans="1:9" hidden="1" outlineLevel="1" x14ac:dyDescent="0.25">
      <c r="A36" s="158" t="s">
        <v>260</v>
      </c>
      <c r="B36" s="224" t="e">
        <v>#N/A</v>
      </c>
      <c r="C36" s="224" t="e">
        <v>#N/A</v>
      </c>
      <c r="D36" s="3"/>
      <c r="E36" s="3" t="e">
        <f t="shared" si="23"/>
        <v>#N/A</v>
      </c>
      <c r="F36" s="3">
        <f>Cpi!B143</f>
        <v>0</v>
      </c>
      <c r="G36" s="224" t="e">
        <v>#N/A</v>
      </c>
      <c r="H36" s="2" t="e">
        <f t="shared" si="30"/>
        <v>#N/A</v>
      </c>
      <c r="I36" s="3" t="e">
        <f t="shared" si="31"/>
        <v>#N/A</v>
      </c>
    </row>
    <row r="37" spans="1:9" hidden="1" outlineLevel="1" x14ac:dyDescent="0.25">
      <c r="A37" s="158" t="s">
        <v>261</v>
      </c>
      <c r="B37" s="224" t="e">
        <v>#N/A</v>
      </c>
      <c r="C37" s="224" t="e">
        <v>#N/A</v>
      </c>
      <c r="D37" s="3"/>
      <c r="E37" s="3" t="e">
        <f t="shared" si="23"/>
        <v>#N/A</v>
      </c>
      <c r="F37" s="3">
        <f>Cpi!B144</f>
        <v>0</v>
      </c>
      <c r="G37" s="224" t="e">
        <v>#N/A</v>
      </c>
      <c r="H37" s="2" t="e">
        <f t="shared" si="30"/>
        <v>#N/A</v>
      </c>
      <c r="I37" s="3" t="e">
        <f t="shared" si="31"/>
        <v>#N/A</v>
      </c>
    </row>
    <row r="38" spans="1:9" hidden="1" outlineLevel="1" x14ac:dyDescent="0.25">
      <c r="A38" s="158" t="s">
        <v>262</v>
      </c>
      <c r="B38" s="224" t="e">
        <v>#N/A</v>
      </c>
      <c r="C38" s="224" t="e">
        <v>#N/A</v>
      </c>
      <c r="D38" s="3"/>
      <c r="E38" s="3" t="e">
        <f t="shared" si="23"/>
        <v>#N/A</v>
      </c>
      <c r="F38" s="3">
        <f>Cpi!B145</f>
        <v>0</v>
      </c>
      <c r="G38" s="224" t="e">
        <v>#N/A</v>
      </c>
      <c r="H38" s="2" t="e">
        <f t="shared" si="30"/>
        <v>#N/A</v>
      </c>
      <c r="I38" s="3" t="e">
        <f t="shared" si="31"/>
        <v>#N/A</v>
      </c>
    </row>
    <row r="39" spans="1:9" hidden="1" outlineLevel="1" x14ac:dyDescent="0.25">
      <c r="A39" s="158" t="s">
        <v>263</v>
      </c>
      <c r="B39" s="224" t="e">
        <v>#N/A</v>
      </c>
      <c r="C39" s="224" t="e">
        <v>#N/A</v>
      </c>
      <c r="D39" s="3"/>
      <c r="E39" s="3" t="e">
        <f t="shared" si="23"/>
        <v>#N/A</v>
      </c>
      <c r="F39" s="3">
        <f>Cpi!B146</f>
        <v>0</v>
      </c>
      <c r="G39" s="224" t="e">
        <v>#N/A</v>
      </c>
      <c r="H39" s="2" t="e">
        <f t="shared" si="30"/>
        <v>#N/A</v>
      </c>
      <c r="I39" s="3" t="e">
        <f t="shared" si="31"/>
        <v>#N/A</v>
      </c>
    </row>
    <row r="40" spans="1:9" hidden="1" outlineLevel="1" x14ac:dyDescent="0.25">
      <c r="A40" s="158" t="s">
        <v>264</v>
      </c>
      <c r="B40" s="224" t="e">
        <v>#N/A</v>
      </c>
      <c r="C40" s="224" t="e">
        <v>#N/A</v>
      </c>
      <c r="D40" s="3"/>
      <c r="E40" s="3" t="e">
        <f t="shared" si="23"/>
        <v>#N/A</v>
      </c>
      <c r="F40" s="3">
        <f>Cpi!B147</f>
        <v>0</v>
      </c>
      <c r="G40" s="224" t="e">
        <v>#N/A</v>
      </c>
      <c r="H40" s="2" t="e">
        <f t="shared" si="30"/>
        <v>#N/A</v>
      </c>
      <c r="I40" s="3" t="e">
        <f t="shared" si="31"/>
        <v>#N/A</v>
      </c>
    </row>
    <row r="41" spans="1:9" hidden="1" outlineLevel="1" x14ac:dyDescent="0.25">
      <c r="A41" s="158" t="s">
        <v>265</v>
      </c>
      <c r="B41" s="224" t="e">
        <v>#N/A</v>
      </c>
      <c r="C41" s="224" t="e">
        <v>#N/A</v>
      </c>
      <c r="D41" s="3"/>
      <c r="E41" s="3" t="e">
        <f t="shared" si="23"/>
        <v>#N/A</v>
      </c>
      <c r="F41" s="3">
        <f>Cpi!B148</f>
        <v>0</v>
      </c>
      <c r="G41" s="224" t="e">
        <v>#N/A</v>
      </c>
      <c r="H41" s="2" t="e">
        <f t="shared" si="30"/>
        <v>#N/A</v>
      </c>
      <c r="I41" s="3" t="e">
        <f t="shared" si="31"/>
        <v>#N/A</v>
      </c>
    </row>
    <row r="42" spans="1:9" hidden="1" outlineLevel="1" x14ac:dyDescent="0.25">
      <c r="A42" s="158" t="s">
        <v>266</v>
      </c>
      <c r="B42" s="224" t="e">
        <v>#N/A</v>
      </c>
      <c r="C42" s="224" t="e">
        <v>#N/A</v>
      </c>
      <c r="D42" s="3"/>
      <c r="E42" s="3" t="e">
        <f t="shared" si="23"/>
        <v>#N/A</v>
      </c>
      <c r="F42" s="3">
        <f>Cpi!B149</f>
        <v>0</v>
      </c>
      <c r="G42" s="224" t="e">
        <v>#N/A</v>
      </c>
      <c r="H42" s="2" t="e">
        <f t="shared" si="30"/>
        <v>#N/A</v>
      </c>
      <c r="I42" s="3" t="e">
        <f t="shared" si="31"/>
        <v>#N/A</v>
      </c>
    </row>
    <row r="43" spans="1:9" ht="20.25" customHeight="1" collapsed="1" x14ac:dyDescent="0.25">
      <c r="A43" s="37" t="s">
        <v>267</v>
      </c>
      <c r="B43" s="152" t="s">
        <v>268</v>
      </c>
    </row>
    <row r="44" spans="1:9" x14ac:dyDescent="0.25">
      <c r="A44" s="37"/>
      <c r="B44" s="152" t="s">
        <v>4245</v>
      </c>
    </row>
    <row r="45" spans="1:9" ht="13" x14ac:dyDescent="0.3">
      <c r="B45" s="291" t="s">
        <v>269</v>
      </c>
    </row>
  </sheetData>
  <phoneticPr fontId="16" type="noConversion"/>
  <pageMargins left="0.74803149606299202" right="0.74803149606299202" top="0.98425196850393704" bottom="0.98425196850393704" header="0.511811023622047" footer="0.511811023622047"/>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6" tint="0.79998168889431442"/>
    <pageSetUpPr fitToPage="1"/>
  </sheetPr>
  <dimension ref="A1:AE77"/>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B2" sqref="B2"/>
    </sheetView>
  </sheetViews>
  <sheetFormatPr defaultColWidth="9.1796875" defaultRowHeight="12.5" x14ac:dyDescent="0.25"/>
  <cols>
    <col min="1" max="1" width="2.453125" style="56" customWidth="1"/>
    <col min="2" max="2" width="43" style="56" customWidth="1"/>
    <col min="3" max="28" width="8.453125" style="121" customWidth="1"/>
    <col min="29" max="16384" width="9.1796875" style="121"/>
  </cols>
  <sheetData>
    <row r="1" spans="1:31" s="122" customFormat="1" ht="25.4" customHeight="1" x14ac:dyDescent="0.25">
      <c r="A1" s="125" t="str">
        <f>Index!A9&amp;"*"</f>
        <v>Table 2b    Palau income measures in current prices and real terms, FY2000-FY2025*</v>
      </c>
    </row>
    <row r="2" spans="1:31" s="122" customFormat="1" ht="20.25" customHeight="1" x14ac:dyDescent="0.25">
      <c r="A2" s="131"/>
      <c r="B2" s="132" t="s">
        <v>270</v>
      </c>
      <c r="C2" s="133" t="str">
        <f>"FY" &amp; Sys!B3</f>
        <v>FY00</v>
      </c>
      <c r="D2" s="133" t="str">
        <f>"FY" &amp; Sys!C3</f>
        <v>FY01</v>
      </c>
      <c r="E2" s="133" t="str">
        <f>"FY" &amp; Sys!D3</f>
        <v>FY02</v>
      </c>
      <c r="F2" s="133" t="str">
        <f>"FY" &amp; Sys!E3</f>
        <v>FY03</v>
      </c>
      <c r="G2" s="133" t="str">
        <f>"FY" &amp; Sys!F3</f>
        <v>FY04</v>
      </c>
      <c r="H2" s="133" t="str">
        <f>"FY" &amp; Sys!G3</f>
        <v>FY05</v>
      </c>
      <c r="I2" s="133" t="str">
        <f>"FY" &amp; Sys!H3</f>
        <v>FY06</v>
      </c>
      <c r="J2" s="133" t="str">
        <f>"FY" &amp; Sys!I3</f>
        <v>FY07</v>
      </c>
      <c r="K2" s="133" t="str">
        <f>"FY" &amp; Sys!J3</f>
        <v>FY08</v>
      </c>
      <c r="L2" s="133" t="str">
        <f>"FY" &amp; Sys!K3</f>
        <v>FY09</v>
      </c>
      <c r="M2" s="133" t="str">
        <f>"FY" &amp; Sys!L3</f>
        <v>FY10</v>
      </c>
      <c r="N2" s="133" t="str">
        <f>"FY" &amp; Sys!M3</f>
        <v>FY11</v>
      </c>
      <c r="O2" s="133" t="str">
        <f>"FY" &amp; Sys!N3</f>
        <v>FY12</v>
      </c>
      <c r="P2" s="133" t="str">
        <f>"FY" &amp; Sys!O3</f>
        <v>FY13</v>
      </c>
      <c r="Q2" s="133" t="str">
        <f>"FY" &amp; Sys!P3</f>
        <v>FY14</v>
      </c>
      <c r="R2" s="133" t="str">
        <f>"FY" &amp; Sys!Q3</f>
        <v>FY15</v>
      </c>
      <c r="S2" s="133" t="str">
        <f>"FY" &amp; Sys!R3</f>
        <v>FY16</v>
      </c>
      <c r="T2" s="133" t="str">
        <f>"FY" &amp; Sys!S3</f>
        <v>FY17</v>
      </c>
      <c r="U2" s="133" t="str">
        <f>"FY" &amp; Sys!T3</f>
        <v>FY18</v>
      </c>
      <c r="V2" s="133" t="str">
        <f>"FY" &amp; Sys!U3</f>
        <v>FY19</v>
      </c>
      <c r="W2" s="133" t="str">
        <f>"FY" &amp; Sys!V3</f>
        <v>FY20</v>
      </c>
      <c r="X2" s="133" t="str">
        <f>"FY" &amp; Sys!W3</f>
        <v>FY21</v>
      </c>
      <c r="Y2" s="133" t="str">
        <f>"FY" &amp; Sys!X3</f>
        <v>FY22</v>
      </c>
      <c r="Z2" s="133" t="str">
        <f>"FY" &amp; Sys!Y3</f>
        <v>FY23</v>
      </c>
      <c r="AA2" s="133" t="str">
        <f>"FY" &amp; Sys!Z3</f>
        <v>FY24</v>
      </c>
      <c r="AB2" s="133" t="str">
        <f>"FY" &amp; Sys!AA3</f>
        <v>FY25</v>
      </c>
      <c r="AC2" s="795"/>
      <c r="AD2" s="795"/>
      <c r="AE2" s="795"/>
    </row>
    <row r="3" spans="1:31" s="123" customFormat="1" ht="20.25" customHeight="1" x14ac:dyDescent="0.3">
      <c r="A3" s="54" t="s">
        <v>271</v>
      </c>
      <c r="B3" s="55"/>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row>
    <row r="4" spans="1:31" s="123" customFormat="1" ht="13" x14ac:dyDescent="0.3">
      <c r="A4" s="54"/>
      <c r="B4" s="56" t="s">
        <v>272</v>
      </c>
      <c r="C4" s="124">
        <v>149.55255126953125</v>
      </c>
      <c r="D4" s="124">
        <v>159.44746398925781</v>
      </c>
      <c r="E4" s="124">
        <v>162.66011047363281</v>
      </c>
      <c r="F4" s="124">
        <v>154.56797790527344</v>
      </c>
      <c r="G4" s="124">
        <v>166.36415100097656</v>
      </c>
      <c r="H4" s="124">
        <v>185.65870666503906</v>
      </c>
      <c r="I4" s="124">
        <v>190.77792358398438</v>
      </c>
      <c r="J4" s="124">
        <v>196.01322937011719</v>
      </c>
      <c r="K4" s="124">
        <v>199.04771423339844</v>
      </c>
      <c r="L4" s="124">
        <v>184.05038452148438</v>
      </c>
      <c r="M4" s="124">
        <v>184.29270935058594</v>
      </c>
      <c r="N4" s="124">
        <v>195.16389465332031</v>
      </c>
      <c r="O4" s="124">
        <v>214.92864990234375</v>
      </c>
      <c r="P4" s="124">
        <v>226.25907897949219</v>
      </c>
      <c r="Q4" s="124">
        <v>245.43739318847656</v>
      </c>
      <c r="R4" s="124">
        <v>283.22564697265625</v>
      </c>
      <c r="S4" s="124">
        <v>303.32781982421875</v>
      </c>
      <c r="T4" s="124">
        <v>289.9862060546875</v>
      </c>
      <c r="U4" s="124">
        <v>288.22836303710938</v>
      </c>
      <c r="V4" s="124">
        <v>281.95361328125</v>
      </c>
      <c r="W4" s="124">
        <v>258.98666381835938</v>
      </c>
      <c r="X4" s="124">
        <v>235.93870544433594</v>
      </c>
      <c r="Y4" s="124">
        <v>247.47584533691406</v>
      </c>
      <c r="Z4" s="124">
        <v>274.95516967773438</v>
      </c>
      <c r="AA4" s="124">
        <v>317.9349365234375</v>
      </c>
      <c r="AB4" s="124">
        <v>351.67706298828125</v>
      </c>
    </row>
    <row r="5" spans="1:31" s="123" customFormat="1" ht="13" x14ac:dyDescent="0.3">
      <c r="A5" s="54"/>
      <c r="B5" s="56" t="s">
        <v>273</v>
      </c>
      <c r="C5" s="124"/>
      <c r="D5" s="124"/>
      <c r="E5" s="124"/>
      <c r="F5" s="124"/>
      <c r="G5" s="124"/>
      <c r="H5" s="124"/>
      <c r="I5" s="124"/>
      <c r="J5" s="124">
        <v>205.56675720214844</v>
      </c>
      <c r="K5" s="124">
        <v>203.08955383300781</v>
      </c>
      <c r="L5" s="124">
        <v>195.66006469726563</v>
      </c>
      <c r="M5" s="124">
        <v>191.79243469238281</v>
      </c>
      <c r="N5" s="124">
        <v>202.321044921875</v>
      </c>
      <c r="O5" s="124">
        <v>216.30546569824219</v>
      </c>
      <c r="P5" s="124">
        <v>221.96340942382813</v>
      </c>
      <c r="Q5" s="124">
        <v>245.74552917480469</v>
      </c>
      <c r="R5" s="124">
        <v>290.89114379882813</v>
      </c>
      <c r="S5" s="124">
        <v>307.12728881835938</v>
      </c>
      <c r="T5" s="124">
        <v>294.31314086914063</v>
      </c>
      <c r="U5" s="124">
        <v>287.76416015625</v>
      </c>
      <c r="V5" s="124">
        <v>282.12771606445313</v>
      </c>
      <c r="W5" s="124">
        <v>264.3421630859375</v>
      </c>
      <c r="X5" s="124">
        <v>226.73004150390625</v>
      </c>
      <c r="Y5" s="124">
        <v>240.099609375</v>
      </c>
      <c r="Z5" s="124">
        <v>275.57598876953125</v>
      </c>
      <c r="AA5" s="124">
        <v>327.2420654296875</v>
      </c>
      <c r="AB5" s="124">
        <v>354.6419677734375</v>
      </c>
    </row>
    <row r="6" spans="1:31" s="123" customFormat="1" ht="16.5" customHeight="1" x14ac:dyDescent="0.3">
      <c r="A6" s="54"/>
      <c r="B6" s="135" t="s">
        <v>274</v>
      </c>
      <c r="C6" s="136">
        <v>149.55255126953125</v>
      </c>
      <c r="D6" s="136">
        <v>159.44746398925781</v>
      </c>
      <c r="E6" s="136">
        <v>162.66011047363281</v>
      </c>
      <c r="F6" s="136">
        <v>154.56797790527344</v>
      </c>
      <c r="G6" s="136">
        <v>166.36415100097656</v>
      </c>
      <c r="H6" s="136">
        <v>190.96202087402344</v>
      </c>
      <c r="I6" s="136">
        <v>193.611572265625</v>
      </c>
      <c r="J6" s="136">
        <v>200.78999328613281</v>
      </c>
      <c r="K6" s="136">
        <v>201.06863403320313</v>
      </c>
      <c r="L6" s="136">
        <v>189.855224609375</v>
      </c>
      <c r="M6" s="136">
        <v>188.04257202148438</v>
      </c>
      <c r="N6" s="136">
        <v>198.74246215820313</v>
      </c>
      <c r="O6" s="136">
        <v>215.6170654296875</v>
      </c>
      <c r="P6" s="136">
        <v>224.11123657226563</v>
      </c>
      <c r="Q6" s="136">
        <v>245.59146118164063</v>
      </c>
      <c r="R6" s="136">
        <v>287.05841064453125</v>
      </c>
      <c r="S6" s="136">
        <v>305.2275390625</v>
      </c>
      <c r="T6" s="136">
        <v>292.14968872070313</v>
      </c>
      <c r="U6" s="136">
        <v>287.99627685546875</v>
      </c>
      <c r="V6" s="136">
        <v>282.04067993164063</v>
      </c>
      <c r="W6" s="136">
        <v>261.6644287109375</v>
      </c>
      <c r="X6" s="136">
        <v>231.33436584472656</v>
      </c>
      <c r="Y6" s="136">
        <v>243.7877197265625</v>
      </c>
      <c r="Z6" s="136">
        <v>275.26556396484375</v>
      </c>
      <c r="AA6" s="136">
        <v>322.5885009765625</v>
      </c>
      <c r="AB6" s="136">
        <v>353.15951538085938</v>
      </c>
    </row>
    <row r="7" spans="1:31" ht="14.5" x14ac:dyDescent="0.25">
      <c r="B7" s="56" t="s">
        <v>275</v>
      </c>
      <c r="C7" s="124"/>
      <c r="D7" s="124"/>
      <c r="E7" s="124"/>
      <c r="F7" s="124"/>
      <c r="G7" s="124"/>
      <c r="H7" s="124"/>
      <c r="I7" s="124"/>
      <c r="J7" s="124"/>
      <c r="K7" s="124"/>
      <c r="L7" s="124"/>
      <c r="M7" s="124"/>
      <c r="N7" s="124"/>
      <c r="O7" s="124"/>
      <c r="P7" s="124"/>
      <c r="Q7" s="124"/>
      <c r="R7" s="124"/>
      <c r="S7" s="124"/>
      <c r="T7" s="124"/>
      <c r="U7" s="124"/>
      <c r="V7" s="124"/>
      <c r="W7" s="124"/>
      <c r="X7" s="124"/>
      <c r="Y7" s="124"/>
      <c r="Z7" s="124"/>
      <c r="AA7" s="124"/>
      <c r="AB7" s="124"/>
    </row>
    <row r="8" spans="1:31" x14ac:dyDescent="0.25">
      <c r="B8" s="57" t="s">
        <v>276</v>
      </c>
      <c r="C8" s="124">
        <v>6.9056625366210938</v>
      </c>
      <c r="D8" s="124">
        <v>9.2293853759765625</v>
      </c>
      <c r="E8" s="124">
        <v>8.176753044128418</v>
      </c>
      <c r="F8" s="124">
        <v>6.8369884490966797</v>
      </c>
      <c r="G8" s="124">
        <v>6.9268927574157715</v>
      </c>
      <c r="H8" s="124">
        <v>9.081730842590332</v>
      </c>
      <c r="I8" s="124">
        <v>10.683219909667969</v>
      </c>
      <c r="J8" s="124">
        <v>11.430191993713379</v>
      </c>
      <c r="K8" s="124">
        <v>14.761930465698242</v>
      </c>
      <c r="L8" s="124">
        <v>14.29464054107666</v>
      </c>
      <c r="M8" s="124">
        <v>14.09642505645752</v>
      </c>
      <c r="N8" s="124">
        <v>14.967103004455566</v>
      </c>
      <c r="O8" s="124">
        <v>14.797530174255371</v>
      </c>
      <c r="P8" s="124">
        <v>17.770757675170898</v>
      </c>
      <c r="Q8" s="124">
        <v>15.41063117980957</v>
      </c>
      <c r="R8" s="124">
        <v>18.807855606079102</v>
      </c>
      <c r="S8" s="124">
        <v>17.985361099243164</v>
      </c>
      <c r="T8" s="124">
        <v>22.904340744018555</v>
      </c>
      <c r="U8" s="124">
        <v>22.540716171264648</v>
      </c>
      <c r="V8" s="124">
        <v>23.916763305664063</v>
      </c>
      <c r="W8" s="124">
        <v>20.556661605834961</v>
      </c>
      <c r="X8" s="124">
        <v>21.738250732421875</v>
      </c>
      <c r="Y8" s="124">
        <v>23.909391403198242</v>
      </c>
      <c r="Z8" s="124">
        <v>25.925962448120117</v>
      </c>
      <c r="AA8" s="124">
        <v>29.059230804443359</v>
      </c>
      <c r="AB8" s="124">
        <v>35.853950500488281</v>
      </c>
    </row>
    <row r="9" spans="1:31" x14ac:dyDescent="0.25">
      <c r="B9" s="57" t="s">
        <v>277</v>
      </c>
      <c r="C9" s="124">
        <v>-17.646978378295898</v>
      </c>
      <c r="D9" s="124">
        <v>-20.089544296264648</v>
      </c>
      <c r="E9" s="124">
        <v>-21.138439178466797</v>
      </c>
      <c r="F9" s="124">
        <v>-15.195631980895996</v>
      </c>
      <c r="G9" s="124">
        <v>-13.996326446533203</v>
      </c>
      <c r="H9" s="124">
        <v>-17.808732986450195</v>
      </c>
      <c r="I9" s="124">
        <v>-19.448051452636719</v>
      </c>
      <c r="J9" s="124">
        <v>-22.15516471862793</v>
      </c>
      <c r="K9" s="124">
        <v>-24.19767951965332</v>
      </c>
      <c r="L9" s="124">
        <v>-16.047161102294922</v>
      </c>
      <c r="M9" s="124">
        <v>-16.211992263793945</v>
      </c>
      <c r="N9" s="124">
        <v>-18.036891937255859</v>
      </c>
      <c r="O9" s="124">
        <v>-22.688701629638672</v>
      </c>
      <c r="P9" s="124">
        <v>-23.007488250732422</v>
      </c>
      <c r="Q9" s="124">
        <v>-24.466007232666016</v>
      </c>
      <c r="R9" s="124">
        <v>-31.922269821166992</v>
      </c>
      <c r="S9" s="124">
        <v>-33.698562622070313</v>
      </c>
      <c r="T9" s="124">
        <v>-28.708530426025391</v>
      </c>
      <c r="U9" s="124">
        <v>-29.892805099487305</v>
      </c>
      <c r="V9" s="124">
        <v>-25.725555419921875</v>
      </c>
      <c r="W9" s="124">
        <v>-14.318842887878418</v>
      </c>
      <c r="X9" s="124">
        <v>-11.623649597167969</v>
      </c>
      <c r="Y9" s="124">
        <v>-20.623697280883789</v>
      </c>
      <c r="Z9" s="124">
        <v>-23.327299118041992</v>
      </c>
      <c r="AA9" s="124">
        <v>-26.02094841003418</v>
      </c>
      <c r="AB9" s="124">
        <v>-26.645908355712891</v>
      </c>
    </row>
    <row r="10" spans="1:31" s="140" customFormat="1" ht="13" x14ac:dyDescent="0.3">
      <c r="A10" s="72"/>
      <c r="B10" s="73" t="s">
        <v>278</v>
      </c>
      <c r="C10" s="139">
        <v>-10.741315841674805</v>
      </c>
      <c r="D10" s="139">
        <v>-10.860158920288086</v>
      </c>
      <c r="E10" s="139">
        <v>-12.961686134338379</v>
      </c>
      <c r="F10" s="139">
        <v>-8.3586435317993164</v>
      </c>
      <c r="G10" s="139">
        <v>-7.0694336891174316</v>
      </c>
      <c r="H10" s="139">
        <v>-8.7270021438598633</v>
      </c>
      <c r="I10" s="139">
        <v>-8.76483154296875</v>
      </c>
      <c r="J10" s="139">
        <v>-10.724972724914551</v>
      </c>
      <c r="K10" s="139">
        <v>-9.4357490539550781</v>
      </c>
      <c r="L10" s="139">
        <v>-1.7525205612182617</v>
      </c>
      <c r="M10" s="139">
        <v>-2.1155672073364258</v>
      </c>
      <c r="N10" s="139">
        <v>-3.069788932800293</v>
      </c>
      <c r="O10" s="139">
        <v>-7.8911714553833008</v>
      </c>
      <c r="P10" s="139">
        <v>-5.2367305755615234</v>
      </c>
      <c r="Q10" s="139">
        <v>-9.0553760528564453</v>
      </c>
      <c r="R10" s="139">
        <v>-13.114414215087891</v>
      </c>
      <c r="S10" s="139">
        <v>-15.713201522827148</v>
      </c>
      <c r="T10" s="139">
        <v>-5.8041896820068359</v>
      </c>
      <c r="U10" s="139">
        <v>-7.3520889282226563</v>
      </c>
      <c r="V10" s="139">
        <v>-1.8087921142578125</v>
      </c>
      <c r="W10" s="139">
        <v>6.237818717956543</v>
      </c>
      <c r="X10" s="139">
        <v>10.114601135253906</v>
      </c>
      <c r="Y10" s="139">
        <v>3.2856941223144531</v>
      </c>
      <c r="Z10" s="139">
        <v>2.598663330078125</v>
      </c>
      <c r="AA10" s="139">
        <v>3.0382823944091797</v>
      </c>
      <c r="AB10" s="139">
        <v>9.2080421447753906</v>
      </c>
    </row>
    <row r="11" spans="1:31" s="123" customFormat="1" ht="16.5" customHeight="1" x14ac:dyDescent="0.3">
      <c r="A11" s="54"/>
      <c r="B11" s="55" t="s">
        <v>279</v>
      </c>
      <c r="C11" s="136">
        <v>138.81123352050781</v>
      </c>
      <c r="D11" s="136">
        <v>148.58731079101563</v>
      </c>
      <c r="E11" s="136">
        <v>149.69842529296875</v>
      </c>
      <c r="F11" s="136">
        <v>146.20933532714844</v>
      </c>
      <c r="G11" s="136">
        <v>159.29472351074219</v>
      </c>
      <c r="H11" s="136">
        <v>182.23501586914063</v>
      </c>
      <c r="I11" s="136">
        <v>184.84674072265625</v>
      </c>
      <c r="J11" s="136">
        <v>190.06501770019531</v>
      </c>
      <c r="K11" s="136">
        <v>191.63288879394531</v>
      </c>
      <c r="L11" s="136">
        <v>188.10270690917969</v>
      </c>
      <c r="M11" s="136">
        <v>185.927001953125</v>
      </c>
      <c r="N11" s="136">
        <v>195.67268371582031</v>
      </c>
      <c r="O11" s="136">
        <v>207.72589111328125</v>
      </c>
      <c r="P11" s="136">
        <v>218.87451171875</v>
      </c>
      <c r="Q11" s="136">
        <v>236.53608703613281</v>
      </c>
      <c r="R11" s="136">
        <v>273.94400024414063</v>
      </c>
      <c r="S11" s="136">
        <v>289.51434326171875</v>
      </c>
      <c r="T11" s="136">
        <v>286.34548950195313</v>
      </c>
      <c r="U11" s="136">
        <v>280.6441650390625</v>
      </c>
      <c r="V11" s="136">
        <v>280.23187255859375</v>
      </c>
      <c r="W11" s="136">
        <v>267.9022216796875</v>
      </c>
      <c r="X11" s="136">
        <v>241.448974609375</v>
      </c>
      <c r="Y11" s="136">
        <v>247.07342529296875</v>
      </c>
      <c r="Z11" s="136">
        <v>277.86422729492188</v>
      </c>
      <c r="AA11" s="136">
        <v>325.62677001953125</v>
      </c>
      <c r="AB11" s="136">
        <v>362.3675537109375</v>
      </c>
    </row>
    <row r="12" spans="1:31" ht="14.5" x14ac:dyDescent="0.25">
      <c r="B12" s="56" t="s">
        <v>280</v>
      </c>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row>
    <row r="13" spans="1:31" x14ac:dyDescent="0.25">
      <c r="B13" s="57" t="s">
        <v>276</v>
      </c>
      <c r="C13" s="124">
        <v>46.459682464599609</v>
      </c>
      <c r="D13" s="124">
        <v>37.544578552246094</v>
      </c>
      <c r="E13" s="124">
        <v>41.41619873046875</v>
      </c>
      <c r="F13" s="124">
        <v>41.870948791503906</v>
      </c>
      <c r="G13" s="124">
        <v>43.088092803955078</v>
      </c>
      <c r="H13" s="124">
        <v>43.089210510253906</v>
      </c>
      <c r="I13" s="124">
        <v>42.391513824462891</v>
      </c>
      <c r="J13" s="124">
        <v>43.989631652832031</v>
      </c>
      <c r="K13" s="124">
        <v>45.422893524169922</v>
      </c>
      <c r="L13" s="124">
        <v>42.315280914306641</v>
      </c>
      <c r="M13" s="124">
        <v>47.555644989013672</v>
      </c>
      <c r="N13" s="124">
        <v>47.976619720458984</v>
      </c>
      <c r="O13" s="124">
        <v>48.999973297119141</v>
      </c>
      <c r="P13" s="124">
        <v>50.217460632324219</v>
      </c>
      <c r="Q13" s="124">
        <v>53.930843353271484</v>
      </c>
      <c r="R13" s="124">
        <v>52.241611480712891</v>
      </c>
      <c r="S13" s="124">
        <v>53.231040954589844</v>
      </c>
      <c r="T13" s="124">
        <v>52.063106536865234</v>
      </c>
      <c r="U13" s="124">
        <v>69.100013732910156</v>
      </c>
      <c r="V13" s="124">
        <v>38.328655242919922</v>
      </c>
      <c r="W13" s="124">
        <v>50.73675537109375</v>
      </c>
      <c r="X13" s="124">
        <v>61.979030609130859</v>
      </c>
      <c r="Y13" s="124">
        <v>82.209205627441406</v>
      </c>
      <c r="Z13" s="124">
        <v>61.899921417236328</v>
      </c>
      <c r="AA13" s="124">
        <v>106.32228088378906</v>
      </c>
      <c r="AB13" s="124">
        <v>106.53175354003906</v>
      </c>
    </row>
    <row r="14" spans="1:31" x14ac:dyDescent="0.25">
      <c r="B14" s="57" t="s">
        <v>277</v>
      </c>
      <c r="C14" s="124">
        <v>-11.78827953338623</v>
      </c>
      <c r="D14" s="124">
        <v>-12.992745399475098</v>
      </c>
      <c r="E14" s="124">
        <v>-13.897745132446289</v>
      </c>
      <c r="F14" s="124">
        <v>-13.709028244018555</v>
      </c>
      <c r="G14" s="124">
        <v>-14.736667633056641</v>
      </c>
      <c r="H14" s="124">
        <v>-15.260214805603027</v>
      </c>
      <c r="I14" s="124">
        <v>-15.419608116149902</v>
      </c>
      <c r="J14" s="124">
        <v>-14.917830467224121</v>
      </c>
      <c r="K14" s="124">
        <v>-13.57561206817627</v>
      </c>
      <c r="L14" s="124">
        <v>-12.005459785461426</v>
      </c>
      <c r="M14" s="124">
        <v>-11.750537872314453</v>
      </c>
      <c r="N14" s="124">
        <v>-12.329482078552246</v>
      </c>
      <c r="O14" s="124">
        <v>-13.01786994934082</v>
      </c>
      <c r="P14" s="124">
        <v>-13.580654144287109</v>
      </c>
      <c r="Q14" s="124">
        <v>-14.96636962890625</v>
      </c>
      <c r="R14" s="124">
        <v>-18.04517936706543</v>
      </c>
      <c r="S14" s="124">
        <v>-20.50773811340332</v>
      </c>
      <c r="T14" s="124">
        <v>-21.871334075927734</v>
      </c>
      <c r="U14" s="124">
        <v>-22.457208633422852</v>
      </c>
      <c r="V14" s="124">
        <v>-21.980354309082031</v>
      </c>
      <c r="W14" s="124">
        <v>-20.157119750976563</v>
      </c>
      <c r="X14" s="124">
        <v>-15.962460517883301</v>
      </c>
      <c r="Y14" s="124">
        <v>-16.452028274536133</v>
      </c>
      <c r="Z14" s="124">
        <v>-19.264705657958984</v>
      </c>
      <c r="AA14" s="124">
        <v>-23.578798294067383</v>
      </c>
      <c r="AB14" s="124">
        <v>-26.864446640014648</v>
      </c>
    </row>
    <row r="15" spans="1:31" s="140" customFormat="1" ht="13" x14ac:dyDescent="0.3">
      <c r="A15" s="72"/>
      <c r="B15" s="73" t="s">
        <v>278</v>
      </c>
      <c r="C15" s="139">
        <v>34.671401977539063</v>
      </c>
      <c r="D15" s="139">
        <v>24.551834106445313</v>
      </c>
      <c r="E15" s="139">
        <v>27.518453598022461</v>
      </c>
      <c r="F15" s="139">
        <v>28.161920547485352</v>
      </c>
      <c r="G15" s="139">
        <v>28.351425170898438</v>
      </c>
      <c r="H15" s="139">
        <v>27.828994750976563</v>
      </c>
      <c r="I15" s="139">
        <v>26.971904754638672</v>
      </c>
      <c r="J15" s="139">
        <v>29.071800231933594</v>
      </c>
      <c r="K15" s="139">
        <v>31.847282409667969</v>
      </c>
      <c r="L15" s="139">
        <v>30.309822082519531</v>
      </c>
      <c r="M15" s="139">
        <v>35.805107116699219</v>
      </c>
      <c r="N15" s="139">
        <v>35.647136688232422</v>
      </c>
      <c r="O15" s="139">
        <v>35.982101440429688</v>
      </c>
      <c r="P15" s="139">
        <v>36.636806488037109</v>
      </c>
      <c r="Q15" s="139">
        <v>38.964473724365234</v>
      </c>
      <c r="R15" s="139">
        <v>34.196434020996094</v>
      </c>
      <c r="S15" s="139">
        <v>32.723304748535156</v>
      </c>
      <c r="T15" s="139">
        <v>30.1917724609375</v>
      </c>
      <c r="U15" s="139">
        <v>46.642807006835938</v>
      </c>
      <c r="V15" s="139">
        <v>16.348300933837891</v>
      </c>
      <c r="W15" s="139">
        <v>30.579635620117188</v>
      </c>
      <c r="X15" s="139">
        <v>46.016571044921875</v>
      </c>
      <c r="Y15" s="139">
        <v>65.757179260253906</v>
      </c>
      <c r="Z15" s="139">
        <v>42.635215759277344</v>
      </c>
      <c r="AA15" s="139">
        <v>82.743484497070313</v>
      </c>
      <c r="AB15" s="139">
        <v>79.667304992675781</v>
      </c>
    </row>
    <row r="16" spans="1:31" s="123" customFormat="1" ht="16.5" customHeight="1" x14ac:dyDescent="0.3">
      <c r="A16" s="796"/>
      <c r="B16" s="797" t="s">
        <v>281</v>
      </c>
      <c r="C16" s="798">
        <v>173.48263549804688</v>
      </c>
      <c r="D16" s="798">
        <v>173.13914489746094</v>
      </c>
      <c r="E16" s="798">
        <v>177.21687316894531</v>
      </c>
      <c r="F16" s="798">
        <v>174.37126159667969</v>
      </c>
      <c r="G16" s="798">
        <v>187.64614868164063</v>
      </c>
      <c r="H16" s="798">
        <v>210.06401062011719</v>
      </c>
      <c r="I16" s="798">
        <v>211.81864929199219</v>
      </c>
      <c r="J16" s="798">
        <v>219.13682556152344</v>
      </c>
      <c r="K16" s="798">
        <v>223.48016357421875</v>
      </c>
      <c r="L16" s="798">
        <v>218.41252136230469</v>
      </c>
      <c r="M16" s="798">
        <v>221.73210144042969</v>
      </c>
      <c r="N16" s="798">
        <v>231.31980895996094</v>
      </c>
      <c r="O16" s="798">
        <v>243.70799255371094</v>
      </c>
      <c r="P16" s="798">
        <v>255.51132202148438</v>
      </c>
      <c r="Q16" s="798">
        <v>275.50054931640625</v>
      </c>
      <c r="R16" s="798">
        <v>308.14041137695313</v>
      </c>
      <c r="S16" s="798">
        <v>322.23764038085938</v>
      </c>
      <c r="T16" s="798">
        <v>316.53726196289063</v>
      </c>
      <c r="U16" s="798">
        <v>327.2869873046875</v>
      </c>
      <c r="V16" s="798">
        <v>296.58016967773438</v>
      </c>
      <c r="W16" s="798">
        <v>298.48187255859375</v>
      </c>
      <c r="X16" s="798">
        <v>287.46554565429688</v>
      </c>
      <c r="Y16" s="798">
        <v>312.83059692382813</v>
      </c>
      <c r="Z16" s="798">
        <v>320.49945068359375</v>
      </c>
      <c r="AA16" s="798">
        <v>408.37026977539063</v>
      </c>
      <c r="AB16" s="798">
        <v>442.03485107421875</v>
      </c>
    </row>
    <row r="17" spans="1:28" s="123" customFormat="1" ht="20.25" customHeight="1" x14ac:dyDescent="0.3">
      <c r="A17" s="54" t="s">
        <v>282</v>
      </c>
      <c r="B17" s="55"/>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row>
    <row r="18" spans="1:28" s="123" customFormat="1" ht="15" x14ac:dyDescent="0.3">
      <c r="A18" s="54"/>
      <c r="B18" s="56" t="s">
        <v>283</v>
      </c>
      <c r="C18" s="124">
        <v>237.83297729492188</v>
      </c>
      <c r="D18" s="124">
        <v>255.3040771484375</v>
      </c>
      <c r="E18" s="124">
        <v>267.34173583984375</v>
      </c>
      <c r="F18" s="124">
        <v>261.653076171875</v>
      </c>
      <c r="G18" s="124">
        <v>270.7381591796875</v>
      </c>
      <c r="H18" s="124">
        <v>278.54818725585938</v>
      </c>
      <c r="I18" s="124">
        <v>279.1834716796875</v>
      </c>
      <c r="J18" s="124">
        <v>281.10162353515625</v>
      </c>
      <c r="K18" s="124">
        <v>265.491943359375</v>
      </c>
      <c r="L18" s="124">
        <v>249.04342651367188</v>
      </c>
      <c r="M18" s="124">
        <v>241.50588989257813</v>
      </c>
      <c r="N18" s="124">
        <v>252.48306274414063</v>
      </c>
      <c r="O18" s="124">
        <v>257.6876220703125</v>
      </c>
      <c r="P18" s="124">
        <v>254.10057067871094</v>
      </c>
      <c r="Q18" s="124">
        <v>264.80413818359375</v>
      </c>
      <c r="R18" s="124">
        <v>287.49771118164063</v>
      </c>
      <c r="S18" s="124">
        <v>292.28988647460938</v>
      </c>
      <c r="T18" s="124">
        <v>282.29019165039063</v>
      </c>
      <c r="U18" s="124">
        <v>281.10879516601563</v>
      </c>
      <c r="V18" s="124">
        <v>281.95361328125</v>
      </c>
      <c r="W18" s="124">
        <v>265.00927734375</v>
      </c>
      <c r="X18" s="124">
        <v>233.43841552734375</v>
      </c>
      <c r="Y18" s="124">
        <v>232.361572265625</v>
      </c>
      <c r="Z18" s="124">
        <v>235.25901794433594</v>
      </c>
      <c r="AA18" s="124">
        <v>263.41384887695313</v>
      </c>
      <c r="AB18" s="124">
        <v>279.10491943359375</v>
      </c>
    </row>
    <row r="19" spans="1:28" s="123" customFormat="1" ht="15" x14ac:dyDescent="0.3">
      <c r="A19" s="54"/>
      <c r="B19" s="56" t="s">
        <v>284</v>
      </c>
      <c r="C19" s="124"/>
      <c r="D19" s="124"/>
      <c r="E19" s="124"/>
      <c r="F19" s="124"/>
      <c r="G19" s="124"/>
      <c r="H19" s="124"/>
      <c r="I19" s="124"/>
      <c r="J19" s="124">
        <v>291.05377197265625</v>
      </c>
      <c r="K19" s="124">
        <v>276.94210815429688</v>
      </c>
      <c r="L19" s="124">
        <v>257.93353271484375</v>
      </c>
      <c r="M19" s="124">
        <v>252.06965637207031</v>
      </c>
      <c r="N19" s="124">
        <v>266.22509765625</v>
      </c>
      <c r="O19" s="124">
        <v>269.60610961914063</v>
      </c>
      <c r="P19" s="124">
        <v>259.739501953125</v>
      </c>
      <c r="Q19" s="124">
        <v>275.58779907226563</v>
      </c>
      <c r="R19" s="124">
        <v>295.69281005859375</v>
      </c>
      <c r="S19" s="124">
        <v>298.64007568359375</v>
      </c>
      <c r="T19" s="124">
        <v>290.9749755859375</v>
      </c>
      <c r="U19" s="124">
        <v>285.022216796875</v>
      </c>
      <c r="V19" s="124">
        <v>282.12771606445313</v>
      </c>
      <c r="W19" s="124">
        <v>260.24169921875</v>
      </c>
      <c r="X19" s="124">
        <v>222.19358825683594</v>
      </c>
      <c r="Y19" s="124">
        <v>230.08049011230469</v>
      </c>
      <c r="Z19" s="124">
        <v>236.51533508300781</v>
      </c>
      <c r="AA19" s="124">
        <v>268.57009887695313</v>
      </c>
      <c r="AB19" s="124">
        <v>281.11590576171875</v>
      </c>
    </row>
    <row r="20" spans="1:28" s="123" customFormat="1" ht="16.5" customHeight="1" x14ac:dyDescent="0.3">
      <c r="A20" s="54"/>
      <c r="B20" s="135" t="s">
        <v>285</v>
      </c>
      <c r="C20" s="136">
        <v>240.52494812011719</v>
      </c>
      <c r="D20" s="136">
        <v>258.19378662109375</v>
      </c>
      <c r="E20" s="136">
        <v>270.36770629882813</v>
      </c>
      <c r="F20" s="136">
        <v>264.61465454101563</v>
      </c>
      <c r="G20" s="136">
        <v>273.80255126953125</v>
      </c>
      <c r="H20" s="136">
        <v>281.70098876953125</v>
      </c>
      <c r="I20" s="136">
        <v>282.34344482421875</v>
      </c>
      <c r="J20" s="136">
        <v>286.07769775390625</v>
      </c>
      <c r="K20" s="136">
        <v>271.21701049804688</v>
      </c>
      <c r="L20" s="136">
        <v>253.48847961425781</v>
      </c>
      <c r="M20" s="136">
        <v>246.78778076171875</v>
      </c>
      <c r="N20" s="136">
        <v>259.35406494140625</v>
      </c>
      <c r="O20" s="136">
        <v>263.6468505859375</v>
      </c>
      <c r="P20" s="136">
        <v>256.9200439453125</v>
      </c>
      <c r="Q20" s="136">
        <v>270.19595336914063</v>
      </c>
      <c r="R20" s="136">
        <v>291.59527587890625</v>
      </c>
      <c r="S20" s="136">
        <v>295.4649658203125</v>
      </c>
      <c r="T20" s="136">
        <v>286.632568359375</v>
      </c>
      <c r="U20" s="136">
        <v>283.06549072265625</v>
      </c>
      <c r="V20" s="136">
        <v>282.04067993164063</v>
      </c>
      <c r="W20" s="136">
        <v>262.62548828125</v>
      </c>
      <c r="X20" s="136">
        <v>227.81600952148438</v>
      </c>
      <c r="Y20" s="136">
        <v>231.22103881835938</v>
      </c>
      <c r="Z20" s="136">
        <v>235.88717651367188</v>
      </c>
      <c r="AA20" s="136">
        <v>265.99197387695313</v>
      </c>
      <c r="AB20" s="136">
        <v>280.11041259765625</v>
      </c>
    </row>
    <row r="21" spans="1:28" ht="15" x14ac:dyDescent="0.3">
      <c r="A21" s="54"/>
      <c r="B21" s="58" t="s">
        <v>286</v>
      </c>
      <c r="C21" s="124">
        <v>-4.4424543380737305</v>
      </c>
      <c r="D21" s="124">
        <v>-5.8249621391296387</v>
      </c>
      <c r="E21" s="124">
        <v>-6.5863251686096191</v>
      </c>
      <c r="F21" s="124">
        <v>-6.5941662788391113</v>
      </c>
      <c r="G21" s="124">
        <v>-7.5998539924621582</v>
      </c>
      <c r="H21" s="124">
        <v>-6.2362031936645508</v>
      </c>
      <c r="I21" s="124">
        <v>-4.7210483551025391</v>
      </c>
      <c r="J21" s="124">
        <v>-2.2341978549957275</v>
      </c>
      <c r="K21" s="124">
        <v>-1.5111335515975952</v>
      </c>
      <c r="L21" s="124">
        <v>-1.4115685224533081</v>
      </c>
      <c r="M21" s="124">
        <v>-5.6004343032836914</v>
      </c>
      <c r="N21" s="124">
        <v>-12.492058753967285</v>
      </c>
      <c r="O21" s="124">
        <v>-8.9277734756469727</v>
      </c>
      <c r="P21" s="124">
        <v>-1.458834171295166</v>
      </c>
      <c r="Q21" s="124">
        <v>-1.1436388492584229</v>
      </c>
      <c r="R21" s="124">
        <v>8.3225488662719727</v>
      </c>
      <c r="S21" s="124">
        <v>12.531600952148438</v>
      </c>
      <c r="T21" s="124">
        <v>5.5323491096496582</v>
      </c>
      <c r="U21" s="124">
        <v>1.1533030271530151</v>
      </c>
      <c r="V21" s="124">
        <v>0</v>
      </c>
      <c r="W21" s="124">
        <v>0.73473334312438965</v>
      </c>
      <c r="X21" s="124">
        <v>-0.63096809387207031</v>
      </c>
      <c r="Y21" s="124">
        <v>-4.1232180595397949</v>
      </c>
      <c r="Z21" s="124">
        <v>-6.2703962326049805</v>
      </c>
      <c r="AA21" s="124">
        <v>-9.0249538421630859</v>
      </c>
      <c r="AB21" s="124">
        <v>-8.5030021667480469</v>
      </c>
    </row>
    <row r="22" spans="1:28" s="123" customFormat="1" ht="16.5" customHeight="1" x14ac:dyDescent="0.3">
      <c r="A22" s="54"/>
      <c r="B22" s="135" t="s">
        <v>287</v>
      </c>
      <c r="C22" s="136">
        <v>236.08248901367188</v>
      </c>
      <c r="D22" s="136">
        <v>252.36882019042969</v>
      </c>
      <c r="E22" s="136">
        <v>263.7813720703125</v>
      </c>
      <c r="F22" s="136">
        <v>258.02047729492188</v>
      </c>
      <c r="G22" s="136">
        <v>266.20269775390625</v>
      </c>
      <c r="H22" s="136">
        <v>275.46478271484375</v>
      </c>
      <c r="I22" s="136">
        <v>277.62240600585938</v>
      </c>
      <c r="J22" s="136">
        <v>283.843505859375</v>
      </c>
      <c r="K22" s="136">
        <v>269.70590209960938</v>
      </c>
      <c r="L22" s="136">
        <v>252.076904296875</v>
      </c>
      <c r="M22" s="136">
        <v>241.18733215332031</v>
      </c>
      <c r="N22" s="136">
        <v>246.86201477050781</v>
      </c>
      <c r="O22" s="136">
        <v>254.71908569335938</v>
      </c>
      <c r="P22" s="136">
        <v>255.46121215820313</v>
      </c>
      <c r="Q22" s="136">
        <v>269.05233764648438</v>
      </c>
      <c r="R22" s="136">
        <v>299.91781616210938</v>
      </c>
      <c r="S22" s="136">
        <v>307.99658203125</v>
      </c>
      <c r="T22" s="136">
        <v>292.1649169921875</v>
      </c>
      <c r="U22" s="136">
        <v>284.21881103515625</v>
      </c>
      <c r="V22" s="136">
        <v>282.04067993164063</v>
      </c>
      <c r="W22" s="136">
        <v>263.3602294921875</v>
      </c>
      <c r="X22" s="136">
        <v>227.18504333496094</v>
      </c>
      <c r="Y22" s="136">
        <v>227.09780883789063</v>
      </c>
      <c r="Z22" s="136">
        <v>229.61677551269531</v>
      </c>
      <c r="AA22" s="136">
        <v>256.96701049804688</v>
      </c>
      <c r="AB22" s="136">
        <v>271.60739135742188</v>
      </c>
    </row>
    <row r="23" spans="1:28" ht="13" x14ac:dyDescent="0.3">
      <c r="A23" s="54"/>
      <c r="B23" s="59" t="s">
        <v>288</v>
      </c>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row>
    <row r="24" spans="1:28" ht="13" x14ac:dyDescent="0.3">
      <c r="A24" s="54"/>
      <c r="B24" s="58" t="s">
        <v>276</v>
      </c>
      <c r="C24" s="124">
        <v>10.906662940979004</v>
      </c>
      <c r="D24" s="124">
        <v>14.676455497741699</v>
      </c>
      <c r="E24" s="124">
        <v>13.34673023223877</v>
      </c>
      <c r="F24" s="124">
        <v>11.494217872619629</v>
      </c>
      <c r="G24" s="124">
        <v>11.195318222045898</v>
      </c>
      <c r="H24" s="124">
        <v>13.531997680664063</v>
      </c>
      <c r="I24" s="124">
        <v>15.526444435119629</v>
      </c>
      <c r="J24" s="124">
        <v>16.183553695678711</v>
      </c>
      <c r="K24" s="124">
        <v>20.130037307739258</v>
      </c>
      <c r="L24" s="124">
        <v>18.844249725341797</v>
      </c>
      <c r="M24" s="124">
        <v>18.526700973510742</v>
      </c>
      <c r="N24" s="124">
        <v>19.69453239440918</v>
      </c>
      <c r="O24" s="124">
        <v>18.443845748901367</v>
      </c>
      <c r="P24" s="124">
        <v>20.795173645019531</v>
      </c>
      <c r="Q24" s="124">
        <v>17.282032012939453</v>
      </c>
      <c r="R24" s="124">
        <v>19.118312835693359</v>
      </c>
      <c r="S24" s="124">
        <v>17.488349914550781</v>
      </c>
      <c r="T24" s="124">
        <v>22.644554138183594</v>
      </c>
      <c r="U24" s="124">
        <v>22.325939178466797</v>
      </c>
      <c r="V24" s="124">
        <v>23.916763305664063</v>
      </c>
      <c r="W24" s="124">
        <v>20.237787246704102</v>
      </c>
      <c r="X24" s="124">
        <v>21.303308486938477</v>
      </c>
      <c r="Y24" s="124">
        <v>22.911676406860352</v>
      </c>
      <c r="Z24" s="124">
        <v>22.251169204711914</v>
      </c>
      <c r="AA24" s="124">
        <v>23.849136352539063</v>
      </c>
      <c r="AB24" s="124">
        <v>28.420537948608398</v>
      </c>
    </row>
    <row r="25" spans="1:28" ht="13" x14ac:dyDescent="0.3">
      <c r="A25" s="54"/>
      <c r="B25" s="58" t="s">
        <v>277</v>
      </c>
      <c r="C25" s="124">
        <v>-27.871278762817383</v>
      </c>
      <c r="D25" s="124">
        <v>-31.946146011352539</v>
      </c>
      <c r="E25" s="124">
        <v>-34.503799438476563</v>
      </c>
      <c r="F25" s="124">
        <v>-25.546613693237305</v>
      </c>
      <c r="G25" s="124">
        <v>-22.621011734008789</v>
      </c>
      <c r="H25" s="124">
        <v>-26.535442352294922</v>
      </c>
      <c r="I25" s="124">
        <v>-28.264802932739258</v>
      </c>
      <c r="J25" s="124">
        <v>-31.368614196777344</v>
      </c>
      <c r="K25" s="124">
        <v>-32.997051239013672</v>
      </c>
      <c r="L25" s="124">
        <v>-21.154552459716797</v>
      </c>
      <c r="M25" s="124">
        <v>-21.307155609130859</v>
      </c>
      <c r="N25" s="124">
        <v>-23.733928680419922</v>
      </c>
      <c r="O25" s="124">
        <v>-28.279510498046875</v>
      </c>
      <c r="P25" s="124">
        <v>-26.923147201538086</v>
      </c>
      <c r="Q25" s="124">
        <v>-27.437053680419922</v>
      </c>
      <c r="R25" s="124">
        <v>-32.449203491210938</v>
      </c>
      <c r="S25" s="124">
        <v>-32.767330169677734</v>
      </c>
      <c r="T25" s="124">
        <v>-28.382911682128906</v>
      </c>
      <c r="U25" s="124">
        <v>-29.607973098754883</v>
      </c>
      <c r="V25" s="124">
        <v>-25.725555419921875</v>
      </c>
      <c r="W25" s="124">
        <v>-14.096729278564453</v>
      </c>
      <c r="X25" s="124">
        <v>-11.391081809997559</v>
      </c>
      <c r="Y25" s="124">
        <v>-19.763090133666992</v>
      </c>
      <c r="Z25" s="124">
        <v>-20.020843505859375</v>
      </c>
      <c r="AA25" s="124">
        <v>-21.355594635009766</v>
      </c>
      <c r="AB25" s="124">
        <v>-21.121551513671875</v>
      </c>
    </row>
    <row r="26" spans="1:28" s="140" customFormat="1" ht="13" x14ac:dyDescent="0.3">
      <c r="A26" s="72"/>
      <c r="B26" s="73" t="s">
        <v>278</v>
      </c>
      <c r="C26" s="139">
        <v>-16.964616775512695</v>
      </c>
      <c r="D26" s="139">
        <v>-17.269691467285156</v>
      </c>
      <c r="E26" s="139">
        <v>-21.157068252563477</v>
      </c>
      <c r="F26" s="139">
        <v>-14.052395820617676</v>
      </c>
      <c r="G26" s="139">
        <v>-11.425694465637207</v>
      </c>
      <c r="H26" s="139">
        <v>-13.003443717956543</v>
      </c>
      <c r="I26" s="139">
        <v>-12.738357543945313</v>
      </c>
      <c r="J26" s="139">
        <v>-15.185061454772949</v>
      </c>
      <c r="K26" s="139">
        <v>-12.86701488494873</v>
      </c>
      <c r="L26" s="139">
        <v>-2.3103020191192627</v>
      </c>
      <c r="M26" s="139">
        <v>-2.7804553508758545</v>
      </c>
      <c r="N26" s="139">
        <v>-4.0393962860107422</v>
      </c>
      <c r="O26" s="139">
        <v>-9.8356647491455078</v>
      </c>
      <c r="P26" s="139">
        <v>-6.1279730796813965</v>
      </c>
      <c r="Q26" s="139">
        <v>-10.155021667480469</v>
      </c>
      <c r="R26" s="139">
        <v>-13.330890655517578</v>
      </c>
      <c r="S26" s="139">
        <v>-15.278980255126953</v>
      </c>
      <c r="T26" s="139">
        <v>-5.7383570671081543</v>
      </c>
      <c r="U26" s="139">
        <v>-7.2820348739624023</v>
      </c>
      <c r="V26" s="139">
        <v>-1.8087921142578125</v>
      </c>
      <c r="W26" s="139">
        <v>6.1410579681396484</v>
      </c>
      <c r="X26" s="139">
        <v>9.912226676940918</v>
      </c>
      <c r="Y26" s="139">
        <v>3.148585319519043</v>
      </c>
      <c r="Z26" s="139">
        <v>2.2303240299224854</v>
      </c>
      <c r="AA26" s="139">
        <v>2.493541955947876</v>
      </c>
      <c r="AB26" s="139">
        <v>7.2989869117736816</v>
      </c>
    </row>
    <row r="27" spans="1:28" s="123" customFormat="1" ht="16.5" customHeight="1" x14ac:dyDescent="0.3">
      <c r="A27" s="54"/>
      <c r="B27" s="135" t="s">
        <v>289</v>
      </c>
      <c r="C27" s="136">
        <v>219.11787414550781</v>
      </c>
      <c r="D27" s="136">
        <v>235.09913635253906</v>
      </c>
      <c r="E27" s="136">
        <v>242.62431335449219</v>
      </c>
      <c r="F27" s="136">
        <v>243.96807861328125</v>
      </c>
      <c r="G27" s="136">
        <v>254.77700805664063</v>
      </c>
      <c r="H27" s="136">
        <v>262.46133422851563</v>
      </c>
      <c r="I27" s="136">
        <v>264.88406372070313</v>
      </c>
      <c r="J27" s="136">
        <v>268.658447265625</v>
      </c>
      <c r="K27" s="136">
        <v>256.8388671875</v>
      </c>
      <c r="L27" s="136">
        <v>249.7666015625</v>
      </c>
      <c r="M27" s="136">
        <v>238.40689086914063</v>
      </c>
      <c r="N27" s="136">
        <v>242.8226318359375</v>
      </c>
      <c r="O27" s="136">
        <v>244.8834228515625</v>
      </c>
      <c r="P27" s="136">
        <v>249.33323669433594</v>
      </c>
      <c r="Q27" s="136">
        <v>258.89730834960938</v>
      </c>
      <c r="R27" s="136">
        <v>286.5869140625</v>
      </c>
      <c r="S27" s="136">
        <v>292.71759033203125</v>
      </c>
      <c r="T27" s="136">
        <v>286.42657470703125</v>
      </c>
      <c r="U27" s="136">
        <v>276.936767578125</v>
      </c>
      <c r="V27" s="136">
        <v>280.23187255859375</v>
      </c>
      <c r="W27" s="136">
        <v>269.50128173828125</v>
      </c>
      <c r="X27" s="136">
        <v>237.09725952148438</v>
      </c>
      <c r="Y27" s="136">
        <v>230.24639892578125</v>
      </c>
      <c r="Z27" s="136">
        <v>231.84710693359375</v>
      </c>
      <c r="AA27" s="136">
        <v>259.4605712890625</v>
      </c>
      <c r="AB27" s="136">
        <v>278.90640258789063</v>
      </c>
    </row>
    <row r="28" spans="1:28" ht="15" x14ac:dyDescent="0.3">
      <c r="A28" s="54"/>
      <c r="B28" s="59" t="s">
        <v>4256</v>
      </c>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row>
    <row r="29" spans="1:28" ht="13" x14ac:dyDescent="0.3">
      <c r="A29" s="54"/>
      <c r="B29" s="58" t="s">
        <v>276</v>
      </c>
      <c r="C29" s="124">
        <v>73.377479553222656</v>
      </c>
      <c r="D29" s="124">
        <v>59.702926635742188</v>
      </c>
      <c r="E29" s="124">
        <v>67.602729797363281</v>
      </c>
      <c r="F29" s="124">
        <v>70.392662048339844</v>
      </c>
      <c r="G29" s="124">
        <v>69.639434814453125</v>
      </c>
      <c r="H29" s="124">
        <v>64.203964233398438</v>
      </c>
      <c r="I29" s="124">
        <v>61.609657287597656</v>
      </c>
      <c r="J29" s="124">
        <v>62.283164978027344</v>
      </c>
      <c r="K29" s="124">
        <v>61.940711975097656</v>
      </c>
      <c r="L29" s="124">
        <v>55.783126831054688</v>
      </c>
      <c r="M29" s="124">
        <v>62.501605987548828</v>
      </c>
      <c r="N29" s="124">
        <v>63.130260467529297</v>
      </c>
      <c r="O29" s="124">
        <v>61.074241638183594</v>
      </c>
      <c r="P29" s="124">
        <v>58.764003753662109</v>
      </c>
      <c r="Q29" s="124">
        <v>60.479969024658203</v>
      </c>
      <c r="R29" s="124">
        <v>53.103950500488281</v>
      </c>
      <c r="S29" s="124">
        <v>51.760044097900391</v>
      </c>
      <c r="T29" s="124">
        <v>51.47259521484375</v>
      </c>
      <c r="U29" s="124">
        <v>68.441596984863281</v>
      </c>
      <c r="V29" s="124">
        <v>38.328655242919922</v>
      </c>
      <c r="W29" s="124">
        <v>49.949729919433594</v>
      </c>
      <c r="X29" s="124">
        <v>60.738945007324219</v>
      </c>
      <c r="Y29" s="124">
        <v>78.778694152832031</v>
      </c>
      <c r="Z29" s="124">
        <v>53.126110076904297</v>
      </c>
      <c r="AA29" s="124">
        <v>87.259521484375</v>
      </c>
      <c r="AB29" s="124">
        <v>84.445083618164063</v>
      </c>
    </row>
    <row r="30" spans="1:28" ht="13" x14ac:dyDescent="0.3">
      <c r="A30" s="54"/>
      <c r="B30" s="58" t="s">
        <v>277</v>
      </c>
      <c r="C30" s="124">
        <v>-18.618169784545898</v>
      </c>
      <c r="D30" s="124">
        <v>-20.660903930664063</v>
      </c>
      <c r="E30" s="124">
        <v>-22.684976577758789</v>
      </c>
      <c r="F30" s="124">
        <v>-23.04736328125</v>
      </c>
      <c r="G30" s="124">
        <v>-23.817560195922852</v>
      </c>
      <c r="H30" s="124">
        <v>-22.738088607788086</v>
      </c>
      <c r="I30" s="124">
        <v>-22.410068511962891</v>
      </c>
      <c r="J30" s="124">
        <v>-21.121561050415039</v>
      </c>
      <c r="K30" s="124">
        <v>-18.512319564819336</v>
      </c>
      <c r="L30" s="124">
        <v>-15.826482772827148</v>
      </c>
      <c r="M30" s="124">
        <v>-15.443539619445801</v>
      </c>
      <c r="N30" s="124">
        <v>-16.223806381225586</v>
      </c>
      <c r="O30" s="124">
        <v>-16.225652694702148</v>
      </c>
      <c r="P30" s="124">
        <v>-15.89195442199707</v>
      </c>
      <c r="Q30" s="124">
        <v>-16.783821105957031</v>
      </c>
      <c r="R30" s="124">
        <v>-18.343046188354492</v>
      </c>
      <c r="S30" s="124">
        <v>-19.941022872924805</v>
      </c>
      <c r="T30" s="124">
        <v>-21.623264312744141</v>
      </c>
      <c r="U30" s="124">
        <v>-22.243227005004883</v>
      </c>
      <c r="V30" s="124">
        <v>-21.980354309082031</v>
      </c>
      <c r="W30" s="124">
        <v>-19.844444274902344</v>
      </c>
      <c r="X30" s="124">
        <v>-15.643080711364746</v>
      </c>
      <c r="Y30" s="124">
        <v>-15.765501022338867</v>
      </c>
      <c r="Z30" s="124">
        <v>-16.534090042114258</v>
      </c>
      <c r="AA30" s="124">
        <v>-19.351303100585938</v>
      </c>
      <c r="AB30" s="124">
        <v>-21.294780731201172</v>
      </c>
    </row>
    <row r="31" spans="1:28" s="140" customFormat="1" ht="13" x14ac:dyDescent="0.3">
      <c r="A31" s="72"/>
      <c r="B31" s="73" t="s">
        <v>278</v>
      </c>
      <c r="C31" s="139">
        <v>54.759307861328125</v>
      </c>
      <c r="D31" s="139">
        <v>39.042022705078125</v>
      </c>
      <c r="E31" s="139">
        <v>44.917751312255859</v>
      </c>
      <c r="F31" s="139">
        <v>47.345298767089844</v>
      </c>
      <c r="G31" s="139">
        <v>45.821876525878906</v>
      </c>
      <c r="H31" s="139">
        <v>41.465873718261719</v>
      </c>
      <c r="I31" s="139">
        <v>39.1995849609375</v>
      </c>
      <c r="J31" s="139">
        <v>41.161602020263672</v>
      </c>
      <c r="K31" s="139">
        <v>43.428394317626953</v>
      </c>
      <c r="L31" s="139">
        <v>39.956642150878906</v>
      </c>
      <c r="M31" s="139">
        <v>47.058067321777344</v>
      </c>
      <c r="N31" s="139">
        <v>46.906452178955078</v>
      </c>
      <c r="O31" s="139">
        <v>44.848587036132813</v>
      </c>
      <c r="P31" s="139">
        <v>42.872047424316406</v>
      </c>
      <c r="Q31" s="139">
        <v>43.696151733398438</v>
      </c>
      <c r="R31" s="139">
        <v>34.760902404785156</v>
      </c>
      <c r="S31" s="139">
        <v>31.819021224975586</v>
      </c>
      <c r="T31" s="139">
        <v>29.849330902099609</v>
      </c>
      <c r="U31" s="139">
        <v>46.198371887207031</v>
      </c>
      <c r="V31" s="139">
        <v>16.348300933837891</v>
      </c>
      <c r="W31" s="139">
        <v>30.10528564453125</v>
      </c>
      <c r="X31" s="139">
        <v>45.095863342285156</v>
      </c>
      <c r="Y31" s="139">
        <v>63.013195037841797</v>
      </c>
      <c r="Z31" s="139">
        <v>36.592021942138672</v>
      </c>
      <c r="AA31" s="139">
        <v>67.908218383789063</v>
      </c>
      <c r="AB31" s="139">
        <v>63.150302886962891</v>
      </c>
    </row>
    <row r="32" spans="1:28" s="123" customFormat="1" ht="16.5" customHeight="1" x14ac:dyDescent="0.3">
      <c r="A32" s="796"/>
      <c r="B32" s="799" t="s">
        <v>290</v>
      </c>
      <c r="C32" s="798">
        <v>273.87716674804688</v>
      </c>
      <c r="D32" s="798">
        <v>274.14114379882813</v>
      </c>
      <c r="E32" s="798">
        <v>287.54205322265625</v>
      </c>
      <c r="F32" s="798">
        <v>291.31338500976563</v>
      </c>
      <c r="G32" s="798">
        <v>300.598876953125</v>
      </c>
      <c r="H32" s="798">
        <v>303.92721557617188</v>
      </c>
      <c r="I32" s="798">
        <v>304.08364868164063</v>
      </c>
      <c r="J32" s="798">
        <v>309.82003784179688</v>
      </c>
      <c r="K32" s="798">
        <v>300.26727294921875</v>
      </c>
      <c r="L32" s="798">
        <v>289.72323608398438</v>
      </c>
      <c r="M32" s="798">
        <v>285.46493530273438</v>
      </c>
      <c r="N32" s="798">
        <v>289.72906494140625</v>
      </c>
      <c r="O32" s="798">
        <v>289.73202514648438</v>
      </c>
      <c r="P32" s="798">
        <v>292.20529174804688</v>
      </c>
      <c r="Q32" s="798">
        <v>302.59344482421875</v>
      </c>
      <c r="R32" s="798">
        <v>321.34783935546875</v>
      </c>
      <c r="S32" s="798">
        <v>324.53662109375</v>
      </c>
      <c r="T32" s="798">
        <v>316.27590942382813</v>
      </c>
      <c r="U32" s="798">
        <v>323.1351318359375</v>
      </c>
      <c r="V32" s="798">
        <v>296.58016967773438</v>
      </c>
      <c r="W32" s="798">
        <v>299.6065673828125</v>
      </c>
      <c r="X32" s="798">
        <v>282.193115234375</v>
      </c>
      <c r="Y32" s="798">
        <v>293.25958251953125</v>
      </c>
      <c r="Z32" s="798">
        <v>268.43911743164063</v>
      </c>
      <c r="AA32" s="798">
        <v>327.3687744140625</v>
      </c>
      <c r="AB32" s="798">
        <v>342.05670166015625</v>
      </c>
    </row>
    <row r="33" spans="1:28" ht="16.5" customHeight="1" x14ac:dyDescent="0.3">
      <c r="B33" s="135" t="s">
        <v>291</v>
      </c>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row>
    <row r="34" spans="1:28" ht="13" x14ac:dyDescent="0.3">
      <c r="A34" s="54"/>
      <c r="B34" s="58" t="s">
        <v>292</v>
      </c>
      <c r="C34" s="61"/>
      <c r="D34" s="61">
        <v>7.3459506034851074E-2</v>
      </c>
      <c r="E34" s="61">
        <v>4.7150332480669022E-2</v>
      </c>
      <c r="F34" s="61">
        <v>-2.1278651431202888E-2</v>
      </c>
      <c r="G34" s="61">
        <v>3.4721847623586655E-2</v>
      </c>
      <c r="H34" s="61">
        <v>2.884717658162117E-2</v>
      </c>
      <c r="I34" s="61">
        <v>2.2806869819760323E-3</v>
      </c>
      <c r="J34" s="61">
        <v>1.3225876726210117E-2</v>
      </c>
      <c r="K34" s="61">
        <v>-5.1946293562650681E-2</v>
      </c>
      <c r="L34" s="61">
        <v>-6.5366640686988831E-2</v>
      </c>
      <c r="M34" s="61">
        <v>-2.6433957740664482E-2</v>
      </c>
      <c r="N34" s="61">
        <v>5.0919484347105026E-2</v>
      </c>
      <c r="O34" s="61">
        <v>1.6551809385418892E-2</v>
      </c>
      <c r="P34" s="61">
        <v>-2.5514505803585052E-2</v>
      </c>
      <c r="Q34" s="61">
        <v>5.1673360168933868E-2</v>
      </c>
      <c r="R34" s="61">
        <v>7.919919490814209E-2</v>
      </c>
      <c r="S34" s="61">
        <v>1.3270828872919083E-2</v>
      </c>
      <c r="T34" s="61">
        <v>-2.9893200844526291E-2</v>
      </c>
      <c r="U34" s="61">
        <v>-1.2444790452718735E-2</v>
      </c>
      <c r="V34" s="61">
        <v>-3.6204641219228506E-3</v>
      </c>
      <c r="W34" s="61">
        <v>-6.8838231265544891E-2</v>
      </c>
      <c r="X34" s="61">
        <v>-0.13254420459270477</v>
      </c>
      <c r="Y34" s="61">
        <v>1.4946399256587029E-2</v>
      </c>
      <c r="Z34" s="61">
        <v>2.0180435851216316E-2</v>
      </c>
      <c r="AA34" s="61">
        <v>0.12762370705604553</v>
      </c>
      <c r="AB34" s="61">
        <v>5.307842418551445E-2</v>
      </c>
    </row>
    <row r="35" spans="1:28" ht="13" x14ac:dyDescent="0.3">
      <c r="A35" s="54"/>
      <c r="B35" s="58" t="s">
        <v>293</v>
      </c>
      <c r="C35" s="61"/>
      <c r="D35" s="61">
        <v>6.8985782563686371E-2</v>
      </c>
      <c r="E35" s="61">
        <v>4.5221749693155289E-2</v>
      </c>
      <c r="F35" s="61">
        <v>-2.1839682012796402E-2</v>
      </c>
      <c r="G35" s="61">
        <v>3.171151876449585E-2</v>
      </c>
      <c r="H35" s="61">
        <v>3.4793339669704437E-2</v>
      </c>
      <c r="I35" s="61">
        <v>7.8326771035790443E-3</v>
      </c>
      <c r="J35" s="61">
        <v>2.2408459335565567E-2</v>
      </c>
      <c r="K35" s="61">
        <v>-4.9807768315076828E-2</v>
      </c>
      <c r="L35" s="61">
        <v>-6.5363720059394836E-2</v>
      </c>
      <c r="M35" s="61">
        <v>-4.3199393898248672E-2</v>
      </c>
      <c r="N35" s="61">
        <v>2.3528112098574638E-2</v>
      </c>
      <c r="O35" s="61">
        <v>3.1827755272388458E-2</v>
      </c>
      <c r="P35" s="61">
        <v>2.9134831856936216E-3</v>
      </c>
      <c r="Q35" s="61">
        <v>5.3202275186777115E-2</v>
      </c>
      <c r="R35" s="61">
        <v>0.11471928656101227</v>
      </c>
      <c r="S35" s="61">
        <v>2.6936588808894157E-2</v>
      </c>
      <c r="T35" s="61">
        <v>-5.14020174741745E-2</v>
      </c>
      <c r="U35" s="61">
        <v>-2.7197407558560371E-2</v>
      </c>
      <c r="V35" s="61">
        <v>-7.6635731384158134E-3</v>
      </c>
      <c r="W35" s="61">
        <v>-6.6233165562152863E-2</v>
      </c>
      <c r="X35" s="61">
        <v>-0.1373600959777832</v>
      </c>
      <c r="Y35" s="61">
        <v>-3.8392085116356611E-4</v>
      </c>
      <c r="Z35" s="61">
        <v>1.1091974563896656E-2</v>
      </c>
      <c r="AA35" s="61">
        <v>0.11911254376173019</v>
      </c>
      <c r="AB35" s="61">
        <v>5.6973796337842941E-2</v>
      </c>
    </row>
    <row r="36" spans="1:28" ht="13" x14ac:dyDescent="0.3">
      <c r="A36" s="54"/>
      <c r="B36" s="58" t="s">
        <v>294</v>
      </c>
      <c r="C36" s="61"/>
      <c r="D36" s="61">
        <v>7.2934538125991821E-2</v>
      </c>
      <c r="E36" s="61">
        <v>3.2008551061153412E-2</v>
      </c>
      <c r="F36" s="61">
        <v>5.538486409932375E-3</v>
      </c>
      <c r="G36" s="61">
        <v>4.4304657727479935E-2</v>
      </c>
      <c r="H36" s="61">
        <v>3.0161010101437569E-2</v>
      </c>
      <c r="I36" s="61">
        <v>9.2307422310113907E-3</v>
      </c>
      <c r="J36" s="61">
        <v>1.4249203726649284E-2</v>
      </c>
      <c r="K36" s="61">
        <v>-4.3994765728712082E-2</v>
      </c>
      <c r="L36" s="61">
        <v>-2.753581665456295E-2</v>
      </c>
      <c r="M36" s="61">
        <v>-4.5481353998184204E-2</v>
      </c>
      <c r="N36" s="61">
        <v>1.8521873280405998E-2</v>
      </c>
      <c r="O36" s="61">
        <v>8.4868362173438072E-3</v>
      </c>
      <c r="P36" s="61">
        <v>1.8171142786741257E-2</v>
      </c>
      <c r="Q36" s="61">
        <v>3.8358580321073532E-2</v>
      </c>
      <c r="R36" s="61">
        <v>0.10695214569568634</v>
      </c>
      <c r="S36" s="61">
        <v>2.1392021328210831E-2</v>
      </c>
      <c r="T36" s="61">
        <v>-2.1491780877113342E-2</v>
      </c>
      <c r="U36" s="61">
        <v>-3.3131726086139679E-2</v>
      </c>
      <c r="V36" s="61">
        <v>1.1898425407707691E-2</v>
      </c>
      <c r="W36" s="61">
        <v>-3.8291849195957184E-2</v>
      </c>
      <c r="X36" s="61">
        <v>-0.12023697048425674</v>
      </c>
      <c r="Y36" s="61">
        <v>-2.8894733637571335E-2</v>
      </c>
      <c r="Z36" s="61">
        <v>6.9521251134574413E-3</v>
      </c>
      <c r="AA36" s="61">
        <v>0.11910200864076614</v>
      </c>
      <c r="AB36" s="61">
        <v>7.4947156012058258E-2</v>
      </c>
    </row>
    <row r="37" spans="1:28" ht="13" x14ac:dyDescent="0.3">
      <c r="A37" s="796"/>
      <c r="B37" s="800" t="s">
        <v>295</v>
      </c>
      <c r="C37" s="801"/>
      <c r="D37" s="801">
        <v>9.6384412609040737E-4</v>
      </c>
      <c r="E37" s="801">
        <v>4.8883255571126938E-2</v>
      </c>
      <c r="F37" s="801">
        <v>1.3115699402987957E-2</v>
      </c>
      <c r="G37" s="801">
        <v>3.1874615699052811E-2</v>
      </c>
      <c r="H37" s="801">
        <v>1.1072330176830292E-2</v>
      </c>
      <c r="I37" s="801">
        <v>5.1467958837747574E-4</v>
      </c>
      <c r="J37" s="801">
        <v>1.8864559009671211E-2</v>
      </c>
      <c r="K37" s="801">
        <v>-3.0833298340439796E-2</v>
      </c>
      <c r="L37" s="801">
        <v>-3.5115450620651245E-2</v>
      </c>
      <c r="M37" s="801">
        <v>-1.4697818085551262E-2</v>
      </c>
      <c r="N37" s="801">
        <v>1.4937488362193108E-2</v>
      </c>
      <c r="O37" s="801">
        <v>1.0116627890965901E-5</v>
      </c>
      <c r="P37" s="801">
        <v>8.5364067927002907E-3</v>
      </c>
      <c r="Q37" s="801">
        <v>3.5550937056541443E-2</v>
      </c>
      <c r="R37" s="801">
        <v>6.1978787183761597E-2</v>
      </c>
      <c r="S37" s="801">
        <v>9.9231740459799767E-3</v>
      </c>
      <c r="T37" s="801">
        <v>-2.5453869253396988E-2</v>
      </c>
      <c r="U37" s="801">
        <v>2.1687503904104233E-2</v>
      </c>
      <c r="V37" s="801">
        <v>-8.217911422252655E-2</v>
      </c>
      <c r="W37" s="801">
        <v>1.0204282589256763E-2</v>
      </c>
      <c r="X37" s="801">
        <v>-5.8121025562286377E-2</v>
      </c>
      <c r="Y37" s="801">
        <v>3.9215944707393646E-2</v>
      </c>
      <c r="Z37" s="801">
        <v>-8.4636524319648743E-2</v>
      </c>
      <c r="AA37" s="801">
        <v>0.21952706575393677</v>
      </c>
      <c r="AB37" s="801">
        <v>4.4866573065519333E-2</v>
      </c>
    </row>
    <row r="38" spans="1:28" s="123" customFormat="1" ht="16.5" customHeight="1" x14ac:dyDescent="0.3">
      <c r="A38" s="54"/>
      <c r="B38" s="135" t="s">
        <v>296</v>
      </c>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row>
    <row r="39" spans="1:28" s="123" customFormat="1" ht="13" x14ac:dyDescent="0.3">
      <c r="A39" s="54"/>
      <c r="B39" s="58" t="s">
        <v>51</v>
      </c>
      <c r="C39" s="138">
        <v>19129</v>
      </c>
      <c r="D39" s="138">
        <v>19282.12890625</v>
      </c>
      <c r="E39" s="138">
        <v>19436.482421875</v>
      </c>
      <c r="F39" s="138">
        <v>19592.07421875</v>
      </c>
      <c r="G39" s="138">
        <v>19748.908203125</v>
      </c>
      <c r="H39" s="138">
        <v>19907</v>
      </c>
      <c r="I39" s="138">
        <v>19535.076171875</v>
      </c>
      <c r="J39" s="138">
        <v>19170.1015625</v>
      </c>
      <c r="K39" s="138">
        <v>18811.947265625</v>
      </c>
      <c r="L39" s="138">
        <v>18460.482421875</v>
      </c>
      <c r="M39" s="138">
        <v>18115.583984375</v>
      </c>
      <c r="N39" s="138">
        <v>17777.130859375</v>
      </c>
      <c r="O39" s="138">
        <v>17445</v>
      </c>
      <c r="P39" s="138">
        <v>17516.705078125</v>
      </c>
      <c r="Q39" s="138">
        <v>17588.705078125</v>
      </c>
      <c r="R39" s="138">
        <v>17661</v>
      </c>
      <c r="S39" s="138">
        <v>17653.158203125</v>
      </c>
      <c r="T39" s="138">
        <v>17645.3203125</v>
      </c>
      <c r="U39" s="138">
        <v>17637.484375</v>
      </c>
      <c r="V39" s="138">
        <v>17629.65234375</v>
      </c>
      <c r="W39" s="138">
        <v>17621.82421875</v>
      </c>
      <c r="X39" s="138">
        <v>17614</v>
      </c>
      <c r="Y39" s="138">
        <v>17606.1796875</v>
      </c>
      <c r="Z39" s="138">
        <v>17598.357421875</v>
      </c>
      <c r="AA39" s="138">
        <v>17590.537109375</v>
      </c>
      <c r="AB39" s="138">
        <v>17582.71484375</v>
      </c>
    </row>
    <row r="40" spans="1:28" ht="16.5" customHeight="1" x14ac:dyDescent="0.25">
      <c r="B40" s="141" t="s">
        <v>297</v>
      </c>
      <c r="C40" s="138">
        <v>7818.10595703125</v>
      </c>
      <c r="D40" s="138">
        <v>8269.18359375</v>
      </c>
      <c r="E40" s="138">
        <v>8368.8037109375</v>
      </c>
      <c r="F40" s="138">
        <v>7889.31201171875</v>
      </c>
      <c r="G40" s="138">
        <v>8423.966796875</v>
      </c>
      <c r="H40" s="138">
        <v>9592.70703125</v>
      </c>
      <c r="I40" s="138">
        <v>9910.9716796875</v>
      </c>
      <c r="J40" s="138">
        <v>10474.123046875</v>
      </c>
      <c r="K40" s="138">
        <v>10688.34765625</v>
      </c>
      <c r="L40" s="138">
        <v>10284.4130859375</v>
      </c>
      <c r="M40" s="138">
        <v>10380.1552734375</v>
      </c>
      <c r="N40" s="138">
        <v>11179.6708984375</v>
      </c>
      <c r="O40" s="138">
        <v>12359.8203125</v>
      </c>
      <c r="P40" s="138">
        <v>12794.1435546875</v>
      </c>
      <c r="Q40" s="138">
        <v>13963.021484375</v>
      </c>
      <c r="R40" s="138">
        <v>16253.8017578125</v>
      </c>
      <c r="S40" s="138">
        <v>17290.251953125</v>
      </c>
      <c r="T40" s="138">
        <v>16556.779296875</v>
      </c>
      <c r="U40" s="138">
        <v>16328.6474609375</v>
      </c>
      <c r="V40" s="138">
        <v>15998.0849609375</v>
      </c>
      <c r="W40" s="138">
        <v>14848.8837890625</v>
      </c>
      <c r="X40" s="138">
        <v>13133.5517578125</v>
      </c>
      <c r="Y40" s="138">
        <v>13846.7138671875</v>
      </c>
      <c r="Z40" s="138">
        <v>15641.548828125</v>
      </c>
      <c r="AA40" s="138">
        <v>18338.751953125</v>
      </c>
      <c r="AB40" s="138">
        <v>20085.607421875</v>
      </c>
    </row>
    <row r="41" spans="1:28" ht="13" x14ac:dyDescent="0.3">
      <c r="A41" s="54"/>
      <c r="B41" s="58" t="s">
        <v>298</v>
      </c>
      <c r="C41" s="138">
        <v>7256.5859375</v>
      </c>
      <c r="D41" s="138">
        <v>7705.9599609375</v>
      </c>
      <c r="E41" s="138">
        <v>7701.9296875</v>
      </c>
      <c r="F41" s="138">
        <v>7462.67822265625</v>
      </c>
      <c r="G41" s="138">
        <v>8066.00146484375</v>
      </c>
      <c r="H41" s="138">
        <v>9154.318359375</v>
      </c>
      <c r="I41" s="138">
        <v>9462.2998046875</v>
      </c>
      <c r="J41" s="138">
        <v>9914.6591796875</v>
      </c>
      <c r="K41" s="138">
        <v>10186.7646484375</v>
      </c>
      <c r="L41" s="138">
        <v>10189.4794921875</v>
      </c>
      <c r="M41" s="138">
        <v>10263.373046875</v>
      </c>
      <c r="N41" s="138">
        <v>11006.98828125</v>
      </c>
      <c r="O41" s="138">
        <v>11907.474609375</v>
      </c>
      <c r="P41" s="138">
        <v>12495.1875</v>
      </c>
      <c r="Q41" s="138">
        <v>13448.1806640625</v>
      </c>
      <c r="R41" s="138">
        <v>15511.23828125</v>
      </c>
      <c r="S41" s="138">
        <v>16400.14453125</v>
      </c>
      <c r="T41" s="138">
        <v>16227.8427734375</v>
      </c>
      <c r="U41" s="138">
        <v>15911.802734375</v>
      </c>
      <c r="V41" s="138">
        <v>15895.4853515625</v>
      </c>
      <c r="W41" s="138">
        <v>15202.8662109375</v>
      </c>
      <c r="X41" s="138">
        <v>13707.7880859375</v>
      </c>
      <c r="Y41" s="138">
        <v>14033.3349609375</v>
      </c>
      <c r="Z41" s="138">
        <v>15789.2138671875</v>
      </c>
      <c r="AA41" s="138">
        <v>18511.474609375</v>
      </c>
      <c r="AB41" s="138">
        <v>20609.306640625</v>
      </c>
    </row>
    <row r="42" spans="1:28" ht="13" x14ac:dyDescent="0.3">
      <c r="A42" s="54"/>
      <c r="B42" s="58" t="s">
        <v>299</v>
      </c>
      <c r="C42" s="138">
        <v>9069.0908203125</v>
      </c>
      <c r="D42" s="138">
        <v>8979.2548828125</v>
      </c>
      <c r="E42" s="138">
        <v>9117.744140625</v>
      </c>
      <c r="F42" s="138">
        <v>8900.091796875</v>
      </c>
      <c r="G42" s="138">
        <v>9501.595703125</v>
      </c>
      <c r="H42" s="138">
        <v>10552.2685546875</v>
      </c>
      <c r="I42" s="138">
        <v>10842.9912109375</v>
      </c>
      <c r="J42" s="138">
        <v>11431.1767578125</v>
      </c>
      <c r="K42" s="138">
        <v>11879.693359375</v>
      </c>
      <c r="L42" s="138">
        <v>11831.35546875</v>
      </c>
      <c r="M42" s="138">
        <v>12239.8544921875</v>
      </c>
      <c r="N42" s="138">
        <v>13012.212890625</v>
      </c>
      <c r="O42" s="138">
        <v>13970.0771484375</v>
      </c>
      <c r="P42" s="138">
        <v>14586.72265625</v>
      </c>
      <c r="Q42" s="138">
        <v>15663.4931640625</v>
      </c>
      <c r="R42" s="138">
        <v>17447.505859375</v>
      </c>
      <c r="S42" s="138">
        <v>18253.82421875</v>
      </c>
      <c r="T42" s="138">
        <v>17938.87890625</v>
      </c>
      <c r="U42" s="138">
        <v>18556.330078125</v>
      </c>
      <c r="V42" s="138">
        <v>16822.802734375</v>
      </c>
      <c r="W42" s="138">
        <v>16938.193359375</v>
      </c>
      <c r="X42" s="138">
        <v>16320.287109375</v>
      </c>
      <c r="Y42" s="138">
        <v>17768.2265625</v>
      </c>
      <c r="Z42" s="138">
        <v>18211.896484375</v>
      </c>
      <c r="AA42" s="138">
        <v>23215.337890625</v>
      </c>
      <c r="AB42" s="138">
        <v>25140.30859375</v>
      </c>
    </row>
    <row r="43" spans="1:28" ht="16.5" customHeight="1" x14ac:dyDescent="0.25">
      <c r="B43" s="141" t="s">
        <v>300</v>
      </c>
      <c r="C43" s="138">
        <v>12573.837890625</v>
      </c>
      <c r="D43" s="138">
        <v>13390.3154296875</v>
      </c>
      <c r="E43" s="138">
        <v>13910.3212890625</v>
      </c>
      <c r="F43" s="138">
        <v>13506.208984375</v>
      </c>
      <c r="G43" s="138">
        <v>13864.1865234375</v>
      </c>
      <c r="H43" s="138">
        <v>14150.8505859375</v>
      </c>
      <c r="I43" s="138">
        <v>14453.1533203125</v>
      </c>
      <c r="J43" s="138">
        <v>14923.1181640625</v>
      </c>
      <c r="K43" s="138">
        <v>14417.275390625</v>
      </c>
      <c r="L43" s="138">
        <v>13731.4111328125</v>
      </c>
      <c r="M43" s="138">
        <v>13622.9541015625</v>
      </c>
      <c r="N43" s="138">
        <v>14589.1982421875</v>
      </c>
      <c r="O43" s="138">
        <v>15113.033203125</v>
      </c>
      <c r="P43" s="138">
        <v>14667.14453125</v>
      </c>
      <c r="Q43" s="138">
        <v>15361.90234375</v>
      </c>
      <c r="R43" s="138">
        <v>16510.6875</v>
      </c>
      <c r="S43" s="138">
        <v>16737.23046875</v>
      </c>
      <c r="T43" s="138">
        <v>16244.11328125</v>
      </c>
      <c r="U43" s="138">
        <v>16049.0859375</v>
      </c>
      <c r="V43" s="138">
        <v>15998.0849609375</v>
      </c>
      <c r="W43" s="138">
        <v>14903.4228515625</v>
      </c>
      <c r="X43" s="138">
        <v>12933.802734375</v>
      </c>
      <c r="Y43" s="138">
        <v>13132.947265625</v>
      </c>
      <c r="Z43" s="138">
        <v>13403.931640625</v>
      </c>
      <c r="AA43" s="138">
        <v>15121.310546875</v>
      </c>
      <c r="AB43" s="138">
        <v>15931.009765625</v>
      </c>
    </row>
    <row r="44" spans="1:28" s="123" customFormat="1" ht="13" x14ac:dyDescent="0.3">
      <c r="A44" s="54"/>
      <c r="B44" s="58" t="s">
        <v>301</v>
      </c>
      <c r="C44" s="138">
        <v>12341.6005859375</v>
      </c>
      <c r="D44" s="138">
        <v>13088.2236328125</v>
      </c>
      <c r="E44" s="138">
        <v>13571.45703125</v>
      </c>
      <c r="F44" s="138">
        <v>13169.6357421875</v>
      </c>
      <c r="G44" s="138">
        <v>13479.36328125</v>
      </c>
      <c r="H44" s="138">
        <v>13837.583984375</v>
      </c>
      <c r="I44" s="138">
        <v>14211.4833984375</v>
      </c>
      <c r="J44" s="138">
        <v>14806.572265625</v>
      </c>
      <c r="K44" s="138">
        <v>14336.947265625</v>
      </c>
      <c r="L44" s="138">
        <v>13654.947265625</v>
      </c>
      <c r="M44" s="138">
        <v>13313.8046875</v>
      </c>
      <c r="N44" s="138">
        <v>13886.494140625</v>
      </c>
      <c r="O44" s="138">
        <v>14601.265625</v>
      </c>
      <c r="P44" s="138">
        <v>14583.861328125</v>
      </c>
      <c r="Q44" s="138">
        <v>15296.880859375</v>
      </c>
      <c r="R44" s="138">
        <v>16981.927734375</v>
      </c>
      <c r="S44" s="138">
        <v>17447.109375</v>
      </c>
      <c r="T44" s="138">
        <v>16557.64453125</v>
      </c>
      <c r="U44" s="138">
        <v>16114.474609375</v>
      </c>
      <c r="V44" s="138">
        <v>15998.0849609375</v>
      </c>
      <c r="W44" s="138">
        <v>14945.1171875</v>
      </c>
      <c r="X44" s="138">
        <v>12897.9814453125</v>
      </c>
      <c r="Y44" s="138">
        <v>12898.755859375</v>
      </c>
      <c r="Z44" s="138">
        <v>13047.6259765625</v>
      </c>
      <c r="AA44" s="138">
        <v>14608.2529296875</v>
      </c>
      <c r="AB44" s="138">
        <v>15447.41015625</v>
      </c>
    </row>
    <row r="45" spans="1:28" ht="13" x14ac:dyDescent="0.3">
      <c r="A45" s="54"/>
      <c r="B45" s="58" t="s">
        <v>302</v>
      </c>
      <c r="C45" s="138">
        <v>11454.748046875</v>
      </c>
      <c r="D45" s="138">
        <v>12192.591796875</v>
      </c>
      <c r="E45" s="138">
        <v>12482.93359375</v>
      </c>
      <c r="F45" s="138">
        <v>12452.38671875</v>
      </c>
      <c r="G45" s="138">
        <v>12900.814453125</v>
      </c>
      <c r="H45" s="138">
        <v>13184.3740234375</v>
      </c>
      <c r="I45" s="138">
        <v>13559.4072265625</v>
      </c>
      <c r="J45" s="138">
        <v>14014.4501953125</v>
      </c>
      <c r="K45" s="138">
        <v>13652.9658203125</v>
      </c>
      <c r="L45" s="138">
        <v>13529.798828125</v>
      </c>
      <c r="M45" s="138">
        <v>13160.3203125</v>
      </c>
      <c r="N45" s="138">
        <v>13659.26953125</v>
      </c>
      <c r="O45" s="138">
        <v>14037.4560546875</v>
      </c>
      <c r="P45" s="138">
        <v>14234.025390625</v>
      </c>
      <c r="Q45" s="138">
        <v>14719.5205078125</v>
      </c>
      <c r="R45" s="138">
        <v>16227.1064453125</v>
      </c>
      <c r="S45" s="138">
        <v>16581.599609375</v>
      </c>
      <c r="T45" s="138">
        <v>16232.4384765625</v>
      </c>
      <c r="U45" s="138">
        <v>15701.6025390625</v>
      </c>
      <c r="V45" s="138">
        <v>15895.4853515625</v>
      </c>
      <c r="W45" s="138">
        <v>15293.6083984375</v>
      </c>
      <c r="X45" s="138">
        <v>13460.7275390625</v>
      </c>
      <c r="Y45" s="138">
        <v>13077.58984375</v>
      </c>
      <c r="Z45" s="138">
        <v>13174.3603515625</v>
      </c>
      <c r="AA45" s="138">
        <v>14750.0078125</v>
      </c>
      <c r="AB45" s="138">
        <v>15862.533203125</v>
      </c>
    </row>
    <row r="46" spans="1:28" ht="13" x14ac:dyDescent="0.3">
      <c r="A46" s="796"/>
      <c r="B46" s="800" t="s">
        <v>303</v>
      </c>
      <c r="C46" s="802">
        <v>14317.380859375</v>
      </c>
      <c r="D46" s="802">
        <v>14217.3701171875</v>
      </c>
      <c r="E46" s="802">
        <v>14793.935546875</v>
      </c>
      <c r="F46" s="802">
        <v>14868.9404296875</v>
      </c>
      <c r="G46" s="802">
        <v>15221.0380859375</v>
      </c>
      <c r="H46" s="802">
        <v>15267.353515625</v>
      </c>
      <c r="I46" s="802">
        <v>15566.033203125</v>
      </c>
      <c r="J46" s="802">
        <v>16161.6279296875</v>
      </c>
      <c r="K46" s="802">
        <v>15961.51953125</v>
      </c>
      <c r="L46" s="802">
        <v>15694.240234375</v>
      </c>
      <c r="M46" s="802">
        <v>15757.9765625</v>
      </c>
      <c r="N46" s="802">
        <v>16297.853515625</v>
      </c>
      <c r="O46" s="802">
        <v>16608.3125</v>
      </c>
      <c r="P46" s="802">
        <v>16681.521484375</v>
      </c>
      <c r="Q46" s="802">
        <v>17203.849609375</v>
      </c>
      <c r="R46" s="802">
        <v>18195.3359375</v>
      </c>
      <c r="S46" s="802">
        <v>18384.0546875</v>
      </c>
      <c r="T46" s="802">
        <v>17924.06640625</v>
      </c>
      <c r="U46" s="802">
        <v>18320.931640625</v>
      </c>
      <c r="V46" s="802">
        <v>16822.802734375</v>
      </c>
      <c r="W46" s="802">
        <v>17002.017578125</v>
      </c>
      <c r="X46" s="802">
        <v>16020.9560546875</v>
      </c>
      <c r="Y46" s="802">
        <v>16656.62890625</v>
      </c>
      <c r="Z46" s="802">
        <v>15253.646484375</v>
      </c>
      <c r="AA46" s="802">
        <v>18610.50390625</v>
      </c>
      <c r="AB46" s="802">
        <v>19454.14453125</v>
      </c>
    </row>
    <row r="47" spans="1:28" s="123" customFormat="1" ht="16.5" customHeight="1" x14ac:dyDescent="0.3">
      <c r="A47" s="54"/>
      <c r="B47" s="135" t="s">
        <v>304</v>
      </c>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row>
    <row r="48" spans="1:28" x14ac:dyDescent="0.25">
      <c r="B48" s="57" t="s">
        <v>305</v>
      </c>
      <c r="C48" s="124">
        <v>62.177562713623047</v>
      </c>
      <c r="D48" s="124">
        <v>61.754959106445313</v>
      </c>
      <c r="E48" s="124">
        <v>60.162551879882813</v>
      </c>
      <c r="F48" s="124">
        <v>58.412483215332031</v>
      </c>
      <c r="G48" s="124">
        <v>60.760627746582031</v>
      </c>
      <c r="H48" s="124">
        <v>67.788909912109375</v>
      </c>
      <c r="I48" s="124">
        <v>68.573074340820313</v>
      </c>
      <c r="J48" s="124">
        <v>70.187225341796875</v>
      </c>
      <c r="K48" s="124">
        <v>74.135696411132813</v>
      </c>
      <c r="L48" s="124">
        <v>74.896987915039063</v>
      </c>
      <c r="M48" s="124">
        <v>76.196060180664063</v>
      </c>
      <c r="N48" s="124">
        <v>76.629783630371094</v>
      </c>
      <c r="O48" s="124">
        <v>81.782524108886719</v>
      </c>
      <c r="P48" s="124">
        <v>87.229957580566406</v>
      </c>
      <c r="Q48" s="124">
        <v>90.893829345703125</v>
      </c>
      <c r="R48" s="124">
        <v>98.444122314453125</v>
      </c>
      <c r="S48" s="124">
        <v>103.30413818359375</v>
      </c>
      <c r="T48" s="124">
        <v>101.92479705810547</v>
      </c>
      <c r="U48" s="124">
        <v>101.74192047119141</v>
      </c>
      <c r="V48" s="124">
        <v>100</v>
      </c>
      <c r="W48" s="124">
        <v>99.634048461914063</v>
      </c>
      <c r="X48" s="124">
        <v>101.54438781738281</v>
      </c>
      <c r="Y48" s="124">
        <v>105.43492889404297</v>
      </c>
      <c r="Z48" s="124">
        <v>116.69374084472656</v>
      </c>
      <c r="AA48" s="124">
        <v>121.27753448486328</v>
      </c>
      <c r="AB48" s="124">
        <v>126.07868194580078</v>
      </c>
    </row>
    <row r="49" spans="1:28" x14ac:dyDescent="0.25">
      <c r="B49" s="57" t="s">
        <v>306</v>
      </c>
      <c r="C49" s="124">
        <v>63.347583770751953</v>
      </c>
      <c r="D49" s="124">
        <v>63.180335998535156</v>
      </c>
      <c r="E49" s="124">
        <v>61.664741516113281</v>
      </c>
      <c r="F49" s="124">
        <v>59.905315399169922</v>
      </c>
      <c r="G49" s="124">
        <v>62.495292663574219</v>
      </c>
      <c r="H49" s="124">
        <v>69.323570251464844</v>
      </c>
      <c r="I49" s="124">
        <v>69.739173889160156</v>
      </c>
      <c r="J49" s="124">
        <v>70.73968505859375</v>
      </c>
      <c r="K49" s="124">
        <v>74.551071166992188</v>
      </c>
      <c r="L49" s="124">
        <v>75.316390991210938</v>
      </c>
      <c r="M49" s="124">
        <v>77.965354919433594</v>
      </c>
      <c r="N49" s="124">
        <v>80.50750732421875</v>
      </c>
      <c r="O49" s="124">
        <v>84.648963928222656</v>
      </c>
      <c r="P49" s="124">
        <v>87.728096008300781</v>
      </c>
      <c r="Q49" s="124">
        <v>91.280181884765625</v>
      </c>
      <c r="R49" s="124">
        <v>95.712356567382813</v>
      </c>
      <c r="S49" s="124">
        <v>99.1009521484375</v>
      </c>
      <c r="T49" s="124">
        <v>99.994781494140625</v>
      </c>
      <c r="U49" s="124">
        <v>101.32907104492188</v>
      </c>
      <c r="V49" s="124">
        <v>100</v>
      </c>
      <c r="W49" s="124">
        <v>99.356086730957031</v>
      </c>
      <c r="X49" s="124">
        <v>101.826416015625</v>
      </c>
      <c r="Y49" s="124">
        <v>107.34922027587891</v>
      </c>
      <c r="Z49" s="124">
        <v>119.88042449951172</v>
      </c>
      <c r="AA49" s="124">
        <v>125.53692626953125</v>
      </c>
      <c r="AB49" s="124">
        <v>130.02572631835938</v>
      </c>
    </row>
    <row r="50" spans="1:28" x14ac:dyDescent="0.25">
      <c r="B50" s="57" t="s">
        <v>279</v>
      </c>
      <c r="C50" s="124">
        <v>63.350028991699219</v>
      </c>
      <c r="D50" s="124">
        <v>63.201980590820313</v>
      </c>
      <c r="E50" s="124">
        <v>61.699680328369141</v>
      </c>
      <c r="F50" s="124">
        <v>59.929698944091797</v>
      </c>
      <c r="G50" s="124">
        <v>62.523193359375</v>
      </c>
      <c r="H50" s="124">
        <v>69.433090209960938</v>
      </c>
      <c r="I50" s="124">
        <v>69.784019470214844</v>
      </c>
      <c r="J50" s="124">
        <v>70.7459716796875</v>
      </c>
      <c r="K50" s="124">
        <v>74.612106323242188</v>
      </c>
      <c r="L50" s="124">
        <v>75.311393737792969</v>
      </c>
      <c r="M50" s="124">
        <v>77.987258911132813</v>
      </c>
      <c r="N50" s="124">
        <v>80.582557678222656</v>
      </c>
      <c r="O50" s="124">
        <v>84.826438903808594</v>
      </c>
      <c r="P50" s="124">
        <v>87.783927917480469</v>
      </c>
      <c r="Q50" s="124">
        <v>91.362899780273438</v>
      </c>
      <c r="R50" s="124">
        <v>95.588447570800781</v>
      </c>
      <c r="S50" s="124">
        <v>98.905685424804688</v>
      </c>
      <c r="T50" s="124">
        <v>99.971694946289063</v>
      </c>
      <c r="U50" s="124">
        <v>101.33872222900391</v>
      </c>
      <c r="V50" s="124">
        <v>100</v>
      </c>
      <c r="W50" s="124">
        <v>99.406661987304688</v>
      </c>
      <c r="X50" s="124">
        <v>101.83541107177734</v>
      </c>
      <c r="Y50" s="124">
        <v>107.30826568603516</v>
      </c>
      <c r="Z50" s="124">
        <v>119.84805297851563</v>
      </c>
      <c r="AA50" s="124">
        <v>125.50145721435547</v>
      </c>
      <c r="AB50" s="124">
        <v>129.9244384765625</v>
      </c>
    </row>
    <row r="51" spans="1:28" x14ac:dyDescent="0.25">
      <c r="A51" s="803"/>
      <c r="B51" s="804" t="s">
        <v>281</v>
      </c>
      <c r="C51" s="805">
        <v>63.343223571777344</v>
      </c>
      <c r="D51" s="805">
        <v>63.156932830810547</v>
      </c>
      <c r="E51" s="805">
        <v>61.631633758544922</v>
      </c>
      <c r="F51" s="805">
        <v>59.85693359375</v>
      </c>
      <c r="G51" s="805">
        <v>62.424098968505859</v>
      </c>
      <c r="H51" s="805">
        <v>69.116554260253906</v>
      </c>
      <c r="I51" s="805">
        <v>69.65802001953125</v>
      </c>
      <c r="J51" s="805">
        <v>70.730354309082031</v>
      </c>
      <c r="K51" s="805">
        <v>74.427085876464844</v>
      </c>
      <c r="L51" s="805">
        <v>75.386604309082031</v>
      </c>
      <c r="M51" s="805">
        <v>77.674018859863281</v>
      </c>
      <c r="N51" s="805">
        <v>79.840042114257813</v>
      </c>
      <c r="O51" s="805">
        <v>84.114967346191406</v>
      </c>
      <c r="P51" s="805">
        <v>87.442405700683594</v>
      </c>
      <c r="Q51" s="805">
        <v>91.046440124511719</v>
      </c>
      <c r="R51" s="805">
        <v>95.889999389648438</v>
      </c>
      <c r="S51" s="805">
        <v>99.291618347167969</v>
      </c>
      <c r="T51" s="805">
        <v>100.08263397216797</v>
      </c>
      <c r="U51" s="805">
        <v>101.28486633300781</v>
      </c>
      <c r="V51" s="805">
        <v>100</v>
      </c>
      <c r="W51" s="805">
        <v>99.624610900878906</v>
      </c>
      <c r="X51" s="805">
        <v>101.86837005615234</v>
      </c>
      <c r="Y51" s="805">
        <v>106.67360687255859</v>
      </c>
      <c r="Z51" s="805">
        <v>119.39371490478516</v>
      </c>
      <c r="AA51" s="805">
        <v>124.74319458007813</v>
      </c>
      <c r="AB51" s="805">
        <v>129.22854614257813</v>
      </c>
    </row>
    <row r="52" spans="1:28" s="123" customFormat="1" ht="16.5" customHeight="1" x14ac:dyDescent="0.3">
      <c r="A52" s="54"/>
      <c r="B52" s="135" t="s">
        <v>307</v>
      </c>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row>
    <row r="53" spans="1:28" x14ac:dyDescent="0.25">
      <c r="B53" s="57" t="s">
        <v>308</v>
      </c>
      <c r="C53" s="124">
        <v>65.012794494628906</v>
      </c>
      <c r="D53" s="124">
        <v>65.382095336914063</v>
      </c>
      <c r="E53" s="124">
        <v>65.359390258789063</v>
      </c>
      <c r="F53" s="124">
        <v>65.878097534179688</v>
      </c>
      <c r="G53" s="124">
        <v>67.596969604492188</v>
      </c>
      <c r="H53" s="124">
        <v>70.995231628417969</v>
      </c>
      <c r="I53" s="124">
        <v>76.174812316894531</v>
      </c>
      <c r="J53" s="124">
        <v>75.999420166015625</v>
      </c>
      <c r="K53" s="124">
        <v>87.689430236816406</v>
      </c>
      <c r="L53" s="124">
        <v>82.27947998046875</v>
      </c>
      <c r="M53" s="124">
        <v>83.851432800292969</v>
      </c>
      <c r="N53" s="124">
        <v>87.48272705078125</v>
      </c>
      <c r="O53" s="124">
        <v>94.583061218261719</v>
      </c>
      <c r="P53" s="124">
        <v>101.06525421142578</v>
      </c>
      <c r="Q53" s="124">
        <v>103.75546264648438</v>
      </c>
      <c r="R53" s="124">
        <v>102.53253936767578</v>
      </c>
      <c r="S53" s="124">
        <v>99.620292663574219</v>
      </c>
      <c r="T53" s="124">
        <v>99.945907592773438</v>
      </c>
      <c r="U53" s="124">
        <v>100.91470336914063</v>
      </c>
      <c r="V53" s="124">
        <v>100</v>
      </c>
      <c r="W53" s="124">
        <v>98.002433776855469</v>
      </c>
      <c r="X53" s="124">
        <v>95.004730224609375</v>
      </c>
      <c r="Y53" s="124">
        <v>103.54543304443359</v>
      </c>
      <c r="Z53" s="124">
        <v>112.66749572753906</v>
      </c>
      <c r="AA53" s="124">
        <v>116.95722198486328</v>
      </c>
      <c r="AB53" s="124">
        <v>119.03858947753906</v>
      </c>
    </row>
    <row r="54" spans="1:28" x14ac:dyDescent="0.25">
      <c r="B54" s="57" t="s">
        <v>86</v>
      </c>
      <c r="C54" s="124">
        <v>68.199012756347656</v>
      </c>
      <c r="D54" s="124">
        <v>69.235855102539063</v>
      </c>
      <c r="E54" s="124">
        <v>69.564712524414063</v>
      </c>
      <c r="F54" s="124">
        <v>71.138954162597656</v>
      </c>
      <c r="G54" s="124">
        <v>73.547592163085938</v>
      </c>
      <c r="H54" s="124">
        <v>75.060104370117188</v>
      </c>
      <c r="I54" s="124">
        <v>79.421989440917969</v>
      </c>
      <c r="J54" s="124">
        <v>77.538787841796875</v>
      </c>
      <c r="K54" s="124">
        <v>88.957443237304688</v>
      </c>
      <c r="L54" s="124">
        <v>83.503379821777344</v>
      </c>
      <c r="M54" s="124">
        <v>88.727821350097656</v>
      </c>
      <c r="N54" s="124">
        <v>97.965904235839844</v>
      </c>
      <c r="O54" s="124">
        <v>101.74192810058594</v>
      </c>
      <c r="P54" s="124">
        <v>102.28925323486328</v>
      </c>
      <c r="Q54" s="124">
        <v>104.67042541503906</v>
      </c>
      <c r="R54" s="124">
        <v>97.079666137695313</v>
      </c>
      <c r="S54" s="124">
        <v>91.78375244140625</v>
      </c>
      <c r="T54" s="124">
        <v>95.936614990234375</v>
      </c>
      <c r="U54" s="124">
        <v>99.970977783203125</v>
      </c>
      <c r="V54" s="124">
        <v>100</v>
      </c>
      <c r="W54" s="124">
        <v>96.847885131835938</v>
      </c>
      <c r="X54" s="124">
        <v>98.818359375</v>
      </c>
      <c r="Y54" s="124">
        <v>116.57264709472656</v>
      </c>
      <c r="Z54" s="124">
        <v>124.87749481201172</v>
      </c>
      <c r="AA54" s="124">
        <v>129.90957641601563</v>
      </c>
      <c r="AB54" s="124">
        <v>129.77110290527344</v>
      </c>
    </row>
    <row r="55" spans="1:28" ht="13" x14ac:dyDescent="0.3">
      <c r="A55" s="796"/>
      <c r="B55" s="804" t="s">
        <v>87</v>
      </c>
      <c r="C55" s="805">
        <v>95.328056335449219</v>
      </c>
      <c r="D55" s="805">
        <v>94.433860778808594</v>
      </c>
      <c r="E55" s="805">
        <v>93.954803466796875</v>
      </c>
      <c r="F55" s="805">
        <v>92.604820251464844</v>
      </c>
      <c r="G55" s="805">
        <v>91.909156799316406</v>
      </c>
      <c r="H55" s="805">
        <v>94.584510803222656</v>
      </c>
      <c r="I55" s="805">
        <v>95.911483764648438</v>
      </c>
      <c r="J55" s="805">
        <v>98.01470947265625</v>
      </c>
      <c r="K55" s="805">
        <v>98.5745849609375</v>
      </c>
      <c r="L55" s="805">
        <v>98.534309387207031</v>
      </c>
      <c r="M55" s="805">
        <v>94.504104614257813</v>
      </c>
      <c r="N55" s="805">
        <v>89.299156188964844</v>
      </c>
      <c r="O55" s="805">
        <v>92.963699340820313</v>
      </c>
      <c r="P55" s="805">
        <v>98.803398132324219</v>
      </c>
      <c r="Q55" s="805">
        <v>99.125862121582031</v>
      </c>
      <c r="R55" s="805">
        <v>105.61691284179688</v>
      </c>
      <c r="S55" s="805">
        <v>108.53804779052734</v>
      </c>
      <c r="T55" s="805">
        <v>104.17910003662109</v>
      </c>
      <c r="U55" s="805">
        <v>100.94400024414063</v>
      </c>
      <c r="V55" s="805">
        <v>100</v>
      </c>
      <c r="W55" s="805">
        <v>101.19213104248047</v>
      </c>
      <c r="X55" s="805">
        <v>96.140769958496094</v>
      </c>
      <c r="Y55" s="805">
        <v>88.824806213378906</v>
      </c>
      <c r="Z55" s="805">
        <v>90.222419738769531</v>
      </c>
      <c r="AA55" s="805">
        <v>90.029716491699219</v>
      </c>
      <c r="AB55" s="805">
        <v>91.729660034179688</v>
      </c>
    </row>
    <row r="56" spans="1:28" s="123" customFormat="1" ht="16.5" customHeight="1" x14ac:dyDescent="0.3">
      <c r="A56" s="135"/>
      <c r="B56" s="135" t="s">
        <v>309</v>
      </c>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row>
    <row r="57" spans="1:28" s="123" customFormat="1" ht="13" x14ac:dyDescent="0.3">
      <c r="A57" s="135"/>
      <c r="B57" s="57" t="s">
        <v>310</v>
      </c>
      <c r="C57" s="124">
        <v>63.698814392089844</v>
      </c>
      <c r="D57" s="124">
        <v>63.236213684082031</v>
      </c>
      <c r="E57" s="124">
        <v>63.063449859619141</v>
      </c>
      <c r="F57" s="124">
        <v>63.471309661865234</v>
      </c>
      <c r="G57" s="124">
        <v>63.812393188476563</v>
      </c>
      <c r="H57" s="124">
        <v>66.082565307617188</v>
      </c>
      <c r="I57" s="124">
        <v>68.883888244628906</v>
      </c>
      <c r="J57" s="124">
        <v>70.964279174804688</v>
      </c>
      <c r="K57" s="124">
        <v>78.010139465332031</v>
      </c>
      <c r="L57" s="124">
        <v>81.661857604980469</v>
      </c>
      <c r="M57" s="124">
        <v>82.55511474609375</v>
      </c>
      <c r="N57" s="124">
        <v>84.728897094726563</v>
      </c>
      <c r="O57" s="124">
        <v>89.337265014648438</v>
      </c>
      <c r="P57" s="124">
        <v>91.8792724609375</v>
      </c>
      <c r="Q57" s="124">
        <v>95.519371032714844</v>
      </c>
      <c r="R57" s="124">
        <v>97.619514465332031</v>
      </c>
      <c r="S57" s="124">
        <v>96.330192565917969</v>
      </c>
      <c r="T57" s="124">
        <v>97.184066772460938</v>
      </c>
      <c r="U57" s="124">
        <v>99.567878723144531</v>
      </c>
      <c r="V57" s="124">
        <v>100</v>
      </c>
      <c r="W57" s="124">
        <v>100.70111083984375</v>
      </c>
      <c r="X57" s="124">
        <v>100.2191162109375</v>
      </c>
      <c r="Y57" s="124">
        <v>113.42356872558594</v>
      </c>
      <c r="Z57" s="124">
        <v>125.72964477539063</v>
      </c>
      <c r="AA57" s="124">
        <v>127.16725921630859</v>
      </c>
      <c r="AB57" s="124">
        <v>132.4442138671875</v>
      </c>
    </row>
    <row r="58" spans="1:28" x14ac:dyDescent="0.25">
      <c r="B58" s="57" t="s">
        <v>311</v>
      </c>
      <c r="C58" s="124">
        <v>67.128211975097656</v>
      </c>
      <c r="D58" s="124">
        <v>69.290359497070313</v>
      </c>
      <c r="E58" s="124">
        <v>70.328849792480469</v>
      </c>
      <c r="F58" s="124">
        <v>71.979942321777344</v>
      </c>
      <c r="G58" s="124">
        <v>73.65069580078125</v>
      </c>
      <c r="H58" s="124">
        <v>76.071647644042969</v>
      </c>
      <c r="I58" s="124">
        <v>78.872611999511719</v>
      </c>
      <c r="J58" s="124">
        <v>80.722236633300781</v>
      </c>
      <c r="K58" s="124">
        <v>84.309211730957031</v>
      </c>
      <c r="L58" s="124">
        <v>84.036026000976563</v>
      </c>
      <c r="M58" s="124">
        <v>85.451744079589844</v>
      </c>
      <c r="N58" s="124">
        <v>87.719085693359375</v>
      </c>
      <c r="O58" s="124">
        <v>89.837699890136719</v>
      </c>
      <c r="P58" s="124">
        <v>91.300392150878906</v>
      </c>
      <c r="Q58" s="124">
        <v>92.77923583984375</v>
      </c>
      <c r="R58" s="124">
        <v>93.067489624023438</v>
      </c>
      <c r="S58" s="124">
        <v>93.931365966796875</v>
      </c>
      <c r="T58" s="124">
        <v>95.858367919921875</v>
      </c>
      <c r="U58" s="124">
        <v>98.180679321289063</v>
      </c>
      <c r="V58" s="124">
        <v>100</v>
      </c>
      <c r="W58" s="124">
        <v>101.43009948730469</v>
      </c>
      <c r="X58" s="124">
        <v>104.81150817871094</v>
      </c>
      <c r="Y58" s="124">
        <v>113.10921478271484</v>
      </c>
      <c r="Z58" s="124">
        <v>118.83540344238281</v>
      </c>
      <c r="AA58" s="124">
        <v>122.48816680908203</v>
      </c>
      <c r="AB58" s="124">
        <v>125.79647827148438</v>
      </c>
    </row>
    <row r="59" spans="1:28" x14ac:dyDescent="0.25">
      <c r="A59" s="803"/>
      <c r="B59" s="804" t="s">
        <v>312</v>
      </c>
      <c r="C59" s="805">
        <v>69.755096435546875</v>
      </c>
      <c r="D59" s="805">
        <v>71.408447265625</v>
      </c>
      <c r="E59" s="805">
        <v>72.560455322265625</v>
      </c>
      <c r="F59" s="805">
        <v>73.933456420898438</v>
      </c>
      <c r="G59" s="805">
        <v>75.750373840332031</v>
      </c>
      <c r="H59" s="805">
        <v>78.064765930175781</v>
      </c>
      <c r="I59" s="805">
        <v>80.598945617675781</v>
      </c>
      <c r="J59" s="805">
        <v>82.790061950683594</v>
      </c>
      <c r="K59" s="805">
        <v>84.547866821289063</v>
      </c>
      <c r="L59" s="805">
        <v>85.418327331542969</v>
      </c>
      <c r="M59" s="805">
        <v>86.136795043945313</v>
      </c>
      <c r="N59" s="805">
        <v>87.864448547363281</v>
      </c>
      <c r="O59" s="805">
        <v>89.466888427734375</v>
      </c>
      <c r="P59" s="805">
        <v>91.081878662109375</v>
      </c>
      <c r="Q59" s="805">
        <v>92.708442687988281</v>
      </c>
      <c r="R59" s="805">
        <v>93.728721618652344</v>
      </c>
      <c r="S59" s="805">
        <v>94.487968444824219</v>
      </c>
      <c r="T59" s="805">
        <v>96.042152404785156</v>
      </c>
      <c r="U59" s="805">
        <v>98.170539855957031</v>
      </c>
      <c r="V59" s="805">
        <v>100</v>
      </c>
      <c r="W59" s="805">
        <v>101.26347351074219</v>
      </c>
      <c r="X59" s="805">
        <v>104.74676513671875</v>
      </c>
      <c r="Y59" s="805">
        <v>112.09260559082031</v>
      </c>
      <c r="Z59" s="805">
        <v>117.23961639404297</v>
      </c>
      <c r="AA59" s="805">
        <v>120.110107421875</v>
      </c>
      <c r="AB59" s="805">
        <v>123.339111328125</v>
      </c>
    </row>
    <row r="60" spans="1:28" s="140" customFormat="1" ht="19.5" customHeight="1" x14ac:dyDescent="0.3">
      <c r="A60" s="56" t="s">
        <v>4255</v>
      </c>
      <c r="B60" s="56"/>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row>
    <row r="61" spans="1:28" s="140" customFormat="1" ht="13" x14ac:dyDescent="0.3">
      <c r="A61" s="66" t="s">
        <v>313</v>
      </c>
      <c r="B61" s="56"/>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row>
    <row r="62" spans="1:28" s="140" customFormat="1" ht="13" x14ac:dyDescent="0.3">
      <c r="A62" s="66" t="s">
        <v>314</v>
      </c>
      <c r="B62" s="56"/>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row>
    <row r="63" spans="1:28" s="140" customFormat="1" ht="13" x14ac:dyDescent="0.3">
      <c r="A63" s="66" t="s">
        <v>315</v>
      </c>
      <c r="B63" s="56"/>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row>
    <row r="64" spans="1:28" s="140" customFormat="1" ht="13" x14ac:dyDescent="0.3">
      <c r="A64" s="66" t="s">
        <v>316</v>
      </c>
      <c r="B64" s="56"/>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row>
    <row r="65" spans="1:28" s="140" customFormat="1" ht="13" x14ac:dyDescent="0.3">
      <c r="A65" s="66" t="s">
        <v>4246</v>
      </c>
      <c r="B65" s="56"/>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row>
    <row r="66" spans="1:28" s="140" customFormat="1" ht="13" x14ac:dyDescent="0.3">
      <c r="A66" s="66" t="s">
        <v>317</v>
      </c>
      <c r="B66" s="56"/>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row>
    <row r="67" spans="1:28" x14ac:dyDescent="0.25">
      <c r="A67" s="66" t="s">
        <v>318</v>
      </c>
    </row>
    <row r="68" spans="1:28" x14ac:dyDescent="0.25">
      <c r="A68" s="66" t="s">
        <v>319</v>
      </c>
    </row>
    <row r="69" spans="1:28" x14ac:dyDescent="0.25">
      <c r="A69" s="66"/>
    </row>
    <row r="70" spans="1:28" x14ac:dyDescent="0.25">
      <c r="A70" s="66"/>
    </row>
    <row r="76" spans="1:28" x14ac:dyDescent="0.25">
      <c r="C76" s="56"/>
      <c r="D76" s="56"/>
      <c r="E76" s="56"/>
      <c r="F76" s="56"/>
      <c r="G76" s="56"/>
      <c r="H76" s="56"/>
      <c r="I76" s="56"/>
      <c r="J76" s="56"/>
      <c r="K76" s="56"/>
      <c r="L76" s="56"/>
      <c r="M76" s="56"/>
      <c r="N76" s="56"/>
      <c r="O76" s="56"/>
      <c r="P76" s="56"/>
      <c r="Q76" s="56"/>
      <c r="R76" s="56"/>
      <c r="S76" s="56"/>
    </row>
    <row r="77" spans="1:28" x14ac:dyDescent="0.25">
      <c r="C77" s="56"/>
      <c r="D77" s="56"/>
      <c r="E77" s="56"/>
      <c r="F77" s="56"/>
      <c r="G77" s="56"/>
      <c r="H77" s="56"/>
      <c r="I77" s="56"/>
      <c r="J77" s="56"/>
      <c r="K77" s="56"/>
      <c r="L77" s="56"/>
      <c r="M77" s="56"/>
      <c r="N77" s="56"/>
      <c r="O77" s="56"/>
      <c r="P77" s="56"/>
      <c r="Q77" s="56"/>
      <c r="R77" s="56"/>
      <c r="S77" s="56"/>
    </row>
  </sheetData>
  <pageMargins left="0.74803149606299213" right="0.74803149606299213" top="0.59055118110236227" bottom="0.82677165354330717" header="0.51181102362204722" footer="0.51181102362204722"/>
  <pageSetup paperSize="9" scale="4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
    <tabColor theme="6" tint="0.79998168889431442"/>
  </sheetPr>
  <dimension ref="A1:AB175"/>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81640625" defaultRowHeight="12.5" outlineLevelRow="1" x14ac:dyDescent="0.25"/>
  <cols>
    <col min="1" max="1" width="4" style="1" customWidth="1"/>
    <col min="2" max="2" width="58.1796875" customWidth="1"/>
    <col min="3" max="9" width="9.453125" customWidth="1"/>
    <col min="10" max="10" width="10.08984375" bestFit="1" customWidth="1"/>
    <col min="11" max="17" width="9.453125" customWidth="1"/>
    <col min="18" max="28" width="8.90625" bestFit="1" customWidth="1"/>
  </cols>
  <sheetData>
    <row r="1" spans="1:28" s="14" customFormat="1" ht="25.4" customHeight="1" x14ac:dyDescent="0.25">
      <c r="A1" s="39" t="str">
        <f>Index!A10&amp;"*"</f>
        <v>Table 2c    Palau constant price GDP(P) production by industry, FY2000-FY2025*</v>
      </c>
      <c r="R1"/>
      <c r="S1"/>
      <c r="T1"/>
      <c r="U1"/>
      <c r="V1"/>
      <c r="W1"/>
      <c r="X1"/>
      <c r="Y1"/>
      <c r="Z1"/>
      <c r="AA1"/>
      <c r="AB1"/>
    </row>
    <row r="2" spans="1:28" ht="20.25" customHeight="1" x14ac:dyDescent="0.25">
      <c r="A2" s="431" t="s">
        <v>4243</v>
      </c>
      <c r="B2" s="52"/>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
        <v>4403</v>
      </c>
      <c r="Z2" s="24" t="s">
        <v>4404</v>
      </c>
      <c r="AA2" s="24" t="s">
        <v>4406</v>
      </c>
      <c r="AB2" s="24" t="s">
        <v>4407</v>
      </c>
    </row>
    <row r="3" spans="1:28" ht="20.25" customHeight="1" x14ac:dyDescent="0.25">
      <c r="A3" s="151" t="s">
        <v>320</v>
      </c>
      <c r="B3" s="677" t="s">
        <v>321</v>
      </c>
      <c r="C3" s="806">
        <v>4.5259466247558597</v>
      </c>
      <c r="D3" s="806">
        <v>4.7335932922363284</v>
      </c>
      <c r="E3" s="806">
        <v>4.9286776733398439</v>
      </c>
      <c r="F3" s="806">
        <v>5.129691162109375</v>
      </c>
      <c r="G3" s="806">
        <v>5.0997067260742188</v>
      </c>
      <c r="H3" s="806">
        <v>5.2612538452148438</v>
      </c>
      <c r="I3" s="806">
        <v>5.2459212646484374</v>
      </c>
      <c r="J3" s="806">
        <v>5.1678679199218749</v>
      </c>
      <c r="K3" s="806">
        <v>5.2490927124023434</v>
      </c>
      <c r="L3" s="806">
        <v>5.0069616088867184</v>
      </c>
      <c r="M3" s="806">
        <v>4.7365935058593749</v>
      </c>
      <c r="N3" s="806">
        <v>4.6623829956054683</v>
      </c>
      <c r="O3" s="806">
        <v>4.5900455322265623</v>
      </c>
      <c r="P3" s="806">
        <v>4.5656559448242184</v>
      </c>
      <c r="Q3" s="806">
        <v>4.4949851379394534</v>
      </c>
      <c r="R3" s="806">
        <v>4.5139198608398434</v>
      </c>
      <c r="S3" s="806">
        <v>4.5686160278320314</v>
      </c>
      <c r="T3" s="806">
        <v>4.6253179931640629</v>
      </c>
      <c r="U3" s="806">
        <v>4.5034281616210938</v>
      </c>
      <c r="V3" s="806">
        <v>4.4176069946289065</v>
      </c>
      <c r="W3" s="806">
        <v>4.3163905639648439</v>
      </c>
      <c r="X3" s="806">
        <v>4.2725755310058595</v>
      </c>
      <c r="Y3" s="806">
        <v>4.2334742736816402</v>
      </c>
      <c r="Z3" s="806">
        <v>4.2181839904785159</v>
      </c>
      <c r="AA3" s="806">
        <v>4.1527122497558597</v>
      </c>
      <c r="AB3" s="806">
        <v>4.0745023040771482</v>
      </c>
    </row>
    <row r="4" spans="1:28" x14ac:dyDescent="0.25">
      <c r="A4" s="151" t="s">
        <v>322</v>
      </c>
      <c r="B4" s="677" t="s">
        <v>323</v>
      </c>
      <c r="C4" s="806">
        <v>5.2049324989318846</v>
      </c>
      <c r="D4" s="806">
        <v>5.0257687606811521</v>
      </c>
      <c r="E4" s="806">
        <v>5.3723879089355471</v>
      </c>
      <c r="F4" s="806">
        <v>5.3541900939941405</v>
      </c>
      <c r="G4" s="806">
        <v>5.594699054718018</v>
      </c>
      <c r="H4" s="806">
        <v>6.6092625885009761</v>
      </c>
      <c r="I4" s="806">
        <v>7.5568778877258298</v>
      </c>
      <c r="J4" s="806">
        <v>6.4712806015014648</v>
      </c>
      <c r="K4" s="806">
        <v>6.6087137298583984</v>
      </c>
      <c r="L4" s="806">
        <v>5.9101662139892577</v>
      </c>
      <c r="M4" s="806">
        <v>5.643369567871094</v>
      </c>
      <c r="N4" s="806">
        <v>5.4017594165801999</v>
      </c>
      <c r="O4" s="806">
        <v>5.1430673809051513</v>
      </c>
      <c r="P4" s="806">
        <v>5.6018711776733401</v>
      </c>
      <c r="Q4" s="806">
        <v>4.9722070007324222</v>
      </c>
      <c r="R4" s="806">
        <v>4.4235290069580078</v>
      </c>
      <c r="S4" s="806">
        <v>4.9499507064819337</v>
      </c>
      <c r="T4" s="806">
        <v>5.9191712188720702</v>
      </c>
      <c r="U4" s="806">
        <v>5.626431686401367</v>
      </c>
      <c r="V4" s="806">
        <v>5.1407861509323123</v>
      </c>
      <c r="W4" s="806">
        <v>4.27338462638855</v>
      </c>
      <c r="X4" s="806">
        <v>3.9964426422119139</v>
      </c>
      <c r="Y4" s="806">
        <v>4.0329226531982423</v>
      </c>
      <c r="Z4" s="806">
        <v>4.087496536254883</v>
      </c>
      <c r="AA4" s="806">
        <v>3.9714388122558595</v>
      </c>
      <c r="AB4" s="806">
        <v>3.9322764968872068</v>
      </c>
    </row>
    <row r="5" spans="1:28" x14ac:dyDescent="0.25">
      <c r="A5" s="151" t="s">
        <v>324</v>
      </c>
      <c r="B5" s="677" t="s">
        <v>325</v>
      </c>
      <c r="C5" s="806">
        <v>2.09847998046875</v>
      </c>
      <c r="D5" s="806">
        <v>2.1416076660156249</v>
      </c>
      <c r="E5" s="806">
        <v>1.935829345703125</v>
      </c>
      <c r="F5" s="806">
        <v>1.1069036865234374</v>
      </c>
      <c r="G5" s="806">
        <v>1.2183972167968751</v>
      </c>
      <c r="H5" s="806">
        <v>1.6211241455078125</v>
      </c>
      <c r="I5" s="806">
        <v>1.5301093750000001</v>
      </c>
      <c r="J5" s="806">
        <v>1.3131689453124999</v>
      </c>
      <c r="K5" s="806">
        <v>1.3520693359375</v>
      </c>
      <c r="L5" s="806">
        <v>0.99290301513671875</v>
      </c>
      <c r="M5" s="806">
        <v>0.7236625366210937</v>
      </c>
      <c r="N5" s="806">
        <v>0.66924523925781254</v>
      </c>
      <c r="O5" s="806">
        <v>0.7612013549804687</v>
      </c>
      <c r="P5" s="806">
        <v>0.55202105712890626</v>
      </c>
      <c r="Q5" s="806">
        <v>0.71248132324218749</v>
      </c>
      <c r="R5" s="806">
        <v>1.1289849853515626</v>
      </c>
      <c r="S5" s="806">
        <v>1.3077331542968751</v>
      </c>
      <c r="T5" s="806">
        <v>1.61219140625</v>
      </c>
      <c r="U5" s="806">
        <v>1.3566269531249999</v>
      </c>
      <c r="V5" s="806">
        <v>1.5206348876953124</v>
      </c>
      <c r="W5" s="806">
        <v>1.3218377685546876</v>
      </c>
      <c r="X5" s="806">
        <v>1.5240505371093751</v>
      </c>
      <c r="Y5" s="806">
        <v>1.5058216552734376</v>
      </c>
      <c r="Z5" s="806">
        <v>1.011937744140625</v>
      </c>
      <c r="AA5" s="806">
        <v>0.83689245605468754</v>
      </c>
      <c r="AB5" s="806">
        <v>1.2900316162109375</v>
      </c>
    </row>
    <row r="6" spans="1:28" x14ac:dyDescent="0.25">
      <c r="A6" s="151" t="s">
        <v>326</v>
      </c>
      <c r="B6" s="677" t="s">
        <v>327</v>
      </c>
      <c r="C6" s="806">
        <v>6.0922766396999357</v>
      </c>
      <c r="D6" s="806">
        <v>7.8070496826171878</v>
      </c>
      <c r="E6" s="806">
        <v>11.221806069374084</v>
      </c>
      <c r="F6" s="806">
        <v>4.3123099670410152</v>
      </c>
      <c r="G6" s="806">
        <v>2.0986001446638256</v>
      </c>
      <c r="H6" s="806">
        <v>2.10602168905735</v>
      </c>
      <c r="I6" s="806">
        <v>1.8856859498620033</v>
      </c>
      <c r="J6" s="806">
        <v>1.8704339166628197</v>
      </c>
      <c r="K6" s="806">
        <v>2.1794732755282893</v>
      </c>
      <c r="L6" s="806">
        <v>1.898578635559883</v>
      </c>
      <c r="M6" s="806">
        <v>1.7629940174822696</v>
      </c>
      <c r="N6" s="806">
        <v>1.9352817939287053</v>
      </c>
      <c r="O6" s="806">
        <v>2.2932097452045417</v>
      </c>
      <c r="P6" s="806">
        <v>2.4567315411721355</v>
      </c>
      <c r="Q6" s="806">
        <v>2.4848679057066327</v>
      </c>
      <c r="R6" s="806">
        <v>2.7473941069641152</v>
      </c>
      <c r="S6" s="806">
        <v>2.9337238025767727</v>
      </c>
      <c r="T6" s="806">
        <v>2.9183278223718516</v>
      </c>
      <c r="U6" s="806">
        <v>2.9299402884021402</v>
      </c>
      <c r="V6" s="806">
        <v>2.9243294235612267</v>
      </c>
      <c r="W6" s="806">
        <v>2.6532298110378907</v>
      </c>
      <c r="X6" s="806">
        <v>2.4679693064871242</v>
      </c>
      <c r="Y6" s="806">
        <v>2.3357320467606186</v>
      </c>
      <c r="Z6" s="806">
        <v>2.5470979711156105</v>
      </c>
      <c r="AA6" s="806">
        <v>3.0301213741302488</v>
      </c>
      <c r="AB6" s="806">
        <v>3.1361152992248535</v>
      </c>
    </row>
    <row r="7" spans="1:28" x14ac:dyDescent="0.25">
      <c r="A7" s="151" t="s">
        <v>328</v>
      </c>
      <c r="B7" s="152" t="s">
        <v>329</v>
      </c>
      <c r="C7" s="806">
        <v>5.5172578124999996</v>
      </c>
      <c r="D7" s="806">
        <v>7.0211455078125002</v>
      </c>
      <c r="E7" s="806">
        <v>5.5458491210937497</v>
      </c>
      <c r="F7" s="806">
        <v>6.0989775390625001</v>
      </c>
      <c r="G7" s="806">
        <v>5.7359433593749998</v>
      </c>
      <c r="H7" s="806">
        <v>5.1619550781249997</v>
      </c>
      <c r="I7" s="806">
        <v>6.2193315429687503</v>
      </c>
      <c r="J7" s="806">
        <v>5.6655893554687502</v>
      </c>
      <c r="K7" s="806">
        <v>6.3297026367187499</v>
      </c>
      <c r="L7" s="806">
        <v>4.3650893554687498</v>
      </c>
      <c r="M7" s="806">
        <v>4.5516831054687499</v>
      </c>
      <c r="N7" s="806">
        <v>4.0526940917968748</v>
      </c>
      <c r="O7" s="806">
        <v>4.1830195312500003</v>
      </c>
      <c r="P7" s="806">
        <v>4.48538232421875</v>
      </c>
      <c r="Q7" s="806">
        <v>3.6715576171875002</v>
      </c>
      <c r="R7" s="806">
        <v>2.7090812988281252</v>
      </c>
      <c r="S7" s="806">
        <v>4.9196542968749997</v>
      </c>
      <c r="T7" s="806">
        <v>4.9376479492187499</v>
      </c>
      <c r="U7" s="806">
        <v>4.9950410156249996</v>
      </c>
      <c r="V7" s="806">
        <v>5.407453125</v>
      </c>
      <c r="W7" s="806">
        <v>5.9812783203124997</v>
      </c>
      <c r="X7" s="806">
        <v>6.4431992187500002</v>
      </c>
      <c r="Y7" s="806">
        <v>5.0413896484374998</v>
      </c>
      <c r="Z7" s="806">
        <v>4.3247006835937496</v>
      </c>
      <c r="AA7" s="806">
        <v>7.6787172851562504</v>
      </c>
      <c r="AB7" s="806">
        <v>8.3117958984375004</v>
      </c>
    </row>
    <row r="8" spans="1:28" x14ac:dyDescent="0.25">
      <c r="A8" s="151" t="s">
        <v>330</v>
      </c>
      <c r="B8" s="677" t="s">
        <v>331</v>
      </c>
      <c r="C8" s="806">
        <v>1.5322686767578124</v>
      </c>
      <c r="D8" s="806">
        <v>1.5945504150390626</v>
      </c>
      <c r="E8" s="806">
        <v>1.6060089111328124</v>
      </c>
      <c r="F8" s="806">
        <v>1.647668212890625</v>
      </c>
      <c r="G8" s="806">
        <v>1.6586990966796875</v>
      </c>
      <c r="H8" s="806">
        <v>1.5297230224609375</v>
      </c>
      <c r="I8" s="806">
        <v>1.57106689453125</v>
      </c>
      <c r="J8" s="806">
        <v>1.579335693359375</v>
      </c>
      <c r="K8" s="806">
        <v>1.6206795654296875</v>
      </c>
      <c r="L8" s="806">
        <v>1.595873291015625</v>
      </c>
      <c r="M8" s="806">
        <v>1.5171182861328125</v>
      </c>
      <c r="N8" s="806">
        <v>1.4109110107421876</v>
      </c>
      <c r="O8" s="806">
        <v>1.3446937255859375</v>
      </c>
      <c r="P8" s="806">
        <v>1.9629279785156251</v>
      </c>
      <c r="Q8" s="806">
        <v>1.6702407398223877</v>
      </c>
      <c r="R8" s="806">
        <v>2.7579597167968748</v>
      </c>
      <c r="S8" s="806">
        <v>3.1243647460937498</v>
      </c>
      <c r="T8" s="806">
        <v>3.3635764160156252</v>
      </c>
      <c r="U8" s="806">
        <v>2.2426621093749999</v>
      </c>
      <c r="V8" s="806">
        <v>2.154865966796875</v>
      </c>
      <c r="W8" s="806">
        <v>2.3265676269531248</v>
      </c>
      <c r="X8" s="806">
        <v>1.6324282226562501</v>
      </c>
      <c r="Y8" s="806">
        <v>0.9292588500976563</v>
      </c>
      <c r="Z8" s="806">
        <v>0.5167105712890625</v>
      </c>
      <c r="AA8" s="806">
        <v>0.189273681640625</v>
      </c>
      <c r="AB8" s="806">
        <v>0.93804498291015626</v>
      </c>
    </row>
    <row r="9" spans="1:28" x14ac:dyDescent="0.25">
      <c r="A9" s="151" t="s">
        <v>332</v>
      </c>
      <c r="B9" s="677" t="s">
        <v>333</v>
      </c>
      <c r="C9" s="806">
        <v>18.592035943031313</v>
      </c>
      <c r="D9" s="806">
        <v>26.807288927078247</v>
      </c>
      <c r="E9" s="806">
        <v>35.027931560516357</v>
      </c>
      <c r="F9" s="806">
        <v>30.519669841766358</v>
      </c>
      <c r="G9" s="806">
        <v>29.836431560516356</v>
      </c>
      <c r="H9" s="806">
        <v>29.374551189422608</v>
      </c>
      <c r="I9" s="806">
        <v>24.65394847869873</v>
      </c>
      <c r="J9" s="806">
        <v>21.871385906219484</v>
      </c>
      <c r="K9" s="806">
        <v>15.215425457000732</v>
      </c>
      <c r="L9" s="806">
        <v>10.604543621063232</v>
      </c>
      <c r="M9" s="806">
        <v>11.649453628540039</v>
      </c>
      <c r="N9" s="806">
        <v>12.349336181640625</v>
      </c>
      <c r="O9" s="806">
        <v>11.122939437866211</v>
      </c>
      <c r="P9" s="806">
        <v>8.5584840087890619</v>
      </c>
      <c r="Q9" s="806">
        <v>9.6229144287109367</v>
      </c>
      <c r="R9" s="806">
        <v>13.828236724853516</v>
      </c>
      <c r="S9" s="806">
        <v>15.038888885498046</v>
      </c>
      <c r="T9" s="806">
        <v>12.163362014770508</v>
      </c>
      <c r="U9" s="806">
        <v>13.047956588745118</v>
      </c>
      <c r="V9" s="806">
        <v>19.684955657958984</v>
      </c>
      <c r="W9" s="806">
        <v>18.064504082679747</v>
      </c>
      <c r="X9" s="806">
        <v>18.51712383365631</v>
      </c>
      <c r="Y9" s="806">
        <v>14.899884530067444</v>
      </c>
      <c r="Z9" s="806">
        <v>11.449331688880921</v>
      </c>
      <c r="AA9" s="806">
        <v>15.601405022621154</v>
      </c>
      <c r="AB9" s="806">
        <v>17.137211464881897</v>
      </c>
    </row>
    <row r="10" spans="1:28" x14ac:dyDescent="0.25">
      <c r="A10" s="151" t="s">
        <v>334</v>
      </c>
      <c r="B10" s="677" t="s">
        <v>335</v>
      </c>
      <c r="C10" s="806">
        <v>31.685939453124998</v>
      </c>
      <c r="D10" s="806">
        <v>32.586743164062497</v>
      </c>
      <c r="E10" s="806">
        <v>30.456049316406251</v>
      </c>
      <c r="F10" s="806">
        <v>30.827356933593752</v>
      </c>
      <c r="G10" s="806">
        <v>33.083443359375003</v>
      </c>
      <c r="H10" s="806">
        <v>39.581074218749997</v>
      </c>
      <c r="I10" s="806">
        <v>39.489576171875001</v>
      </c>
      <c r="J10" s="806">
        <v>39.857906249999999</v>
      </c>
      <c r="K10" s="806">
        <v>34.474783203125</v>
      </c>
      <c r="L10" s="806">
        <v>36.424785156250003</v>
      </c>
      <c r="M10" s="806">
        <v>33.434509765625002</v>
      </c>
      <c r="N10" s="806">
        <v>35.447162109375</v>
      </c>
      <c r="O10" s="806">
        <v>37.413376953125002</v>
      </c>
      <c r="P10" s="806">
        <v>38.246851562499998</v>
      </c>
      <c r="Q10" s="806">
        <v>39.055546874999997</v>
      </c>
      <c r="R10" s="806">
        <v>43.320657226562503</v>
      </c>
      <c r="S10" s="806">
        <v>43.026637695312502</v>
      </c>
      <c r="T10" s="806">
        <v>43.055391601562498</v>
      </c>
      <c r="U10" s="806">
        <v>43.6293408203125</v>
      </c>
      <c r="V10" s="806">
        <v>41.036880859375003</v>
      </c>
      <c r="W10" s="806">
        <v>38.995123535156253</v>
      </c>
      <c r="X10" s="806">
        <v>36.801475097656251</v>
      </c>
      <c r="Y10" s="806">
        <v>35.9543642578125</v>
      </c>
      <c r="Z10" s="806">
        <v>30.654225097656251</v>
      </c>
      <c r="AA10" s="806">
        <v>31.761992675781251</v>
      </c>
      <c r="AB10" s="806">
        <v>32.832697265625001</v>
      </c>
    </row>
    <row r="11" spans="1:28" x14ac:dyDescent="0.25">
      <c r="A11" s="151" t="s">
        <v>336</v>
      </c>
      <c r="B11" s="677" t="s">
        <v>337</v>
      </c>
      <c r="C11" s="806">
        <v>12.141771835327148</v>
      </c>
      <c r="D11" s="806">
        <v>13.172340927124024</v>
      </c>
      <c r="E11" s="806">
        <v>12.049533042907715</v>
      </c>
      <c r="F11" s="806">
        <v>11.9713335647583</v>
      </c>
      <c r="G11" s="806">
        <v>12.725420471191406</v>
      </c>
      <c r="H11" s="806">
        <v>13.637129531860351</v>
      </c>
      <c r="I11" s="806">
        <v>13.144773834228516</v>
      </c>
      <c r="J11" s="806">
        <v>14.740535064697266</v>
      </c>
      <c r="K11" s="806">
        <v>14.722408782958984</v>
      </c>
      <c r="L11" s="806">
        <v>13.6567154006958</v>
      </c>
      <c r="M11" s="806">
        <v>14.266211853027343</v>
      </c>
      <c r="N11" s="806">
        <v>16.456759307861329</v>
      </c>
      <c r="O11" s="806">
        <v>17.263964767456056</v>
      </c>
      <c r="P11" s="806">
        <v>16.237847763061524</v>
      </c>
      <c r="Q11" s="806">
        <v>17.818606597900391</v>
      </c>
      <c r="R11" s="806">
        <v>19.420143035888671</v>
      </c>
      <c r="S11" s="806">
        <v>19.229336334228517</v>
      </c>
      <c r="T11" s="806">
        <v>18.085349014282226</v>
      </c>
      <c r="U11" s="806">
        <v>16.202128799438476</v>
      </c>
      <c r="V11" s="806">
        <v>14.299878189086915</v>
      </c>
      <c r="W11" s="806">
        <v>10.563656311035157</v>
      </c>
      <c r="X11" s="806">
        <v>3.6190882225036622</v>
      </c>
      <c r="Y11" s="806">
        <v>5.5909654407501224</v>
      </c>
      <c r="Z11" s="806">
        <v>10.14427753829956</v>
      </c>
      <c r="AA11" s="806">
        <v>14.602852753639221</v>
      </c>
      <c r="AB11" s="806">
        <v>15.584682922363282</v>
      </c>
    </row>
    <row r="12" spans="1:28" x14ac:dyDescent="0.25">
      <c r="A12" s="151" t="s">
        <v>338</v>
      </c>
      <c r="B12" s="677" t="s">
        <v>339</v>
      </c>
      <c r="C12" s="806">
        <v>14.3436962890625</v>
      </c>
      <c r="D12" s="806">
        <v>13.9164365234375</v>
      </c>
      <c r="E12" s="806">
        <v>17.094714355468749</v>
      </c>
      <c r="F12" s="806">
        <v>19.743307617187501</v>
      </c>
      <c r="G12" s="806">
        <v>24.011343750000002</v>
      </c>
      <c r="H12" s="806">
        <v>24.402199218749999</v>
      </c>
      <c r="I12" s="806">
        <v>23.4116884765625</v>
      </c>
      <c r="J12" s="806">
        <v>25.528107421874999</v>
      </c>
      <c r="K12" s="806">
        <v>24.199105468749998</v>
      </c>
      <c r="L12" s="806">
        <v>22.1843251953125</v>
      </c>
      <c r="M12" s="806">
        <v>23.262035156250001</v>
      </c>
      <c r="N12" s="806">
        <v>28.773884765624999</v>
      </c>
      <c r="O12" s="806">
        <v>31.3959423828125</v>
      </c>
      <c r="P12" s="806">
        <v>30.8895634765625</v>
      </c>
      <c r="Q12" s="806">
        <v>34.139741210937501</v>
      </c>
      <c r="R12" s="806">
        <v>39.786809570312499</v>
      </c>
      <c r="S12" s="806">
        <v>37.753524414062497</v>
      </c>
      <c r="T12" s="806">
        <v>33.705665039062502</v>
      </c>
      <c r="U12" s="806">
        <v>32.188872070312499</v>
      </c>
      <c r="V12" s="806">
        <v>28.344015625000001</v>
      </c>
      <c r="W12" s="806">
        <v>17.484752441406251</v>
      </c>
      <c r="X12" s="806">
        <v>7.3828603515625</v>
      </c>
      <c r="Y12" s="806">
        <v>11.4101455078125</v>
      </c>
      <c r="Z12" s="806">
        <v>18.270851074218751</v>
      </c>
      <c r="AA12" s="806">
        <v>24.924149414062502</v>
      </c>
      <c r="AB12" s="806">
        <v>27.157962890625001</v>
      </c>
    </row>
    <row r="13" spans="1:28" x14ac:dyDescent="0.25">
      <c r="A13" s="151" t="s">
        <v>340</v>
      </c>
      <c r="B13" s="677" t="s">
        <v>341</v>
      </c>
      <c r="C13" s="806">
        <v>3.2905893554687502</v>
      </c>
      <c r="D13" s="806">
        <v>2.9341326293945311</v>
      </c>
      <c r="E13" s="806">
        <v>2.1569351806640626</v>
      </c>
      <c r="F13" s="806">
        <v>1.3074463806152343</v>
      </c>
      <c r="G13" s="806">
        <v>2.2424063110351562</v>
      </c>
      <c r="H13" s="806">
        <v>1.6895673217773437</v>
      </c>
      <c r="I13" s="806">
        <v>2.3103551635742186</v>
      </c>
      <c r="J13" s="806">
        <v>2.544150390625</v>
      </c>
      <c r="K13" s="806">
        <v>2.6635595703125001</v>
      </c>
      <c r="L13" s="806">
        <v>2.3969916992187499</v>
      </c>
      <c r="M13" s="806">
        <v>1.6148894653320311</v>
      </c>
      <c r="N13" s="806">
        <v>1.6565872192382813</v>
      </c>
      <c r="O13" s="806">
        <v>1.9187459106445313</v>
      </c>
      <c r="P13" s="806">
        <v>1.7403984680175781</v>
      </c>
      <c r="Q13" s="806">
        <v>1.703568572998047</v>
      </c>
      <c r="R13" s="806">
        <v>2.119709716796875</v>
      </c>
      <c r="S13" s="806">
        <v>3.4379263916015623</v>
      </c>
      <c r="T13" s="806">
        <v>3.2335723190307619</v>
      </c>
      <c r="U13" s="806">
        <v>5.1900779418945309</v>
      </c>
      <c r="V13" s="806">
        <v>9.8136799316406247</v>
      </c>
      <c r="W13" s="806">
        <v>16.507427246093751</v>
      </c>
      <c r="X13" s="806">
        <v>16.350824584960936</v>
      </c>
      <c r="Y13" s="806">
        <v>17.155690734863281</v>
      </c>
      <c r="Z13" s="806">
        <v>17.453905883789062</v>
      </c>
      <c r="AA13" s="806">
        <v>17.681090820312502</v>
      </c>
      <c r="AB13" s="806">
        <v>17.302460449218749</v>
      </c>
    </row>
    <row r="14" spans="1:28" x14ac:dyDescent="0.25">
      <c r="A14" s="151" t="s">
        <v>342</v>
      </c>
      <c r="B14" s="152" t="s">
        <v>343</v>
      </c>
      <c r="C14" s="806">
        <v>17.368456573486327</v>
      </c>
      <c r="D14" s="806">
        <v>17.034215667724609</v>
      </c>
      <c r="E14" s="806">
        <v>13.847874389648437</v>
      </c>
      <c r="F14" s="806">
        <v>14.536867736816406</v>
      </c>
      <c r="G14" s="806">
        <v>13.500419311523437</v>
      </c>
      <c r="H14" s="806">
        <v>14.804912200927735</v>
      </c>
      <c r="I14" s="806">
        <v>18.90778240966797</v>
      </c>
      <c r="J14" s="806">
        <v>19.80094403076172</v>
      </c>
      <c r="K14" s="806">
        <v>15.853152038574219</v>
      </c>
      <c r="L14" s="806">
        <v>12.729787231445313</v>
      </c>
      <c r="M14" s="806">
        <v>11.80447378540039</v>
      </c>
      <c r="N14" s="806">
        <v>9.7609545593261711</v>
      </c>
      <c r="O14" s="806">
        <v>5.8366515197753905</v>
      </c>
      <c r="P14" s="806">
        <v>7.8938219604492188</v>
      </c>
      <c r="Q14" s="806">
        <v>8.2124326477050786</v>
      </c>
      <c r="R14" s="806">
        <v>8.4331039123535163</v>
      </c>
      <c r="S14" s="806">
        <v>8.6224132690429691</v>
      </c>
      <c r="T14" s="806">
        <v>8.9160811157226565</v>
      </c>
      <c r="U14" s="806">
        <v>9.0317543640136719</v>
      </c>
      <c r="V14" s="806">
        <v>9.2563307189941408</v>
      </c>
      <c r="W14" s="806">
        <v>9.296693023681641</v>
      </c>
      <c r="X14" s="806">
        <v>9.3235694885253899</v>
      </c>
      <c r="Y14" s="806">
        <v>7.1524750061035158</v>
      </c>
      <c r="Z14" s="806">
        <v>7.9524974822998047</v>
      </c>
      <c r="AA14" s="806">
        <v>6.7131122131347656</v>
      </c>
      <c r="AB14" s="806">
        <v>8.1175560607910153</v>
      </c>
    </row>
    <row r="15" spans="1:28" x14ac:dyDescent="0.25">
      <c r="A15" s="151" t="s">
        <v>344</v>
      </c>
      <c r="B15" s="677" t="s">
        <v>345</v>
      </c>
      <c r="C15" s="806">
        <v>17.38474072265625</v>
      </c>
      <c r="D15" s="806">
        <v>17.979542480468751</v>
      </c>
      <c r="E15" s="806">
        <v>21.421485351562499</v>
      </c>
      <c r="F15" s="806">
        <v>23.530665039062502</v>
      </c>
      <c r="G15" s="806">
        <v>20.860642578124999</v>
      </c>
      <c r="H15" s="806">
        <v>19.699669433593751</v>
      </c>
      <c r="I15" s="806">
        <v>19.296958496093751</v>
      </c>
      <c r="J15" s="806">
        <v>19.56282373046875</v>
      </c>
      <c r="K15" s="806">
        <v>20.49547314453125</v>
      </c>
      <c r="L15" s="806">
        <v>20.395808105468749</v>
      </c>
      <c r="M15" s="806">
        <v>19.742947265624998</v>
      </c>
      <c r="N15" s="806">
        <v>20.40143017578125</v>
      </c>
      <c r="O15" s="806">
        <v>19.94248095703125</v>
      </c>
      <c r="P15" s="806">
        <v>20.307628906249999</v>
      </c>
      <c r="Q15" s="806">
        <v>20.635104492187502</v>
      </c>
      <c r="R15" s="806">
        <v>22.652087890625001</v>
      </c>
      <c r="S15" s="806">
        <v>21.8065869140625</v>
      </c>
      <c r="T15" s="806">
        <v>22.451125000000001</v>
      </c>
      <c r="U15" s="806">
        <v>22.350646484375002</v>
      </c>
      <c r="V15" s="806">
        <v>23.816573242187498</v>
      </c>
      <c r="W15" s="806">
        <v>23.775779296875001</v>
      </c>
      <c r="X15" s="806">
        <v>22.94544384765625</v>
      </c>
      <c r="Y15" s="806">
        <v>23.40715625</v>
      </c>
      <c r="Z15" s="806">
        <v>22.772446777343749</v>
      </c>
      <c r="AA15" s="806">
        <v>23.5124150390625</v>
      </c>
      <c r="AB15" s="806">
        <v>23.728765136718749</v>
      </c>
    </row>
    <row r="16" spans="1:28" x14ac:dyDescent="0.25">
      <c r="A16" s="151" t="s">
        <v>346</v>
      </c>
      <c r="B16" s="677" t="s">
        <v>347</v>
      </c>
      <c r="C16" s="806">
        <v>4.8013539123535161</v>
      </c>
      <c r="D16" s="806">
        <v>5.0508727722167972</v>
      </c>
      <c r="E16" s="806">
        <v>4.6900582122802739</v>
      </c>
      <c r="F16" s="806">
        <v>4.528694442749023</v>
      </c>
      <c r="G16" s="806">
        <v>4.2358934555053711</v>
      </c>
      <c r="H16" s="806">
        <v>4.1722648010253902</v>
      </c>
      <c r="I16" s="806">
        <v>5.030728820800781</v>
      </c>
      <c r="J16" s="806">
        <v>4.5548146667480465</v>
      </c>
      <c r="K16" s="806">
        <v>4.0554104156494137</v>
      </c>
      <c r="L16" s="806">
        <v>3.2956349792480468</v>
      </c>
      <c r="M16" s="806">
        <v>3.7263645629882811</v>
      </c>
      <c r="N16" s="806">
        <v>2.9615231475830077</v>
      </c>
      <c r="O16" s="806">
        <v>2.9367685394287109</v>
      </c>
      <c r="P16" s="806">
        <v>2.5685535888671875</v>
      </c>
      <c r="Q16" s="806">
        <v>2.8351845016479493</v>
      </c>
      <c r="R16" s="806">
        <v>3.6896700897216799</v>
      </c>
      <c r="S16" s="806">
        <v>4.4338098297119144</v>
      </c>
      <c r="T16" s="806">
        <v>3.2398930435180664</v>
      </c>
      <c r="U16" s="806">
        <v>3.7817872772216798</v>
      </c>
      <c r="V16" s="806">
        <v>3.7112972526550294</v>
      </c>
      <c r="W16" s="806">
        <v>3.8339556212425232</v>
      </c>
      <c r="X16" s="806">
        <v>3.9301249694824221</v>
      </c>
      <c r="Y16" s="806">
        <v>3.7443643926382064</v>
      </c>
      <c r="Z16" s="806">
        <v>3.1895259132385254</v>
      </c>
      <c r="AA16" s="806">
        <v>4.0095635299682622</v>
      </c>
      <c r="AB16" s="806">
        <v>5.1457357406616211</v>
      </c>
    </row>
    <row r="17" spans="1:28" x14ac:dyDescent="0.25">
      <c r="A17" s="151" t="s">
        <v>348</v>
      </c>
      <c r="B17" s="677" t="s">
        <v>349</v>
      </c>
      <c r="C17" s="806">
        <v>4.0363036499023437</v>
      </c>
      <c r="D17" s="806">
        <v>4.501253479003906</v>
      </c>
      <c r="E17" s="806">
        <v>3.8091555786132814</v>
      </c>
      <c r="F17" s="806">
        <v>3.2558537750244141</v>
      </c>
      <c r="G17" s="806">
        <v>3.8554317321777343</v>
      </c>
      <c r="H17" s="806">
        <v>4.2588572082519534</v>
      </c>
      <c r="I17" s="806">
        <v>3.2457769165039063</v>
      </c>
      <c r="J17" s="806">
        <v>3.3115268402099609</v>
      </c>
      <c r="K17" s="806">
        <v>2.8699365081787112</v>
      </c>
      <c r="L17" s="806">
        <v>2.3032872619628906</v>
      </c>
      <c r="M17" s="806">
        <v>2.7222502593994142</v>
      </c>
      <c r="N17" s="806">
        <v>3.042642608642578</v>
      </c>
      <c r="O17" s="806">
        <v>3.3605956115722657</v>
      </c>
      <c r="P17" s="806">
        <v>3.5716086425781248</v>
      </c>
      <c r="Q17" s="806">
        <v>3.7580760192871092</v>
      </c>
      <c r="R17" s="806">
        <v>4.4050930786132811</v>
      </c>
      <c r="S17" s="806">
        <v>5.1728782958984372</v>
      </c>
      <c r="T17" s="806">
        <v>4.897432434082031</v>
      </c>
      <c r="U17" s="806">
        <v>4.8250559692382815</v>
      </c>
      <c r="V17" s="806">
        <v>4.6409742431640622</v>
      </c>
      <c r="W17" s="806">
        <v>3.8297833251953124</v>
      </c>
      <c r="X17" s="806">
        <v>2.8537485046386717</v>
      </c>
      <c r="Y17" s="806">
        <v>3.7782852172851564</v>
      </c>
      <c r="Z17" s="806">
        <v>4.1771925354003905</v>
      </c>
      <c r="AA17" s="806">
        <v>5.039554168701172</v>
      </c>
      <c r="AB17" s="806">
        <v>5.8509414672851561</v>
      </c>
    </row>
    <row r="18" spans="1:28" x14ac:dyDescent="0.25">
      <c r="A18" s="151" t="s">
        <v>350</v>
      </c>
      <c r="B18" s="152" t="s">
        <v>351</v>
      </c>
      <c r="C18" s="806">
        <v>46.510708862304689</v>
      </c>
      <c r="D18" s="806">
        <v>48.847762390136715</v>
      </c>
      <c r="E18" s="806">
        <v>51.008124206542966</v>
      </c>
      <c r="F18" s="806">
        <v>50.707831420898437</v>
      </c>
      <c r="G18" s="806">
        <v>50.899848205566407</v>
      </c>
      <c r="H18" s="806">
        <v>48.064069152832033</v>
      </c>
      <c r="I18" s="806">
        <v>49.210656799316403</v>
      </c>
      <c r="J18" s="806">
        <v>49.919809448242191</v>
      </c>
      <c r="K18" s="806">
        <v>49.623685607910154</v>
      </c>
      <c r="L18" s="806">
        <v>48.946611450195313</v>
      </c>
      <c r="M18" s="806">
        <v>40.033342529296874</v>
      </c>
      <c r="N18" s="806">
        <v>39.136460571289064</v>
      </c>
      <c r="O18" s="806">
        <v>39.047164794921876</v>
      </c>
      <c r="P18" s="806">
        <v>39.213698486328127</v>
      </c>
      <c r="Q18" s="806">
        <v>40.604453369140622</v>
      </c>
      <c r="R18" s="806">
        <v>39.768021240234376</v>
      </c>
      <c r="S18" s="806">
        <v>41.175224609375</v>
      </c>
      <c r="T18" s="806">
        <v>43.282382324218752</v>
      </c>
      <c r="U18" s="806">
        <v>45.090234741210935</v>
      </c>
      <c r="V18" s="806">
        <v>45.38544274902344</v>
      </c>
      <c r="W18" s="806">
        <v>46.216195190429687</v>
      </c>
      <c r="X18" s="806">
        <v>45.506836425781252</v>
      </c>
      <c r="Y18" s="806">
        <v>42.474849243164066</v>
      </c>
      <c r="Z18" s="806">
        <v>41.959575683593748</v>
      </c>
      <c r="AA18" s="806">
        <v>42.624101318359372</v>
      </c>
      <c r="AB18" s="806">
        <v>42.125000854492185</v>
      </c>
    </row>
    <row r="19" spans="1:28" x14ac:dyDescent="0.25">
      <c r="A19" s="151" t="s">
        <v>352</v>
      </c>
      <c r="B19" s="677" t="s">
        <v>353</v>
      </c>
      <c r="C19" s="806">
        <v>14.397981323242188</v>
      </c>
      <c r="D19" s="806">
        <v>14.359049072265625</v>
      </c>
      <c r="E19" s="806">
        <v>13.976896850585938</v>
      </c>
      <c r="F19" s="806">
        <v>14.148973632812501</v>
      </c>
      <c r="G19" s="806">
        <v>14.794495239257813</v>
      </c>
      <c r="H19" s="806">
        <v>13.87777490234375</v>
      </c>
      <c r="I19" s="806">
        <v>14.060881713867188</v>
      </c>
      <c r="J19" s="806">
        <v>14.405063354492187</v>
      </c>
      <c r="K19" s="806">
        <v>14.657905517578126</v>
      </c>
      <c r="L19" s="806">
        <v>14.724575927734374</v>
      </c>
      <c r="M19" s="806">
        <v>16.656865112304686</v>
      </c>
      <c r="N19" s="806">
        <v>15.888448242187501</v>
      </c>
      <c r="O19" s="806">
        <v>15.449732788085937</v>
      </c>
      <c r="P19" s="806">
        <v>14.485630004882813</v>
      </c>
      <c r="Q19" s="806">
        <v>13.615004028320312</v>
      </c>
      <c r="R19" s="806">
        <v>12.3048193359375</v>
      </c>
      <c r="S19" s="806">
        <v>12.944736633300781</v>
      </c>
      <c r="T19" s="806">
        <v>11.920453308105468</v>
      </c>
      <c r="U19" s="806">
        <v>11.818520263671875</v>
      </c>
      <c r="V19" s="806">
        <v>11.784982299804687</v>
      </c>
      <c r="W19" s="806">
        <v>11.402571594238282</v>
      </c>
      <c r="X19" s="806">
        <v>10.975415283203125</v>
      </c>
      <c r="Y19" s="806">
        <v>10.701131591796875</v>
      </c>
      <c r="Z19" s="806">
        <v>11.683476562499999</v>
      </c>
      <c r="AA19" s="806">
        <v>11.328969848632813</v>
      </c>
      <c r="AB19" s="806">
        <v>12.551218017578124</v>
      </c>
    </row>
    <row r="20" spans="1:28" x14ac:dyDescent="0.25">
      <c r="A20" s="151" t="s">
        <v>354</v>
      </c>
      <c r="B20" s="677" t="s">
        <v>355</v>
      </c>
      <c r="C20" s="806">
        <v>5.4059726562500003</v>
      </c>
      <c r="D20" s="806">
        <v>5.6686714477539066</v>
      </c>
      <c r="E20" s="806">
        <v>5.741763275146484</v>
      </c>
      <c r="F20" s="806">
        <v>5.7830012512207034</v>
      </c>
      <c r="G20" s="806">
        <v>5.8394209785461424</v>
      </c>
      <c r="H20" s="806">
        <v>5.366768165588379</v>
      </c>
      <c r="I20" s="806">
        <v>5.4881793441772464</v>
      </c>
      <c r="J20" s="806">
        <v>5.3872577133178714</v>
      </c>
      <c r="K20" s="806">
        <v>5.2843356475830081</v>
      </c>
      <c r="L20" s="806">
        <v>5.0958437347412113</v>
      </c>
      <c r="M20" s="806">
        <v>7.4679247970581057</v>
      </c>
      <c r="N20" s="806">
        <v>7.7199555320739748</v>
      </c>
      <c r="O20" s="806">
        <v>7.673019607543945</v>
      </c>
      <c r="P20" s="806">
        <v>7.9707315444946287</v>
      </c>
      <c r="Q20" s="806">
        <v>8.2473528137207026</v>
      </c>
      <c r="R20" s="806">
        <v>8.2209960479736335</v>
      </c>
      <c r="S20" s="806">
        <v>8.1705508728027336</v>
      </c>
      <c r="T20" s="806">
        <v>8.2491824970245364</v>
      </c>
      <c r="U20" s="806">
        <v>8.2844901504516599</v>
      </c>
      <c r="V20" s="806">
        <v>8.2732985229492186</v>
      </c>
      <c r="W20" s="806">
        <v>8.4936694793701175</v>
      </c>
      <c r="X20" s="806">
        <v>8.2785747680664059</v>
      </c>
      <c r="Y20" s="806">
        <v>8.3536033935546872</v>
      </c>
      <c r="Z20" s="806">
        <v>8.5255045318603511</v>
      </c>
      <c r="AA20" s="806">
        <v>8.4166005859375002</v>
      </c>
      <c r="AB20" s="806">
        <v>8.3249032440185555</v>
      </c>
    </row>
    <row r="21" spans="1:28" x14ac:dyDescent="0.25">
      <c r="A21" s="151" t="s">
        <v>356</v>
      </c>
      <c r="B21" s="677" t="s">
        <v>357</v>
      </c>
      <c r="C21" s="806">
        <v>2.8287005214691163</v>
      </c>
      <c r="D21" s="806">
        <v>3.0246233031749727</v>
      </c>
      <c r="E21" s="806">
        <v>3.3945839557647703</v>
      </c>
      <c r="F21" s="806">
        <v>4.8057568473815921</v>
      </c>
      <c r="G21" s="806">
        <v>6.1846029834747318</v>
      </c>
      <c r="H21" s="806">
        <v>6.8571960411071782</v>
      </c>
      <c r="I21" s="806">
        <v>7.1940270109176634</v>
      </c>
      <c r="J21" s="806">
        <v>8.1645643358230586</v>
      </c>
      <c r="K21" s="806">
        <v>6.1739613270759586</v>
      </c>
      <c r="L21" s="806">
        <v>6.5682155656814576</v>
      </c>
      <c r="M21" s="806">
        <v>7.2344318094253541</v>
      </c>
      <c r="N21" s="806">
        <v>9.1879820885658265</v>
      </c>
      <c r="O21" s="806">
        <v>10.052542127609254</v>
      </c>
      <c r="P21" s="806">
        <v>8.9695008633136748</v>
      </c>
      <c r="Q21" s="806">
        <v>9.8174336304664607</v>
      </c>
      <c r="R21" s="806">
        <v>13.360905587673187</v>
      </c>
      <c r="S21" s="806">
        <v>12.225864385604858</v>
      </c>
      <c r="T21" s="806">
        <v>9.6874860372543328</v>
      </c>
      <c r="U21" s="806">
        <v>9.5850495138168341</v>
      </c>
      <c r="V21" s="806">
        <v>7.4844967184066773</v>
      </c>
      <c r="W21" s="806">
        <v>4.5257751350402833</v>
      </c>
      <c r="X21" s="806">
        <v>1.3908102250099181</v>
      </c>
      <c r="Y21" s="806">
        <v>1.9160224387645721</v>
      </c>
      <c r="Z21" s="806">
        <v>3.5130720715075729</v>
      </c>
      <c r="AA21" s="806">
        <v>4.7607393455505367</v>
      </c>
      <c r="AB21" s="806">
        <v>4.6909822502136231</v>
      </c>
    </row>
    <row r="22" spans="1:28" x14ac:dyDescent="0.25">
      <c r="A22" s="151" t="s">
        <v>358</v>
      </c>
      <c r="B22" s="152" t="s">
        <v>359</v>
      </c>
      <c r="C22" s="806">
        <v>2.1682404553657397</v>
      </c>
      <c r="D22" s="806">
        <v>2.3174860631320624</v>
      </c>
      <c r="E22" s="806">
        <v>2.6172595291137695</v>
      </c>
      <c r="F22" s="806">
        <v>2.6415346069335937</v>
      </c>
      <c r="G22" s="806">
        <v>2.4141356735229493</v>
      </c>
      <c r="H22" s="806">
        <v>2.4452032928466796</v>
      </c>
      <c r="I22" s="806">
        <v>2.7923347167968751</v>
      </c>
      <c r="J22" s="806">
        <v>3.219490966796875</v>
      </c>
      <c r="K22" s="806">
        <v>3.2881700439453123</v>
      </c>
      <c r="L22" s="806">
        <v>3.1230474243164061</v>
      </c>
      <c r="M22" s="806">
        <v>3.0610468139648437</v>
      </c>
      <c r="N22" s="806">
        <v>3.4673389892578124</v>
      </c>
      <c r="O22" s="806">
        <v>3.6134012451171875</v>
      </c>
      <c r="P22" s="806">
        <v>3.4413571777343752</v>
      </c>
      <c r="Q22" s="806">
        <v>3.7719612426757814</v>
      </c>
      <c r="R22" s="806">
        <v>3.8388223876953127</v>
      </c>
      <c r="S22" s="806">
        <v>4.1845218505859378</v>
      </c>
      <c r="T22" s="806">
        <v>4.230026306152344</v>
      </c>
      <c r="U22" s="806">
        <v>4.1185433349609379</v>
      </c>
      <c r="V22" s="806">
        <v>3.9167573242187501</v>
      </c>
      <c r="W22" s="806">
        <v>3.4930399780273436</v>
      </c>
      <c r="X22" s="806">
        <v>3.4952966308593751</v>
      </c>
      <c r="Y22" s="806">
        <v>3.7830565185546874</v>
      </c>
      <c r="Z22" s="806">
        <v>3.7446963500976564</v>
      </c>
      <c r="AA22" s="806">
        <v>3.868505096435547</v>
      </c>
      <c r="AB22" s="806">
        <v>4.1308852539062499</v>
      </c>
    </row>
    <row r="23" spans="1:28" x14ac:dyDescent="0.25">
      <c r="A23" s="151" t="s">
        <v>360</v>
      </c>
      <c r="B23" s="152" t="s">
        <v>361</v>
      </c>
      <c r="C23" s="806">
        <v>2.0770903320312502</v>
      </c>
      <c r="D23" s="806">
        <v>2.5870068359374998</v>
      </c>
      <c r="E23" s="806">
        <v>2.8271508789062501</v>
      </c>
      <c r="F23" s="806">
        <v>3.6848083496093751</v>
      </c>
      <c r="G23" s="806">
        <v>4.75298193359375</v>
      </c>
      <c r="H23" s="806">
        <v>5.5248735351562503</v>
      </c>
      <c r="I23" s="806">
        <v>6.0379086914062503</v>
      </c>
      <c r="J23" s="806">
        <v>6.0457055664062498</v>
      </c>
      <c r="K23" s="806">
        <v>5.6730141601562503</v>
      </c>
      <c r="L23" s="806">
        <v>5.3408666992187497</v>
      </c>
      <c r="M23" s="806">
        <v>5.1412666015625001</v>
      </c>
      <c r="N23" s="806">
        <v>4.7358286132812504</v>
      </c>
      <c r="O23" s="806">
        <v>4.1027211914062498</v>
      </c>
      <c r="P23" s="806">
        <v>3.569414306640625</v>
      </c>
      <c r="Q23" s="806">
        <v>3.6349082031250002</v>
      </c>
      <c r="R23" s="806">
        <v>4.6734536132812501</v>
      </c>
      <c r="S23" s="806">
        <v>4.2493027343750001</v>
      </c>
      <c r="T23" s="806">
        <v>4.5549409179687501</v>
      </c>
      <c r="U23" s="806">
        <v>4.33350927734375</v>
      </c>
      <c r="V23" s="806">
        <v>4.0730932617187499</v>
      </c>
      <c r="W23" s="806">
        <v>3.7596584472656249</v>
      </c>
      <c r="X23" s="806">
        <v>3.4618173828124998</v>
      </c>
      <c r="Y23" s="806">
        <v>3.1234326171875</v>
      </c>
      <c r="Z23" s="806">
        <v>2.9908854980468749</v>
      </c>
      <c r="AA23" s="806">
        <v>3.7128771972656249</v>
      </c>
      <c r="AB23" s="806">
        <v>3.904680419921875</v>
      </c>
    </row>
    <row r="24" spans="1:28" ht="13" x14ac:dyDescent="0.3">
      <c r="A24" s="34"/>
      <c r="B24" s="75" t="s">
        <v>362</v>
      </c>
      <c r="C24" s="806">
        <v>-5.7650312499999998</v>
      </c>
      <c r="D24" s="806">
        <v>-5.7040634765625002</v>
      </c>
      <c r="E24" s="806">
        <v>-4.6813798828125002</v>
      </c>
      <c r="F24" s="806">
        <v>-5.1923071289062497</v>
      </c>
      <c r="G24" s="806">
        <v>-4.9231284179687496</v>
      </c>
      <c r="H24" s="806">
        <v>-4.8960839843750001</v>
      </c>
      <c r="I24" s="806">
        <v>-5.9585810546875004</v>
      </c>
      <c r="J24" s="806">
        <v>-6.7754326171874997</v>
      </c>
      <c r="K24" s="806">
        <v>-6.0913105468750004</v>
      </c>
      <c r="L24" s="806">
        <v>-5.3569165039062501</v>
      </c>
      <c r="M24" s="806">
        <v>-5.1475107421875004</v>
      </c>
      <c r="N24" s="806">
        <v>-4.6544252929687504</v>
      </c>
      <c r="O24" s="806">
        <v>-3.0074042968749999</v>
      </c>
      <c r="P24" s="806">
        <v>-3.6284648437499998</v>
      </c>
      <c r="Q24" s="806">
        <v>-3.8707133789062498</v>
      </c>
      <c r="R24" s="806">
        <v>-3.6838242187499999</v>
      </c>
      <c r="S24" s="806">
        <v>-3.8621489257812498</v>
      </c>
      <c r="T24" s="806">
        <v>-4.1091728515624997</v>
      </c>
      <c r="U24" s="806">
        <v>-4.5152797851562498</v>
      </c>
      <c r="V24" s="806">
        <v>-4.3461640624999998</v>
      </c>
      <c r="W24" s="806">
        <v>-4.3981450195312499</v>
      </c>
      <c r="X24" s="806">
        <v>-4.4995332031249999</v>
      </c>
      <c r="Y24" s="806">
        <v>-3.7630649414062498</v>
      </c>
      <c r="Z24" s="806">
        <v>-4.0763657226562504</v>
      </c>
      <c r="AA24" s="806">
        <v>-3.7052761230468749</v>
      </c>
      <c r="AB24" s="806">
        <v>-4.3152832031250004</v>
      </c>
    </row>
    <row r="25" spans="1:28" ht="13" x14ac:dyDescent="0.3">
      <c r="A25" s="76"/>
      <c r="B25" s="77" t="s">
        <v>363</v>
      </c>
      <c r="C25" s="91">
        <v>216.23971875000001</v>
      </c>
      <c r="D25" s="91">
        <v>233.407078125</v>
      </c>
      <c r="E25" s="91">
        <v>246.0486875</v>
      </c>
      <c r="F25" s="91">
        <v>240.45053125000001</v>
      </c>
      <c r="G25" s="91">
        <v>245.71982812499999</v>
      </c>
      <c r="H25" s="91">
        <v>251.14935937499999</v>
      </c>
      <c r="I25" s="91">
        <v>252.32598437499999</v>
      </c>
      <c r="J25" s="91">
        <v>254.206328125</v>
      </c>
      <c r="K25" s="91">
        <v>236.49875</v>
      </c>
      <c r="L25" s="91">
        <v>222.2036875</v>
      </c>
      <c r="M25" s="91">
        <v>215.60592187500001</v>
      </c>
      <c r="N25" s="91">
        <v>224.464140625</v>
      </c>
      <c r="O25" s="91">
        <v>226.43787499999999</v>
      </c>
      <c r="P25" s="91">
        <v>223.66121874999999</v>
      </c>
      <c r="Q25" s="91">
        <v>231.60792187499999</v>
      </c>
      <c r="R25" s="91">
        <v>254.41957812499999</v>
      </c>
      <c r="S25" s="91">
        <v>259.41409375000001</v>
      </c>
      <c r="T25" s="91">
        <v>250.93940624999999</v>
      </c>
      <c r="U25" s="91">
        <v>250.61681250000001</v>
      </c>
      <c r="V25" s="91">
        <v>252.742171875</v>
      </c>
      <c r="W25" s="91">
        <v>236.71712500000001</v>
      </c>
      <c r="X25" s="91">
        <v>210.67014062499999</v>
      </c>
      <c r="Y25" s="91">
        <v>207.76096874999999</v>
      </c>
      <c r="Z25" s="91">
        <v>211.11121875000001</v>
      </c>
      <c r="AA25" s="91">
        <v>234.71181250000001</v>
      </c>
      <c r="AB25" s="91">
        <v>245.95317187500001</v>
      </c>
    </row>
    <row r="26" spans="1:28" ht="13" x14ac:dyDescent="0.3">
      <c r="A26" s="76"/>
      <c r="B26" s="75" t="s">
        <v>364</v>
      </c>
      <c r="C26" s="806">
        <v>22.1327421875</v>
      </c>
      <c r="D26" s="806">
        <v>22.472673828125</v>
      </c>
      <c r="E26" s="806">
        <v>21.845519531250002</v>
      </c>
      <c r="F26" s="806">
        <v>21.777914062499999</v>
      </c>
      <c r="G26" s="806">
        <v>25.593917968749999</v>
      </c>
      <c r="H26" s="806">
        <v>27.98944921875</v>
      </c>
      <c r="I26" s="806">
        <v>27.436605468749999</v>
      </c>
      <c r="J26" s="806">
        <v>27.47673828125</v>
      </c>
      <c r="K26" s="806">
        <v>29.54450390625</v>
      </c>
      <c r="L26" s="806">
        <v>27.301312500000002</v>
      </c>
      <c r="M26" s="806">
        <v>26.375240234374999</v>
      </c>
      <c r="N26" s="806">
        <v>28.488740234375001</v>
      </c>
      <c r="O26" s="806">
        <v>31.698435546875</v>
      </c>
      <c r="P26" s="806">
        <v>30.897046875000001</v>
      </c>
      <c r="Q26" s="806">
        <v>33.665726562499998</v>
      </c>
      <c r="R26" s="806">
        <v>34.349589843750003</v>
      </c>
      <c r="S26" s="806">
        <v>34.189265624999997</v>
      </c>
      <c r="T26" s="806">
        <v>32.667884765624997</v>
      </c>
      <c r="U26" s="806">
        <v>31.784031250000002</v>
      </c>
      <c r="V26" s="806">
        <v>30.428566406249999</v>
      </c>
      <c r="W26" s="806">
        <v>29.507156250000001</v>
      </c>
      <c r="X26" s="806">
        <v>23.882921875000001</v>
      </c>
      <c r="Y26" s="806">
        <v>25.697505859374999</v>
      </c>
      <c r="Z26" s="806">
        <v>25.205402343749999</v>
      </c>
      <c r="AA26" s="806">
        <v>29.833888671874998</v>
      </c>
      <c r="AB26" s="806">
        <v>34.322210937500003</v>
      </c>
    </row>
    <row r="27" spans="1:28" ht="13" x14ac:dyDescent="0.3">
      <c r="A27" s="76"/>
      <c r="B27" s="75" t="s">
        <v>365</v>
      </c>
      <c r="C27" s="806">
        <v>-0.53947808837890621</v>
      </c>
      <c r="D27" s="806">
        <v>-0.57567181396484379</v>
      </c>
      <c r="E27" s="806">
        <v>-0.55245434570312502</v>
      </c>
      <c r="F27" s="806">
        <v>-0.57537097167968754</v>
      </c>
      <c r="G27" s="806">
        <v>-0.57560754394531255</v>
      </c>
      <c r="H27" s="806">
        <v>-0.59064154052734374</v>
      </c>
      <c r="I27" s="806">
        <v>-0.57913513183593746</v>
      </c>
      <c r="J27" s="806">
        <v>-0.58142962646484375</v>
      </c>
      <c r="K27" s="806">
        <v>-0.5513212890625</v>
      </c>
      <c r="L27" s="806">
        <v>-0.46159115600585937</v>
      </c>
      <c r="M27" s="806">
        <v>-0.47526992797851564</v>
      </c>
      <c r="N27" s="806">
        <v>-0.46981433105468751</v>
      </c>
      <c r="O27" s="806">
        <v>-0.44870745849609373</v>
      </c>
      <c r="P27" s="806">
        <v>-0.45767752075195312</v>
      </c>
      <c r="Q27" s="806">
        <v>-0.46950909423828124</v>
      </c>
      <c r="R27" s="806">
        <v>-1.2714455566406251</v>
      </c>
      <c r="S27" s="806">
        <v>-1.3134904785156249</v>
      </c>
      <c r="T27" s="806">
        <v>-1.3171110839843749</v>
      </c>
      <c r="U27" s="806">
        <v>-1.2920678710937501</v>
      </c>
      <c r="V27" s="806">
        <v>-1.217112060546875</v>
      </c>
      <c r="W27" s="806">
        <v>-1.214995361328125</v>
      </c>
      <c r="X27" s="806">
        <v>-1.1146424560546875</v>
      </c>
      <c r="Y27" s="806">
        <v>-1.0968826904296876</v>
      </c>
      <c r="Z27" s="806">
        <v>-1.0576069335937499</v>
      </c>
      <c r="AA27" s="806">
        <v>-1.1318527832031251</v>
      </c>
      <c r="AB27" s="806">
        <v>-1.1704638671875001</v>
      </c>
    </row>
    <row r="28" spans="1:28" s="4" customFormat="1" ht="20.25" customHeight="1" x14ac:dyDescent="0.25">
      <c r="A28" s="427"/>
      <c r="B28" s="428" t="s">
        <v>366</v>
      </c>
      <c r="C28" s="807">
        <v>237.832984375</v>
      </c>
      <c r="D28" s="807">
        <v>255.30407812499999</v>
      </c>
      <c r="E28" s="807">
        <v>267.34174999999999</v>
      </c>
      <c r="F28" s="807">
        <v>261.65307812499998</v>
      </c>
      <c r="G28" s="807">
        <v>270.73815624999997</v>
      </c>
      <c r="H28" s="807">
        <v>278.54818749999998</v>
      </c>
      <c r="I28" s="807">
        <v>279.18346874999997</v>
      </c>
      <c r="J28" s="807">
        <v>281.10162500000001</v>
      </c>
      <c r="K28" s="807">
        <v>265.49193750000001</v>
      </c>
      <c r="L28" s="807">
        <v>249.04342187500001</v>
      </c>
      <c r="M28" s="807">
        <v>241.50589062500001</v>
      </c>
      <c r="N28" s="807">
        <v>252.48306249999999</v>
      </c>
      <c r="O28" s="807">
        <v>257.68760937500002</v>
      </c>
      <c r="P28" s="807">
        <v>254.100578125</v>
      </c>
      <c r="Q28" s="807">
        <v>264.804125</v>
      </c>
      <c r="R28" s="807">
        <v>287.49771874999999</v>
      </c>
      <c r="S28" s="807">
        <v>292.28987499999999</v>
      </c>
      <c r="T28" s="807">
        <v>282.2901875</v>
      </c>
      <c r="U28" s="807">
        <v>281.10878124999999</v>
      </c>
      <c r="V28" s="807">
        <v>281.95362499999999</v>
      </c>
      <c r="W28" s="807">
        <v>265.00928125000002</v>
      </c>
      <c r="X28" s="807">
        <v>233.43842187499999</v>
      </c>
      <c r="Y28" s="807">
        <v>232.36157812499999</v>
      </c>
      <c r="Z28" s="807">
        <v>235.25901562499999</v>
      </c>
      <c r="AA28" s="807">
        <v>263.41384375000001</v>
      </c>
      <c r="AB28" s="807">
        <v>279.10490625</v>
      </c>
    </row>
    <row r="29" spans="1:28" s="222" customFormat="1" ht="20.25" hidden="1" customHeight="1" outlineLevel="1" x14ac:dyDescent="0.25">
      <c r="A29" s="430"/>
      <c r="B29" s="930" t="s">
        <v>4244</v>
      </c>
      <c r="C29" s="930">
        <v>231.98182812499999</v>
      </c>
      <c r="D29" s="930">
        <v>247.01823437499999</v>
      </c>
      <c r="E29" s="930">
        <v>259.48226562500003</v>
      </c>
      <c r="F29" s="930">
        <v>251.14090625</v>
      </c>
      <c r="G29" s="930">
        <v>260.95492187500003</v>
      </c>
      <c r="H29" s="930">
        <v>269.88371875000001</v>
      </c>
      <c r="I29" s="930">
        <v>269.50703125000001</v>
      </c>
      <c r="J29" s="930">
        <v>271.65203124999999</v>
      </c>
      <c r="K29" s="930">
        <v>257.57509375000001</v>
      </c>
      <c r="L29" s="930">
        <v>239.67351562499999</v>
      </c>
      <c r="M29" s="930">
        <v>237.07159375000001</v>
      </c>
      <c r="N29" s="930">
        <v>246.97940625000001</v>
      </c>
      <c r="O29" s="930">
        <v>251.66734374999999</v>
      </c>
      <c r="P29" s="930">
        <v>247.6645</v>
      </c>
      <c r="Q29" s="930">
        <v>258.67285937499997</v>
      </c>
      <c r="R29" s="930">
        <v>282.62831249999999</v>
      </c>
      <c r="S29" s="930">
        <v>286.94346875000002</v>
      </c>
      <c r="T29" s="931">
        <v>277.02006249999999</v>
      </c>
      <c r="U29" s="931">
        <v>277.89490625000002</v>
      </c>
      <c r="V29" s="931">
        <v>281.95362499999999</v>
      </c>
      <c r="W29" s="931">
        <v>265.00928125000002</v>
      </c>
      <c r="X29" s="931">
        <v>234.070296875</v>
      </c>
      <c r="Y29" s="931">
        <v>230.83698437499999</v>
      </c>
      <c r="Z29" s="931">
        <v>231.71362500000001</v>
      </c>
      <c r="AA29" s="931"/>
      <c r="AB29" s="931"/>
    </row>
    <row r="30" spans="1:28" s="14" customFormat="1" ht="26" customHeight="1" collapsed="1" x14ac:dyDescent="0.25">
      <c r="A30" s="950" t="s">
        <v>4405</v>
      </c>
      <c r="B30" s="950"/>
      <c r="C30" s="950"/>
      <c r="D30" s="950"/>
      <c r="E30" s="950"/>
      <c r="F30" s="950"/>
      <c r="G30" s="950"/>
      <c r="H30" s="950"/>
      <c r="I30" s="950"/>
      <c r="J30" s="950"/>
      <c r="K30" s="950"/>
      <c r="L30" s="808"/>
      <c r="M30" s="808"/>
      <c r="N30" s="808"/>
      <c r="O30" s="808"/>
      <c r="P30" s="808"/>
      <c r="Q30" s="808"/>
      <c r="R30" s="808"/>
      <c r="S30" s="808"/>
      <c r="T30" s="808"/>
      <c r="U30" s="808"/>
      <c r="V30" s="808"/>
      <c r="W30" s="808"/>
      <c r="X30" s="808"/>
      <c r="Y30" s="808"/>
      <c r="Z30" s="808"/>
      <c r="AA30" s="808"/>
      <c r="AB30" s="808"/>
    </row>
    <row r="31" spans="1:28" s="14" customFormat="1" ht="25.4" customHeight="1" x14ac:dyDescent="0.25">
      <c r="A31" s="39" t="str">
        <f>Index!A11</f>
        <v>Table 2d    Palau constant price GDP(P) production by industry, contribution to change, FY2000-FY2025</v>
      </c>
    </row>
    <row r="32" spans="1:28" ht="20.25" customHeight="1" x14ac:dyDescent="0.25">
      <c r="A32" s="32"/>
      <c r="B32" s="52"/>
      <c r="C32" s="24" t="str">
        <f t="shared" ref="C32:X32" si="0">C2</f>
        <v>FY00</v>
      </c>
      <c r="D32" s="24" t="str">
        <f t="shared" si="0"/>
        <v>FY01</v>
      </c>
      <c r="E32" s="24" t="str">
        <f t="shared" si="0"/>
        <v>FY02</v>
      </c>
      <c r="F32" s="24" t="str">
        <f t="shared" si="0"/>
        <v>FY03</v>
      </c>
      <c r="G32" s="24" t="str">
        <f t="shared" si="0"/>
        <v>FY04</v>
      </c>
      <c r="H32" s="24" t="str">
        <f t="shared" si="0"/>
        <v>FY05</v>
      </c>
      <c r="I32" s="24" t="str">
        <f t="shared" si="0"/>
        <v>FY06</v>
      </c>
      <c r="J32" s="24" t="str">
        <f t="shared" si="0"/>
        <v>FY07</v>
      </c>
      <c r="K32" s="24" t="str">
        <f t="shared" si="0"/>
        <v>FY08</v>
      </c>
      <c r="L32" s="24" t="str">
        <f t="shared" si="0"/>
        <v>FY09</v>
      </c>
      <c r="M32" s="24" t="str">
        <f t="shared" si="0"/>
        <v>FY10</v>
      </c>
      <c r="N32" s="24" t="str">
        <f t="shared" si="0"/>
        <v>FY11</v>
      </c>
      <c r="O32" s="24" t="str">
        <f t="shared" si="0"/>
        <v>FY12</v>
      </c>
      <c r="P32" s="24" t="str">
        <f t="shared" si="0"/>
        <v>FY13</v>
      </c>
      <c r="Q32" s="24" t="str">
        <f t="shared" si="0"/>
        <v>FY14</v>
      </c>
      <c r="R32" s="24" t="str">
        <f t="shared" si="0"/>
        <v>FY15</v>
      </c>
      <c r="S32" s="24" t="str">
        <f t="shared" si="0"/>
        <v>FY16</v>
      </c>
      <c r="T32" s="24" t="str">
        <f t="shared" si="0"/>
        <v>FY17</v>
      </c>
      <c r="U32" s="24" t="str">
        <f t="shared" si="0"/>
        <v>FY18</v>
      </c>
      <c r="V32" s="24" t="str">
        <f t="shared" si="0"/>
        <v>FY19</v>
      </c>
      <c r="W32" s="24" t="str">
        <f t="shared" si="0"/>
        <v>FY20</v>
      </c>
      <c r="X32" s="24" t="str">
        <f t="shared" si="0"/>
        <v>FY21</v>
      </c>
      <c r="Y32" s="24" t="s">
        <v>4403</v>
      </c>
      <c r="Z32" s="24" t="s">
        <v>4404</v>
      </c>
      <c r="AA32" s="24" t="s">
        <v>4406</v>
      </c>
      <c r="AB32" s="24" t="s">
        <v>4407</v>
      </c>
    </row>
    <row r="33" spans="1:28" ht="20.25" customHeight="1" x14ac:dyDescent="0.25">
      <c r="A33" s="151" t="s">
        <v>320</v>
      </c>
      <c r="B33" s="677" t="s">
        <v>321</v>
      </c>
      <c r="C33" s="61"/>
      <c r="D33" s="61">
        <f t="shared" ref="D33:AB33" si="1">(D3-C3)/(D$28-C$28)*D$58</f>
        <v>8.7307766845773035E-4</v>
      </c>
      <c r="E33" s="61">
        <f t="shared" si="1"/>
        <v>7.6412559695971446E-4</v>
      </c>
      <c r="F33" s="61">
        <f t="shared" si="1"/>
        <v>7.518971083623541E-4</v>
      </c>
      <c r="G33" s="61">
        <f t="shared" si="1"/>
        <v>-1.1459615247037778E-4</v>
      </c>
      <c r="H33" s="61">
        <f t="shared" si="1"/>
        <v>5.9669136178740797E-4</v>
      </c>
      <c r="I33" s="61">
        <f t="shared" si="1"/>
        <v>-5.5044625147330898E-5</v>
      </c>
      <c r="J33" s="61">
        <f t="shared" si="1"/>
        <v>-2.7957724386774602E-4</v>
      </c>
      <c r="K33" s="61">
        <f t="shared" si="1"/>
        <v>2.8895170022751932E-4</v>
      </c>
      <c r="L33" s="61">
        <f t="shared" si="1"/>
        <v>-9.1200925269387893E-4</v>
      </c>
      <c r="M33" s="61">
        <f t="shared" si="1"/>
        <v>-1.0856263578126011E-3</v>
      </c>
      <c r="N33" s="61">
        <f t="shared" si="1"/>
        <v>-3.0728240235405825E-4</v>
      </c>
      <c r="O33" s="61">
        <f t="shared" si="1"/>
        <v>-2.8650422195709212E-4</v>
      </c>
      <c r="P33" s="61">
        <f t="shared" si="1"/>
        <v>-9.4647885715183383E-5</v>
      </c>
      <c r="Q33" s="61">
        <f t="shared" si="1"/>
        <v>-2.7812139352945413E-4</v>
      </c>
      <c r="R33" s="61">
        <f t="shared" si="1"/>
        <v>7.150463724985408E-5</v>
      </c>
      <c r="S33" s="61">
        <f t="shared" si="1"/>
        <v>1.9024904694896165E-4</v>
      </c>
      <c r="T33" s="61">
        <f t="shared" si="1"/>
        <v>1.9399223230716283E-4</v>
      </c>
      <c r="U33" s="61">
        <f t="shared" si="1"/>
        <v>-4.3178911963763413E-4</v>
      </c>
      <c r="V33" s="61">
        <f t="shared" si="1"/>
        <v>-3.0529521920506553E-4</v>
      </c>
      <c r="W33" s="61">
        <f t="shared" si="1"/>
        <v>-3.5898254780041445E-4</v>
      </c>
      <c r="X33" s="61">
        <f t="shared" si="1"/>
        <v>-1.6533395642717467E-4</v>
      </c>
      <c r="Y33" s="61">
        <f t="shared" si="1"/>
        <v>-1.6750137792294166E-4</v>
      </c>
      <c r="Z33" s="61">
        <f t="shared" si="1"/>
        <v>-6.5803836101073691E-5</v>
      </c>
      <c r="AA33" s="61">
        <f t="shared" si="1"/>
        <v>-2.7829641533065548E-4</v>
      </c>
      <c r="AB33" s="61">
        <f t="shared" si="1"/>
        <v>-2.969090180125038E-4</v>
      </c>
    </row>
    <row r="34" spans="1:28" x14ac:dyDescent="0.25">
      <c r="A34" s="151" t="s">
        <v>322</v>
      </c>
      <c r="B34" s="677" t="s">
        <v>323</v>
      </c>
      <c r="C34" s="61"/>
      <c r="D34" s="61">
        <f t="shared" ref="D34:AB34" si="2">(D4-C4)/(D$28-C$28)*D$58</f>
        <v>-7.5331745393329697E-4</v>
      </c>
      <c r="E34" s="61">
        <f t="shared" si="2"/>
        <v>1.3576718037566387E-3</v>
      </c>
      <c r="F34" s="61">
        <f t="shared" si="2"/>
        <v>-6.8069483877496192E-5</v>
      </c>
      <c r="G34" s="61">
        <f t="shared" si="2"/>
        <v>9.191902592828599E-4</v>
      </c>
      <c r="H34" s="61">
        <f t="shared" si="2"/>
        <v>3.7473976621385627E-3</v>
      </c>
      <c r="I34" s="61">
        <f t="shared" si="2"/>
        <v>3.4019797713629894E-3</v>
      </c>
      <c r="J34" s="61">
        <f t="shared" si="2"/>
        <v>-3.888472663101967E-3</v>
      </c>
      <c r="K34" s="61">
        <f t="shared" si="2"/>
        <v>4.8890904973222283E-4</v>
      </c>
      <c r="L34" s="61">
        <f t="shared" si="2"/>
        <v>-2.6311439904616336E-3</v>
      </c>
      <c r="M34" s="61">
        <f t="shared" si="2"/>
        <v>-1.0712856581776098E-3</v>
      </c>
      <c r="N34" s="61">
        <f t="shared" si="2"/>
        <v>-1.0004317106536154E-3</v>
      </c>
      <c r="O34" s="61">
        <f t="shared" si="2"/>
        <v>-1.0245916423603659E-3</v>
      </c>
      <c r="P34" s="61">
        <f t="shared" si="2"/>
        <v>1.7804651061064929E-3</v>
      </c>
      <c r="Q34" s="61">
        <f t="shared" si="2"/>
        <v>-2.4780115873296667E-3</v>
      </c>
      <c r="R34" s="61">
        <f t="shared" si="2"/>
        <v>-2.0720145268674152E-3</v>
      </c>
      <c r="S34" s="61">
        <f t="shared" si="2"/>
        <v>1.8310465273002369E-3</v>
      </c>
      <c r="T34" s="61">
        <f t="shared" si="2"/>
        <v>3.3159565051308652E-3</v>
      </c>
      <c r="U34" s="61">
        <f t="shared" si="2"/>
        <v>-1.0370163237455776E-3</v>
      </c>
      <c r="V34" s="61">
        <f t="shared" si="2"/>
        <v>-1.7276071324045701E-3</v>
      </c>
      <c r="W34" s="61">
        <f t="shared" si="2"/>
        <v>-3.0763978457229004E-3</v>
      </c>
      <c r="X34" s="61">
        <f t="shared" si="2"/>
        <v>-1.0450274906235427E-3</v>
      </c>
      <c r="Y34" s="61">
        <f t="shared" si="2"/>
        <v>1.5627252229224957E-4</v>
      </c>
      <c r="Z34" s="61">
        <f t="shared" si="2"/>
        <v>2.3486620936651788E-4</v>
      </c>
      <c r="AA34" s="61">
        <f t="shared" si="2"/>
        <v>-4.9331892208551143E-4</v>
      </c>
      <c r="AB34" s="61">
        <f t="shared" si="2"/>
        <v>-1.4867219889103762E-4</v>
      </c>
    </row>
    <row r="35" spans="1:28" x14ac:dyDescent="0.25">
      <c r="A35" s="151" t="s">
        <v>324</v>
      </c>
      <c r="B35" s="677" t="s">
        <v>325</v>
      </c>
      <c r="C35" s="61"/>
      <c r="D35" s="61">
        <f t="shared" ref="D35:AB35" si="3">(D5-C5)/(D$28-C$28)*D$58</f>
        <v>1.8133601468362344E-4</v>
      </c>
      <c r="E35" s="61">
        <f t="shared" si="3"/>
        <v>-8.0601266467724818E-4</v>
      </c>
      <c r="F35" s="61">
        <f t="shared" si="3"/>
        <v>-3.1006218040380467E-3</v>
      </c>
      <c r="G35" s="61">
        <f t="shared" si="3"/>
        <v>4.2611205292289168E-4</v>
      </c>
      <c r="H35" s="61">
        <f t="shared" si="3"/>
        <v>1.4875144836956691E-3</v>
      </c>
      <c r="I35" s="61">
        <f t="shared" si="3"/>
        <v>-3.2674694933281379E-4</v>
      </c>
      <c r="J35" s="61">
        <f t="shared" si="3"/>
        <v>-7.7705327847245125E-4</v>
      </c>
      <c r="K35" s="61">
        <f t="shared" si="3"/>
        <v>1.3838550604252132E-4</v>
      </c>
      <c r="L35" s="61">
        <f t="shared" si="3"/>
        <v>-1.3528332505418595E-3</v>
      </c>
      <c r="M35" s="61">
        <f t="shared" si="3"/>
        <v>-1.0810985349003204E-3</v>
      </c>
      <c r="N35" s="61">
        <f t="shared" si="3"/>
        <v>-2.2532492777899943E-4</v>
      </c>
      <c r="O35" s="61">
        <f t="shared" si="3"/>
        <v>3.6420706724696284E-4</v>
      </c>
      <c r="P35" s="61">
        <f t="shared" si="3"/>
        <v>-8.1175923964257153E-4</v>
      </c>
      <c r="Q35" s="61">
        <f t="shared" si="3"/>
        <v>6.314832783825688E-4</v>
      </c>
      <c r="R35" s="61">
        <f t="shared" si="3"/>
        <v>1.5728745241765981E-3</v>
      </c>
      <c r="S35" s="61">
        <f t="shared" si="3"/>
        <v>6.2173769490236398E-4</v>
      </c>
      <c r="T35" s="61">
        <f t="shared" si="3"/>
        <v>1.0416311955832381E-3</v>
      </c>
      <c r="U35" s="61">
        <f t="shared" si="3"/>
        <v>-9.0532531572673654E-4</v>
      </c>
      <c r="V35" s="61">
        <f t="shared" si="3"/>
        <v>5.8343227074238873E-4</v>
      </c>
      <c r="W35" s="61">
        <f t="shared" si="3"/>
        <v>-7.0507027225000165E-4</v>
      </c>
      <c r="X35" s="61">
        <f t="shared" si="3"/>
        <v>7.630403267420943E-4</v>
      </c>
      <c r="Y35" s="61">
        <f t="shared" si="3"/>
        <v>-7.8088609790631037E-5</v>
      </c>
      <c r="Z35" s="61">
        <f t="shared" si="3"/>
        <v>-2.1254973180941561E-3</v>
      </c>
      <c r="AA35" s="61">
        <f t="shared" si="3"/>
        <v>-7.4405347493656745E-4</v>
      </c>
      <c r="AB35" s="61">
        <f t="shared" si="3"/>
        <v>1.7202556771705377E-3</v>
      </c>
    </row>
    <row r="36" spans="1:28" x14ac:dyDescent="0.25">
      <c r="A36" s="151" t="s">
        <v>326</v>
      </c>
      <c r="B36" s="677" t="s">
        <v>327</v>
      </c>
      <c r="C36" s="61"/>
      <c r="D36" s="61">
        <f t="shared" ref="D36:AB36" si="4">(D6-C6)/(D$28-C$28)*D$58</f>
        <v>7.2099883345596314E-3</v>
      </c>
      <c r="E36" s="61">
        <f t="shared" si="4"/>
        <v>1.3375252020396577E-2</v>
      </c>
      <c r="F36" s="61">
        <f t="shared" si="4"/>
        <v>-2.5845181690974477E-2</v>
      </c>
      <c r="G36" s="61">
        <f t="shared" si="4"/>
        <v>-8.4604768965096076E-3</v>
      </c>
      <c r="H36" s="61">
        <f t="shared" si="4"/>
        <v>2.7412258753329524E-5</v>
      </c>
      <c r="I36" s="61">
        <f t="shared" si="4"/>
        <v>-7.9101480132711332E-4</v>
      </c>
      <c r="J36" s="61">
        <f t="shared" si="4"/>
        <v>-5.4630860729226327E-5</v>
      </c>
      <c r="K36" s="61">
        <f t="shared" si="4"/>
        <v>1.0993865968062962E-3</v>
      </c>
      <c r="L36" s="61">
        <f t="shared" si="4"/>
        <v>-1.0580157070434811E-3</v>
      </c>
      <c r="M36" s="61">
        <f t="shared" si="4"/>
        <v>-5.4442159948182075E-4</v>
      </c>
      <c r="N36" s="61">
        <f t="shared" si="4"/>
        <v>7.1338954093652499E-4</v>
      </c>
      <c r="O36" s="61">
        <f t="shared" si="4"/>
        <v>1.4176315342968333E-3</v>
      </c>
      <c r="P36" s="61">
        <f t="shared" si="4"/>
        <v>6.3457376303114493E-4</v>
      </c>
      <c r="Q36" s="61">
        <f t="shared" si="4"/>
        <v>1.1072924249962158E-4</v>
      </c>
      <c r="R36" s="61">
        <f t="shared" si="4"/>
        <v>9.913977029530137E-4</v>
      </c>
      <c r="S36" s="61">
        <f t="shared" si="4"/>
        <v>6.4810843168701859E-4</v>
      </c>
      <c r="T36" s="61">
        <f t="shared" si="4"/>
        <v>-5.2673669263846615E-5</v>
      </c>
      <c r="U36" s="61">
        <f t="shared" si="4"/>
        <v>4.1136626579655396E-5</v>
      </c>
      <c r="V36" s="61">
        <f t="shared" si="4"/>
        <v>-1.9959763675697905E-5</v>
      </c>
      <c r="W36" s="61">
        <f t="shared" si="4"/>
        <v>-9.6150426341685112E-4</v>
      </c>
      <c r="X36" s="61">
        <f t="shared" si="4"/>
        <v>-6.9907175958867104E-4</v>
      </c>
      <c r="Y36" s="61">
        <f t="shared" si="4"/>
        <v>-5.6647598396340922E-4</v>
      </c>
      <c r="Z36" s="61">
        <f t="shared" si="4"/>
        <v>9.0964231720481287E-4</v>
      </c>
      <c r="AA36" s="61">
        <f t="shared" si="4"/>
        <v>2.0531557599670139E-3</v>
      </c>
      <c r="AB36" s="61">
        <f t="shared" si="4"/>
        <v>4.0238555265607526E-4</v>
      </c>
    </row>
    <row r="37" spans="1:28" x14ac:dyDescent="0.25">
      <c r="A37" s="151" t="s">
        <v>328</v>
      </c>
      <c r="B37" s="152" t="s">
        <v>329</v>
      </c>
      <c r="C37" s="61"/>
      <c r="D37" s="61">
        <f t="shared" ref="D37:AB37" si="5">(D7-C7)/(D$28-C$28)*D$58</f>
        <v>6.3232932104205801E-3</v>
      </c>
      <c r="E37" s="61">
        <f t="shared" si="5"/>
        <v>-5.778585275854565E-3</v>
      </c>
      <c r="F37" s="61">
        <f t="shared" si="5"/>
        <v>2.0689937803158348E-3</v>
      </c>
      <c r="G37" s="61">
        <f t="shared" si="5"/>
        <v>-1.387463821518915E-3</v>
      </c>
      <c r="H37" s="61">
        <f t="shared" si="5"/>
        <v>-2.1200863934375644E-3</v>
      </c>
      <c r="I37" s="61">
        <f t="shared" si="5"/>
        <v>3.7960270872116836E-3</v>
      </c>
      <c r="J37" s="61">
        <f t="shared" si="5"/>
        <v>-1.9834347283501051E-3</v>
      </c>
      <c r="K37" s="61">
        <f t="shared" si="5"/>
        <v>2.3625380367331555E-3</v>
      </c>
      <c r="L37" s="61">
        <f t="shared" si="5"/>
        <v>-7.3998980901256173E-3</v>
      </c>
      <c r="M37" s="61">
        <f t="shared" si="5"/>
        <v>7.4924183339263322E-4</v>
      </c>
      <c r="N37" s="61">
        <f t="shared" si="5"/>
        <v>-2.0661566986234837E-3</v>
      </c>
      <c r="O37" s="61">
        <f t="shared" si="5"/>
        <v>5.1617497887853812E-4</v>
      </c>
      <c r="P37" s="61">
        <f t="shared" si="5"/>
        <v>1.1733695450165612E-3</v>
      </c>
      <c r="Q37" s="61">
        <f t="shared" si="5"/>
        <v>-3.2027660583711986E-3</v>
      </c>
      <c r="R37" s="61">
        <f t="shared" si="5"/>
        <v>-3.634672678755951E-3</v>
      </c>
      <c r="S37" s="61">
        <f t="shared" si="5"/>
        <v>7.6890105690512788E-3</v>
      </c>
      <c r="T37" s="61">
        <f t="shared" si="5"/>
        <v>6.1560984087287638E-5</v>
      </c>
      <c r="U37" s="61">
        <f t="shared" si="5"/>
        <v>2.0331229687623831E-4</v>
      </c>
      <c r="V37" s="61">
        <f t="shared" si="5"/>
        <v>1.467090809263012E-3</v>
      </c>
      <c r="W37" s="61">
        <f t="shared" si="5"/>
        <v>2.0351758035120132E-3</v>
      </c>
      <c r="X37" s="61">
        <f t="shared" si="5"/>
        <v>1.7430366825595871E-3</v>
      </c>
      <c r="Y37" s="61">
        <f t="shared" si="5"/>
        <v>-6.0050507497996074E-3</v>
      </c>
      <c r="Z37" s="61">
        <f t="shared" si="5"/>
        <v>-3.0843695013045786E-3</v>
      </c>
      <c r="AA37" s="61">
        <f t="shared" si="5"/>
        <v>1.4256697421997051E-2</v>
      </c>
      <c r="AB37" s="61">
        <f t="shared" si="5"/>
        <v>2.4033612063384599E-3</v>
      </c>
    </row>
    <row r="38" spans="1:28" x14ac:dyDescent="0.25">
      <c r="A38" s="151" t="s">
        <v>330</v>
      </c>
      <c r="B38" s="677" t="s">
        <v>331</v>
      </c>
      <c r="C38" s="61"/>
      <c r="D38" s="61">
        <f t="shared" ref="D38:AB38" si="6">(D8-C8)/(D$28-C$28)*D$58</f>
        <v>2.6187174350488028E-4</v>
      </c>
      <c r="E38" s="61">
        <f t="shared" si="6"/>
        <v>4.4881758951533827E-5</v>
      </c>
      <c r="F38" s="61">
        <f t="shared" si="6"/>
        <v>1.5582789354005752E-4</v>
      </c>
      <c r="G38" s="61">
        <f t="shared" si="6"/>
        <v>4.2158433098167686E-5</v>
      </c>
      <c r="H38" s="61">
        <f t="shared" si="6"/>
        <v>-4.7638676426404016E-4</v>
      </c>
      <c r="I38" s="61">
        <f t="shared" si="6"/>
        <v>1.4842628286824267E-4</v>
      </c>
      <c r="J38" s="61">
        <f t="shared" si="6"/>
        <v>2.9617795298364583E-5</v>
      </c>
      <c r="K38" s="61">
        <f t="shared" si="6"/>
        <v>1.4707802585741913E-4</v>
      </c>
      <c r="L38" s="61">
        <f t="shared" si="6"/>
        <v>-9.343513271118624E-5</v>
      </c>
      <c r="M38" s="61">
        <f t="shared" si="6"/>
        <v>-3.1623001438817845E-4</v>
      </c>
      <c r="N38" s="61">
        <f t="shared" si="6"/>
        <v>-4.3977095182137326E-4</v>
      </c>
      <c r="O38" s="61">
        <f t="shared" si="6"/>
        <v>-2.6226426636539421E-4</v>
      </c>
      <c r="P38" s="61">
        <f t="shared" si="6"/>
        <v>2.3991617386228325E-3</v>
      </c>
      <c r="Q38" s="61">
        <f t="shared" si="6"/>
        <v>-1.1518558550829231E-3</v>
      </c>
      <c r="R38" s="61">
        <f t="shared" si="6"/>
        <v>4.1076360761921208E-3</v>
      </c>
      <c r="S38" s="61">
        <f t="shared" si="6"/>
        <v>1.2744623883972166E-3</v>
      </c>
      <c r="T38" s="61">
        <f t="shared" si="6"/>
        <v>8.1840559794237001E-4</v>
      </c>
      <c r="U38" s="61">
        <f t="shared" si="6"/>
        <v>-3.9707873538488208E-3</v>
      </c>
      <c r="V38" s="61">
        <f t="shared" si="6"/>
        <v>-3.1232088228522772E-4</v>
      </c>
      <c r="W38" s="61">
        <f t="shared" si="6"/>
        <v>6.0897128084893323E-4</v>
      </c>
      <c r="X38" s="61">
        <f t="shared" si="6"/>
        <v>-2.6193022411243375E-3</v>
      </c>
      <c r="Y38" s="61">
        <f t="shared" si="6"/>
        <v>-3.0122263803476395E-3</v>
      </c>
      <c r="Z38" s="61">
        <f t="shared" si="6"/>
        <v>-1.7754582411497566E-3</v>
      </c>
      <c r="AA38" s="61">
        <f t="shared" si="6"/>
        <v>-1.3918144168824033E-3</v>
      </c>
      <c r="AB38" s="61">
        <f t="shared" si="6"/>
        <v>2.8425662471262278E-3</v>
      </c>
    </row>
    <row r="39" spans="1:28" x14ac:dyDescent="0.25">
      <c r="A39" s="151" t="s">
        <v>332</v>
      </c>
      <c r="B39" s="677" t="s">
        <v>333</v>
      </c>
      <c r="C39" s="61"/>
      <c r="D39" s="61">
        <f t="shared" ref="D39:AB39" si="7">(D9-C9)/(D$28-C$28)*D$58</f>
        <v>3.4542109479203477E-2</v>
      </c>
      <c r="E39" s="61">
        <f t="shared" si="7"/>
        <v>3.2199417627058712E-2</v>
      </c>
      <c r="F39" s="61">
        <f t="shared" si="7"/>
        <v>-1.68632909702656E-2</v>
      </c>
      <c r="G39" s="61">
        <f t="shared" si="7"/>
        <v>-2.6112373152499149E-3</v>
      </c>
      <c r="H39" s="61">
        <f t="shared" si="7"/>
        <v>-1.7060039762819615E-3</v>
      </c>
      <c r="I39" s="61">
        <f t="shared" si="7"/>
        <v>-1.6947167214016554E-2</v>
      </c>
      <c r="J39" s="61">
        <f t="shared" si="7"/>
        <v>-9.966788452545965E-3</v>
      </c>
      <c r="K39" s="61">
        <f t="shared" si="7"/>
        <v>-2.3678128681108662E-2</v>
      </c>
      <c r="L39" s="61">
        <f t="shared" si="7"/>
        <v>-1.7367313973282141E-2</v>
      </c>
      <c r="M39" s="61">
        <f t="shared" si="7"/>
        <v>4.1956940665602788E-3</v>
      </c>
      <c r="N39" s="61">
        <f t="shared" si="7"/>
        <v>2.8979937147261253E-3</v>
      </c>
      <c r="O39" s="61">
        <f t="shared" si="7"/>
        <v>-4.8573426337238761E-3</v>
      </c>
      <c r="P39" s="61">
        <f t="shared" si="7"/>
        <v>-9.9517995269427905E-3</v>
      </c>
      <c r="Q39" s="61">
        <f t="shared" si="7"/>
        <v>4.1890121926375428E-3</v>
      </c>
      <c r="R39" s="61">
        <f t="shared" si="7"/>
        <v>1.5880879106934542E-2</v>
      </c>
      <c r="S39" s="61">
        <f t="shared" si="7"/>
        <v>4.2109974503738018E-3</v>
      </c>
      <c r="T39" s="61">
        <f t="shared" si="7"/>
        <v>-9.8379284288500988E-3</v>
      </c>
      <c r="U39" s="61">
        <f t="shared" si="7"/>
        <v>3.1336355748270558E-3</v>
      </c>
      <c r="V39" s="61">
        <f t="shared" si="7"/>
        <v>2.3610073793146169E-2</v>
      </c>
      <c r="W39" s="61">
        <f t="shared" si="7"/>
        <v>-5.7472273154113096E-3</v>
      </c>
      <c r="X39" s="61">
        <f t="shared" si="7"/>
        <v>1.7079392421338569E-3</v>
      </c>
      <c r="Y39" s="61">
        <f t="shared" si="7"/>
        <v>-1.5495475314367116E-2</v>
      </c>
      <c r="Z39" s="61">
        <f t="shared" si="7"/>
        <v>-1.4849928585569711E-2</v>
      </c>
      <c r="AA39" s="61">
        <f t="shared" si="7"/>
        <v>1.764894460137752E-2</v>
      </c>
      <c r="AB39" s="61">
        <f t="shared" si="7"/>
        <v>5.8303938031379352E-3</v>
      </c>
    </row>
    <row r="40" spans="1:28" x14ac:dyDescent="0.25">
      <c r="A40" s="151" t="s">
        <v>334</v>
      </c>
      <c r="B40" s="677" t="s">
        <v>335</v>
      </c>
      <c r="C40" s="61"/>
      <c r="D40" s="61">
        <f t="shared" ref="D40:AB40" si="8">(D10-C10)/(D$28-C$28)*D$58</f>
        <v>3.7875474392448827E-3</v>
      </c>
      <c r="E40" s="61">
        <f t="shared" si="8"/>
        <v>-8.3457101950914769E-3</v>
      </c>
      <c r="F40" s="61">
        <f t="shared" si="8"/>
        <v>1.3888875089188325E-3</v>
      </c>
      <c r="G40" s="61">
        <f t="shared" si="8"/>
        <v>8.6224341098844019E-3</v>
      </c>
      <c r="H40" s="61">
        <f t="shared" si="8"/>
        <v>2.3999686447502624E-2</v>
      </c>
      <c r="I40" s="61">
        <f t="shared" si="8"/>
        <v>-3.2848193232272677E-4</v>
      </c>
      <c r="J40" s="61">
        <f t="shared" si="8"/>
        <v>1.3193119197713805E-3</v>
      </c>
      <c r="K40" s="61">
        <f t="shared" si="8"/>
        <v>-1.9150095794981618E-2</v>
      </c>
      <c r="L40" s="61">
        <f t="shared" si="8"/>
        <v>7.3448631679257793E-3</v>
      </c>
      <c r="M40" s="61">
        <f t="shared" si="8"/>
        <v>-1.2007044266063287E-2</v>
      </c>
      <c r="N40" s="61">
        <f t="shared" si="8"/>
        <v>8.3337608807031328E-3</v>
      </c>
      <c r="O40" s="61">
        <f t="shared" si="8"/>
        <v>7.7875118603253314E-3</v>
      </c>
      <c r="P40" s="61">
        <f t="shared" si="8"/>
        <v>3.2344380523243537E-3</v>
      </c>
      <c r="Q40" s="61">
        <f t="shared" si="8"/>
        <v>3.1825795850892401E-3</v>
      </c>
      <c r="R40" s="61">
        <f t="shared" si="8"/>
        <v>1.6106661297525138E-2</v>
      </c>
      <c r="S40" s="61">
        <f t="shared" si="8"/>
        <v>-1.0226847452159196E-3</v>
      </c>
      <c r="T40" s="61">
        <f t="shared" si="8"/>
        <v>9.8374622966313806E-5</v>
      </c>
      <c r="U40" s="61">
        <f t="shared" si="8"/>
        <v>2.0331886978891016E-3</v>
      </c>
      <c r="V40" s="61">
        <f t="shared" si="8"/>
        <v>-9.2222660189043935E-3</v>
      </c>
      <c r="W40" s="61">
        <f t="shared" si="8"/>
        <v>-7.2414650608544238E-3</v>
      </c>
      <c r="X40" s="61">
        <f t="shared" si="8"/>
        <v>-8.2776287198431941E-3</v>
      </c>
      <c r="Y40" s="61">
        <f t="shared" si="8"/>
        <v>-3.6288406725837065E-3</v>
      </c>
      <c r="Z40" s="61">
        <f t="shared" si="8"/>
        <v>-2.2809877617998534E-2</v>
      </c>
      <c r="AA40" s="61">
        <f t="shared" si="8"/>
        <v>4.7087146700076632E-3</v>
      </c>
      <c r="AB40" s="61">
        <f t="shared" si="8"/>
        <v>4.0647240653757443E-3</v>
      </c>
    </row>
    <row r="41" spans="1:28" x14ac:dyDescent="0.25">
      <c r="A41" s="151" t="s">
        <v>336</v>
      </c>
      <c r="B41" s="677" t="s">
        <v>337</v>
      </c>
      <c r="C41" s="61"/>
      <c r="D41" s="61">
        <f t="shared" ref="D41:AB41" si="9">(D11-C11)/(D$28-C$28)*D$58</f>
        <v>4.3331630156561475E-3</v>
      </c>
      <c r="E41" s="61">
        <f t="shared" si="9"/>
        <v>-4.3979238109411118E-3</v>
      </c>
      <c r="F41" s="61">
        <f t="shared" si="9"/>
        <v>-2.9250754193617325E-4</v>
      </c>
      <c r="G41" s="61">
        <f t="shared" si="9"/>
        <v>2.8820104538302168E-3</v>
      </c>
      <c r="H41" s="61">
        <f t="shared" si="9"/>
        <v>3.3674937928847726E-3</v>
      </c>
      <c r="I41" s="61">
        <f t="shared" si="9"/>
        <v>-1.7675781775884647E-3</v>
      </c>
      <c r="J41" s="61">
        <f t="shared" si="9"/>
        <v>5.7158156162093248E-3</v>
      </c>
      <c r="K41" s="61">
        <f t="shared" si="9"/>
        <v>-6.4483020111609941E-5</v>
      </c>
      <c r="L41" s="61">
        <f t="shared" si="9"/>
        <v>-4.014032939373852E-3</v>
      </c>
      <c r="M41" s="61">
        <f t="shared" si="9"/>
        <v>2.4473501357424377E-3</v>
      </c>
      <c r="N41" s="61">
        <f t="shared" si="9"/>
        <v>9.0703686322722889E-3</v>
      </c>
      <c r="O41" s="61">
        <f t="shared" si="9"/>
        <v>3.1970677620988155E-3</v>
      </c>
      <c r="P41" s="61">
        <f t="shared" si="9"/>
        <v>-3.9820191854908812E-3</v>
      </c>
      <c r="Q41" s="61">
        <f t="shared" si="9"/>
        <v>6.2209966089146057E-3</v>
      </c>
      <c r="R41" s="61">
        <f t="shared" si="9"/>
        <v>6.0480041162058228E-3</v>
      </c>
      <c r="S41" s="61">
        <f t="shared" si="9"/>
        <v>-6.6368075019779564E-4</v>
      </c>
      <c r="T41" s="61">
        <f t="shared" si="9"/>
        <v>-3.9138793977940289E-3</v>
      </c>
      <c r="U41" s="61">
        <f t="shared" si="9"/>
        <v>-6.6712209571355647E-3</v>
      </c>
      <c r="V41" s="61">
        <f t="shared" si="9"/>
        <v>-6.7669554892339995E-3</v>
      </c>
      <c r="W41" s="61">
        <f t="shared" si="9"/>
        <v>-1.3251192915330522E-2</v>
      </c>
      <c r="X41" s="61">
        <f t="shared" si="9"/>
        <v>-2.6204999522187477E-2</v>
      </c>
      <c r="Y41" s="61">
        <f t="shared" si="9"/>
        <v>8.4470979644574312E-3</v>
      </c>
      <c r="Z41" s="61">
        <f t="shared" si="9"/>
        <v>1.9595804669134961E-2</v>
      </c>
      <c r="AA41" s="61">
        <f t="shared" si="9"/>
        <v>1.8951771958642283E-2</v>
      </c>
      <c r="AB41" s="61">
        <f t="shared" si="9"/>
        <v>3.7273294172643946E-3</v>
      </c>
    </row>
    <row r="42" spans="1:28" x14ac:dyDescent="0.25">
      <c r="A42" s="151" t="s">
        <v>338</v>
      </c>
      <c r="B42" s="677" t="s">
        <v>339</v>
      </c>
      <c r="C42" s="61"/>
      <c r="D42" s="61">
        <f t="shared" ref="D42:AB42" si="10">(D12-C12)/(D$28-C$28)*D$58</f>
        <v>-1.7964697653178475E-3</v>
      </c>
      <c r="E42" s="61">
        <f t="shared" si="10"/>
        <v>1.2448989672915137E-2</v>
      </c>
      <c r="F42" s="61">
        <f t="shared" si="10"/>
        <v>9.9071441767653364E-3</v>
      </c>
      <c r="G42" s="61">
        <f t="shared" si="10"/>
        <v>1.631181319706668E-2</v>
      </c>
      <c r="H42" s="61">
        <f t="shared" si="10"/>
        <v>1.4436659913908828E-3</v>
      </c>
      <c r="I42" s="61">
        <f t="shared" si="10"/>
        <v>-3.5559762606154799E-3</v>
      </c>
      <c r="J42" s="61">
        <f t="shared" si="10"/>
        <v>7.5807459330898691E-3</v>
      </c>
      <c r="K42" s="61">
        <f t="shared" si="10"/>
        <v>-4.727834473119823E-3</v>
      </c>
      <c r="L42" s="61">
        <f t="shared" si="10"/>
        <v>-7.5888567178711338E-3</v>
      </c>
      <c r="M42" s="61">
        <f t="shared" si="10"/>
        <v>4.3273978201216036E-3</v>
      </c>
      <c r="N42" s="61">
        <f t="shared" si="10"/>
        <v>2.2822837137059952E-2</v>
      </c>
      <c r="O42" s="61">
        <f t="shared" si="10"/>
        <v>1.0385083225879811E-2</v>
      </c>
      <c r="P42" s="61">
        <f t="shared" si="10"/>
        <v>-1.9650883000474038E-3</v>
      </c>
      <c r="Q42" s="61">
        <f t="shared" si="10"/>
        <v>1.2790910427508486E-2</v>
      </c>
      <c r="R42" s="61">
        <f t="shared" si="10"/>
        <v>2.1325454652094272E-2</v>
      </c>
      <c r="S42" s="61">
        <f t="shared" si="10"/>
        <v>-7.0723523132303441E-3</v>
      </c>
      <c r="T42" s="61">
        <f t="shared" si="10"/>
        <v>-1.384878410516272E-2</v>
      </c>
      <c r="U42" s="61">
        <f t="shared" si="10"/>
        <v>-5.3731692985254263E-3</v>
      </c>
      <c r="V42" s="61">
        <f t="shared" si="10"/>
        <v>-1.3677468303251407E-2</v>
      </c>
      <c r="W42" s="61">
        <f t="shared" si="10"/>
        <v>-3.8514359173760407E-2</v>
      </c>
      <c r="X42" s="61">
        <f t="shared" si="10"/>
        <v>-3.8119012444375489E-2</v>
      </c>
      <c r="Y42" s="61">
        <f t="shared" si="10"/>
        <v>1.7252023569652632E-2</v>
      </c>
      <c r="Z42" s="61">
        <f t="shared" si="10"/>
        <v>2.9525989717265177E-2</v>
      </c>
      <c r="AA42" s="61">
        <f t="shared" si="10"/>
        <v>2.828073696631048E-2</v>
      </c>
      <c r="AB42" s="61">
        <f t="shared" si="10"/>
        <v>8.4802432733283462E-3</v>
      </c>
    </row>
    <row r="43" spans="1:28" x14ac:dyDescent="0.25">
      <c r="A43" s="151" t="s">
        <v>340</v>
      </c>
      <c r="B43" s="677" t="s">
        <v>341</v>
      </c>
      <c r="C43" s="61"/>
      <c r="D43" s="61">
        <f t="shared" ref="D43:AB43" si="11">(D13-C13)/(D$28-C$28)*D$58</f>
        <v>-1.4987690921465331E-3</v>
      </c>
      <c r="E43" s="61">
        <f t="shared" si="11"/>
        <v>-3.0442030320798168E-3</v>
      </c>
      <c r="F43" s="61">
        <f t="shared" si="11"/>
        <v>-3.1775388619578841E-3</v>
      </c>
      <c r="G43" s="61">
        <f t="shared" si="11"/>
        <v>3.5732808385814606E-3</v>
      </c>
      <c r="H43" s="61">
        <f t="shared" si="11"/>
        <v>-2.0419692477602548E-3</v>
      </c>
      <c r="I43" s="61">
        <f t="shared" si="11"/>
        <v>2.2286551112340523E-3</v>
      </c>
      <c r="J43" s="61">
        <f t="shared" si="11"/>
        <v>8.374250384435767E-4</v>
      </c>
      <c r="K43" s="61">
        <f t="shared" si="11"/>
        <v>4.2479007258495961E-4</v>
      </c>
      <c r="L43" s="61">
        <f t="shared" si="11"/>
        <v>-1.0040526036454503E-3</v>
      </c>
      <c r="M43" s="61">
        <f t="shared" si="11"/>
        <v>-3.140425183682512E-3</v>
      </c>
      <c r="N43" s="61">
        <f t="shared" si="11"/>
        <v>1.7265729543217064E-4</v>
      </c>
      <c r="O43" s="61">
        <f t="shared" si="11"/>
        <v>1.0383218930032235E-3</v>
      </c>
      <c r="P43" s="61">
        <f t="shared" si="11"/>
        <v>-6.9210717216679424E-4</v>
      </c>
      <c r="Q43" s="61">
        <f t="shared" si="11"/>
        <v>-1.4494219293516655E-4</v>
      </c>
      <c r="R43" s="61">
        <f t="shared" si="11"/>
        <v>1.571505518650166E-3</v>
      </c>
      <c r="S43" s="61">
        <f t="shared" si="11"/>
        <v>4.5851378596536837E-3</v>
      </c>
      <c r="T43" s="61">
        <f t="shared" si="11"/>
        <v>-6.9914865361244761E-4</v>
      </c>
      <c r="U43" s="61">
        <f t="shared" si="11"/>
        <v>6.930831142912988E-3</v>
      </c>
      <c r="V43" s="61">
        <f t="shared" si="11"/>
        <v>1.6447732330475202E-2</v>
      </c>
      <c r="W43" s="61">
        <f t="shared" si="11"/>
        <v>2.3740596753998561E-2</v>
      </c>
      <c r="X43" s="61">
        <f t="shared" si="11"/>
        <v>-5.9093274165398894E-4</v>
      </c>
      <c r="Y43" s="61">
        <f t="shared" si="11"/>
        <v>3.4478735053021072E-3</v>
      </c>
      <c r="Z43" s="61">
        <f t="shared" si="11"/>
        <v>1.2834098964733104E-3</v>
      </c>
      <c r="AA43" s="61">
        <f t="shared" si="11"/>
        <v>9.6568004384397154E-4</v>
      </c>
      <c r="AB43" s="61">
        <f t="shared" si="11"/>
        <v>-1.4373973884724987E-3</v>
      </c>
    </row>
    <row r="44" spans="1:28" x14ac:dyDescent="0.25">
      <c r="A44" s="151" t="s">
        <v>342</v>
      </c>
      <c r="B44" s="152" t="s">
        <v>343</v>
      </c>
      <c r="C44" s="61"/>
      <c r="D44" s="61">
        <f t="shared" ref="D44:AB44" si="12">(D14-C14)/(D$28-C$28)*D$58</f>
        <v>-1.4053597596652438E-3</v>
      </c>
      <c r="E44" s="61">
        <f t="shared" si="12"/>
        <v>-1.2480573367559354E-2</v>
      </c>
      <c r="F44" s="61">
        <f t="shared" si="12"/>
        <v>2.5772007072145287E-3</v>
      </c>
      <c r="G44" s="61">
        <f t="shared" si="12"/>
        <v>-3.9611551017099938E-3</v>
      </c>
      <c r="H44" s="61">
        <f t="shared" si="12"/>
        <v>4.8182823857296376E-3</v>
      </c>
      <c r="I44" s="61">
        <f t="shared" si="12"/>
        <v>1.4729480904413034E-2</v>
      </c>
      <c r="J44" s="61">
        <f t="shared" si="12"/>
        <v>3.1991923629745489E-3</v>
      </c>
      <c r="K44" s="61">
        <f t="shared" si="12"/>
        <v>-1.4044002741668608E-2</v>
      </c>
      <c r="L44" s="61">
        <f t="shared" si="12"/>
        <v>-1.1764443156127503E-2</v>
      </c>
      <c r="M44" s="61">
        <f t="shared" si="12"/>
        <v>-3.7154703347649794E-3</v>
      </c>
      <c r="N44" s="61">
        <f t="shared" si="12"/>
        <v>-8.4615709405088772E-3</v>
      </c>
      <c r="O44" s="61">
        <f t="shared" si="12"/>
        <v>-1.5542836817225314E-2</v>
      </c>
      <c r="P44" s="61">
        <f t="shared" si="12"/>
        <v>7.9831950230875304E-3</v>
      </c>
      <c r="Q44" s="61">
        <f t="shared" si="12"/>
        <v>1.2538762784676742E-3</v>
      </c>
      <c r="R44" s="61">
        <f t="shared" si="12"/>
        <v>8.3333771574909516E-4</v>
      </c>
      <c r="S44" s="61">
        <f t="shared" si="12"/>
        <v>6.5847255245204777E-4</v>
      </c>
      <c r="T44" s="61">
        <f t="shared" si="12"/>
        <v>1.0047144010023872E-3</v>
      </c>
      <c r="U44" s="61">
        <f t="shared" si="12"/>
        <v>4.0976715951564598E-4</v>
      </c>
      <c r="V44" s="61">
        <f t="shared" si="12"/>
        <v>7.9889484057328608E-4</v>
      </c>
      <c r="W44" s="61">
        <f t="shared" si="12"/>
        <v>1.4315228147004721E-4</v>
      </c>
      <c r="X44" s="61">
        <f t="shared" si="12"/>
        <v>1.0141707006251863E-4</v>
      </c>
      <c r="Y44" s="61">
        <f t="shared" si="12"/>
        <v>-9.300501883894868E-3</v>
      </c>
      <c r="Z44" s="61">
        <f t="shared" si="12"/>
        <v>3.4430067253455906E-3</v>
      </c>
      <c r="AA44" s="61">
        <f t="shared" si="12"/>
        <v>-5.2681733189796406E-3</v>
      </c>
      <c r="AB44" s="61">
        <f t="shared" si="12"/>
        <v>5.3317009754019476E-3</v>
      </c>
    </row>
    <row r="45" spans="1:28" x14ac:dyDescent="0.25">
      <c r="A45" s="151" t="s">
        <v>344</v>
      </c>
      <c r="B45" s="677" t="s">
        <v>345</v>
      </c>
      <c r="C45" s="61"/>
      <c r="D45" s="61">
        <f t="shared" ref="D45:AB45" si="13">(D15-C15)/(D$28-C$28)*D$58</f>
        <v>2.5009220624951484E-3</v>
      </c>
      <c r="E45" s="61">
        <f t="shared" si="13"/>
        <v>1.3481738703008598E-2</v>
      </c>
      <c r="F45" s="61">
        <f t="shared" si="13"/>
        <v>7.8894511893484835E-3</v>
      </c>
      <c r="G45" s="61">
        <f t="shared" si="13"/>
        <v>-1.0204437417938359E-2</v>
      </c>
      <c r="H45" s="61">
        <f t="shared" si="13"/>
        <v>-4.2881770364839146E-3</v>
      </c>
      <c r="I45" s="61">
        <f t="shared" si="13"/>
        <v>-1.4457496245599806E-3</v>
      </c>
      <c r="J45" s="61">
        <f t="shared" si="13"/>
        <v>9.5229576294530267E-4</v>
      </c>
      <c r="K45" s="61">
        <f t="shared" si="13"/>
        <v>3.3178371489759246E-3</v>
      </c>
      <c r="L45" s="61">
        <f t="shared" si="13"/>
        <v>-3.7539761094440268E-4</v>
      </c>
      <c r="M45" s="61">
        <f t="shared" si="13"/>
        <v>-2.6214739378719039E-3</v>
      </c>
      <c r="N45" s="61">
        <f t="shared" si="13"/>
        <v>2.726570803106061E-3</v>
      </c>
      <c r="O45" s="61">
        <f t="shared" si="13"/>
        <v>-1.8177426010507227E-3</v>
      </c>
      <c r="P45" s="61">
        <f t="shared" si="13"/>
        <v>1.417017877205597E-3</v>
      </c>
      <c r="Q45" s="61">
        <f t="shared" si="13"/>
        <v>1.2887636397915115E-3</v>
      </c>
      <c r="R45" s="61">
        <f t="shared" si="13"/>
        <v>7.6168881373638014E-3</v>
      </c>
      <c r="S45" s="61">
        <f t="shared" si="13"/>
        <v>-2.940896297329331E-3</v>
      </c>
      <c r="T45" s="61">
        <f t="shared" si="13"/>
        <v>2.2051331266178895E-3</v>
      </c>
      <c r="U45" s="61">
        <f t="shared" si="13"/>
        <v>-3.5594051821230337E-4</v>
      </c>
      <c r="V45" s="61">
        <f t="shared" si="13"/>
        <v>5.2148024380241622E-3</v>
      </c>
      <c r="W45" s="61">
        <f t="shared" si="13"/>
        <v>-1.4468317373999884E-4</v>
      </c>
      <c r="X45" s="61">
        <f t="shared" si="13"/>
        <v>-3.1332315808043085E-3</v>
      </c>
      <c r="Y45" s="61">
        <f t="shared" si="13"/>
        <v>1.9778766435929133E-3</v>
      </c>
      <c r="Z45" s="61">
        <f t="shared" si="13"/>
        <v>-2.7315594849110845E-3</v>
      </c>
      <c r="AA45" s="61">
        <f t="shared" si="13"/>
        <v>3.1453343445857623E-3</v>
      </c>
      <c r="AB45" s="61">
        <f t="shared" si="13"/>
        <v>8.2133153890568745E-4</v>
      </c>
    </row>
    <row r="46" spans="1:28" x14ac:dyDescent="0.25">
      <c r="A46" s="151" t="s">
        <v>346</v>
      </c>
      <c r="B46" s="677" t="s">
        <v>347</v>
      </c>
      <c r="C46" s="61"/>
      <c r="D46" s="61">
        <f t="shared" ref="D46:AB46" si="14">(D16-C16)/(D$28-C$28)*D$58</f>
        <v>1.0491347973410441E-3</v>
      </c>
      <c r="E46" s="61">
        <f t="shared" si="14"/>
        <v>-1.4132737815486976E-3</v>
      </c>
      <c r="F46" s="61">
        <f t="shared" si="14"/>
        <v>-6.0358611975589685E-4</v>
      </c>
      <c r="G46" s="61">
        <f t="shared" si="14"/>
        <v>-1.1190427773365276E-3</v>
      </c>
      <c r="H46" s="61">
        <f t="shared" si="14"/>
        <v>-2.350191615445069E-4</v>
      </c>
      <c r="I46" s="61">
        <f t="shared" si="14"/>
        <v>3.0819228352558024E-3</v>
      </c>
      <c r="J46" s="61">
        <f t="shared" si="14"/>
        <v>-1.7046645210891671E-3</v>
      </c>
      <c r="K46" s="61">
        <f t="shared" si="14"/>
        <v>-1.7765968129804753E-3</v>
      </c>
      <c r="L46" s="61">
        <f t="shared" si="14"/>
        <v>-2.8617646304282471E-3</v>
      </c>
      <c r="M46" s="61">
        <f t="shared" si="14"/>
        <v>1.7295360804848964E-3</v>
      </c>
      <c r="N46" s="61">
        <f t="shared" si="14"/>
        <v>-3.1669679502471636E-3</v>
      </c>
      <c r="O46" s="61">
        <f t="shared" si="14"/>
        <v>-9.8044628852269992E-5</v>
      </c>
      <c r="P46" s="61">
        <f t="shared" si="14"/>
        <v>-1.4289198904619336E-3</v>
      </c>
      <c r="Q46" s="61">
        <f t="shared" si="14"/>
        <v>1.0493124995945402E-3</v>
      </c>
      <c r="R46" s="61">
        <f t="shared" si="14"/>
        <v>3.2268590531727226E-3</v>
      </c>
      <c r="S46" s="61">
        <f t="shared" si="14"/>
        <v>2.5883326769535874E-3</v>
      </c>
      <c r="T46" s="61">
        <f t="shared" si="14"/>
        <v>-4.0847011419531693E-3</v>
      </c>
      <c r="U46" s="61">
        <f t="shared" si="14"/>
        <v>1.9196353883310492E-3</v>
      </c>
      <c r="V46" s="61">
        <f t="shared" si="14"/>
        <v>-2.5075710638850992E-4</v>
      </c>
      <c r="W46" s="61">
        <f t="shared" si="14"/>
        <v>4.3503029474259756E-4</v>
      </c>
      <c r="X46" s="61">
        <f t="shared" si="14"/>
        <v>3.6289049117934957E-4</v>
      </c>
      <c r="Y46" s="61">
        <f t="shared" si="14"/>
        <v>-7.9575836467779993E-4</v>
      </c>
      <c r="Z46" s="61">
        <f t="shared" si="14"/>
        <v>-2.3878236835747592E-3</v>
      </c>
      <c r="AA46" s="61">
        <f t="shared" si="14"/>
        <v>3.4856798773521473E-3</v>
      </c>
      <c r="AB46" s="61">
        <f t="shared" si="14"/>
        <v>4.3132592976839702E-3</v>
      </c>
    </row>
    <row r="47" spans="1:28" x14ac:dyDescent="0.25">
      <c r="A47" s="151" t="s">
        <v>348</v>
      </c>
      <c r="B47" s="677" t="s">
        <v>349</v>
      </c>
      <c r="C47" s="61"/>
      <c r="D47" s="61">
        <f t="shared" ref="D47:AB47" si="15">(D17-C17)/(D$28-C$28)*D$58</f>
        <v>1.9549425842819985E-3</v>
      </c>
      <c r="E47" s="61">
        <f t="shared" si="15"/>
        <v>-2.7108767923862309E-3</v>
      </c>
      <c r="F47" s="61">
        <f t="shared" si="15"/>
        <v>-2.0696423345357312E-3</v>
      </c>
      <c r="G47" s="61">
        <f t="shared" si="15"/>
        <v>2.2914997272337908E-3</v>
      </c>
      <c r="H47" s="61">
        <f t="shared" si="15"/>
        <v>1.4900946422258051E-3</v>
      </c>
      <c r="I47" s="61">
        <f t="shared" si="15"/>
        <v>-3.6370019164027644E-3</v>
      </c>
      <c r="J47" s="61">
        <f t="shared" si="15"/>
        <v>2.3550794035348533E-4</v>
      </c>
      <c r="K47" s="61">
        <f t="shared" si="15"/>
        <v>-1.5709277099741057E-3</v>
      </c>
      <c r="L47" s="61">
        <f t="shared" si="15"/>
        <v>-2.1343369277111116E-3</v>
      </c>
      <c r="M47" s="61">
        <f t="shared" si="15"/>
        <v>1.6822889529955524E-3</v>
      </c>
      <c r="N47" s="61">
        <f t="shared" si="15"/>
        <v>1.3266440351165374E-3</v>
      </c>
      <c r="O47" s="61">
        <f t="shared" si="15"/>
        <v>1.2593042867170123E-3</v>
      </c>
      <c r="P47" s="61">
        <f t="shared" si="15"/>
        <v>8.1887146812240335E-4</v>
      </c>
      <c r="Q47" s="61">
        <f t="shared" si="15"/>
        <v>7.3383294947583727E-4</v>
      </c>
      <c r="R47" s="61">
        <f t="shared" si="15"/>
        <v>2.4433798352883379E-3</v>
      </c>
      <c r="S47" s="61">
        <f t="shared" si="15"/>
        <v>2.6705784679731778E-3</v>
      </c>
      <c r="T47" s="61">
        <f t="shared" si="15"/>
        <v>-9.4237223173196285E-4</v>
      </c>
      <c r="U47" s="61">
        <f t="shared" si="15"/>
        <v>-2.5639029639933433E-4</v>
      </c>
      <c r="V47" s="61">
        <f t="shared" si="15"/>
        <v>-6.5484160706637425E-4</v>
      </c>
      <c r="W47" s="61">
        <f t="shared" si="15"/>
        <v>-2.8770366685966528E-3</v>
      </c>
      <c r="X47" s="61">
        <f t="shared" si="15"/>
        <v>-3.6830212736431887E-3</v>
      </c>
      <c r="Y47" s="61">
        <f t="shared" si="15"/>
        <v>3.9605164617740295E-3</v>
      </c>
      <c r="Z47" s="61">
        <f t="shared" si="15"/>
        <v>1.7167524912429387E-3</v>
      </c>
      <c r="AA47" s="61">
        <f t="shared" si="15"/>
        <v>3.6655837864907827E-3</v>
      </c>
      <c r="AB47" s="61">
        <f t="shared" si="15"/>
        <v>3.0802758390863234E-3</v>
      </c>
    </row>
    <row r="48" spans="1:28" x14ac:dyDescent="0.25">
      <c r="A48" s="151" t="s">
        <v>350</v>
      </c>
      <c r="B48" s="152" t="s">
        <v>351</v>
      </c>
      <c r="C48" s="61"/>
      <c r="D48" s="61">
        <f t="shared" ref="D48:AB48" si="16">(D18-C18)/(D$28-C$28)*D$58</f>
        <v>9.8264483119259415E-3</v>
      </c>
      <c r="E48" s="61">
        <f t="shared" si="16"/>
        <v>8.4619165987176604E-3</v>
      </c>
      <c r="F48" s="61">
        <f t="shared" si="16"/>
        <v>-1.1232543575574333E-3</v>
      </c>
      <c r="G48" s="61">
        <f t="shared" si="16"/>
        <v>7.3386021690995552E-4</v>
      </c>
      <c r="H48" s="61">
        <f t="shared" si="16"/>
        <v>-1.0474249703155259E-2</v>
      </c>
      <c r="I48" s="61">
        <f t="shared" si="16"/>
        <v>4.1162990747672179E-3</v>
      </c>
      <c r="J48" s="61">
        <f t="shared" si="16"/>
        <v>2.5400954150362185E-3</v>
      </c>
      <c r="K48" s="61">
        <f t="shared" si="16"/>
        <v>-1.0534405140206378E-3</v>
      </c>
      <c r="L48" s="61">
        <f t="shared" si="16"/>
        <v>-2.5502625958833168E-3</v>
      </c>
      <c r="M48" s="61">
        <f t="shared" si="16"/>
        <v>-3.5790019482514923E-2</v>
      </c>
      <c r="N48" s="61">
        <f t="shared" si="16"/>
        <v>-3.7137063435046754E-3</v>
      </c>
      <c r="O48" s="61">
        <f t="shared" si="16"/>
        <v>-3.5367036300578683E-4</v>
      </c>
      <c r="P48" s="61">
        <f t="shared" si="16"/>
        <v>6.4626192858152577E-4</v>
      </c>
      <c r="Q48" s="61">
        <f t="shared" si="16"/>
        <v>5.4732456457786457E-3</v>
      </c>
      <c r="R48" s="61">
        <f t="shared" si="16"/>
        <v>-3.1586823993253374E-3</v>
      </c>
      <c r="S48" s="61">
        <f t="shared" si="16"/>
        <v>4.8946592524593008E-3</v>
      </c>
      <c r="T48" s="61">
        <f t="shared" si="16"/>
        <v>7.2091368708675019E-3</v>
      </c>
      <c r="U48" s="61">
        <f t="shared" si="16"/>
        <v>6.4042340011983686E-3</v>
      </c>
      <c r="V48" s="61">
        <f t="shared" si="16"/>
        <v>1.0501557671013018E-3</v>
      </c>
      <c r="W48" s="61">
        <f t="shared" si="16"/>
        <v>2.9464151823061229E-3</v>
      </c>
      <c r="X48" s="61">
        <f t="shared" si="16"/>
        <v>-2.676731778232523E-3</v>
      </c>
      <c r="Y48" s="61">
        <f t="shared" si="16"/>
        <v>-1.2988381082531242E-2</v>
      </c>
      <c r="Z48" s="61">
        <f t="shared" si="16"/>
        <v>-2.2175506111131874E-3</v>
      </c>
      <c r="AA48" s="61">
        <f t="shared" si="16"/>
        <v>2.8246553399886285E-3</v>
      </c>
      <c r="AB48" s="61">
        <f t="shared" si="16"/>
        <v>-1.8947389277720421E-3</v>
      </c>
    </row>
    <row r="49" spans="1:28" x14ac:dyDescent="0.25">
      <c r="A49" s="151" t="s">
        <v>352</v>
      </c>
      <c r="B49" s="677" t="s">
        <v>353</v>
      </c>
      <c r="C49" s="61"/>
      <c r="D49" s="61">
        <f t="shared" ref="D49:AB49" si="17">(D19-C19)/(D$28-C$28)*D$58</f>
        <v>-1.6369575935345105E-4</v>
      </c>
      <c r="E49" s="61">
        <f t="shared" si="17"/>
        <v>-1.4968512233971469E-3</v>
      </c>
      <c r="F49" s="61">
        <f t="shared" si="17"/>
        <v>6.4365847169984994E-4</v>
      </c>
      <c r="G49" s="61">
        <f t="shared" si="17"/>
        <v>2.4670896710679052E-3</v>
      </c>
      <c r="H49" s="61">
        <f t="shared" si="17"/>
        <v>-3.3860034714410883E-3</v>
      </c>
      <c r="I49" s="61">
        <f t="shared" si="17"/>
        <v>6.5736134622463411E-4</v>
      </c>
      <c r="J49" s="61">
        <f t="shared" si="17"/>
        <v>1.2328152600367629E-3</v>
      </c>
      <c r="K49" s="61">
        <f t="shared" si="17"/>
        <v>8.9946887744223752E-4</v>
      </c>
      <c r="L49" s="61">
        <f t="shared" si="17"/>
        <v>2.5112028178350513E-4</v>
      </c>
      <c r="M49" s="61">
        <f t="shared" si="17"/>
        <v>7.7588445019847428E-3</v>
      </c>
      <c r="N49" s="61">
        <f t="shared" si="17"/>
        <v>-3.18177278462474E-3</v>
      </c>
      <c r="O49" s="61">
        <f t="shared" si="17"/>
        <v>-1.7376035040036232E-3</v>
      </c>
      <c r="P49" s="61">
        <f t="shared" si="17"/>
        <v>-3.7413625961351953E-3</v>
      </c>
      <c r="Q49" s="61">
        <f t="shared" si="17"/>
        <v>-3.4263045876826441E-3</v>
      </c>
      <c r="R49" s="61">
        <f t="shared" si="17"/>
        <v>-4.9477503131146964E-3</v>
      </c>
      <c r="S49" s="61">
        <f t="shared" si="17"/>
        <v>2.2258169565503145E-3</v>
      </c>
      <c r="T49" s="61">
        <f t="shared" si="17"/>
        <v>-3.5043407685446302E-3</v>
      </c>
      <c r="U49" s="61">
        <f t="shared" si="17"/>
        <v>-3.6109311958848147E-4</v>
      </c>
      <c r="V49" s="61">
        <f t="shared" si="17"/>
        <v>-1.1930599861752936E-4</v>
      </c>
      <c r="W49" s="61">
        <f t="shared" si="17"/>
        <v>-1.3562893740642827E-3</v>
      </c>
      <c r="X49" s="61">
        <f t="shared" si="17"/>
        <v>-1.6118541547689926E-3</v>
      </c>
      <c r="Y49" s="61">
        <f t="shared" si="17"/>
        <v>-1.174972351180144E-3</v>
      </c>
      <c r="Z49" s="61">
        <f t="shared" si="17"/>
        <v>4.2276566488744904E-3</v>
      </c>
      <c r="AA49" s="61">
        <f t="shared" si="17"/>
        <v>-1.5068783354609708E-3</v>
      </c>
      <c r="AB49" s="61">
        <f t="shared" si="17"/>
        <v>4.6400301196975824E-3</v>
      </c>
    </row>
    <row r="50" spans="1:28" x14ac:dyDescent="0.25">
      <c r="A50" s="151" t="s">
        <v>354</v>
      </c>
      <c r="B50" s="677" t="s">
        <v>355</v>
      </c>
      <c r="C50" s="61"/>
      <c r="D50" s="61">
        <f t="shared" ref="D50:AB50" si="18">(D20-C20)/(D$28-C$28)*D$58</f>
        <v>1.1045515498796399E-3</v>
      </c>
      <c r="E50" s="61">
        <f t="shared" si="18"/>
        <v>2.8629322308275313E-4</v>
      </c>
      <c r="F50" s="61">
        <f t="shared" si="18"/>
        <v>1.5425191192254656E-4</v>
      </c>
      <c r="G50" s="61">
        <f t="shared" si="18"/>
        <v>2.1562799004598524E-4</v>
      </c>
      <c r="H50" s="61">
        <f t="shared" si="18"/>
        <v>-1.7457931290679014E-3</v>
      </c>
      <c r="I50" s="61">
        <f t="shared" si="18"/>
        <v>4.3587136458701152E-4</v>
      </c>
      <c r="J50" s="61">
        <f t="shared" si="18"/>
        <v>-3.6148856274060567E-4</v>
      </c>
      <c r="K50" s="61">
        <f t="shared" si="18"/>
        <v>-3.6613828089703606E-4</v>
      </c>
      <c r="L50" s="61">
        <f t="shared" si="18"/>
        <v>-7.0997226739436003E-4</v>
      </c>
      <c r="M50" s="61">
        <f t="shared" si="18"/>
        <v>9.5247689919209719E-3</v>
      </c>
      <c r="N50" s="61">
        <f t="shared" si="18"/>
        <v>1.0435800731966869E-3</v>
      </c>
      <c r="O50" s="61">
        <f t="shared" si="18"/>
        <v>-1.8589731946882596E-4</v>
      </c>
      <c r="P50" s="61">
        <f t="shared" si="18"/>
        <v>1.1553211179721012E-3</v>
      </c>
      <c r="Q50" s="61">
        <f t="shared" si="18"/>
        <v>1.0886290431421017E-3</v>
      </c>
      <c r="R50" s="61">
        <f t="shared" si="18"/>
        <v>-9.9533063342835599E-5</v>
      </c>
      <c r="S50" s="61">
        <f t="shared" si="18"/>
        <v>-1.7546287111504266E-4</v>
      </c>
      <c r="T50" s="61">
        <f t="shared" si="18"/>
        <v>2.6901932275896621E-4</v>
      </c>
      <c r="U50" s="61">
        <f t="shared" si="18"/>
        <v>1.2507573762946718E-4</v>
      </c>
      <c r="V50" s="61">
        <f t="shared" si="18"/>
        <v>-3.981244361231182E-5</v>
      </c>
      <c r="W50" s="61">
        <f t="shared" si="18"/>
        <v>7.8158582433866179E-4</v>
      </c>
      <c r="X50" s="61">
        <f t="shared" si="18"/>
        <v>-8.1164972897986628E-4</v>
      </c>
      <c r="Y50" s="61">
        <f t="shared" si="18"/>
        <v>3.2140649720660531E-4</v>
      </c>
      <c r="Z50" s="61">
        <f t="shared" si="18"/>
        <v>7.3980018423350983E-4</v>
      </c>
      <c r="AA50" s="61">
        <f t="shared" si="18"/>
        <v>-4.6291082887315352E-4</v>
      </c>
      <c r="AB50" s="61">
        <f t="shared" si="18"/>
        <v>-3.4811132404253045E-4</v>
      </c>
    </row>
    <row r="51" spans="1:28" x14ac:dyDescent="0.25">
      <c r="A51" s="151" t="s">
        <v>356</v>
      </c>
      <c r="B51" s="677" t="s">
        <v>357</v>
      </c>
      <c r="C51" s="61"/>
      <c r="D51" s="61">
        <f t="shared" ref="D51:AB51" si="19">(D21-C21)/(D$28-C$28)*D$58</f>
        <v>8.2378305187869949E-4</v>
      </c>
      <c r="E51" s="61">
        <f t="shared" si="19"/>
        <v>1.4490980923879322E-3</v>
      </c>
      <c r="F51" s="61">
        <f t="shared" si="19"/>
        <v>5.2785354012862681E-3</v>
      </c>
      <c r="G51" s="61">
        <f t="shared" si="19"/>
        <v>5.2697493412801315E-3</v>
      </c>
      <c r="H51" s="61">
        <f t="shared" si="19"/>
        <v>2.4842935585753594E-3</v>
      </c>
      <c r="I51" s="61">
        <f t="shared" si="19"/>
        <v>1.209237700785524E-3</v>
      </c>
      <c r="J51" s="61">
        <f t="shared" si="19"/>
        <v>3.4763423824871022E-3</v>
      </c>
      <c r="K51" s="61">
        <f t="shared" si="19"/>
        <v>-7.0814354372625921E-3</v>
      </c>
      <c r="L51" s="61">
        <f t="shared" si="19"/>
        <v>1.4849951464364108E-3</v>
      </c>
      <c r="M51" s="61">
        <f t="shared" si="19"/>
        <v>2.675100746400295E-3</v>
      </c>
      <c r="N51" s="61">
        <f t="shared" si="19"/>
        <v>8.0890378039426697E-3</v>
      </c>
      <c r="O51" s="61">
        <f t="shared" si="19"/>
        <v>3.4242298492534779E-3</v>
      </c>
      <c r="P51" s="61">
        <f t="shared" si="19"/>
        <v>-4.2029233261250071E-3</v>
      </c>
      <c r="Q51" s="61">
        <f t="shared" si="19"/>
        <v>3.3369966074443969E-3</v>
      </c>
      <c r="R51" s="61">
        <f t="shared" si="19"/>
        <v>1.3381483227297647E-2</v>
      </c>
      <c r="S51" s="61">
        <f t="shared" si="19"/>
        <v>-3.9480007250260419E-3</v>
      </c>
      <c r="T51" s="61">
        <f t="shared" si="19"/>
        <v>-8.6844552803976779E-3</v>
      </c>
      <c r="U51" s="61">
        <f t="shared" si="19"/>
        <v>-3.6287667079287859E-4</v>
      </c>
      <c r="V51" s="61">
        <f t="shared" si="19"/>
        <v>-7.4723841285557931E-3</v>
      </c>
      <c r="W51" s="61">
        <f t="shared" si="19"/>
        <v>-1.0493646192228933E-2</v>
      </c>
      <c r="X51" s="61">
        <f t="shared" si="19"/>
        <v>-1.1829641947796369E-2</v>
      </c>
      <c r="Y51" s="61">
        <f t="shared" si="19"/>
        <v>2.2498961804834896E-3</v>
      </c>
      <c r="Z51" s="61">
        <f t="shared" si="19"/>
        <v>6.8731226807379597E-3</v>
      </c>
      <c r="AA51" s="61">
        <f t="shared" si="19"/>
        <v>5.303377091536123E-3</v>
      </c>
      <c r="AB51" s="61">
        <f t="shared" si="19"/>
        <v>-2.6481939727935662E-4</v>
      </c>
    </row>
    <row r="52" spans="1:28" x14ac:dyDescent="0.25">
      <c r="A52" s="151" t="s">
        <v>358</v>
      </c>
      <c r="B52" s="152" t="s">
        <v>359</v>
      </c>
      <c r="C52" s="61"/>
      <c r="D52" s="61">
        <f t="shared" ref="D52:AB52" si="20">(D22-C22)/(D$28-C$28)*D$58</f>
        <v>6.2752274735367118E-4</v>
      </c>
      <c r="E52" s="61">
        <f t="shared" si="20"/>
        <v>1.1741820506092108E-3</v>
      </c>
      <c r="F52" s="61">
        <f t="shared" si="20"/>
        <v>9.0801671717283996E-5</v>
      </c>
      <c r="G52" s="61">
        <f t="shared" si="20"/>
        <v>-8.6908564210358061E-4</v>
      </c>
      <c r="H52" s="61">
        <f t="shared" si="20"/>
        <v>1.1475153614861095E-4</v>
      </c>
      <c r="I52" s="61">
        <f t="shared" si="20"/>
        <v>1.2462167751502063E-3</v>
      </c>
      <c r="J52" s="61">
        <f t="shared" si="20"/>
        <v>1.5300198536558117E-3</v>
      </c>
      <c r="K52" s="61">
        <f t="shared" si="20"/>
        <v>2.4432116729470118E-4</v>
      </c>
      <c r="L52" s="61">
        <f t="shared" si="20"/>
        <v>-6.2194965761966359E-4</v>
      </c>
      <c r="M52" s="61">
        <f t="shared" si="20"/>
        <v>-2.4895502111548157E-4</v>
      </c>
      <c r="N52" s="61">
        <f t="shared" si="20"/>
        <v>1.6823282208210855E-3</v>
      </c>
      <c r="O52" s="61">
        <f t="shared" si="20"/>
        <v>5.785031851765339E-4</v>
      </c>
      <c r="P52" s="61">
        <f t="shared" si="20"/>
        <v>-6.6764586702515731E-4</v>
      </c>
      <c r="Q52" s="61">
        <f t="shared" si="20"/>
        <v>1.3010756110077455E-3</v>
      </c>
      <c r="R52" s="61">
        <f t="shared" si="20"/>
        <v>2.5249283794023748E-4</v>
      </c>
      <c r="S52" s="61">
        <f t="shared" si="20"/>
        <v>1.2024424555216625E-3</v>
      </c>
      <c r="T52" s="61">
        <f t="shared" si="20"/>
        <v>1.5568262693466949E-4</v>
      </c>
      <c r="U52" s="61">
        <f t="shared" si="20"/>
        <v>-3.9492329570047408E-4</v>
      </c>
      <c r="V52" s="61">
        <f t="shared" si="20"/>
        <v>-7.1782179782826818E-4</v>
      </c>
      <c r="W52" s="61">
        <f t="shared" si="20"/>
        <v>-1.5027909153195198E-3</v>
      </c>
      <c r="X52" s="61">
        <f t="shared" si="20"/>
        <v>8.5153728253869643E-6</v>
      </c>
      <c r="Y52" s="61">
        <f t="shared" si="20"/>
        <v>1.2327014781200027E-3</v>
      </c>
      <c r="Z52" s="61">
        <f t="shared" si="20"/>
        <v>-1.6508825928353334E-4</v>
      </c>
      <c r="AA52" s="61">
        <f t="shared" si="20"/>
        <v>5.2626568214176391E-4</v>
      </c>
      <c r="AB52" s="61">
        <f t="shared" si="20"/>
        <v>9.9607580883152901E-4</v>
      </c>
    </row>
    <row r="53" spans="1:28" x14ac:dyDescent="0.25">
      <c r="A53" s="151" t="s">
        <v>360</v>
      </c>
      <c r="B53" s="152" t="s">
        <v>361</v>
      </c>
      <c r="C53" s="61"/>
      <c r="D53" s="61">
        <f t="shared" ref="D53:AB53" si="21">(D23-C23)/(D$28-C$28)*D$58</f>
        <v>2.1440108706799301E-3</v>
      </c>
      <c r="E53" s="61">
        <f t="shared" si="21"/>
        <v>9.4061969057608423E-4</v>
      </c>
      <c r="F53" s="61">
        <f t="shared" si="21"/>
        <v>3.208094024607552E-3</v>
      </c>
      <c r="G53" s="61">
        <f t="shared" si="21"/>
        <v>4.0824040429368567E-3</v>
      </c>
      <c r="H53" s="61">
        <f t="shared" si="21"/>
        <v>2.8510632274888221E-3</v>
      </c>
      <c r="I53" s="61">
        <f t="shared" si="21"/>
        <v>1.8418183254198504E-3</v>
      </c>
      <c r="J53" s="61">
        <f t="shared" si="21"/>
        <v>2.7927423621852344E-5</v>
      </c>
      <c r="K53" s="61">
        <f t="shared" si="21"/>
        <v>-1.3258244460522045E-3</v>
      </c>
      <c r="L53" s="61">
        <f t="shared" si="21"/>
        <v>-1.2510642095769876E-3</v>
      </c>
      <c r="M53" s="61">
        <f t="shared" si="21"/>
        <v>-8.0146705403217906E-4</v>
      </c>
      <c r="N53" s="61">
        <f t="shared" si="21"/>
        <v>-1.6787913008333025E-3</v>
      </c>
      <c r="O53" s="61">
        <f t="shared" si="21"/>
        <v>-2.5075243289834686E-3</v>
      </c>
      <c r="P53" s="61">
        <f t="shared" si="21"/>
        <v>-2.069586838339319E-3</v>
      </c>
      <c r="Q53" s="61">
        <f t="shared" si="21"/>
        <v>2.5774792394276503E-4</v>
      </c>
      <c r="R53" s="61">
        <f t="shared" si="21"/>
        <v>3.9219381879200361E-3</v>
      </c>
      <c r="S53" s="61">
        <f t="shared" si="21"/>
        <v>-1.4753191112277355E-3</v>
      </c>
      <c r="T53" s="61">
        <f t="shared" si="21"/>
        <v>1.0456680498896868E-3</v>
      </c>
      <c r="U53" s="61">
        <f t="shared" si="21"/>
        <v>-7.8441139802281495E-4</v>
      </c>
      <c r="V53" s="61">
        <f t="shared" si="21"/>
        <v>-9.2638876120132191E-4</v>
      </c>
      <c r="W53" s="61">
        <f t="shared" si="21"/>
        <v>-1.1116537850971947E-3</v>
      </c>
      <c r="X53" s="61">
        <f t="shared" si="21"/>
        <v>-1.1238891824779254E-3</v>
      </c>
      <c r="Y53" s="61">
        <f t="shared" si="21"/>
        <v>-1.4495675686421368E-3</v>
      </c>
      <c r="Z53" s="61">
        <f t="shared" si="21"/>
        <v>-5.7043475177863065E-4</v>
      </c>
      <c r="AA53" s="61">
        <f t="shared" si="21"/>
        <v>3.0689225545753201E-3</v>
      </c>
      <c r="AB53" s="61">
        <f t="shared" si="21"/>
        <v>7.2814404864114223E-4</v>
      </c>
    </row>
    <row r="54" spans="1:28" ht="13" x14ac:dyDescent="0.3">
      <c r="A54" s="34"/>
      <c r="B54" s="75" t="s">
        <v>362</v>
      </c>
      <c r="C54" s="61"/>
      <c r="D54" s="61">
        <f t="shared" ref="D54:AB54" si="22">(D24-C24)/(D$28-C$28)*D$58</f>
        <v>2.5634700585251669E-4</v>
      </c>
      <c r="E54" s="61">
        <f t="shared" si="22"/>
        <v>4.0057471908039018E-3</v>
      </c>
      <c r="F54" s="61">
        <f t="shared" si="22"/>
        <v>-1.9111390050141812E-3</v>
      </c>
      <c r="G54" s="61">
        <f t="shared" si="22"/>
        <v>1.0287618738003322E-3</v>
      </c>
      <c r="H54" s="61">
        <f t="shared" si="22"/>
        <v>9.9891474361583769E-5</v>
      </c>
      <c r="I54" s="61">
        <f t="shared" si="22"/>
        <v>-3.8144102815692109E-3</v>
      </c>
      <c r="J54" s="61">
        <f t="shared" si="22"/>
        <v>-2.9258593503308692E-3</v>
      </c>
      <c r="K54" s="61">
        <f t="shared" si="22"/>
        <v>2.4337179492025323E-3</v>
      </c>
      <c r="L54" s="61">
        <f t="shared" si="22"/>
        <v>2.7661632586064885E-3</v>
      </c>
      <c r="M54" s="61">
        <f t="shared" si="22"/>
        <v>8.4084036487361877E-4</v>
      </c>
      <c r="N54" s="61">
        <f t="shared" si="22"/>
        <v>2.0417118934146043E-3</v>
      </c>
      <c r="O54" s="61">
        <f t="shared" si="22"/>
        <v>6.523293007402264E-3</v>
      </c>
      <c r="P54" s="61">
        <f t="shared" si="22"/>
        <v>-2.4101296464402364E-3</v>
      </c>
      <c r="Q54" s="61">
        <f t="shared" si="22"/>
        <v>-9.5335688310429633E-4</v>
      </c>
      <c r="R54" s="61">
        <f t="shared" si="22"/>
        <v>7.0576377976079509E-4</v>
      </c>
      <c r="S54" s="61">
        <f t="shared" si="22"/>
        <v>-6.2026477220960738E-4</v>
      </c>
      <c r="T54" s="61">
        <f t="shared" si="22"/>
        <v>-8.4513336557159261E-4</v>
      </c>
      <c r="U54" s="61">
        <f t="shared" si="22"/>
        <v>-1.4386151257692779E-3</v>
      </c>
      <c r="V54" s="61">
        <f t="shared" si="22"/>
        <v>6.0160241848101472E-4</v>
      </c>
      <c r="W54" s="61">
        <f t="shared" si="22"/>
        <v>-1.8435995292222321E-4</v>
      </c>
      <c r="X54" s="61">
        <f t="shared" si="22"/>
        <v>-3.825835197753099E-4</v>
      </c>
      <c r="Y54" s="61">
        <f t="shared" si="22"/>
        <v>3.1548716608147385E-3</v>
      </c>
      <c r="Z54" s="61">
        <f t="shared" si="22"/>
        <v>-1.3483329893785596E-3</v>
      </c>
      <c r="AA54" s="61">
        <f t="shared" si="22"/>
        <v>1.5773661154856137E-3</v>
      </c>
      <c r="AB54" s="61">
        <f t="shared" si="22"/>
        <v>-2.315774567478958E-3</v>
      </c>
    </row>
    <row r="55" spans="1:28" s="51" customFormat="1" ht="13" x14ac:dyDescent="0.3">
      <c r="A55" s="78"/>
      <c r="B55" s="77" t="s">
        <v>363</v>
      </c>
      <c r="C55" s="79"/>
      <c r="D55" s="79">
        <f t="shared" ref="D55:AB55" si="23">(D25-C25)/(D$28-C$28)*D$58</f>
        <v>7.2182415824760426E-2</v>
      </c>
      <c r="E55" s="79">
        <f t="shared" si="23"/>
        <v>4.9515892843711252E-2</v>
      </c>
      <c r="F55" s="79">
        <f t="shared" si="23"/>
        <v>-2.0940074829314887E-2</v>
      </c>
      <c r="G55" s="79">
        <f t="shared" si="23"/>
        <v>2.0138486092958027E-2</v>
      </c>
      <c r="H55" s="79">
        <f t="shared" si="23"/>
        <v>2.0054547630834654E-2</v>
      </c>
      <c r="I55" s="79">
        <f t="shared" si="23"/>
        <v>4.2241344686544261E-3</v>
      </c>
      <c r="J55" s="79">
        <f t="shared" si="23"/>
        <v>6.7351543356737363E-3</v>
      </c>
      <c r="K55" s="79">
        <f t="shared" si="23"/>
        <v>-6.2993510354129048E-2</v>
      </c>
      <c r="L55" s="79">
        <f t="shared" si="23"/>
        <v>-5.3843678397955112E-2</v>
      </c>
      <c r="M55" s="79">
        <f t="shared" si="23"/>
        <v>-2.6492430819198842E-2</v>
      </c>
      <c r="N55" s="79">
        <f t="shared" si="23"/>
        <v>3.6679100153936363E-2</v>
      </c>
      <c r="O55" s="79">
        <f t="shared" si="23"/>
        <v>7.8172941798818774E-3</v>
      </c>
      <c r="P55" s="79">
        <f t="shared" si="23"/>
        <v>-1.0775280413111621E-2</v>
      </c>
      <c r="Q55" s="79">
        <f t="shared" si="23"/>
        <v>3.1273849054726507E-2</v>
      </c>
      <c r="R55" s="79">
        <f t="shared" si="23"/>
        <v>8.6145396148946021E-2</v>
      </c>
      <c r="S55" s="79">
        <f t="shared" si="23"/>
        <v>1.7372366106818148E-2</v>
      </c>
      <c r="T55" s="79">
        <f t="shared" si="23"/>
        <v>-2.8994119279704862E-2</v>
      </c>
      <c r="U55" s="79">
        <f t="shared" si="23"/>
        <v>-1.1427735156397452E-3</v>
      </c>
      <c r="V55" s="79">
        <f t="shared" si="23"/>
        <v>7.5606296094672207E-3</v>
      </c>
      <c r="W55" s="79">
        <f t="shared" si="23"/>
        <v>-5.6835754018058786E-2</v>
      </c>
      <c r="X55" s="79">
        <f t="shared" si="23"/>
        <v>-9.8287064710115793E-2</v>
      </c>
      <c r="Y55" s="79">
        <f t="shared" si="23"/>
        <v>-1.246226671527874E-2</v>
      </c>
      <c r="Z55" s="79">
        <f t="shared" si="23"/>
        <v>1.441826151739139E-2</v>
      </c>
      <c r="AA55" s="79">
        <f t="shared" si="23"/>
        <v>0.10031748916104904</v>
      </c>
      <c r="AB55" s="79">
        <f t="shared" si="23"/>
        <v>4.2675659012321794E-2</v>
      </c>
    </row>
    <row r="56" spans="1:28" ht="13" x14ac:dyDescent="0.3">
      <c r="A56" s="34"/>
      <c r="B56" s="75" t="s">
        <v>364</v>
      </c>
      <c r="C56" s="61"/>
      <c r="D56" s="61">
        <f t="shared" ref="D56:AB56" si="24">(D26-C26)/(D$28-C$28)*D$58</f>
        <v>1.4292872013455362E-3</v>
      </c>
      <c r="E56" s="61">
        <f t="shared" si="24"/>
        <v>-2.4564993300574506E-3</v>
      </c>
      <c r="F56" s="61">
        <f t="shared" si="24"/>
        <v>-2.5288032546357908E-4</v>
      </c>
      <c r="G56" s="61">
        <f t="shared" si="24"/>
        <v>1.4584211787590619E-2</v>
      </c>
      <c r="H56" s="61">
        <f t="shared" si="24"/>
        <v>8.8481479049002491E-3</v>
      </c>
      <c r="I56" s="61">
        <f t="shared" si="24"/>
        <v>-1.9847328929396978E-3</v>
      </c>
      <c r="J56" s="61">
        <f t="shared" si="24"/>
        <v>1.4375067649846675E-4</v>
      </c>
      <c r="K56" s="61">
        <f t="shared" si="24"/>
        <v>7.3559362205750309E-3</v>
      </c>
      <c r="L56" s="61">
        <f t="shared" si="24"/>
        <v>-8.4491884287446507E-3</v>
      </c>
      <c r="M56" s="61">
        <f t="shared" si="24"/>
        <v>-3.7185172716178647E-3</v>
      </c>
      <c r="N56" s="61">
        <f t="shared" si="24"/>
        <v>8.7513393339202234E-3</v>
      </c>
      <c r="O56" s="61">
        <f t="shared" si="24"/>
        <v>1.2712517349554944E-2</v>
      </c>
      <c r="P56" s="61">
        <f t="shared" si="24"/>
        <v>-3.1099231888514142E-3</v>
      </c>
      <c r="Q56" s="61">
        <f t="shared" si="24"/>
        <v>1.089599916666854E-2</v>
      </c>
      <c r="R56" s="61">
        <f t="shared" si="24"/>
        <v>2.5825250314737572E-3</v>
      </c>
      <c r="S56" s="61">
        <f t="shared" si="24"/>
        <v>-5.5765388138408092E-4</v>
      </c>
      <c r="T56" s="61">
        <f t="shared" si="24"/>
        <v>-5.2050412604097273E-3</v>
      </c>
      <c r="U56" s="61">
        <f t="shared" si="24"/>
        <v>-3.1310104097223902E-3</v>
      </c>
      <c r="V56" s="61">
        <f t="shared" si="24"/>
        <v>-4.821851660850621E-3</v>
      </c>
      <c r="W56" s="61">
        <f t="shared" si="24"/>
        <v>-3.2679493170197685E-3</v>
      </c>
      <c r="X56" s="61">
        <f t="shared" si="24"/>
        <v>-2.1222782645466315E-2</v>
      </c>
      <c r="Y56" s="61">
        <f t="shared" si="24"/>
        <v>7.7732875753703731E-3</v>
      </c>
      <c r="Z56" s="61">
        <f t="shared" si="24"/>
        <v>-2.1178351412309304E-3</v>
      </c>
      <c r="AA56" s="61">
        <f t="shared" si="24"/>
        <v>1.9674001932843039E-2</v>
      </c>
      <c r="AB56" s="61">
        <f t="shared" si="24"/>
        <v>1.703905232059395E-2</v>
      </c>
    </row>
    <row r="57" spans="1:28" ht="13" x14ac:dyDescent="0.3">
      <c r="A57" s="34"/>
      <c r="B57" s="75" t="s">
        <v>365</v>
      </c>
      <c r="C57" s="61"/>
      <c r="D57" s="61">
        <f t="shared" ref="D57:AB57" si="25">(D27-C27)/(D$28-C$28)*D$58</f>
        <v>-1.5218126989850002E-4</v>
      </c>
      <c r="E57" s="61">
        <f t="shared" si="25"/>
        <v>9.0940451998385979E-5</v>
      </c>
      <c r="F57" s="61">
        <f t="shared" si="25"/>
        <v>-8.5720341011318087E-5</v>
      </c>
      <c r="G57" s="61">
        <f t="shared" si="25"/>
        <v>-9.041447833149281E-7</v>
      </c>
      <c r="H57" s="61">
        <f t="shared" si="25"/>
        <v>-5.5529655628402571E-5</v>
      </c>
      <c r="I57" s="61">
        <f t="shared" si="25"/>
        <v>4.130850318818155E-5</v>
      </c>
      <c r="J57" s="61">
        <f t="shared" si="25"/>
        <v>-8.2185905891187557E-6</v>
      </c>
      <c r="K57" s="61">
        <f t="shared" si="25"/>
        <v>1.0710837193610586E-4</v>
      </c>
      <c r="L57" s="61">
        <f t="shared" si="25"/>
        <v>3.3797686627165692E-4</v>
      </c>
      <c r="M57" s="61">
        <f t="shared" si="25"/>
        <v>-5.4925249057659973E-5</v>
      </c>
      <c r="N57" s="61">
        <f t="shared" si="25"/>
        <v>2.2589912443582333E-5</v>
      </c>
      <c r="O57" s="61">
        <f t="shared" si="25"/>
        <v>8.3597182122241908E-5</v>
      </c>
      <c r="P57" s="61">
        <f t="shared" si="25"/>
        <v>-3.4809831476241779E-5</v>
      </c>
      <c r="Q57" s="61">
        <f t="shared" si="25"/>
        <v>-4.6562560280786907E-5</v>
      </c>
      <c r="R57" s="61">
        <f t="shared" si="25"/>
        <v>-3.0284137847261428E-3</v>
      </c>
      <c r="S57" s="61">
        <f t="shared" si="25"/>
        <v>-1.4624436693899855E-4</v>
      </c>
      <c r="T57" s="61">
        <f t="shared" si="25"/>
        <v>-1.2387036905571859E-5</v>
      </c>
      <c r="U57" s="61">
        <f t="shared" si="25"/>
        <v>8.8714429333908558E-5</v>
      </c>
      <c r="V57" s="61">
        <f t="shared" si="25"/>
        <v>2.6664343324164753E-4</v>
      </c>
      <c r="W57" s="61">
        <f t="shared" si="25"/>
        <v>7.5072601700014258E-6</v>
      </c>
      <c r="X57" s="61">
        <f t="shared" si="25"/>
        <v>3.7867694595484125E-4</v>
      </c>
      <c r="Y57" s="61">
        <f t="shared" si="25"/>
        <v>7.6079016823159756E-5</v>
      </c>
      <c r="Z57" s="61">
        <f t="shared" si="25"/>
        <v>1.6902861976091899E-4</v>
      </c>
      <c r="AA57" s="61">
        <f t="shared" si="25"/>
        <v>-3.1559194197990775E-4</v>
      </c>
      <c r="AB57" s="61">
        <f t="shared" si="25"/>
        <v>-1.4657955494935904E-4</v>
      </c>
    </row>
    <row r="58" spans="1:28" s="4" customFormat="1" ht="21" customHeight="1" x14ac:dyDescent="0.25">
      <c r="A58" s="427"/>
      <c r="B58" s="428" t="s">
        <v>366</v>
      </c>
      <c r="C58" s="809"/>
      <c r="D58" s="809">
        <f t="shared" ref="D58:AB58" si="26">D28/C28-1</f>
        <v>7.3459506871648594E-2</v>
      </c>
      <c r="E58" s="809">
        <f t="shared" si="26"/>
        <v>4.7150331335898965E-2</v>
      </c>
      <c r="F58" s="809">
        <f t="shared" si="26"/>
        <v>-2.1278651295579598E-2</v>
      </c>
      <c r="G58" s="809">
        <f t="shared" si="26"/>
        <v>3.4721846920752641E-2</v>
      </c>
      <c r="H58" s="809">
        <f t="shared" si="26"/>
        <v>2.8847176024897614E-2</v>
      </c>
      <c r="I58" s="809">
        <f t="shared" si="26"/>
        <v>2.2806870714244809E-3</v>
      </c>
      <c r="J58" s="809">
        <f t="shared" si="26"/>
        <v>6.8705939452227138E-3</v>
      </c>
      <c r="K58" s="809">
        <f t="shared" si="26"/>
        <v>-5.5530406485554851E-2</v>
      </c>
      <c r="L58" s="809">
        <f t="shared" si="26"/>
        <v>-6.1954859269502283E-2</v>
      </c>
      <c r="M58" s="809">
        <f t="shared" si="26"/>
        <v>-3.026593191360516E-2</v>
      </c>
      <c r="N58" s="809">
        <f t="shared" si="26"/>
        <v>4.5453019164840347E-2</v>
      </c>
      <c r="O58" s="809">
        <f t="shared" si="26"/>
        <v>2.0613449565552777E-2</v>
      </c>
      <c r="P58" s="809">
        <f t="shared" si="26"/>
        <v>-1.3920076555873462E-2</v>
      </c>
      <c r="Q58" s="809">
        <f t="shared" si="26"/>
        <v>4.2123268486758736E-2</v>
      </c>
      <c r="R58" s="809">
        <f t="shared" si="26"/>
        <v>8.5699547731743264E-2</v>
      </c>
      <c r="S58" s="809">
        <f t="shared" si="26"/>
        <v>1.6668501826155868E-2</v>
      </c>
      <c r="T58" s="809">
        <f t="shared" si="26"/>
        <v>-3.4211542565407038E-2</v>
      </c>
      <c r="U58" s="809">
        <f t="shared" si="26"/>
        <v>-4.1850772797407121E-3</v>
      </c>
      <c r="V58" s="809">
        <f t="shared" si="26"/>
        <v>3.0053979325841418E-3</v>
      </c>
      <c r="W58" s="809">
        <f t="shared" si="26"/>
        <v>-6.0096208197358614E-2</v>
      </c>
      <c r="X58" s="809">
        <f t="shared" si="26"/>
        <v>-0.11913114599641983</v>
      </c>
      <c r="Y58" s="809">
        <f t="shared" si="26"/>
        <v>-4.6129670572251369E-3</v>
      </c>
      <c r="Z58" s="809">
        <f t="shared" si="26"/>
        <v>1.2469520664218026E-2</v>
      </c>
      <c r="AA58" s="809">
        <f t="shared" si="26"/>
        <v>0.11967587320810047</v>
      </c>
      <c r="AB58" s="809">
        <f t="shared" si="26"/>
        <v>5.9568101192479572E-2</v>
      </c>
    </row>
    <row r="59" spans="1:28" s="14" customFormat="1" ht="26" customHeight="1" x14ac:dyDescent="0.25">
      <c r="A59" s="950" t="s">
        <v>4405</v>
      </c>
      <c r="B59" s="950"/>
      <c r="C59" s="950"/>
      <c r="D59" s="950"/>
      <c r="E59" s="950"/>
      <c r="F59" s="950"/>
      <c r="G59" s="950"/>
      <c r="H59" s="950"/>
      <c r="I59" s="950"/>
      <c r="J59" s="950"/>
      <c r="K59" s="950"/>
      <c r="L59" s="808"/>
      <c r="M59" s="808"/>
      <c r="N59" s="808"/>
      <c r="O59" s="808"/>
      <c r="P59" s="808"/>
      <c r="Q59" s="808"/>
      <c r="R59" s="808"/>
      <c r="S59" s="808"/>
      <c r="T59" s="808"/>
      <c r="U59" s="808"/>
      <c r="V59" s="808"/>
      <c r="W59" s="808"/>
      <c r="X59" s="808"/>
      <c r="Y59" s="808"/>
      <c r="Z59" s="808"/>
      <c r="AA59" s="808"/>
      <c r="AB59" s="808"/>
    </row>
    <row r="60" spans="1:28" s="14" customFormat="1" ht="25.4" customHeight="1" x14ac:dyDescent="0.25">
      <c r="A60" s="39" t="str">
        <f>Index!A12</f>
        <v>Table 2e    Palau current price GDP(P) production by industry, FY2000-FY2025</v>
      </c>
    </row>
    <row r="61" spans="1:28" ht="20.25" customHeight="1" x14ac:dyDescent="0.25">
      <c r="A61" s="32"/>
      <c r="B61" s="52" t="s">
        <v>368</v>
      </c>
      <c r="C61" s="24" t="str">
        <f t="shared" ref="C61:X61" si="27">C2</f>
        <v>FY00</v>
      </c>
      <c r="D61" s="24" t="str">
        <f t="shared" si="27"/>
        <v>FY01</v>
      </c>
      <c r="E61" s="24" t="str">
        <f t="shared" si="27"/>
        <v>FY02</v>
      </c>
      <c r="F61" s="24" t="str">
        <f t="shared" si="27"/>
        <v>FY03</v>
      </c>
      <c r="G61" s="24" t="str">
        <f t="shared" si="27"/>
        <v>FY04</v>
      </c>
      <c r="H61" s="24" t="str">
        <f t="shared" si="27"/>
        <v>FY05</v>
      </c>
      <c r="I61" s="24" t="str">
        <f t="shared" si="27"/>
        <v>FY06</v>
      </c>
      <c r="J61" s="24" t="str">
        <f t="shared" si="27"/>
        <v>FY07</v>
      </c>
      <c r="K61" s="24" t="str">
        <f t="shared" si="27"/>
        <v>FY08</v>
      </c>
      <c r="L61" s="24" t="str">
        <f t="shared" si="27"/>
        <v>FY09</v>
      </c>
      <c r="M61" s="24" t="str">
        <f t="shared" si="27"/>
        <v>FY10</v>
      </c>
      <c r="N61" s="24" t="str">
        <f t="shared" si="27"/>
        <v>FY11</v>
      </c>
      <c r="O61" s="24" t="str">
        <f t="shared" si="27"/>
        <v>FY12</v>
      </c>
      <c r="P61" s="24" t="str">
        <f t="shared" si="27"/>
        <v>FY13</v>
      </c>
      <c r="Q61" s="24" t="str">
        <f t="shared" si="27"/>
        <v>FY14</v>
      </c>
      <c r="R61" s="24" t="str">
        <f t="shared" si="27"/>
        <v>FY15</v>
      </c>
      <c r="S61" s="24" t="str">
        <f t="shared" si="27"/>
        <v>FY16</v>
      </c>
      <c r="T61" s="24" t="str">
        <f t="shared" si="27"/>
        <v>FY17</v>
      </c>
      <c r="U61" s="24" t="str">
        <f t="shared" si="27"/>
        <v>FY18</v>
      </c>
      <c r="V61" s="24" t="str">
        <f t="shared" si="27"/>
        <v>FY19</v>
      </c>
      <c r="W61" s="24" t="str">
        <f t="shared" si="27"/>
        <v>FY20</v>
      </c>
      <c r="X61" s="24" t="str">
        <f t="shared" si="27"/>
        <v>FY21</v>
      </c>
      <c r="Y61" s="24" t="s">
        <v>4403</v>
      </c>
      <c r="Z61" s="24" t="s">
        <v>4404</v>
      </c>
      <c r="AA61" s="24" t="s">
        <v>4406</v>
      </c>
      <c r="AB61" s="24" t="s">
        <v>4407</v>
      </c>
    </row>
    <row r="62" spans="1:28" ht="20.25" customHeight="1" x14ac:dyDescent="0.25">
      <c r="A62" s="151" t="s">
        <v>320</v>
      </c>
      <c r="B62" s="677" t="s">
        <v>321</v>
      </c>
      <c r="C62" s="806">
        <v>2.338474853515625</v>
      </c>
      <c r="D62" s="806">
        <v>2.4029531249999998</v>
      </c>
      <c r="E62" s="806">
        <v>2.7968564453125002</v>
      </c>
      <c r="F62" s="806">
        <v>2.7085715332031248</v>
      </c>
      <c r="G62" s="806">
        <v>2.705267578125</v>
      </c>
      <c r="H62" s="806">
        <v>2.8841108398437498</v>
      </c>
      <c r="I62" s="806">
        <v>2.9919721679687501</v>
      </c>
      <c r="J62" s="806">
        <v>2.8888393554687499</v>
      </c>
      <c r="K62" s="806">
        <v>3.378197998046875</v>
      </c>
      <c r="L62" s="806">
        <v>3.5638530273437499</v>
      </c>
      <c r="M62" s="806">
        <v>3.4915920410156249</v>
      </c>
      <c r="N62" s="806">
        <v>3.6765329589843749</v>
      </c>
      <c r="O62" s="806">
        <v>3.6686440429687499</v>
      </c>
      <c r="P62" s="806">
        <v>4.0837612304687498</v>
      </c>
      <c r="Q62" s="806">
        <v>4.1099042968750004</v>
      </c>
      <c r="R62" s="806">
        <v>4.0270903320312499</v>
      </c>
      <c r="S62" s="806">
        <v>4.3652451171875004</v>
      </c>
      <c r="T62" s="806">
        <v>4.4792241210937496</v>
      </c>
      <c r="U62" s="806">
        <v>4.5715029296875</v>
      </c>
      <c r="V62" s="806">
        <v>4.41760693359375</v>
      </c>
      <c r="W62" s="806">
        <v>4.2498828125000001</v>
      </c>
      <c r="X62" s="806">
        <v>4.0153593750000001</v>
      </c>
      <c r="Y62" s="806">
        <v>4.1033603515625003</v>
      </c>
      <c r="Z62" s="806">
        <v>3.8516730957031249</v>
      </c>
      <c r="AA62" s="806">
        <v>3.9430219726562501</v>
      </c>
      <c r="AB62" s="806">
        <v>3.8967358398437502</v>
      </c>
    </row>
    <row r="63" spans="1:28" x14ac:dyDescent="0.25">
      <c r="A63" s="151" t="s">
        <v>322</v>
      </c>
      <c r="B63" s="677" t="s">
        <v>323</v>
      </c>
      <c r="C63" s="806">
        <v>3.479278564453125</v>
      </c>
      <c r="D63" s="806">
        <v>3.4764799804687501</v>
      </c>
      <c r="E63" s="806">
        <v>3.4261689453124999</v>
      </c>
      <c r="F63" s="806">
        <v>3.2539689941406249</v>
      </c>
      <c r="G63" s="806">
        <v>3.7729118652343749</v>
      </c>
      <c r="H63" s="806">
        <v>4.9143217773437504</v>
      </c>
      <c r="I63" s="806">
        <v>6.1526953124999997</v>
      </c>
      <c r="J63" s="806">
        <v>5.1244873046875004</v>
      </c>
      <c r="K63" s="806">
        <v>5.1181767578124999</v>
      </c>
      <c r="L63" s="806">
        <v>4.2280078124999996</v>
      </c>
      <c r="M63" s="806">
        <v>4.0236274414062496</v>
      </c>
      <c r="N63" s="806">
        <v>4.12251953125</v>
      </c>
      <c r="O63" s="806">
        <v>4.6050336914062502</v>
      </c>
      <c r="P63" s="806">
        <v>4.9096250000000001</v>
      </c>
      <c r="Q63" s="806">
        <v>4.5563486328125</v>
      </c>
      <c r="R63" s="806">
        <v>4.5648525390624997</v>
      </c>
      <c r="S63" s="806">
        <v>4.9413564453124996</v>
      </c>
      <c r="T63" s="806">
        <v>5.6024121093749999</v>
      </c>
      <c r="U63" s="806">
        <v>5.3971738281250001</v>
      </c>
      <c r="V63" s="806">
        <v>5.1407861328125</v>
      </c>
      <c r="W63" s="806">
        <v>4.3223154296875004</v>
      </c>
      <c r="X63" s="806">
        <v>4.0456696777343746</v>
      </c>
      <c r="Y63" s="806">
        <v>4.0785402832031252</v>
      </c>
      <c r="Z63" s="806">
        <v>4.5725307617187498</v>
      </c>
      <c r="AA63" s="806">
        <v>4.8458374023437498</v>
      </c>
      <c r="AB63" s="806">
        <v>5.2669492187499998</v>
      </c>
    </row>
    <row r="64" spans="1:28" x14ac:dyDescent="0.25">
      <c r="A64" s="151" t="s">
        <v>324</v>
      </c>
      <c r="B64" s="677" t="s">
        <v>325</v>
      </c>
      <c r="C64" s="806">
        <v>1.4152547607421875</v>
      </c>
      <c r="D64" s="806">
        <v>1.439103271484375</v>
      </c>
      <c r="E64" s="806">
        <v>1.2875483398437499</v>
      </c>
      <c r="F64" s="806">
        <v>0.74856933593749997</v>
      </c>
      <c r="G64" s="806">
        <v>0.84675158691406249</v>
      </c>
      <c r="H64" s="806">
        <v>1.1932015380859375</v>
      </c>
      <c r="I64" s="806">
        <v>1.21246337890625</v>
      </c>
      <c r="J64" s="806">
        <v>1.0345227050781249</v>
      </c>
      <c r="K64" s="806">
        <v>1.1606861572265625</v>
      </c>
      <c r="L64" s="806">
        <v>0.86115783691406245</v>
      </c>
      <c r="M64" s="806">
        <v>0.63265557861328126</v>
      </c>
      <c r="N64" s="806">
        <v>0.59952801513671872</v>
      </c>
      <c r="O64" s="806">
        <v>0.71007611083984379</v>
      </c>
      <c r="P64" s="806">
        <v>0.53263482666015627</v>
      </c>
      <c r="Q64" s="806">
        <v>0.71334503173828123</v>
      </c>
      <c r="R64" s="806">
        <v>1.1049583740234374</v>
      </c>
      <c r="S64" s="806">
        <v>1.2605158691406251</v>
      </c>
      <c r="T64" s="806">
        <v>1.5675412597656251</v>
      </c>
      <c r="U64" s="806">
        <v>1.3523708496093749</v>
      </c>
      <c r="V64" s="806">
        <v>1.5206348876953124</v>
      </c>
      <c r="W64" s="806">
        <v>1.3232067871093749</v>
      </c>
      <c r="X64" s="806">
        <v>1.5034134521484375</v>
      </c>
      <c r="Y64" s="806">
        <v>1.7270275878906249</v>
      </c>
      <c r="Z64" s="806">
        <v>1.2652515869140626</v>
      </c>
      <c r="AA64" s="806">
        <v>1.0828822021484374</v>
      </c>
      <c r="AB64" s="806">
        <v>1.6986602783203124</v>
      </c>
    </row>
    <row r="65" spans="1:28" x14ac:dyDescent="0.25">
      <c r="A65" s="151" t="s">
        <v>326</v>
      </c>
      <c r="B65" s="677" t="s">
        <v>327</v>
      </c>
      <c r="C65" s="806">
        <v>4.0987089843750004</v>
      </c>
      <c r="D65" s="806">
        <v>5.2462714843749998</v>
      </c>
      <c r="E65" s="806">
        <v>7.4634067382812503</v>
      </c>
      <c r="F65" s="806">
        <v>2.9109479980468751</v>
      </c>
      <c r="G65" s="806">
        <v>1.4454829101562501</v>
      </c>
      <c r="H65" s="806">
        <v>1.5257734375000001</v>
      </c>
      <c r="I65" s="806">
        <v>1.4542120361328126</v>
      </c>
      <c r="J65" s="806">
        <v>1.439804931640625</v>
      </c>
      <c r="K65" s="806">
        <v>1.8222009277343749</v>
      </c>
      <c r="L65" s="806">
        <v>1.5985806884765625</v>
      </c>
      <c r="M65" s="806">
        <v>1.4945605468750001</v>
      </c>
      <c r="N65" s="806">
        <v>1.6907508544921874</v>
      </c>
      <c r="O65" s="806">
        <v>2.0941042480468748</v>
      </c>
      <c r="P65" s="806">
        <v>2.3271447753906251</v>
      </c>
      <c r="Q65" s="806">
        <v>2.4436152343750002</v>
      </c>
      <c r="R65" s="806">
        <v>2.667509033203125</v>
      </c>
      <c r="S65" s="806">
        <v>2.8243200683593752</v>
      </c>
      <c r="T65" s="806">
        <v>2.8353732910156251</v>
      </c>
      <c r="U65" s="806">
        <v>2.9213249511718749</v>
      </c>
      <c r="V65" s="806">
        <v>2.924329345703125</v>
      </c>
      <c r="W65" s="806">
        <v>2.6643361816406248</v>
      </c>
      <c r="X65" s="806">
        <v>2.4522407226562501</v>
      </c>
      <c r="Y65" s="806">
        <v>2.6696760253906251</v>
      </c>
      <c r="Z65" s="806">
        <v>3.1546855468750001</v>
      </c>
      <c r="AA65" s="806">
        <v>3.8947314453124999</v>
      </c>
      <c r="AB65" s="806">
        <v>4.1020468750000001</v>
      </c>
    </row>
    <row r="66" spans="1:28" x14ac:dyDescent="0.25">
      <c r="A66" s="151" t="s">
        <v>328</v>
      </c>
      <c r="B66" s="152" t="s">
        <v>329</v>
      </c>
      <c r="C66" s="806">
        <v>3.1759680175781249</v>
      </c>
      <c r="D66" s="806">
        <v>3.8193369140625002</v>
      </c>
      <c r="E66" s="806">
        <v>2.761241455078125</v>
      </c>
      <c r="F66" s="806">
        <v>2.5987907714843752</v>
      </c>
      <c r="G66" s="806">
        <v>2.1306335449218752</v>
      </c>
      <c r="H66" s="806">
        <v>1.2498114013671875</v>
      </c>
      <c r="I66" s="806">
        <v>1.4020676612854005E-2</v>
      </c>
      <c r="J66" s="806">
        <v>1.591802490234375</v>
      </c>
      <c r="K66" s="806">
        <v>1.3379351806640625</v>
      </c>
      <c r="L66" s="806">
        <v>4.7321303710937501</v>
      </c>
      <c r="M66" s="806">
        <v>5.6399628906250001</v>
      </c>
      <c r="N66" s="806">
        <v>3.1037011718750001</v>
      </c>
      <c r="O66" s="806">
        <v>3.752872802734375</v>
      </c>
      <c r="P66" s="806">
        <v>5.5072133789062496</v>
      </c>
      <c r="Q66" s="806">
        <v>5.2299819335937503</v>
      </c>
      <c r="R66" s="806">
        <v>3.224532958984375</v>
      </c>
      <c r="S66" s="806">
        <v>8.5823408203124991</v>
      </c>
      <c r="T66" s="806">
        <v>4.9782841796874999</v>
      </c>
      <c r="U66" s="806">
        <v>5.1195971679687498</v>
      </c>
      <c r="V66" s="806">
        <v>5.407453125</v>
      </c>
      <c r="W66" s="806">
        <v>8.4006054687499994</v>
      </c>
      <c r="X66" s="806">
        <v>3.8228698730468751</v>
      </c>
      <c r="Y66" s="806">
        <v>9.6968085937499993</v>
      </c>
      <c r="Z66" s="806">
        <v>8.5671689453125008</v>
      </c>
      <c r="AA66" s="806">
        <v>14.130951171874999</v>
      </c>
      <c r="AB66" s="806">
        <v>15.171423828125</v>
      </c>
    </row>
    <row r="67" spans="1:28" x14ac:dyDescent="0.25">
      <c r="A67" s="151" t="s">
        <v>330</v>
      </c>
      <c r="B67" s="677" t="s">
        <v>331</v>
      </c>
      <c r="C67" s="806">
        <v>0.96753710937500004</v>
      </c>
      <c r="D67" s="806">
        <v>0.98307507324218746</v>
      </c>
      <c r="E67" s="806">
        <v>1.00643798828125</v>
      </c>
      <c r="F67" s="806">
        <v>1.0443548583984374</v>
      </c>
      <c r="G67" s="806">
        <v>1.027215087890625</v>
      </c>
      <c r="H67" s="806">
        <v>1.0319267578125</v>
      </c>
      <c r="I67" s="806">
        <v>1.0664716796875</v>
      </c>
      <c r="J67" s="806">
        <v>1.1056966552734375</v>
      </c>
      <c r="K67" s="806">
        <v>1.1902102050781249</v>
      </c>
      <c r="L67" s="806">
        <v>1.1296611328124999</v>
      </c>
      <c r="M67" s="806">
        <v>1.0623878173828125</v>
      </c>
      <c r="N67" s="806">
        <v>1.0425148925781249</v>
      </c>
      <c r="O67" s="806">
        <v>1.0380310058593749</v>
      </c>
      <c r="P67" s="806">
        <v>1.5674934082031251</v>
      </c>
      <c r="Q67" s="806">
        <v>1.2316846923828124</v>
      </c>
      <c r="R67" s="806">
        <v>2.706002197265625</v>
      </c>
      <c r="S67" s="806">
        <v>3.6019890136718749</v>
      </c>
      <c r="T67" s="806">
        <v>2.3017119140625</v>
      </c>
      <c r="U67" s="806">
        <v>3.5069431152343751</v>
      </c>
      <c r="V67" s="806">
        <v>2.154865966796875</v>
      </c>
      <c r="W67" s="806">
        <v>2.8082810058593748</v>
      </c>
      <c r="X67" s="806">
        <v>1.0623620605468751</v>
      </c>
      <c r="Y67" s="806">
        <v>-0.73054797363281254</v>
      </c>
      <c r="Z67" s="806">
        <v>0.37697253417968751</v>
      </c>
      <c r="AA67" s="806">
        <v>1.8397000732421875</v>
      </c>
      <c r="AB67" s="806">
        <v>4.3056918945312503</v>
      </c>
    </row>
    <row r="68" spans="1:28" x14ac:dyDescent="0.25">
      <c r="A68" s="151" t="s">
        <v>332</v>
      </c>
      <c r="B68" s="677" t="s">
        <v>333</v>
      </c>
      <c r="C68" s="806">
        <v>12.050708984374999</v>
      </c>
      <c r="D68" s="806">
        <v>17.29174609375</v>
      </c>
      <c r="E68" s="806">
        <v>22.317173828125</v>
      </c>
      <c r="F68" s="806">
        <v>19.7739765625</v>
      </c>
      <c r="G68" s="806">
        <v>19.768394531249999</v>
      </c>
      <c r="H68" s="806">
        <v>20.59995703125</v>
      </c>
      <c r="I68" s="806">
        <v>18.610093750000001</v>
      </c>
      <c r="J68" s="806">
        <v>16.528900390625001</v>
      </c>
      <c r="K68" s="806">
        <v>12.415611328124999</v>
      </c>
      <c r="L68" s="806">
        <v>8.3260888671875009</v>
      </c>
      <c r="M68" s="806">
        <v>9.5580390625000007</v>
      </c>
      <c r="N68" s="806">
        <v>10.527111328125001</v>
      </c>
      <c r="O68" s="806">
        <v>9.9186015624999992</v>
      </c>
      <c r="P68" s="806">
        <v>7.8176582031250001</v>
      </c>
      <c r="Q68" s="806">
        <v>9.0728779296875004</v>
      </c>
      <c r="R68" s="806">
        <v>13.0725078125</v>
      </c>
      <c r="S68" s="806">
        <v>14.397462890625</v>
      </c>
      <c r="T68" s="806">
        <v>11.8866943359375</v>
      </c>
      <c r="U68" s="806">
        <v>12.940127929687501</v>
      </c>
      <c r="V68" s="806">
        <v>19.684955078125</v>
      </c>
      <c r="W68" s="806">
        <v>17.748210937500001</v>
      </c>
      <c r="X68" s="806">
        <v>18.749333984374999</v>
      </c>
      <c r="Y68" s="806">
        <v>16.868369140624999</v>
      </c>
      <c r="Z68" s="806">
        <v>14.49733984375</v>
      </c>
      <c r="AA68" s="806">
        <v>21.055857421875</v>
      </c>
      <c r="AB68" s="806">
        <v>23.374876953125</v>
      </c>
    </row>
    <row r="69" spans="1:28" x14ac:dyDescent="0.25">
      <c r="A69" s="151" t="s">
        <v>334</v>
      </c>
      <c r="B69" s="677" t="s">
        <v>335</v>
      </c>
      <c r="C69" s="806">
        <v>19.808798828124999</v>
      </c>
      <c r="D69" s="806">
        <v>20.572201171875001</v>
      </c>
      <c r="E69" s="806">
        <v>18.851984375000001</v>
      </c>
      <c r="F69" s="806">
        <v>19.351046875000002</v>
      </c>
      <c r="G69" s="806">
        <v>20.277328125</v>
      </c>
      <c r="H69" s="806">
        <v>22.552656249999998</v>
      </c>
      <c r="I69" s="806">
        <v>21.725189453125001</v>
      </c>
      <c r="J69" s="806">
        <v>24.0224453125</v>
      </c>
      <c r="K69" s="806">
        <v>26.555861328125001</v>
      </c>
      <c r="L69" s="806">
        <v>23.208947265625</v>
      </c>
      <c r="M69" s="806">
        <v>22.115443359375</v>
      </c>
      <c r="N69" s="806">
        <v>24.362978515624999</v>
      </c>
      <c r="O69" s="806">
        <v>30.170484375000001</v>
      </c>
      <c r="P69" s="806">
        <v>31.45258203125</v>
      </c>
      <c r="Q69" s="806">
        <v>33.828453125000003</v>
      </c>
      <c r="R69" s="806">
        <v>41.917085937499998</v>
      </c>
      <c r="S69" s="806">
        <v>43.829953125000003</v>
      </c>
      <c r="T69" s="806">
        <v>42.102664062499997</v>
      </c>
      <c r="U69" s="806">
        <v>43.849988281249999</v>
      </c>
      <c r="V69" s="806">
        <v>41.036882812499996</v>
      </c>
      <c r="W69" s="806">
        <v>37.640320312500002</v>
      </c>
      <c r="X69" s="806">
        <v>41.378144531250001</v>
      </c>
      <c r="Y69" s="806">
        <v>44.582914062500002</v>
      </c>
      <c r="Z69" s="806">
        <v>41.256710937500003</v>
      </c>
      <c r="AA69" s="806">
        <v>45.621968750000001</v>
      </c>
      <c r="AB69" s="806">
        <v>48.541339843750002</v>
      </c>
    </row>
    <row r="70" spans="1:28" x14ac:dyDescent="0.25">
      <c r="A70" s="151" t="s">
        <v>336</v>
      </c>
      <c r="B70" s="677" t="s">
        <v>337</v>
      </c>
      <c r="C70" s="806">
        <v>8.1119033203124999</v>
      </c>
      <c r="D70" s="806">
        <v>8.7855224609375</v>
      </c>
      <c r="E70" s="806">
        <v>7.8117617187499997</v>
      </c>
      <c r="F70" s="806">
        <v>7.6772792968749997</v>
      </c>
      <c r="G70" s="806">
        <v>8.8341552734374993</v>
      </c>
      <c r="H70" s="806">
        <v>10.7075634765625</v>
      </c>
      <c r="I70" s="806">
        <v>10.99922265625</v>
      </c>
      <c r="J70" s="806">
        <v>12.1004462890625</v>
      </c>
      <c r="K70" s="806">
        <v>12.360877929687501</v>
      </c>
      <c r="L70" s="806">
        <v>11.9450048828125</v>
      </c>
      <c r="M70" s="806">
        <v>12.242404296875</v>
      </c>
      <c r="N70" s="806">
        <v>13.1331201171875</v>
      </c>
      <c r="O70" s="806">
        <v>14.4056669921875</v>
      </c>
      <c r="P70" s="806">
        <v>14.57262109375</v>
      </c>
      <c r="Q70" s="806">
        <v>17.040416015624999</v>
      </c>
      <c r="R70" s="806">
        <v>19.383800781249999</v>
      </c>
      <c r="S70" s="806">
        <v>19.430845703125001</v>
      </c>
      <c r="T70" s="806">
        <v>18.554716796874999</v>
      </c>
      <c r="U70" s="806">
        <v>16.124696289062499</v>
      </c>
      <c r="V70" s="806">
        <v>14.299877929687501</v>
      </c>
      <c r="W70" s="806">
        <v>10.621308593749999</v>
      </c>
      <c r="X70" s="806">
        <v>3.80419287109375</v>
      </c>
      <c r="Y70" s="806">
        <v>6.4857114257812496</v>
      </c>
      <c r="Z70" s="806">
        <v>13.0918330078125</v>
      </c>
      <c r="AA70" s="806">
        <v>19.72719140625</v>
      </c>
      <c r="AB70" s="806">
        <v>21.112244140624998</v>
      </c>
    </row>
    <row r="71" spans="1:28" x14ac:dyDescent="0.25">
      <c r="A71" s="151" t="s">
        <v>338</v>
      </c>
      <c r="B71" s="677" t="s">
        <v>339</v>
      </c>
      <c r="C71" s="806">
        <v>13.9010771484375</v>
      </c>
      <c r="D71" s="806">
        <v>13.400911132812499</v>
      </c>
      <c r="E71" s="806">
        <v>13.4012109375</v>
      </c>
      <c r="F71" s="806">
        <v>11.9520693359375</v>
      </c>
      <c r="G71" s="806">
        <v>13.8354755859375</v>
      </c>
      <c r="H71" s="806">
        <v>16.989201171874999</v>
      </c>
      <c r="I71" s="806">
        <v>17.284968750000001</v>
      </c>
      <c r="J71" s="806">
        <v>18.833814453125001</v>
      </c>
      <c r="K71" s="806">
        <v>20.355</v>
      </c>
      <c r="L71" s="806">
        <v>18.963035156250001</v>
      </c>
      <c r="M71" s="806">
        <v>19.268603515624999</v>
      </c>
      <c r="N71" s="806">
        <v>23.789207031250001</v>
      </c>
      <c r="O71" s="806">
        <v>27.8321875</v>
      </c>
      <c r="P71" s="806">
        <v>31.706757812500001</v>
      </c>
      <c r="Q71" s="806">
        <v>34.914539062499998</v>
      </c>
      <c r="R71" s="806">
        <v>42.833988281250001</v>
      </c>
      <c r="S71" s="806">
        <v>43.734492187500003</v>
      </c>
      <c r="T71" s="806">
        <v>39.048355468750003</v>
      </c>
      <c r="U71" s="806">
        <v>35.003742187500002</v>
      </c>
      <c r="V71" s="806">
        <v>28.344015625000001</v>
      </c>
      <c r="W71" s="806">
        <v>17.3340390625</v>
      </c>
      <c r="X71" s="806">
        <v>5.3246147460937499</v>
      </c>
      <c r="Y71" s="806">
        <v>9.0153613281249996</v>
      </c>
      <c r="Z71" s="806">
        <v>16.475542968749998</v>
      </c>
      <c r="AA71" s="806">
        <v>23.494453125</v>
      </c>
      <c r="AB71" s="806">
        <v>25.9350078125</v>
      </c>
    </row>
    <row r="72" spans="1:28" x14ac:dyDescent="0.25">
      <c r="A72" s="151" t="s">
        <v>340</v>
      </c>
      <c r="B72" s="677" t="s">
        <v>341</v>
      </c>
      <c r="C72" s="806">
        <v>7.0531220703124999</v>
      </c>
      <c r="D72" s="806">
        <v>6.0272309570312501</v>
      </c>
      <c r="E72" s="806">
        <v>6.3401997070312497</v>
      </c>
      <c r="F72" s="806">
        <v>5.5676987304687504</v>
      </c>
      <c r="G72" s="806">
        <v>6.3897426757812497</v>
      </c>
      <c r="H72" s="806">
        <v>6.2895537109374997</v>
      </c>
      <c r="I72" s="806">
        <v>6.6488398437500003</v>
      </c>
      <c r="J72" s="806">
        <v>6.8454863281250002</v>
      </c>
      <c r="K72" s="806">
        <v>7.3758378906250002</v>
      </c>
      <c r="L72" s="806">
        <v>6.9627792968750004</v>
      </c>
      <c r="M72" s="806">
        <v>6.5210898437499996</v>
      </c>
      <c r="N72" s="806">
        <v>7.0181254882812496</v>
      </c>
      <c r="O72" s="806">
        <v>7.5808164062500003</v>
      </c>
      <c r="P72" s="806">
        <v>7.5097373046874996</v>
      </c>
      <c r="Q72" s="806">
        <v>7.8572070312499998</v>
      </c>
      <c r="R72" s="806">
        <v>9.1015820312500004</v>
      </c>
      <c r="S72" s="806">
        <v>11.386125</v>
      </c>
      <c r="T72" s="806">
        <v>11.327352539062501</v>
      </c>
      <c r="U72" s="806">
        <v>11.306216796875001</v>
      </c>
      <c r="V72" s="806">
        <v>9.8136796875000005</v>
      </c>
      <c r="W72" s="806">
        <v>9.2770292968749999</v>
      </c>
      <c r="X72" s="806">
        <v>9.0685263671875003</v>
      </c>
      <c r="Y72" s="806">
        <v>9.1004404296875006</v>
      </c>
      <c r="Z72" s="806">
        <v>8.5320976562500004</v>
      </c>
      <c r="AA72" s="806">
        <v>10.266336914062499</v>
      </c>
      <c r="AB72" s="806">
        <v>10.53647265625</v>
      </c>
    </row>
    <row r="73" spans="1:28" x14ac:dyDescent="0.25">
      <c r="A73" s="151" t="s">
        <v>342</v>
      </c>
      <c r="B73" s="152" t="s">
        <v>343</v>
      </c>
      <c r="C73" s="806">
        <v>12.248497070312499</v>
      </c>
      <c r="D73" s="806">
        <v>12.0820947265625</v>
      </c>
      <c r="E73" s="806">
        <v>9.7017792968749994</v>
      </c>
      <c r="F73" s="806">
        <v>10.3776845703125</v>
      </c>
      <c r="G73" s="806">
        <v>9.8673222656250008</v>
      </c>
      <c r="H73" s="806">
        <v>11.240980468749999</v>
      </c>
      <c r="I73" s="806">
        <v>15.0011240234375</v>
      </c>
      <c r="J73" s="806">
        <v>15.896672851562499</v>
      </c>
      <c r="K73" s="806">
        <v>13.781438476562499</v>
      </c>
      <c r="L73" s="806">
        <v>11.0989990234375</v>
      </c>
      <c r="M73" s="806">
        <v>9.9575263671874996</v>
      </c>
      <c r="N73" s="806">
        <v>8.7997607421874999</v>
      </c>
      <c r="O73" s="806">
        <v>5.6408901367187498</v>
      </c>
      <c r="P73" s="806">
        <v>7.6670131835937498</v>
      </c>
      <c r="Q73" s="806">
        <v>8.3687187499999993</v>
      </c>
      <c r="R73" s="806">
        <v>8.5675693359375007</v>
      </c>
      <c r="S73" s="806">
        <v>8.2443564453124996</v>
      </c>
      <c r="T73" s="806">
        <v>8.6371923828125006</v>
      </c>
      <c r="U73" s="806">
        <v>8.8958593750000006</v>
      </c>
      <c r="V73" s="806">
        <v>9.2563310546875002</v>
      </c>
      <c r="W73" s="806">
        <v>9.4601992187500006</v>
      </c>
      <c r="X73" s="806">
        <v>9.3107246093750007</v>
      </c>
      <c r="Y73" s="806">
        <v>8.1795029296874997</v>
      </c>
      <c r="Z73" s="806">
        <v>9.4404687500000009</v>
      </c>
      <c r="AA73" s="806">
        <v>8.0720776367187508</v>
      </c>
      <c r="AB73" s="806">
        <v>10.836081054687501</v>
      </c>
    </row>
    <row r="74" spans="1:28" x14ac:dyDescent="0.25">
      <c r="A74" s="151" t="s">
        <v>344</v>
      </c>
      <c r="B74" s="677" t="s">
        <v>345</v>
      </c>
      <c r="C74" s="806">
        <v>6.0253789062500003</v>
      </c>
      <c r="D74" s="806">
        <v>6.7288876953125003</v>
      </c>
      <c r="E74" s="806">
        <v>6.6248515625</v>
      </c>
      <c r="F74" s="806">
        <v>6.7893403320312498</v>
      </c>
      <c r="G74" s="806">
        <v>11.402443359375001</v>
      </c>
      <c r="H74" s="806">
        <v>16.743554687500001</v>
      </c>
      <c r="I74" s="806">
        <v>18.376779296875</v>
      </c>
      <c r="J74" s="806">
        <v>17.593777343749998</v>
      </c>
      <c r="K74" s="806">
        <v>17.357156249999999</v>
      </c>
      <c r="L74" s="806">
        <v>16.455998046874999</v>
      </c>
      <c r="M74" s="806">
        <v>14.57124609375</v>
      </c>
      <c r="N74" s="806">
        <v>14.980208984375</v>
      </c>
      <c r="O74" s="806">
        <v>14.7922978515625</v>
      </c>
      <c r="P74" s="806">
        <v>15.617806640625</v>
      </c>
      <c r="Q74" s="806">
        <v>16.192176757812501</v>
      </c>
      <c r="R74" s="806">
        <v>18.801640625000001</v>
      </c>
      <c r="S74" s="806">
        <v>20.824271484375</v>
      </c>
      <c r="T74" s="806">
        <v>22.285494140625001</v>
      </c>
      <c r="U74" s="806">
        <v>22.429181640625</v>
      </c>
      <c r="V74" s="806">
        <v>23.816574218749999</v>
      </c>
      <c r="W74" s="806">
        <v>24.892494140625001</v>
      </c>
      <c r="X74" s="806">
        <v>24.527830078125</v>
      </c>
      <c r="Y74" s="806">
        <v>24.603886718750001</v>
      </c>
      <c r="Z74" s="806">
        <v>25.534525390624999</v>
      </c>
      <c r="AA74" s="806">
        <v>26.868085937499998</v>
      </c>
      <c r="AB74" s="806">
        <v>26.204070312500001</v>
      </c>
    </row>
    <row r="75" spans="1:28" x14ac:dyDescent="0.25">
      <c r="A75" s="151" t="s">
        <v>346</v>
      </c>
      <c r="B75" s="677" t="s">
        <v>347</v>
      </c>
      <c r="C75" s="806">
        <v>3.1891242675781251</v>
      </c>
      <c r="D75" s="806">
        <v>3.3036220703125001</v>
      </c>
      <c r="E75" s="806">
        <v>3.02481298828125</v>
      </c>
      <c r="F75" s="806">
        <v>2.8915900878906249</v>
      </c>
      <c r="G75" s="806">
        <v>2.7515439453125001</v>
      </c>
      <c r="H75" s="806">
        <v>2.7626279296875</v>
      </c>
      <c r="I75" s="806">
        <v>3.5905786132812501</v>
      </c>
      <c r="J75" s="806">
        <v>3.2477912597656249</v>
      </c>
      <c r="K75" s="806">
        <v>3.1069318847656251</v>
      </c>
      <c r="L75" s="806">
        <v>2.51190380859375</v>
      </c>
      <c r="M75" s="806">
        <v>2.915464111328125</v>
      </c>
      <c r="N75" s="806">
        <v>2.387649658203125</v>
      </c>
      <c r="O75" s="806">
        <v>2.5041469726562502</v>
      </c>
      <c r="P75" s="806">
        <v>2.223763671875</v>
      </c>
      <c r="Q75" s="806">
        <v>2.5851052246093751</v>
      </c>
      <c r="R75" s="806">
        <v>3.52336328125</v>
      </c>
      <c r="S75" s="806">
        <v>4.1950961914062503</v>
      </c>
      <c r="T75" s="806">
        <v>3.1356086425781249</v>
      </c>
      <c r="U75" s="806">
        <v>3.796291015625</v>
      </c>
      <c r="V75" s="806">
        <v>3.71129736328125</v>
      </c>
      <c r="W75" s="806">
        <v>3.8833869628906248</v>
      </c>
      <c r="X75" s="806">
        <v>3.9776726074218751</v>
      </c>
      <c r="Y75" s="806">
        <v>4.14194140625</v>
      </c>
      <c r="Z75" s="806">
        <v>3.7192285156249998</v>
      </c>
      <c r="AA75" s="806">
        <v>4.9365224609374998</v>
      </c>
      <c r="AB75" s="806">
        <v>6.1130454101562499</v>
      </c>
    </row>
    <row r="76" spans="1:28" x14ac:dyDescent="0.25">
      <c r="A76" s="151" t="s">
        <v>348</v>
      </c>
      <c r="B76" s="677" t="s">
        <v>349</v>
      </c>
      <c r="C76" s="806">
        <v>2.8623195800781249</v>
      </c>
      <c r="D76" s="806">
        <v>3.1985893554687501</v>
      </c>
      <c r="E76" s="806">
        <v>2.6731337890625002</v>
      </c>
      <c r="F76" s="806">
        <v>2.2700488281250002</v>
      </c>
      <c r="G76" s="806">
        <v>2.7998344726562499</v>
      </c>
      <c r="H76" s="806">
        <v>3.2615200195312499</v>
      </c>
      <c r="I76" s="806">
        <v>2.6512031249999999</v>
      </c>
      <c r="J76" s="806">
        <v>2.6204763183593749</v>
      </c>
      <c r="K76" s="806">
        <v>2.4908178710937499</v>
      </c>
      <c r="L76" s="806">
        <v>2.0357935791015627</v>
      </c>
      <c r="M76" s="806">
        <v>2.454384765625</v>
      </c>
      <c r="N76" s="806">
        <v>2.8303957519531249</v>
      </c>
      <c r="O76" s="806">
        <v>3.1541186523437501</v>
      </c>
      <c r="P76" s="806">
        <v>3.4248259277343749</v>
      </c>
      <c r="Q76" s="806">
        <v>3.698968017578125</v>
      </c>
      <c r="R76" s="806">
        <v>4.14327587890625</v>
      </c>
      <c r="S76" s="806">
        <v>5.0721254882812499</v>
      </c>
      <c r="T76" s="806">
        <v>4.8256054687500001</v>
      </c>
      <c r="U76" s="806">
        <v>4.8306425781250004</v>
      </c>
      <c r="V76" s="806">
        <v>4.6409741210937501</v>
      </c>
      <c r="W76" s="806">
        <v>3.7366279296874998</v>
      </c>
      <c r="X76" s="806">
        <v>2.890838623046875</v>
      </c>
      <c r="Y76" s="806">
        <v>4.3530751953125</v>
      </c>
      <c r="Z76" s="806">
        <v>5.2864990234375</v>
      </c>
      <c r="AA76" s="806">
        <v>6.6229677734374999</v>
      </c>
      <c r="AB76" s="806">
        <v>7.6905068359374997</v>
      </c>
    </row>
    <row r="77" spans="1:28" x14ac:dyDescent="0.25">
      <c r="A77" s="151" t="s">
        <v>350</v>
      </c>
      <c r="B77" s="152" t="s">
        <v>351</v>
      </c>
      <c r="C77" s="806">
        <v>23.899246093750001</v>
      </c>
      <c r="D77" s="806">
        <v>24.38966796875</v>
      </c>
      <c r="E77" s="806">
        <v>25.574953125</v>
      </c>
      <c r="F77" s="806">
        <v>26.280869140625001</v>
      </c>
      <c r="G77" s="806">
        <v>26.110966796875001</v>
      </c>
      <c r="H77" s="806">
        <v>26.103775390625</v>
      </c>
      <c r="I77" s="806">
        <v>27.588304687499999</v>
      </c>
      <c r="J77" s="806">
        <v>28.650992187500002</v>
      </c>
      <c r="K77" s="806">
        <v>30.21313671875</v>
      </c>
      <c r="L77" s="806">
        <v>30.585470703125001</v>
      </c>
      <c r="M77" s="806">
        <v>25.878259765625</v>
      </c>
      <c r="N77" s="806">
        <v>26.698003906250001</v>
      </c>
      <c r="O77" s="806">
        <v>30.924349609375</v>
      </c>
      <c r="P77" s="806">
        <v>32.234255859374997</v>
      </c>
      <c r="Q77" s="806">
        <v>34.015304687499999</v>
      </c>
      <c r="R77" s="806">
        <v>34.681246093749998</v>
      </c>
      <c r="S77" s="806">
        <v>38.540624999999999</v>
      </c>
      <c r="T77" s="806">
        <v>41.590496093749998</v>
      </c>
      <c r="U77" s="806">
        <v>43.806101562499997</v>
      </c>
      <c r="V77" s="806">
        <v>45.385441406250003</v>
      </c>
      <c r="W77" s="806">
        <v>48.550199218750002</v>
      </c>
      <c r="X77" s="806">
        <v>51.56176953125</v>
      </c>
      <c r="Y77" s="806">
        <v>45.383101562500002</v>
      </c>
      <c r="Z77" s="806">
        <v>46.14766796875</v>
      </c>
      <c r="AA77" s="806">
        <v>46.958144531249999</v>
      </c>
      <c r="AB77" s="806">
        <v>50.861425781249999</v>
      </c>
    </row>
    <row r="78" spans="1:28" x14ac:dyDescent="0.25">
      <c r="A78" s="151" t="s">
        <v>352</v>
      </c>
      <c r="B78" s="677" t="s">
        <v>353</v>
      </c>
      <c r="C78" s="806">
        <v>8.3160527343750008</v>
      </c>
      <c r="D78" s="806">
        <v>8.1889941406250006</v>
      </c>
      <c r="E78" s="806">
        <v>8.4579648437500001</v>
      </c>
      <c r="F78" s="806">
        <v>8.5963652343749999</v>
      </c>
      <c r="G78" s="806">
        <v>8.8540859375000007</v>
      </c>
      <c r="H78" s="806">
        <v>8.5489189453125007</v>
      </c>
      <c r="I78" s="806">
        <v>8.7460771484375002</v>
      </c>
      <c r="J78" s="806">
        <v>9.0321894531249995</v>
      </c>
      <c r="K78" s="806">
        <v>9.4188730468749995</v>
      </c>
      <c r="L78" s="806">
        <v>9.4230986328125006</v>
      </c>
      <c r="M78" s="806">
        <v>11.827885742187499</v>
      </c>
      <c r="N78" s="806">
        <v>11.93162109375</v>
      </c>
      <c r="O78" s="806">
        <v>10.2360244140625</v>
      </c>
      <c r="P78" s="806">
        <v>9.7491308593750006</v>
      </c>
      <c r="Q78" s="806">
        <v>9.9804082031250001</v>
      </c>
      <c r="R78" s="806">
        <v>10.865526367187501</v>
      </c>
      <c r="S78" s="806">
        <v>11.6997578125</v>
      </c>
      <c r="T78" s="806">
        <v>11.358202148437501</v>
      </c>
      <c r="U78" s="806">
        <v>11.418897460937499</v>
      </c>
      <c r="V78" s="806">
        <v>11.784982421875</v>
      </c>
      <c r="W78" s="806">
        <v>12.374743164062499</v>
      </c>
      <c r="X78" s="806">
        <v>12.0096513671875</v>
      </c>
      <c r="Y78" s="806">
        <v>12.2118193359375</v>
      </c>
      <c r="Z78" s="806">
        <v>13.8494599609375</v>
      </c>
      <c r="AA78" s="806">
        <v>15.091436523437499</v>
      </c>
      <c r="AB78" s="806">
        <v>15.11465234375</v>
      </c>
    </row>
    <row r="79" spans="1:28" x14ac:dyDescent="0.25">
      <c r="A79" s="151" t="s">
        <v>354</v>
      </c>
      <c r="B79" s="677" t="s">
        <v>355</v>
      </c>
      <c r="C79" s="806">
        <v>4.8416430664062498</v>
      </c>
      <c r="D79" s="806">
        <v>4.97322314453125</v>
      </c>
      <c r="E79" s="806">
        <v>5.0822695312499997</v>
      </c>
      <c r="F79" s="806">
        <v>5.1397675781250003</v>
      </c>
      <c r="G79" s="806">
        <v>5.0185795898437497</v>
      </c>
      <c r="H79" s="806">
        <v>5.0560908203124999</v>
      </c>
      <c r="I79" s="806">
        <v>5.4751235351562499</v>
      </c>
      <c r="J79" s="806">
        <v>5.6515825195312503</v>
      </c>
      <c r="K79" s="806">
        <v>5.6100673828124998</v>
      </c>
      <c r="L79" s="806">
        <v>5.4770390625000003</v>
      </c>
      <c r="M79" s="806">
        <v>7.5330312499999996</v>
      </c>
      <c r="N79" s="806">
        <v>7.6249589843749996</v>
      </c>
      <c r="O79" s="806">
        <v>6.16966455078125</v>
      </c>
      <c r="P79" s="806">
        <v>6.60453125</v>
      </c>
      <c r="Q79" s="806">
        <v>7.6877265625</v>
      </c>
      <c r="R79" s="806">
        <v>7.8227060546875</v>
      </c>
      <c r="S79" s="806">
        <v>8.3528310546875009</v>
      </c>
      <c r="T79" s="806">
        <v>8.2066259765624991</v>
      </c>
      <c r="U79" s="806">
        <v>8.4857412109374994</v>
      </c>
      <c r="V79" s="806">
        <v>8.2732988281250002</v>
      </c>
      <c r="W79" s="806">
        <v>8.7565019531249995</v>
      </c>
      <c r="X79" s="806">
        <v>8.7586806640624992</v>
      </c>
      <c r="Y79" s="806">
        <v>9.8032929687500001</v>
      </c>
      <c r="Z79" s="806">
        <v>11.774576171874999</v>
      </c>
      <c r="AA79" s="806">
        <v>12.3678935546875</v>
      </c>
      <c r="AB79" s="806">
        <v>12.699087890625</v>
      </c>
    </row>
    <row r="80" spans="1:28" x14ac:dyDescent="0.25">
      <c r="A80" s="151" t="s">
        <v>356</v>
      </c>
      <c r="B80" s="677" t="s">
        <v>357</v>
      </c>
      <c r="C80" s="806">
        <v>0.93314672851562497</v>
      </c>
      <c r="D80" s="806">
        <v>1.1478245849609374</v>
      </c>
      <c r="E80" s="806">
        <v>1.3440764160156251</v>
      </c>
      <c r="F80" s="806">
        <v>1.7671949462890626</v>
      </c>
      <c r="G80" s="806">
        <v>2.0320460205078126</v>
      </c>
      <c r="H80" s="806">
        <v>2.1105004882812501</v>
      </c>
      <c r="I80" s="806">
        <v>2.29213623046875</v>
      </c>
      <c r="J80" s="806">
        <v>3.1231562500000001</v>
      </c>
      <c r="K80" s="806">
        <v>3.7469111328125</v>
      </c>
      <c r="L80" s="806">
        <v>3.3868183593749999</v>
      </c>
      <c r="M80" s="806">
        <v>3.7804626464843749</v>
      </c>
      <c r="N80" s="806">
        <v>4.71847119140625</v>
      </c>
      <c r="O80" s="806">
        <v>8.0691347656249999</v>
      </c>
      <c r="P80" s="806">
        <v>9.2952861328124996</v>
      </c>
      <c r="Q80" s="806">
        <v>10.692861328125</v>
      </c>
      <c r="R80" s="806">
        <v>15.555302734374999</v>
      </c>
      <c r="S80" s="806">
        <v>12.350208984375</v>
      </c>
      <c r="T80" s="806">
        <v>6.8635351562500002</v>
      </c>
      <c r="U80" s="806">
        <v>7.0089150390624999</v>
      </c>
      <c r="V80" s="806">
        <v>7.4844965820312499</v>
      </c>
      <c r="W80" s="806">
        <v>4.4375</v>
      </c>
      <c r="X80" s="806">
        <v>1.4230549316406249</v>
      </c>
      <c r="Y80" s="806">
        <v>2.0524143066406251</v>
      </c>
      <c r="Z80" s="806">
        <v>3.5394145507812498</v>
      </c>
      <c r="AA80" s="806">
        <v>4.9098784179687502</v>
      </c>
      <c r="AB80" s="806">
        <v>3.7907070312500002</v>
      </c>
    </row>
    <row r="81" spans="1:28" x14ac:dyDescent="0.25">
      <c r="A81" s="151" t="s">
        <v>358</v>
      </c>
      <c r="B81" s="152" t="s">
        <v>359</v>
      </c>
      <c r="C81" s="806">
        <v>1.2499449462890626</v>
      </c>
      <c r="D81" s="806">
        <v>1.3271417236328125</v>
      </c>
      <c r="E81" s="806">
        <v>1.4790241699218749</v>
      </c>
      <c r="F81" s="806">
        <v>1.5067480468750001</v>
      </c>
      <c r="G81" s="806">
        <v>1.4281024169921874</v>
      </c>
      <c r="H81" s="806">
        <v>1.6127857666015626</v>
      </c>
      <c r="I81" s="806">
        <v>1.99077490234375</v>
      </c>
      <c r="J81" s="806">
        <v>2.2684643554687498</v>
      </c>
      <c r="K81" s="806">
        <v>2.4894348144531251</v>
      </c>
      <c r="L81" s="806">
        <v>2.43646435546875</v>
      </c>
      <c r="M81" s="806">
        <v>2.3869218750000001</v>
      </c>
      <c r="N81" s="806">
        <v>2.86122998046875</v>
      </c>
      <c r="O81" s="806">
        <v>3.0863686523437499</v>
      </c>
      <c r="P81" s="806">
        <v>3.0810295410156252</v>
      </c>
      <c r="Q81" s="806">
        <v>3.5234118652343751</v>
      </c>
      <c r="R81" s="806">
        <v>3.5148833007812499</v>
      </c>
      <c r="S81" s="806">
        <v>3.8448513183593751</v>
      </c>
      <c r="T81" s="806">
        <v>4.0599616699218748</v>
      </c>
      <c r="U81" s="806">
        <v>4.0480478515625</v>
      </c>
      <c r="V81" s="806">
        <v>3.9167573242187501</v>
      </c>
      <c r="W81" s="806">
        <v>3.5668034667968751</v>
      </c>
      <c r="X81" s="806">
        <v>3.51896875</v>
      </c>
      <c r="Y81" s="806">
        <v>4.2766064453124999</v>
      </c>
      <c r="Z81" s="806">
        <v>4.5060058593749996</v>
      </c>
      <c r="AA81" s="806">
        <v>4.7359887695312501</v>
      </c>
      <c r="AB81" s="806">
        <v>5.1790634765624999</v>
      </c>
    </row>
    <row r="82" spans="1:28" x14ac:dyDescent="0.25">
      <c r="A82" s="151" t="s">
        <v>360</v>
      </c>
      <c r="B82" s="152" t="s">
        <v>361</v>
      </c>
      <c r="C82" s="806">
        <v>1.2108103027343751</v>
      </c>
      <c r="D82" s="806">
        <v>1.5500002441406251</v>
      </c>
      <c r="E82" s="806">
        <v>1.66925048828125</v>
      </c>
      <c r="F82" s="806">
        <v>2.1563571777343751</v>
      </c>
      <c r="G82" s="806">
        <v>2.8789855957031252</v>
      </c>
      <c r="H82" s="806">
        <v>3.5127797851562499</v>
      </c>
      <c r="I82" s="806">
        <v>3.8870158691406251</v>
      </c>
      <c r="J82" s="806">
        <v>4.00348779296875</v>
      </c>
      <c r="K82" s="806">
        <v>3.9198767089843751</v>
      </c>
      <c r="L82" s="806">
        <v>3.8379826660156251</v>
      </c>
      <c r="M82" s="806">
        <v>3.7168974609375001</v>
      </c>
      <c r="N82" s="806">
        <v>3.543927978515625</v>
      </c>
      <c r="O82" s="806">
        <v>3.2278403320312501</v>
      </c>
      <c r="P82" s="806">
        <v>2.9117626953125</v>
      </c>
      <c r="Q82" s="806">
        <v>3.0859860839843751</v>
      </c>
      <c r="R82" s="806">
        <v>4.2825478515624997</v>
      </c>
      <c r="S82" s="806">
        <v>4.0236706542968754</v>
      </c>
      <c r="T82" s="806">
        <v>4.3721811523437504</v>
      </c>
      <c r="U82" s="806">
        <v>4.3135224609374996</v>
      </c>
      <c r="V82" s="806">
        <v>4.0730932617187499</v>
      </c>
      <c r="W82" s="806">
        <v>3.8749787597656251</v>
      </c>
      <c r="X82" s="806">
        <v>3.6305488281249998</v>
      </c>
      <c r="Y82" s="806">
        <v>3.5556782226562502</v>
      </c>
      <c r="Z82" s="806">
        <v>3.6864140624999999</v>
      </c>
      <c r="AA82" s="806">
        <v>4.5607416992187497</v>
      </c>
      <c r="AB82" s="806">
        <v>5.0851206054687497</v>
      </c>
    </row>
    <row r="83" spans="1:28" ht="13" x14ac:dyDescent="0.3">
      <c r="A83" s="34"/>
      <c r="B83" s="75" t="s">
        <v>362</v>
      </c>
      <c r="C83" s="806">
        <v>-4.3832456054687503</v>
      </c>
      <c r="D83" s="806">
        <v>-4.4182973632812503</v>
      </c>
      <c r="E83" s="806">
        <v>-3.5655898437500002</v>
      </c>
      <c r="F83" s="806">
        <v>-4.0235307617187503</v>
      </c>
      <c r="G83" s="806">
        <v>-3.8685844726562499</v>
      </c>
      <c r="H83" s="806">
        <v>-3.9199956054687499</v>
      </c>
      <c r="I83" s="806">
        <v>-4.7383964843750004</v>
      </c>
      <c r="J83" s="806">
        <v>-5.6142451171875001</v>
      </c>
      <c r="K83" s="806">
        <v>-5.3961245117187504</v>
      </c>
      <c r="L83" s="806">
        <v>-4.7012773437500002</v>
      </c>
      <c r="M83" s="806">
        <v>-4.1608950195312504</v>
      </c>
      <c r="N83" s="806">
        <v>-4.2216118164062504</v>
      </c>
      <c r="O83" s="806">
        <v>-2.99229443359375</v>
      </c>
      <c r="P83" s="806">
        <v>-3.5479375000000002</v>
      </c>
      <c r="Q83" s="806">
        <v>-4.01256884765625</v>
      </c>
      <c r="R83" s="806">
        <v>-3.8488349609374999</v>
      </c>
      <c r="S83" s="806">
        <v>-3.662261962890625</v>
      </c>
      <c r="T83" s="806">
        <v>-3.9666889648437502</v>
      </c>
      <c r="U83" s="806">
        <v>-4.4053271484375003</v>
      </c>
      <c r="V83" s="806">
        <v>-4.3461640624999998</v>
      </c>
      <c r="W83" s="806">
        <v>-4.5412387695312502</v>
      </c>
      <c r="X83" s="806">
        <v>-4.5424677734375001</v>
      </c>
      <c r="Y83" s="806">
        <v>-4.2937895507812502</v>
      </c>
      <c r="Z83" s="806">
        <v>-4.6384125976562496</v>
      </c>
      <c r="AA83" s="806">
        <v>-4.2394379882812503</v>
      </c>
      <c r="AB83" s="806">
        <v>-5.8225854492187503</v>
      </c>
    </row>
    <row r="84" spans="1:28" ht="13" x14ac:dyDescent="0.3">
      <c r="A84" s="78"/>
      <c r="B84" s="77" t="s">
        <v>363</v>
      </c>
      <c r="C84" s="91">
        <v>136.79374999999999</v>
      </c>
      <c r="D84" s="91">
        <v>145.916578125</v>
      </c>
      <c r="E84" s="91">
        <v>149.53051562499999</v>
      </c>
      <c r="F84" s="91">
        <v>141.33971875</v>
      </c>
      <c r="G84" s="91">
        <v>150.30868749999999</v>
      </c>
      <c r="H84" s="91">
        <v>166.97160937500001</v>
      </c>
      <c r="I84" s="91">
        <v>173.02087499999999</v>
      </c>
      <c r="J84" s="91">
        <v>177.99059374999999</v>
      </c>
      <c r="K84" s="91">
        <v>179.80910937499999</v>
      </c>
      <c r="L84" s="91">
        <v>168.06753125</v>
      </c>
      <c r="M84" s="91">
        <v>166.911546875</v>
      </c>
      <c r="N84" s="91">
        <v>175.220703125</v>
      </c>
      <c r="O84" s="91">
        <v>190.58906250000001</v>
      </c>
      <c r="P84" s="91">
        <v>201.24870312499999</v>
      </c>
      <c r="Q84" s="91">
        <v>216.81646875000001</v>
      </c>
      <c r="R84" s="91">
        <v>252.51314062500001</v>
      </c>
      <c r="S84" s="91">
        <v>271.84018750000001</v>
      </c>
      <c r="T84" s="91">
        <v>256.05254687500002</v>
      </c>
      <c r="U84" s="91">
        <v>256.721546875</v>
      </c>
      <c r="V84" s="91">
        <v>252.742171875</v>
      </c>
      <c r="W84" s="91">
        <v>235.38173437500001</v>
      </c>
      <c r="X84" s="91">
        <v>212.29400000000001</v>
      </c>
      <c r="Y84" s="91">
        <v>221.86518749999999</v>
      </c>
      <c r="Z84" s="91">
        <v>238.48765624999999</v>
      </c>
      <c r="AA84" s="91">
        <v>280.78721875000002</v>
      </c>
      <c r="AB84" s="91">
        <v>301.69262500000002</v>
      </c>
    </row>
    <row r="85" spans="1:28" ht="13" x14ac:dyDescent="0.3">
      <c r="A85" s="34"/>
      <c r="B85" s="75" t="s">
        <v>364</v>
      </c>
      <c r="C85" s="483">
        <v>14.162776367187501</v>
      </c>
      <c r="D85" s="483">
        <v>14.192457031249999</v>
      </c>
      <c r="E85" s="483">
        <v>13.160527343749999</v>
      </c>
      <c r="F85" s="483">
        <v>13.284766601562501</v>
      </c>
      <c r="G85" s="483">
        <v>16.101747070312499</v>
      </c>
      <c r="H85" s="483">
        <v>19.07980078125</v>
      </c>
      <c r="I85" s="483">
        <v>17.757044921875</v>
      </c>
      <c r="J85" s="483">
        <v>18.167886718750001</v>
      </c>
      <c r="K85" s="483">
        <v>19.964714843749999</v>
      </c>
      <c r="L85" s="483">
        <v>17.801263671874999</v>
      </c>
      <c r="M85" s="483">
        <v>18.100568359375</v>
      </c>
      <c r="N85" s="483">
        <v>19.994982421875001</v>
      </c>
      <c r="O85" s="483">
        <v>24.33959765625</v>
      </c>
      <c r="P85" s="483">
        <v>25.35564453125</v>
      </c>
      <c r="Q85" s="483">
        <v>29.032853515625</v>
      </c>
      <c r="R85" s="483">
        <v>34.234441406249999</v>
      </c>
      <c r="S85" s="483">
        <v>35.329976562500001</v>
      </c>
      <c r="T85" s="483">
        <v>33.975683593749999</v>
      </c>
      <c r="U85" s="483">
        <v>33.246828125</v>
      </c>
      <c r="V85" s="483">
        <v>30.428564453124999</v>
      </c>
      <c r="W85" s="483">
        <v>25.749935546875001</v>
      </c>
      <c r="X85" s="483">
        <v>23.899328125</v>
      </c>
      <c r="Y85" s="483">
        <v>28.219124999999998</v>
      </c>
      <c r="Z85" s="483">
        <v>36.81546484375</v>
      </c>
      <c r="AA85" s="483">
        <v>39.881761718749999</v>
      </c>
      <c r="AB85" s="483">
        <v>51.767734375000003</v>
      </c>
    </row>
    <row r="86" spans="1:28" ht="13" x14ac:dyDescent="0.3">
      <c r="A86" s="34"/>
      <c r="B86" s="75" t="s">
        <v>365</v>
      </c>
      <c r="C86" s="483">
        <v>-1.4039880371093749</v>
      </c>
      <c r="D86" s="483">
        <v>-0.66156097412109371</v>
      </c>
      <c r="E86" s="483">
        <v>-3.0940000534057616E-2</v>
      </c>
      <c r="F86" s="483">
        <v>-5.6500000000000002E-2</v>
      </c>
      <c r="G86" s="483">
        <v>-4.6277000427246091E-2</v>
      </c>
      <c r="H86" s="483">
        <v>-0.39270901489257815</v>
      </c>
      <c r="I86" s="483">
        <v>0</v>
      </c>
      <c r="J86" s="483">
        <v>-0.14524000549316407</v>
      </c>
      <c r="K86" s="483">
        <v>-0.72611199951171879</v>
      </c>
      <c r="L86" s="483">
        <v>-1.8184090576171874</v>
      </c>
      <c r="M86" s="483">
        <v>-0.71941802978515623</v>
      </c>
      <c r="N86" s="483">
        <v>-5.1789001464843748E-2</v>
      </c>
      <c r="O86" s="483">
        <v>0</v>
      </c>
      <c r="P86" s="483">
        <v>-0.34525799560546877</v>
      </c>
      <c r="Q86" s="483">
        <v>-0.4119320068359375</v>
      </c>
      <c r="R86" s="483">
        <v>-3.5219370117187498</v>
      </c>
      <c r="S86" s="483">
        <v>-3.8423491210937502</v>
      </c>
      <c r="T86" s="483">
        <v>-4.2000000000000003E-2</v>
      </c>
      <c r="U86" s="483">
        <v>-1.74</v>
      </c>
      <c r="V86" s="483">
        <v>-1.217112060546875</v>
      </c>
      <c r="W86" s="483">
        <v>-2.145</v>
      </c>
      <c r="X86" s="483">
        <v>-0.25462738037109373</v>
      </c>
      <c r="Y86" s="483">
        <v>-2.6084699707031249</v>
      </c>
      <c r="Z86" s="483">
        <v>-0.34797302246093748</v>
      </c>
      <c r="AA86" s="483">
        <v>-2.7340517578124999</v>
      </c>
      <c r="AB86" s="483">
        <v>-1.7832935791015625</v>
      </c>
    </row>
    <row r="87" spans="1:28" s="4" customFormat="1" ht="20.25" customHeight="1" x14ac:dyDescent="0.25">
      <c r="A87" s="427"/>
      <c r="B87" s="428" t="s">
        <v>366</v>
      </c>
      <c r="C87" s="807">
        <v>149.55254687499999</v>
      </c>
      <c r="D87" s="807">
        <v>159.44746875000001</v>
      </c>
      <c r="E87" s="807">
        <v>162.66010937499999</v>
      </c>
      <c r="F87" s="807">
        <v>154.56798437500001</v>
      </c>
      <c r="G87" s="807">
        <v>166.36415625000001</v>
      </c>
      <c r="H87" s="807">
        <v>185.65870312499999</v>
      </c>
      <c r="I87" s="807">
        <v>190.777921875</v>
      </c>
      <c r="J87" s="807">
        <v>196.013234375</v>
      </c>
      <c r="K87" s="807">
        <v>199.04771875</v>
      </c>
      <c r="L87" s="807">
        <v>184.05039062500001</v>
      </c>
      <c r="M87" s="807">
        <v>184.292703125</v>
      </c>
      <c r="N87" s="807">
        <v>195.16389062499999</v>
      </c>
      <c r="O87" s="807">
        <v>214.92865624999999</v>
      </c>
      <c r="P87" s="807">
        <v>226.259078125</v>
      </c>
      <c r="Q87" s="807">
        <v>245.43739062500001</v>
      </c>
      <c r="R87" s="807">
        <v>283.22565624999999</v>
      </c>
      <c r="S87" s="807">
        <v>303.32781249999999</v>
      </c>
      <c r="T87" s="807">
        <v>289.98621874999998</v>
      </c>
      <c r="U87" s="807">
        <v>288.22837500000003</v>
      </c>
      <c r="V87" s="807">
        <v>281.95362499999999</v>
      </c>
      <c r="W87" s="807">
        <v>258.98667187500001</v>
      </c>
      <c r="X87" s="807">
        <v>235.93870312499999</v>
      </c>
      <c r="Y87" s="807">
        <v>247.47584375</v>
      </c>
      <c r="Z87" s="807">
        <v>274.95515625000002</v>
      </c>
      <c r="AA87" s="807">
        <v>317.93493749999999</v>
      </c>
      <c r="AB87" s="807">
        <v>351.67706249999998</v>
      </c>
    </row>
    <row r="88" spans="1:28" s="14" customFormat="1" ht="26" customHeight="1" x14ac:dyDescent="0.25">
      <c r="A88" s="950" t="s">
        <v>4405</v>
      </c>
      <c r="B88" s="950"/>
      <c r="C88" s="950"/>
      <c r="D88" s="950"/>
      <c r="E88" s="950"/>
      <c r="F88" s="950"/>
      <c r="G88" s="950"/>
      <c r="H88" s="950"/>
      <c r="I88" s="950"/>
      <c r="J88" s="950"/>
      <c r="K88" s="950"/>
      <c r="L88" s="808"/>
      <c r="M88" s="808"/>
      <c r="N88" s="808"/>
      <c r="O88" s="808"/>
      <c r="P88" s="808"/>
      <c r="Q88" s="808"/>
      <c r="R88" s="808"/>
      <c r="S88" s="808"/>
      <c r="T88" s="808"/>
      <c r="U88" s="808"/>
      <c r="V88" s="808"/>
      <c r="W88" s="808"/>
      <c r="X88" s="808"/>
      <c r="Y88" s="808"/>
      <c r="Z88" s="808"/>
      <c r="AA88" s="808"/>
      <c r="AB88" s="808"/>
    </row>
    <row r="89" spans="1:28" s="14" customFormat="1" ht="25.4" customHeight="1" x14ac:dyDescent="0.25">
      <c r="A89" s="39" t="str">
        <f>Index!A13</f>
        <v>Table 2f     Palau share of GDP(P) production by industry, current prices, FY2000-FY2025</v>
      </c>
    </row>
    <row r="90" spans="1:28" ht="20.25" customHeight="1" x14ac:dyDescent="0.25">
      <c r="A90" s="32"/>
      <c r="B90" s="52"/>
      <c r="C90" s="24" t="str">
        <f t="shared" ref="C90:X90" si="28">C2</f>
        <v>FY00</v>
      </c>
      <c r="D90" s="24" t="str">
        <f t="shared" si="28"/>
        <v>FY01</v>
      </c>
      <c r="E90" s="24" t="str">
        <f t="shared" si="28"/>
        <v>FY02</v>
      </c>
      <c r="F90" s="24" t="str">
        <f t="shared" si="28"/>
        <v>FY03</v>
      </c>
      <c r="G90" s="24" t="str">
        <f t="shared" si="28"/>
        <v>FY04</v>
      </c>
      <c r="H90" s="24" t="str">
        <f t="shared" si="28"/>
        <v>FY05</v>
      </c>
      <c r="I90" s="24" t="str">
        <f t="shared" si="28"/>
        <v>FY06</v>
      </c>
      <c r="J90" s="24" t="str">
        <f t="shared" si="28"/>
        <v>FY07</v>
      </c>
      <c r="K90" s="24" t="str">
        <f t="shared" si="28"/>
        <v>FY08</v>
      </c>
      <c r="L90" s="24" t="str">
        <f t="shared" si="28"/>
        <v>FY09</v>
      </c>
      <c r="M90" s="24" t="str">
        <f t="shared" si="28"/>
        <v>FY10</v>
      </c>
      <c r="N90" s="24" t="str">
        <f t="shared" si="28"/>
        <v>FY11</v>
      </c>
      <c r="O90" s="24" t="str">
        <f t="shared" si="28"/>
        <v>FY12</v>
      </c>
      <c r="P90" s="24" t="str">
        <f t="shared" si="28"/>
        <v>FY13</v>
      </c>
      <c r="Q90" s="24" t="str">
        <f t="shared" si="28"/>
        <v>FY14</v>
      </c>
      <c r="R90" s="24" t="str">
        <f t="shared" si="28"/>
        <v>FY15</v>
      </c>
      <c r="S90" s="24" t="str">
        <f t="shared" si="28"/>
        <v>FY16</v>
      </c>
      <c r="T90" s="24" t="str">
        <f t="shared" si="28"/>
        <v>FY17</v>
      </c>
      <c r="U90" s="24" t="str">
        <f t="shared" si="28"/>
        <v>FY18</v>
      </c>
      <c r="V90" s="24" t="str">
        <f t="shared" si="28"/>
        <v>FY19</v>
      </c>
      <c r="W90" s="24" t="str">
        <f t="shared" si="28"/>
        <v>FY20</v>
      </c>
      <c r="X90" s="24" t="str">
        <f t="shared" si="28"/>
        <v>FY21</v>
      </c>
      <c r="Y90" s="24" t="s">
        <v>4403</v>
      </c>
      <c r="Z90" s="24" t="s">
        <v>4404</v>
      </c>
      <c r="AA90" s="24" t="s">
        <v>4406</v>
      </c>
      <c r="AB90" s="24" t="s">
        <v>4407</v>
      </c>
    </row>
    <row r="91" spans="1:28" ht="20.25" customHeight="1" x14ac:dyDescent="0.25">
      <c r="A91" s="151" t="s">
        <v>320</v>
      </c>
      <c r="B91" s="677" t="s">
        <v>321</v>
      </c>
      <c r="C91" s="80">
        <f t="shared" ref="C91:T91" si="29">IF(C62/C$87&lt;&gt;0,C62/C$87,"~")</f>
        <v>1.5636476291307728E-2</v>
      </c>
      <c r="D91" s="80">
        <f t="shared" si="29"/>
        <v>1.5070500296041857E-2</v>
      </c>
      <c r="E91" s="80">
        <f t="shared" si="29"/>
        <v>1.7194482753387121E-2</v>
      </c>
      <c r="F91" s="80">
        <f t="shared" si="29"/>
        <v>1.7523496499972552E-2</v>
      </c>
      <c r="G91" s="80">
        <f t="shared" si="29"/>
        <v>1.626112041862984E-2</v>
      </c>
      <c r="H91" s="80">
        <f t="shared" si="29"/>
        <v>1.5534476926201194E-2</v>
      </c>
      <c r="I91" s="80">
        <f t="shared" si="29"/>
        <v>1.5683010584050319E-2</v>
      </c>
      <c r="J91" s="80">
        <f t="shared" si="29"/>
        <v>1.4737981160710848E-2</v>
      </c>
      <c r="K91" s="80">
        <f t="shared" si="29"/>
        <v>1.6971799623033232E-2</v>
      </c>
      <c r="L91" s="80">
        <f t="shared" si="29"/>
        <v>1.9363463534315711E-2</v>
      </c>
      <c r="M91" s="80">
        <f t="shared" si="29"/>
        <v>1.8945904975127457E-2</v>
      </c>
      <c r="N91" s="80">
        <f t="shared" si="29"/>
        <v>1.8838182346183563E-2</v>
      </c>
      <c r="O91" s="80">
        <f t="shared" si="29"/>
        <v>1.7069124736449611E-2</v>
      </c>
      <c r="P91" s="80">
        <f t="shared" si="29"/>
        <v>1.8049049188703131E-2</v>
      </c>
      <c r="Q91" s="80">
        <f t="shared" si="29"/>
        <v>1.6745224867365297E-2</v>
      </c>
      <c r="R91" s="80">
        <f t="shared" si="29"/>
        <v>1.4218663610321321E-2</v>
      </c>
      <c r="S91" s="80">
        <f t="shared" si="29"/>
        <v>1.4391179896131354E-2</v>
      </c>
      <c r="T91" s="80">
        <f t="shared" si="29"/>
        <v>1.5446334451346232E-2</v>
      </c>
      <c r="U91" s="80">
        <f t="shared" ref="U91:V91" si="30">IF(U62/U$87&lt;&gt;0,U62/U$87,"~")</f>
        <v>1.5860697024321423E-2</v>
      </c>
      <c r="V91" s="80">
        <f t="shared" si="30"/>
        <v>1.5667849397551638E-2</v>
      </c>
      <c r="W91" s="80">
        <f t="shared" ref="W91:X91" si="31">IF(W62/W$87&lt;&gt;0,W62/W$87,"~")</f>
        <v>1.6409658387946724E-2</v>
      </c>
      <c r="X91" s="80">
        <f t="shared" si="31"/>
        <v>1.7018654937984753E-2</v>
      </c>
      <c r="Y91" s="80">
        <f t="shared" ref="Y91:Z91" si="32">IF(Y62/Y$87&lt;&gt;0,Y62/Y$87,"~")</f>
        <v>1.658085205159544E-2</v>
      </c>
      <c r="Z91" s="80">
        <f t="shared" si="32"/>
        <v>1.4008368303524494E-2</v>
      </c>
      <c r="AA91" s="80">
        <f t="shared" ref="AA91:AB91" si="33">IF(AA62/AA$87&lt;&gt;0,AA62/AA$87,"~")</f>
        <v>1.2401977598502367E-2</v>
      </c>
      <c r="AB91" s="80">
        <f t="shared" si="33"/>
        <v>1.108043786575859E-2</v>
      </c>
    </row>
    <row r="92" spans="1:28" x14ac:dyDescent="0.25">
      <c r="A92" s="151" t="s">
        <v>322</v>
      </c>
      <c r="B92" s="677" t="s">
        <v>323</v>
      </c>
      <c r="C92" s="80">
        <f t="shared" ref="C92:T92" si="34">IF(C63/C$87&lt;&gt;0,C63/C$87,"~")</f>
        <v>2.3264589183902024E-2</v>
      </c>
      <c r="D92" s="80">
        <f t="shared" si="34"/>
        <v>2.180329363471786E-2</v>
      </c>
      <c r="E92" s="80">
        <f t="shared" si="34"/>
        <v>2.1063363097916891E-2</v>
      </c>
      <c r="F92" s="80">
        <f t="shared" si="34"/>
        <v>2.1052024501051366E-2</v>
      </c>
      <c r="G92" s="80">
        <f t="shared" si="34"/>
        <v>2.2678634330130079E-2</v>
      </c>
      <c r="H92" s="80">
        <f t="shared" si="34"/>
        <v>2.6469654773119061E-2</v>
      </c>
      <c r="I92" s="80">
        <f t="shared" si="34"/>
        <v>3.2250562601952019E-2</v>
      </c>
      <c r="J92" s="80">
        <f t="shared" si="34"/>
        <v>2.6143578116177905E-2</v>
      </c>
      <c r="K92" s="80">
        <f t="shared" si="34"/>
        <v>2.5713315329380031E-2</v>
      </c>
      <c r="L92" s="80">
        <f t="shared" si="34"/>
        <v>2.2972012165486267E-2</v>
      </c>
      <c r="M92" s="80">
        <f t="shared" si="34"/>
        <v>2.1832809292927611E-2</v>
      </c>
      <c r="N92" s="80">
        <f t="shared" si="34"/>
        <v>2.1123372351554853E-2</v>
      </c>
      <c r="O92" s="80">
        <f t="shared" si="34"/>
        <v>2.1425871132092236E-2</v>
      </c>
      <c r="P92" s="80">
        <f t="shared" si="34"/>
        <v>2.1699129337420922E-2</v>
      </c>
      <c r="Q92" s="80">
        <f t="shared" si="34"/>
        <v>1.8564199290132099E-2</v>
      </c>
      <c r="R92" s="80">
        <f t="shared" si="34"/>
        <v>1.6117369448455467E-2</v>
      </c>
      <c r="S92" s="80">
        <f t="shared" si="34"/>
        <v>1.6290482579181555E-2</v>
      </c>
      <c r="T92" s="80">
        <f t="shared" si="34"/>
        <v>1.9319580542566734E-2</v>
      </c>
      <c r="U92" s="80">
        <f t="shared" ref="U92:V92" si="35">IF(U63/U$87&lt;&gt;0,U63/U$87,"~")</f>
        <v>1.8725338295110604E-2</v>
      </c>
      <c r="V92" s="80">
        <f t="shared" si="35"/>
        <v>1.8232736439591796E-2</v>
      </c>
      <c r="W92" s="80">
        <f t="shared" ref="W92:X92" si="36">IF(W63/W$87&lt;&gt;0,W63/W$87,"~")</f>
        <v>1.668933539473285E-2</v>
      </c>
      <c r="X92" s="80">
        <f t="shared" si="36"/>
        <v>1.7147121791167026E-2</v>
      </c>
      <c r="Y92" s="80">
        <f t="shared" ref="Y92:Z92" si="37">IF(Y63/Y$87&lt;&gt;0,Y63/Y$87,"~")</f>
        <v>1.6480559158425438E-2</v>
      </c>
      <c r="Z92" s="80">
        <f t="shared" si="37"/>
        <v>1.6630096427656098E-2</v>
      </c>
      <c r="AA92" s="80">
        <f t="shared" ref="AA92:AB92" si="38">IF(AA63/AA$87&lt;&gt;0,AA63/AA$87,"~")</f>
        <v>1.5241600814455159E-2</v>
      </c>
      <c r="AB92" s="80">
        <f t="shared" si="38"/>
        <v>1.4976664048853059E-2</v>
      </c>
    </row>
    <row r="93" spans="1:28" x14ac:dyDescent="0.25">
      <c r="A93" s="151" t="s">
        <v>324</v>
      </c>
      <c r="B93" s="677" t="s">
        <v>325</v>
      </c>
      <c r="C93" s="80">
        <f t="shared" ref="C93:T93" si="39">IF(C64/C$87&lt;&gt;0,C64/C$87,"~")</f>
        <v>9.4632608425257725E-3</v>
      </c>
      <c r="D93" s="80">
        <f t="shared" si="39"/>
        <v>9.0255636089197865E-3</v>
      </c>
      <c r="E93" s="80">
        <f t="shared" si="39"/>
        <v>7.9155752740544972E-3</v>
      </c>
      <c r="F93" s="80">
        <f t="shared" si="39"/>
        <v>4.8429779230437734E-3</v>
      </c>
      <c r="G93" s="80">
        <f t="shared" si="39"/>
        <v>5.0897477317266918E-3</v>
      </c>
      <c r="H93" s="80">
        <f t="shared" si="39"/>
        <v>6.426854857876395E-3</v>
      </c>
      <c r="I93" s="80">
        <f t="shared" si="39"/>
        <v>6.3553652696807898E-3</v>
      </c>
      <c r="J93" s="80">
        <f t="shared" si="39"/>
        <v>5.2778206960196481E-3</v>
      </c>
      <c r="K93" s="80">
        <f t="shared" si="39"/>
        <v>5.8311954767206421E-3</v>
      </c>
      <c r="L93" s="80">
        <f t="shared" si="39"/>
        <v>4.678924255415785E-3</v>
      </c>
      <c r="M93" s="80">
        <f t="shared" si="39"/>
        <v>3.4328845791803848E-3</v>
      </c>
      <c r="N93" s="80">
        <f t="shared" si="39"/>
        <v>3.0719208005987597E-3</v>
      </c>
      <c r="O93" s="80">
        <f t="shared" si="39"/>
        <v>3.3037758818623975E-3</v>
      </c>
      <c r="P93" s="80">
        <f t="shared" si="39"/>
        <v>2.3540926228201755E-3</v>
      </c>
      <c r="Q93" s="80">
        <f t="shared" si="39"/>
        <v>2.9064236297565195E-3</v>
      </c>
      <c r="R93" s="80">
        <f t="shared" si="39"/>
        <v>3.9013357357996679E-3</v>
      </c>
      <c r="S93" s="80">
        <f t="shared" si="39"/>
        <v>4.1556224559547274E-3</v>
      </c>
      <c r="T93" s="80">
        <f t="shared" si="39"/>
        <v>5.4055715699959459E-3</v>
      </c>
      <c r="U93" s="80">
        <f t="shared" ref="U93:V93" si="40">IF(U64/U$87&lt;&gt;0,U64/U$87,"~")</f>
        <v>4.6920114982064998E-3</v>
      </c>
      <c r="V93" s="80">
        <f t="shared" si="40"/>
        <v>5.3932092119592804E-3</v>
      </c>
      <c r="W93" s="80">
        <f t="shared" ref="W93:X93" si="41">IF(W64/W$87&lt;&gt;0,W64/W$87,"~")</f>
        <v>5.1091694314988568E-3</v>
      </c>
      <c r="X93" s="80">
        <f t="shared" si="41"/>
        <v>6.3720510125544394E-3</v>
      </c>
      <c r="Y93" s="80">
        <f t="shared" ref="Y93:Z93" si="42">IF(Y64/Y$87&lt;&gt;0,Y64/Y$87,"~")</f>
        <v>6.9785703595186752E-3</v>
      </c>
      <c r="Z93" s="80">
        <f t="shared" si="42"/>
        <v>4.6016652466907958E-3</v>
      </c>
      <c r="AA93" s="80">
        <f t="shared" ref="AA93:AB93" si="43">IF(AA64/AA$87&lt;&gt;0,AA64/AA$87,"~")</f>
        <v>3.4059868055502313E-3</v>
      </c>
      <c r="AB93" s="80">
        <f t="shared" si="43"/>
        <v>4.8301708000086374E-3</v>
      </c>
    </row>
    <row r="94" spans="1:28" x14ac:dyDescent="0.25">
      <c r="A94" s="151" t="s">
        <v>326</v>
      </c>
      <c r="B94" s="677" t="s">
        <v>327</v>
      </c>
      <c r="C94" s="80">
        <f t="shared" ref="C94:T94" si="44">IF(C65/C$87&lt;&gt;0,C65/C$87,"~")</f>
        <v>2.7406480665292922E-2</v>
      </c>
      <c r="D94" s="80">
        <f t="shared" si="44"/>
        <v>3.2902820756601066E-2</v>
      </c>
      <c r="E94" s="80">
        <f t="shared" si="44"/>
        <v>4.5883448418659045E-2</v>
      </c>
      <c r="F94" s="80">
        <f t="shared" si="44"/>
        <v>1.8832800400531684E-2</v>
      </c>
      <c r="G94" s="80">
        <f t="shared" si="44"/>
        <v>8.6886679362836016E-3</v>
      </c>
      <c r="H94" s="80">
        <f t="shared" si="44"/>
        <v>8.2181627460401353E-3</v>
      </c>
      <c r="I94" s="80">
        <f t="shared" si="44"/>
        <v>7.622538404027851E-3</v>
      </c>
      <c r="J94" s="80">
        <f t="shared" si="44"/>
        <v>7.3454475471083861E-3</v>
      </c>
      <c r="K94" s="80">
        <f t="shared" si="44"/>
        <v>9.1545933767923429E-3</v>
      </c>
      <c r="L94" s="80">
        <f t="shared" si="44"/>
        <v>8.6855598787271664E-3</v>
      </c>
      <c r="M94" s="80">
        <f t="shared" si="44"/>
        <v>8.109710919272187E-3</v>
      </c>
      <c r="N94" s="80">
        <f t="shared" si="44"/>
        <v>8.663236058051851E-3</v>
      </c>
      <c r="O94" s="80">
        <f t="shared" si="44"/>
        <v>9.7432528755544891E-3</v>
      </c>
      <c r="P94" s="80">
        <f t="shared" si="44"/>
        <v>1.0285310073193887E-2</v>
      </c>
      <c r="Q94" s="80">
        <f t="shared" si="44"/>
        <v>9.9561653102340966E-3</v>
      </c>
      <c r="R94" s="80">
        <f t="shared" si="44"/>
        <v>9.4183170709949589E-3</v>
      </c>
      <c r="S94" s="80">
        <f t="shared" si="44"/>
        <v>9.3111147477100385E-3</v>
      </c>
      <c r="T94" s="80">
        <f t="shared" si="44"/>
        <v>9.7776139267501845E-3</v>
      </c>
      <c r="U94" s="80">
        <f t="shared" ref="U94:V94" si="45">IF(U65/U$87&lt;&gt;0,U65/U$87,"~")</f>
        <v>1.0135452316836864E-2</v>
      </c>
      <c r="V94" s="80">
        <f t="shared" si="45"/>
        <v>1.0371667843260129E-2</v>
      </c>
      <c r="W94" s="80">
        <f t="shared" ref="W94:X94" si="46">IF(W65/W$87&lt;&gt;0,W65/W$87,"~")</f>
        <v>1.0287541680625817E-2</v>
      </c>
      <c r="X94" s="80">
        <f t="shared" si="46"/>
        <v>1.0393550062691735E-2</v>
      </c>
      <c r="Y94" s="80">
        <f t="shared" ref="Y94:Z94" si="47">IF(Y65/Y$87&lt;&gt;0,Y65/Y$87,"~")</f>
        <v>1.0787622682428475E-2</v>
      </c>
      <c r="Z94" s="80">
        <f t="shared" si="47"/>
        <v>1.1473454762225431E-2</v>
      </c>
      <c r="AA94" s="80">
        <f t="shared" ref="AA94:AB94" si="48">IF(AA65/AA$87&lt;&gt;0,AA65/AA$87,"~")</f>
        <v>1.2250089518118783E-2</v>
      </c>
      <c r="AB94" s="80">
        <f t="shared" si="48"/>
        <v>1.1664243456310149E-2</v>
      </c>
    </row>
    <row r="95" spans="1:28" x14ac:dyDescent="0.25">
      <c r="A95" s="151" t="s">
        <v>328</v>
      </c>
      <c r="B95" s="152" t="s">
        <v>329</v>
      </c>
      <c r="C95" s="80">
        <f t="shared" ref="C95:T95" si="49">IF(C66/C$87&lt;&gt;0,C66/C$87,"~")</f>
        <v>2.1236468946481291E-2</v>
      </c>
      <c r="D95" s="80">
        <f t="shared" si="49"/>
        <v>2.3953575080272321E-2</v>
      </c>
      <c r="E95" s="80">
        <f t="shared" si="49"/>
        <v>1.697552931501049E-2</v>
      </c>
      <c r="F95" s="80">
        <f t="shared" si="49"/>
        <v>1.681325393478254E-2</v>
      </c>
      <c r="G95" s="80">
        <f t="shared" si="49"/>
        <v>1.280704686002262E-2</v>
      </c>
      <c r="H95" s="80">
        <f t="shared" si="49"/>
        <v>6.7317684564763792E-3</v>
      </c>
      <c r="I95" s="80">
        <f t="shared" si="49"/>
        <v>7.3492134074300904E-5</v>
      </c>
      <c r="J95" s="80">
        <f t="shared" si="49"/>
        <v>8.1208929351629395E-3</v>
      </c>
      <c r="K95" s="80">
        <f t="shared" si="49"/>
        <v>6.7216805551259928E-3</v>
      </c>
      <c r="L95" s="80">
        <f t="shared" si="49"/>
        <v>2.5711058558606361E-2</v>
      </c>
      <c r="M95" s="80">
        <f t="shared" si="49"/>
        <v>3.0603289196966137E-2</v>
      </c>
      <c r="N95" s="80">
        <f t="shared" si="49"/>
        <v>1.5903050312922096E-2</v>
      </c>
      <c r="O95" s="80">
        <f t="shared" si="49"/>
        <v>1.7461016451752815E-2</v>
      </c>
      <c r="P95" s="80">
        <f t="shared" si="49"/>
        <v>2.4340297965254293E-2</v>
      </c>
      <c r="Q95" s="80">
        <f t="shared" si="49"/>
        <v>2.1308823078161544E-2</v>
      </c>
      <c r="R95" s="80">
        <f t="shared" si="49"/>
        <v>1.1385031291579452E-2</v>
      </c>
      <c r="S95" s="80">
        <f t="shared" si="49"/>
        <v>2.8293946241123205E-2</v>
      </c>
      <c r="T95" s="80">
        <f t="shared" si="49"/>
        <v>1.7167312988688364E-2</v>
      </c>
      <c r="U95" s="80">
        <f t="shared" ref="U95:V95" si="50">IF(U66/U$87&lt;&gt;0,U66/U$87,"~")</f>
        <v>1.7762294111288487E-2</v>
      </c>
      <c r="V95" s="80">
        <f t="shared" si="50"/>
        <v>1.9178519605839436E-2</v>
      </c>
      <c r="W95" s="80">
        <f t="shared" ref="W95:X95" si="51">IF(W66/W$87&lt;&gt;0,W66/W$87,"~")</f>
        <v>3.2436439326903099E-2</v>
      </c>
      <c r="X95" s="80">
        <f t="shared" si="51"/>
        <v>1.6202809553553934E-2</v>
      </c>
      <c r="Y95" s="80">
        <f t="shared" ref="Y95:Z95" si="52">IF(Y66/Y$87&lt;&gt;0,Y66/Y$87,"~")</f>
        <v>3.9182848906844064E-2</v>
      </c>
      <c r="Z95" s="80">
        <f t="shared" si="52"/>
        <v>3.1158422566634446E-2</v>
      </c>
      <c r="AA95" s="80">
        <f t="shared" ref="AA95:AB95" si="53">IF(AA66/AA$87&lt;&gt;0,AA66/AA$87,"~")</f>
        <v>4.4446046989960013E-2</v>
      </c>
      <c r="AB95" s="80">
        <f t="shared" si="53"/>
        <v>4.3140214264400602E-2</v>
      </c>
    </row>
    <row r="96" spans="1:28" x14ac:dyDescent="0.25">
      <c r="A96" s="151" t="s">
        <v>330</v>
      </c>
      <c r="B96" s="677" t="s">
        <v>331</v>
      </c>
      <c r="C96" s="80">
        <f t="shared" ref="C96:T96" si="54">IF(C67/C$87&lt;&gt;0,C67/C$87,"~")</f>
        <v>6.4695461868910422E-3</v>
      </c>
      <c r="D96" s="80">
        <f t="shared" si="54"/>
        <v>6.1655106910700795E-3</v>
      </c>
      <c r="E96" s="80">
        <f t="shared" si="54"/>
        <v>6.1873682007737183E-3</v>
      </c>
      <c r="F96" s="80">
        <f t="shared" si="54"/>
        <v>6.7566052738626025E-3</v>
      </c>
      <c r="G96" s="80">
        <f t="shared" si="54"/>
        <v>6.174497626441843E-3</v>
      </c>
      <c r="H96" s="80">
        <f t="shared" si="54"/>
        <v>5.5581922120705868E-3</v>
      </c>
      <c r="I96" s="80">
        <f t="shared" si="54"/>
        <v>5.5901210643559953E-3</v>
      </c>
      <c r="J96" s="80">
        <f t="shared" si="54"/>
        <v>5.640928577088266E-3</v>
      </c>
      <c r="K96" s="80">
        <f t="shared" si="54"/>
        <v>5.9795219586163927E-3</v>
      </c>
      <c r="L96" s="80">
        <f t="shared" si="54"/>
        <v>6.1377817725699266E-3</v>
      </c>
      <c r="M96" s="80">
        <f t="shared" si="54"/>
        <v>5.7646765138727601E-3</v>
      </c>
      <c r="N96" s="80">
        <f t="shared" si="54"/>
        <v>5.3417406736437616E-3</v>
      </c>
      <c r="O96" s="80">
        <f t="shared" si="54"/>
        <v>4.829653820810016E-3</v>
      </c>
      <c r="P96" s="80">
        <f t="shared" si="54"/>
        <v>6.9278696845796453E-3</v>
      </c>
      <c r="Q96" s="80">
        <f t="shared" si="54"/>
        <v>5.0183254036655096E-3</v>
      </c>
      <c r="R96" s="80">
        <f t="shared" si="54"/>
        <v>9.5542269478477906E-3</v>
      </c>
      <c r="S96" s="80">
        <f t="shared" si="54"/>
        <v>1.1874905185860181E-2</v>
      </c>
      <c r="T96" s="80">
        <f t="shared" si="54"/>
        <v>7.9373148282154363E-3</v>
      </c>
      <c r="U96" s="80">
        <f t="shared" ref="U96:V96" si="55">IF(U67/U$87&lt;&gt;0,U67/U$87,"~")</f>
        <v>1.2167237577613151E-2</v>
      </c>
      <c r="V96" s="80">
        <f t="shared" si="55"/>
        <v>7.6426255090597797E-3</v>
      </c>
      <c r="W96" s="80">
        <f t="shared" ref="W96:X96" si="56">IF(W67/W$87&lt;&gt;0,W67/W$87,"~")</f>
        <v>1.08433418041481E-2</v>
      </c>
      <c r="X96" s="80">
        <f t="shared" si="56"/>
        <v>4.5027036534317014E-3</v>
      </c>
      <c r="Y96" s="80">
        <f t="shared" ref="Y96:Z96" si="57">IF(Y67/Y$87&lt;&gt;0,Y67/Y$87,"~")</f>
        <v>-2.9519971022739975E-3</v>
      </c>
      <c r="Z96" s="80">
        <f t="shared" si="57"/>
        <v>1.3710327870226566E-3</v>
      </c>
      <c r="AA96" s="80">
        <f t="shared" ref="AA96:AB96" si="58">IF(AA67/AA$87&lt;&gt;0,AA67/AA$87,"~")</f>
        <v>5.7864042489579734E-3</v>
      </c>
      <c r="AB96" s="80">
        <f t="shared" si="58"/>
        <v>1.2243311701715692E-2</v>
      </c>
    </row>
    <row r="97" spans="1:28" x14ac:dyDescent="0.25">
      <c r="A97" s="151" t="s">
        <v>332</v>
      </c>
      <c r="B97" s="677" t="s">
        <v>333</v>
      </c>
      <c r="C97" s="80">
        <f t="shared" ref="C97:T97" si="59">IF(C68/C$87&lt;&gt;0,C68/C$87,"~")</f>
        <v>8.0578427022358262E-2</v>
      </c>
      <c r="D97" s="80">
        <f t="shared" si="59"/>
        <v>0.10844791848569248</v>
      </c>
      <c r="E97" s="80">
        <f t="shared" si="59"/>
        <v>0.13720127149720848</v>
      </c>
      <c r="F97" s="80">
        <f t="shared" si="59"/>
        <v>0.12793061022602209</v>
      </c>
      <c r="G97" s="80">
        <f t="shared" si="59"/>
        <v>0.11882604388377679</v>
      </c>
      <c r="H97" s="80">
        <f t="shared" si="59"/>
        <v>0.11095605368621203</v>
      </c>
      <c r="I97" s="80">
        <f t="shared" si="59"/>
        <v>9.7548466652202862E-2</v>
      </c>
      <c r="J97" s="80">
        <f t="shared" si="59"/>
        <v>8.4325430593135187E-2</v>
      </c>
      <c r="K97" s="80">
        <f t="shared" si="59"/>
        <v>6.2375049591594477E-2</v>
      </c>
      <c r="L97" s="80">
        <f t="shared" si="59"/>
        <v>4.5238093974773387E-2</v>
      </c>
      <c r="M97" s="80">
        <f t="shared" si="59"/>
        <v>5.1863361383424282E-2</v>
      </c>
      <c r="N97" s="80">
        <f t="shared" si="59"/>
        <v>5.3939851754402898E-2</v>
      </c>
      <c r="O97" s="80">
        <f t="shared" si="59"/>
        <v>4.6148343992635926E-2</v>
      </c>
      <c r="P97" s="80">
        <f t="shared" si="59"/>
        <v>3.4551799061101209E-2</v>
      </c>
      <c r="Q97" s="80">
        <f t="shared" si="59"/>
        <v>3.6966160317234674E-2</v>
      </c>
      <c r="R97" s="80">
        <f t="shared" si="59"/>
        <v>4.6155803769984204E-2</v>
      </c>
      <c r="S97" s="80">
        <f t="shared" si="59"/>
        <v>4.7465027265262728E-2</v>
      </c>
      <c r="T97" s="80">
        <f t="shared" si="59"/>
        <v>4.0990549092904095E-2</v>
      </c>
      <c r="U97" s="80">
        <f t="shared" ref="U97:V97" si="60">IF(U68/U$87&lt;&gt;0,U68/U$87,"~")</f>
        <v>4.4895399107348466E-2</v>
      </c>
      <c r="V97" s="80">
        <f t="shared" si="60"/>
        <v>6.9816286554659476E-2</v>
      </c>
      <c r="W97" s="80">
        <f t="shared" ref="W97:X97" si="61">IF(W68/W$87&lt;&gt;0,W68/W$87,"~")</f>
        <v>6.8529437476482116E-2</v>
      </c>
      <c r="X97" s="80">
        <f t="shared" si="61"/>
        <v>7.9466970598891642E-2</v>
      </c>
      <c r="Y97" s="80">
        <f t="shared" ref="Y97:Z97" si="62">IF(Y68/Y$87&lt;&gt;0,Y68/Y$87,"~")</f>
        <v>6.8161679479575465E-2</v>
      </c>
      <c r="Z97" s="80">
        <f t="shared" si="62"/>
        <v>5.2726197396961889E-2</v>
      </c>
      <c r="AA97" s="80">
        <f t="shared" ref="AA97:AB97" si="63">IF(AA68/AA$87&lt;&gt;0,AA68/AA$87,"~")</f>
        <v>6.6226938088158369E-2</v>
      </c>
      <c r="AB97" s="80">
        <f t="shared" si="63"/>
        <v>6.6466879548406715E-2</v>
      </c>
    </row>
    <row r="98" spans="1:28" x14ac:dyDescent="0.25">
      <c r="A98" s="151" t="s">
        <v>334</v>
      </c>
      <c r="B98" s="677" t="s">
        <v>335</v>
      </c>
      <c r="C98" s="80">
        <f t="shared" ref="C98:T98" si="64">IF(C69/C$87&lt;&gt;0,C69/C$87,"~")</f>
        <v>0.13245377121314905</v>
      </c>
      <c r="D98" s="80">
        <f t="shared" si="64"/>
        <v>0.12902181096477897</v>
      </c>
      <c r="E98" s="80">
        <f t="shared" si="64"/>
        <v>0.11589801855806112</v>
      </c>
      <c r="F98" s="80">
        <f t="shared" si="64"/>
        <v>0.12519440525310921</v>
      </c>
      <c r="G98" s="80">
        <f t="shared" si="64"/>
        <v>0.12188519800219887</v>
      </c>
      <c r="H98" s="80">
        <f t="shared" si="64"/>
        <v>0.12147373578719756</v>
      </c>
      <c r="I98" s="80">
        <f t="shared" si="64"/>
        <v>0.11387685346189905</v>
      </c>
      <c r="J98" s="80">
        <f t="shared" si="64"/>
        <v>0.12255522127930298</v>
      </c>
      <c r="K98" s="80">
        <f t="shared" si="64"/>
        <v>0.1334145475009369</v>
      </c>
      <c r="L98" s="80">
        <f t="shared" si="64"/>
        <v>0.1261010486683122</v>
      </c>
      <c r="M98" s="80">
        <f t="shared" si="64"/>
        <v>0.1200017308573242</v>
      </c>
      <c r="N98" s="80">
        <f t="shared" si="64"/>
        <v>0.12483343326270092</v>
      </c>
      <c r="O98" s="80">
        <f t="shared" si="64"/>
        <v>0.1403744149403065</v>
      </c>
      <c r="P98" s="80">
        <f t="shared" si="64"/>
        <v>0.13901135941990173</v>
      </c>
      <c r="Q98" s="80">
        <f t="shared" si="64"/>
        <v>0.13782925673572685</v>
      </c>
      <c r="R98" s="80">
        <f t="shared" si="64"/>
        <v>0.14799890127362006</v>
      </c>
      <c r="S98" s="80">
        <f t="shared" si="64"/>
        <v>0.14449698088598453</v>
      </c>
      <c r="T98" s="80">
        <f t="shared" si="64"/>
        <v>0.14518849979832016</v>
      </c>
      <c r="U98" s="80">
        <f t="shared" ref="U98:V98" si="65">IF(U69/U$87&lt;&gt;0,U69/U$87,"~")</f>
        <v>0.15213626445088896</v>
      </c>
      <c r="V98" s="80">
        <f t="shared" si="65"/>
        <v>0.14554479593053643</v>
      </c>
      <c r="W98" s="80">
        <f t="shared" ref="W98:X98" si="66">IF(W69/W$87&lt;&gt;0,W69/W$87,"~")</f>
        <v>0.14533690108449718</v>
      </c>
      <c r="X98" s="80">
        <f t="shared" si="66"/>
        <v>0.17537667192028228</v>
      </c>
      <c r="Y98" s="80">
        <f t="shared" ref="Y98:Z98" si="67">IF(Y69/Y$87&lt;&gt;0,Y69/Y$87,"~")</f>
        <v>0.18015056898861467</v>
      </c>
      <c r="Z98" s="80">
        <f t="shared" si="67"/>
        <v>0.15004887160576752</v>
      </c>
      <c r="AA98" s="80">
        <f t="shared" ref="AA98:AB98" si="68">IF(AA69/AA$87&lt;&gt;0,AA69/AA$87,"~")</f>
        <v>0.14349466940857986</v>
      </c>
      <c r="AB98" s="80">
        <f t="shared" si="68"/>
        <v>0.13802816566619269</v>
      </c>
    </row>
    <row r="99" spans="1:28" x14ac:dyDescent="0.25">
      <c r="A99" s="151" t="s">
        <v>336</v>
      </c>
      <c r="B99" s="677" t="s">
        <v>337</v>
      </c>
      <c r="C99" s="80">
        <f t="shared" ref="C99:T99" si="69">IF(C70/C$87&lt;&gt;0,C70/C$87,"~")</f>
        <v>5.424115797300761E-2</v>
      </c>
      <c r="D99" s="80">
        <f t="shared" si="69"/>
        <v>5.5099792613907517E-2</v>
      </c>
      <c r="E99" s="80">
        <f t="shared" si="69"/>
        <v>4.8025061268959328E-2</v>
      </c>
      <c r="F99" s="80">
        <f t="shared" si="69"/>
        <v>4.9669272248831442E-2</v>
      </c>
      <c r="G99" s="80">
        <f t="shared" si="69"/>
        <v>5.3101313844084119E-2</v>
      </c>
      <c r="H99" s="80">
        <f t="shared" si="69"/>
        <v>5.7673372141101992E-2</v>
      </c>
      <c r="I99" s="80">
        <f t="shared" si="69"/>
        <v>5.7654588896595818E-2</v>
      </c>
      <c r="J99" s="80">
        <f t="shared" si="69"/>
        <v>6.1732802520429307E-2</v>
      </c>
      <c r="K99" s="80">
        <f t="shared" si="69"/>
        <v>6.2100073325695927E-2</v>
      </c>
      <c r="L99" s="80">
        <f t="shared" si="69"/>
        <v>6.49007309479189E-2</v>
      </c>
      <c r="M99" s="80">
        <f t="shared" si="69"/>
        <v>6.6429131969329022E-2</v>
      </c>
      <c r="N99" s="80">
        <f t="shared" si="69"/>
        <v>6.7292776727956777E-2</v>
      </c>
      <c r="O99" s="80">
        <f t="shared" si="69"/>
        <v>6.702534340246917E-2</v>
      </c>
      <c r="P99" s="80">
        <f t="shared" si="69"/>
        <v>6.4406790722002102E-2</v>
      </c>
      <c r="Q99" s="80">
        <f t="shared" si="69"/>
        <v>6.9428769480607735E-2</v>
      </c>
      <c r="R99" s="80">
        <f t="shared" si="69"/>
        <v>6.8439424019341472E-2</v>
      </c>
      <c r="S99" s="80">
        <f t="shared" si="69"/>
        <v>6.4058898994384175E-2</v>
      </c>
      <c r="T99" s="80">
        <f t="shared" si="69"/>
        <v>6.398482271625193E-2</v>
      </c>
      <c r="U99" s="80">
        <f t="shared" ref="U99:V99" si="70">IF(U70/U$87&lt;&gt;0,U70/U$87,"~")</f>
        <v>5.5944166805445499E-2</v>
      </c>
      <c r="V99" s="80">
        <f t="shared" si="70"/>
        <v>5.071712743429882E-2</v>
      </c>
      <c r="W99" s="80">
        <f t="shared" ref="W99:X99" si="71">IF(W70/W$87&lt;&gt;0,W70/W$87,"~")</f>
        <v>4.1011023914297708E-2</v>
      </c>
      <c r="X99" s="80">
        <f t="shared" si="71"/>
        <v>1.6123649154239413E-2</v>
      </c>
      <c r="Y99" s="80">
        <f t="shared" ref="Y99:Z99" si="72">IF(Y70/Y$87&lt;&gt;0,Y70/Y$87,"~")</f>
        <v>2.6207452523459674E-2</v>
      </c>
      <c r="Z99" s="80">
        <f t="shared" si="72"/>
        <v>4.7614429881463624E-2</v>
      </c>
      <c r="AA99" s="80">
        <f t="shared" ref="AA99:AB99" si="73">IF(AA70/AA$87&lt;&gt;0,AA70/AA$87,"~")</f>
        <v>6.2047888040772499E-2</v>
      </c>
      <c r="AB99" s="80">
        <f t="shared" si="73"/>
        <v>6.0033042788012365E-2</v>
      </c>
    </row>
    <row r="100" spans="1:28" x14ac:dyDescent="0.25">
      <c r="A100" s="151" t="s">
        <v>338</v>
      </c>
      <c r="B100" s="677" t="s">
        <v>339</v>
      </c>
      <c r="C100" s="80">
        <f t="shared" ref="C100:T100" si="74">IF(C71/C$87&lt;&gt;0,C71/C$87,"~")</f>
        <v>9.2951122792020321E-2</v>
      </c>
      <c r="D100" s="80">
        <f t="shared" si="74"/>
        <v>8.4045932104597917E-2</v>
      </c>
      <c r="E100" s="80">
        <f t="shared" si="74"/>
        <v>8.2387814621497454E-2</v>
      </c>
      <c r="F100" s="80">
        <f t="shared" si="74"/>
        <v>7.7325646603117901E-2</v>
      </c>
      <c r="G100" s="80">
        <f t="shared" si="74"/>
        <v>8.3163801012199709E-2</v>
      </c>
      <c r="H100" s="80">
        <f t="shared" si="74"/>
        <v>9.1507701421551665E-2</v>
      </c>
      <c r="I100" s="80">
        <f t="shared" si="74"/>
        <v>9.0602563337099984E-2</v>
      </c>
      <c r="J100" s="80">
        <f t="shared" si="74"/>
        <v>9.6084402225072973E-2</v>
      </c>
      <c r="K100" s="80">
        <f t="shared" si="74"/>
        <v>0.10226191049979065</v>
      </c>
      <c r="L100" s="80">
        <f t="shared" si="74"/>
        <v>0.10303175718266694</v>
      </c>
      <c r="M100" s="80">
        <f t="shared" si="74"/>
        <v>0.10455434853845355</v>
      </c>
      <c r="N100" s="80">
        <f t="shared" si="74"/>
        <v>0.12189348631586802</v>
      </c>
      <c r="O100" s="80">
        <f t="shared" si="74"/>
        <v>0.12949500539205089</v>
      </c>
      <c r="P100" s="80">
        <f t="shared" si="74"/>
        <v>0.14013474321230621</v>
      </c>
      <c r="Q100" s="80">
        <f t="shared" si="74"/>
        <v>0.14225436056662361</v>
      </c>
      <c r="R100" s="80">
        <f t="shared" si="74"/>
        <v>0.15123625750712688</v>
      </c>
      <c r="S100" s="80">
        <f t="shared" si="74"/>
        <v>0.14418226877068849</v>
      </c>
      <c r="T100" s="80">
        <f t="shared" si="74"/>
        <v>0.13465590067372815</v>
      </c>
      <c r="U100" s="80">
        <f t="shared" ref="U100:V100" si="75">IF(U71/U$87&lt;&gt;0,U71/U$87,"~")</f>
        <v>0.12144446981495143</v>
      </c>
      <c r="V100" s="80">
        <f t="shared" si="75"/>
        <v>0.10052722544354591</v>
      </c>
      <c r="W100" s="80">
        <f t="shared" ref="W100:X100" si="76">IF(W71/W$87&lt;&gt;0,W71/W$87,"~")</f>
        <v>6.6930235973171159E-2</v>
      </c>
      <c r="X100" s="80">
        <f t="shared" si="76"/>
        <v>2.2567788478826963E-2</v>
      </c>
      <c r="Y100" s="80">
        <f t="shared" ref="Y100:Z100" si="77">IF(Y71/Y$87&lt;&gt;0,Y71/Y$87,"~")</f>
        <v>3.6429257868223756E-2</v>
      </c>
      <c r="Z100" s="80">
        <f t="shared" si="77"/>
        <v>5.9920836522773878E-2</v>
      </c>
      <c r="AA100" s="80">
        <f t="shared" ref="AA100:AB100" si="78">IF(AA71/AA$87&lt;&gt;0,AA71/AA$87,"~")</f>
        <v>7.3897047332207713E-2</v>
      </c>
      <c r="AB100" s="80">
        <f t="shared" si="78"/>
        <v>7.3746657311492991E-2</v>
      </c>
    </row>
    <row r="101" spans="1:28" x14ac:dyDescent="0.25">
      <c r="A101" s="151" t="s">
        <v>340</v>
      </c>
      <c r="B101" s="677" t="s">
        <v>341</v>
      </c>
      <c r="C101" s="80">
        <f t="shared" ref="C101:T101" si="79">IF(C72/C$87&lt;&gt;0,C72/C$87,"~")</f>
        <v>4.716149753175175E-2</v>
      </c>
      <c r="D101" s="80">
        <f t="shared" si="79"/>
        <v>3.7800731515414854E-2</v>
      </c>
      <c r="E101" s="80">
        <f t="shared" si="79"/>
        <v>3.8978208802346384E-2</v>
      </c>
      <c r="F101" s="80">
        <f t="shared" si="79"/>
        <v>3.6021034711566542E-2</v>
      </c>
      <c r="G101" s="80">
        <f t="shared" si="79"/>
        <v>3.8408169282445719E-2</v>
      </c>
      <c r="H101" s="80">
        <f t="shared" si="79"/>
        <v>3.3876966740971355E-2</v>
      </c>
      <c r="I101" s="80">
        <f t="shared" si="79"/>
        <v>3.4851201744960827E-2</v>
      </c>
      <c r="J101" s="80">
        <f t="shared" si="79"/>
        <v>3.4923592531658616E-2</v>
      </c>
      <c r="K101" s="80">
        <f t="shared" si="79"/>
        <v>3.7055626343996971E-2</v>
      </c>
      <c r="L101" s="80">
        <f t="shared" si="79"/>
        <v>3.7830831400198231E-2</v>
      </c>
      <c r="M101" s="80">
        <f t="shared" si="79"/>
        <v>3.5384416925758298E-2</v>
      </c>
      <c r="N101" s="80">
        <f t="shared" si="79"/>
        <v>3.5960163869485015E-2</v>
      </c>
      <c r="O101" s="80">
        <f t="shared" si="79"/>
        <v>3.5271315321639435E-2</v>
      </c>
      <c r="P101" s="80">
        <f t="shared" si="79"/>
        <v>3.3190877320461103E-2</v>
      </c>
      <c r="Q101" s="80">
        <f t="shared" si="79"/>
        <v>3.2013080856351281E-2</v>
      </c>
      <c r="R101" s="80">
        <f t="shared" si="79"/>
        <v>3.2135443348451947E-2</v>
      </c>
      <c r="S101" s="80">
        <f t="shared" si="79"/>
        <v>3.7537359024734998E-2</v>
      </c>
      <c r="T101" s="80">
        <f t="shared" si="79"/>
        <v>3.9061692613840814E-2</v>
      </c>
      <c r="U101" s="80">
        <f t="shared" ref="U101:V101" si="80">IF(U72/U$87&lt;&gt;0,U72/U$87,"~")</f>
        <v>3.9226591749944813E-2</v>
      </c>
      <c r="V101" s="80">
        <f t="shared" si="80"/>
        <v>3.4806006439888834E-2</v>
      </c>
      <c r="W101" s="80">
        <f t="shared" ref="W101:X101" si="81">IF(W72/W$87&lt;&gt;0,W72/W$87,"~")</f>
        <v>3.5820489254182783E-2</v>
      </c>
      <c r="X101" s="80">
        <f t="shared" si="81"/>
        <v>3.8435942247181921E-2</v>
      </c>
      <c r="Y101" s="80">
        <f t="shared" ref="Y101:Z101" si="82">IF(Y72/Y$87&lt;&gt;0,Y72/Y$87,"~")</f>
        <v>3.6773045367938059E-2</v>
      </c>
      <c r="Z101" s="80">
        <f t="shared" si="82"/>
        <v>3.103086980661051E-2</v>
      </c>
      <c r="AA101" s="80">
        <f t="shared" ref="AA101:AB101" si="83">IF(AA72/AA$87&lt;&gt;0,AA72/AA$87,"~")</f>
        <v>3.2290684989794489E-2</v>
      </c>
      <c r="AB101" s="80">
        <f t="shared" si="83"/>
        <v>2.9960647934637478E-2</v>
      </c>
    </row>
    <row r="102" spans="1:28" x14ac:dyDescent="0.25">
      <c r="A102" s="151" t="s">
        <v>342</v>
      </c>
      <c r="B102" s="152" t="s">
        <v>343</v>
      </c>
      <c r="C102" s="80">
        <f t="shared" ref="C102:T102" si="84">IF(C73/C$87&lt;&gt;0,C73/C$87,"~")</f>
        <v>8.1900959403587562E-2</v>
      </c>
      <c r="D102" s="80">
        <f t="shared" si="84"/>
        <v>7.5774766581626907E-2</v>
      </c>
      <c r="E102" s="80">
        <f t="shared" si="84"/>
        <v>5.9644490183566247E-2</v>
      </c>
      <c r="F102" s="80">
        <f t="shared" si="84"/>
        <v>6.713993594647015E-2</v>
      </c>
      <c r="G102" s="80">
        <f t="shared" si="84"/>
        <v>5.9311587832640483E-2</v>
      </c>
      <c r="H102" s="80">
        <f t="shared" si="84"/>
        <v>6.05464773778027E-2</v>
      </c>
      <c r="I102" s="80">
        <f t="shared" si="84"/>
        <v>7.8631342012764019E-2</v>
      </c>
      <c r="J102" s="80">
        <f t="shared" si="84"/>
        <v>8.1099997672351043E-2</v>
      </c>
      <c r="K102" s="80">
        <f t="shared" si="84"/>
        <v>6.9236857187354728E-2</v>
      </c>
      <c r="L102" s="80">
        <f t="shared" si="84"/>
        <v>6.0304131850779652E-2</v>
      </c>
      <c r="M102" s="80">
        <f t="shared" si="84"/>
        <v>5.4031039744604645E-2</v>
      </c>
      <c r="N102" s="80">
        <f t="shared" si="84"/>
        <v>4.5089082381002059E-2</v>
      </c>
      <c r="O102" s="80">
        <f t="shared" si="84"/>
        <v>2.624540736046569E-2</v>
      </c>
      <c r="P102" s="80">
        <f t="shared" si="84"/>
        <v>3.3885991435702749E-2</v>
      </c>
      <c r="Q102" s="80">
        <f t="shared" si="84"/>
        <v>3.409716314490336E-2</v>
      </c>
      <c r="R102" s="80">
        <f t="shared" si="84"/>
        <v>3.0249976112245308E-2</v>
      </c>
      <c r="S102" s="80">
        <f t="shared" si="84"/>
        <v>2.7179691757782679E-2</v>
      </c>
      <c r="T102" s="80">
        <f t="shared" si="84"/>
        <v>2.9784837431390872E-2</v>
      </c>
      <c r="U102" s="80">
        <f t="shared" ref="U102:V102" si="85">IF(U73/U$87&lt;&gt;0,U73/U$87,"~")</f>
        <v>3.0863926478439187E-2</v>
      </c>
      <c r="V102" s="80">
        <f t="shared" si="85"/>
        <v>3.2829267772980397E-2</v>
      </c>
      <c r="W102" s="80">
        <f t="shared" ref="W102:X102" si="86">IF(W73/W$87&lt;&gt;0,W73/W$87,"~")</f>
        <v>3.6527745425123527E-2</v>
      </c>
      <c r="X102" s="80">
        <f t="shared" si="86"/>
        <v>3.946247260858339E-2</v>
      </c>
      <c r="Y102" s="80">
        <f t="shared" ref="Y102:Z102" si="87">IF(Y73/Y$87&lt;&gt;0,Y73/Y$87,"~")</f>
        <v>3.3051722567114188E-2</v>
      </c>
      <c r="Z102" s="80">
        <f t="shared" si="87"/>
        <v>3.4334576149633492E-2</v>
      </c>
      <c r="AA102" s="80">
        <f t="shared" ref="AA102:AB102" si="88">IF(AA73/AA$87&lt;&gt;0,AA73/AA$87,"~")</f>
        <v>2.538908652251768E-2</v>
      </c>
      <c r="AB102" s="80">
        <f t="shared" si="88"/>
        <v>3.0812589759639217E-2</v>
      </c>
    </row>
    <row r="103" spans="1:28" x14ac:dyDescent="0.25">
      <c r="A103" s="151" t="s">
        <v>344</v>
      </c>
      <c r="B103" s="677" t="s">
        <v>345</v>
      </c>
      <c r="C103" s="80">
        <f t="shared" ref="C103:T103" si="89">IF(C74/C$87&lt;&gt;0,C74/C$87,"~")</f>
        <v>4.0289376758566156E-2</v>
      </c>
      <c r="D103" s="80">
        <f t="shared" si="89"/>
        <v>4.2201282642265213E-2</v>
      </c>
      <c r="E103" s="80">
        <f t="shared" si="89"/>
        <v>4.0728188293707154E-2</v>
      </c>
      <c r="F103" s="80">
        <f t="shared" si="89"/>
        <v>4.392462229150583E-2</v>
      </c>
      <c r="G103" s="80">
        <f t="shared" si="89"/>
        <v>6.8539062838994205E-2</v>
      </c>
      <c r="H103" s="80">
        <f t="shared" si="89"/>
        <v>9.0184593588521017E-2</v>
      </c>
      <c r="I103" s="80">
        <f t="shared" si="89"/>
        <v>9.6325503057506243E-2</v>
      </c>
      <c r="J103" s="80">
        <f t="shared" si="89"/>
        <v>8.9758109445256681E-2</v>
      </c>
      <c r="K103" s="80">
        <f t="shared" si="89"/>
        <v>8.7200980543767223E-2</v>
      </c>
      <c r="L103" s="80">
        <f t="shared" si="89"/>
        <v>8.941028590590637E-2</v>
      </c>
      <c r="M103" s="80">
        <f t="shared" si="89"/>
        <v>7.9065778767522757E-2</v>
      </c>
      <c r="N103" s="80">
        <f t="shared" si="89"/>
        <v>7.6757072921644631E-2</v>
      </c>
      <c r="O103" s="80">
        <f t="shared" si="89"/>
        <v>6.8824223394187353E-2</v>
      </c>
      <c r="P103" s="80">
        <f t="shared" si="89"/>
        <v>6.9026209998065691E-2</v>
      </c>
      <c r="Q103" s="80">
        <f t="shared" si="89"/>
        <v>6.5972738369567643E-2</v>
      </c>
      <c r="R103" s="80">
        <f t="shared" si="89"/>
        <v>6.6383959963019781E-2</v>
      </c>
      <c r="S103" s="80">
        <f t="shared" si="89"/>
        <v>6.8652693970735049E-2</v>
      </c>
      <c r="T103" s="80">
        <f t="shared" si="89"/>
        <v>7.6850183559369595E-2</v>
      </c>
      <c r="U103" s="80">
        <f t="shared" ref="U103:V103" si="90">IF(U74/U$87&lt;&gt;0,U74/U$87,"~")</f>
        <v>7.7817396155479127E-2</v>
      </c>
      <c r="V103" s="80">
        <f t="shared" si="90"/>
        <v>8.4469828039096848E-2</v>
      </c>
      <c r="W103" s="80">
        <f t="shared" ref="W103:X103" si="91">IF(W74/W$87&lt;&gt;0,W74/W$87,"~")</f>
        <v>9.6114962057350081E-2</v>
      </c>
      <c r="X103" s="80">
        <f t="shared" si="91"/>
        <v>0.10395848478123655</v>
      </c>
      <c r="Y103" s="80">
        <f t="shared" ref="Y103:Z103" si="92">IF(Y74/Y$87&lt;&gt;0,Y74/Y$87,"~")</f>
        <v>9.9419346736745906E-2</v>
      </c>
      <c r="Z103" s="80">
        <f t="shared" si="92"/>
        <v>9.286796341221551E-2</v>
      </c>
      <c r="AA103" s="80">
        <f t="shared" ref="AA103:AB103" si="93">IF(AA74/AA$87&lt;&gt;0,AA74/AA$87,"~")</f>
        <v>8.4508126564416974E-2</v>
      </c>
      <c r="AB103" s="80">
        <f t="shared" si="93"/>
        <v>7.451174132944767E-2</v>
      </c>
    </row>
    <row r="104" spans="1:28" x14ac:dyDescent="0.25">
      <c r="A104" s="151" t="s">
        <v>346</v>
      </c>
      <c r="B104" s="677" t="s">
        <v>347</v>
      </c>
      <c r="C104" s="80">
        <f t="shared" ref="C104:T104" si="94">IF(C75/C$87&lt;&gt;0,C75/C$87,"~")</f>
        <v>2.1324439698400324E-2</v>
      </c>
      <c r="D104" s="80">
        <f t="shared" si="94"/>
        <v>2.0719187931997195E-2</v>
      </c>
      <c r="E104" s="80">
        <f t="shared" si="94"/>
        <v>1.8595911437067729E-2</v>
      </c>
      <c r="F104" s="80">
        <f t="shared" si="94"/>
        <v>1.8707561592284785E-2</v>
      </c>
      <c r="G104" s="80">
        <f t="shared" si="94"/>
        <v>1.6539283505142052E-2</v>
      </c>
      <c r="H104" s="80">
        <f t="shared" si="94"/>
        <v>1.4880142342842299E-2</v>
      </c>
      <c r="I104" s="80">
        <f t="shared" si="94"/>
        <v>1.8820724001982998E-2</v>
      </c>
      <c r="J104" s="80">
        <f t="shared" si="94"/>
        <v>1.6569244776361163E-2</v>
      </c>
      <c r="K104" s="80">
        <f t="shared" si="94"/>
        <v>1.5608980119324403E-2</v>
      </c>
      <c r="L104" s="80">
        <f t="shared" si="94"/>
        <v>1.3647913487517217E-2</v>
      </c>
      <c r="M104" s="80">
        <f t="shared" si="94"/>
        <v>1.5819747943849174E-2</v>
      </c>
      <c r="N104" s="80">
        <f t="shared" si="94"/>
        <v>1.2234074912919743E-2</v>
      </c>
      <c r="O104" s="80">
        <f t="shared" si="94"/>
        <v>1.1651061409621829E-2</v>
      </c>
      <c r="P104" s="80">
        <f t="shared" si="94"/>
        <v>9.8283953523688027E-3</v>
      </c>
      <c r="Q104" s="80">
        <f t="shared" si="94"/>
        <v>1.0532646301472123E-2</v>
      </c>
      <c r="R104" s="80">
        <f t="shared" si="94"/>
        <v>1.2440127521992458E-2</v>
      </c>
      <c r="S104" s="80">
        <f t="shared" si="94"/>
        <v>1.3830239162148214E-2</v>
      </c>
      <c r="T104" s="80">
        <f t="shared" si="94"/>
        <v>1.081295744361343E-2</v>
      </c>
      <c r="U104" s="80">
        <f t="shared" ref="U104:V104" si="95">IF(U75/U$87&lt;&gt;0,U75/U$87,"~")</f>
        <v>1.317112173853459E-2</v>
      </c>
      <c r="V104" s="80">
        <f t="shared" si="95"/>
        <v>1.3162793573876733E-2</v>
      </c>
      <c r="W104" s="80">
        <f t="shared" ref="W104:X104" si="96">IF(W75/W$87&lt;&gt;0,W75/W$87,"~")</f>
        <v>1.4994543675841908E-2</v>
      </c>
      <c r="X104" s="80">
        <f t="shared" si="96"/>
        <v>1.6858923757474879E-2</v>
      </c>
      <c r="Y104" s="80">
        <f t="shared" ref="Y104:Z104" si="97">IF(Y75/Y$87&lt;&gt;0,Y75/Y$87,"~")</f>
        <v>1.6736750316666008E-2</v>
      </c>
      <c r="Z104" s="80">
        <f t="shared" si="97"/>
        <v>1.3526673099533842E-2</v>
      </c>
      <c r="AA104" s="80">
        <f t="shared" ref="AA104:AB104" si="98">IF(AA75/AA$87&lt;&gt;0,AA75/AA$87,"~")</f>
        <v>1.5526832312782549E-2</v>
      </c>
      <c r="AB104" s="80">
        <f t="shared" si="98"/>
        <v>1.7382553660735978E-2</v>
      </c>
    </row>
    <row r="105" spans="1:28" x14ac:dyDescent="0.25">
      <c r="A105" s="151" t="s">
        <v>348</v>
      </c>
      <c r="B105" s="677" t="s">
        <v>349</v>
      </c>
      <c r="C105" s="80">
        <f t="shared" ref="C105:T105" si="99">IF(C76/C$87&lt;&gt;0,C76/C$87,"~")</f>
        <v>1.9139223235499481E-2</v>
      </c>
      <c r="D105" s="80">
        <f t="shared" si="99"/>
        <v>2.0060458661051963E-2</v>
      </c>
      <c r="E105" s="80">
        <f t="shared" si="99"/>
        <v>1.6433861991939292E-2</v>
      </c>
      <c r="F105" s="80">
        <f t="shared" si="99"/>
        <v>1.4686410237566378E-2</v>
      </c>
      <c r="G105" s="80">
        <f t="shared" si="99"/>
        <v>1.6829553527436893E-2</v>
      </c>
      <c r="H105" s="80">
        <f t="shared" si="99"/>
        <v>1.7567288603407616E-2</v>
      </c>
      <c r="I105" s="80">
        <f t="shared" si="99"/>
        <v>1.3896802622355328E-2</v>
      </c>
      <c r="J105" s="80">
        <f t="shared" si="99"/>
        <v>1.3368874437049731E-2</v>
      </c>
      <c r="K105" s="80">
        <f t="shared" si="99"/>
        <v>1.2513672031690893E-2</v>
      </c>
      <c r="L105" s="80">
        <f t="shared" si="99"/>
        <v>1.1061066331825737E-2</v>
      </c>
      <c r="M105" s="80">
        <f t="shared" si="99"/>
        <v>1.3317861879535552E-2</v>
      </c>
      <c r="N105" s="80">
        <f t="shared" si="99"/>
        <v>1.4502661034728104E-2</v>
      </c>
      <c r="O105" s="80">
        <f t="shared" si="99"/>
        <v>1.4675189001670178E-2</v>
      </c>
      <c r="P105" s="80">
        <f t="shared" si="99"/>
        <v>1.5136744815349604E-2</v>
      </c>
      <c r="Q105" s="80">
        <f t="shared" si="99"/>
        <v>1.5070923008751022E-2</v>
      </c>
      <c r="R105" s="80">
        <f t="shared" si="99"/>
        <v>1.4628886145995999E-2</v>
      </c>
      <c r="S105" s="80">
        <f t="shared" si="99"/>
        <v>1.6721597160765631E-2</v>
      </c>
      <c r="T105" s="80">
        <f t="shared" si="99"/>
        <v>1.6640809654855367E-2</v>
      </c>
      <c r="U105" s="80">
        <f t="shared" ref="U105:V105" si="100">IF(U76/U$87&lt;&gt;0,U76/U$87,"~")</f>
        <v>1.67597745299192E-2</v>
      </c>
      <c r="V105" s="80">
        <f t="shared" si="100"/>
        <v>1.6460061902356285E-2</v>
      </c>
      <c r="W105" s="80">
        <f t="shared" ref="W105:X105" si="101">IF(W76/W$87&lt;&gt;0,W76/W$87,"~")</f>
        <v>1.4427877321389667E-2</v>
      </c>
      <c r="X105" s="80">
        <f t="shared" si="101"/>
        <v>1.2252498571696026E-2</v>
      </c>
      <c r="Y105" s="80">
        <f t="shared" ref="Y105:Z105" si="102">IF(Y76/Y$87&lt;&gt;0,Y76/Y$87,"~")</f>
        <v>1.7589899399272177E-2</v>
      </c>
      <c r="Z105" s="80">
        <f t="shared" si="102"/>
        <v>1.9226768086614124E-2</v>
      </c>
      <c r="AA105" s="80">
        <f t="shared" ref="AA105:AB105" si="103">IF(AA76/AA$87&lt;&gt;0,AA76/AA$87,"~")</f>
        <v>2.0831204728601116E-2</v>
      </c>
      <c r="AB105" s="80">
        <f t="shared" si="103"/>
        <v>2.1868093361754295E-2</v>
      </c>
    </row>
    <row r="106" spans="1:28" x14ac:dyDescent="0.25">
      <c r="A106" s="151" t="s">
        <v>350</v>
      </c>
      <c r="B106" s="152" t="s">
        <v>351</v>
      </c>
      <c r="C106" s="80">
        <f t="shared" ref="C106:T106" si="104">IF(C77/C$87&lt;&gt;0,C77/C$87,"~")</f>
        <v>0.15980500896267336</v>
      </c>
      <c r="D106" s="80">
        <f t="shared" si="104"/>
        <v>0.15296365730954883</v>
      </c>
      <c r="E106" s="80">
        <f t="shared" si="104"/>
        <v>0.15722941059899925</v>
      </c>
      <c r="F106" s="80">
        <f t="shared" si="104"/>
        <v>0.17002789579544841</v>
      </c>
      <c r="G106" s="80">
        <f t="shared" si="104"/>
        <v>0.15695067606773019</v>
      </c>
      <c r="H106" s="80">
        <f t="shared" si="104"/>
        <v>0.14060087112129557</v>
      </c>
      <c r="I106" s="80">
        <f t="shared" si="104"/>
        <v>0.14460952512930814</v>
      </c>
      <c r="J106" s="80">
        <f t="shared" si="104"/>
        <v>0.14616866192150452</v>
      </c>
      <c r="K106" s="80">
        <f t="shared" si="104"/>
        <v>0.15178840987721695</v>
      </c>
      <c r="L106" s="80">
        <f t="shared" si="104"/>
        <v>0.16617987388813779</v>
      </c>
      <c r="M106" s="80">
        <f t="shared" si="104"/>
        <v>0.14041934014106128</v>
      </c>
      <c r="N106" s="80">
        <f t="shared" si="104"/>
        <v>0.136797866760861</v>
      </c>
      <c r="O106" s="80">
        <f t="shared" si="104"/>
        <v>0.14388192877084069</v>
      </c>
      <c r="P106" s="80">
        <f t="shared" si="104"/>
        <v>0.14246613274702166</v>
      </c>
      <c r="Q106" s="80">
        <f t="shared" si="104"/>
        <v>0.13859055704952247</v>
      </c>
      <c r="R106" s="80">
        <f t="shared" si="104"/>
        <v>0.12245093383467091</v>
      </c>
      <c r="S106" s="80">
        <f t="shared" si="104"/>
        <v>0.12705931804390672</v>
      </c>
      <c r="T106" s="80">
        <f t="shared" si="104"/>
        <v>0.14342231942272257</v>
      </c>
      <c r="U106" s="80">
        <f t="shared" ref="U106:V106" si="105">IF(U77/U$87&lt;&gt;0,U77/U$87,"~")</f>
        <v>0.15198400075114046</v>
      </c>
      <c r="V106" s="80">
        <f t="shared" si="105"/>
        <v>0.16096775278647332</v>
      </c>
      <c r="W106" s="80">
        <f t="shared" ref="W106:X106" si="106">IF(W77/W$87&lt;&gt;0,W77/W$87,"~")</f>
        <v>0.1874621534276589</v>
      </c>
      <c r="X106" s="80">
        <f t="shared" si="106"/>
        <v>0.2185388359277903</v>
      </c>
      <c r="Y106" s="80">
        <f t="shared" ref="Y106:Z106" si="107">IF(Y77/Y$87&lt;&gt;0,Y77/Y$87,"~")</f>
        <v>0.18338396537944929</v>
      </c>
      <c r="Z106" s="80">
        <f t="shared" si="107"/>
        <v>0.16783707059048833</v>
      </c>
      <c r="AA106" s="80">
        <f t="shared" ref="AA106:AB106" si="108">IF(AA77/AA$87&lt;&gt;0,AA77/AA$87,"~")</f>
        <v>0.14769733990386005</v>
      </c>
      <c r="AB106" s="80">
        <f t="shared" si="108"/>
        <v>0.14462537141230244</v>
      </c>
    </row>
    <row r="107" spans="1:28" x14ac:dyDescent="0.25">
      <c r="A107" s="151" t="s">
        <v>352</v>
      </c>
      <c r="B107" s="677" t="s">
        <v>353</v>
      </c>
      <c r="C107" s="80">
        <f t="shared" ref="C107:T107" si="109">IF(C78/C$87&lt;&gt;0,C78/C$87,"~")</f>
        <v>5.5606226093399665E-2</v>
      </c>
      <c r="D107" s="80">
        <f t="shared" si="109"/>
        <v>5.1358570975276144E-2</v>
      </c>
      <c r="E107" s="80">
        <f t="shared" si="109"/>
        <v>5.1997781608832151E-2</v>
      </c>
      <c r="F107" s="80">
        <f t="shared" si="109"/>
        <v>5.5615432064632563E-2</v>
      </c>
      <c r="G107" s="80">
        <f t="shared" si="109"/>
        <v>5.3221115275544822E-2</v>
      </c>
      <c r="H107" s="80">
        <f t="shared" si="109"/>
        <v>4.60464217481725E-2</v>
      </c>
      <c r="I107" s="80">
        <f t="shared" si="109"/>
        <v>4.5844283565307078E-2</v>
      </c>
      <c r="J107" s="80">
        <f t="shared" si="109"/>
        <v>4.6079487856647436E-2</v>
      </c>
      <c r="K107" s="80">
        <f t="shared" si="109"/>
        <v>4.7319673423159993E-2</v>
      </c>
      <c r="L107" s="80">
        <f t="shared" si="109"/>
        <v>5.1198471249169618E-2</v>
      </c>
      <c r="M107" s="80">
        <f t="shared" si="109"/>
        <v>6.4179891778813475E-2</v>
      </c>
      <c r="N107" s="80">
        <f t="shared" si="109"/>
        <v>6.1136417477330153E-2</v>
      </c>
      <c r="O107" s="80">
        <f t="shared" si="109"/>
        <v>4.7625219422375194E-2</v>
      </c>
      <c r="P107" s="80">
        <f t="shared" si="109"/>
        <v>4.308835225603172E-2</v>
      </c>
      <c r="Q107" s="80">
        <f t="shared" si="109"/>
        <v>4.0663764301397384E-2</v>
      </c>
      <c r="R107" s="80">
        <f t="shared" si="109"/>
        <v>3.8363496129025218E-2</v>
      </c>
      <c r="S107" s="80">
        <f t="shared" si="109"/>
        <v>3.8571332170537445E-2</v>
      </c>
      <c r="T107" s="80">
        <f t="shared" si="109"/>
        <v>3.9168075632689016E-2</v>
      </c>
      <c r="U107" s="80">
        <f t="shared" ref="U107:V107" si="110">IF(U78/U$87&lt;&gt;0,U78/U$87,"~")</f>
        <v>3.961753405068983E-2</v>
      </c>
      <c r="V107" s="80">
        <f t="shared" si="110"/>
        <v>4.1797591436801E-2</v>
      </c>
      <c r="W107" s="80">
        <f t="shared" ref="W107:X107" si="111">IF(W78/W$87&lt;&gt;0,W78/W$87,"~")</f>
        <v>4.7781389962936675E-2</v>
      </c>
      <c r="X107" s="80">
        <f t="shared" si="111"/>
        <v>5.0901574044953546E-2</v>
      </c>
      <c r="Y107" s="80">
        <f t="shared" ref="Y107:Z107" si="112">IF(Y78/Y$87&lt;&gt;0,Y78/Y$87,"~")</f>
        <v>4.9345500356284773E-2</v>
      </c>
      <c r="Z107" s="80">
        <f t="shared" si="112"/>
        <v>5.036988631100639E-2</v>
      </c>
      <c r="AA107" s="80">
        <f t="shared" ref="AA107:AB107" si="113">IF(AA78/AA$87&lt;&gt;0,AA78/AA$87,"~")</f>
        <v>4.7467059273526679E-2</v>
      </c>
      <c r="AB107" s="80">
        <f t="shared" si="113"/>
        <v>4.2978783535960643E-2</v>
      </c>
    </row>
    <row r="108" spans="1:28" x14ac:dyDescent="0.25">
      <c r="A108" s="151" t="s">
        <v>354</v>
      </c>
      <c r="B108" s="677" t="s">
        <v>355</v>
      </c>
      <c r="C108" s="80">
        <f t="shared" ref="C108:T108" si="114">IF(C79/C$87&lt;&gt;0,C79/C$87,"~")</f>
        <v>3.2374193335891657E-2</v>
      </c>
      <c r="D108" s="80">
        <f t="shared" si="114"/>
        <v>3.1190354939587273E-2</v>
      </c>
      <c r="E108" s="80">
        <f t="shared" si="114"/>
        <v>3.1244719745842725E-2</v>
      </c>
      <c r="F108" s="80">
        <f t="shared" si="114"/>
        <v>3.3252472036222731E-2</v>
      </c>
      <c r="G108" s="80">
        <f t="shared" si="114"/>
        <v>3.0166231133960081E-2</v>
      </c>
      <c r="H108" s="80">
        <f t="shared" si="114"/>
        <v>2.7233255081547905E-2</v>
      </c>
      <c r="I108" s="80">
        <f t="shared" si="114"/>
        <v>2.8698936865155796E-2</v>
      </c>
      <c r="J108" s="80">
        <f t="shared" si="114"/>
        <v>2.8832657843495424E-2</v>
      </c>
      <c r="K108" s="80">
        <f t="shared" si="114"/>
        <v>2.818453493485466E-2</v>
      </c>
      <c r="L108" s="80">
        <f t="shared" si="114"/>
        <v>2.9758366955381192E-2</v>
      </c>
      <c r="M108" s="80">
        <f t="shared" si="114"/>
        <v>4.0875363605093896E-2</v>
      </c>
      <c r="N108" s="80">
        <f t="shared" si="114"/>
        <v>3.9069517214257984E-2</v>
      </c>
      <c r="O108" s="80">
        <f t="shared" si="114"/>
        <v>2.8705639622130425E-2</v>
      </c>
      <c r="P108" s="80">
        <f t="shared" si="114"/>
        <v>2.919012710885012E-2</v>
      </c>
      <c r="Q108" s="80">
        <f t="shared" si="114"/>
        <v>3.132255661178357E-2</v>
      </c>
      <c r="R108" s="80">
        <f t="shared" si="114"/>
        <v>2.7620047414710511E-2</v>
      </c>
      <c r="S108" s="80">
        <f t="shared" si="114"/>
        <v>2.7537306868909362E-2</v>
      </c>
      <c r="T108" s="80">
        <f t="shared" si="114"/>
        <v>2.8300055126542111E-2</v>
      </c>
      <c r="U108" s="80">
        <f t="shared" ref="U108:V108" si="115">IF(U79/U$87&lt;&gt;0,U79/U$87,"~")</f>
        <v>2.9441033385201921E-2</v>
      </c>
      <c r="V108" s="80">
        <f t="shared" si="115"/>
        <v>2.9342764534859237E-2</v>
      </c>
      <c r="W108" s="80">
        <f t="shared" ref="W108:X108" si="116">IF(W79/W$87&lt;&gt;0,W79/W$87,"~")</f>
        <v>3.3810627742848973E-2</v>
      </c>
      <c r="X108" s="80">
        <f t="shared" si="116"/>
        <v>3.7122695632611676E-2</v>
      </c>
      <c r="Y108" s="80">
        <f t="shared" ref="Y108:Z108" si="117">IF(Y79/Y$87&lt;&gt;0,Y79/Y$87,"~")</f>
        <v>3.961313080178154E-2</v>
      </c>
      <c r="Z108" s="80">
        <f t="shared" si="117"/>
        <v>4.2823623795471187E-2</v>
      </c>
      <c r="AA108" s="80">
        <f t="shared" ref="AA108:AB108" si="118">IF(AA79/AA$87&lt;&gt;0,AA79/AA$87,"~")</f>
        <v>3.8900706075083363E-2</v>
      </c>
      <c r="AB108" s="80">
        <f t="shared" si="118"/>
        <v>3.6110082927643311E-2</v>
      </c>
    </row>
    <row r="109" spans="1:28" x14ac:dyDescent="0.25">
      <c r="A109" s="151" t="s">
        <v>356</v>
      </c>
      <c r="B109" s="677" t="s">
        <v>357</v>
      </c>
      <c r="C109" s="80">
        <f t="shared" ref="C109:T109" si="119">IF(C80/C$87&lt;&gt;0,C80/C$87,"~")</f>
        <v>6.2395910201086301E-3</v>
      </c>
      <c r="D109" s="80">
        <f t="shared" si="119"/>
        <v>7.1987632915052925E-3</v>
      </c>
      <c r="E109" s="80">
        <f t="shared" si="119"/>
        <v>8.2630979481082452E-3</v>
      </c>
      <c r="F109" s="80">
        <f t="shared" si="119"/>
        <v>1.1433124093807428E-2</v>
      </c>
      <c r="G109" s="80">
        <f t="shared" si="119"/>
        <v>1.2214446106132386E-2</v>
      </c>
      <c r="H109" s="80">
        <f t="shared" si="119"/>
        <v>1.1367635627941965E-2</v>
      </c>
      <c r="I109" s="80">
        <f t="shared" si="119"/>
        <v>1.2014682872846185E-2</v>
      </c>
      <c r="J109" s="80">
        <f t="shared" si="119"/>
        <v>1.5933394803459941E-2</v>
      </c>
      <c r="K109" s="80">
        <f t="shared" si="119"/>
        <v>1.8824185257398235E-2</v>
      </c>
      <c r="L109" s="80">
        <f t="shared" si="119"/>
        <v>1.8401582022586373E-2</v>
      </c>
      <c r="M109" s="80">
        <f t="shared" si="119"/>
        <v>2.0513360444445839E-2</v>
      </c>
      <c r="N109" s="80">
        <f t="shared" si="119"/>
        <v>2.4176968271618509E-2</v>
      </c>
      <c r="O109" s="80">
        <f t="shared" si="119"/>
        <v>3.7543317426407631E-2</v>
      </c>
      <c r="P109" s="80">
        <f t="shared" si="119"/>
        <v>4.1082489197084009E-2</v>
      </c>
      <c r="Q109" s="80">
        <f t="shared" si="119"/>
        <v>4.3566553983058177E-2</v>
      </c>
      <c r="R109" s="80">
        <f t="shared" si="119"/>
        <v>5.4921940830969476E-2</v>
      </c>
      <c r="S109" s="80">
        <f t="shared" si="119"/>
        <v>4.071571572216115E-2</v>
      </c>
      <c r="T109" s="80">
        <f t="shared" si="119"/>
        <v>2.3668487371005457E-2</v>
      </c>
      <c r="U109" s="80">
        <f t="shared" ref="U109:V109" si="120">IF(U80/U$87&lt;&gt;0,U80/U$87,"~")</f>
        <v>2.4317227750607479E-2</v>
      </c>
      <c r="V109" s="80">
        <f t="shared" si="120"/>
        <v>2.654513337798459E-2</v>
      </c>
      <c r="W109" s="80">
        <f t="shared" ref="W109:X109" si="121">IF(W80/W$87&lt;&gt;0,W80/W$87,"~")</f>
        <v>1.7134086352296001E-2</v>
      </c>
      <c r="X109" s="80">
        <f t="shared" si="121"/>
        <v>6.0314603445399649E-3</v>
      </c>
      <c r="Y109" s="80">
        <f t="shared" ref="Y109:Z109" si="122">IF(Y80/Y$87&lt;&gt;0,Y80/Y$87,"~")</f>
        <v>8.2933925006190637E-3</v>
      </c>
      <c r="Z109" s="80">
        <f t="shared" si="122"/>
        <v>1.2872697493852689E-2</v>
      </c>
      <c r="AA109" s="80">
        <f t="shared" ref="AA109:AB109" si="123">IF(AA80/AA$87&lt;&gt;0,AA80/AA$87,"~")</f>
        <v>1.5443028868032945E-2</v>
      </c>
      <c r="AB109" s="80">
        <f t="shared" si="123"/>
        <v>1.0778943057311282E-2</v>
      </c>
    </row>
    <row r="110" spans="1:28" x14ac:dyDescent="0.25">
      <c r="A110" s="151" t="s">
        <v>358</v>
      </c>
      <c r="B110" s="152" t="s">
        <v>359</v>
      </c>
      <c r="C110" s="80">
        <f t="shared" ref="C110:T110" si="124">IF(C81/C$87&lt;&gt;0,C81/C$87,"~")</f>
        <v>8.3578980927272329E-3</v>
      </c>
      <c r="D110" s="80">
        <f t="shared" si="124"/>
        <v>8.3233790667047655E-3</v>
      </c>
      <c r="E110" s="80">
        <f t="shared" si="124"/>
        <v>9.0927282393011427E-3</v>
      </c>
      <c r="F110" s="80">
        <f t="shared" si="124"/>
        <v>9.7481250918007249E-3</v>
      </c>
      <c r="G110" s="80">
        <f t="shared" si="124"/>
        <v>8.5841953530310846E-3</v>
      </c>
      <c r="H110" s="80">
        <f t="shared" si="124"/>
        <v>8.6868309400809987E-3</v>
      </c>
      <c r="I110" s="80">
        <f t="shared" si="124"/>
        <v>1.0435038199274074E-2</v>
      </c>
      <c r="J110" s="80">
        <f t="shared" si="124"/>
        <v>1.1573016295057244E-2</v>
      </c>
      <c r="K110" s="80">
        <f t="shared" si="124"/>
        <v>1.2506723664488744E-2</v>
      </c>
      <c r="L110" s="80">
        <f t="shared" si="124"/>
        <v>1.3238028711566338E-2</v>
      </c>
      <c r="M110" s="80">
        <f t="shared" si="124"/>
        <v>1.2951798061049792E-2</v>
      </c>
      <c r="N110" s="80">
        <f t="shared" si="124"/>
        <v>1.4660652497272124E-2</v>
      </c>
      <c r="O110" s="80">
        <f t="shared" si="124"/>
        <v>1.4359968122416203E-2</v>
      </c>
      <c r="P110" s="80">
        <f t="shared" si="124"/>
        <v>1.3617263742732423E-2</v>
      </c>
      <c r="Q110" s="80">
        <f t="shared" si="124"/>
        <v>1.4355644249077523E-2</v>
      </c>
      <c r="R110" s="80">
        <f t="shared" si="124"/>
        <v>1.2410186800586679E-2</v>
      </c>
      <c r="S110" s="80">
        <f t="shared" si="124"/>
        <v>1.2675564718811847E-2</v>
      </c>
      <c r="T110" s="80">
        <f t="shared" si="124"/>
        <v>1.4000533154377272E-2</v>
      </c>
      <c r="U110" s="80">
        <f t="shared" ref="U110:V110" si="125">IF(U81/U$87&lt;&gt;0,U81/U$87,"~")</f>
        <v>1.4044584789969065E-2</v>
      </c>
      <c r="V110" s="80">
        <f t="shared" si="125"/>
        <v>1.3891494830821027E-2</v>
      </c>
      <c r="W110" s="80">
        <f t="shared" ref="W110:X110" si="126">IF(W81/W$87&lt;&gt;0,W81/W$87,"~")</f>
        <v>1.3772150670820596E-2</v>
      </c>
      <c r="X110" s="80">
        <f t="shared" si="126"/>
        <v>1.491475838169567E-2</v>
      </c>
      <c r="Y110" s="80">
        <f t="shared" ref="Y110:Z110" si="127">IF(Y81/Y$87&lt;&gt;0,Y81/Y$87,"~")</f>
        <v>1.7280904594602478E-2</v>
      </c>
      <c r="Z110" s="80">
        <f t="shared" si="127"/>
        <v>1.6388148237809232E-2</v>
      </c>
      <c r="AA110" s="80">
        <f t="shared" ref="AA110:AB110" si="128">IF(AA81/AA$87&lt;&gt;0,AA81/AA$87,"~")</f>
        <v>1.4896094171881473E-2</v>
      </c>
      <c r="AB110" s="80">
        <f t="shared" si="128"/>
        <v>1.4726759373345539E-2</v>
      </c>
    </row>
    <row r="111" spans="1:28" x14ac:dyDescent="0.25">
      <c r="A111" s="151" t="s">
        <v>360</v>
      </c>
      <c r="B111" s="152" t="s">
        <v>361</v>
      </c>
      <c r="C111" s="80">
        <f t="shared" ref="C111:T111" si="129">IF(C82/C$87&lt;&gt;0,C82/C$87,"~")</f>
        <v>8.0962198774615496E-3</v>
      </c>
      <c r="D111" s="80">
        <f t="shared" si="129"/>
        <v>9.7210714995475591E-3</v>
      </c>
      <c r="E111" s="80">
        <f t="shared" si="129"/>
        <v>1.0262199470387206E-2</v>
      </c>
      <c r="F111" s="80">
        <f t="shared" si="129"/>
        <v>1.3950865610712761E-2</v>
      </c>
      <c r="G111" s="80">
        <f t="shared" si="129"/>
        <v>1.7305323818532125E-2</v>
      </c>
      <c r="H111" s="80">
        <f t="shared" si="129"/>
        <v>1.8920630845897762E-2</v>
      </c>
      <c r="I111" s="80">
        <f t="shared" si="129"/>
        <v>2.0374558182300804E-2</v>
      </c>
      <c r="J111" s="80">
        <f t="shared" si="129"/>
        <v>2.0424579012402463E-2</v>
      </c>
      <c r="K111" s="80">
        <f t="shared" si="129"/>
        <v>1.9693150635439648E-2</v>
      </c>
      <c r="L111" s="80">
        <f t="shared" si="129"/>
        <v>2.0852890629476897E-2</v>
      </c>
      <c r="M111" s="80">
        <f t="shared" si="129"/>
        <v>2.0168446161519721E-2</v>
      </c>
      <c r="N111" s="80">
        <f t="shared" si="129"/>
        <v>1.8158727862856289E-2</v>
      </c>
      <c r="O111" s="80">
        <f t="shared" si="129"/>
        <v>1.5018194355045433E-2</v>
      </c>
      <c r="P111" s="80">
        <f t="shared" si="129"/>
        <v>1.2869153005670144E-2</v>
      </c>
      <c r="Q111" s="80">
        <f t="shared" si="129"/>
        <v>1.2573414654246409E-2</v>
      </c>
      <c r="R111" s="80">
        <f t="shared" si="129"/>
        <v>1.5120621162167402E-2</v>
      </c>
      <c r="S111" s="80">
        <f t="shared" si="129"/>
        <v>1.3265089742790649E-2</v>
      </c>
      <c r="T111" s="80">
        <f t="shared" si="129"/>
        <v>1.507720322431271E-2</v>
      </c>
      <c r="U111" s="80">
        <f t="shared" ref="U111:V111" si="130">IF(U82/U$87&lt;&gt;0,U82/U$87,"~")</f>
        <v>1.4965641259079711E-2</v>
      </c>
      <c r="V111" s="80">
        <f t="shared" si="130"/>
        <v>1.4445968771349366E-2</v>
      </c>
      <c r="W111" s="80">
        <f t="shared" ref="W111:X111" si="131">IF(W82/W$87&lt;&gt;0,W82/W$87,"~")</f>
        <v>1.4962077900425258E-2</v>
      </c>
      <c r="X111" s="80">
        <f t="shared" si="131"/>
        <v>1.5387678155548479E-2</v>
      </c>
      <c r="Y111" s="80">
        <f t="shared" ref="Y111:Z111" si="132">IF(Y82/Y$87&lt;&gt;0,Y82/Y$87,"~")</f>
        <v>1.4367778966937052E-2</v>
      </c>
      <c r="Z111" s="80">
        <f t="shared" si="132"/>
        <v>1.3407328354112289E-2</v>
      </c>
      <c r="AA111" s="80">
        <f t="shared" ref="AA111:AB111" si="133">IF(AA82/AA$87&lt;&gt;0,AA82/AA$87,"~")</f>
        <v>1.4344889979946762E-2</v>
      </c>
      <c r="AB111" s="80">
        <f t="shared" si="133"/>
        <v>1.4459631143753511E-2</v>
      </c>
    </row>
    <row r="112" spans="1:28" ht="13" x14ac:dyDescent="0.3">
      <c r="A112" s="34"/>
      <c r="B112" s="75" t="s">
        <v>362</v>
      </c>
      <c r="C112" s="80">
        <f t="shared" ref="C112:T112" si="134">IF(C83/C$87&lt;&gt;0,C83/C$87,"~")</f>
        <v>-2.9309066927040595E-2</v>
      </c>
      <c r="D112" s="80">
        <f t="shared" si="134"/>
        <v>-2.7710050199722912E-2</v>
      </c>
      <c r="E112" s="80">
        <f t="shared" si="134"/>
        <v>-2.1920493336997676E-2</v>
      </c>
      <c r="F112" s="80">
        <f t="shared" si="134"/>
        <v>-2.6030816006225418E-2</v>
      </c>
      <c r="G112" s="80">
        <f t="shared" si="134"/>
        <v>-2.3253713779804955E-2</v>
      </c>
      <c r="H112" s="80">
        <f t="shared" si="134"/>
        <v>-2.1113987868532625E-2</v>
      </c>
      <c r="I112" s="80">
        <f t="shared" si="134"/>
        <v>-2.4837237127887653E-2</v>
      </c>
      <c r="J112" s="80">
        <f t="shared" si="134"/>
        <v>-2.8642173754689877E-2</v>
      </c>
      <c r="K112" s="80">
        <f t="shared" si="134"/>
        <v>-2.7109702867261574E-2</v>
      </c>
      <c r="L112" s="80">
        <f t="shared" si="134"/>
        <v>-2.5543424970658087E-2</v>
      </c>
      <c r="M112" s="80">
        <f t="shared" si="134"/>
        <v>-2.2577643872904968E-2</v>
      </c>
      <c r="N112" s="80">
        <f t="shared" si="134"/>
        <v>-2.1631111179874547E-2</v>
      </c>
      <c r="O112" s="80">
        <f t="shared" si="134"/>
        <v>-1.3922268374084017E-2</v>
      </c>
      <c r="P112" s="80">
        <f t="shared" si="134"/>
        <v>-1.5680862528927534E-2</v>
      </c>
      <c r="Q112" s="80">
        <f t="shared" si="134"/>
        <v>-1.6348645320251924E-2</v>
      </c>
      <c r="R112" s="80">
        <f t="shared" si="134"/>
        <v>-1.3589287820522086E-2</v>
      </c>
      <c r="S112" s="80">
        <f t="shared" si="134"/>
        <v>-1.207361083280362E-2</v>
      </c>
      <c r="T112" s="80">
        <f t="shared" si="134"/>
        <v>-1.3678887851782614E-2</v>
      </c>
      <c r="U112" s="80">
        <f t="shared" ref="U112:V112" si="135">IF(U83/U$87&lt;&gt;0,U83/U$87,"~")</f>
        <v>-1.5284154963707164E-2</v>
      </c>
      <c r="V112" s="80">
        <f t="shared" si="135"/>
        <v>-1.5414464213751464E-2</v>
      </c>
      <c r="W112" s="80">
        <f t="shared" ref="W112:X112" si="136">IF(W83/W$87&lt;&gt;0,W83/W$87,"~")</f>
        <v>-1.7534642754601211E-2</v>
      </c>
      <c r="X112" s="80">
        <f t="shared" si="136"/>
        <v>-1.9252745366795151E-2</v>
      </c>
      <c r="Y112" s="80">
        <f t="shared" ref="Y112:Z112" si="137">IF(Y83/Y$87&lt;&gt;0,Y83/Y$87,"~")</f>
        <v>-1.7350338060141478E-2</v>
      </c>
      <c r="Z112" s="80">
        <f t="shared" si="137"/>
        <v>-1.6869705812822884E-2</v>
      </c>
      <c r="AA112" s="80">
        <f t="shared" ref="AA112:AB112" si="138">IF(AA83/AA$87&lt;&gt;0,AA83/AA$87,"~")</f>
        <v>-1.3334294184895143E-2</v>
      </c>
      <c r="AB112" s="80">
        <f t="shared" si="138"/>
        <v>-1.6556625580944024E-2</v>
      </c>
    </row>
    <row r="113" spans="1:28" ht="13" x14ac:dyDescent="0.3">
      <c r="A113" s="78"/>
      <c r="B113" s="77" t="s">
        <v>363</v>
      </c>
      <c r="C113" s="81">
        <f t="shared" ref="C113:T113" si="139">IF(C84/C$87&lt;&gt;0,C84/C$87,"~")</f>
        <v>0.91468686330254112</v>
      </c>
      <c r="D113" s="81">
        <f t="shared" si="139"/>
        <v>0.91513888096765406</v>
      </c>
      <c r="E113" s="81">
        <f t="shared" si="139"/>
        <v>0.91928203048400292</v>
      </c>
      <c r="F113" s="81">
        <f t="shared" si="139"/>
        <v>0.91441781635123942</v>
      </c>
      <c r="G113" s="81">
        <f t="shared" si="139"/>
        <v>0.90349201948361391</v>
      </c>
      <c r="H113" s="81">
        <f t="shared" si="139"/>
        <v>0.89934706299538048</v>
      </c>
      <c r="I113" s="81">
        <f t="shared" si="139"/>
        <v>0.90692294632166792</v>
      </c>
      <c r="J113" s="81">
        <f t="shared" si="139"/>
        <v>0.90805396032331043</v>
      </c>
      <c r="K113" s="81">
        <f t="shared" si="139"/>
        <v>0.90334674772553747</v>
      </c>
      <c r="L113" s="81">
        <f t="shared" si="139"/>
        <v>0.91316041590172525</v>
      </c>
      <c r="M113" s="81">
        <f t="shared" si="139"/>
        <v>0.90568722496727982</v>
      </c>
      <c r="N113" s="81">
        <f t="shared" si="139"/>
        <v>0.89781312805287294</v>
      </c>
      <c r="O113" s="81">
        <f t="shared" si="139"/>
        <v>0.88675500896591131</v>
      </c>
      <c r="P113" s="81">
        <f t="shared" si="139"/>
        <v>0.88946134136468691</v>
      </c>
      <c r="Q113" s="81">
        <f t="shared" si="139"/>
        <v>0.88338809420146802</v>
      </c>
      <c r="R113" s="81">
        <f t="shared" si="139"/>
        <v>0.89156167547939091</v>
      </c>
      <c r="S113" s="81">
        <f t="shared" si="139"/>
        <v>0.89619275350821981</v>
      </c>
      <c r="T113" s="81">
        <f t="shared" si="139"/>
        <v>0.88298177747455464</v>
      </c>
      <c r="U113" s="81">
        <f t="shared" ref="U113:V113" si="140">IF(U84/U$87&lt;&gt;0,U84/U$87,"~")</f>
        <v>0.89068797225464003</v>
      </c>
      <c r="V113" s="81">
        <f t="shared" si="140"/>
        <v>0.89639624911720861</v>
      </c>
      <c r="W113" s="81">
        <f t="shared" ref="W113:X113" si="141">IF(W84/W$87&lt;&gt;0,W84/W$87,"~")</f>
        <v>0.90885655493734085</v>
      </c>
      <c r="X113" s="81">
        <f t="shared" si="141"/>
        <v>0.89978455076752262</v>
      </c>
      <c r="Y113" s="81">
        <f t="shared" ref="Y113:Z113" si="142">IF(Y84/Y$87&lt;&gt;0,Y84/Y$87,"~")</f>
        <v>0.89651250052561948</v>
      </c>
      <c r="Z113" s="81">
        <f t="shared" si="142"/>
        <v>0.86736928124074764</v>
      </c>
      <c r="AA113" s="81">
        <f t="shared" ref="AA113:AB113" si="143">IF(AA84/AA$87&lt;&gt;0,AA84/AA$87,"~")</f>
        <v>0.88315936888817081</v>
      </c>
      <c r="AB113" s="81">
        <f t="shared" si="143"/>
        <v>0.85786836040806624</v>
      </c>
    </row>
    <row r="114" spans="1:28" ht="13" x14ac:dyDescent="0.3">
      <c r="A114" s="34"/>
      <c r="B114" s="75" t="s">
        <v>364</v>
      </c>
      <c r="C114" s="80">
        <f t="shared" ref="C114:T114" si="144">IF(C85/C$87&lt;&gt;0,C85/C$87,"~")</f>
        <v>9.4701004182998816E-2</v>
      </c>
      <c r="D114" s="80">
        <f t="shared" si="144"/>
        <v>8.9010237305821124E-2</v>
      </c>
      <c r="E114" s="80">
        <f t="shared" si="144"/>
        <v>8.0908142717459053E-2</v>
      </c>
      <c r="F114" s="80">
        <f t="shared" si="144"/>
        <v>8.5947724913925924E-2</v>
      </c>
      <c r="G114" s="80">
        <f t="shared" si="144"/>
        <v>9.6786155342957161E-2</v>
      </c>
      <c r="H114" s="80">
        <f t="shared" si="144"/>
        <v>0.1027681463895823</v>
      </c>
      <c r="I114" s="80">
        <f t="shared" si="144"/>
        <v>9.3077043440643145E-2</v>
      </c>
      <c r="J114" s="80">
        <f t="shared" si="144"/>
        <v>9.2687041141274989E-2</v>
      </c>
      <c r="K114" s="80">
        <f t="shared" si="144"/>
        <v>0.10030114873522004</v>
      </c>
      <c r="L114" s="80">
        <f t="shared" si="144"/>
        <v>9.6719510409216211E-2</v>
      </c>
      <c r="M114" s="80">
        <f t="shared" si="144"/>
        <v>9.8216413631406485E-2</v>
      </c>
      <c r="N114" s="80">
        <f t="shared" si="144"/>
        <v>0.10245226387853991</v>
      </c>
      <c r="O114" s="80">
        <f t="shared" si="144"/>
        <v>0.11324500920872435</v>
      </c>
      <c r="P114" s="80">
        <f t="shared" si="144"/>
        <v>0.1120646505827356</v>
      </c>
      <c r="Q114" s="80">
        <f t="shared" si="144"/>
        <v>0.11829026311636374</v>
      </c>
      <c r="R114" s="80">
        <f t="shared" si="144"/>
        <v>0.12087337658432913</v>
      </c>
      <c r="S114" s="80">
        <f t="shared" si="144"/>
        <v>0.11647457010721693</v>
      </c>
      <c r="T114" s="80">
        <f t="shared" si="144"/>
        <v>0.11716309740581422</v>
      </c>
      <c r="U114" s="80">
        <f t="shared" ref="U114:V114" si="145">IF(U85/U$87&lt;&gt;0,U85/U$87,"~")</f>
        <v>0.11534890735514849</v>
      </c>
      <c r="V114" s="80">
        <f t="shared" si="145"/>
        <v>0.10792045838433537</v>
      </c>
      <c r="W114" s="80">
        <f t="shared" ref="W114:X114" si="146">IF(W85/W$87&lt;&gt;0,W85/W$87,"~")</f>
        <v>9.9425717008723963E-2</v>
      </c>
      <c r="X114" s="80">
        <f t="shared" si="146"/>
        <v>0.10129464902728642</v>
      </c>
      <c r="Y114" s="80">
        <f t="shared" ref="Y114:Z114" si="147">IF(Y85/Y$87&lt;&gt;0,Y85/Y$87,"~")</f>
        <v>0.11402779589472557</v>
      </c>
      <c r="Z114" s="80">
        <f t="shared" si="147"/>
        <v>0.13389625183197487</v>
      </c>
      <c r="AA114" s="80">
        <f t="shared" ref="AA114:AB114" si="148">IF(AA85/AA$87&lt;&gt;0,AA85/AA$87,"~")</f>
        <v>0.12544000993520885</v>
      </c>
      <c r="AB114" s="80">
        <f t="shared" si="148"/>
        <v>0.14720247606424433</v>
      </c>
    </row>
    <row r="115" spans="1:28" ht="13" x14ac:dyDescent="0.3">
      <c r="A115" s="34"/>
      <c r="B115" s="75" t="s">
        <v>365</v>
      </c>
      <c r="C115" s="80">
        <f t="shared" ref="C115:T115" si="149">IF(C86/C$87&lt;&gt;0,C86/C$87,"~")</f>
        <v>-9.387924622125397E-3</v>
      </c>
      <c r="D115" s="80">
        <f t="shared" si="149"/>
        <v>-4.1490842050203045E-3</v>
      </c>
      <c r="E115" s="80">
        <f t="shared" si="149"/>
        <v>-1.9021258901731031E-4</v>
      </c>
      <c r="F115" s="80">
        <f t="shared" si="149"/>
        <v>-3.6553494715260303E-4</v>
      </c>
      <c r="G115" s="80">
        <f t="shared" si="149"/>
        <v>-2.7816689285944723E-4</v>
      </c>
      <c r="H115" s="80">
        <f t="shared" si="149"/>
        <v>-2.1152200693127523E-3</v>
      </c>
      <c r="I115" s="80" t="str">
        <f t="shared" si="149"/>
        <v>~</v>
      </c>
      <c r="J115" s="80">
        <f t="shared" si="149"/>
        <v>-7.4097040414781469E-4</v>
      </c>
      <c r="K115" s="80">
        <f t="shared" si="149"/>
        <v>-3.6479292707880823E-3</v>
      </c>
      <c r="L115" s="80">
        <f t="shared" si="149"/>
        <v>-9.8799521774564966E-3</v>
      </c>
      <c r="M115" s="80">
        <f t="shared" si="149"/>
        <v>-3.9036707237247335E-3</v>
      </c>
      <c r="N115" s="80">
        <f t="shared" si="149"/>
        <v>-2.6536159583103591E-4</v>
      </c>
      <c r="O115" s="80" t="str">
        <f t="shared" si="149"/>
        <v>~</v>
      </c>
      <c r="P115" s="80">
        <f t="shared" si="149"/>
        <v>-1.5259409631940874E-3</v>
      </c>
      <c r="Q115" s="80">
        <f t="shared" si="149"/>
        <v>-1.6783588099065234E-3</v>
      </c>
      <c r="R115" s="80">
        <f t="shared" si="149"/>
        <v>-1.2435091715737706E-2</v>
      </c>
      <c r="S115" s="80">
        <f t="shared" si="149"/>
        <v>-1.2667315566698159E-2</v>
      </c>
      <c r="T115" s="80">
        <f t="shared" si="149"/>
        <v>-1.4483446896560495E-4</v>
      </c>
      <c r="U115" s="80">
        <f t="shared" ref="U115:V115" si="150">IF(U86/U$87&lt;&gt;0,U86/U$87,"~")</f>
        <v>-6.0368796097885914E-3</v>
      </c>
      <c r="V115" s="80">
        <f t="shared" si="150"/>
        <v>-4.3167100992117947E-3</v>
      </c>
      <c r="W115" s="80">
        <f t="shared" ref="W115:X115" si="151">IF(W86/W$87&lt;&gt;0,W86/W$87,"~")</f>
        <v>-8.2822794874760387E-3</v>
      </c>
      <c r="X115" s="80">
        <f t="shared" si="151"/>
        <v>-1.0792098837476127E-3</v>
      </c>
      <c r="Y115" s="80">
        <f t="shared" ref="Y115:Z115" si="152">IF(Y86/Y$87&lt;&gt;0,Y86/Y$87,"~")</f>
        <v>-1.0540301352960333E-2</v>
      </c>
      <c r="Z115" s="80">
        <f t="shared" si="152"/>
        <v>-1.2655628183402632E-3</v>
      </c>
      <c r="AA115" s="80">
        <f t="shared" ref="AA115:AB115" si="153">IF(AA86/AA$87&lt;&gt;0,AA86/AA$87,"~")</f>
        <v>-8.5994064675968488E-3</v>
      </c>
      <c r="AB115" s="80">
        <f t="shared" si="153"/>
        <v>-5.0708271003644502E-3</v>
      </c>
    </row>
    <row r="116" spans="1:28" s="4" customFormat="1" ht="20.25" customHeight="1" x14ac:dyDescent="0.25">
      <c r="A116" s="427"/>
      <c r="B116" s="428" t="s">
        <v>366</v>
      </c>
      <c r="C116" s="810">
        <f t="shared" ref="C116:T116" si="154">IF(C87/C$87&lt;&gt;0,C87/C$87,"~")</f>
        <v>1</v>
      </c>
      <c r="D116" s="810">
        <f t="shared" si="154"/>
        <v>1</v>
      </c>
      <c r="E116" s="810">
        <f t="shared" si="154"/>
        <v>1</v>
      </c>
      <c r="F116" s="810">
        <f t="shared" si="154"/>
        <v>1</v>
      </c>
      <c r="G116" s="810">
        <f t="shared" si="154"/>
        <v>1</v>
      </c>
      <c r="H116" s="810">
        <f t="shared" si="154"/>
        <v>1</v>
      </c>
      <c r="I116" s="810">
        <f t="shared" si="154"/>
        <v>1</v>
      </c>
      <c r="J116" s="810">
        <f t="shared" si="154"/>
        <v>1</v>
      </c>
      <c r="K116" s="810">
        <f t="shared" si="154"/>
        <v>1</v>
      </c>
      <c r="L116" s="810">
        <f t="shared" si="154"/>
        <v>1</v>
      </c>
      <c r="M116" s="810">
        <f t="shared" si="154"/>
        <v>1</v>
      </c>
      <c r="N116" s="810">
        <f t="shared" si="154"/>
        <v>1</v>
      </c>
      <c r="O116" s="810">
        <f t="shared" si="154"/>
        <v>1</v>
      </c>
      <c r="P116" s="810">
        <f t="shared" si="154"/>
        <v>1</v>
      </c>
      <c r="Q116" s="810">
        <f t="shared" si="154"/>
        <v>1</v>
      </c>
      <c r="R116" s="810">
        <f t="shared" si="154"/>
        <v>1</v>
      </c>
      <c r="S116" s="810">
        <f t="shared" si="154"/>
        <v>1</v>
      </c>
      <c r="T116" s="810">
        <f t="shared" si="154"/>
        <v>1</v>
      </c>
      <c r="U116" s="810">
        <f t="shared" ref="U116:V116" si="155">IF(U87/U$87&lt;&gt;0,U87/U$87,"~")</f>
        <v>1</v>
      </c>
      <c r="V116" s="810">
        <f t="shared" si="155"/>
        <v>1</v>
      </c>
      <c r="W116" s="810">
        <f t="shared" ref="W116:X116" si="156">IF(W87/W$87&lt;&gt;0,W87/W$87,"~")</f>
        <v>1</v>
      </c>
      <c r="X116" s="810">
        <f t="shared" si="156"/>
        <v>1</v>
      </c>
      <c r="Y116" s="810">
        <f t="shared" ref="Y116:Z116" si="157">IF(Y87/Y$87&lt;&gt;0,Y87/Y$87,"~")</f>
        <v>1</v>
      </c>
      <c r="Z116" s="810">
        <f t="shared" si="157"/>
        <v>1</v>
      </c>
      <c r="AA116" s="810">
        <f t="shared" ref="AA116:AB116" si="158">IF(AA87/AA$87&lt;&gt;0,AA87/AA$87,"~")</f>
        <v>1</v>
      </c>
      <c r="AB116" s="810">
        <f t="shared" si="158"/>
        <v>1</v>
      </c>
    </row>
    <row r="117" spans="1:28" s="14" customFormat="1" ht="26" customHeight="1" x14ac:dyDescent="0.25">
      <c r="A117" s="950" t="s">
        <v>4405</v>
      </c>
      <c r="B117" s="950"/>
      <c r="C117" s="950"/>
      <c r="D117" s="950"/>
      <c r="E117" s="950"/>
      <c r="F117" s="950"/>
      <c r="G117" s="950"/>
      <c r="H117" s="950"/>
      <c r="I117" s="950"/>
      <c r="J117" s="950"/>
      <c r="K117" s="950"/>
      <c r="L117" s="808"/>
      <c r="M117" s="808"/>
      <c r="N117" s="808"/>
      <c r="O117" s="808"/>
      <c r="P117" s="808"/>
      <c r="Q117" s="808"/>
      <c r="R117" s="808"/>
      <c r="S117" s="808"/>
      <c r="T117" s="808"/>
      <c r="U117" s="808"/>
      <c r="V117" s="808"/>
      <c r="W117" s="808"/>
      <c r="X117" s="808"/>
      <c r="Y117" s="808"/>
      <c r="Z117" s="808"/>
      <c r="AA117" s="808"/>
      <c r="AB117" s="808"/>
    </row>
    <row r="118" spans="1:28" s="14" customFormat="1" ht="25.4" customHeight="1" x14ac:dyDescent="0.25">
      <c r="A118" s="39" t="str">
        <f>Index!A14</f>
        <v>Table 2g    Palau implicit GDP(P) price deflators by industry, FY2000-FY2025</v>
      </c>
    </row>
    <row r="119" spans="1:28" ht="20.25" customHeight="1" x14ac:dyDescent="0.25">
      <c r="A119" s="32"/>
      <c r="B119" s="52" t="s">
        <v>369</v>
      </c>
      <c r="C119" s="24" t="str">
        <f t="shared" ref="C119:X119" si="159">C2</f>
        <v>FY00</v>
      </c>
      <c r="D119" s="24" t="str">
        <f t="shared" si="159"/>
        <v>FY01</v>
      </c>
      <c r="E119" s="24" t="str">
        <f t="shared" si="159"/>
        <v>FY02</v>
      </c>
      <c r="F119" s="24" t="str">
        <f t="shared" si="159"/>
        <v>FY03</v>
      </c>
      <c r="G119" s="24" t="str">
        <f t="shared" si="159"/>
        <v>FY04</v>
      </c>
      <c r="H119" s="24" t="str">
        <f t="shared" si="159"/>
        <v>FY05</v>
      </c>
      <c r="I119" s="24" t="str">
        <f t="shared" si="159"/>
        <v>FY06</v>
      </c>
      <c r="J119" s="24" t="str">
        <f t="shared" si="159"/>
        <v>FY07</v>
      </c>
      <c r="K119" s="24" t="str">
        <f t="shared" si="159"/>
        <v>FY08</v>
      </c>
      <c r="L119" s="24" t="str">
        <f t="shared" si="159"/>
        <v>FY09</v>
      </c>
      <c r="M119" s="24" t="str">
        <f t="shared" si="159"/>
        <v>FY10</v>
      </c>
      <c r="N119" s="24" t="str">
        <f t="shared" si="159"/>
        <v>FY11</v>
      </c>
      <c r="O119" s="24" t="str">
        <f t="shared" si="159"/>
        <v>FY12</v>
      </c>
      <c r="P119" s="24" t="str">
        <f t="shared" si="159"/>
        <v>FY13</v>
      </c>
      <c r="Q119" s="24" t="str">
        <f t="shared" si="159"/>
        <v>FY14</v>
      </c>
      <c r="R119" s="24" t="str">
        <f t="shared" si="159"/>
        <v>FY15</v>
      </c>
      <c r="S119" s="24" t="str">
        <f t="shared" si="159"/>
        <v>FY16</v>
      </c>
      <c r="T119" s="24" t="str">
        <f t="shared" si="159"/>
        <v>FY17</v>
      </c>
      <c r="U119" s="24" t="str">
        <f t="shared" si="159"/>
        <v>FY18</v>
      </c>
      <c r="V119" s="24" t="str">
        <f t="shared" si="159"/>
        <v>FY19</v>
      </c>
      <c r="W119" s="24" t="str">
        <f t="shared" si="159"/>
        <v>FY20</v>
      </c>
      <c r="X119" s="24" t="str">
        <f t="shared" si="159"/>
        <v>FY21</v>
      </c>
      <c r="Y119" s="24" t="s">
        <v>4403</v>
      </c>
      <c r="Z119" s="24" t="s">
        <v>4404</v>
      </c>
      <c r="AA119" s="24" t="s">
        <v>4406</v>
      </c>
      <c r="AB119" s="24" t="s">
        <v>4407</v>
      </c>
    </row>
    <row r="120" spans="1:28" ht="20.25" customHeight="1" x14ac:dyDescent="0.25">
      <c r="A120" s="151" t="s">
        <v>320</v>
      </c>
      <c r="B120" s="677" t="s">
        <v>321</v>
      </c>
      <c r="C120" s="424">
        <f t="shared" ref="C120:Z120" si="160">C62/C3*100</f>
        <v>51.668193361466521</v>
      </c>
      <c r="D120" s="424">
        <f t="shared" si="160"/>
        <v>50.763827322071307</v>
      </c>
      <c r="E120" s="424">
        <f t="shared" si="160"/>
        <v>56.746588652798891</v>
      </c>
      <c r="F120" s="424">
        <f t="shared" si="160"/>
        <v>52.801844157988953</v>
      </c>
      <c r="G120" s="424">
        <f t="shared" si="160"/>
        <v>53.047512797025661</v>
      </c>
      <c r="H120" s="424">
        <f t="shared" si="160"/>
        <v>54.817937409860463</v>
      </c>
      <c r="I120" s="424">
        <f t="shared" si="160"/>
        <v>57.034256082554094</v>
      </c>
      <c r="J120" s="424">
        <f t="shared" si="160"/>
        <v>55.900022992701061</v>
      </c>
      <c r="K120" s="424">
        <f t="shared" si="160"/>
        <v>64.357750627360915</v>
      </c>
      <c r="L120" s="424">
        <f t="shared" si="160"/>
        <v>71.177957925987783</v>
      </c>
      <c r="M120" s="424">
        <f t="shared" si="160"/>
        <v>73.715256263734091</v>
      </c>
      <c r="N120" s="424">
        <f t="shared" si="160"/>
        <v>78.855232666421728</v>
      </c>
      <c r="O120" s="424">
        <f t="shared" si="160"/>
        <v>79.926092610875372</v>
      </c>
      <c r="P120" s="424">
        <f t="shared" si="160"/>
        <v>89.445224953891653</v>
      </c>
      <c r="Q120" s="424">
        <f t="shared" si="160"/>
        <v>91.433100905846871</v>
      </c>
      <c r="R120" s="424">
        <f t="shared" si="160"/>
        <v>89.214927517166515</v>
      </c>
      <c r="S120" s="424">
        <f t="shared" si="160"/>
        <v>95.548522585273204</v>
      </c>
      <c r="T120" s="424">
        <f t="shared" si="160"/>
        <v>96.841430745167557</v>
      </c>
      <c r="U120" s="424">
        <f t="shared" si="160"/>
        <v>101.51162105008247</v>
      </c>
      <c r="V120" s="424">
        <f t="shared" si="160"/>
        <v>99.999998618366078</v>
      </c>
      <c r="W120" s="424">
        <f t="shared" si="160"/>
        <v>98.459181334977416</v>
      </c>
      <c r="X120" s="424">
        <f t="shared" si="160"/>
        <v>93.979833612319894</v>
      </c>
      <c r="Y120" s="424">
        <f t="shared" si="160"/>
        <v>96.926545109107593</v>
      </c>
      <c r="Z120" s="424">
        <f t="shared" si="160"/>
        <v>91.311168607090238</v>
      </c>
      <c r="AA120" s="424">
        <f t="shared" ref="AA120:AB120" si="161">AA62/AA3*100</f>
        <v>94.950522345680525</v>
      </c>
      <c r="AB120" s="424">
        <f t="shared" si="161"/>
        <v>95.637099921246431</v>
      </c>
    </row>
    <row r="121" spans="1:28" x14ac:dyDescent="0.25">
      <c r="A121" s="151" t="s">
        <v>322</v>
      </c>
      <c r="B121" s="677" t="s">
        <v>323</v>
      </c>
      <c r="C121" s="424">
        <f t="shared" ref="C121:Z121" si="162">C63/C4*100</f>
        <v>66.845796082218456</v>
      </c>
      <c r="D121" s="424">
        <f t="shared" si="162"/>
        <v>69.173098604671495</v>
      </c>
      <c r="E121" s="424">
        <f t="shared" si="162"/>
        <v>63.773670170278905</v>
      </c>
      <c r="F121" s="424">
        <f t="shared" si="162"/>
        <v>60.774252258817654</v>
      </c>
      <c r="G121" s="424">
        <f t="shared" si="162"/>
        <v>67.43726209996359</v>
      </c>
      <c r="H121" s="424">
        <f t="shared" si="162"/>
        <v>74.355069291600813</v>
      </c>
      <c r="I121" s="424">
        <f t="shared" si="162"/>
        <v>81.418482657943201</v>
      </c>
      <c r="J121" s="424">
        <f t="shared" si="162"/>
        <v>79.188148687270939</v>
      </c>
      <c r="K121" s="424">
        <f t="shared" si="162"/>
        <v>77.445883828927236</v>
      </c>
      <c r="L121" s="424">
        <f t="shared" si="162"/>
        <v>71.537883359225688</v>
      </c>
      <c r="M121" s="424">
        <f t="shared" si="162"/>
        <v>71.298315536760498</v>
      </c>
      <c r="N121" s="424">
        <f t="shared" si="162"/>
        <v>76.318088484213277</v>
      </c>
      <c r="O121" s="424">
        <f t="shared" si="162"/>
        <v>89.538661470847586</v>
      </c>
      <c r="P121" s="424">
        <f t="shared" si="162"/>
        <v>87.642590203924414</v>
      </c>
      <c r="Q121" s="424">
        <f t="shared" si="162"/>
        <v>91.636342415779055</v>
      </c>
      <c r="R121" s="424">
        <f t="shared" si="162"/>
        <v>103.19481418302439</v>
      </c>
      <c r="S121" s="424">
        <f t="shared" si="162"/>
        <v>99.826376833244424</v>
      </c>
      <c r="T121" s="424">
        <f t="shared" si="162"/>
        <v>94.648590186289113</v>
      </c>
      <c r="U121" s="424">
        <f t="shared" si="162"/>
        <v>95.925341832009366</v>
      </c>
      <c r="V121" s="424">
        <f t="shared" si="162"/>
        <v>99.999999647528384</v>
      </c>
      <c r="W121" s="424">
        <f t="shared" si="162"/>
        <v>101.14501285460705</v>
      </c>
      <c r="X121" s="424">
        <f t="shared" si="162"/>
        <v>101.23177135091359</v>
      </c>
      <c r="Y121" s="424">
        <f t="shared" si="162"/>
        <v>101.13113079341372</v>
      </c>
      <c r="Z121" s="424">
        <f t="shared" si="162"/>
        <v>111.86629080078127</v>
      </c>
      <c r="AA121" s="424">
        <f t="shared" ref="AA121:AB121" si="163">AA63/AA4*100</f>
        <v>122.01717391161854</v>
      </c>
      <c r="AB121" s="424">
        <f t="shared" si="163"/>
        <v>133.94147697699592</v>
      </c>
    </row>
    <row r="122" spans="1:28" x14ac:dyDescent="0.25">
      <c r="A122" s="151" t="s">
        <v>324</v>
      </c>
      <c r="B122" s="677" t="s">
        <v>325</v>
      </c>
      <c r="C122" s="424">
        <f t="shared" ref="C122:Z122" si="164">C64/C5*100</f>
        <v>67.441899561322174</v>
      </c>
      <c r="D122" s="424">
        <f t="shared" si="164"/>
        <v>67.197334708918405</v>
      </c>
      <c r="E122" s="424">
        <f t="shared" si="164"/>
        <v>66.511458910449122</v>
      </c>
      <c r="F122" s="424">
        <f t="shared" si="164"/>
        <v>67.627323411362568</v>
      </c>
      <c r="G122" s="424">
        <f t="shared" si="164"/>
        <v>69.497170154421696</v>
      </c>
      <c r="H122" s="424">
        <f t="shared" si="164"/>
        <v>73.603341322892362</v>
      </c>
      <c r="I122" s="424">
        <f t="shared" si="164"/>
        <v>79.240307831343742</v>
      </c>
      <c r="J122" s="424">
        <f t="shared" si="164"/>
        <v>78.780625202184893</v>
      </c>
      <c r="K122" s="424">
        <f t="shared" si="164"/>
        <v>85.845165360677612</v>
      </c>
      <c r="L122" s="424">
        <f t="shared" si="164"/>
        <v>86.731314517710928</v>
      </c>
      <c r="M122" s="424">
        <f t="shared" si="164"/>
        <v>87.424116435163299</v>
      </c>
      <c r="N122" s="424">
        <f t="shared" si="164"/>
        <v>89.582708993431211</v>
      </c>
      <c r="O122" s="424">
        <f t="shared" si="164"/>
        <v>93.283610991215767</v>
      </c>
      <c r="P122" s="424">
        <f t="shared" si="164"/>
        <v>96.488135693667402</v>
      </c>
      <c r="Q122" s="424">
        <f t="shared" si="164"/>
        <v>100.12122542274699</v>
      </c>
      <c r="R122" s="424">
        <f t="shared" si="164"/>
        <v>97.871839604612347</v>
      </c>
      <c r="S122" s="424">
        <f t="shared" si="164"/>
        <v>96.38937920927475</v>
      </c>
      <c r="T122" s="424">
        <f t="shared" si="164"/>
        <v>97.230468645889118</v>
      </c>
      <c r="U122" s="424">
        <f t="shared" si="164"/>
        <v>99.68627311245578</v>
      </c>
      <c r="V122" s="424">
        <f t="shared" si="164"/>
        <v>100</v>
      </c>
      <c r="W122" s="424">
        <f t="shared" si="164"/>
        <v>100.10356933258035</v>
      </c>
      <c r="X122" s="424">
        <f t="shared" si="164"/>
        <v>98.645905469770085</v>
      </c>
      <c r="Y122" s="424">
        <f t="shared" si="164"/>
        <v>114.69004857530882</v>
      </c>
      <c r="Z122" s="424">
        <f t="shared" si="164"/>
        <v>125.03255207547981</v>
      </c>
      <c r="AA122" s="424">
        <f t="shared" ref="AA122:AB122" si="165">AA64/AA5*100</f>
        <v>129.39323258491356</v>
      </c>
      <c r="AB122" s="424">
        <f t="shared" si="165"/>
        <v>131.67586413963969</v>
      </c>
    </row>
    <row r="123" spans="1:28" x14ac:dyDescent="0.25">
      <c r="A123" s="151" t="s">
        <v>326</v>
      </c>
      <c r="B123" s="677" t="s">
        <v>327</v>
      </c>
      <c r="C123" s="424">
        <f t="shared" ref="C123:Z123" si="166">C65/C6*100</f>
        <v>67.277131797758855</v>
      </c>
      <c r="D123" s="424">
        <f t="shared" si="166"/>
        <v>67.199155861094411</v>
      </c>
      <c r="E123" s="424">
        <f t="shared" si="166"/>
        <v>66.508070912488463</v>
      </c>
      <c r="F123" s="424">
        <f t="shared" si="166"/>
        <v>67.503218003697569</v>
      </c>
      <c r="G123" s="424">
        <f t="shared" si="166"/>
        <v>68.878433742212565</v>
      </c>
      <c r="H123" s="424">
        <f t="shared" si="166"/>
        <v>72.448135051397898</v>
      </c>
      <c r="I123" s="424">
        <f t="shared" si="166"/>
        <v>77.118463773844923</v>
      </c>
      <c r="J123" s="424">
        <f t="shared" si="166"/>
        <v>76.977054298153874</v>
      </c>
      <c r="K123" s="424">
        <f t="shared" si="166"/>
        <v>83.607399466400238</v>
      </c>
      <c r="L123" s="424">
        <f t="shared" si="166"/>
        <v>84.198813709138136</v>
      </c>
      <c r="M123" s="424">
        <f t="shared" si="166"/>
        <v>84.773999914610073</v>
      </c>
      <c r="N123" s="424">
        <f t="shared" si="166"/>
        <v>87.364582243079468</v>
      </c>
      <c r="O123" s="424">
        <f t="shared" si="166"/>
        <v>91.317606356155281</v>
      </c>
      <c r="P123" s="424">
        <f t="shared" si="166"/>
        <v>94.725237022858295</v>
      </c>
      <c r="Q123" s="424">
        <f t="shared" si="166"/>
        <v>98.33984449487663</v>
      </c>
      <c r="R123" s="424">
        <f t="shared" si="166"/>
        <v>97.092332928919916</v>
      </c>
      <c r="S123" s="424">
        <f t="shared" si="166"/>
        <v>96.27082365008917</v>
      </c>
      <c r="T123" s="424">
        <f t="shared" si="166"/>
        <v>97.157463574849317</v>
      </c>
      <c r="U123" s="424">
        <f t="shared" si="166"/>
        <v>99.705955194228082</v>
      </c>
      <c r="V123" s="424">
        <f t="shared" si="166"/>
        <v>99.999997337574172</v>
      </c>
      <c r="W123" s="424">
        <f t="shared" si="166"/>
        <v>100.41859813863579</v>
      </c>
      <c r="X123" s="424">
        <f t="shared" si="166"/>
        <v>99.362691270530348</v>
      </c>
      <c r="Y123" s="424">
        <f t="shared" si="166"/>
        <v>114.29718700366966</v>
      </c>
      <c r="Z123" s="424">
        <f t="shared" si="166"/>
        <v>123.85411093917484</v>
      </c>
      <c r="AA123" s="424">
        <f t="shared" ref="AA123:AB123" si="167">AA65/AA6*100</f>
        <v>128.5338428540812</v>
      </c>
      <c r="AB123" s="424">
        <f t="shared" si="167"/>
        <v>130.80025712109162</v>
      </c>
    </row>
    <row r="124" spans="1:28" x14ac:dyDescent="0.25">
      <c r="A124" s="151" t="s">
        <v>328</v>
      </c>
      <c r="B124" s="152" t="s">
        <v>329</v>
      </c>
      <c r="C124" s="424">
        <f t="shared" ref="C124:Z124" si="168">C66/C7*100</f>
        <v>57.56424886258884</v>
      </c>
      <c r="D124" s="424">
        <f t="shared" si="168"/>
        <v>54.397632264032772</v>
      </c>
      <c r="E124" s="424">
        <f t="shared" si="168"/>
        <v>49.789336038293705</v>
      </c>
      <c r="F124" s="424">
        <f t="shared" si="168"/>
        <v>42.610269587643806</v>
      </c>
      <c r="G124" s="424">
        <f t="shared" si="168"/>
        <v>37.145303072763141</v>
      </c>
      <c r="H124" s="424">
        <f t="shared" si="168"/>
        <v>24.21197748627371</v>
      </c>
      <c r="I124" s="424">
        <f t="shared" si="168"/>
        <v>0.22543703476790919</v>
      </c>
      <c r="J124" s="424">
        <f t="shared" si="168"/>
        <v>28.095973611251519</v>
      </c>
      <c r="K124" s="424">
        <f t="shared" si="168"/>
        <v>21.137409724473784</v>
      </c>
      <c r="L124" s="424">
        <f t="shared" si="168"/>
        <v>108.40855674959225</v>
      </c>
      <c r="M124" s="424">
        <f t="shared" si="168"/>
        <v>123.90939263431378</v>
      </c>
      <c r="N124" s="424">
        <f t="shared" si="168"/>
        <v>76.583652789319899</v>
      </c>
      <c r="O124" s="424">
        <f t="shared" si="168"/>
        <v>89.716836718018243</v>
      </c>
      <c r="P124" s="424">
        <f t="shared" si="168"/>
        <v>122.78135910890225</v>
      </c>
      <c r="Q124" s="424">
        <f t="shared" si="168"/>
        <v>142.44586300677585</v>
      </c>
      <c r="R124" s="424">
        <f t="shared" si="168"/>
        <v>119.02680662921486</v>
      </c>
      <c r="S124" s="424">
        <f t="shared" si="168"/>
        <v>174.45007926195271</v>
      </c>
      <c r="T124" s="424">
        <f t="shared" si="168"/>
        <v>100.82298760232955</v>
      </c>
      <c r="U124" s="424">
        <f t="shared" si="168"/>
        <v>102.49359618778155</v>
      </c>
      <c r="V124" s="424">
        <f t="shared" si="168"/>
        <v>100</v>
      </c>
      <c r="W124" s="424">
        <f t="shared" si="168"/>
        <v>140.44832925131462</v>
      </c>
      <c r="X124" s="424">
        <f t="shared" si="168"/>
        <v>59.331858961029042</v>
      </c>
      <c r="Y124" s="424">
        <f t="shared" si="168"/>
        <v>192.34396208107768</v>
      </c>
      <c r="Z124" s="424">
        <f t="shared" si="168"/>
        <v>198.09854073399907</v>
      </c>
      <c r="AA124" s="424">
        <f t="shared" ref="AA124:AB124" si="169">AA66/AA7*100</f>
        <v>184.02749635269916</v>
      </c>
      <c r="AB124" s="424">
        <f t="shared" si="169"/>
        <v>182.52883027333496</v>
      </c>
    </row>
    <row r="125" spans="1:28" x14ac:dyDescent="0.25">
      <c r="A125" s="151" t="s">
        <v>330</v>
      </c>
      <c r="B125" s="677" t="s">
        <v>331</v>
      </c>
      <c r="C125" s="424">
        <f t="shared" ref="C125:Z125" si="170">C67/C8*100</f>
        <v>63.14408980951368</v>
      </c>
      <c r="D125" s="424">
        <f t="shared" si="170"/>
        <v>61.652178819200557</v>
      </c>
      <c r="E125" s="424">
        <f t="shared" si="170"/>
        <v>62.667023906570364</v>
      </c>
      <c r="F125" s="424">
        <f t="shared" si="170"/>
        <v>63.383808113057491</v>
      </c>
      <c r="G125" s="424">
        <f t="shared" si="170"/>
        <v>61.928959263730235</v>
      </c>
      <c r="H125" s="424">
        <f t="shared" si="170"/>
        <v>67.458405388472926</v>
      </c>
      <c r="I125" s="424">
        <f t="shared" si="170"/>
        <v>67.882003204306386</v>
      </c>
      <c r="J125" s="424">
        <f t="shared" si="170"/>
        <v>70.010236577477144</v>
      </c>
      <c r="K125" s="424">
        <f t="shared" si="170"/>
        <v>73.438959216010531</v>
      </c>
      <c r="L125" s="424">
        <f t="shared" si="170"/>
        <v>70.786392577168556</v>
      </c>
      <c r="M125" s="424">
        <f t="shared" si="170"/>
        <v>70.026696474068359</v>
      </c>
      <c r="N125" s="424">
        <f t="shared" si="170"/>
        <v>73.889485916601245</v>
      </c>
      <c r="O125" s="424">
        <f t="shared" si="170"/>
        <v>77.194604697591103</v>
      </c>
      <c r="P125" s="424">
        <f t="shared" si="170"/>
        <v>79.85486097092928</v>
      </c>
      <c r="Q125" s="424">
        <f t="shared" si="170"/>
        <v>73.742943937158955</v>
      </c>
      <c r="R125" s="424">
        <f t="shared" si="170"/>
        <v>98.116088526789866</v>
      </c>
      <c r="S125" s="424">
        <f t="shared" si="170"/>
        <v>115.28708414007285</v>
      </c>
      <c r="T125" s="424">
        <f t="shared" si="170"/>
        <v>68.430492707194901</v>
      </c>
      <c r="U125" s="424">
        <f t="shared" si="170"/>
        <v>156.37411898004169</v>
      </c>
      <c r="V125" s="424">
        <f t="shared" si="170"/>
        <v>100</v>
      </c>
      <c r="W125" s="424">
        <f t="shared" si="170"/>
        <v>120.70489476968706</v>
      </c>
      <c r="X125" s="424">
        <f t="shared" si="170"/>
        <v>65.078638423576365</v>
      </c>
      <c r="Y125" s="424">
        <f t="shared" si="170"/>
        <v>-78.616197581119494</v>
      </c>
      <c r="Z125" s="424">
        <f t="shared" si="170"/>
        <v>72.956226391737289</v>
      </c>
      <c r="AA125" s="424">
        <f t="shared" ref="AA125:AB125" si="171">AA67/AA8*100</f>
        <v>971.97880724655442</v>
      </c>
      <c r="AB125" s="424">
        <f t="shared" si="171"/>
        <v>459.00697439619904</v>
      </c>
    </row>
    <row r="126" spans="1:28" x14ac:dyDescent="0.25">
      <c r="A126" s="151" t="s">
        <v>332</v>
      </c>
      <c r="B126" s="677" t="s">
        <v>333</v>
      </c>
      <c r="C126" s="424">
        <f t="shared" ref="C126:Z126" si="172">C68/C9*100</f>
        <v>64.816510796881616</v>
      </c>
      <c r="D126" s="424">
        <f t="shared" si="172"/>
        <v>64.503897207910029</v>
      </c>
      <c r="E126" s="424">
        <f t="shared" si="172"/>
        <v>63.712508372264324</v>
      </c>
      <c r="F126" s="424">
        <f t="shared" si="172"/>
        <v>64.790925540875904</v>
      </c>
      <c r="G126" s="424">
        <f t="shared" si="172"/>
        <v>66.255894211592775</v>
      </c>
      <c r="H126" s="424">
        <f t="shared" si="172"/>
        <v>70.128584768531795</v>
      </c>
      <c r="I126" s="424">
        <f t="shared" si="172"/>
        <v>75.485246373737326</v>
      </c>
      <c r="J126" s="424">
        <f t="shared" si="172"/>
        <v>75.573173375925577</v>
      </c>
      <c r="K126" s="424">
        <f t="shared" si="172"/>
        <v>81.598844299240298</v>
      </c>
      <c r="L126" s="424">
        <f t="shared" si="172"/>
        <v>78.514353513996014</v>
      </c>
      <c r="M126" s="424">
        <f t="shared" si="172"/>
        <v>82.047101669075076</v>
      </c>
      <c r="N126" s="424">
        <f t="shared" si="172"/>
        <v>85.244349763312215</v>
      </c>
      <c r="O126" s="424">
        <f t="shared" si="172"/>
        <v>89.172485545805969</v>
      </c>
      <c r="P126" s="424">
        <f t="shared" si="172"/>
        <v>91.343959924406278</v>
      </c>
      <c r="Q126" s="424">
        <f t="shared" si="172"/>
        <v>94.284096537506898</v>
      </c>
      <c r="R126" s="424">
        <f t="shared" si="172"/>
        <v>94.534885919364953</v>
      </c>
      <c r="S126" s="424">
        <f t="shared" si="172"/>
        <v>95.734884406975226</v>
      </c>
      <c r="T126" s="424">
        <f t="shared" si="172"/>
        <v>97.725401262438481</v>
      </c>
      <c r="U126" s="424">
        <f t="shared" si="172"/>
        <v>99.173597349713532</v>
      </c>
      <c r="V126" s="424">
        <f t="shared" si="172"/>
        <v>99.999997054430835</v>
      </c>
      <c r="W126" s="424">
        <f t="shared" si="172"/>
        <v>98.249090350157971</v>
      </c>
      <c r="X126" s="424">
        <f t="shared" si="172"/>
        <v>101.2540292585646</v>
      </c>
      <c r="Y126" s="424">
        <f t="shared" si="172"/>
        <v>113.21140849504721</v>
      </c>
      <c r="Z126" s="424">
        <f t="shared" si="172"/>
        <v>126.62171240815015</v>
      </c>
      <c r="AA126" s="424">
        <f t="shared" ref="AA126:AB126" si="173">AA68/AA9*100</f>
        <v>134.96128964888226</v>
      </c>
      <c r="AB126" s="424">
        <f t="shared" si="173"/>
        <v>136.39836913389044</v>
      </c>
    </row>
    <row r="127" spans="1:28" x14ac:dyDescent="0.25">
      <c r="A127" s="151" t="s">
        <v>334</v>
      </c>
      <c r="B127" s="677" t="s">
        <v>335</v>
      </c>
      <c r="C127" s="424">
        <f t="shared" ref="C127:Z127" si="174">C69/C10*100</f>
        <v>62.516053397846704</v>
      </c>
      <c r="D127" s="424">
        <f t="shared" si="174"/>
        <v>63.130583710993726</v>
      </c>
      <c r="E127" s="424">
        <f t="shared" si="174"/>
        <v>61.898981641209453</v>
      </c>
      <c r="F127" s="424">
        <f t="shared" si="174"/>
        <v>62.772319134218165</v>
      </c>
      <c r="G127" s="424">
        <f t="shared" si="174"/>
        <v>61.291468075840186</v>
      </c>
      <c r="H127" s="424">
        <f t="shared" si="174"/>
        <v>56.978383470240821</v>
      </c>
      <c r="I127" s="424">
        <f t="shared" si="174"/>
        <v>55.014997777053807</v>
      </c>
      <c r="J127" s="424">
        <f t="shared" si="174"/>
        <v>60.270213798548447</v>
      </c>
      <c r="K127" s="424">
        <f t="shared" si="174"/>
        <v>77.029813854544614</v>
      </c>
      <c r="L127" s="424">
        <f t="shared" si="174"/>
        <v>63.717458225399184</v>
      </c>
      <c r="M127" s="424">
        <f t="shared" si="174"/>
        <v>66.145558928196209</v>
      </c>
      <c r="N127" s="424">
        <f t="shared" si="174"/>
        <v>68.730406232383615</v>
      </c>
      <c r="O127" s="424">
        <f t="shared" si="174"/>
        <v>80.640901281914282</v>
      </c>
      <c r="P127" s="424">
        <f t="shared" si="174"/>
        <v>82.235741626608558</v>
      </c>
      <c r="Q127" s="424">
        <f t="shared" si="174"/>
        <v>86.616257693869528</v>
      </c>
      <c r="R127" s="424">
        <f t="shared" si="174"/>
        <v>96.76004156233833</v>
      </c>
      <c r="S127" s="424">
        <f t="shared" si="174"/>
        <v>101.86701883464862</v>
      </c>
      <c r="T127" s="424">
        <f t="shared" si="174"/>
        <v>97.787205031418353</v>
      </c>
      <c r="U127" s="424">
        <f t="shared" si="174"/>
        <v>100.50573182355937</v>
      </c>
      <c r="V127" s="424">
        <f t="shared" si="174"/>
        <v>100.00000475943823</v>
      </c>
      <c r="W127" s="424">
        <f t="shared" si="174"/>
        <v>96.525711166333863</v>
      </c>
      <c r="X127" s="424">
        <f t="shared" si="174"/>
        <v>112.43610323077844</v>
      </c>
      <c r="Y127" s="424">
        <f t="shared" si="174"/>
        <v>123.99861597556298</v>
      </c>
      <c r="Z127" s="424">
        <f t="shared" si="174"/>
        <v>134.58735559638853</v>
      </c>
      <c r="AA127" s="424">
        <f t="shared" ref="AA127:AB127" si="175">AA69/AA10*100</f>
        <v>143.6369852977993</v>
      </c>
      <c r="AB127" s="424">
        <f t="shared" si="175"/>
        <v>147.84450832972396</v>
      </c>
    </row>
    <row r="128" spans="1:28" x14ac:dyDescent="0.25">
      <c r="A128" s="151" t="s">
        <v>336</v>
      </c>
      <c r="B128" s="677" t="s">
        <v>337</v>
      </c>
      <c r="C128" s="424">
        <f t="shared" ref="C128:Z128" si="176">C70/C11*100</f>
        <v>66.809881048089494</v>
      </c>
      <c r="D128" s="424">
        <f t="shared" si="176"/>
        <v>66.696743650528049</v>
      </c>
      <c r="E128" s="424">
        <f t="shared" si="176"/>
        <v>64.830410364723278</v>
      </c>
      <c r="F128" s="424">
        <f t="shared" si="176"/>
        <v>64.130526940421134</v>
      </c>
      <c r="G128" s="424">
        <f t="shared" si="176"/>
        <v>69.421323196642547</v>
      </c>
      <c r="H128" s="424">
        <f t="shared" si="176"/>
        <v>78.517722161005196</v>
      </c>
      <c r="I128" s="424">
        <f t="shared" si="176"/>
        <v>83.677534470836008</v>
      </c>
      <c r="J128" s="424">
        <f t="shared" si="176"/>
        <v>82.089600112565606</v>
      </c>
      <c r="K128" s="424">
        <f t="shared" si="176"/>
        <v>83.959616336662734</v>
      </c>
      <c r="L128" s="424">
        <f t="shared" si="176"/>
        <v>87.466162487386313</v>
      </c>
      <c r="M128" s="424">
        <f t="shared" si="176"/>
        <v>85.813980774981374</v>
      </c>
      <c r="N128" s="424">
        <f t="shared" si="176"/>
        <v>79.803805059686695</v>
      </c>
      <c r="O128" s="424">
        <f t="shared" si="176"/>
        <v>83.443561118378369</v>
      </c>
      <c r="P128" s="424">
        <f t="shared" si="176"/>
        <v>89.744782106532341</v>
      </c>
      <c r="Q128" s="424">
        <f t="shared" si="176"/>
        <v>95.632707989820659</v>
      </c>
      <c r="R128" s="424">
        <f t="shared" si="176"/>
        <v>99.812863094924111</v>
      </c>
      <c r="S128" s="424">
        <f t="shared" si="176"/>
        <v>101.04792679993741</v>
      </c>
      <c r="T128" s="424">
        <f t="shared" si="176"/>
        <v>102.59529292037497</v>
      </c>
      <c r="U128" s="424">
        <f t="shared" si="176"/>
        <v>99.522084342529965</v>
      </c>
      <c r="V128" s="424">
        <f t="shared" si="176"/>
        <v>99.999998186002642</v>
      </c>
      <c r="W128" s="424">
        <f t="shared" si="176"/>
        <v>100.54576068188264</v>
      </c>
      <c r="X128" s="424">
        <f t="shared" si="176"/>
        <v>105.11467632756499</v>
      </c>
      <c r="Y128" s="424">
        <f t="shared" si="176"/>
        <v>116.00342542827597</v>
      </c>
      <c r="Z128" s="424">
        <f t="shared" si="176"/>
        <v>129.05633701744154</v>
      </c>
      <c r="AA128" s="424">
        <f t="shared" ref="AA128:AB128" si="177">AA70/AA11*100</f>
        <v>135.09135330652245</v>
      </c>
      <c r="AB128" s="424">
        <f t="shared" si="177"/>
        <v>135.46790939410084</v>
      </c>
    </row>
    <row r="129" spans="1:28" x14ac:dyDescent="0.25">
      <c r="A129" s="151" t="s">
        <v>338</v>
      </c>
      <c r="B129" s="677" t="s">
        <v>339</v>
      </c>
      <c r="C129" s="424">
        <f t="shared" ref="C129:Z129" si="178">C71/C12*100</f>
        <v>96.914190514738436</v>
      </c>
      <c r="D129" s="424">
        <f t="shared" si="178"/>
        <v>96.295564674500014</v>
      </c>
      <c r="E129" s="424">
        <f t="shared" si="178"/>
        <v>78.393886313829128</v>
      </c>
      <c r="F129" s="424">
        <f t="shared" si="178"/>
        <v>60.537320127315688</v>
      </c>
      <c r="G129" s="424">
        <f t="shared" si="178"/>
        <v>57.62058021403945</v>
      </c>
      <c r="H129" s="424">
        <f t="shared" si="178"/>
        <v>69.621598527156308</v>
      </c>
      <c r="I129" s="424">
        <f t="shared" si="178"/>
        <v>73.83050892422402</v>
      </c>
      <c r="J129" s="424">
        <f t="shared" si="178"/>
        <v>73.776775308405078</v>
      </c>
      <c r="K129" s="424">
        <f t="shared" si="178"/>
        <v>84.114679471461614</v>
      </c>
      <c r="L129" s="424">
        <f t="shared" si="178"/>
        <v>85.479431938082342</v>
      </c>
      <c r="M129" s="424">
        <f t="shared" si="178"/>
        <v>82.832836362763146</v>
      </c>
      <c r="N129" s="424">
        <f t="shared" si="178"/>
        <v>82.676382508037321</v>
      </c>
      <c r="O129" s="424">
        <f t="shared" si="178"/>
        <v>88.648995340355015</v>
      </c>
      <c r="P129" s="424">
        <f t="shared" si="178"/>
        <v>102.64553539760297</v>
      </c>
      <c r="Q129" s="424">
        <f t="shared" si="178"/>
        <v>102.26948952768942</v>
      </c>
      <c r="R129" s="424">
        <f t="shared" si="178"/>
        <v>107.65876616860277</v>
      </c>
      <c r="S129" s="424">
        <f t="shared" si="178"/>
        <v>115.84214418723171</v>
      </c>
      <c r="T129" s="424">
        <f t="shared" si="178"/>
        <v>115.85101621195042</v>
      </c>
      <c r="U129" s="424">
        <f t="shared" si="178"/>
        <v>108.74485477788343</v>
      </c>
      <c r="V129" s="424">
        <f t="shared" si="178"/>
        <v>100</v>
      </c>
      <c r="W129" s="424">
        <f t="shared" si="178"/>
        <v>99.13802966664062</v>
      </c>
      <c r="X129" s="424">
        <f t="shared" si="178"/>
        <v>72.121298420155739</v>
      </c>
      <c r="Y129" s="424">
        <f t="shared" si="178"/>
        <v>79.011799822817366</v>
      </c>
      <c r="Z129" s="424">
        <f t="shared" si="178"/>
        <v>90.173921848654132</v>
      </c>
      <c r="AA129" s="424">
        <f t="shared" ref="AA129:AB129" si="179">AA71/AA12*100</f>
        <v>94.263811112222555</v>
      </c>
      <c r="AB129" s="424">
        <f t="shared" si="179"/>
        <v>95.496882137109168</v>
      </c>
    </row>
    <row r="130" spans="1:28" x14ac:dyDescent="0.25">
      <c r="A130" s="151" t="s">
        <v>340</v>
      </c>
      <c r="B130" s="677" t="s">
        <v>341</v>
      </c>
      <c r="C130" s="424">
        <f t="shared" ref="C130:Z130" si="180">C72/C13*100</f>
        <v>214.34221376151535</v>
      </c>
      <c r="D130" s="424">
        <f t="shared" si="180"/>
        <v>205.41780888326753</v>
      </c>
      <c r="E130" s="424">
        <f t="shared" si="180"/>
        <v>293.94484191589254</v>
      </c>
      <c r="F130" s="424">
        <f t="shared" si="180"/>
        <v>425.84528230127523</v>
      </c>
      <c r="G130" s="424">
        <f t="shared" si="180"/>
        <v>284.95026277515109</v>
      </c>
      <c r="H130" s="424">
        <f t="shared" si="180"/>
        <v>372.25824800642988</v>
      </c>
      <c r="I130" s="424">
        <f t="shared" si="180"/>
        <v>287.78431769182879</v>
      </c>
      <c r="J130" s="424">
        <f t="shared" si="180"/>
        <v>269.06767592631689</v>
      </c>
      <c r="K130" s="424">
        <f t="shared" si="180"/>
        <v>276.9165733267094</v>
      </c>
      <c r="L130" s="424">
        <f t="shared" si="180"/>
        <v>290.47990859310755</v>
      </c>
      <c r="M130" s="424">
        <f t="shared" si="180"/>
        <v>403.81029065721367</v>
      </c>
      <c r="N130" s="424">
        <f t="shared" si="180"/>
        <v>423.64962175117273</v>
      </c>
      <c r="O130" s="424">
        <f t="shared" si="180"/>
        <v>395.09225083916959</v>
      </c>
      <c r="P130" s="424">
        <f t="shared" si="180"/>
        <v>431.49528356236465</v>
      </c>
      <c r="Q130" s="424">
        <f t="shared" si="180"/>
        <v>461.22047305805791</v>
      </c>
      <c r="R130" s="424">
        <f t="shared" si="180"/>
        <v>429.37870025918158</v>
      </c>
      <c r="S130" s="424">
        <f t="shared" si="180"/>
        <v>331.19164586580223</v>
      </c>
      <c r="T130" s="424">
        <f t="shared" si="180"/>
        <v>350.30459879919391</v>
      </c>
      <c r="U130" s="424">
        <f t="shared" si="180"/>
        <v>217.84290955653546</v>
      </c>
      <c r="V130" s="424">
        <f t="shared" si="180"/>
        <v>99.999997512241833</v>
      </c>
      <c r="W130" s="424">
        <f t="shared" si="180"/>
        <v>56.199122725622054</v>
      </c>
      <c r="X130" s="424">
        <f t="shared" si="180"/>
        <v>55.462195928201055</v>
      </c>
      <c r="Y130" s="424">
        <f t="shared" si="180"/>
        <v>53.046190738294541</v>
      </c>
      <c r="Z130" s="424">
        <f t="shared" si="180"/>
        <v>48.88360068547459</v>
      </c>
      <c r="AA130" s="424">
        <f t="shared" ref="AA130:AB130" si="181">AA72/AA13*100</f>
        <v>58.063934054726204</v>
      </c>
      <c r="AB130" s="424">
        <f t="shared" si="181"/>
        <v>60.89580546751516</v>
      </c>
    </row>
    <row r="131" spans="1:28" x14ac:dyDescent="0.25">
      <c r="A131" s="151" t="s">
        <v>342</v>
      </c>
      <c r="B131" s="152" t="s">
        <v>343</v>
      </c>
      <c r="C131" s="424">
        <f t="shared" ref="C131:Z131" si="182">C73/C14*100</f>
        <v>70.521505572408444</v>
      </c>
      <c r="D131" s="424">
        <f t="shared" si="182"/>
        <v>70.92838885123966</v>
      </c>
      <c r="E131" s="424">
        <f t="shared" si="182"/>
        <v>70.059700311314728</v>
      </c>
      <c r="F131" s="424">
        <f t="shared" si="182"/>
        <v>71.388725261837095</v>
      </c>
      <c r="G131" s="424">
        <f t="shared" si="182"/>
        <v>73.089005888895869</v>
      </c>
      <c r="H131" s="424">
        <f t="shared" si="182"/>
        <v>75.927370025508125</v>
      </c>
      <c r="I131" s="424">
        <f t="shared" si="182"/>
        <v>79.33835760542226</v>
      </c>
      <c r="J131" s="424">
        <f t="shared" si="182"/>
        <v>80.282398793038624</v>
      </c>
      <c r="K131" s="424">
        <f t="shared" si="182"/>
        <v>86.931850795534018</v>
      </c>
      <c r="L131" s="424">
        <f t="shared" si="182"/>
        <v>87.189195087413438</v>
      </c>
      <c r="M131" s="424">
        <f t="shared" si="182"/>
        <v>84.353835234085821</v>
      </c>
      <c r="N131" s="424">
        <f t="shared" si="182"/>
        <v>90.152665794143132</v>
      </c>
      <c r="O131" s="424">
        <f t="shared" si="182"/>
        <v>96.64599843945841</v>
      </c>
      <c r="P131" s="424">
        <f t="shared" si="182"/>
        <v>97.126755860572231</v>
      </c>
      <c r="Q131" s="424">
        <f t="shared" si="182"/>
        <v>101.9030427280106</v>
      </c>
      <c r="R131" s="424">
        <f t="shared" si="182"/>
        <v>101.59449503980389</v>
      </c>
      <c r="S131" s="424">
        <f t="shared" si="182"/>
        <v>95.615417494684394</v>
      </c>
      <c r="T131" s="424">
        <f t="shared" si="182"/>
        <v>96.872070483764858</v>
      </c>
      <c r="U131" s="424">
        <f t="shared" si="182"/>
        <v>98.495364427146797</v>
      </c>
      <c r="V131" s="424">
        <f t="shared" si="182"/>
        <v>100.00000362663532</v>
      </c>
      <c r="W131" s="424">
        <f t="shared" si="182"/>
        <v>101.75875652397963</v>
      </c>
      <c r="X131" s="424">
        <f t="shared" si="182"/>
        <v>99.862232172279107</v>
      </c>
      <c r="Y131" s="424">
        <f t="shared" si="182"/>
        <v>114.35905644839831</v>
      </c>
      <c r="Z131" s="424">
        <f t="shared" si="182"/>
        <v>118.71074176398086</v>
      </c>
      <c r="AA131" s="424">
        <f t="shared" ref="AA131:AB131" si="183">AA73/AA14*100</f>
        <v>120.2434486485278</v>
      </c>
      <c r="AB131" s="424">
        <f t="shared" si="183"/>
        <v>133.48945142525542</v>
      </c>
    </row>
    <row r="132" spans="1:28" x14ac:dyDescent="0.25">
      <c r="A132" s="151" t="s">
        <v>344</v>
      </c>
      <c r="B132" s="677" t="s">
        <v>345</v>
      </c>
      <c r="C132" s="424">
        <f t="shared" ref="C132:Z132" si="184">C74/C15*100</f>
        <v>34.659009313826395</v>
      </c>
      <c r="D132" s="424">
        <f t="shared" si="184"/>
        <v>37.425244288736032</v>
      </c>
      <c r="E132" s="424">
        <f t="shared" si="184"/>
        <v>30.926200745536903</v>
      </c>
      <c r="F132" s="424">
        <f t="shared" si="184"/>
        <v>28.853159571820363</v>
      </c>
      <c r="G132" s="424">
        <f t="shared" si="184"/>
        <v>54.660077304291157</v>
      </c>
      <c r="H132" s="424">
        <f t="shared" si="184"/>
        <v>84.994089590900941</v>
      </c>
      <c r="I132" s="424">
        <f t="shared" si="184"/>
        <v>95.231480653259311</v>
      </c>
      <c r="J132" s="424">
        <f t="shared" si="184"/>
        <v>89.934753725496194</v>
      </c>
      <c r="K132" s="424">
        <f t="shared" si="184"/>
        <v>84.687755816124493</v>
      </c>
      <c r="L132" s="424">
        <f t="shared" si="184"/>
        <v>80.683236289434575</v>
      </c>
      <c r="M132" s="424">
        <f t="shared" si="184"/>
        <v>73.80481696935091</v>
      </c>
      <c r="N132" s="424">
        <f t="shared" si="184"/>
        <v>73.427249243330806</v>
      </c>
      <c r="O132" s="424">
        <f t="shared" si="184"/>
        <v>74.174812469092927</v>
      </c>
      <c r="P132" s="424">
        <f t="shared" si="184"/>
        <v>76.906106137375644</v>
      </c>
      <c r="Q132" s="424">
        <f t="shared" si="184"/>
        <v>78.46908051249703</v>
      </c>
      <c r="R132" s="424">
        <f t="shared" si="184"/>
        <v>83.001799727174017</v>
      </c>
      <c r="S132" s="424">
        <f t="shared" si="184"/>
        <v>95.495327014912036</v>
      </c>
      <c r="T132" s="424">
        <f t="shared" si="184"/>
        <v>99.262260312679203</v>
      </c>
      <c r="U132" s="424">
        <f t="shared" si="184"/>
        <v>100.35137755995068</v>
      </c>
      <c r="V132" s="424">
        <f t="shared" si="184"/>
        <v>100.00000410034848</v>
      </c>
      <c r="W132" s="424">
        <f t="shared" si="184"/>
        <v>104.69685905898687</v>
      </c>
      <c r="X132" s="424">
        <f t="shared" si="184"/>
        <v>106.89629819747583</v>
      </c>
      <c r="Y132" s="424">
        <f t="shared" si="184"/>
        <v>105.11266920239404</v>
      </c>
      <c r="Z132" s="424">
        <f t="shared" si="184"/>
        <v>112.12903751751979</v>
      </c>
      <c r="AA132" s="424">
        <f t="shared" ref="AA132:AB132" si="185">AA74/AA15*100</f>
        <v>114.27191078782224</v>
      </c>
      <c r="AB132" s="424">
        <f t="shared" si="185"/>
        <v>110.43166452834443</v>
      </c>
    </row>
    <row r="133" spans="1:28" x14ac:dyDescent="0.25">
      <c r="A133" s="151" t="s">
        <v>346</v>
      </c>
      <c r="B133" s="677" t="s">
        <v>347</v>
      </c>
      <c r="C133" s="424">
        <f t="shared" ref="C133:Z133" si="186">C75/C16*100</f>
        <v>66.421353763836336</v>
      </c>
      <c r="D133" s="424">
        <f t="shared" si="186"/>
        <v>65.406954783827601</v>
      </c>
      <c r="E133" s="424">
        <f t="shared" si="186"/>
        <v>64.494145943885997</v>
      </c>
      <c r="F133" s="424">
        <f t="shared" si="186"/>
        <v>63.850412617711569</v>
      </c>
      <c r="G133" s="424">
        <f t="shared" si="186"/>
        <v>64.957817617823494</v>
      </c>
      <c r="H133" s="424">
        <f t="shared" si="186"/>
        <v>66.214108198706541</v>
      </c>
      <c r="I133" s="424">
        <f t="shared" si="186"/>
        <v>71.372931063887265</v>
      </c>
      <c r="J133" s="424">
        <f t="shared" si="186"/>
        <v>71.30457543038554</v>
      </c>
      <c r="K133" s="424">
        <f t="shared" si="186"/>
        <v>76.612021135426716</v>
      </c>
      <c r="L133" s="424">
        <f t="shared" si="186"/>
        <v>76.219114811279312</v>
      </c>
      <c r="M133" s="424">
        <f t="shared" si="186"/>
        <v>78.238832031778685</v>
      </c>
      <c r="N133" s="424">
        <f t="shared" si="186"/>
        <v>80.622353404590513</v>
      </c>
      <c r="O133" s="424">
        <f t="shared" si="186"/>
        <v>85.26878911415271</v>
      </c>
      <c r="P133" s="424">
        <f t="shared" si="186"/>
        <v>86.576495094881366</v>
      </c>
      <c r="Q133" s="424">
        <f t="shared" si="186"/>
        <v>91.17943552198399</v>
      </c>
      <c r="R133" s="424">
        <f t="shared" si="186"/>
        <v>95.492637432952037</v>
      </c>
      <c r="S133" s="424">
        <f t="shared" si="186"/>
        <v>94.616060510624692</v>
      </c>
      <c r="T133" s="424">
        <f t="shared" si="186"/>
        <v>96.781239394659053</v>
      </c>
      <c r="U133" s="424">
        <f t="shared" si="186"/>
        <v>100.3835154475948</v>
      </c>
      <c r="V133" s="424">
        <f t="shared" si="186"/>
        <v>100.00000298079657</v>
      </c>
      <c r="W133" s="424">
        <f t="shared" si="186"/>
        <v>101.28930395996815</v>
      </c>
      <c r="X133" s="424">
        <f t="shared" si="186"/>
        <v>101.20982508975318</v>
      </c>
      <c r="Y133" s="424">
        <f t="shared" si="186"/>
        <v>110.61801074685651</v>
      </c>
      <c r="Z133" s="424">
        <f t="shared" si="186"/>
        <v>116.60756541239805</v>
      </c>
      <c r="AA133" s="424">
        <f t="shared" ref="AA133:AB133" si="187">AA75/AA16*100</f>
        <v>123.11869918111947</v>
      </c>
      <c r="AB133" s="424">
        <f t="shared" si="187"/>
        <v>118.79827721915342</v>
      </c>
    </row>
    <row r="134" spans="1:28" x14ac:dyDescent="0.25">
      <c r="A134" s="151" t="s">
        <v>348</v>
      </c>
      <c r="B134" s="677" t="s">
        <v>349</v>
      </c>
      <c r="C134" s="424">
        <f t="shared" ref="C134:Z134" si="188">C76/C17*100</f>
        <v>70.914376824632043</v>
      </c>
      <c r="D134" s="424">
        <f t="shared" si="188"/>
        <v>71.059969637092607</v>
      </c>
      <c r="E134" s="424">
        <f t="shared" si="188"/>
        <v>70.176545270845864</v>
      </c>
      <c r="F134" s="424">
        <f t="shared" si="188"/>
        <v>69.722075528652326</v>
      </c>
      <c r="G134" s="424">
        <f t="shared" si="188"/>
        <v>72.620517419323306</v>
      </c>
      <c r="H134" s="424">
        <f t="shared" si="188"/>
        <v>76.58204678033664</v>
      </c>
      <c r="I134" s="424">
        <f t="shared" si="188"/>
        <v>81.681618706428722</v>
      </c>
      <c r="J134" s="424">
        <f t="shared" si="188"/>
        <v>79.131966757461896</v>
      </c>
      <c r="K134" s="424">
        <f t="shared" si="188"/>
        <v>86.789999151390504</v>
      </c>
      <c r="L134" s="424">
        <f t="shared" si="188"/>
        <v>88.386438492549715</v>
      </c>
      <c r="M134" s="424">
        <f t="shared" si="188"/>
        <v>90.160144430163044</v>
      </c>
      <c r="N134" s="424">
        <f t="shared" si="188"/>
        <v>93.024259369583234</v>
      </c>
      <c r="O134" s="424">
        <f t="shared" si="188"/>
        <v>93.855941532581042</v>
      </c>
      <c r="P134" s="424">
        <f t="shared" si="188"/>
        <v>95.890291195571848</v>
      </c>
      <c r="Q134" s="424">
        <f t="shared" si="188"/>
        <v>98.427173867542024</v>
      </c>
      <c r="R134" s="424">
        <f t="shared" si="188"/>
        <v>94.056488817951362</v>
      </c>
      <c r="S134" s="424">
        <f t="shared" si="188"/>
        <v>98.052287298213187</v>
      </c>
      <c r="T134" s="424">
        <f t="shared" si="188"/>
        <v>98.533375063386771</v>
      </c>
      <c r="U134" s="424">
        <f t="shared" si="188"/>
        <v>100.11578329707129</v>
      </c>
      <c r="V134" s="424">
        <f t="shared" si="188"/>
        <v>99.999997369726572</v>
      </c>
      <c r="W134" s="424">
        <f t="shared" si="188"/>
        <v>97.567606634689653</v>
      </c>
      <c r="X134" s="424">
        <f t="shared" si="188"/>
        <v>101.29969821615026</v>
      </c>
      <c r="Y134" s="424">
        <f t="shared" si="188"/>
        <v>115.21298538812674</v>
      </c>
      <c r="Z134" s="424">
        <f t="shared" si="188"/>
        <v>126.55626904041617</v>
      </c>
      <c r="AA134" s="424">
        <f t="shared" ref="AA134:AB134" si="189">AA76/AA17*100</f>
        <v>131.41971594571461</v>
      </c>
      <c r="AB134" s="424">
        <f t="shared" si="189"/>
        <v>131.44050199336388</v>
      </c>
    </row>
    <row r="135" spans="1:28" x14ac:dyDescent="0.25">
      <c r="A135" s="151" t="s">
        <v>350</v>
      </c>
      <c r="B135" s="152" t="s">
        <v>351</v>
      </c>
      <c r="C135" s="424">
        <f t="shared" ref="C135:Z135" si="190">C77/C18*100</f>
        <v>51.384394429471939</v>
      </c>
      <c r="D135" s="424">
        <f t="shared" si="190"/>
        <v>49.929959480958196</v>
      </c>
      <c r="E135" s="424">
        <f t="shared" si="190"/>
        <v>50.138979864151565</v>
      </c>
      <c r="F135" s="424">
        <f t="shared" si="190"/>
        <v>51.828028145162911</v>
      </c>
      <c r="G135" s="424">
        <f t="shared" si="190"/>
        <v>51.298712505825328</v>
      </c>
      <c r="H135" s="424">
        <f t="shared" si="190"/>
        <v>54.310373321953563</v>
      </c>
      <c r="I135" s="424">
        <f t="shared" si="190"/>
        <v>56.06164697213152</v>
      </c>
      <c r="J135" s="424">
        <f t="shared" si="190"/>
        <v>57.394033559374655</v>
      </c>
      <c r="K135" s="424">
        <f t="shared" si="190"/>
        <v>60.884507768068609</v>
      </c>
      <c r="L135" s="424">
        <f t="shared" si="190"/>
        <v>62.487411890088985</v>
      </c>
      <c r="M135" s="424">
        <f t="shared" si="190"/>
        <v>64.641766414300733</v>
      </c>
      <c r="N135" s="424">
        <f t="shared" si="190"/>
        <v>68.21772719487042</v>
      </c>
      <c r="O135" s="424">
        <f t="shared" si="190"/>
        <v>79.197426424662581</v>
      </c>
      <c r="P135" s="424">
        <f t="shared" si="190"/>
        <v>82.201519121215981</v>
      </c>
      <c r="Q135" s="424">
        <f t="shared" si="190"/>
        <v>83.772349742680262</v>
      </c>
      <c r="R135" s="424">
        <f t="shared" si="190"/>
        <v>87.208880432456752</v>
      </c>
      <c r="S135" s="424">
        <f t="shared" si="190"/>
        <v>93.601493047410983</v>
      </c>
      <c r="T135" s="424">
        <f t="shared" si="190"/>
        <v>96.091051047525042</v>
      </c>
      <c r="U135" s="424">
        <f t="shared" si="190"/>
        <v>97.152081407246953</v>
      </c>
      <c r="V135" s="424">
        <f t="shared" si="190"/>
        <v>99.999997041400604</v>
      </c>
      <c r="W135" s="424">
        <f t="shared" si="190"/>
        <v>105.05018645239674</v>
      </c>
      <c r="X135" s="424">
        <f t="shared" si="190"/>
        <v>113.30554611359101</v>
      </c>
      <c r="Y135" s="424">
        <f t="shared" si="190"/>
        <v>106.84699856775595</v>
      </c>
      <c r="Z135" s="424">
        <f t="shared" si="190"/>
        <v>109.98125509356331</v>
      </c>
      <c r="AA135" s="424">
        <f t="shared" ref="AA135:AB135" si="191">AA77/AA18*100</f>
        <v>110.16805769233622</v>
      </c>
      <c r="AB135" s="424">
        <f t="shared" si="191"/>
        <v>120.73928723926937</v>
      </c>
    </row>
    <row r="136" spans="1:28" x14ac:dyDescent="0.25">
      <c r="A136" s="151" t="s">
        <v>352</v>
      </c>
      <c r="B136" s="677" t="s">
        <v>353</v>
      </c>
      <c r="C136" s="424">
        <f t="shared" ref="C136:Z136" si="192">C78/C19*100</f>
        <v>57.758463132263337</v>
      </c>
      <c r="D136" s="424">
        <f t="shared" si="192"/>
        <v>57.030198165712584</v>
      </c>
      <c r="E136" s="424">
        <f t="shared" si="192"/>
        <v>60.513896139939149</v>
      </c>
      <c r="F136" s="424">
        <f t="shared" si="192"/>
        <v>60.756104700339556</v>
      </c>
      <c r="G136" s="424">
        <f t="shared" si="192"/>
        <v>59.847164734659643</v>
      </c>
      <c r="H136" s="424">
        <f t="shared" si="192"/>
        <v>61.60151036798208</v>
      </c>
      <c r="I136" s="424">
        <f t="shared" si="192"/>
        <v>62.201484419088047</v>
      </c>
      <c r="J136" s="424">
        <f t="shared" si="192"/>
        <v>62.701490655425204</v>
      </c>
      <c r="K136" s="424">
        <f t="shared" si="192"/>
        <v>64.257973525478462</v>
      </c>
      <c r="L136" s="424">
        <f t="shared" si="192"/>
        <v>63.995721704036903</v>
      </c>
      <c r="M136" s="424">
        <f t="shared" si="192"/>
        <v>71.009074411307168</v>
      </c>
      <c r="N136" s="424">
        <f t="shared" si="192"/>
        <v>75.096201415496253</v>
      </c>
      <c r="O136" s="424">
        <f t="shared" si="192"/>
        <v>66.253731080423677</v>
      </c>
      <c r="P136" s="424">
        <f t="shared" si="192"/>
        <v>67.302083900311999</v>
      </c>
      <c r="Q136" s="424">
        <f t="shared" si="192"/>
        <v>73.304482190125995</v>
      </c>
      <c r="R136" s="424">
        <f t="shared" si="192"/>
        <v>88.303014213736603</v>
      </c>
      <c r="S136" s="424">
        <f t="shared" si="192"/>
        <v>90.382354959636416</v>
      </c>
      <c r="T136" s="424">
        <f t="shared" si="192"/>
        <v>95.283307227203707</v>
      </c>
      <c r="U136" s="424">
        <f t="shared" si="192"/>
        <v>96.618673117964278</v>
      </c>
      <c r="V136" s="424">
        <f t="shared" si="192"/>
        <v>100.00000103581243</v>
      </c>
      <c r="W136" s="424">
        <f t="shared" si="192"/>
        <v>108.52589752925081</v>
      </c>
      <c r="X136" s="424">
        <f t="shared" si="192"/>
        <v>109.42320684272585</v>
      </c>
      <c r="Y136" s="424">
        <f t="shared" si="192"/>
        <v>114.11708407827325</v>
      </c>
      <c r="Z136" s="424">
        <f t="shared" si="192"/>
        <v>118.53886030284491</v>
      </c>
      <c r="AA136" s="424">
        <f t="shared" ref="AA136:AB136" si="193">AA78/AA19*100</f>
        <v>133.21102205297814</v>
      </c>
      <c r="AB136" s="424">
        <f t="shared" si="193"/>
        <v>120.4237893293046</v>
      </c>
    </row>
    <row r="137" spans="1:28" x14ac:dyDescent="0.25">
      <c r="A137" s="151" t="s">
        <v>354</v>
      </c>
      <c r="B137" s="677" t="s">
        <v>355</v>
      </c>
      <c r="C137" s="424">
        <f t="shared" ref="C137:Z137" si="194">C79/C20*100</f>
        <v>89.560998071432834</v>
      </c>
      <c r="D137" s="424">
        <f t="shared" si="194"/>
        <v>87.731723215353867</v>
      </c>
      <c r="E137" s="424">
        <f t="shared" si="194"/>
        <v>88.51409031871556</v>
      </c>
      <c r="F137" s="424">
        <f t="shared" si="194"/>
        <v>88.877165244259174</v>
      </c>
      <c r="G137" s="424">
        <f t="shared" si="194"/>
        <v>85.943103062475899</v>
      </c>
      <c r="H137" s="424">
        <f t="shared" si="194"/>
        <v>94.211090628659221</v>
      </c>
      <c r="I137" s="424">
        <f t="shared" si="194"/>
        <v>99.76211037937658</v>
      </c>
      <c r="J137" s="424">
        <f t="shared" si="194"/>
        <v>104.90648155851056</v>
      </c>
      <c r="K137" s="424">
        <f t="shared" si="194"/>
        <v>106.16410002983964</v>
      </c>
      <c r="L137" s="424">
        <f t="shared" si="194"/>
        <v>107.48051446632807</v>
      </c>
      <c r="M137" s="424">
        <f t="shared" si="194"/>
        <v>100.87181452292533</v>
      </c>
      <c r="N137" s="424">
        <f t="shared" si="194"/>
        <v>98.769467682756797</v>
      </c>
      <c r="O137" s="424">
        <f t="shared" si="194"/>
        <v>80.407256417217681</v>
      </c>
      <c r="P137" s="424">
        <f t="shared" si="194"/>
        <v>82.859787876832186</v>
      </c>
      <c r="Q137" s="424">
        <f t="shared" si="194"/>
        <v>93.214474221477701</v>
      </c>
      <c r="R137" s="424">
        <f t="shared" si="194"/>
        <v>95.155210013945862</v>
      </c>
      <c r="S137" s="424">
        <f t="shared" si="194"/>
        <v>102.23094115344809</v>
      </c>
      <c r="T137" s="424">
        <f t="shared" si="194"/>
        <v>99.484112268368563</v>
      </c>
      <c r="U137" s="424">
        <f t="shared" si="194"/>
        <v>102.42925100797986</v>
      </c>
      <c r="V137" s="424">
        <f t="shared" si="194"/>
        <v>100.00000368868331</v>
      </c>
      <c r="W137" s="424">
        <f t="shared" si="194"/>
        <v>103.09445139575143</v>
      </c>
      <c r="X137" s="424">
        <f t="shared" si="194"/>
        <v>105.79937863034159</v>
      </c>
      <c r="Y137" s="424">
        <f t="shared" si="194"/>
        <v>117.35406275468902</v>
      </c>
      <c r="Z137" s="424">
        <f t="shared" si="194"/>
        <v>138.11002185117212</v>
      </c>
      <c r="AA137" s="424">
        <f t="shared" ref="AA137:AB137" si="195">AA79/AA20*100</f>
        <v>146.94642365888004</v>
      </c>
      <c r="AB137" s="424">
        <f t="shared" si="195"/>
        <v>152.54336919470262</v>
      </c>
    </row>
    <row r="138" spans="1:28" x14ac:dyDescent="0.25">
      <c r="A138" s="151" t="s">
        <v>356</v>
      </c>
      <c r="B138" s="677" t="s">
        <v>357</v>
      </c>
      <c r="C138" s="424">
        <f t="shared" ref="C138:Z138" si="196">C80/C21*100</f>
        <v>32.988530296271342</v>
      </c>
      <c r="D138" s="424">
        <f t="shared" si="196"/>
        <v>37.949340129597502</v>
      </c>
      <c r="E138" s="424">
        <f t="shared" si="196"/>
        <v>39.594731888515525</v>
      </c>
      <c r="F138" s="424">
        <f t="shared" si="196"/>
        <v>36.772458582708268</v>
      </c>
      <c r="G138" s="424">
        <f t="shared" si="196"/>
        <v>32.856531388311303</v>
      </c>
      <c r="H138" s="424">
        <f t="shared" si="196"/>
        <v>30.777893407587104</v>
      </c>
      <c r="I138" s="424">
        <f t="shared" si="196"/>
        <v>31.861657274711391</v>
      </c>
      <c r="J138" s="424">
        <f t="shared" si="196"/>
        <v>38.25257688639622</v>
      </c>
      <c r="K138" s="424">
        <f t="shared" si="196"/>
        <v>60.688931049509328</v>
      </c>
      <c r="L138" s="424">
        <f t="shared" si="196"/>
        <v>51.563751608137345</v>
      </c>
      <c r="M138" s="424">
        <f t="shared" si="196"/>
        <v>52.256524715030316</v>
      </c>
      <c r="N138" s="424">
        <f t="shared" si="196"/>
        <v>51.354814864933715</v>
      </c>
      <c r="O138" s="424">
        <f t="shared" si="196"/>
        <v>80.269594130455459</v>
      </c>
      <c r="P138" s="424">
        <f t="shared" si="196"/>
        <v>103.63214491490073</v>
      </c>
      <c r="Q138" s="424">
        <f t="shared" si="196"/>
        <v>108.91707273621716</v>
      </c>
      <c r="R138" s="424">
        <f t="shared" si="196"/>
        <v>116.42401506621205</v>
      </c>
      <c r="S138" s="424">
        <f t="shared" si="196"/>
        <v>101.0170618195025</v>
      </c>
      <c r="T138" s="424">
        <f t="shared" si="196"/>
        <v>70.849497277781794</v>
      </c>
      <c r="U138" s="424">
        <f t="shared" si="196"/>
        <v>73.12340983694618</v>
      </c>
      <c r="V138" s="424">
        <f t="shared" si="196"/>
        <v>99.999998177894483</v>
      </c>
      <c r="W138" s="424">
        <f t="shared" si="196"/>
        <v>98.049502407735119</v>
      </c>
      <c r="X138" s="424">
        <f t="shared" si="196"/>
        <v>102.31841167478308</v>
      </c>
      <c r="Y138" s="424">
        <f t="shared" si="196"/>
        <v>107.11849011350812</v>
      </c>
      <c r="Z138" s="424">
        <f t="shared" si="196"/>
        <v>100.7498416980205</v>
      </c>
      <c r="AA138" s="424">
        <f t="shared" ref="AA138:AB138" si="197">AA80/AA21*100</f>
        <v>103.13268720661218</v>
      </c>
      <c r="AB138" s="424">
        <f t="shared" si="197"/>
        <v>80.808385729393336</v>
      </c>
    </row>
    <row r="139" spans="1:28" x14ac:dyDescent="0.25">
      <c r="A139" s="151" t="s">
        <v>358</v>
      </c>
      <c r="B139" s="152" t="s">
        <v>359</v>
      </c>
      <c r="C139" s="424">
        <f t="shared" ref="C139:Z139" si="198">C81/C22*100</f>
        <v>57.647893396501601</v>
      </c>
      <c r="D139" s="424">
        <f t="shared" si="198"/>
        <v>57.266438178238353</v>
      </c>
      <c r="E139" s="424">
        <f t="shared" si="198"/>
        <v>56.510413028190889</v>
      </c>
      <c r="F139" s="424">
        <f t="shared" si="198"/>
        <v>57.0406324762899</v>
      </c>
      <c r="G139" s="424">
        <f t="shared" si="198"/>
        <v>59.155847480111049</v>
      </c>
      <c r="H139" s="424">
        <f t="shared" si="198"/>
        <v>65.957123946286472</v>
      </c>
      <c r="I139" s="424">
        <f t="shared" si="198"/>
        <v>71.294278954759221</v>
      </c>
      <c r="J139" s="424">
        <f t="shared" si="198"/>
        <v>70.460342298325585</v>
      </c>
      <c r="K139" s="424">
        <f t="shared" si="198"/>
        <v>75.708822268393874</v>
      </c>
      <c r="L139" s="424">
        <f t="shared" si="198"/>
        <v>78.015605414703543</v>
      </c>
      <c r="M139" s="424">
        <f t="shared" si="198"/>
        <v>77.977307113063119</v>
      </c>
      <c r="N139" s="424">
        <f t="shared" si="198"/>
        <v>82.519476443842009</v>
      </c>
      <c r="O139" s="424">
        <f t="shared" si="198"/>
        <v>85.414501268420707</v>
      </c>
      <c r="P139" s="424">
        <f t="shared" si="198"/>
        <v>89.529490311262236</v>
      </c>
      <c r="Q139" s="424">
        <f t="shared" si="198"/>
        <v>93.410606274811869</v>
      </c>
      <c r="R139" s="424">
        <f t="shared" si="198"/>
        <v>91.561498444095918</v>
      </c>
      <c r="S139" s="424">
        <f t="shared" si="198"/>
        <v>91.882691873648596</v>
      </c>
      <c r="T139" s="424">
        <f t="shared" si="198"/>
        <v>95.979584429933226</v>
      </c>
      <c r="U139" s="424">
        <f t="shared" si="198"/>
        <v>98.288339403885217</v>
      </c>
      <c r="V139" s="424">
        <f t="shared" si="198"/>
        <v>100</v>
      </c>
      <c r="W139" s="424">
        <f t="shared" si="198"/>
        <v>102.11172758495563</v>
      </c>
      <c r="X139" s="424">
        <f t="shared" si="198"/>
        <v>100.67725637165177</v>
      </c>
      <c r="Y139" s="424">
        <f t="shared" si="198"/>
        <v>113.04632707275472</v>
      </c>
      <c r="Z139" s="424">
        <f t="shared" si="198"/>
        <v>120.33034024928322</v>
      </c>
      <c r="AA139" s="424">
        <f t="shared" ref="AA139:AB139" si="199">AA81/AA22*100</f>
        <v>122.4242608312706</v>
      </c>
      <c r="AB139" s="424">
        <f t="shared" si="199"/>
        <v>125.37417909793236</v>
      </c>
    </row>
    <row r="140" spans="1:28" x14ac:dyDescent="0.25">
      <c r="A140" s="151" t="s">
        <v>360</v>
      </c>
      <c r="B140" s="152" t="s">
        <v>361</v>
      </c>
      <c r="C140" s="424">
        <f t="shared" ref="C140:Z140" si="200">C82/C23*100</f>
        <v>58.293579439575296</v>
      </c>
      <c r="D140" s="424">
        <f t="shared" si="200"/>
        <v>59.914810529633712</v>
      </c>
      <c r="E140" s="424">
        <f t="shared" si="200"/>
        <v>59.043558684318917</v>
      </c>
      <c r="F140" s="424">
        <f t="shared" si="200"/>
        <v>58.520198966737837</v>
      </c>
      <c r="G140" s="424">
        <f t="shared" si="200"/>
        <v>60.572197326370059</v>
      </c>
      <c r="H140" s="424">
        <f t="shared" si="200"/>
        <v>63.581179963731138</v>
      </c>
      <c r="I140" s="424">
        <f t="shared" si="200"/>
        <v>64.376857415432781</v>
      </c>
      <c r="J140" s="424">
        <f t="shared" si="200"/>
        <v>66.220356730811559</v>
      </c>
      <c r="K140" s="424">
        <f t="shared" si="200"/>
        <v>69.096896258697342</v>
      </c>
      <c r="L140" s="424">
        <f t="shared" si="200"/>
        <v>71.860671350907097</v>
      </c>
      <c r="M140" s="424">
        <f t="shared" si="200"/>
        <v>72.295365111155391</v>
      </c>
      <c r="N140" s="424">
        <f t="shared" si="200"/>
        <v>74.83226839284184</v>
      </c>
      <c r="O140" s="424">
        <f t="shared" si="200"/>
        <v>78.675595572822104</v>
      </c>
      <c r="P140" s="424">
        <f t="shared" si="200"/>
        <v>81.575363495780977</v>
      </c>
      <c r="Q140" s="424">
        <f t="shared" si="200"/>
        <v>84.898597475757271</v>
      </c>
      <c r="R140" s="424">
        <f t="shared" si="200"/>
        <v>91.635612673936578</v>
      </c>
      <c r="S140" s="424">
        <f t="shared" si="200"/>
        <v>94.690138731400324</v>
      </c>
      <c r="T140" s="424">
        <f t="shared" si="200"/>
        <v>95.987658919920733</v>
      </c>
      <c r="U140" s="424">
        <f t="shared" si="200"/>
        <v>99.538784501726013</v>
      </c>
      <c r="V140" s="424">
        <f t="shared" si="200"/>
        <v>100</v>
      </c>
      <c r="W140" s="424">
        <f t="shared" si="200"/>
        <v>103.06730821742256</v>
      </c>
      <c r="X140" s="424">
        <f t="shared" si="200"/>
        <v>104.87407123640406</v>
      </c>
      <c r="Y140" s="424">
        <f t="shared" si="200"/>
        <v>113.83880039832479</v>
      </c>
      <c r="Z140" s="424">
        <f t="shared" si="200"/>
        <v>123.25493787399495</v>
      </c>
      <c r="AA140" s="424">
        <f t="shared" ref="AA140:AB140" si="201">AA82/AA23*100</f>
        <v>122.83578090267949</v>
      </c>
      <c r="AB140" s="424">
        <f t="shared" si="201"/>
        <v>130.23141611088604</v>
      </c>
    </row>
    <row r="141" spans="1:28" ht="13" x14ac:dyDescent="0.3">
      <c r="A141" s="34"/>
      <c r="B141" s="75" t="s">
        <v>362</v>
      </c>
      <c r="C141" s="424">
        <f t="shared" ref="C141:Z141" si="202">C83/C24*100</f>
        <v>76.03160183162494</v>
      </c>
      <c r="D141" s="424">
        <f t="shared" si="202"/>
        <v>77.45876919910954</v>
      </c>
      <c r="E141" s="424">
        <f t="shared" si="202"/>
        <v>76.165360064901407</v>
      </c>
      <c r="F141" s="424">
        <f t="shared" si="202"/>
        <v>77.490230485774447</v>
      </c>
      <c r="G141" s="424">
        <f t="shared" si="202"/>
        <v>78.579800163986022</v>
      </c>
      <c r="H141" s="424">
        <f t="shared" si="202"/>
        <v>80.063896329775659</v>
      </c>
      <c r="I141" s="424">
        <f t="shared" si="202"/>
        <v>79.522229216759513</v>
      </c>
      <c r="J141" s="424">
        <f t="shared" si="202"/>
        <v>82.861795465954884</v>
      </c>
      <c r="K141" s="424">
        <f t="shared" si="202"/>
        <v>88.587250152384726</v>
      </c>
      <c r="L141" s="424">
        <f t="shared" si="202"/>
        <v>87.76088520927739</v>
      </c>
      <c r="M141" s="424">
        <f t="shared" si="202"/>
        <v>80.833148835023607</v>
      </c>
      <c r="N141" s="424">
        <f t="shared" si="202"/>
        <v>90.701032902680083</v>
      </c>
      <c r="O141" s="424">
        <f t="shared" si="202"/>
        <v>99.497577918042126</v>
      </c>
      <c r="P141" s="424">
        <f t="shared" si="202"/>
        <v>97.78067730520506</v>
      </c>
      <c r="Q141" s="424">
        <f t="shared" si="202"/>
        <v>103.66484042768582</v>
      </c>
      <c r="R141" s="424">
        <f t="shared" si="202"/>
        <v>104.47933268226059</v>
      </c>
      <c r="S141" s="424">
        <f t="shared" si="202"/>
        <v>94.824462579464324</v>
      </c>
      <c r="T141" s="424">
        <f t="shared" si="202"/>
        <v>96.532540930601868</v>
      </c>
      <c r="U141" s="424">
        <f t="shared" si="202"/>
        <v>97.564876553603312</v>
      </c>
      <c r="V141" s="424">
        <f t="shared" si="202"/>
        <v>100</v>
      </c>
      <c r="W141" s="424">
        <f t="shared" si="202"/>
        <v>103.2535023143746</v>
      </c>
      <c r="X141" s="424">
        <f t="shared" si="202"/>
        <v>100.95420054424049</v>
      </c>
      <c r="Y141" s="424">
        <f t="shared" si="202"/>
        <v>114.10351980735867</v>
      </c>
      <c r="Z141" s="424">
        <f t="shared" si="202"/>
        <v>113.78794036747412</v>
      </c>
      <c r="AA141" s="424">
        <f t="shared" ref="AA141:AB141" si="203">AA83/AA24*100</f>
        <v>114.41624989597618</v>
      </c>
      <c r="AB141" s="424">
        <f t="shared" si="203"/>
        <v>134.92939339420892</v>
      </c>
    </row>
    <row r="142" spans="1:28" ht="13" x14ac:dyDescent="0.3">
      <c r="A142" s="78"/>
      <c r="B142" s="77" t="s">
        <v>363</v>
      </c>
      <c r="C142" s="425">
        <f t="shared" ref="C142:Z142" si="204">C84/C25*100</f>
        <v>63.26023303709092</v>
      </c>
      <c r="D142" s="425">
        <f t="shared" si="204"/>
        <v>62.515918239144021</v>
      </c>
      <c r="E142" s="425">
        <f t="shared" si="204"/>
        <v>60.772734512148133</v>
      </c>
      <c r="F142" s="425">
        <f t="shared" si="204"/>
        <v>58.781204605885016</v>
      </c>
      <c r="G142" s="425">
        <f t="shared" si="204"/>
        <v>61.170760474216415</v>
      </c>
      <c r="H142" s="425">
        <f t="shared" si="204"/>
        <v>66.482992347867707</v>
      </c>
      <c r="I142" s="425">
        <f t="shared" si="204"/>
        <v>68.570375511885885</v>
      </c>
      <c r="J142" s="425">
        <f t="shared" si="204"/>
        <v>70.018160076045504</v>
      </c>
      <c r="K142" s="425">
        <f t="shared" si="204"/>
        <v>76.029623570949099</v>
      </c>
      <c r="L142" s="425">
        <f t="shared" si="204"/>
        <v>75.636697635812183</v>
      </c>
      <c r="M142" s="425">
        <f t="shared" si="204"/>
        <v>77.415103176882525</v>
      </c>
      <c r="N142" s="425">
        <f t="shared" si="204"/>
        <v>78.06177977342567</v>
      </c>
      <c r="O142" s="425">
        <f t="shared" si="204"/>
        <v>84.168367372286994</v>
      </c>
      <c r="P142" s="425">
        <f t="shared" si="204"/>
        <v>89.979257132613654</v>
      </c>
      <c r="Q142" s="425">
        <f t="shared" si="204"/>
        <v>93.613580655940183</v>
      </c>
      <c r="R142" s="425">
        <f t="shared" si="204"/>
        <v>99.250671857075673</v>
      </c>
      <c r="S142" s="425">
        <f t="shared" si="204"/>
        <v>104.79006116066121</v>
      </c>
      <c r="T142" s="425">
        <f t="shared" si="204"/>
        <v>102.0375997143733</v>
      </c>
      <c r="U142" s="425">
        <f t="shared" si="204"/>
        <v>102.43588381565583</v>
      </c>
      <c r="V142" s="425">
        <f t="shared" si="204"/>
        <v>100</v>
      </c>
      <c r="W142" s="425">
        <f t="shared" si="204"/>
        <v>99.435870714888068</v>
      </c>
      <c r="X142" s="425">
        <f t="shared" si="204"/>
        <v>100.77080661273709</v>
      </c>
      <c r="Y142" s="425">
        <f t="shared" si="204"/>
        <v>106.78867586864773</v>
      </c>
      <c r="Z142" s="425">
        <f t="shared" si="204"/>
        <v>112.96777957234923</v>
      </c>
      <c r="AA142" s="425">
        <f t="shared" ref="AA142:AB142" si="205">AA84/AA25*100</f>
        <v>119.6306294767333</v>
      </c>
      <c r="AB142" s="425">
        <f t="shared" si="205"/>
        <v>122.66262829630361</v>
      </c>
    </row>
    <row r="143" spans="1:28" ht="13" x14ac:dyDescent="0.3">
      <c r="A143" s="34"/>
      <c r="B143" s="75" t="s">
        <v>364</v>
      </c>
      <c r="C143" s="424">
        <f t="shared" ref="C143:Z143" si="206">C85/C26*100</f>
        <v>63.990156516557953</v>
      </c>
      <c r="D143" s="424">
        <f t="shared" si="206"/>
        <v>63.154287468400206</v>
      </c>
      <c r="E143" s="424">
        <f t="shared" si="206"/>
        <v>60.243599722697702</v>
      </c>
      <c r="F143" s="424">
        <f t="shared" si="206"/>
        <v>61.001097549732329</v>
      </c>
      <c r="G143" s="424">
        <f t="shared" si="206"/>
        <v>62.9123961793291</v>
      </c>
      <c r="H143" s="424">
        <f t="shared" si="206"/>
        <v>68.167832214677986</v>
      </c>
      <c r="I143" s="424">
        <f t="shared" si="206"/>
        <v>64.720269211510455</v>
      </c>
      <c r="J143" s="424">
        <f t="shared" si="206"/>
        <v>66.120973067417111</v>
      </c>
      <c r="K143" s="424">
        <f t="shared" si="206"/>
        <v>67.575055269506677</v>
      </c>
      <c r="L143" s="424">
        <f t="shared" si="206"/>
        <v>65.202959278514527</v>
      </c>
      <c r="M143" s="424">
        <f t="shared" si="206"/>
        <v>68.627122249997285</v>
      </c>
      <c r="N143" s="424">
        <f t="shared" si="206"/>
        <v>70.185561935619432</v>
      </c>
      <c r="O143" s="424">
        <f t="shared" si="206"/>
        <v>76.784854635040574</v>
      </c>
      <c r="P143" s="424">
        <f t="shared" si="206"/>
        <v>82.064945021545839</v>
      </c>
      <c r="Q143" s="424">
        <f t="shared" si="206"/>
        <v>86.238606678296009</v>
      </c>
      <c r="R143" s="424">
        <f t="shared" si="206"/>
        <v>99.664774927375277</v>
      </c>
      <c r="S143" s="424">
        <f t="shared" si="206"/>
        <v>103.33645931448696</v>
      </c>
      <c r="T143" s="424">
        <f t="shared" si="206"/>
        <v>104.00331652173924</v>
      </c>
      <c r="U143" s="424">
        <f t="shared" si="206"/>
        <v>104.60230127353654</v>
      </c>
      <c r="V143" s="424">
        <f t="shared" si="206"/>
        <v>99.999993581278275</v>
      </c>
      <c r="W143" s="424">
        <f t="shared" si="206"/>
        <v>87.26674752628864</v>
      </c>
      <c r="X143" s="424">
        <f t="shared" si="206"/>
        <v>100.06869448422546</v>
      </c>
      <c r="Y143" s="424">
        <f t="shared" si="206"/>
        <v>109.81269993447656</v>
      </c>
      <c r="Z143" s="424">
        <f t="shared" si="206"/>
        <v>146.06180191715475</v>
      </c>
      <c r="AA143" s="424">
        <f t="shared" ref="AA143:AB143" si="207">AA85/AA26*100</f>
        <v>133.67939445435866</v>
      </c>
      <c r="AB143" s="424">
        <f t="shared" si="207"/>
        <v>150.82867030118751</v>
      </c>
    </row>
    <row r="144" spans="1:28" ht="13" x14ac:dyDescent="0.3">
      <c r="A144" s="34"/>
      <c r="B144" s="75" t="s">
        <v>365</v>
      </c>
      <c r="C144" s="424">
        <f t="shared" ref="C144:Z144" si="208">C86/C27*100</f>
        <v>260.24931639545559</v>
      </c>
      <c r="D144" s="424">
        <f t="shared" si="208"/>
        <v>114.91981335071846</v>
      </c>
      <c r="E144" s="424">
        <f t="shared" si="208"/>
        <v>5.6004628752950358</v>
      </c>
      <c r="F144" s="424">
        <f t="shared" si="208"/>
        <v>9.8197515656827203</v>
      </c>
      <c r="G144" s="424">
        <f t="shared" si="208"/>
        <v>8.0396792769697942</v>
      </c>
      <c r="H144" s="424">
        <f t="shared" si="208"/>
        <v>66.488553199620014</v>
      </c>
      <c r="I144" s="424">
        <f t="shared" si="208"/>
        <v>0</v>
      </c>
      <c r="J144" s="424">
        <f t="shared" si="208"/>
        <v>24.979808197294542</v>
      </c>
      <c r="K144" s="424">
        <f t="shared" si="208"/>
        <v>131.70396534957746</v>
      </c>
      <c r="L144" s="424">
        <f t="shared" si="208"/>
        <v>393.94365207337393</v>
      </c>
      <c r="M144" s="424">
        <f t="shared" si="208"/>
        <v>151.37040814786775</v>
      </c>
      <c r="N144" s="424">
        <f t="shared" si="208"/>
        <v>11.02329112621628</v>
      </c>
      <c r="O144" s="424">
        <f t="shared" si="208"/>
        <v>0</v>
      </c>
      <c r="P144" s="424">
        <f t="shared" si="208"/>
        <v>75.436957235351699</v>
      </c>
      <c r="Q144" s="424">
        <f t="shared" si="208"/>
        <v>87.736747145280489</v>
      </c>
      <c r="R144" s="424">
        <f t="shared" si="208"/>
        <v>277.00258130000509</v>
      </c>
      <c r="S144" s="424">
        <f t="shared" si="208"/>
        <v>292.52965163751986</v>
      </c>
      <c r="T144" s="424">
        <f t="shared" si="208"/>
        <v>3.1887970962135075</v>
      </c>
      <c r="U144" s="424">
        <f t="shared" si="208"/>
        <v>134.66784825529871</v>
      </c>
      <c r="V144" s="424">
        <f t="shared" si="208"/>
        <v>100</v>
      </c>
      <c r="W144" s="424">
        <f t="shared" si="208"/>
        <v>176.54388389230363</v>
      </c>
      <c r="X144" s="424">
        <f t="shared" si="208"/>
        <v>22.843861633653852</v>
      </c>
      <c r="Y144" s="424">
        <f t="shared" si="208"/>
        <v>237.8075607776521</v>
      </c>
      <c r="Z144" s="424">
        <f t="shared" si="208"/>
        <v>32.901923333513388</v>
      </c>
      <c r="AA144" s="424">
        <f t="shared" ref="AA144:AB144" si="209">AA86/AA27*100</f>
        <v>241.55542119843338</v>
      </c>
      <c r="AB144" s="424">
        <f t="shared" si="209"/>
        <v>152.35784966063301</v>
      </c>
    </row>
    <row r="145" spans="1:28" s="4" customFormat="1" ht="20.25" customHeight="1" x14ac:dyDescent="0.25">
      <c r="A145" s="427"/>
      <c r="B145" s="428" t="s">
        <v>366</v>
      </c>
      <c r="C145" s="811">
        <f t="shared" ref="C145:Z145" si="210">C87/C28*100</f>
        <v>62.881331312394842</v>
      </c>
      <c r="D145" s="811">
        <f t="shared" si="210"/>
        <v>62.453945084235038</v>
      </c>
      <c r="E145" s="811">
        <f t="shared" si="210"/>
        <v>60.843511862625263</v>
      </c>
      <c r="F145" s="811">
        <f t="shared" si="210"/>
        <v>59.073635014206857</v>
      </c>
      <c r="G145" s="811">
        <f t="shared" si="210"/>
        <v>61.448359756272822</v>
      </c>
      <c r="H145" s="811">
        <f t="shared" si="210"/>
        <v>66.65227470740588</v>
      </c>
      <c r="I145" s="811">
        <f t="shared" si="210"/>
        <v>68.334247270863884</v>
      </c>
      <c r="J145" s="811">
        <f t="shared" si="210"/>
        <v>69.730381094381784</v>
      </c>
      <c r="K145" s="811">
        <f t="shared" si="210"/>
        <v>74.973168912144459</v>
      </c>
      <c r="L145" s="811">
        <f t="shared" si="210"/>
        <v>73.902931962354202</v>
      </c>
      <c r="M145" s="811">
        <f t="shared" si="210"/>
        <v>76.309816977160949</v>
      </c>
      <c r="N145" s="811">
        <f t="shared" si="210"/>
        <v>77.297815026701045</v>
      </c>
      <c r="O145" s="811">
        <f t="shared" si="210"/>
        <v>83.40667088002084</v>
      </c>
      <c r="P145" s="811">
        <f t="shared" si="210"/>
        <v>89.043118199320318</v>
      </c>
      <c r="Q145" s="811">
        <f t="shared" si="210"/>
        <v>92.686392489165343</v>
      </c>
      <c r="R145" s="811">
        <f t="shared" si="210"/>
        <v>98.514053426728282</v>
      </c>
      <c r="S145" s="811">
        <f t="shared" si="210"/>
        <v>103.77636669761483</v>
      </c>
      <c r="T145" s="811">
        <f t="shared" si="210"/>
        <v>102.72628365801768</v>
      </c>
      <c r="U145" s="811">
        <f t="shared" si="210"/>
        <v>102.53268279928555</v>
      </c>
      <c r="V145" s="811">
        <f t="shared" si="210"/>
        <v>100</v>
      </c>
      <c r="W145" s="811">
        <f t="shared" si="210"/>
        <v>97.727396811691861</v>
      </c>
      <c r="X145" s="811">
        <f t="shared" si="210"/>
        <v>101.07106672068697</v>
      </c>
      <c r="Y145" s="811">
        <f t="shared" si="210"/>
        <v>106.5046320252091</v>
      </c>
      <c r="Z145" s="811">
        <f t="shared" si="210"/>
        <v>116.87337699664407</v>
      </c>
      <c r="AA145" s="811">
        <f t="shared" ref="AA145:AB145" si="211">AA87/AA28*100</f>
        <v>120.69788473294693</v>
      </c>
      <c r="AB145" s="811">
        <f t="shared" si="211"/>
        <v>126.00174867044281</v>
      </c>
    </row>
    <row r="146" spans="1:28" s="14" customFormat="1" ht="26" customHeight="1" x14ac:dyDescent="0.25">
      <c r="A146" s="950" t="s">
        <v>4405</v>
      </c>
      <c r="B146" s="950"/>
      <c r="C146" s="950"/>
      <c r="D146" s="950"/>
      <c r="E146" s="950"/>
      <c r="F146" s="950"/>
      <c r="G146" s="950"/>
      <c r="H146" s="950"/>
      <c r="I146" s="950"/>
      <c r="J146" s="950"/>
      <c r="K146" s="950"/>
      <c r="L146" s="808"/>
      <c r="M146" s="808"/>
      <c r="N146" s="808"/>
      <c r="O146" s="808"/>
      <c r="P146" s="808"/>
      <c r="Q146" s="808"/>
      <c r="R146" s="808"/>
      <c r="S146" s="808"/>
      <c r="T146" s="808"/>
      <c r="U146" s="808"/>
      <c r="V146" s="808"/>
      <c r="W146" s="808"/>
      <c r="X146" s="808"/>
      <c r="Y146" s="808"/>
      <c r="Z146" s="808"/>
      <c r="AA146" s="808"/>
      <c r="AB146" s="808"/>
    </row>
    <row r="147" spans="1:28" s="14" customFormat="1" ht="25.5" customHeight="1" x14ac:dyDescent="0.25">
      <c r="A147" s="39" t="str">
        <f>Index!A15</f>
        <v>Table 2h    Palau implicit GDP(P) price deflators by industry, Contribution to Change , FY2000-FY2025</v>
      </c>
    </row>
    <row r="148" spans="1:28" ht="20.25" customHeight="1" x14ac:dyDescent="0.25">
      <c r="A148" s="32"/>
      <c r="B148" s="52"/>
      <c r="C148" s="24" t="str">
        <f t="shared" ref="C148:X148" si="212">C2</f>
        <v>FY00</v>
      </c>
      <c r="D148" s="24" t="str">
        <f t="shared" si="212"/>
        <v>FY01</v>
      </c>
      <c r="E148" s="24" t="str">
        <f t="shared" si="212"/>
        <v>FY02</v>
      </c>
      <c r="F148" s="24" t="str">
        <f t="shared" si="212"/>
        <v>FY03</v>
      </c>
      <c r="G148" s="24" t="str">
        <f t="shared" si="212"/>
        <v>FY04</v>
      </c>
      <c r="H148" s="24" t="str">
        <f t="shared" si="212"/>
        <v>FY05</v>
      </c>
      <c r="I148" s="24" t="str">
        <f t="shared" si="212"/>
        <v>FY06</v>
      </c>
      <c r="J148" s="24" t="str">
        <f t="shared" si="212"/>
        <v>FY07</v>
      </c>
      <c r="K148" s="24" t="str">
        <f t="shared" si="212"/>
        <v>FY08</v>
      </c>
      <c r="L148" s="24" t="str">
        <f t="shared" si="212"/>
        <v>FY09</v>
      </c>
      <c r="M148" s="24" t="str">
        <f t="shared" si="212"/>
        <v>FY10</v>
      </c>
      <c r="N148" s="24" t="str">
        <f t="shared" si="212"/>
        <v>FY11</v>
      </c>
      <c r="O148" s="24" t="str">
        <f t="shared" si="212"/>
        <v>FY12</v>
      </c>
      <c r="P148" s="24" t="str">
        <f t="shared" si="212"/>
        <v>FY13</v>
      </c>
      <c r="Q148" s="24" t="str">
        <f t="shared" si="212"/>
        <v>FY14</v>
      </c>
      <c r="R148" s="24" t="str">
        <f t="shared" si="212"/>
        <v>FY15</v>
      </c>
      <c r="S148" s="24" t="str">
        <f t="shared" si="212"/>
        <v>FY16</v>
      </c>
      <c r="T148" s="24" t="str">
        <f t="shared" si="212"/>
        <v>FY17</v>
      </c>
      <c r="U148" s="24" t="str">
        <f t="shared" si="212"/>
        <v>FY18</v>
      </c>
      <c r="V148" s="24" t="str">
        <f t="shared" si="212"/>
        <v>FY19</v>
      </c>
      <c r="W148" s="24" t="str">
        <f t="shared" si="212"/>
        <v>FY20</v>
      </c>
      <c r="X148" s="24" t="str">
        <f t="shared" si="212"/>
        <v>FY21</v>
      </c>
      <c r="Y148" s="24" t="s">
        <v>4403</v>
      </c>
      <c r="Z148" s="24" t="s">
        <v>4404</v>
      </c>
      <c r="AA148" s="24" t="s">
        <v>4406</v>
      </c>
      <c r="AB148" s="24" t="s">
        <v>4407</v>
      </c>
    </row>
    <row r="149" spans="1:28" x14ac:dyDescent="0.25">
      <c r="A149" s="151" t="s">
        <v>320</v>
      </c>
      <c r="B149" s="677" t="s">
        <v>321</v>
      </c>
      <c r="C149" s="366"/>
      <c r="D149" s="366">
        <f t="shared" ref="D149:AB149" si="213">(D3/D$28*D120-C3/C$28*C120)/C$145</f>
        <v>-6.6840582847038567E-4</v>
      </c>
      <c r="E149" s="366">
        <f t="shared" si="213"/>
        <v>1.6806066831311134E-3</v>
      </c>
      <c r="F149" s="366">
        <f t="shared" si="213"/>
        <v>-1.8072722347343005E-4</v>
      </c>
      <c r="G149" s="366">
        <f t="shared" si="213"/>
        <v>-6.0868878103442715E-4</v>
      </c>
      <c r="H149" s="366">
        <f t="shared" si="213"/>
        <v>5.8893428792110227E-4</v>
      </c>
      <c r="I149" s="366">
        <f t="shared" si="213"/>
        <v>5.4429499728715397E-4</v>
      </c>
      <c r="J149" s="366">
        <f t="shared" si="213"/>
        <v>-6.4391841662452454E-4</v>
      </c>
      <c r="K149" s="366">
        <f t="shared" si="213"/>
        <v>3.5098697747153558E-3</v>
      </c>
      <c r="L149" s="366">
        <f t="shared" si="213"/>
        <v>2.1152517700986717E-3</v>
      </c>
      <c r="M149" s="366">
        <f t="shared" si="213"/>
        <v>1.994753468523791E-4</v>
      </c>
      <c r="N149" s="366">
        <f t="shared" si="213"/>
        <v>1.361789836163993E-4</v>
      </c>
      <c r="O149" s="366">
        <f t="shared" si="213"/>
        <v>-4.2008257698190871E-4</v>
      </c>
      <c r="P149" s="366">
        <f t="shared" si="213"/>
        <v>2.199641218816605E-3</v>
      </c>
      <c r="Q149" s="366">
        <f t="shared" si="213"/>
        <v>-6.1867932113262387E-4</v>
      </c>
      <c r="R149" s="366">
        <f t="shared" si="213"/>
        <v>-1.6325621674159814E-3</v>
      </c>
      <c r="S149" s="366">
        <f t="shared" si="213"/>
        <v>9.4124820087079818E-4</v>
      </c>
      <c r="T149" s="366">
        <f t="shared" si="213"/>
        <v>8.9885756441190434E-4</v>
      </c>
      <c r="U149" s="366">
        <f t="shared" si="213"/>
        <v>3.8447105490742106E-4</v>
      </c>
      <c r="V149" s="366">
        <f t="shared" si="213"/>
        <v>-5.7986268955377226E-4</v>
      </c>
      <c r="W149" s="366">
        <f t="shared" si="213"/>
        <v>3.6888257068013575E-4</v>
      </c>
      <c r="X149" s="366">
        <f t="shared" si="213"/>
        <v>1.1912771209342244E-3</v>
      </c>
      <c r="Y149" s="366">
        <f t="shared" si="213"/>
        <v>4.5358121937003792E-4</v>
      </c>
      <c r="Z149" s="366">
        <f t="shared" si="213"/>
        <v>-1.2087008248005402E-3</v>
      </c>
      <c r="AA149" s="366">
        <f t="shared" si="213"/>
        <v>-1.2005544017527397E-3</v>
      </c>
      <c r="AB149" s="366">
        <f t="shared" si="213"/>
        <v>-8.3462867429489327E-4</v>
      </c>
    </row>
    <row r="150" spans="1:28" x14ac:dyDescent="0.25">
      <c r="A150" s="151" t="s">
        <v>322</v>
      </c>
      <c r="B150" s="677" t="s">
        <v>323</v>
      </c>
      <c r="C150" s="366"/>
      <c r="D150" s="366">
        <f t="shared" ref="D150:AB150" si="214">(D4/D$28*D121-C4/C$28*C121)/C$145</f>
        <v>-1.6094862320707693E-3</v>
      </c>
      <c r="E150" s="366">
        <f t="shared" si="214"/>
        <v>-1.2830689990064135E-3</v>
      </c>
      <c r="F150" s="366">
        <f t="shared" si="214"/>
        <v>-6.2372091399530817E-4</v>
      </c>
      <c r="G150" s="366">
        <f t="shared" si="214"/>
        <v>2.5382773444952724E-3</v>
      </c>
      <c r="H150" s="366">
        <f t="shared" si="214"/>
        <v>6.0326723401513483E-3</v>
      </c>
      <c r="I150" s="366">
        <f t="shared" si="214"/>
        <v>6.5947519427914771E-3</v>
      </c>
      <c r="J150" s="366">
        <f t="shared" si="214"/>
        <v>-5.5728462588452432E-3</v>
      </c>
      <c r="K150" s="366">
        <f t="shared" si="214"/>
        <v>1.5030330628360978E-3</v>
      </c>
      <c r="L150" s="366">
        <f t="shared" si="214"/>
        <v>-3.0692270943780691E-3</v>
      </c>
      <c r="M150" s="366">
        <f t="shared" si="214"/>
        <v>-4.2814770704710243E-4</v>
      </c>
      <c r="N150" s="366">
        <f t="shared" si="214"/>
        <v>-4.35948529137525E-4</v>
      </c>
      <c r="O150" s="366">
        <f t="shared" si="214"/>
        <v>1.9957880181768325E-3</v>
      </c>
      <c r="P150" s="366">
        <f t="shared" si="214"/>
        <v>1.739639708086105E-3</v>
      </c>
      <c r="Q150" s="366">
        <f t="shared" si="214"/>
        <v>-2.3753601742538288E-3</v>
      </c>
      <c r="R150" s="366">
        <f t="shared" si="214"/>
        <v>-1.4334495403339753E-3</v>
      </c>
      <c r="S150" s="366">
        <f t="shared" si="214"/>
        <v>1.0432998673761396E-3</v>
      </c>
      <c r="T150" s="366">
        <f t="shared" si="214"/>
        <v>2.8336087156357976E-3</v>
      </c>
      <c r="U150" s="366">
        <f t="shared" si="214"/>
        <v>-6.2953254945957379E-4</v>
      </c>
      <c r="V150" s="366">
        <f t="shared" si="214"/>
        <v>-9.4297276851693047E-4</v>
      </c>
      <c r="W150" s="366">
        <f t="shared" si="214"/>
        <v>-1.9226834131470861E-3</v>
      </c>
      <c r="X150" s="366">
        <f t="shared" si="214"/>
        <v>1.0444623647859711E-3</v>
      </c>
      <c r="Y150" s="366">
        <f t="shared" si="214"/>
        <v>2.1942974220597684E-4</v>
      </c>
      <c r="Z150" s="366">
        <f t="shared" si="214"/>
        <v>1.7685582022162181E-3</v>
      </c>
      <c r="AA150" s="366">
        <f t="shared" si="214"/>
        <v>-8.8973685627550343E-4</v>
      </c>
      <c r="AB150" s="366">
        <f t="shared" si="214"/>
        <v>3.9318734757897382E-4</v>
      </c>
    </row>
    <row r="151" spans="1:28" x14ac:dyDescent="0.25">
      <c r="A151" s="151" t="s">
        <v>324</v>
      </c>
      <c r="B151" s="677" t="s">
        <v>325</v>
      </c>
      <c r="C151" s="366"/>
      <c r="D151" s="366">
        <f t="shared" ref="D151:AB151" si="215">(D5/D$28*D122-C5/C$28*C122)/C$145</f>
        <v>-4.9904137991022088E-4</v>
      </c>
      <c r="E151" s="366">
        <f t="shared" si="215"/>
        <v>-1.3140988257605711E-3</v>
      </c>
      <c r="F151" s="366">
        <f t="shared" si="215"/>
        <v>-3.2134747303893124E-3</v>
      </c>
      <c r="G151" s="366">
        <f t="shared" si="215"/>
        <v>4.513746187051676E-4</v>
      </c>
      <c r="H151" s="366">
        <f t="shared" si="215"/>
        <v>1.88138212740799E-3</v>
      </c>
      <c r="I151" s="366">
        <f t="shared" si="215"/>
        <v>8.8888284296858807E-5</v>
      </c>
      <c r="J151" s="366">
        <f t="shared" si="215"/>
        <v>-9.697136648202443E-4</v>
      </c>
      <c r="K151" s="366">
        <f t="shared" si="215"/>
        <v>9.918023373633358E-4</v>
      </c>
      <c r="L151" s="366">
        <f t="shared" si="215"/>
        <v>-1.2190625507374417E-3</v>
      </c>
      <c r="M151" s="366">
        <f t="shared" si="215"/>
        <v>-1.1342368257693412E-3</v>
      </c>
      <c r="N151" s="366">
        <f t="shared" si="215"/>
        <v>-3.2119102221082153E-4</v>
      </c>
      <c r="O151" s="366">
        <f t="shared" si="215"/>
        <v>4.9295289660292413E-4</v>
      </c>
      <c r="P151" s="366">
        <f t="shared" si="215"/>
        <v>-7.9059863291724096E-4</v>
      </c>
      <c r="Q151" s="366">
        <f t="shared" si="215"/>
        <v>6.7124978134389557E-4</v>
      </c>
      <c r="R151" s="366">
        <f t="shared" si="215"/>
        <v>1.2402087592114743E-3</v>
      </c>
      <c r="S151" s="366">
        <f t="shared" si="215"/>
        <v>4.7626710202036985E-4</v>
      </c>
      <c r="T151" s="366">
        <f t="shared" si="215"/>
        <v>1.1952516987663035E-3</v>
      </c>
      <c r="U151" s="366">
        <f t="shared" si="215"/>
        <v>-7.2240276932397196E-4</v>
      </c>
      <c r="V151" s="366">
        <f t="shared" si="215"/>
        <v>5.6797884313357827E-4</v>
      </c>
      <c r="W151" s="366">
        <f t="shared" si="215"/>
        <v>-4.0015092785673225E-4</v>
      </c>
      <c r="X151" s="366">
        <f t="shared" si="215"/>
        <v>1.4808965484481372E-3</v>
      </c>
      <c r="Y151" s="366">
        <f t="shared" si="215"/>
        <v>9.816862370638146E-4</v>
      </c>
      <c r="Z151" s="366">
        <f t="shared" si="215"/>
        <v>-1.928910575129662E-3</v>
      </c>
      <c r="AA151" s="366">
        <f t="shared" si="215"/>
        <v>-1.0842225799143903E-3</v>
      </c>
      <c r="AB151" s="366">
        <f t="shared" si="215"/>
        <v>1.6364376621576724E-3</v>
      </c>
    </row>
    <row r="152" spans="1:28" x14ac:dyDescent="0.25">
      <c r="A152" s="151" t="s">
        <v>326</v>
      </c>
      <c r="B152" s="677" t="s">
        <v>327</v>
      </c>
      <c r="C152" s="366"/>
      <c r="D152" s="366">
        <f t="shared" ref="D152:AB152" si="216">(D6/D$28*D123-C6/C$28*C123)/C$145</f>
        <v>5.2727091317611814E-3</v>
      </c>
      <c r="E152" s="366">
        <f t="shared" si="216"/>
        <v>1.1797480151428121E-2</v>
      </c>
      <c r="F152" s="366">
        <f t="shared" si="216"/>
        <v>-2.7598475327882985E-2</v>
      </c>
      <c r="G152" s="366">
        <f t="shared" si="216"/>
        <v>-9.7948532177800831E-3</v>
      </c>
      <c r="H152" s="366">
        <f t="shared" si="216"/>
        <v>2.2547140139529145E-4</v>
      </c>
      <c r="I152" s="366">
        <f t="shared" si="216"/>
        <v>-4.0326930963324189E-4</v>
      </c>
      <c r="J152" s="366">
        <f t="shared" si="216"/>
        <v>-1.2701636017781154E-4</v>
      </c>
      <c r="K152" s="366">
        <f t="shared" si="216"/>
        <v>2.4974482579677537E-3</v>
      </c>
      <c r="L152" s="366">
        <f t="shared" si="216"/>
        <v>-5.9301928186900911E-4</v>
      </c>
      <c r="M152" s="366">
        <f t="shared" si="216"/>
        <v>-3.1173032210573691E-4</v>
      </c>
      <c r="N152" s="366">
        <f t="shared" si="216"/>
        <v>6.6568974180344605E-4</v>
      </c>
      <c r="O152" s="366">
        <f t="shared" si="216"/>
        <v>1.8500272937191514E-3</v>
      </c>
      <c r="P152" s="366">
        <f t="shared" si="216"/>
        <v>1.2371168107201084E-3</v>
      </c>
      <c r="Q152" s="366">
        <f t="shared" si="216"/>
        <v>7.8220138828879362E-5</v>
      </c>
      <c r="R152" s="366">
        <f t="shared" si="216"/>
        <v>5.4328854055711202E-5</v>
      </c>
      <c r="S152" s="366">
        <f t="shared" si="216"/>
        <v>3.9016836647220082E-4</v>
      </c>
      <c r="T152" s="366">
        <f t="shared" si="216"/>
        <v>3.6756233167367278E-4</v>
      </c>
      <c r="U152" s="366">
        <f t="shared" si="216"/>
        <v>3.3873683007395246E-4</v>
      </c>
      <c r="V152" s="366">
        <f t="shared" si="216"/>
        <v>-1.997736768006958E-5</v>
      </c>
      <c r="W152" s="366">
        <f t="shared" si="216"/>
        <v>-3.1792116286674112E-4</v>
      </c>
      <c r="X152" s="366">
        <f t="shared" si="216"/>
        <v>4.6161593661093862E-4</v>
      </c>
      <c r="Y152" s="366">
        <f t="shared" si="216"/>
        <v>9.7401358827825545E-4</v>
      </c>
      <c r="Z152" s="366">
        <f t="shared" si="216"/>
        <v>1.8028288160764903E-3</v>
      </c>
      <c r="AA152" s="366">
        <f t="shared" si="216"/>
        <v>1.1775007472456288E-3</v>
      </c>
      <c r="AB152" s="366">
        <f t="shared" si="216"/>
        <v>-7.3280656350389379E-5</v>
      </c>
    </row>
    <row r="153" spans="1:28" x14ac:dyDescent="0.25">
      <c r="A153" s="151" t="s">
        <v>328</v>
      </c>
      <c r="B153" s="152" t="s">
        <v>329</v>
      </c>
      <c r="C153" s="366"/>
      <c r="D153" s="366">
        <f t="shared" ref="D153:AB153" si="217">(D7/D$28*D124-C7/C$28*C124)/C$145</f>
        <v>2.5543006096261471E-3</v>
      </c>
      <c r="E153" s="366">
        <f t="shared" si="217"/>
        <v>-7.4157756208607251E-3</v>
      </c>
      <c r="F153" s="366">
        <f t="shared" si="217"/>
        <v>-6.5135610510357587E-4</v>
      </c>
      <c r="G153" s="366">
        <f t="shared" si="217"/>
        <v>-3.4913714624943185E-3</v>
      </c>
      <c r="H153" s="366">
        <f t="shared" si="217"/>
        <v>-5.5051809972497742E-3</v>
      </c>
      <c r="I153" s="366">
        <f t="shared" si="217"/>
        <v>-6.6564217457400566E-3</v>
      </c>
      <c r="J153" s="366">
        <f t="shared" si="217"/>
        <v>8.2133183864394731E-3</v>
      </c>
      <c r="K153" s="366">
        <f t="shared" si="217"/>
        <v>-8.9383230930984033E-4</v>
      </c>
      <c r="L153" s="366">
        <f t="shared" si="217"/>
        <v>1.8622354369733654E-2</v>
      </c>
      <c r="M153" s="366">
        <f t="shared" si="217"/>
        <v>5.8889244936116405E-3</v>
      </c>
      <c r="N153" s="366">
        <f t="shared" si="217"/>
        <v>-1.4494338997066094E-2</v>
      </c>
      <c r="O153" s="366">
        <f t="shared" si="217"/>
        <v>2.9379124221681845E-3</v>
      </c>
      <c r="P153" s="366">
        <f t="shared" si="217"/>
        <v>8.5241476347564273E-3</v>
      </c>
      <c r="Q153" s="366">
        <f t="shared" si="217"/>
        <v>-2.1596064166541713E-3</v>
      </c>
      <c r="R153" s="366">
        <f t="shared" si="217"/>
        <v>-9.2079574515838356E-3</v>
      </c>
      <c r="S153" s="366">
        <f t="shared" si="217"/>
        <v>1.842028925210612E-2</v>
      </c>
      <c r="T153" s="366">
        <f t="shared" si="217"/>
        <v>-1.1300344327302255E-2</v>
      </c>
      <c r="U153" s="366">
        <f t="shared" si="217"/>
        <v>5.61505800895249E-4</v>
      </c>
      <c r="V153" s="366">
        <f t="shared" si="217"/>
        <v>9.4249257939300597E-4</v>
      </c>
      <c r="W153" s="366">
        <f t="shared" si="217"/>
        <v>1.252076816674683E-2</v>
      </c>
      <c r="X153" s="366">
        <f t="shared" si="217"/>
        <v>-1.5679262743090613E-2</v>
      </c>
      <c r="Y153" s="366">
        <f t="shared" si="217"/>
        <v>2.5086503401413055E-2</v>
      </c>
      <c r="Z153" s="366">
        <f t="shared" si="217"/>
        <v>-4.9910020546896552E-3</v>
      </c>
      <c r="AA153" s="366">
        <f t="shared" si="217"/>
        <v>1.4742055320501267E-2</v>
      </c>
      <c r="AB153" s="366">
        <f t="shared" si="217"/>
        <v>5.8989085898441033E-4</v>
      </c>
    </row>
    <row r="154" spans="1:28" x14ac:dyDescent="0.25">
      <c r="A154" s="151" t="s">
        <v>330</v>
      </c>
      <c r="B154" s="677" t="s">
        <v>331</v>
      </c>
      <c r="C154" s="366"/>
      <c r="D154" s="366">
        <f t="shared" ref="D154:AB154" si="218">(D8/D$28*D125-C8/C$28*C125)/C$145</f>
        <v>-3.4594068936472506E-4</v>
      </c>
      <c r="E154" s="366">
        <f t="shared" si="218"/>
        <v>-1.3768954999640628E-4</v>
      </c>
      <c r="F154" s="366">
        <f t="shared" si="218"/>
        <v>3.7269418984586453E-4</v>
      </c>
      <c r="G154" s="366">
        <f t="shared" si="218"/>
        <v>-3.3389654140345189E-4</v>
      </c>
      <c r="H154" s="366">
        <f t="shared" si="218"/>
        <v>-1.4559537966259617E-4</v>
      </c>
      <c r="I154" s="366">
        <f t="shared" si="218"/>
        <v>1.7299575957298327E-4</v>
      </c>
      <c r="J154" s="366">
        <f t="shared" si="218"/>
        <v>1.660570617805617E-4</v>
      </c>
      <c r="K154" s="366">
        <f t="shared" si="218"/>
        <v>7.8817309683538051E-4</v>
      </c>
      <c r="L154" s="366">
        <f t="shared" si="218"/>
        <v>7.0643391464429145E-5</v>
      </c>
      <c r="M154" s="366">
        <f t="shared" si="218"/>
        <v>-1.8536015646608662E-4</v>
      </c>
      <c r="N154" s="366">
        <f t="shared" si="218"/>
        <v>-3.5377528427734783E-4</v>
      </c>
      <c r="O154" s="366">
        <f t="shared" si="218"/>
        <v>-1.3039871582014531E-4</v>
      </c>
      <c r="P154" s="366">
        <f t="shared" si="218"/>
        <v>2.5663867198906678E-3</v>
      </c>
      <c r="Q154" s="366">
        <f t="shared" si="218"/>
        <v>-1.7042152640177992E-3</v>
      </c>
      <c r="R154" s="366">
        <f t="shared" si="218"/>
        <v>5.1366239768639967E-3</v>
      </c>
      <c r="S154" s="366">
        <f t="shared" si="218"/>
        <v>2.9549986113644954E-3</v>
      </c>
      <c r="T154" s="366">
        <f t="shared" si="218"/>
        <v>-4.0179057506989071E-3</v>
      </c>
      <c r="U154" s="366">
        <f t="shared" si="218"/>
        <v>4.2069920294344997E-3</v>
      </c>
      <c r="V154" s="366">
        <f t="shared" si="218"/>
        <v>-4.7133942757454717E-3</v>
      </c>
      <c r="W154" s="366">
        <f t="shared" si="218"/>
        <v>2.9542901635280995E-3</v>
      </c>
      <c r="X154" s="366">
        <f t="shared" si="218"/>
        <v>-6.1865815073770458E-3</v>
      </c>
      <c r="Y154" s="366">
        <f t="shared" si="218"/>
        <v>-7.6133996747375183E-3</v>
      </c>
      <c r="Z154" s="366">
        <f t="shared" si="218"/>
        <v>4.4565066127573646E-3</v>
      </c>
      <c r="AA154" s="366">
        <f t="shared" si="218"/>
        <v>4.6047229497095683E-3</v>
      </c>
      <c r="AB154" s="366">
        <f t="shared" si="218"/>
        <v>6.9949190306236317E-3</v>
      </c>
    </row>
    <row r="155" spans="1:28" x14ac:dyDescent="0.25">
      <c r="A155" s="151" t="s">
        <v>332</v>
      </c>
      <c r="B155" s="677" t="s">
        <v>333</v>
      </c>
      <c r="C155" s="366"/>
      <c r="D155" s="366">
        <f t="shared" ref="D155:AB155" si="219">(D9/D$28*D126-C9/C$28*C126)/C$145</f>
        <v>2.7132402316746036E-2</v>
      </c>
      <c r="E155" s="366">
        <f t="shared" si="219"/>
        <v>2.5215490265324492E-2</v>
      </c>
      <c r="F155" s="366">
        <f t="shared" si="219"/>
        <v>-1.299203464875045E-2</v>
      </c>
      <c r="G155" s="366">
        <f t="shared" si="219"/>
        <v>-4.3278305557179157E-3</v>
      </c>
      <c r="H155" s="366">
        <f t="shared" si="219"/>
        <v>1.5266132103473366E-3</v>
      </c>
      <c r="I155" s="366">
        <f t="shared" si="219"/>
        <v>-1.0945947949121715E-2</v>
      </c>
      <c r="J155" s="366">
        <f t="shared" si="219"/>
        <v>-1.1500187113836333E-2</v>
      </c>
      <c r="K155" s="366">
        <f t="shared" si="219"/>
        <v>-1.7260615292551896E-2</v>
      </c>
      <c r="L155" s="366">
        <f t="shared" si="219"/>
        <v>-1.7782726369376851E-2</v>
      </c>
      <c r="M155" s="366">
        <f t="shared" si="219"/>
        <v>8.3143634163012816E-3</v>
      </c>
      <c r="N155" s="366">
        <f t="shared" si="219"/>
        <v>2.7748601278053428E-3</v>
      </c>
      <c r="O155" s="366">
        <f t="shared" si="219"/>
        <v>-4.1443984453775253E-3</v>
      </c>
      <c r="P155" s="366">
        <f t="shared" si="219"/>
        <v>-9.2616070525842129E-3</v>
      </c>
      <c r="Q155" s="366">
        <f t="shared" si="219"/>
        <v>3.9268628868220695E-3</v>
      </c>
      <c r="R155" s="366">
        <f t="shared" si="219"/>
        <v>1.2091691611583629E-2</v>
      </c>
      <c r="S155" s="366">
        <f t="shared" si="219"/>
        <v>3.8446571130491955E-3</v>
      </c>
      <c r="T155" s="366">
        <f t="shared" si="219"/>
        <v>-6.8892496830211016E-3</v>
      </c>
      <c r="U155" s="366">
        <f t="shared" si="219"/>
        <v>3.8202388758847524E-3</v>
      </c>
      <c r="V155" s="366">
        <f t="shared" si="219"/>
        <v>2.3196339691030035E-2</v>
      </c>
      <c r="W155" s="366">
        <f t="shared" si="219"/>
        <v>-2.8442512591975522E-3</v>
      </c>
      <c r="X155" s="366">
        <f t="shared" si="219"/>
        <v>1.3656436183569608E-2</v>
      </c>
      <c r="Y155" s="366">
        <f t="shared" si="219"/>
        <v>-7.6409295098589115E-3</v>
      </c>
      <c r="Z155" s="366">
        <f t="shared" si="219"/>
        <v>-1.0302329808135662E-2</v>
      </c>
      <c r="AA155" s="366">
        <f t="shared" si="219"/>
        <v>1.5667918910724502E-2</v>
      </c>
      <c r="AB155" s="366">
        <f t="shared" si="219"/>
        <v>3.1607158073272347E-3</v>
      </c>
    </row>
    <row r="156" spans="1:28" x14ac:dyDescent="0.25">
      <c r="A156" s="151" t="s">
        <v>334</v>
      </c>
      <c r="B156" s="677" t="s">
        <v>335</v>
      </c>
      <c r="C156" s="366"/>
      <c r="D156" s="366">
        <f t="shared" ref="D156:AB156" si="220">(D10/D$28*D127-C10/C$28*C127)/C$145</f>
        <v>-4.3088841936446878E-3</v>
      </c>
      <c r="E156" s="366">
        <f t="shared" si="220"/>
        <v>-1.6112330907414742E-2</v>
      </c>
      <c r="F156" s="366">
        <f t="shared" si="220"/>
        <v>5.6546067808761254E-3</v>
      </c>
      <c r="G156" s="366">
        <f t="shared" si="220"/>
        <v>1.5905046987237301E-3</v>
      </c>
      <c r="H156" s="366">
        <f t="shared" si="220"/>
        <v>9.8758585912868332E-3</v>
      </c>
      <c r="I156" s="366">
        <f t="shared" si="220"/>
        <v>-4.7231958085716952E-3</v>
      </c>
      <c r="J156" s="366">
        <f t="shared" si="220"/>
        <v>1.1182287835700647E-2</v>
      </c>
      <c r="K156" s="366">
        <f t="shared" si="220"/>
        <v>2.0890307744644527E-2</v>
      </c>
      <c r="L156" s="366">
        <f t="shared" si="220"/>
        <v>-9.1135828313452759E-3</v>
      </c>
      <c r="M156" s="366">
        <f t="shared" si="220"/>
        <v>-2.1910781771600088E-3</v>
      </c>
      <c r="N156" s="366">
        <f t="shared" si="220"/>
        <v>6.4479451571822499E-3</v>
      </c>
      <c r="O156" s="366">
        <f t="shared" si="220"/>
        <v>2.6634789000208631E-2</v>
      </c>
      <c r="P156" s="366">
        <f t="shared" si="220"/>
        <v>8.0310396507305617E-3</v>
      </c>
      <c r="Q156" s="366">
        <f t="shared" si="220"/>
        <v>4.4572976154606198E-3</v>
      </c>
      <c r="R156" s="366">
        <f t="shared" si="220"/>
        <v>1.9475081858213221E-2</v>
      </c>
      <c r="S156" s="366">
        <f t="shared" si="220"/>
        <v>4.2166573550305453E-3</v>
      </c>
      <c r="T156" s="366">
        <f t="shared" si="220"/>
        <v>-7.7760152456513758E-4</v>
      </c>
      <c r="U156" s="366">
        <f t="shared" si="220"/>
        <v>6.6610443469843081E-3</v>
      </c>
      <c r="V156" s="366">
        <f t="shared" si="220"/>
        <v>-1.0186603175127849E-2</v>
      </c>
      <c r="W156" s="366">
        <f t="shared" si="220"/>
        <v>-3.5108258938738148E-3</v>
      </c>
      <c r="X156" s="366">
        <f t="shared" si="220"/>
        <v>3.6040152712010436E-2</v>
      </c>
      <c r="Y156" s="366">
        <f t="shared" si="220"/>
        <v>1.4458764488912446E-2</v>
      </c>
      <c r="Z156" s="366">
        <f t="shared" si="220"/>
        <v>-1.5493708478068427E-2</v>
      </c>
      <c r="AA156" s="366">
        <f t="shared" si="220"/>
        <v>-1.8585521922502807E-3</v>
      </c>
      <c r="AB156" s="366">
        <f t="shared" si="220"/>
        <v>5.9891001242228566E-4</v>
      </c>
    </row>
    <row r="157" spans="1:28" x14ac:dyDescent="0.25">
      <c r="A157" s="151" t="s">
        <v>336</v>
      </c>
      <c r="B157" s="677" t="s">
        <v>337</v>
      </c>
      <c r="C157" s="366"/>
      <c r="D157" s="366">
        <f t="shared" ref="D157:AB157" si="221">(D11/D$28*D128-C11/C$28*C128)/C$145</f>
        <v>4.841372814109E-4</v>
      </c>
      <c r="E157" s="366">
        <f t="shared" si="221"/>
        <v>-8.3131023402962453E-3</v>
      </c>
      <c r="F157" s="366">
        <f t="shared" si="221"/>
        <v>1.9938157506259836E-4</v>
      </c>
      <c r="G157" s="366">
        <f t="shared" si="221"/>
        <v>5.5666826037402972E-3</v>
      </c>
      <c r="H157" s="366">
        <f t="shared" si="221"/>
        <v>9.4562785554227948E-3</v>
      </c>
      <c r="I157" s="366">
        <f t="shared" si="221"/>
        <v>1.4361323920152377E-3</v>
      </c>
      <c r="J157" s="366">
        <f t="shared" si="221"/>
        <v>5.3394736370987565E-3</v>
      </c>
      <c r="K157" s="366">
        <f t="shared" si="221"/>
        <v>5.0363619934167469E-3</v>
      </c>
      <c r="L157" s="366">
        <f t="shared" si="221"/>
        <v>1.8742040477414991E-3</v>
      </c>
      <c r="M157" s="366">
        <f t="shared" si="221"/>
        <v>3.6918778691898881E-3</v>
      </c>
      <c r="N157" s="366">
        <f t="shared" si="221"/>
        <v>1.7348974334344468E-3</v>
      </c>
      <c r="O157" s="366">
        <f t="shared" si="221"/>
        <v>5.0295878286485971E-3</v>
      </c>
      <c r="P157" s="366">
        <f t="shared" si="221"/>
        <v>1.7339227160382959E-3</v>
      </c>
      <c r="Q157" s="366">
        <f t="shared" si="221"/>
        <v>7.862715425734218E-3</v>
      </c>
      <c r="R157" s="366">
        <f t="shared" si="221"/>
        <v>3.3137862847820694E-3</v>
      </c>
      <c r="S157" s="366">
        <f t="shared" si="221"/>
        <v>-9.5869856902680854E-4</v>
      </c>
      <c r="T157" s="366">
        <f t="shared" si="221"/>
        <v>-7.2152019300491946E-4</v>
      </c>
      <c r="U157" s="366">
        <f t="shared" si="221"/>
        <v>-8.1460898693699775E-3</v>
      </c>
      <c r="V157" s="366">
        <f t="shared" si="221"/>
        <v>-6.4798145134247051E-3</v>
      </c>
      <c r="W157" s="366">
        <f t="shared" si="221"/>
        <v>-1.0638121357035252E-2</v>
      </c>
      <c r="X157" s="366">
        <f t="shared" si="221"/>
        <v>-2.4335716143753322E-2</v>
      </c>
      <c r="Y157" s="366">
        <f t="shared" si="221"/>
        <v>1.1492712064573283E-2</v>
      </c>
      <c r="Z157" s="366">
        <f t="shared" si="221"/>
        <v>2.6042474152963187E-2</v>
      </c>
      <c r="AA157" s="366">
        <f t="shared" si="221"/>
        <v>1.6463883170815152E-2</v>
      </c>
      <c r="AB157" s="366">
        <f t="shared" si="221"/>
        <v>6.2320504452538809E-4</v>
      </c>
    </row>
    <row r="158" spans="1:28" x14ac:dyDescent="0.25">
      <c r="A158" s="151" t="s">
        <v>338</v>
      </c>
      <c r="B158" s="677" t="s">
        <v>339</v>
      </c>
      <c r="C158" s="366"/>
      <c r="D158" s="366">
        <f t="shared" ref="D158:AB158" si="222">(D12/D$28*D129-C12/C$28*C129)/C$145</f>
        <v>-9.4764265878823899E-3</v>
      </c>
      <c r="E158" s="366">
        <f t="shared" si="222"/>
        <v>-3.7825641220330802E-3</v>
      </c>
      <c r="F158" s="366">
        <f t="shared" si="222"/>
        <v>-7.3114936658018144E-3</v>
      </c>
      <c r="G158" s="366">
        <f t="shared" si="222"/>
        <v>9.1812893940954182E-3</v>
      </c>
      <c r="H158" s="366">
        <f t="shared" si="222"/>
        <v>1.6093469274334089E-2</v>
      </c>
      <c r="I158" s="366">
        <f t="shared" si="222"/>
        <v>1.3812208790037509E-3</v>
      </c>
      <c r="J158" s="366">
        <f t="shared" si="222"/>
        <v>7.4449348349758049E-3</v>
      </c>
      <c r="K158" s="366">
        <f t="shared" si="222"/>
        <v>1.3866230036667645E-2</v>
      </c>
      <c r="L158" s="366">
        <f t="shared" si="222"/>
        <v>-7.0092472959956047E-4</v>
      </c>
      <c r="M158" s="366">
        <f t="shared" si="222"/>
        <v>4.927737647658673E-3</v>
      </c>
      <c r="N158" s="366">
        <f t="shared" si="222"/>
        <v>1.891731646401474E-2</v>
      </c>
      <c r="O158" s="366">
        <f t="shared" si="222"/>
        <v>1.7835525320623866E-2</v>
      </c>
      <c r="P158" s="366">
        <f t="shared" si="222"/>
        <v>2.0109748904331898E-2</v>
      </c>
      <c r="Q158" s="366">
        <f t="shared" si="222"/>
        <v>7.9400745098113183E-3</v>
      </c>
      <c r="R158" s="366">
        <f t="shared" si="222"/>
        <v>1.8490883174059836E-2</v>
      </c>
      <c r="S158" s="366">
        <f t="shared" si="222"/>
        <v>6.477780672476198E-4</v>
      </c>
      <c r="T158" s="366">
        <f t="shared" si="222"/>
        <v>-1.0888912209640351E-2</v>
      </c>
      <c r="U158" s="366">
        <f t="shared" si="222"/>
        <v>-1.3440308540390461E-2</v>
      </c>
      <c r="V158" s="366">
        <f t="shared" si="222"/>
        <v>-2.3400389918656794E-2</v>
      </c>
      <c r="W158" s="366">
        <f t="shared" si="222"/>
        <v>-3.5118048147043217E-2</v>
      </c>
      <c r="X158" s="366">
        <f t="shared" si="222"/>
        <v>-4.3590307462878689E-2</v>
      </c>
      <c r="Y158" s="366">
        <f t="shared" si="222"/>
        <v>1.581990079854859E-2</v>
      </c>
      <c r="Z158" s="366">
        <f t="shared" si="222"/>
        <v>2.9325164110557616E-2</v>
      </c>
      <c r="AA158" s="366">
        <f t="shared" si="222"/>
        <v>1.6394381965899041E-2</v>
      </c>
      <c r="AB158" s="366">
        <f t="shared" si="222"/>
        <v>3.090281819481339E-3</v>
      </c>
    </row>
    <row r="159" spans="1:28" x14ac:dyDescent="0.25">
      <c r="A159" s="151" t="s">
        <v>340</v>
      </c>
      <c r="B159" s="677" t="s">
        <v>341</v>
      </c>
      <c r="C159" s="366"/>
      <c r="D159" s="366">
        <f t="shared" ref="D159:AB159" si="223">(D13/D$28*D130-C13/C$28*C130)/C$145</f>
        <v>-9.6176866591870473E-3</v>
      </c>
      <c r="E159" s="366">
        <f t="shared" si="223"/>
        <v>1.7238781997348736E-4</v>
      </c>
      <c r="F159" s="366">
        <f t="shared" si="223"/>
        <v>-4.0049899291558578E-3</v>
      </c>
      <c r="G159" s="366">
        <f t="shared" si="223"/>
        <v>3.9311199692814627E-3</v>
      </c>
      <c r="H159" s="366">
        <f t="shared" si="223"/>
        <v>-1.6622430701130118E-3</v>
      </c>
      <c r="I159" s="366">
        <f t="shared" si="223"/>
        <v>1.8537063408026807E-3</v>
      </c>
      <c r="J159" s="366">
        <f t="shared" si="223"/>
        <v>7.8591307924516475E-4</v>
      </c>
      <c r="K159" s="366">
        <f t="shared" si="223"/>
        <v>4.9181190642304607E-3</v>
      </c>
      <c r="L159" s="366">
        <f t="shared" si="223"/>
        <v>2.3517247930401408E-4</v>
      </c>
      <c r="M159" s="366">
        <f t="shared" si="223"/>
        <v>-1.2940079244580668E-3</v>
      </c>
      <c r="N159" s="366">
        <f t="shared" si="223"/>
        <v>1.0413301828377159E-3</v>
      </c>
      <c r="O159" s="366">
        <f t="shared" si="223"/>
        <v>2.0986478514052401E-3</v>
      </c>
      <c r="P159" s="366">
        <f t="shared" si="223"/>
        <v>1.6253165010076065E-4</v>
      </c>
      <c r="Q159" s="366">
        <f t="shared" si="223"/>
        <v>1.3204574246695875E-4</v>
      </c>
      <c r="R159" s="366">
        <f t="shared" si="223"/>
        <v>2.1428798828808946E-3</v>
      </c>
      <c r="S159" s="366">
        <f t="shared" si="223"/>
        <v>7.407044240978794E-3</v>
      </c>
      <c r="T159" s="366">
        <f t="shared" si="223"/>
        <v>1.1290796192759633E-3</v>
      </c>
      <c r="U159" s="366">
        <f t="shared" si="223"/>
        <v>9.0971592173704367E-5</v>
      </c>
      <c r="V159" s="366">
        <f t="shared" si="223"/>
        <v>-5.2803362832621837E-3</v>
      </c>
      <c r="W159" s="366">
        <f t="shared" si="223"/>
        <v>2.0042523343581032E-4</v>
      </c>
      <c r="X159" s="366">
        <f t="shared" si="223"/>
        <v>3.9305100569196443E-3</v>
      </c>
      <c r="Y159" s="366">
        <f t="shared" si="223"/>
        <v>3.14016494046472E-4</v>
      </c>
      <c r="Z159" s="366">
        <f t="shared" si="223"/>
        <v>-2.721169158616461E-3</v>
      </c>
      <c r="AA159" s="366">
        <f t="shared" si="223"/>
        <v>2.3164799063872354E-3</v>
      </c>
      <c r="AB159" s="366">
        <f t="shared" si="223"/>
        <v>-1.0134671709695023E-3</v>
      </c>
    </row>
    <row r="160" spans="1:28" x14ac:dyDescent="0.25">
      <c r="A160" s="151" t="s">
        <v>342</v>
      </c>
      <c r="B160" s="152" t="s">
        <v>343</v>
      </c>
      <c r="C160" s="366"/>
      <c r="D160" s="366">
        <f t="shared" ref="D160:AB160" si="224">(D14/D$28*D131-C14/C$28*C131)/C$145</f>
        <v>-6.641212001788791E-3</v>
      </c>
      <c r="E160" s="366">
        <f t="shared" si="224"/>
        <v>-1.7668265204821228E-2</v>
      </c>
      <c r="F160" s="366">
        <f t="shared" si="224"/>
        <v>5.5424122413634275E-3</v>
      </c>
      <c r="G160" s="366">
        <f t="shared" si="224"/>
        <v>-5.4440578109980113E-3</v>
      </c>
      <c r="H160" s="366">
        <f t="shared" si="224"/>
        <v>6.3624262298598603E-3</v>
      </c>
      <c r="I160" s="366">
        <f t="shared" si="224"/>
        <v>2.0069129395225486E-2</v>
      </c>
      <c r="J160" s="366">
        <f t="shared" si="224"/>
        <v>4.1256059350292191E-3</v>
      </c>
      <c r="K160" s="366">
        <f t="shared" si="224"/>
        <v>-6.6574590344573598E-3</v>
      </c>
      <c r="L160" s="366">
        <f t="shared" si="224"/>
        <v>-9.7935627677280274E-3</v>
      </c>
      <c r="M160" s="366">
        <f t="shared" si="224"/>
        <v>-4.5133987294364427E-3</v>
      </c>
      <c r="N160" s="366">
        <f t="shared" si="224"/>
        <v>-8.3581802401255893E-3</v>
      </c>
      <c r="O160" s="366">
        <f t="shared" si="224"/>
        <v>-1.6769497240461208E-2</v>
      </c>
      <c r="P160" s="366">
        <f t="shared" si="224"/>
        <v>9.9305280758112732E-3</v>
      </c>
      <c r="Q160" s="366">
        <f t="shared" si="224"/>
        <v>1.6062859005567928E-3</v>
      </c>
      <c r="R160" s="366">
        <f t="shared" si="224"/>
        <v>-1.945218475923565E-3</v>
      </c>
      <c r="S160" s="366">
        <f t="shared" si="224"/>
        <v>-1.6184300488029269E-3</v>
      </c>
      <c r="T160" s="366">
        <f t="shared" si="224"/>
        <v>2.3037615182446135E-3</v>
      </c>
      <c r="U160" s="366">
        <f t="shared" si="224"/>
        <v>1.0209220185401846E-3</v>
      </c>
      <c r="V160" s="366">
        <f t="shared" si="224"/>
        <v>1.1544181865939486E-3</v>
      </c>
      <c r="W160" s="366">
        <f t="shared" si="224"/>
        <v>2.8683469449946888E-3</v>
      </c>
      <c r="X160" s="366">
        <f t="shared" si="224"/>
        <v>4.2849062171868551E-3</v>
      </c>
      <c r="Y160" s="366">
        <f t="shared" si="224"/>
        <v>-4.6338944207438212E-3</v>
      </c>
      <c r="Z160" s="366">
        <f t="shared" si="224"/>
        <v>4.6254918981335821E-3</v>
      </c>
      <c r="AA160" s="366">
        <f t="shared" si="224"/>
        <v>-8.1146694667141878E-3</v>
      </c>
      <c r="AB160" s="366">
        <f t="shared" si="224"/>
        <v>6.7775102605966888E-3</v>
      </c>
    </row>
    <row r="161" spans="1:28" x14ac:dyDescent="0.25">
      <c r="A161" s="151" t="s">
        <v>344</v>
      </c>
      <c r="B161" s="677" t="s">
        <v>345</v>
      </c>
      <c r="C161" s="366"/>
      <c r="D161" s="366">
        <f t="shared" ref="D161:AB161" si="225">(D15/D$28*D132-C15/C$28*C132)/C$145</f>
        <v>1.625075967163433E-3</v>
      </c>
      <c r="E161" s="366">
        <f t="shared" si="225"/>
        <v>-2.5233086688175605E-3</v>
      </c>
      <c r="F161" s="366">
        <f t="shared" si="225"/>
        <v>1.9187107091629644E-3</v>
      </c>
      <c r="G161" s="366">
        <f t="shared" si="225"/>
        <v>2.7369669818255782E-2</v>
      </c>
      <c r="H161" s="366">
        <f t="shared" si="225"/>
        <v>2.9283048769513573E-2</v>
      </c>
      <c r="I161" s="366">
        <f t="shared" si="225"/>
        <v>8.5716870233184909E-3</v>
      </c>
      <c r="J161" s="366">
        <f t="shared" si="225"/>
        <v>-4.7335498584020752E-3</v>
      </c>
      <c r="K161" s="366">
        <f t="shared" si="225"/>
        <v>3.99921327414016E-3</v>
      </c>
      <c r="L161" s="366">
        <f t="shared" si="225"/>
        <v>9.3297953709708904E-4</v>
      </c>
      <c r="M161" s="366">
        <f t="shared" si="225"/>
        <v>-7.7694775279682328E-3</v>
      </c>
      <c r="N161" s="366">
        <f t="shared" si="225"/>
        <v>-1.3149170865932149E-3</v>
      </c>
      <c r="O161" s="366">
        <f t="shared" si="225"/>
        <v>-2.4936626657518363E-3</v>
      </c>
      <c r="P161" s="366">
        <f t="shared" si="225"/>
        <v>4.8666326351851303E-3</v>
      </c>
      <c r="Q161" s="366">
        <f t="shared" si="225"/>
        <v>-3.5414138947285835E-4</v>
      </c>
      <c r="R161" s="366">
        <f t="shared" si="225"/>
        <v>4.5851159480355605E-3</v>
      </c>
      <c r="S161" s="366">
        <f t="shared" si="225"/>
        <v>5.9359466540105923E-3</v>
      </c>
      <c r="T161" s="366">
        <f t="shared" si="225"/>
        <v>7.4198648084110898E-3</v>
      </c>
      <c r="U161" s="366">
        <f t="shared" si="225"/>
        <v>8.2055573105492411E-4</v>
      </c>
      <c r="V161" s="366">
        <f t="shared" si="225"/>
        <v>4.5659237118572836E-3</v>
      </c>
      <c r="W161" s="366">
        <f t="shared" si="225"/>
        <v>9.460822326096725E-3</v>
      </c>
      <c r="X161" s="366">
        <f t="shared" si="225"/>
        <v>1.1400384655014473E-2</v>
      </c>
      <c r="Y161" s="366">
        <f t="shared" si="225"/>
        <v>8.0563104278832932E-4</v>
      </c>
      <c r="Z161" s="366">
        <f t="shared" si="225"/>
        <v>2.4897654999629553E-3</v>
      </c>
      <c r="AA161" s="366">
        <f t="shared" si="225"/>
        <v>-5.594433878092657E-3</v>
      </c>
      <c r="AB161" s="366">
        <f t="shared" si="225"/>
        <v>-6.722093074574895E-3</v>
      </c>
    </row>
    <row r="162" spans="1:28" x14ac:dyDescent="0.25">
      <c r="A162" s="151" t="s">
        <v>346</v>
      </c>
      <c r="B162" s="677" t="s">
        <v>347</v>
      </c>
      <c r="C162" s="366"/>
      <c r="D162" s="366">
        <f t="shared" ref="D162:AB162" si="226">(D16/D$28*D133-C16/C$28*C133)/C$145</f>
        <v>-7.4607409627394888E-4</v>
      </c>
      <c r="E162" s="366">
        <f t="shared" si="226"/>
        <v>-2.6027894147934547E-3</v>
      </c>
      <c r="F162" s="366">
        <f t="shared" si="226"/>
        <v>-4.3253408298575828E-4</v>
      </c>
      <c r="G162" s="366">
        <f t="shared" si="226"/>
        <v>-1.5034087973782126E-3</v>
      </c>
      <c r="H162" s="366">
        <f t="shared" si="226"/>
        <v>-3.9897741635044892E-4</v>
      </c>
      <c r="I162" s="366">
        <f t="shared" si="226"/>
        <v>4.4155233101903675E-3</v>
      </c>
      <c r="J162" s="366">
        <f t="shared" si="226"/>
        <v>-1.912953757261432E-3</v>
      </c>
      <c r="K162" s="366">
        <f t="shared" si="226"/>
        <v>2.1332093840876988E-4</v>
      </c>
      <c r="L162" s="366">
        <f t="shared" si="226"/>
        <v>-2.155889680023248E-3</v>
      </c>
      <c r="M162" s="366">
        <f t="shared" si="226"/>
        <v>2.6870550741481232E-3</v>
      </c>
      <c r="N162" s="366">
        <f t="shared" si="226"/>
        <v>-3.4272760824016952E-3</v>
      </c>
      <c r="O162" s="366">
        <f t="shared" si="226"/>
        <v>3.377713166219048E-4</v>
      </c>
      <c r="P162" s="366">
        <f t="shared" si="226"/>
        <v>-1.1584837795960894E-3</v>
      </c>
      <c r="Q162" s="366">
        <f t="shared" si="226"/>
        <v>1.1352030569157093E-3</v>
      </c>
      <c r="R162" s="366">
        <f t="shared" si="226"/>
        <v>2.6896547766514724E-3</v>
      </c>
      <c r="S162" s="366">
        <f t="shared" si="226"/>
        <v>2.1288798519077819E-3</v>
      </c>
      <c r="T162" s="366">
        <f t="shared" si="226"/>
        <v>-3.1266949074982096E-3</v>
      </c>
      <c r="U162" s="366">
        <f t="shared" si="226"/>
        <v>2.3333416264837924E-3</v>
      </c>
      <c r="V162" s="366">
        <f t="shared" si="226"/>
        <v>-3.3346528157465169E-4</v>
      </c>
      <c r="W162" s="366">
        <f t="shared" si="226"/>
        <v>1.4909836243157315E-3</v>
      </c>
      <c r="X162" s="366">
        <f t="shared" si="226"/>
        <v>2.4411955694590855E-3</v>
      </c>
      <c r="Y162" s="366">
        <f t="shared" si="226"/>
        <v>7.775917321698766E-4</v>
      </c>
      <c r="Z162" s="366">
        <f t="shared" si="226"/>
        <v>-1.8931896694822283E-3</v>
      </c>
      <c r="AA162" s="366">
        <f t="shared" si="226"/>
        <v>2.5082517474639123E-3</v>
      </c>
      <c r="AB162" s="366">
        <f t="shared" si="226"/>
        <v>2.6195682016638476E-3</v>
      </c>
    </row>
    <row r="163" spans="1:28" x14ac:dyDescent="0.25">
      <c r="A163" s="151" t="s">
        <v>348</v>
      </c>
      <c r="B163" s="677" t="s">
        <v>349</v>
      </c>
      <c r="C163" s="366"/>
      <c r="D163" s="366">
        <f t="shared" ref="D163:AB163" si="227">(D17/D$28*D134-C17/C$28*C134)/C$145</f>
        <v>7.8489028807902971E-4</v>
      </c>
      <c r="E163" s="366">
        <f t="shared" si="227"/>
        <v>-4.0503591276006617E-3</v>
      </c>
      <c r="F163" s="366">
        <f t="shared" si="227"/>
        <v>-2.1746647253225878E-3</v>
      </c>
      <c r="G163" s="366">
        <f t="shared" si="227"/>
        <v>2.8196812606575907E-3</v>
      </c>
      <c r="H163" s="366">
        <f t="shared" si="227"/>
        <v>2.2254668262850171E-3</v>
      </c>
      <c r="I163" s="366">
        <f t="shared" si="227"/>
        <v>-3.3197996641455949E-3</v>
      </c>
      <c r="J163" s="366">
        <f t="shared" si="227"/>
        <v>-2.5478933429952513E-4</v>
      </c>
      <c r="K163" s="366">
        <f t="shared" si="227"/>
        <v>8.5657607931877429E-5</v>
      </c>
      <c r="L163" s="366">
        <f t="shared" si="227"/>
        <v>-1.6105016787089062E-3</v>
      </c>
      <c r="M163" s="366">
        <f t="shared" si="227"/>
        <v>2.6905342551733903E-3</v>
      </c>
      <c r="N163" s="366">
        <f t="shared" si="227"/>
        <v>1.3725679296837968E-3</v>
      </c>
      <c r="O163" s="366">
        <f t="shared" si="227"/>
        <v>1.3323099633731432E-3</v>
      </c>
      <c r="P163" s="366">
        <f t="shared" si="227"/>
        <v>1.4844651785685435E-3</v>
      </c>
      <c r="Q163" s="366">
        <f t="shared" si="227"/>
        <v>5.508177207718272E-4</v>
      </c>
      <c r="R163" s="366">
        <f t="shared" si="227"/>
        <v>4.7775498655060428E-4</v>
      </c>
      <c r="S163" s="366">
        <f t="shared" si="227"/>
        <v>2.9859265468557558E-3</v>
      </c>
      <c r="T163" s="366">
        <f t="shared" si="227"/>
        <v>-2.4917104582205569E-4</v>
      </c>
      <c r="U163" s="366">
        <f t="shared" si="227"/>
        <v>8.7378930107911645E-5</v>
      </c>
      <c r="V163" s="366">
        <f t="shared" si="227"/>
        <v>-7.0629630914745777E-4</v>
      </c>
      <c r="W163" s="366">
        <f t="shared" si="227"/>
        <v>-2.3600729809777079E-3</v>
      </c>
      <c r="X163" s="366">
        <f t="shared" si="227"/>
        <v>-1.7561686599874072E-3</v>
      </c>
      <c r="Y163" s="366">
        <f t="shared" si="227"/>
        <v>6.2830311665736226E-3</v>
      </c>
      <c r="Z163" s="366">
        <f t="shared" si="227"/>
        <v>3.5086882610468675E-3</v>
      </c>
      <c r="AA163" s="366">
        <f t="shared" si="227"/>
        <v>2.2861068879261701E-3</v>
      </c>
      <c r="AB163" s="366">
        <f t="shared" si="227"/>
        <v>1.9978449251364825E-3</v>
      </c>
    </row>
    <row r="164" spans="1:28" x14ac:dyDescent="0.25">
      <c r="A164" s="151" t="s">
        <v>350</v>
      </c>
      <c r="B164" s="152" t="s">
        <v>351</v>
      </c>
      <c r="C164" s="366"/>
      <c r="D164" s="366">
        <f t="shared" ref="D164:AB164" si="228">(D18/D$28*D135-C18/C$28*C135)/C$145</f>
        <v>-7.8810014057398986E-3</v>
      </c>
      <c r="E164" s="366">
        <f t="shared" si="228"/>
        <v>2.114462972942466E-4</v>
      </c>
      <c r="F164" s="366">
        <f t="shared" si="228"/>
        <v>7.8525439261111062E-3</v>
      </c>
      <c r="G164" s="366">
        <f t="shared" si="228"/>
        <v>-6.7678965643073047E-3</v>
      </c>
      <c r="H164" s="366">
        <f t="shared" si="228"/>
        <v>-4.4426526925332955E-3</v>
      </c>
      <c r="I164" s="366">
        <f t="shared" si="228"/>
        <v>7.6578806060533687E-3</v>
      </c>
      <c r="J164" s="366">
        <f t="shared" si="228"/>
        <v>4.5455019165251279E-3</v>
      </c>
      <c r="K164" s="366">
        <f t="shared" si="228"/>
        <v>1.7032197073188399E-2</v>
      </c>
      <c r="L164" s="366">
        <f t="shared" si="228"/>
        <v>1.2019257474540086E-2</v>
      </c>
      <c r="M164" s="366">
        <f t="shared" si="228"/>
        <v>-2.118732945598387E-2</v>
      </c>
      <c r="N164" s="366">
        <f t="shared" si="228"/>
        <v>-1.85032477973342E-3</v>
      </c>
      <c r="O164" s="366">
        <f t="shared" si="228"/>
        <v>1.8455068583128922E-2</v>
      </c>
      <c r="P164" s="366">
        <f t="shared" si="228"/>
        <v>8.2117654594587534E-3</v>
      </c>
      <c r="Q164" s="366">
        <f t="shared" si="228"/>
        <v>1.7949738466393206E-3</v>
      </c>
      <c r="R164" s="366">
        <f t="shared" si="228"/>
        <v>-8.4405154525138346E-3</v>
      </c>
      <c r="S164" s="366">
        <f t="shared" si="228"/>
        <v>1.1395496425966829E-2</v>
      </c>
      <c r="T164" s="366">
        <f t="shared" si="228"/>
        <v>1.4911752410307278E-2</v>
      </c>
      <c r="U164" s="366">
        <f t="shared" si="228"/>
        <v>8.2752479833071019E-3</v>
      </c>
      <c r="V164" s="366">
        <f t="shared" si="228"/>
        <v>5.007651463381493E-3</v>
      </c>
      <c r="W164" s="366">
        <f t="shared" si="228"/>
        <v>2.223412976551746E-2</v>
      </c>
      <c r="X164" s="366">
        <f t="shared" si="228"/>
        <v>3.8553825588743353E-2</v>
      </c>
      <c r="Y164" s="366">
        <f t="shared" si="228"/>
        <v>-2.5296176225413546E-2</v>
      </c>
      <c r="Z164" s="366">
        <f t="shared" si="228"/>
        <v>7.9286197667519532E-4</v>
      </c>
      <c r="AA164" s="366">
        <f t="shared" si="228"/>
        <v>-1.5306554529581934E-2</v>
      </c>
      <c r="AB164" s="366">
        <f t="shared" si="228"/>
        <v>3.2833482861793105E-3</v>
      </c>
    </row>
    <row r="165" spans="1:28" x14ac:dyDescent="0.25">
      <c r="A165" s="151" t="s">
        <v>352</v>
      </c>
      <c r="B165" s="677" t="s">
        <v>353</v>
      </c>
      <c r="C165" s="366"/>
      <c r="D165" s="366">
        <f t="shared" ref="D165:AB165" si="229">(D19/D$28*D136-C19/C$28*C136)/C$145</f>
        <v>-4.5967244758276906E-3</v>
      </c>
      <c r="E165" s="366">
        <f t="shared" si="229"/>
        <v>-7.0160066090952668E-4</v>
      </c>
      <c r="F165" s="366">
        <f t="shared" si="229"/>
        <v>1.9998532147696042E-3</v>
      </c>
      <c r="G165" s="366">
        <f t="shared" si="229"/>
        <v>-2.5485983481724698E-4</v>
      </c>
      <c r="H165" s="366">
        <f t="shared" si="229"/>
        <v>-3.2751319518978623E-3</v>
      </c>
      <c r="I165" s="366">
        <f t="shared" si="229"/>
        <v>9.5474397137061294E-4</v>
      </c>
      <c r="J165" s="366">
        <f t="shared" si="229"/>
        <v>1.1766521617184904E-3</v>
      </c>
      <c r="K165" s="366">
        <f t="shared" si="229"/>
        <v>4.7979892593915463E-3</v>
      </c>
      <c r="L165" s="366">
        <f t="shared" si="229"/>
        <v>3.147943088258789E-3</v>
      </c>
      <c r="M165" s="366">
        <f t="shared" si="229"/>
        <v>1.5071643686866245E-2</v>
      </c>
      <c r="N165" s="366">
        <f t="shared" si="229"/>
        <v>-2.2519292078612154E-3</v>
      </c>
      <c r="O165" s="366">
        <f t="shared" si="229"/>
        <v>-9.7473710912365456E-3</v>
      </c>
      <c r="P165" s="366">
        <f t="shared" si="229"/>
        <v>-1.625046984527336E-3</v>
      </c>
      <c r="Q165" s="366">
        <f t="shared" si="229"/>
        <v>-7.607957379694595E-4</v>
      </c>
      <c r="R165" s="366">
        <f t="shared" si="229"/>
        <v>1.1183830642515224E-4</v>
      </c>
      <c r="S165" s="366">
        <f t="shared" si="229"/>
        <v>2.2681962246180764E-3</v>
      </c>
      <c r="T165" s="366">
        <f t="shared" si="229"/>
        <v>2.0041303332292169E-4</v>
      </c>
      <c r="U165" s="366">
        <f t="shared" si="229"/>
        <v>3.7479409315678341E-4</v>
      </c>
      <c r="V165" s="366">
        <f t="shared" si="229"/>
        <v>1.1476057034532571E-3</v>
      </c>
      <c r="W165" s="366">
        <f t="shared" si="229"/>
        <v>4.8979171344200271E-3</v>
      </c>
      <c r="X165" s="366">
        <f t="shared" si="229"/>
        <v>4.8617434298274835E-3</v>
      </c>
      <c r="Y165" s="366">
        <f t="shared" si="229"/>
        <v>1.0967329687612557E-3</v>
      </c>
      <c r="Z165" s="366">
        <f t="shared" si="229"/>
        <v>5.9281398616444613E-3</v>
      </c>
      <c r="AA165" s="366">
        <f t="shared" si="229"/>
        <v>-1.3495379987248665E-3</v>
      </c>
      <c r="AB165" s="366">
        <f t="shared" si="229"/>
        <v>-2.599645952726101E-3</v>
      </c>
    </row>
    <row r="166" spans="1:28" x14ac:dyDescent="0.25">
      <c r="A166" s="151" t="s">
        <v>354</v>
      </c>
      <c r="B166" s="677" t="s">
        <v>355</v>
      </c>
      <c r="C166" s="366"/>
      <c r="D166" s="366">
        <f t="shared" ref="D166:AB166" si="230">(D20/D$28*D137-C20/C$28*C137)/C$145</f>
        <v>-1.3958302208153888E-3</v>
      </c>
      <c r="E166" s="366">
        <f t="shared" si="230"/>
        <v>-7.5130943274939841E-4</v>
      </c>
      <c r="F166" s="366">
        <f t="shared" si="230"/>
        <v>1.0404711685658816E-3</v>
      </c>
      <c r="G166" s="366">
        <f t="shared" si="230"/>
        <v>-1.8735764804530353E-3</v>
      </c>
      <c r="H166" s="366">
        <f t="shared" si="230"/>
        <v>-6.2665666733827043E-4</v>
      </c>
      <c r="I166" s="366">
        <f t="shared" si="230"/>
        <v>2.1899004936145401E-3</v>
      </c>
      <c r="J166" s="366">
        <f t="shared" si="230"/>
        <v>7.2279966794108795E-4</v>
      </c>
      <c r="K166" s="366">
        <f t="shared" si="230"/>
        <v>1.4709754540335749E-3</v>
      </c>
      <c r="L166" s="366">
        <f t="shared" si="230"/>
        <v>1.1490333312996269E-3</v>
      </c>
      <c r="M166" s="366">
        <f t="shared" si="230"/>
        <v>1.2448233415609807E-2</v>
      </c>
      <c r="N166" s="366">
        <f t="shared" si="230"/>
        <v>-1.3000057489206919E-3</v>
      </c>
      <c r="O166" s="366">
        <f t="shared" si="230"/>
        <v>-8.0952673530365164E-3</v>
      </c>
      <c r="P166" s="366">
        <f t="shared" si="230"/>
        <v>2.4570948568107629E-3</v>
      </c>
      <c r="Q166" s="366">
        <f t="shared" si="230"/>
        <v>3.4140183275799549E-3</v>
      </c>
      <c r="R166" s="366">
        <f t="shared" si="230"/>
        <v>-1.9658975209722786E-3</v>
      </c>
      <c r="S166" s="366">
        <f t="shared" si="230"/>
        <v>1.3882164429752486E-3</v>
      </c>
      <c r="T166" s="366">
        <f t="shared" si="230"/>
        <v>4.7638818497153105E-4</v>
      </c>
      <c r="U166" s="366">
        <f t="shared" si="230"/>
        <v>1.0854928547069976E-3</v>
      </c>
      <c r="V166" s="366">
        <f t="shared" si="230"/>
        <v>-8.2307105966751581E-4</v>
      </c>
      <c r="W166" s="366">
        <f t="shared" si="230"/>
        <v>3.6994818039187559E-3</v>
      </c>
      <c r="X166" s="366">
        <f t="shared" si="230"/>
        <v>4.5821932013651763E-3</v>
      </c>
      <c r="Y166" s="366">
        <f t="shared" si="230"/>
        <v>4.6200311070744206E-3</v>
      </c>
      <c r="Z166" s="366">
        <f t="shared" si="230"/>
        <v>7.3795814684784015E-3</v>
      </c>
      <c r="AA166" s="366">
        <f t="shared" si="230"/>
        <v>-2.6499498712935785E-3</v>
      </c>
      <c r="AB166" s="366">
        <f t="shared" si="230"/>
        <v>-1.2038267670090998E-3</v>
      </c>
    </row>
    <row r="167" spans="1:28" x14ac:dyDescent="0.25">
      <c r="A167" s="151" t="s">
        <v>356</v>
      </c>
      <c r="B167" s="677" t="s">
        <v>357</v>
      </c>
      <c r="C167" s="366"/>
      <c r="D167" s="366">
        <f t="shared" ref="D167:AB167" si="231">(D21/D$28*D138-C21/C$28*C138)/C$145</f>
        <v>9.102443586702794E-4</v>
      </c>
      <c r="E167" s="366">
        <f t="shared" si="231"/>
        <v>8.5126296944050192E-4</v>
      </c>
      <c r="F167" s="366">
        <f t="shared" si="231"/>
        <v>2.8374480117411643E-3</v>
      </c>
      <c r="G167" s="366">
        <f t="shared" si="231"/>
        <v>1.2723354292560139E-3</v>
      </c>
      <c r="H167" s="366">
        <f t="shared" si="231"/>
        <v>1.1588745610620877E-4</v>
      </c>
      <c r="I167" s="366">
        <f t="shared" si="231"/>
        <v>9.5023820184437146E-4</v>
      </c>
      <c r="J167" s="366">
        <f t="shared" si="231"/>
        <v>4.2442463777907216E-3</v>
      </c>
      <c r="K167" s="366">
        <f t="shared" si="231"/>
        <v>4.3061162788927548E-3</v>
      </c>
      <c r="L167" s="366">
        <f t="shared" si="231"/>
        <v>-6.8528458203149752E-4</v>
      </c>
      <c r="M167" s="366">
        <f t="shared" si="231"/>
        <v>2.7798615214882664E-3</v>
      </c>
      <c r="N167" s="366">
        <f t="shared" si="231"/>
        <v>3.9766317399845871E-3</v>
      </c>
      <c r="O167" s="366">
        <f t="shared" si="231"/>
        <v>1.633340216054523E-2</v>
      </c>
      <c r="P167" s="366">
        <f t="shared" si="231"/>
        <v>6.3154399475725412E-3</v>
      </c>
      <c r="Q167" s="366">
        <f t="shared" si="231"/>
        <v>4.2666270909949887E-3</v>
      </c>
      <c r="R167" s="366">
        <f t="shared" si="231"/>
        <v>1.480860625369621E-2</v>
      </c>
      <c r="S167" s="366">
        <f t="shared" si="231"/>
        <v>-1.2031318649013403E-2</v>
      </c>
      <c r="T167" s="366">
        <f t="shared" si="231"/>
        <v>-1.7286722929277049E-2</v>
      </c>
      <c r="U167" s="366">
        <f t="shared" si="231"/>
        <v>6.0291144462201382E-4</v>
      </c>
      <c r="V167" s="366">
        <f t="shared" si="231"/>
        <v>1.5722083328591112E-3</v>
      </c>
      <c r="W167" s="366">
        <f t="shared" si="231"/>
        <v>-9.8004368184183357E-3</v>
      </c>
      <c r="X167" s="366">
        <f t="shared" si="231"/>
        <v>-1.0896264095750998E-2</v>
      </c>
      <c r="Y167" s="366">
        <f t="shared" si="231"/>
        <v>2.7077836861978018E-3</v>
      </c>
      <c r="Z167" s="366">
        <f t="shared" si="231"/>
        <v>5.83252482856056E-3</v>
      </c>
      <c r="AA167" s="366">
        <f t="shared" si="231"/>
        <v>3.075681565091888E-3</v>
      </c>
      <c r="AB167" s="366">
        <f t="shared" si="231"/>
        <v>-4.1904234305359059E-3</v>
      </c>
    </row>
    <row r="168" spans="1:28" x14ac:dyDescent="0.25">
      <c r="A168" s="151" t="s">
        <v>358</v>
      </c>
      <c r="B168" s="152" t="s">
        <v>359</v>
      </c>
      <c r="C168" s="366"/>
      <c r="D168" s="366">
        <f t="shared" ref="D168:AB168" si="232">(D22/D$28*D139-C22/C$28*C139)/C$145</f>
        <v>-9.1090627014668346E-5</v>
      </c>
      <c r="E168" s="366">
        <f t="shared" si="232"/>
        <v>5.3488469462161154E-4</v>
      </c>
      <c r="F168" s="366">
        <f t="shared" si="232"/>
        <v>3.7183365262349525E-4</v>
      </c>
      <c r="G168" s="366">
        <f t="shared" si="232"/>
        <v>-8.1885022756860955E-4</v>
      </c>
      <c r="H168" s="366">
        <f t="shared" si="232"/>
        <v>8.3830256964073755E-4</v>
      </c>
      <c r="I168" s="366">
        <f t="shared" si="232"/>
        <v>2.0115358256503147E-3</v>
      </c>
      <c r="J168" s="366">
        <f t="shared" si="232"/>
        <v>1.3744258527271826E-3</v>
      </c>
      <c r="K168" s="366">
        <f t="shared" si="232"/>
        <v>1.8740449588612077E-3</v>
      </c>
      <c r="L168" s="366">
        <f t="shared" si="232"/>
        <v>5.4233307650362699E-4</v>
      </c>
      <c r="M168" s="366">
        <f t="shared" si="232"/>
        <v>1.3558601954227585E-4</v>
      </c>
      <c r="N168" s="366">
        <f t="shared" si="232"/>
        <v>1.8986687569227114E-3</v>
      </c>
      <c r="O168" s="366">
        <f t="shared" si="232"/>
        <v>8.3418567661714196E-4</v>
      </c>
      <c r="P168" s="366">
        <f t="shared" si="232"/>
        <v>1.775216515089295E-4</v>
      </c>
      <c r="Q168" s="366">
        <f t="shared" si="232"/>
        <v>1.3257537999190137E-3</v>
      </c>
      <c r="R168" s="366">
        <f t="shared" si="232"/>
        <v>-1.165166416513393E-3</v>
      </c>
      <c r="S168" s="366">
        <f t="shared" si="232"/>
        <v>9.4246702496257975E-4</v>
      </c>
      <c r="T168" s="366">
        <f t="shared" si="232"/>
        <v>1.1833010899204648E-3</v>
      </c>
      <c r="U168" s="366">
        <f t="shared" si="232"/>
        <v>1.758281399082774E-5</v>
      </c>
      <c r="V168" s="366">
        <f t="shared" si="232"/>
        <v>-4.9622688928432522E-4</v>
      </c>
      <c r="W168" s="366">
        <f t="shared" si="232"/>
        <v>-4.3233049524410205E-4</v>
      </c>
      <c r="X168" s="366">
        <f t="shared" si="232"/>
        <v>1.6529050320745907E-3</v>
      </c>
      <c r="Y168" s="366">
        <f t="shared" si="232"/>
        <v>3.2951650378043023E-3</v>
      </c>
      <c r="Z168" s="366">
        <f t="shared" si="232"/>
        <v>7.0270974079108595E-4</v>
      </c>
      <c r="AA168" s="366">
        <f t="shared" si="232"/>
        <v>-1.0046015008949832E-3</v>
      </c>
      <c r="AB168" s="366">
        <f t="shared" si="232"/>
        <v>4.7780767731844998E-4</v>
      </c>
    </row>
    <row r="169" spans="1:28" x14ac:dyDescent="0.25">
      <c r="A169" s="151" t="s">
        <v>360</v>
      </c>
      <c r="B169" s="152" t="s">
        <v>361</v>
      </c>
      <c r="D169" s="366">
        <f t="shared" ref="D169:AB169" si="233">(D23/D$28*D140-C23/C$28*C140)/C$145</f>
        <v>1.5587803097401711E-3</v>
      </c>
      <c r="E169" s="366">
        <f t="shared" si="233"/>
        <v>2.7650758646509144E-4</v>
      </c>
      <c r="F169" s="366">
        <f t="shared" si="233"/>
        <v>3.2828494262025091E-3</v>
      </c>
      <c r="G169" s="366">
        <f t="shared" si="233"/>
        <v>4.0501218593188585E-3</v>
      </c>
      <c r="H169" s="366">
        <f t="shared" si="233"/>
        <v>3.2176501026628659E-3</v>
      </c>
      <c r="I169" s="366">
        <f t="shared" si="233"/>
        <v>1.9680800492046261E-3</v>
      </c>
      <c r="J169" s="366">
        <f t="shared" si="233"/>
        <v>4.6731445268740208E-4</v>
      </c>
      <c r="K169" s="366">
        <f t="shared" si="233"/>
        <v>7.4923196971018969E-4</v>
      </c>
      <c r="L169" s="366">
        <f t="shared" si="233"/>
        <v>8.6206638112443083E-4</v>
      </c>
      <c r="M169" s="366">
        <f t="shared" si="233"/>
        <v>-2.7594603559017476E-5</v>
      </c>
      <c r="N169" s="366">
        <f t="shared" si="233"/>
        <v>-1.7746137155139141E-3</v>
      </c>
      <c r="O169" s="366">
        <f t="shared" si="233"/>
        <v>-1.9536437560058141E-3</v>
      </c>
      <c r="P169" s="366">
        <f t="shared" si="233"/>
        <v>-1.2793710676683643E-3</v>
      </c>
      <c r="Q169" s="366">
        <f t="shared" si="233"/>
        <v>2.1871351494998941E-4</v>
      </c>
      <c r="R169" s="366">
        <f t="shared" si="233"/>
        <v>3.4979162176418787E-3</v>
      </c>
      <c r="S169" s="366">
        <f t="shared" si="233"/>
        <v>-1.1469517257708343E-3</v>
      </c>
      <c r="T169" s="366">
        <f t="shared" si="233"/>
        <v>1.6595516228424029E-3</v>
      </c>
      <c r="U169" s="366">
        <f t="shared" si="233"/>
        <v>-1.3976663589820512E-4</v>
      </c>
      <c r="V169" s="366">
        <f t="shared" si="233"/>
        <v>-8.7650560305840429E-4</v>
      </c>
      <c r="W169" s="366">
        <f t="shared" si="233"/>
        <v>1.7608046967367618E-4</v>
      </c>
      <c r="X169" s="366">
        <f t="shared" si="233"/>
        <v>9.5207817325654949E-4</v>
      </c>
      <c r="Y169" s="366">
        <f t="shared" si="233"/>
        <v>-2.4748955813294529E-4</v>
      </c>
      <c r="Z169" s="366">
        <f t="shared" si="233"/>
        <v>3.448181422390988E-4</v>
      </c>
      <c r="AA169" s="366">
        <f t="shared" si="233"/>
        <v>1.4069768520779589E-3</v>
      </c>
      <c r="AB169" s="366">
        <f t="shared" si="233"/>
        <v>7.5014514244757307E-4</v>
      </c>
    </row>
    <row r="170" spans="1:28" ht="13" x14ac:dyDescent="0.3">
      <c r="A170" s="34"/>
      <c r="B170" s="75" t="s">
        <v>362</v>
      </c>
      <c r="D170" s="366">
        <f t="shared" ref="D170:AB170" si="234">(D24/D$28*D141-C24/C$28*C141)/C$145</f>
        <v>1.7873539267663119E-3</v>
      </c>
      <c r="E170" s="366">
        <f t="shared" si="234"/>
        <v>6.3547972275470842E-3</v>
      </c>
      <c r="F170" s="366">
        <f t="shared" si="234"/>
        <v>-3.3531122915809097E-3</v>
      </c>
      <c r="G170" s="366">
        <f t="shared" si="234"/>
        <v>1.8423168616034389E-3</v>
      </c>
      <c r="H170" s="366">
        <f t="shared" si="234"/>
        <v>3.5163266382185729E-4</v>
      </c>
      <c r="I170" s="366">
        <f t="shared" si="234"/>
        <v>-4.3500178367906319E-3</v>
      </c>
      <c r="J170" s="366">
        <f t="shared" si="234"/>
        <v>-4.390123544856548E-3</v>
      </c>
      <c r="K170" s="366">
        <f t="shared" si="234"/>
        <v>-5.0581454433017007E-4</v>
      </c>
      <c r="L170" s="366">
        <f t="shared" si="234"/>
        <v>1.9309085721432675E-3</v>
      </c>
      <c r="M170" s="366">
        <f t="shared" si="234"/>
        <v>2.2304680152488987E-3</v>
      </c>
      <c r="N170" s="366">
        <f t="shared" si="234"/>
        <v>6.6647048738396831E-4</v>
      </c>
      <c r="O170" s="366">
        <f t="shared" si="234"/>
        <v>6.6085642194018473E-3</v>
      </c>
      <c r="P170" s="366">
        <f t="shared" si="234"/>
        <v>-2.818273849919904E-3</v>
      </c>
      <c r="Q170" s="366">
        <f t="shared" si="234"/>
        <v>-1.3367014048408213E-3</v>
      </c>
      <c r="R170" s="366">
        <f t="shared" si="234"/>
        <v>1.9049304401135767E-3</v>
      </c>
      <c r="S170" s="366">
        <f t="shared" si="234"/>
        <v>8.7074237886859912E-4</v>
      </c>
      <c r="T170" s="366">
        <f t="shared" si="234"/>
        <v>-1.46686430912221E-3</v>
      </c>
      <c r="U170" s="366">
        <f t="shared" si="234"/>
        <v>-1.576462161325741E-3</v>
      </c>
      <c r="V170" s="366">
        <f t="shared" si="234"/>
        <v>2.5044688847198477E-4</v>
      </c>
      <c r="W170" s="366">
        <f t="shared" si="234"/>
        <v>-1.7216856905502387E-3</v>
      </c>
      <c r="X170" s="366">
        <f t="shared" si="234"/>
        <v>-2.3768209189195368E-3</v>
      </c>
      <c r="Y170" s="366">
        <f t="shared" si="234"/>
        <v>9.6965574911996586E-4</v>
      </c>
      <c r="Z170" s="366">
        <f t="shared" si="234"/>
        <v>-1.1617158270345741E-3</v>
      </c>
      <c r="AA170" s="366">
        <f t="shared" si="234"/>
        <v>3.0990666486110739E-3</v>
      </c>
      <c r="AB170" s="366">
        <f t="shared" si="234"/>
        <v>-3.9498842404063952E-3</v>
      </c>
    </row>
    <row r="171" spans="1:28" s="51" customFormat="1" ht="13" x14ac:dyDescent="0.3">
      <c r="A171" s="78"/>
      <c r="B171" s="77" t="s">
        <v>363</v>
      </c>
      <c r="D171" s="426">
        <f t="shared" ref="D171:AB171" si="235">(D25/D$28*D142-C25/C$28*C142)/C$145</f>
        <v>-5.7679167163024537E-3</v>
      </c>
      <c r="E171" s="426">
        <f t="shared" si="235"/>
        <v>-1.9561395007196669E-2</v>
      </c>
      <c r="F171" s="426">
        <f t="shared" si="235"/>
        <v>-3.1463712968325321E-2</v>
      </c>
      <c r="G171" s="426">
        <f t="shared" si="235"/>
        <v>2.539404111781237E-2</v>
      </c>
      <c r="H171" s="426">
        <f t="shared" si="235"/>
        <v>7.2018600129752766E-2</v>
      </c>
      <c r="I171" s="426">
        <f t="shared" si="235"/>
        <v>3.0462116685612786E-2</v>
      </c>
      <c r="J171" s="426">
        <f t="shared" si="235"/>
        <v>1.9683422174978562E-2</v>
      </c>
      <c r="K171" s="426">
        <f t="shared" si="235"/>
        <v>6.3212326200969879E-2</v>
      </c>
      <c r="L171" s="426">
        <f t="shared" si="235"/>
        <v>-3.2216354179432074E-3</v>
      </c>
      <c r="M171" s="426">
        <f t="shared" si="235"/>
        <v>2.2023406182784821E-2</v>
      </c>
      <c r="N171" s="426">
        <f t="shared" si="235"/>
        <v>3.7500643600622162E-3</v>
      </c>
      <c r="O171" s="426">
        <f t="shared" si="235"/>
        <v>5.9022238619279153E-2</v>
      </c>
      <c r="P171" s="426">
        <f t="shared" si="235"/>
        <v>6.2814258302774442E-2</v>
      </c>
      <c r="Q171" s="426">
        <f t="shared" si="235"/>
        <v>3.0071321857321025E-2</v>
      </c>
      <c r="R171" s="426">
        <f t="shared" si="235"/>
        <v>6.4230560194507125E-2</v>
      </c>
      <c r="S171" s="426">
        <f t="shared" si="235"/>
        <v>5.2502897896299014E-2</v>
      </c>
      <c r="T171" s="426">
        <f t="shared" si="235"/>
        <v>-2.2145613257003871E-2</v>
      </c>
      <c r="U171" s="426">
        <f t="shared" si="235"/>
        <v>6.0275790436791678E-3</v>
      </c>
      <c r="V171" s="426">
        <f t="shared" si="235"/>
        <v>-1.6433807978101143E-2</v>
      </c>
      <c r="W171" s="426">
        <f t="shared" si="235"/>
        <v>-8.1943972245214526E-3</v>
      </c>
      <c r="X171" s="426">
        <f t="shared" si="235"/>
        <v>2.1713452366768242E-2</v>
      </c>
      <c r="Y171" s="426">
        <f t="shared" si="235"/>
        <v>4.4924326584595026E-2</v>
      </c>
      <c r="Z171" s="426">
        <f t="shared" si="235"/>
        <v>5.5299407314818791E-2</v>
      </c>
      <c r="AA171" s="426">
        <f t="shared" si="235"/>
        <v>4.469016673727564E-2</v>
      </c>
      <c r="AB171" s="426">
        <f t="shared" si="235"/>
        <v>1.2406562359304046E-2</v>
      </c>
    </row>
    <row r="172" spans="1:28" ht="13" x14ac:dyDescent="0.3">
      <c r="A172" s="34"/>
      <c r="B172" s="75" t="s">
        <v>364</v>
      </c>
      <c r="D172" s="366">
        <f t="shared" ref="D172:AB172" si="236">(D26/D$28*D143-C26/C$28*C143)/C$145</f>
        <v>-6.2957437247694393E-3</v>
      </c>
      <c r="E172" s="366">
        <f t="shared" si="236"/>
        <v>-1.0188386507234474E-2</v>
      </c>
      <c r="F172" s="366">
        <f t="shared" si="236"/>
        <v>2.5394489227194973E-3</v>
      </c>
      <c r="G172" s="366">
        <f t="shared" si="236"/>
        <v>1.4729175898259355E-2</v>
      </c>
      <c r="H172" s="366">
        <f t="shared" si="236"/>
        <v>1.4685180124709265E-2</v>
      </c>
      <c r="I172" s="366">
        <f t="shared" si="236"/>
        <v>-7.3423003905538926E-3</v>
      </c>
      <c r="J172" s="366">
        <f t="shared" si="236"/>
        <v>1.5036823215540105E-3</v>
      </c>
      <c r="K172" s="366">
        <f t="shared" si="236"/>
        <v>1.5155406414395398E-2</v>
      </c>
      <c r="L172" s="366">
        <f t="shared" si="236"/>
        <v>-4.9623028398229664E-3</v>
      </c>
      <c r="M172" s="366">
        <f t="shared" si="236"/>
        <v>4.6956344213517865E-3</v>
      </c>
      <c r="N172" s="366">
        <f t="shared" si="236"/>
        <v>5.5623196437676681E-3</v>
      </c>
      <c r="O172" s="366">
        <f t="shared" si="236"/>
        <v>1.9742512372435257E-2</v>
      </c>
      <c r="P172" s="366">
        <f t="shared" si="236"/>
        <v>6.3927346614043581E-3</v>
      </c>
      <c r="Q172" s="366">
        <f t="shared" si="236"/>
        <v>1.1065558427999818E-2</v>
      </c>
      <c r="R172" s="366">
        <f t="shared" si="236"/>
        <v>1.0183032249939477E-2</v>
      </c>
      <c r="S172" s="366">
        <f t="shared" si="236"/>
        <v>1.8229015399260755E-3</v>
      </c>
      <c r="T172" s="366">
        <f t="shared" si="236"/>
        <v>-4.9701219722069661E-4</v>
      </c>
      <c r="U172" s="366">
        <f t="shared" si="236"/>
        <v>-2.0315798629177784E-3</v>
      </c>
      <c r="V172" s="366">
        <f t="shared" si="236"/>
        <v>-1.0094216423480675E-2</v>
      </c>
      <c r="W172" s="366">
        <f t="shared" si="236"/>
        <v>-1.07542933903499E-2</v>
      </c>
      <c r="X172" s="366">
        <f t="shared" si="236"/>
        <v>5.3346527984517019E-3</v>
      </c>
      <c r="Y172" s="366">
        <f t="shared" si="236"/>
        <v>1.8863263978371906E-2</v>
      </c>
      <c r="Z172" s="366">
        <f t="shared" si="236"/>
        <v>3.2903908588249202E-2</v>
      </c>
      <c r="AA172" s="366">
        <f t="shared" si="236"/>
        <v>-4.3514038167224373E-3</v>
      </c>
      <c r="AB172" s="366">
        <f t="shared" si="236"/>
        <v>2.8231029401993311E-2</v>
      </c>
    </row>
    <row r="173" spans="1:28" ht="13" x14ac:dyDescent="0.3">
      <c r="A173" s="34"/>
      <c r="B173" s="75" t="s">
        <v>365</v>
      </c>
      <c r="D173" s="366">
        <f t="shared" ref="D173:AB173" si="237">(D27/D$28*D144-C27/C$28*C144)/C$145</f>
        <v>5.2670405428290766E-3</v>
      </c>
      <c r="E173" s="366">
        <f t="shared" si="237"/>
        <v>3.9637764250123973E-3</v>
      </c>
      <c r="F173" s="366">
        <f t="shared" si="237"/>
        <v>-1.6468931246702248E-4</v>
      </c>
      <c r="G173" s="366">
        <f t="shared" si="237"/>
        <v>7.6185911824047856E-5</v>
      </c>
      <c r="H173" s="366">
        <f t="shared" si="237"/>
        <v>-2.0161861164909702E-3</v>
      </c>
      <c r="I173" s="366">
        <f t="shared" si="237"/>
        <v>2.1152200693127518E-3</v>
      </c>
      <c r="J173" s="366">
        <f t="shared" si="237"/>
        <v>-7.5610913596637068E-4</v>
      </c>
      <c r="K173" s="366">
        <f t="shared" si="237"/>
        <v>-3.1812341372007575E-3</v>
      </c>
      <c r="L173" s="366">
        <f t="shared" si="237"/>
        <v>-6.0909872530352403E-3</v>
      </c>
      <c r="M173" s="366">
        <f t="shared" si="237"/>
        <v>5.8491459488446357E-3</v>
      </c>
      <c r="N173" s="366">
        <f t="shared" si="237"/>
        <v>3.6348734396757275E-3</v>
      </c>
      <c r="O173" s="366">
        <f t="shared" si="237"/>
        <v>2.6536159583103591E-4</v>
      </c>
      <c r="P173" s="366">
        <f t="shared" si="237"/>
        <v>-1.6290608427032072E-3</v>
      </c>
      <c r="Q173" s="366">
        <f t="shared" si="237"/>
        <v>-2.2108931313143221E-4</v>
      </c>
      <c r="R173" s="366">
        <f t="shared" si="237"/>
        <v>-1.1538589835426194E-2</v>
      </c>
      <c r="S173" s="366">
        <f t="shared" si="237"/>
        <v>-9.0887231373762282E-4</v>
      </c>
      <c r="T173" s="366">
        <f t="shared" si="237"/>
        <v>1.2523946635833854E-2</v>
      </c>
      <c r="U173" s="366">
        <f t="shared" si="237"/>
        <v>-5.8806678668196916E-3</v>
      </c>
      <c r="V173" s="366">
        <f t="shared" si="237"/>
        <v>1.8267975351177895E-3</v>
      </c>
      <c r="W173" s="366">
        <f t="shared" si="237"/>
        <v>-3.7773460405672722E-3</v>
      </c>
      <c r="X173" s="366">
        <f t="shared" si="237"/>
        <v>7.1661452434005823E-3</v>
      </c>
      <c r="Y173" s="366">
        <f t="shared" si="237"/>
        <v>-1.0027736480380202E-2</v>
      </c>
      <c r="Z173" s="366">
        <f t="shared" si="237"/>
        <v>9.1515298266120013E-3</v>
      </c>
      <c r="AA173" s="366">
        <f t="shared" si="237"/>
        <v>-7.6152464580748992E-3</v>
      </c>
      <c r="AB173" s="366">
        <f t="shared" si="237"/>
        <v>3.3057504663746352E-3</v>
      </c>
    </row>
    <row r="174" spans="1:28" s="160" customFormat="1" ht="19.5" customHeight="1" x14ac:dyDescent="0.25">
      <c r="A174" s="427"/>
      <c r="B174" s="428" t="s">
        <v>366</v>
      </c>
      <c r="C174" s="433"/>
      <c r="D174" s="434">
        <f t="shared" ref="D174:AB174" si="238">(D28/D$28*D145-C28/C$28*C145)/C$145</f>
        <v>-6.7967108717299062E-3</v>
      </c>
      <c r="E174" s="434">
        <f t="shared" si="238"/>
        <v>-2.5785932649053562E-2</v>
      </c>
      <c r="F174" s="434">
        <f t="shared" si="238"/>
        <v>-2.9088998879855905E-2</v>
      </c>
      <c r="G174" s="434">
        <f t="shared" si="238"/>
        <v>4.0199400993266417E-2</v>
      </c>
      <c r="H174" s="434">
        <f t="shared" si="238"/>
        <v>8.4687613660864677E-2</v>
      </c>
      <c r="I174" s="434">
        <f t="shared" si="238"/>
        <v>2.5235036176058913E-2</v>
      </c>
      <c r="J174" s="434">
        <f t="shared" si="238"/>
        <v>2.0430953427845521E-2</v>
      </c>
      <c r="K174" s="434">
        <f t="shared" si="238"/>
        <v>7.5186564815506077E-2</v>
      </c>
      <c r="L174" s="434">
        <f t="shared" si="238"/>
        <v>-1.42749328235597E-2</v>
      </c>
      <c r="M174" s="434">
        <f t="shared" si="238"/>
        <v>3.2568193857759289E-2</v>
      </c>
      <c r="N174" s="434">
        <f t="shared" si="238"/>
        <v>1.2947194590124588E-2</v>
      </c>
      <c r="O174" s="434">
        <f t="shared" si="238"/>
        <v>7.9030123312148065E-2</v>
      </c>
      <c r="P174" s="434">
        <f t="shared" si="238"/>
        <v>6.7577895866475918E-2</v>
      </c>
      <c r="Q174" s="434">
        <f t="shared" si="238"/>
        <v>4.0915843509541812E-2</v>
      </c>
      <c r="R174" s="434">
        <f t="shared" si="238"/>
        <v>6.2875043262085845E-2</v>
      </c>
      <c r="S174" s="434">
        <f t="shared" si="238"/>
        <v>5.341687899179276E-2</v>
      </c>
      <c r="T174" s="434">
        <f t="shared" si="238"/>
        <v>-1.0118710772144325E-2</v>
      </c>
      <c r="U174" s="434">
        <f t="shared" si="238"/>
        <v>-1.8846282746549554E-3</v>
      </c>
      <c r="V174" s="434">
        <f t="shared" si="238"/>
        <v>-2.4701224332961669E-2</v>
      </c>
      <c r="W174" s="434">
        <f t="shared" si="238"/>
        <v>-2.272603188308139E-2</v>
      </c>
      <c r="X174" s="434">
        <f t="shared" si="238"/>
        <v>3.4214253301333021E-2</v>
      </c>
      <c r="Y174" s="434">
        <f t="shared" si="238"/>
        <v>5.3759849191440313E-2</v>
      </c>
      <c r="Z174" s="434">
        <f t="shared" si="238"/>
        <v>9.7354873438563069E-2</v>
      </c>
      <c r="AA174" s="434">
        <f t="shared" si="238"/>
        <v>3.2723515265693746E-2</v>
      </c>
      <c r="AB174" s="434">
        <f t="shared" si="238"/>
        <v>4.3943304799674579E-2</v>
      </c>
    </row>
    <row r="175" spans="1:28" s="14" customFormat="1" ht="26" customHeight="1" x14ac:dyDescent="0.25">
      <c r="A175" s="950" t="s">
        <v>4405</v>
      </c>
      <c r="B175" s="950"/>
      <c r="C175" s="950"/>
      <c r="D175" s="950"/>
      <c r="E175" s="950"/>
      <c r="F175" s="950"/>
      <c r="G175" s="950"/>
      <c r="H175" s="950"/>
      <c r="I175" s="950"/>
      <c r="J175" s="950"/>
      <c r="K175" s="950"/>
      <c r="L175" s="808"/>
      <c r="M175" s="808"/>
      <c r="N175" s="808"/>
      <c r="O175" s="808"/>
      <c r="P175" s="808"/>
      <c r="Q175" s="808"/>
      <c r="R175" s="808"/>
      <c r="S175" s="808"/>
      <c r="T175" s="808"/>
      <c r="U175" s="808"/>
      <c r="V175" s="808"/>
      <c r="W175" s="808"/>
      <c r="X175" s="808"/>
      <c r="Y175" s="808"/>
      <c r="Z175" s="808"/>
      <c r="AA175" s="808"/>
      <c r="AB175" s="808"/>
    </row>
  </sheetData>
  <mergeCells count="6">
    <mergeCell ref="A175:K175"/>
    <mergeCell ref="A30:K30"/>
    <mergeCell ref="A59:K59"/>
    <mergeCell ref="A88:K88"/>
    <mergeCell ref="A117:K117"/>
    <mergeCell ref="A146:K146"/>
  </mergeCells>
  <pageMargins left="0.74803149606299202" right="0.74803149606299202" top="0.98425196850393704" bottom="0.98425196850393704" header="0.511811023622047" footer="0.511811023622047"/>
  <pageSetup scale="40" fitToHeight="3" orientation="landscape" r:id="rId1"/>
  <headerFooter alignWithMargins="0"/>
  <rowBreaks count="5" manualBreakCount="5">
    <brk id="30" max="35" man="1"/>
    <brk id="59" max="35" man="1"/>
    <brk id="88" max="35" man="1"/>
    <brk id="117" max="35" man="1"/>
    <brk id="146"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6" tint="0.79998168889431442"/>
  </sheetPr>
  <dimension ref="A1:AB113"/>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81640625" defaultRowHeight="12.5" x14ac:dyDescent="0.25"/>
  <cols>
    <col min="1" max="1" width="4.1796875" style="1" customWidth="1"/>
    <col min="2" max="2" width="40.453125" customWidth="1"/>
    <col min="3" max="17" width="9.453125" customWidth="1"/>
  </cols>
  <sheetData>
    <row r="1" spans="1:28" s="14" customFormat="1" ht="25.4" customHeight="1" x14ac:dyDescent="0.25">
      <c r="A1" s="39" t="str">
        <f>Index!A16</f>
        <v>Table 2i     Palau constant price GDP(P) production by institutional sector, FY2000-FY2025</v>
      </c>
      <c r="R1"/>
      <c r="S1"/>
      <c r="T1"/>
      <c r="U1"/>
      <c r="V1"/>
      <c r="W1"/>
      <c r="X1"/>
      <c r="Y1"/>
      <c r="Z1"/>
      <c r="AA1"/>
      <c r="AB1"/>
    </row>
    <row r="2" spans="1:28" s="53" customFormat="1" ht="20.25" customHeight="1" x14ac:dyDescent="0.25">
      <c r="A2" s="431" t="s">
        <v>4243</v>
      </c>
      <c r="B2" s="52"/>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
        <v>4403</v>
      </c>
      <c r="Z2" s="24" t="s">
        <v>4404</v>
      </c>
      <c r="AA2" s="24" t="s">
        <v>4406</v>
      </c>
      <c r="AB2" s="24" t="s">
        <v>4407</v>
      </c>
    </row>
    <row r="3" spans="1:28" ht="20.25" customHeight="1" x14ac:dyDescent="0.25">
      <c r="A3" s="34">
        <v>1.1000000000000001</v>
      </c>
      <c r="B3" s="152" t="s">
        <v>370</v>
      </c>
      <c r="C3" s="82">
        <v>99.016171851611702</v>
      </c>
      <c r="D3" s="82">
        <v>111.72505849350431</v>
      </c>
      <c r="E3" s="82">
        <v>124.61677277278901</v>
      </c>
      <c r="F3" s="82">
        <v>115.35100450897217</v>
      </c>
      <c r="G3" s="82">
        <v>117.72530877236463</v>
      </c>
      <c r="H3" s="82">
        <v>125.23695124685764</v>
      </c>
      <c r="I3" s="82">
        <v>119.76388207012415</v>
      </c>
      <c r="J3" s="82">
        <v>120.81428507194389</v>
      </c>
      <c r="K3" s="82">
        <v>108.01651640115772</v>
      </c>
      <c r="L3" s="82">
        <v>99.68403233371815</v>
      </c>
      <c r="M3" s="82">
        <v>98.680942745089993</v>
      </c>
      <c r="N3" s="82">
        <v>109.96928389630374</v>
      </c>
      <c r="O3" s="82">
        <v>114.80262474612007</v>
      </c>
      <c r="P3" s="82">
        <v>112.41890726257907</v>
      </c>
      <c r="Q3" s="82">
        <v>119.34285363349365</v>
      </c>
      <c r="R3" s="82">
        <v>138.42920476971054</v>
      </c>
      <c r="S3" s="82">
        <v>139.29005835724902</v>
      </c>
      <c r="T3" s="82">
        <v>132.05551540152683</v>
      </c>
      <c r="U3" s="82">
        <v>129.82234120068699</v>
      </c>
      <c r="V3" s="82">
        <v>128.92867874492657</v>
      </c>
      <c r="W3" s="82">
        <v>107.31904812415969</v>
      </c>
      <c r="X3" s="82">
        <v>85.716278909701387</v>
      </c>
      <c r="Y3" s="82">
        <v>88.287626662053171</v>
      </c>
      <c r="Z3" s="82">
        <v>89.608124018300671</v>
      </c>
      <c r="AA3" s="82">
        <v>108.78341760921478</v>
      </c>
      <c r="AB3" s="82">
        <v>116.89025771331787</v>
      </c>
    </row>
    <row r="4" spans="1:28" x14ac:dyDescent="0.25">
      <c r="A4" s="34">
        <v>1.2</v>
      </c>
      <c r="B4" s="152" t="s">
        <v>371</v>
      </c>
      <c r="C4" s="82">
        <v>11.332948547363282</v>
      </c>
      <c r="D4" s="82">
        <v>11.859024597167968</v>
      </c>
      <c r="E4" s="82">
        <v>10.4646005859375</v>
      </c>
      <c r="F4" s="82">
        <v>11.819991729736328</v>
      </c>
      <c r="G4" s="82">
        <v>13.394990173339844</v>
      </c>
      <c r="H4" s="82">
        <v>12.996215576171876</v>
      </c>
      <c r="I4" s="82">
        <v>14.902280212402344</v>
      </c>
      <c r="J4" s="82">
        <v>15.180087127685546</v>
      </c>
      <c r="K4" s="82">
        <v>14.356578277587891</v>
      </c>
      <c r="L4" s="82">
        <v>12.432819641113282</v>
      </c>
      <c r="M4" s="82">
        <v>12.718044158935546</v>
      </c>
      <c r="N4" s="82">
        <v>14.407845794677735</v>
      </c>
      <c r="O4" s="82">
        <v>15.448104278564454</v>
      </c>
      <c r="P4" s="82">
        <v>14.973201385498047</v>
      </c>
      <c r="Q4" s="82">
        <v>16.277870849609375</v>
      </c>
      <c r="R4" s="82">
        <v>20.072753326416017</v>
      </c>
      <c r="S4" s="82">
        <v>22.459033935546874</v>
      </c>
      <c r="T4" s="82">
        <v>19.846172508239746</v>
      </c>
      <c r="U4" s="82">
        <v>20.320146377563475</v>
      </c>
      <c r="V4" s="82">
        <v>22.600464599609374</v>
      </c>
      <c r="W4" s="82">
        <v>27.527829101562499</v>
      </c>
      <c r="X4" s="82">
        <v>24.869209686279298</v>
      </c>
      <c r="Y4" s="82">
        <v>24.024163177490234</v>
      </c>
      <c r="Z4" s="82">
        <v>24.800572372436523</v>
      </c>
      <c r="AA4" s="82">
        <v>29.288248657226564</v>
      </c>
      <c r="AB4" s="82">
        <v>30.152871040344237</v>
      </c>
    </row>
    <row r="5" spans="1:28" x14ac:dyDescent="0.25">
      <c r="A5" s="34" t="s">
        <v>372</v>
      </c>
      <c r="B5" s="152" t="s">
        <v>373</v>
      </c>
      <c r="C5" s="82">
        <v>15.321458984375001</v>
      </c>
      <c r="D5" s="82">
        <v>14.607610351562499</v>
      </c>
      <c r="E5" s="82">
        <v>10.927633789062501</v>
      </c>
      <c r="F5" s="82">
        <v>11.91578125</v>
      </c>
      <c r="G5" s="82">
        <v>10.99578125</v>
      </c>
      <c r="H5" s="82">
        <v>11.093449218749999</v>
      </c>
      <c r="I5" s="82">
        <v>15.368349609375</v>
      </c>
      <c r="J5" s="82">
        <v>16.717607421875002</v>
      </c>
      <c r="K5" s="82">
        <v>13.5253203125</v>
      </c>
      <c r="L5" s="82">
        <v>10.4942109375</v>
      </c>
      <c r="M5" s="82">
        <v>9.2493876953124996</v>
      </c>
      <c r="N5" s="82">
        <v>7.3265024414062498</v>
      </c>
      <c r="O5" s="82">
        <v>3.5495117187499998</v>
      </c>
      <c r="P5" s="82">
        <v>5.6131420898437501</v>
      </c>
      <c r="Q5" s="82">
        <v>6.146484375</v>
      </c>
      <c r="R5" s="82">
        <v>6.3432846679687502</v>
      </c>
      <c r="S5" s="82">
        <v>6.5008100585937498</v>
      </c>
      <c r="T5" s="82">
        <v>6.6046767578125003</v>
      </c>
      <c r="U5" s="82">
        <v>6.5569008789062497</v>
      </c>
      <c r="V5" s="82">
        <v>6.5623125</v>
      </c>
      <c r="W5" s="82">
        <v>6.39709912109375</v>
      </c>
      <c r="X5" s="82">
        <v>6.0462148437499996</v>
      </c>
      <c r="Y5" s="82">
        <v>4.4470629882812496</v>
      </c>
      <c r="Z5" s="82">
        <v>5.48833349609375</v>
      </c>
      <c r="AA5" s="82">
        <v>4.2524179687499997</v>
      </c>
      <c r="AB5" s="82">
        <v>5.5771679687500004</v>
      </c>
    </row>
    <row r="6" spans="1:28" x14ac:dyDescent="0.25">
      <c r="A6" s="34" t="s">
        <v>374</v>
      </c>
      <c r="B6" s="152" t="s">
        <v>375</v>
      </c>
      <c r="C6" s="82">
        <v>2.0469975891113283</v>
      </c>
      <c r="D6" s="82">
        <v>2.4266053161621093</v>
      </c>
      <c r="E6" s="82">
        <v>2.9202406005859376</v>
      </c>
      <c r="F6" s="82">
        <v>2.6210864868164063</v>
      </c>
      <c r="G6" s="82">
        <v>2.5046380615234374</v>
      </c>
      <c r="H6" s="82">
        <v>3.7114629821777343</v>
      </c>
      <c r="I6" s="82">
        <v>3.5394328002929689</v>
      </c>
      <c r="J6" s="82">
        <v>3.0833366088867189</v>
      </c>
      <c r="K6" s="82">
        <v>2.3278317260742187</v>
      </c>
      <c r="L6" s="82">
        <v>2.2355762939453125</v>
      </c>
      <c r="M6" s="82">
        <v>2.5550860900878907</v>
      </c>
      <c r="N6" s="82">
        <v>2.4344521179199217</v>
      </c>
      <c r="O6" s="82">
        <v>2.2871398010253907</v>
      </c>
      <c r="P6" s="82">
        <v>2.2806798706054687</v>
      </c>
      <c r="Q6" s="82">
        <v>2.0659482727050782</v>
      </c>
      <c r="R6" s="82">
        <v>2.0898192443847656</v>
      </c>
      <c r="S6" s="82">
        <v>2.1216032104492188</v>
      </c>
      <c r="T6" s="82">
        <v>2.3114043579101562</v>
      </c>
      <c r="U6" s="82">
        <v>2.4748534851074218</v>
      </c>
      <c r="V6" s="82">
        <v>2.6940182189941408</v>
      </c>
      <c r="W6" s="82">
        <v>2.8995939025878905</v>
      </c>
      <c r="X6" s="82">
        <v>3.2773546447753907</v>
      </c>
      <c r="Y6" s="82">
        <v>2.7054120178222658</v>
      </c>
      <c r="Z6" s="82">
        <v>2.4641639862060547</v>
      </c>
      <c r="AA6" s="82">
        <v>2.4606942443847655</v>
      </c>
      <c r="AB6" s="82">
        <v>2.5403880920410158</v>
      </c>
    </row>
    <row r="7" spans="1:28" x14ac:dyDescent="0.25">
      <c r="A7" s="34" t="s">
        <v>376</v>
      </c>
      <c r="B7" s="152" t="s">
        <v>377</v>
      </c>
      <c r="C7" s="82">
        <v>50.956401092529298</v>
      </c>
      <c r="D7" s="82">
        <v>53.027613647460939</v>
      </c>
      <c r="E7" s="82">
        <v>53.408671325683592</v>
      </c>
      <c r="F7" s="82">
        <v>54.794072326660157</v>
      </c>
      <c r="G7" s="82">
        <v>55.16090899658203</v>
      </c>
      <c r="H7" s="82">
        <v>50.871747283935548</v>
      </c>
      <c r="I7" s="82">
        <v>50.534593261718747</v>
      </c>
      <c r="J7" s="82">
        <v>50.765437072753905</v>
      </c>
      <c r="K7" s="82">
        <v>50.266968322753904</v>
      </c>
      <c r="L7" s="82">
        <v>48.968775054931641</v>
      </c>
      <c r="M7" s="82">
        <v>44.024220642089844</v>
      </c>
      <c r="N7" s="82">
        <v>44.030304687499999</v>
      </c>
      <c r="O7" s="82">
        <v>43.441954986572263</v>
      </c>
      <c r="P7" s="82">
        <v>42.406084930419922</v>
      </c>
      <c r="Q7" s="82">
        <v>42.513365404129026</v>
      </c>
      <c r="R7" s="82">
        <v>42.203694213867188</v>
      </c>
      <c r="S7" s="82">
        <v>42.719347656250001</v>
      </c>
      <c r="T7" s="82">
        <v>43.937411987304685</v>
      </c>
      <c r="U7" s="82">
        <v>45.740138244628909</v>
      </c>
      <c r="V7" s="82">
        <v>45.5409619140625</v>
      </c>
      <c r="W7" s="82">
        <v>45.532408813476565</v>
      </c>
      <c r="X7" s="82">
        <v>41.886027465820312</v>
      </c>
      <c r="Y7" s="82">
        <v>40.973379089355468</v>
      </c>
      <c r="Z7" s="82">
        <v>40.921831115722654</v>
      </c>
      <c r="AA7" s="82">
        <v>40.782091613769531</v>
      </c>
      <c r="AB7" s="82">
        <v>40.696292968750001</v>
      </c>
    </row>
    <row r="8" spans="1:28" x14ac:dyDescent="0.25">
      <c r="A8" s="34" t="s">
        <v>378</v>
      </c>
      <c r="B8" s="152" t="s">
        <v>379</v>
      </c>
      <c r="C8" s="82">
        <v>10.712325127601623</v>
      </c>
      <c r="D8" s="82">
        <v>10.794992357254028</v>
      </c>
      <c r="E8" s="82">
        <v>11.990422344207763</v>
      </c>
      <c r="F8" s="82">
        <v>11.421257976531983</v>
      </c>
      <c r="G8" s="82">
        <v>11.761503093719483</v>
      </c>
      <c r="H8" s="82">
        <v>11.326812786102295</v>
      </c>
      <c r="I8" s="82">
        <v>12.413083610534668</v>
      </c>
      <c r="J8" s="82">
        <v>11.812367778778077</v>
      </c>
      <c r="K8" s="82">
        <v>11.924748943328858</v>
      </c>
      <c r="L8" s="82">
        <v>12.18386851119995</v>
      </c>
      <c r="M8" s="82">
        <v>12.321324295043945</v>
      </c>
      <c r="N8" s="82">
        <v>10.729645568847657</v>
      </c>
      <c r="O8" s="82">
        <v>10.429351791381835</v>
      </c>
      <c r="P8" s="82">
        <v>10.187477966308593</v>
      </c>
      <c r="Q8" s="82">
        <v>9.3660451049804685</v>
      </c>
      <c r="R8" s="82">
        <v>7.6835536193847656</v>
      </c>
      <c r="S8" s="82">
        <v>8.1597505798339842</v>
      </c>
      <c r="T8" s="82">
        <v>7.2310192260742188</v>
      </c>
      <c r="U8" s="82">
        <v>7.242979705810547</v>
      </c>
      <c r="V8" s="82">
        <v>7.350204406738281</v>
      </c>
      <c r="W8" s="82">
        <v>7.8601588678359988</v>
      </c>
      <c r="X8" s="82">
        <v>10.544927178382874</v>
      </c>
      <c r="Y8" s="82">
        <v>8.4862053155899044</v>
      </c>
      <c r="Z8" s="82">
        <v>9.4241949396133418</v>
      </c>
      <c r="AA8" s="82">
        <v>9.3415801324844363</v>
      </c>
      <c r="AB8" s="82">
        <v>10.850000542640686</v>
      </c>
    </row>
    <row r="9" spans="1:28" x14ac:dyDescent="0.25">
      <c r="A9" s="34" t="s">
        <v>380</v>
      </c>
      <c r="B9" s="152" t="s">
        <v>381</v>
      </c>
      <c r="C9" s="82">
        <v>6.5472749023437498</v>
      </c>
      <c r="D9" s="82">
        <v>7.3809343261718752</v>
      </c>
      <c r="E9" s="82">
        <v>7.9604289550781253</v>
      </c>
      <c r="F9" s="82">
        <v>7.4826000976562499</v>
      </c>
      <c r="G9" s="82">
        <v>7.3402678222656252</v>
      </c>
      <c r="H9" s="82">
        <v>7.6249318847656253</v>
      </c>
      <c r="I9" s="82">
        <v>8.360512939453125</v>
      </c>
      <c r="J9" s="82">
        <v>9.1832499999999992</v>
      </c>
      <c r="K9" s="82">
        <v>9.3415061035156253</v>
      </c>
      <c r="L9" s="82">
        <v>9.2335842285156247</v>
      </c>
      <c r="M9" s="82">
        <v>9.4023159179687497</v>
      </c>
      <c r="N9" s="82">
        <v>9.0753442382812501</v>
      </c>
      <c r="O9" s="82">
        <v>9.1310302734374993</v>
      </c>
      <c r="P9" s="82">
        <v>9.7091166992187503</v>
      </c>
      <c r="Q9" s="82">
        <v>10.190922851562499</v>
      </c>
      <c r="R9" s="82">
        <v>10.672752441406249</v>
      </c>
      <c r="S9" s="82">
        <v>11.55493212890625</v>
      </c>
      <c r="T9" s="82">
        <v>12.0750986328125</v>
      </c>
      <c r="U9" s="82">
        <v>11.83658935546875</v>
      </c>
      <c r="V9" s="82">
        <v>12.04945703125</v>
      </c>
      <c r="W9" s="82">
        <v>12.19581982421875</v>
      </c>
      <c r="X9" s="82">
        <v>11.66507275390625</v>
      </c>
      <c r="Y9" s="82">
        <v>11.36815576171875</v>
      </c>
      <c r="Z9" s="82">
        <v>11.349486328125</v>
      </c>
      <c r="AA9" s="82">
        <v>11.43529541015625</v>
      </c>
      <c r="AB9" s="82">
        <v>11.14395751953125</v>
      </c>
    </row>
    <row r="10" spans="1:28" x14ac:dyDescent="0.25">
      <c r="A10" s="151" t="s">
        <v>382</v>
      </c>
      <c r="B10" s="152" t="s">
        <v>383</v>
      </c>
      <c r="C10" s="82">
        <v>0.52565673828125004</v>
      </c>
      <c r="D10" s="82">
        <v>0.54722711181640626</v>
      </c>
      <c r="E10" s="82">
        <v>0.64494598388671875</v>
      </c>
      <c r="F10" s="82">
        <v>0.72174804687500005</v>
      </c>
      <c r="G10" s="82">
        <v>0.83781878662109377</v>
      </c>
      <c r="H10" s="82">
        <v>0.88926202392578124</v>
      </c>
      <c r="I10" s="82">
        <v>0.82001202392578121</v>
      </c>
      <c r="J10" s="82">
        <v>0.89624792480468751</v>
      </c>
      <c r="K10" s="82">
        <v>0.93492669677734375</v>
      </c>
      <c r="L10" s="82">
        <v>1.0549769287109374</v>
      </c>
      <c r="M10" s="82">
        <v>1.153939208984375</v>
      </c>
      <c r="N10" s="82">
        <v>1.2509229736328125</v>
      </c>
      <c r="O10" s="82">
        <v>1.302907470703125</v>
      </c>
      <c r="P10" s="82">
        <v>1.2662229003906249</v>
      </c>
      <c r="Q10" s="82">
        <v>1.1603099365234375</v>
      </c>
      <c r="R10" s="82">
        <v>1.1822373046875001</v>
      </c>
      <c r="S10" s="82">
        <v>1.1984322509765626</v>
      </c>
      <c r="T10" s="82">
        <v>1.117000244140625</v>
      </c>
      <c r="U10" s="82">
        <v>1.0766624755859375</v>
      </c>
      <c r="V10" s="82">
        <v>1.0555460205078124</v>
      </c>
      <c r="W10" s="82">
        <v>1.0387657470703124</v>
      </c>
      <c r="X10" s="82">
        <v>1.014958984375</v>
      </c>
      <c r="Y10" s="82">
        <v>1.0462117919921874</v>
      </c>
      <c r="Z10" s="82">
        <v>0.91632739257812501</v>
      </c>
      <c r="AA10" s="82">
        <v>0.92626928710937495</v>
      </c>
      <c r="AB10" s="82">
        <v>0.93212341308593749</v>
      </c>
    </row>
    <row r="11" spans="1:28" x14ac:dyDescent="0.25">
      <c r="A11" s="34" t="s">
        <v>384</v>
      </c>
      <c r="B11" s="152" t="s">
        <v>385</v>
      </c>
      <c r="C11" s="82">
        <v>3.3472076797485353</v>
      </c>
      <c r="D11" s="82">
        <v>3.3892606887817385</v>
      </c>
      <c r="E11" s="82">
        <v>3.5331844367980958</v>
      </c>
      <c r="F11" s="82">
        <v>3.6975184898376465</v>
      </c>
      <c r="G11" s="82">
        <v>3.3109501647949218</v>
      </c>
      <c r="H11" s="82">
        <v>3.1579850120544433</v>
      </c>
      <c r="I11" s="82">
        <v>3.1998985900878907</v>
      </c>
      <c r="J11" s="82">
        <v>3.4024049530029297</v>
      </c>
      <c r="K11" s="82">
        <v>3.4016926155090332</v>
      </c>
      <c r="L11" s="82">
        <v>3.3675718879699708</v>
      </c>
      <c r="M11" s="82">
        <v>3.1958038902282713</v>
      </c>
      <c r="N11" s="82">
        <v>3.0972105140686037</v>
      </c>
      <c r="O11" s="82">
        <v>3.1352866706848146</v>
      </c>
      <c r="P11" s="82">
        <v>3.1352261581420899</v>
      </c>
      <c r="Q11" s="82">
        <v>3.1333179512023928</v>
      </c>
      <c r="R11" s="82">
        <v>3.1888119812011717</v>
      </c>
      <c r="S11" s="82">
        <v>3.2580318679809572</v>
      </c>
      <c r="T11" s="82">
        <v>3.3448101558685304</v>
      </c>
      <c r="U11" s="82">
        <v>3.5473208198547361</v>
      </c>
      <c r="V11" s="82">
        <v>3.8381842765808107</v>
      </c>
      <c r="W11" s="82">
        <v>3.9700242118835449</v>
      </c>
      <c r="X11" s="82">
        <v>3.8487123794555664</v>
      </c>
      <c r="Y11" s="82">
        <v>3.9941824951171876</v>
      </c>
      <c r="Z11" s="82">
        <v>3.926385944366455</v>
      </c>
      <c r="AA11" s="82">
        <v>3.9078931007385256</v>
      </c>
      <c r="AB11" s="82">
        <v>3.825474807739258</v>
      </c>
    </row>
    <row r="12" spans="1:28" x14ac:dyDescent="0.25">
      <c r="A12" s="34" t="s">
        <v>386</v>
      </c>
      <c r="B12" s="152" t="s">
        <v>387</v>
      </c>
      <c r="C12" s="82">
        <v>22.198301605224611</v>
      </c>
      <c r="D12" s="82">
        <v>23.352814117431642</v>
      </c>
      <c r="E12" s="82">
        <v>24.263173919677733</v>
      </c>
      <c r="F12" s="82">
        <v>25.817781188964844</v>
      </c>
      <c r="G12" s="82">
        <v>27.610796020507813</v>
      </c>
      <c r="H12" s="82">
        <v>29.136632568359374</v>
      </c>
      <c r="I12" s="82">
        <v>29.382524841308594</v>
      </c>
      <c r="J12" s="82">
        <v>29.126738159179688</v>
      </c>
      <c r="K12" s="82">
        <v>28.493968750000001</v>
      </c>
      <c r="L12" s="82">
        <v>27.905195755004883</v>
      </c>
      <c r="M12" s="82">
        <v>27.452369781494141</v>
      </c>
      <c r="N12" s="82">
        <v>26.797056427001952</v>
      </c>
      <c r="O12" s="82">
        <v>25.917373367309569</v>
      </c>
      <c r="P12" s="82">
        <v>25.299621520996094</v>
      </c>
      <c r="Q12" s="82">
        <v>25.281509979248046</v>
      </c>
      <c r="R12" s="82">
        <v>26.237286865234374</v>
      </c>
      <c r="S12" s="82">
        <v>26.014245803833006</v>
      </c>
      <c r="T12" s="82">
        <v>26.525466506958008</v>
      </c>
      <c r="U12" s="82">
        <v>26.514165267944335</v>
      </c>
      <c r="V12" s="82">
        <v>26.468505432128907</v>
      </c>
      <c r="W12" s="82">
        <v>26.374525711059569</v>
      </c>
      <c r="X12" s="82">
        <v>26.300918228149413</v>
      </c>
      <c r="Y12" s="82">
        <v>26.19162696838379</v>
      </c>
      <c r="Z12" s="82">
        <v>26.288172592163086</v>
      </c>
      <c r="AA12" s="82">
        <v>27.239176864624024</v>
      </c>
      <c r="AB12" s="82">
        <v>27.659915969848633</v>
      </c>
    </row>
    <row r="13" spans="1:28" ht="13" x14ac:dyDescent="0.3">
      <c r="A13" s="76"/>
      <c r="B13" s="75" t="s">
        <v>362</v>
      </c>
      <c r="C13" s="82">
        <f>NAInd!C24</f>
        <v>-5.7650312499999998</v>
      </c>
      <c r="D13" s="82">
        <f>NAInd!D24</f>
        <v>-5.7040634765625002</v>
      </c>
      <c r="E13" s="82">
        <f>NAInd!E24</f>
        <v>-4.6813798828125002</v>
      </c>
      <c r="F13" s="82">
        <f>NAInd!F24</f>
        <v>-5.1923071289062497</v>
      </c>
      <c r="G13" s="82">
        <f>NAInd!G24</f>
        <v>-4.9231284179687496</v>
      </c>
      <c r="H13" s="82">
        <f>NAInd!H24</f>
        <v>-4.8960839843750001</v>
      </c>
      <c r="I13" s="82">
        <f>NAInd!I24</f>
        <v>-5.9585810546875004</v>
      </c>
      <c r="J13" s="82">
        <f>NAInd!J24</f>
        <v>-6.7754326171874997</v>
      </c>
      <c r="K13" s="82">
        <f>NAInd!K24</f>
        <v>-6.0913105468750004</v>
      </c>
      <c r="L13" s="82">
        <f>NAInd!L24</f>
        <v>-5.3569165039062501</v>
      </c>
      <c r="M13" s="82">
        <f>NAInd!M24</f>
        <v>-5.1475107421875004</v>
      </c>
      <c r="N13" s="82">
        <f>NAInd!N24</f>
        <v>-4.6544252929687504</v>
      </c>
      <c r="O13" s="82">
        <f>NAInd!O24</f>
        <v>-3.0074042968749999</v>
      </c>
      <c r="P13" s="82">
        <f>NAInd!P24</f>
        <v>-3.6284648437499998</v>
      </c>
      <c r="Q13" s="82">
        <f>NAInd!Q24</f>
        <v>-3.8707133789062498</v>
      </c>
      <c r="R13" s="82">
        <f>NAInd!R24</f>
        <v>-3.6838242187499999</v>
      </c>
      <c r="S13" s="82">
        <f>NAInd!S24</f>
        <v>-3.8621489257812498</v>
      </c>
      <c r="T13" s="82">
        <f>NAInd!T24</f>
        <v>-4.1091728515624997</v>
      </c>
      <c r="U13" s="82">
        <f>NAInd!U24</f>
        <v>-4.5152797851562498</v>
      </c>
      <c r="V13" s="82">
        <f>NAInd!V24</f>
        <v>-4.3461640624999998</v>
      </c>
      <c r="W13" s="82">
        <f>NAInd!W24</f>
        <v>-4.3981450195312499</v>
      </c>
      <c r="X13" s="82">
        <f>NAInd!X24</f>
        <v>-4.4995332031249999</v>
      </c>
      <c r="Y13" s="82">
        <v>-3.7630649414062498</v>
      </c>
      <c r="Z13" s="82">
        <v>-4.0763657226562504</v>
      </c>
      <c r="AA13" s="82">
        <v>-3.7052761230468749</v>
      </c>
      <c r="AB13" s="82">
        <v>-4.3152832031250004</v>
      </c>
    </row>
    <row r="14" spans="1:28" ht="13" x14ac:dyDescent="0.3">
      <c r="A14" s="76"/>
      <c r="B14" s="77" t="s">
        <v>363</v>
      </c>
      <c r="C14" s="83">
        <v>216.23971875000001</v>
      </c>
      <c r="D14" s="83">
        <v>233.407078125</v>
      </c>
      <c r="E14" s="83">
        <v>246.0486875</v>
      </c>
      <c r="F14" s="83">
        <v>240.45053125000001</v>
      </c>
      <c r="G14" s="83">
        <v>245.71982812499999</v>
      </c>
      <c r="H14" s="83">
        <v>251.14935937499999</v>
      </c>
      <c r="I14" s="83">
        <v>252.32598437499999</v>
      </c>
      <c r="J14" s="83">
        <v>254.206328125</v>
      </c>
      <c r="K14" s="83">
        <v>236.49875</v>
      </c>
      <c r="L14" s="83">
        <v>222.2036875</v>
      </c>
      <c r="M14" s="83">
        <v>215.60592187500001</v>
      </c>
      <c r="N14" s="83">
        <v>224.464140625</v>
      </c>
      <c r="O14" s="83">
        <v>226.43787499999999</v>
      </c>
      <c r="P14" s="83">
        <v>223.66121874999999</v>
      </c>
      <c r="Q14" s="83">
        <v>231.60792187499999</v>
      </c>
      <c r="R14" s="83">
        <v>254.41957812499999</v>
      </c>
      <c r="S14" s="83">
        <v>259.41409375000001</v>
      </c>
      <c r="T14" s="83">
        <v>250.93940624999999</v>
      </c>
      <c r="U14" s="83">
        <v>250.61681250000001</v>
      </c>
      <c r="V14" s="83">
        <v>252.742171875</v>
      </c>
      <c r="W14" s="83">
        <v>236.71712500000001</v>
      </c>
      <c r="X14" s="83">
        <v>210.67014062499999</v>
      </c>
      <c r="Y14" s="83">
        <v>207.76096874999999</v>
      </c>
      <c r="Z14" s="83">
        <v>211.11121875000001</v>
      </c>
      <c r="AA14" s="83">
        <v>234.71181250000001</v>
      </c>
      <c r="AB14" s="83">
        <v>245.95317187500001</v>
      </c>
    </row>
    <row r="15" spans="1:28" s="152" customFormat="1" ht="13" x14ac:dyDescent="0.3">
      <c r="A15" s="76"/>
      <c r="B15" s="75" t="s">
        <v>364</v>
      </c>
      <c r="C15" s="82">
        <v>22.1327421875</v>
      </c>
      <c r="D15" s="82">
        <v>22.472673828125</v>
      </c>
      <c r="E15" s="82">
        <v>21.845519531250002</v>
      </c>
      <c r="F15" s="82">
        <v>21.777914062499999</v>
      </c>
      <c r="G15" s="82">
        <v>25.593917968749999</v>
      </c>
      <c r="H15" s="82">
        <v>27.98944921875</v>
      </c>
      <c r="I15" s="82">
        <v>27.436605468749999</v>
      </c>
      <c r="J15" s="82">
        <v>27.47673828125</v>
      </c>
      <c r="K15" s="82">
        <v>29.54450390625</v>
      </c>
      <c r="L15" s="82">
        <v>27.301312500000002</v>
      </c>
      <c r="M15" s="82">
        <v>26.375240234374999</v>
      </c>
      <c r="N15" s="82">
        <v>28.488740234375001</v>
      </c>
      <c r="O15" s="82">
        <v>31.698435546875</v>
      </c>
      <c r="P15" s="82">
        <v>30.897046875000001</v>
      </c>
      <c r="Q15" s="82">
        <v>33.665726562499998</v>
      </c>
      <c r="R15" s="82">
        <v>34.349589843750003</v>
      </c>
      <c r="S15" s="82">
        <v>34.189265624999997</v>
      </c>
      <c r="T15" s="82">
        <v>32.667884765624997</v>
      </c>
      <c r="U15" s="82">
        <v>31.784031250000002</v>
      </c>
      <c r="V15" s="82">
        <f>NAInd!V26</f>
        <v>30.428566406249999</v>
      </c>
      <c r="W15" s="82">
        <v>29.507156250000001</v>
      </c>
      <c r="X15" s="82">
        <v>23.882921875000001</v>
      </c>
      <c r="Y15" s="82">
        <v>25.697505859374999</v>
      </c>
      <c r="Z15" s="82">
        <v>25.205402343749999</v>
      </c>
      <c r="AA15" s="82">
        <v>29.833888671874998</v>
      </c>
      <c r="AB15" s="82">
        <v>34.322210937500003</v>
      </c>
    </row>
    <row r="16" spans="1:28" ht="13" x14ac:dyDescent="0.3">
      <c r="A16" s="76"/>
      <c r="B16" s="75" t="s">
        <v>365</v>
      </c>
      <c r="C16" s="82">
        <f>NAInd!C27</f>
        <v>-0.53947808837890621</v>
      </c>
      <c r="D16" s="82">
        <f>NAInd!D27</f>
        <v>-0.57567181396484379</v>
      </c>
      <c r="E16" s="82">
        <f>NAInd!E27</f>
        <v>-0.55245434570312502</v>
      </c>
      <c r="F16" s="82">
        <f>NAInd!F27</f>
        <v>-0.57537097167968754</v>
      </c>
      <c r="G16" s="82">
        <f>NAInd!G27</f>
        <v>-0.57560754394531255</v>
      </c>
      <c r="H16" s="82">
        <f>NAInd!H27</f>
        <v>-0.59064154052734374</v>
      </c>
      <c r="I16" s="82">
        <f>NAInd!I27</f>
        <v>-0.57913513183593746</v>
      </c>
      <c r="J16" s="82">
        <f>NAInd!J27</f>
        <v>-0.58142962646484375</v>
      </c>
      <c r="K16" s="82">
        <f>NAInd!K27</f>
        <v>-0.5513212890625</v>
      </c>
      <c r="L16" s="82">
        <f>NAInd!L27</f>
        <v>-0.46159115600585937</v>
      </c>
      <c r="M16" s="82">
        <f>NAInd!M27</f>
        <v>-0.47526992797851564</v>
      </c>
      <c r="N16" s="82">
        <f>NAInd!N27</f>
        <v>-0.46981433105468751</v>
      </c>
      <c r="O16" s="82">
        <f>NAInd!O27</f>
        <v>-0.44870745849609373</v>
      </c>
      <c r="P16" s="82">
        <f>NAInd!P27</f>
        <v>-0.45767752075195312</v>
      </c>
      <c r="Q16" s="82">
        <f>NAInd!Q27</f>
        <v>-0.46950909423828124</v>
      </c>
      <c r="R16" s="82">
        <f>NAInd!R27</f>
        <v>-1.2714455566406251</v>
      </c>
      <c r="S16" s="82">
        <f>NAInd!S27</f>
        <v>-1.3134904785156249</v>
      </c>
      <c r="T16" s="82">
        <f>NAInd!T27</f>
        <v>-1.3171110839843749</v>
      </c>
      <c r="U16" s="82">
        <f>NAInd!U27</f>
        <v>-1.2920678710937501</v>
      </c>
      <c r="V16" s="82">
        <f>NAInd!V27</f>
        <v>-1.217112060546875</v>
      </c>
      <c r="W16" s="82">
        <f>NAInd!W27</f>
        <v>-1.214995361328125</v>
      </c>
      <c r="X16" s="82">
        <f>NAInd!X27</f>
        <v>-1.1146424560546875</v>
      </c>
      <c r="Y16" s="82">
        <v>-1.0968826904296876</v>
      </c>
      <c r="Z16" s="82">
        <f>NAInd!Z27</f>
        <v>-1.0576069335937499</v>
      </c>
      <c r="AA16" s="82">
        <v>-1.1318527832031251</v>
      </c>
      <c r="AB16" s="82">
        <v>-1.1704638671875001</v>
      </c>
    </row>
    <row r="17" spans="1:28" ht="20.25" customHeight="1" x14ac:dyDescent="0.25">
      <c r="A17" s="812"/>
      <c r="B17" s="428" t="s">
        <v>366</v>
      </c>
      <c r="C17" s="813">
        <v>237.832984375</v>
      </c>
      <c r="D17" s="813">
        <v>255.30407812499999</v>
      </c>
      <c r="E17" s="813">
        <v>267.34174999999999</v>
      </c>
      <c r="F17" s="813">
        <v>261.65307812499998</v>
      </c>
      <c r="G17" s="813">
        <v>270.73815624999997</v>
      </c>
      <c r="H17" s="813">
        <v>278.54818749999998</v>
      </c>
      <c r="I17" s="813">
        <v>279.18346874999997</v>
      </c>
      <c r="J17" s="813">
        <v>281.10162500000001</v>
      </c>
      <c r="K17" s="813">
        <v>265.49193750000001</v>
      </c>
      <c r="L17" s="813">
        <v>249.04342187500001</v>
      </c>
      <c r="M17" s="813">
        <v>241.50589062500001</v>
      </c>
      <c r="N17" s="813">
        <v>252.48306249999999</v>
      </c>
      <c r="O17" s="813">
        <v>257.68760937500002</v>
      </c>
      <c r="P17" s="813">
        <v>254.100578125</v>
      </c>
      <c r="Q17" s="813">
        <v>264.804125</v>
      </c>
      <c r="R17" s="813">
        <v>287.49771874999999</v>
      </c>
      <c r="S17" s="813">
        <v>292.28987499999999</v>
      </c>
      <c r="T17" s="813">
        <v>282.2901875</v>
      </c>
      <c r="U17" s="813">
        <v>281.10878124999999</v>
      </c>
      <c r="V17" s="813">
        <v>281.95362499999999</v>
      </c>
      <c r="W17" s="813">
        <v>265.00928125000002</v>
      </c>
      <c r="X17" s="813">
        <v>233.43842187499999</v>
      </c>
      <c r="Y17" s="813">
        <v>232.36157812499999</v>
      </c>
      <c r="Z17" s="813">
        <v>235.25901562499999</v>
      </c>
      <c r="AA17" s="813">
        <v>263.41384375000001</v>
      </c>
      <c r="AB17" s="813">
        <v>279.10490625</v>
      </c>
    </row>
    <row r="18" spans="1:28" s="14" customFormat="1" ht="26" customHeight="1" collapsed="1" x14ac:dyDescent="0.25">
      <c r="A18" s="950" t="s">
        <v>4405</v>
      </c>
      <c r="B18" s="950"/>
      <c r="C18" s="950"/>
      <c r="D18" s="950"/>
      <c r="E18" s="950"/>
      <c r="F18" s="950"/>
      <c r="G18" s="950"/>
      <c r="H18" s="950"/>
      <c r="I18" s="950"/>
      <c r="J18" s="950"/>
      <c r="K18" s="950"/>
      <c r="L18" s="808"/>
      <c r="M18" s="808"/>
      <c r="N18" s="808"/>
      <c r="O18" s="808"/>
      <c r="P18" s="808"/>
      <c r="Q18" s="808"/>
      <c r="R18" s="808"/>
      <c r="S18" s="808"/>
      <c r="T18" s="808"/>
      <c r="U18" s="808"/>
      <c r="V18" s="808"/>
      <c r="W18" s="808"/>
      <c r="X18" s="808"/>
      <c r="Y18" s="808"/>
      <c r="Z18" s="808"/>
      <c r="AA18" s="808"/>
      <c r="AB18" s="808"/>
    </row>
    <row r="19" spans="1:28" s="14" customFormat="1" ht="25.4" customHeight="1" x14ac:dyDescent="0.25">
      <c r="A19" s="39" t="str">
        <f>Index!A17</f>
        <v>Table 2j     Palau constant price GDP(P) production by institutional sector, contribution to change, FY2000-FY2025</v>
      </c>
    </row>
    <row r="20" spans="1:28" s="53" customFormat="1" ht="20.25" customHeight="1" x14ac:dyDescent="0.25">
      <c r="A20" s="32"/>
      <c r="B20" s="52"/>
      <c r="C20" s="24"/>
      <c r="D20" s="24" t="str">
        <f t="shared" ref="D20:X20" si="0">D2</f>
        <v>FY01</v>
      </c>
      <c r="E20" s="24" t="str">
        <f t="shared" si="0"/>
        <v>FY02</v>
      </c>
      <c r="F20" s="24" t="str">
        <f t="shared" si="0"/>
        <v>FY03</v>
      </c>
      <c r="G20" s="24" t="str">
        <f t="shared" si="0"/>
        <v>FY04</v>
      </c>
      <c r="H20" s="24" t="str">
        <f t="shared" si="0"/>
        <v>FY05</v>
      </c>
      <c r="I20" s="24" t="str">
        <f t="shared" si="0"/>
        <v>FY06</v>
      </c>
      <c r="J20" s="24" t="str">
        <f t="shared" si="0"/>
        <v>FY07</v>
      </c>
      <c r="K20" s="24" t="str">
        <f t="shared" si="0"/>
        <v>FY08</v>
      </c>
      <c r="L20" s="24" t="str">
        <f t="shared" si="0"/>
        <v>FY09</v>
      </c>
      <c r="M20" s="24" t="str">
        <f t="shared" si="0"/>
        <v>FY10</v>
      </c>
      <c r="N20" s="24" t="str">
        <f t="shared" si="0"/>
        <v>FY11</v>
      </c>
      <c r="O20" s="24" t="str">
        <f t="shared" si="0"/>
        <v>FY12</v>
      </c>
      <c r="P20" s="24" t="str">
        <f t="shared" si="0"/>
        <v>FY13</v>
      </c>
      <c r="Q20" s="24" t="str">
        <f t="shared" si="0"/>
        <v>FY14</v>
      </c>
      <c r="R20" s="24" t="str">
        <f t="shared" si="0"/>
        <v>FY15</v>
      </c>
      <c r="S20" s="24" t="str">
        <f t="shared" si="0"/>
        <v>FY16</v>
      </c>
      <c r="T20" s="24" t="str">
        <f t="shared" si="0"/>
        <v>FY17</v>
      </c>
      <c r="U20" s="24" t="str">
        <f t="shared" si="0"/>
        <v>FY18</v>
      </c>
      <c r="V20" s="24" t="str">
        <f t="shared" si="0"/>
        <v>FY19</v>
      </c>
      <c r="W20" s="24" t="str">
        <f t="shared" si="0"/>
        <v>FY20</v>
      </c>
      <c r="X20" s="24" t="str">
        <f t="shared" si="0"/>
        <v>FY21</v>
      </c>
      <c r="Y20" s="24" t="s">
        <v>4403</v>
      </c>
      <c r="Z20" s="24" t="s">
        <v>4404</v>
      </c>
      <c r="AA20" s="24" t="s">
        <v>4406</v>
      </c>
      <c r="AB20" s="24" t="s">
        <v>4407</v>
      </c>
    </row>
    <row r="21" spans="1:28" ht="20.25" customHeight="1" x14ac:dyDescent="0.25">
      <c r="A21" s="34">
        <v>1.1000000000000001</v>
      </c>
      <c r="B21" s="152" t="s">
        <v>370</v>
      </c>
      <c r="C21" s="61"/>
      <c r="D21" s="61">
        <f t="shared" ref="D21:AB21" si="1">(D3-C3)/(D$17-C$17)*D$35</f>
        <v>5.3436182013568159E-2</v>
      </c>
      <c r="E21" s="61">
        <f t="shared" si="1"/>
        <v>5.0495528210766534E-2</v>
      </c>
      <c r="F21" s="61">
        <f t="shared" si="1"/>
        <v>-3.4658889843493759E-2</v>
      </c>
      <c r="G21" s="61">
        <f t="shared" si="1"/>
        <v>9.07424548721791E-3</v>
      </c>
      <c r="H21" s="61">
        <f t="shared" si="1"/>
        <v>2.77450455397086E-2</v>
      </c>
      <c r="I21" s="61">
        <f t="shared" si="1"/>
        <v>-1.9648554262207588E-2</v>
      </c>
      <c r="J21" s="61">
        <f t="shared" si="1"/>
        <v>3.762411171846019E-3</v>
      </c>
      <c r="K21" s="61">
        <f t="shared" si="1"/>
        <v>-4.552719562110738E-2</v>
      </c>
      <c r="L21" s="61">
        <f t="shared" si="1"/>
        <v>-3.13850738591245E-2</v>
      </c>
      <c r="M21" s="61">
        <f t="shared" si="1"/>
        <v>-4.0277698606776598E-3</v>
      </c>
      <c r="N21" s="61">
        <f t="shared" si="1"/>
        <v>4.674147335288717E-2</v>
      </c>
      <c r="O21" s="61">
        <f t="shared" si="1"/>
        <v>1.9143228072244896E-2</v>
      </c>
      <c r="P21" s="61">
        <f t="shared" si="1"/>
        <v>-9.2504156071861968E-3</v>
      </c>
      <c r="Q21" s="61">
        <f t="shared" si="1"/>
        <v>2.7248841470594629E-2</v>
      </c>
      <c r="R21" s="61">
        <f t="shared" si="1"/>
        <v>7.2077242513563206E-2</v>
      </c>
      <c r="S21" s="61">
        <f t="shared" si="1"/>
        <v>2.9942971070565714E-3</v>
      </c>
      <c r="T21" s="61">
        <f t="shared" si="1"/>
        <v>-2.4751260903998804E-2</v>
      </c>
      <c r="U21" s="61">
        <f t="shared" si="1"/>
        <v>-7.9109168498455694E-3</v>
      </c>
      <c r="V21" s="61">
        <f t="shared" si="1"/>
        <v>-3.1790627521011416E-3</v>
      </c>
      <c r="W21" s="61">
        <f t="shared" si="1"/>
        <v>-7.6642499704576886E-2</v>
      </c>
      <c r="X21" s="61">
        <f t="shared" si="1"/>
        <v>-8.1517028809564795E-2</v>
      </c>
      <c r="Y21" s="61">
        <f t="shared" si="1"/>
        <v>1.101510082058677E-2</v>
      </c>
      <c r="Z21" s="61">
        <f t="shared" si="1"/>
        <v>5.682941934303503E-3</v>
      </c>
      <c r="AA21" s="61">
        <f t="shared" si="1"/>
        <v>8.150715729202615E-2</v>
      </c>
      <c r="AB21" s="61">
        <f t="shared" si="1"/>
        <v>3.0776059407861298E-2</v>
      </c>
    </row>
    <row r="22" spans="1:28" x14ac:dyDescent="0.25">
      <c r="A22" s="34">
        <v>1.2</v>
      </c>
      <c r="B22" s="152" t="s">
        <v>371</v>
      </c>
      <c r="C22" s="61"/>
      <c r="D22" s="61">
        <f t="shared" ref="D22:AB22" si="2">(D4-C4)/(D$17-C$17)*D$35</f>
        <v>2.2119558024601129E-3</v>
      </c>
      <c r="E22" s="61">
        <f t="shared" si="2"/>
        <v>-5.4618164405025255E-3</v>
      </c>
      <c r="F22" s="61">
        <f t="shared" si="2"/>
        <v>5.0698820659280837E-3</v>
      </c>
      <c r="G22" s="61">
        <f t="shared" si="2"/>
        <v>6.0194149248689001E-3</v>
      </c>
      <c r="H22" s="61">
        <f t="shared" si="2"/>
        <v>-1.4729161293384064E-3</v>
      </c>
      <c r="I22" s="61">
        <f t="shared" si="2"/>
        <v>6.8428542053622608E-3</v>
      </c>
      <c r="J22" s="61">
        <f t="shared" si="2"/>
        <v>9.9506935896683598E-4</v>
      </c>
      <c r="K22" s="61">
        <f t="shared" si="2"/>
        <v>-2.9295769816259686E-3</v>
      </c>
      <c r="L22" s="61">
        <f t="shared" si="2"/>
        <v>-7.2460152823835148E-3</v>
      </c>
      <c r="M22" s="61">
        <f t="shared" si="2"/>
        <v>1.1452802715079316E-3</v>
      </c>
      <c r="N22" s="61">
        <f t="shared" si="2"/>
        <v>6.9969375544799324E-3</v>
      </c>
      <c r="O22" s="61">
        <f t="shared" si="2"/>
        <v>4.1201119535957944E-3</v>
      </c>
      <c r="P22" s="61">
        <f t="shared" si="2"/>
        <v>-1.8429403502102544E-3</v>
      </c>
      <c r="Q22" s="61">
        <f t="shared" si="2"/>
        <v>5.1344608254669877E-3</v>
      </c>
      <c r="R22" s="61">
        <f t="shared" si="2"/>
        <v>1.4330903934395449E-2</v>
      </c>
      <c r="S22" s="61">
        <f t="shared" si="2"/>
        <v>8.3001723266051663E-3</v>
      </c>
      <c r="T22" s="61">
        <f t="shared" si="2"/>
        <v>-8.9392813463248753E-3</v>
      </c>
      <c r="U22" s="61">
        <f t="shared" si="2"/>
        <v>1.6790306227832418E-3</v>
      </c>
      <c r="V22" s="61">
        <f t="shared" si="2"/>
        <v>8.1118711834830149E-3</v>
      </c>
      <c r="W22" s="61">
        <f t="shared" si="2"/>
        <v>1.7475797666914643E-2</v>
      </c>
      <c r="X22" s="61">
        <f t="shared" si="2"/>
        <v>-1.003217473268477E-2</v>
      </c>
      <c r="Y22" s="61">
        <f t="shared" si="2"/>
        <v>-3.619997522265495E-3</v>
      </c>
      <c r="Z22" s="61">
        <f t="shared" si="2"/>
        <v>3.3413837227797508E-3</v>
      </c>
      <c r="AA22" s="61">
        <f t="shared" si="2"/>
        <v>1.9075469957518409E-2</v>
      </c>
      <c r="AB22" s="61">
        <f t="shared" si="2"/>
        <v>3.2823725997418243E-3</v>
      </c>
    </row>
    <row r="23" spans="1:28" x14ac:dyDescent="0.25">
      <c r="A23" s="34" t="s">
        <v>372</v>
      </c>
      <c r="B23" s="152" t="s">
        <v>373</v>
      </c>
      <c r="C23" s="61"/>
      <c r="D23" s="61">
        <f t="shared" ref="D23:AB23" si="3">(D5-C5)/(D$17-C$17)*D$35</f>
        <v>-3.0014702741439372E-3</v>
      </c>
      <c r="E23" s="61">
        <f t="shared" si="3"/>
        <v>-1.4414092362043007E-2</v>
      </c>
      <c r="F23" s="61">
        <f t="shared" si="3"/>
        <v>3.696195827765399E-3</v>
      </c>
      <c r="G23" s="61">
        <f t="shared" si="3"/>
        <v>-3.5161061608473998E-3</v>
      </c>
      <c r="H23" s="61">
        <f t="shared" si="3"/>
        <v>3.6074696711686175E-4</v>
      </c>
      <c r="I23" s="61">
        <f t="shared" si="3"/>
        <v>1.5347076672774518E-2</v>
      </c>
      <c r="J23" s="61">
        <f t="shared" si="3"/>
        <v>4.8328714394913182E-3</v>
      </c>
      <c r="K23" s="61">
        <f t="shared" si="3"/>
        <v>-1.1356345269704513E-2</v>
      </c>
      <c r="L23" s="61">
        <f t="shared" si="3"/>
        <v>-1.1416954516744973E-2</v>
      </c>
      <c r="M23" s="61">
        <f t="shared" si="3"/>
        <v>-4.9984184798597163E-3</v>
      </c>
      <c r="N23" s="61">
        <f t="shared" si="3"/>
        <v>-7.9620635709131433E-3</v>
      </c>
      <c r="O23" s="61">
        <f t="shared" si="3"/>
        <v>-1.4959382563162109E-2</v>
      </c>
      <c r="P23" s="61">
        <f t="shared" si="3"/>
        <v>8.0082638668537882E-3</v>
      </c>
      <c r="Q23" s="61">
        <f t="shared" si="3"/>
        <v>2.0989416438630913E-3</v>
      </c>
      <c r="R23" s="61">
        <f t="shared" si="3"/>
        <v>7.4319194600443032E-4</v>
      </c>
      <c r="S23" s="61">
        <f t="shared" si="3"/>
        <v>5.4791874979008028E-4</v>
      </c>
      <c r="T23" s="61">
        <f t="shared" si="3"/>
        <v>3.553551049920924E-4</v>
      </c>
      <c r="U23" s="61">
        <f t="shared" si="3"/>
        <v>-1.6924385267996615E-4</v>
      </c>
      <c r="V23" s="61">
        <f t="shared" si="3"/>
        <v>1.9250985578204088E-5</v>
      </c>
      <c r="W23" s="61">
        <f t="shared" si="3"/>
        <v>-5.8595940699911208E-4</v>
      </c>
      <c r="X23" s="61">
        <f t="shared" si="3"/>
        <v>-1.324045239807051E-3</v>
      </c>
      <c r="Y23" s="61">
        <f t="shared" si="3"/>
        <v>-6.8504226623201676E-3</v>
      </c>
      <c r="Z23" s="61">
        <f t="shared" si="3"/>
        <v>4.4812507997873266E-3</v>
      </c>
      <c r="AA23" s="61">
        <f t="shared" si="3"/>
        <v>-5.2534247159895658E-3</v>
      </c>
      <c r="AB23" s="61">
        <f t="shared" si="3"/>
        <v>5.0291586089047458E-3</v>
      </c>
    </row>
    <row r="24" spans="1:28" x14ac:dyDescent="0.25">
      <c r="A24" s="34" t="s">
        <v>374</v>
      </c>
      <c r="B24" s="152" t="s">
        <v>375</v>
      </c>
      <c r="C24" s="61"/>
      <c r="D24" s="61">
        <f t="shared" ref="D24:AB24" si="4">(D6-C6)/(D$17-C$17)*D$35</f>
        <v>1.5961105144786803E-3</v>
      </c>
      <c r="E24" s="61">
        <f t="shared" si="4"/>
        <v>1.9335189944836594E-3</v>
      </c>
      <c r="F24" s="61">
        <f t="shared" si="4"/>
        <v>-1.1189951205508738E-3</v>
      </c>
      <c r="G24" s="61">
        <f t="shared" si="4"/>
        <v>-4.4504894086259386E-4</v>
      </c>
      <c r="H24" s="61">
        <f t="shared" si="4"/>
        <v>4.4575354186127698E-3</v>
      </c>
      <c r="I24" s="61">
        <f t="shared" si="4"/>
        <v>-6.1759576836148032E-4</v>
      </c>
      <c r="J24" s="61">
        <f t="shared" si="4"/>
        <v>-1.6336790765167639E-3</v>
      </c>
      <c r="K24" s="61">
        <f t="shared" si="4"/>
        <v>-2.6876574719640989E-3</v>
      </c>
      <c r="L24" s="61">
        <f t="shared" si="4"/>
        <v>-3.4748863938252806E-4</v>
      </c>
      <c r="M24" s="61">
        <f t="shared" si="4"/>
        <v>1.2829481450947395E-3</v>
      </c>
      <c r="N24" s="61">
        <f t="shared" si="4"/>
        <v>-4.9950736959573395E-4</v>
      </c>
      <c r="O24" s="61">
        <f t="shared" si="4"/>
        <v>-5.8345425406320739E-4</v>
      </c>
      <c r="P24" s="61">
        <f t="shared" si="4"/>
        <v>-2.5068843766256369E-5</v>
      </c>
      <c r="Q24" s="61">
        <f t="shared" si="4"/>
        <v>-8.4506536539541877E-4</v>
      </c>
      <c r="R24" s="61">
        <f t="shared" si="4"/>
        <v>9.0145769744664871E-5</v>
      </c>
      <c r="S24" s="61">
        <f t="shared" si="4"/>
        <v>1.1055380266196746E-4</v>
      </c>
      <c r="T24" s="61">
        <f t="shared" si="4"/>
        <v>6.4935929601029642E-4</v>
      </c>
      <c r="U24" s="61">
        <f t="shared" si="4"/>
        <v>5.7901101219561067E-4</v>
      </c>
      <c r="V24" s="61">
        <f t="shared" si="4"/>
        <v>7.7964385499508363E-4</v>
      </c>
      <c r="W24" s="61">
        <f t="shared" si="4"/>
        <v>7.2911168846915772E-4</v>
      </c>
      <c r="X24" s="61">
        <f t="shared" si="4"/>
        <v>1.4254623098695729E-3</v>
      </c>
      <c r="Y24" s="61">
        <f t="shared" si="4"/>
        <v>-2.450079221574703E-3</v>
      </c>
      <c r="Z24" s="61">
        <f t="shared" si="4"/>
        <v>-1.0382440744417345E-3</v>
      </c>
      <c r="AA24" s="61">
        <f t="shared" si="4"/>
        <v>-1.4748602990076079E-5</v>
      </c>
      <c r="AB24" s="61">
        <f t="shared" si="4"/>
        <v>3.0254236649720654E-4</v>
      </c>
    </row>
    <row r="25" spans="1:28" x14ac:dyDescent="0.25">
      <c r="A25" s="34" t="s">
        <v>376</v>
      </c>
      <c r="B25" s="152" t="s">
        <v>377</v>
      </c>
      <c r="C25" s="61"/>
      <c r="D25" s="61">
        <f t="shared" ref="D25:AB25" si="5">(D7-C7)/(D$17-C$17)*D$35</f>
        <v>8.7086850479321468E-3</v>
      </c>
      <c r="E25" s="61">
        <f t="shared" si="5"/>
        <v>1.4925640084608534E-3</v>
      </c>
      <c r="F25" s="61">
        <f t="shared" si="5"/>
        <v>5.182134855392268E-3</v>
      </c>
      <c r="G25" s="61">
        <f t="shared" si="5"/>
        <v>1.4019963860185264E-3</v>
      </c>
      <c r="H25" s="61">
        <f t="shared" si="5"/>
        <v>-1.5842472195481197E-2</v>
      </c>
      <c r="I25" s="61">
        <f t="shared" si="5"/>
        <v>-1.2103974728494352E-3</v>
      </c>
      <c r="J25" s="61">
        <f t="shared" si="5"/>
        <v>8.2685343823802519E-4</v>
      </c>
      <c r="K25" s="61">
        <f t="shared" si="5"/>
        <v>-1.7732688311567059E-3</v>
      </c>
      <c r="L25" s="61">
        <f t="shared" si="5"/>
        <v>-4.8897653165918195E-3</v>
      </c>
      <c r="M25" s="61">
        <f t="shared" si="5"/>
        <v>-1.9854185971326585E-2</v>
      </c>
      <c r="N25" s="61">
        <f t="shared" si="5"/>
        <v>2.5192120135910902E-5</v>
      </c>
      <c r="O25" s="61">
        <f t="shared" si="5"/>
        <v>-2.3302541370581607E-3</v>
      </c>
      <c r="P25" s="61">
        <f t="shared" si="5"/>
        <v>-4.0198675390902792E-3</v>
      </c>
      <c r="Q25" s="61">
        <f t="shared" si="5"/>
        <v>4.2219688951801042E-4</v>
      </c>
      <c r="R25" s="61">
        <f t="shared" si="5"/>
        <v>-1.1694349182129937E-3</v>
      </c>
      <c r="S25" s="61">
        <f t="shared" si="5"/>
        <v>1.793591422654776E-3</v>
      </c>
      <c r="T25" s="61">
        <f t="shared" si="5"/>
        <v>4.1673161995593767E-3</v>
      </c>
      <c r="U25" s="61">
        <f t="shared" si="5"/>
        <v>6.3860748164482452E-3</v>
      </c>
      <c r="V25" s="61">
        <f t="shared" si="5"/>
        <v>-7.0853827362040084E-4</v>
      </c>
      <c r="W25" s="61">
        <f t="shared" si="5"/>
        <v>-3.0335132545060102E-5</v>
      </c>
      <c r="X25" s="61">
        <f t="shared" si="5"/>
        <v>-1.3759447708612104E-2</v>
      </c>
      <c r="Y25" s="61">
        <f t="shared" si="5"/>
        <v>-3.9095893860760685E-3</v>
      </c>
      <c r="Z25" s="61">
        <f t="shared" si="5"/>
        <v>-2.2184379211387603E-4</v>
      </c>
      <c r="AA25" s="61">
        <f t="shared" si="5"/>
        <v>-5.9398149559490717E-4</v>
      </c>
      <c r="AB25" s="61">
        <f t="shared" si="5"/>
        <v>-3.2571805565754331E-4</v>
      </c>
    </row>
    <row r="26" spans="1:28" x14ac:dyDescent="0.25">
      <c r="A26" s="34" t="s">
        <v>378</v>
      </c>
      <c r="B26" s="152" t="s">
        <v>379</v>
      </c>
      <c r="C26" s="61"/>
      <c r="D26" s="61">
        <f t="shared" ref="D26:AB26" si="6">(D8-C8)/(D$17-C$17)*D$35</f>
        <v>3.4758521770916377E-4</v>
      </c>
      <c r="E26" s="61">
        <f t="shared" si="6"/>
        <v>4.6823771705222696E-3</v>
      </c>
      <c r="F26" s="61">
        <f t="shared" si="6"/>
        <v>-2.1289767411030295E-3</v>
      </c>
      <c r="G26" s="61">
        <f t="shared" si="6"/>
        <v>1.3003673399361029E-3</v>
      </c>
      <c r="H26" s="61">
        <f t="shared" si="6"/>
        <v>-1.6055746025535958E-3</v>
      </c>
      <c r="I26" s="61">
        <f t="shared" si="6"/>
        <v>3.8997590836319517E-3</v>
      </c>
      <c r="J26" s="61">
        <f t="shared" si="6"/>
        <v>-2.1516884020611896E-3</v>
      </c>
      <c r="K26" s="61">
        <f t="shared" si="6"/>
        <v>3.9978838454164417E-4</v>
      </c>
      <c r="L26" s="61">
        <f t="shared" si="6"/>
        <v>9.7599787892275417E-4</v>
      </c>
      <c r="M26" s="61">
        <f t="shared" si="6"/>
        <v>5.5193501120855517E-4</v>
      </c>
      <c r="N26" s="61">
        <f t="shared" si="6"/>
        <v>-6.5906414211145525E-3</v>
      </c>
      <c r="O26" s="61">
        <f t="shared" si="6"/>
        <v>-1.1893620684588415E-3</v>
      </c>
      <c r="P26" s="61">
        <f t="shared" si="6"/>
        <v>-9.3863195696481554E-4</v>
      </c>
      <c r="Q26" s="61">
        <f t="shared" si="6"/>
        <v>-3.2327075656004042E-3</v>
      </c>
      <c r="R26" s="61">
        <f t="shared" si="6"/>
        <v>-6.3537208326936156E-3</v>
      </c>
      <c r="S26" s="61">
        <f t="shared" si="6"/>
        <v>1.6563503965167385E-3</v>
      </c>
      <c r="T26" s="61">
        <f t="shared" si="6"/>
        <v>-3.1774325188642484E-3</v>
      </c>
      <c r="U26" s="61">
        <f t="shared" si="6"/>
        <v>4.2369449119899189E-5</v>
      </c>
      <c r="V26" s="61">
        <f t="shared" si="6"/>
        <v>3.8143490377974223E-4</v>
      </c>
      <c r="W26" s="61">
        <f t="shared" si="6"/>
        <v>1.8086465854011201E-3</v>
      </c>
      <c r="X26" s="61">
        <f t="shared" si="6"/>
        <v>1.0130846353317582E-2</v>
      </c>
      <c r="Y26" s="61">
        <f t="shared" si="6"/>
        <v>-8.8191217463565938E-3</v>
      </c>
      <c r="Z26" s="61">
        <f t="shared" si="6"/>
        <v>4.0367673158031425E-3</v>
      </c>
      <c r="AA26" s="61">
        <f t="shared" si="6"/>
        <v>-3.511653184020478E-4</v>
      </c>
      <c r="AB26" s="61">
        <f t="shared" si="6"/>
        <v>5.7264279989318184E-3</v>
      </c>
    </row>
    <row r="27" spans="1:28" x14ac:dyDescent="0.25">
      <c r="A27" s="34" t="s">
        <v>380</v>
      </c>
      <c r="B27" s="152" t="s">
        <v>381</v>
      </c>
      <c r="C27" s="61"/>
      <c r="D27" s="61">
        <f t="shared" ref="D27:AB27" si="7">(D9-C9)/(D$17-C$17)*D$35</f>
        <v>3.5052304709495825E-3</v>
      </c>
      <c r="E27" s="61">
        <f t="shared" si="7"/>
        <v>2.2698212780703085E-3</v>
      </c>
      <c r="F27" s="61">
        <f t="shared" si="7"/>
        <v>-1.7873334689470534E-3</v>
      </c>
      <c r="G27" s="61">
        <f t="shared" si="7"/>
        <v>-5.4397325042217844E-4</v>
      </c>
      <c r="H27" s="61">
        <f t="shared" si="7"/>
        <v>1.0514368068501583E-3</v>
      </c>
      <c r="I27" s="61">
        <f t="shared" si="7"/>
        <v>2.6407676936956461E-3</v>
      </c>
      <c r="J27" s="61">
        <f t="shared" si="7"/>
        <v>2.9469404625945225E-3</v>
      </c>
      <c r="K27" s="61">
        <f t="shared" si="7"/>
        <v>5.6298537411737142E-4</v>
      </c>
      <c r="L27" s="61">
        <f t="shared" si="7"/>
        <v>-4.064977491077317E-4</v>
      </c>
      <c r="M27" s="61">
        <f t="shared" si="7"/>
        <v>6.7751915783511348E-4</v>
      </c>
      <c r="N27" s="61">
        <f t="shared" si="7"/>
        <v>-1.3538869749359717E-3</v>
      </c>
      <c r="O27" s="61">
        <f t="shared" si="7"/>
        <v>2.205535476513377E-4</v>
      </c>
      <c r="P27" s="61">
        <f t="shared" si="7"/>
        <v>2.2433613598393442E-3</v>
      </c>
      <c r="Q27" s="61">
        <f t="shared" si="7"/>
        <v>1.8961237943611955E-3</v>
      </c>
      <c r="R27" s="61">
        <f t="shared" si="7"/>
        <v>1.8195698040721631E-3</v>
      </c>
      <c r="S27" s="61">
        <f t="shared" si="7"/>
        <v>3.0684754346420487E-3</v>
      </c>
      <c r="T27" s="61">
        <f t="shared" si="7"/>
        <v>1.7796254622444592E-3</v>
      </c>
      <c r="U27" s="61">
        <f t="shared" si="7"/>
        <v>-8.4490814029356768E-4</v>
      </c>
      <c r="V27" s="61">
        <f t="shared" si="7"/>
        <v>7.5724306738017013E-4</v>
      </c>
      <c r="W27" s="61">
        <f t="shared" si="7"/>
        <v>5.1910236291074509E-4</v>
      </c>
      <c r="X27" s="61">
        <f t="shared" si="7"/>
        <v>-2.0027489898054303E-3</v>
      </c>
      <c r="Y27" s="61">
        <f t="shared" si="7"/>
        <v>-1.2719285445927657E-3</v>
      </c>
      <c r="Z27" s="61">
        <f t="shared" si="7"/>
        <v>-8.0346474423181085E-5</v>
      </c>
      <c r="AA27" s="61">
        <f t="shared" si="7"/>
        <v>3.6474301230618564E-4</v>
      </c>
      <c r="AB27" s="61">
        <f t="shared" si="7"/>
        <v>-1.1060082738153362E-3</v>
      </c>
    </row>
    <row r="28" spans="1:28" x14ac:dyDescent="0.25">
      <c r="A28" s="151" t="s">
        <v>382</v>
      </c>
      <c r="B28" s="152" t="s">
        <v>383</v>
      </c>
      <c r="C28" s="61"/>
      <c r="D28" s="61">
        <f t="shared" ref="D28:AB28" si="8">(D10-C10)/(D$17-C$17)*D$35</f>
        <v>9.0695466786665065E-5</v>
      </c>
      <c r="E28" s="61">
        <f t="shared" si="8"/>
        <v>3.8275484194368417E-4</v>
      </c>
      <c r="F28" s="61">
        <f t="shared" si="8"/>
        <v>2.8728046774692458E-4</v>
      </c>
      <c r="G28" s="61">
        <f t="shared" si="8"/>
        <v>4.4360548164712536E-4</v>
      </c>
      <c r="H28" s="61">
        <f t="shared" si="8"/>
        <v>1.9001103507990412E-4</v>
      </c>
      <c r="I28" s="61">
        <f t="shared" si="8"/>
        <v>-2.4861048503501011E-4</v>
      </c>
      <c r="J28" s="61">
        <f t="shared" si="8"/>
        <v>2.730673890550899E-4</v>
      </c>
      <c r="K28" s="61">
        <f t="shared" si="8"/>
        <v>1.3759711269067276E-4</v>
      </c>
      <c r="L28" s="61">
        <f t="shared" si="8"/>
        <v>4.5218033008476432E-4</v>
      </c>
      <c r="M28" s="61">
        <f t="shared" si="8"/>
        <v>3.9736958128975874E-4</v>
      </c>
      <c r="N28" s="61">
        <f t="shared" si="8"/>
        <v>4.0157929232057345E-4</v>
      </c>
      <c r="O28" s="61">
        <f t="shared" si="8"/>
        <v>2.0589300745792703E-4</v>
      </c>
      <c r="P28" s="61">
        <f t="shared" si="8"/>
        <v>-1.4236062960681488E-4</v>
      </c>
      <c r="Q28" s="61">
        <f t="shared" si="8"/>
        <v>-4.1681512355743399E-4</v>
      </c>
      <c r="R28" s="61">
        <f t="shared" si="8"/>
        <v>8.2805991651612744E-5</v>
      </c>
      <c r="S28" s="61">
        <f t="shared" si="8"/>
        <v>5.6330694933775155E-5</v>
      </c>
      <c r="T28" s="61">
        <f t="shared" si="8"/>
        <v>-2.7860016306051528E-4</v>
      </c>
      <c r="U28" s="61">
        <f t="shared" si="8"/>
        <v>-1.4289468901460507E-4</v>
      </c>
      <c r="V28" s="61">
        <f t="shared" si="8"/>
        <v>-7.5118446973542036E-5</v>
      </c>
      <c r="W28" s="61">
        <f t="shared" si="8"/>
        <v>-5.9514302884029231E-5</v>
      </c>
      <c r="X28" s="61">
        <f t="shared" si="8"/>
        <v>-8.9833694061658304E-5</v>
      </c>
      <c r="Y28" s="61">
        <f t="shared" si="8"/>
        <v>1.3388030713265599E-4</v>
      </c>
      <c r="Z28" s="61">
        <f t="shared" si="8"/>
        <v>-5.5897537132490384E-4</v>
      </c>
      <c r="AA28" s="61">
        <f t="shared" si="8"/>
        <v>4.2259356160433824E-5</v>
      </c>
      <c r="AB28" s="61">
        <f t="shared" si="8"/>
        <v>2.2224063447927826E-5</v>
      </c>
    </row>
    <row r="29" spans="1:28" x14ac:dyDescent="0.25">
      <c r="A29" s="34" t="s">
        <v>384</v>
      </c>
      <c r="B29" s="152" t="s">
        <v>385</v>
      </c>
      <c r="C29" s="61"/>
      <c r="D29" s="61">
        <f t="shared" ref="D29:AB29" si="9">(D11-C11)/(D$17-C$17)*D$35</f>
        <v>1.768173962232955E-4</v>
      </c>
      <c r="E29" s="61">
        <f t="shared" si="9"/>
        <v>5.6373462215472442E-4</v>
      </c>
      <c r="F29" s="61">
        <f t="shared" si="9"/>
        <v>6.1469655614789268E-4</v>
      </c>
      <c r="G29" s="61">
        <f t="shared" si="9"/>
        <v>-1.4774079013817228E-3</v>
      </c>
      <c r="H29" s="61">
        <f t="shared" si="9"/>
        <v>-5.6499296168372284E-4</v>
      </c>
      <c r="I29" s="61">
        <f t="shared" si="9"/>
        <v>1.5047155183318562E-4</v>
      </c>
      <c r="J29" s="61">
        <f t="shared" si="9"/>
        <v>7.253522703966961E-4</v>
      </c>
      <c r="K29" s="61">
        <f t="shared" si="9"/>
        <v>-2.5340924083823109E-6</v>
      </c>
      <c r="L29" s="61">
        <f t="shared" si="9"/>
        <v>-1.2851888407745894E-4</v>
      </c>
      <c r="M29" s="61">
        <f t="shared" si="9"/>
        <v>-6.8971104094415006E-4</v>
      </c>
      <c r="N29" s="61">
        <f t="shared" si="9"/>
        <v>-4.082441877691462E-4</v>
      </c>
      <c r="O29" s="61">
        <f t="shared" si="9"/>
        <v>1.5080677586525661E-4</v>
      </c>
      <c r="P29" s="61">
        <f t="shared" si="9"/>
        <v>-2.3482907413136242E-7</v>
      </c>
      <c r="Q29" s="61">
        <f t="shared" si="9"/>
        <v>-7.5096520983060033E-6</v>
      </c>
      <c r="R29" s="61">
        <f t="shared" si="9"/>
        <v>2.0956633511195867E-4</v>
      </c>
      <c r="S29" s="61">
        <f t="shared" si="9"/>
        <v>2.407667340135573E-4</v>
      </c>
      <c r="T29" s="61">
        <f t="shared" si="9"/>
        <v>2.9689118683147409E-4</v>
      </c>
      <c r="U29" s="61">
        <f t="shared" si="9"/>
        <v>7.1738470890421382E-4</v>
      </c>
      <c r="V29" s="61">
        <f t="shared" si="9"/>
        <v>1.0347007141957626E-3</v>
      </c>
      <c r="W29" s="61">
        <f t="shared" si="9"/>
        <v>4.6759439713794855E-4</v>
      </c>
      <c r="X29" s="61">
        <f t="shared" si="9"/>
        <v>-4.5776446717553794E-4</v>
      </c>
      <c r="Y29" s="61">
        <f t="shared" si="9"/>
        <v>6.2316269315561528E-4</v>
      </c>
      <c r="Z29" s="61">
        <f t="shared" si="9"/>
        <v>-2.917717778378194E-4</v>
      </c>
      <c r="AA29" s="61">
        <f t="shared" si="9"/>
        <v>-7.8606312190844315E-5</v>
      </c>
      <c r="AB29" s="61">
        <f t="shared" si="9"/>
        <v>-3.1288519929684866E-4</v>
      </c>
    </row>
    <row r="30" spans="1:28" x14ac:dyDescent="0.25">
      <c r="A30" s="34" t="s">
        <v>386</v>
      </c>
      <c r="B30" s="152" t="s">
        <v>387</v>
      </c>
      <c r="C30" s="61"/>
      <c r="D30" s="61">
        <f t="shared" ref="D30:AB30" si="10">(D12-C12)/(D$17-C$17)*D$35</f>
        <v>4.8542993951867898E-3</v>
      </c>
      <c r="E30" s="61">
        <f t="shared" si="10"/>
        <v>3.5657863710283821E-3</v>
      </c>
      <c r="F30" s="61">
        <f t="shared" si="10"/>
        <v>5.8150560819142999E-3</v>
      </c>
      <c r="G30" s="61">
        <f t="shared" si="10"/>
        <v>6.8526418431293446E-3</v>
      </c>
      <c r="H30" s="61">
        <f t="shared" si="10"/>
        <v>5.6358385865736523E-3</v>
      </c>
      <c r="I30" s="61">
        <f t="shared" si="10"/>
        <v>8.8276385912298451E-4</v>
      </c>
      <c r="J30" s="61">
        <f t="shared" si="10"/>
        <v>-9.1619565898421395E-4</v>
      </c>
      <c r="K30" s="61">
        <f t="shared" si="10"/>
        <v>-2.2510343338630191E-3</v>
      </c>
      <c r="L30" s="61">
        <f t="shared" si="10"/>
        <v>-2.217668078885137E-3</v>
      </c>
      <c r="M30" s="61">
        <f t="shared" si="10"/>
        <v>-1.8182611293303846E-3</v>
      </c>
      <c r="N30" s="61">
        <f t="shared" si="10"/>
        <v>-2.7134466691321048E-3</v>
      </c>
      <c r="O30" s="61">
        <f t="shared" si="10"/>
        <v>-3.4841270181930999E-3</v>
      </c>
      <c r="P30" s="61">
        <f t="shared" si="10"/>
        <v>-2.3972896788160641E-3</v>
      </c>
      <c r="Q30" s="61">
        <f t="shared" si="10"/>
        <v>-7.1277058406135372E-5</v>
      </c>
      <c r="R30" s="61">
        <f t="shared" si="10"/>
        <v>3.6093731016702585E-3</v>
      </c>
      <c r="S30" s="61">
        <f t="shared" si="10"/>
        <v>-7.7580115199216192E-4</v>
      </c>
      <c r="T30" s="61">
        <f t="shared" si="10"/>
        <v>1.7490195413885001E-3</v>
      </c>
      <c r="U30" s="61">
        <f t="shared" si="10"/>
        <v>-4.0034119194002395E-5</v>
      </c>
      <c r="V30" s="61">
        <f t="shared" si="10"/>
        <v>-1.6242763962190604E-4</v>
      </c>
      <c r="W30" s="61">
        <f t="shared" si="10"/>
        <v>-3.3331623620493805E-4</v>
      </c>
      <c r="X30" s="61">
        <f t="shared" si="10"/>
        <v>-2.7775435850005881E-4</v>
      </c>
      <c r="Y30" s="61">
        <f t="shared" si="10"/>
        <v>-4.6818025450902839E-4</v>
      </c>
      <c r="Z30" s="61">
        <f t="shared" si="10"/>
        <v>4.1549736646804235E-4</v>
      </c>
      <c r="AA30" s="61">
        <f t="shared" si="10"/>
        <v>4.0423712134238787E-3</v>
      </c>
      <c r="AB30" s="61">
        <f t="shared" si="10"/>
        <v>1.5972550995608378E-3</v>
      </c>
    </row>
    <row r="31" spans="1:28" ht="13" x14ac:dyDescent="0.3">
      <c r="A31" s="76"/>
      <c r="B31" s="75" t="s">
        <v>362</v>
      </c>
      <c r="C31" s="61"/>
      <c r="D31" s="61">
        <f t="shared" ref="D31:AB31" si="11">(D13-C13)/(D$17-C$17)*D$35</f>
        <v>2.5634700585251669E-4</v>
      </c>
      <c r="E31" s="61">
        <f t="shared" si="11"/>
        <v>4.0057471908039018E-3</v>
      </c>
      <c r="F31" s="61">
        <f t="shared" si="11"/>
        <v>-1.9111390050141812E-3</v>
      </c>
      <c r="G31" s="61">
        <f t="shared" si="11"/>
        <v>1.0287618738003322E-3</v>
      </c>
      <c r="H31" s="61">
        <f t="shared" si="11"/>
        <v>9.9891474361583769E-5</v>
      </c>
      <c r="I31" s="61">
        <f t="shared" si="11"/>
        <v>-3.8144102815692109E-3</v>
      </c>
      <c r="J31" s="61">
        <f t="shared" si="11"/>
        <v>-2.9258593503308692E-3</v>
      </c>
      <c r="K31" s="61">
        <f t="shared" si="11"/>
        <v>2.4337179492025323E-3</v>
      </c>
      <c r="L31" s="61">
        <f t="shared" si="11"/>
        <v>2.7661632586064885E-3</v>
      </c>
      <c r="M31" s="61">
        <f t="shared" si="11"/>
        <v>8.4084036487361877E-4</v>
      </c>
      <c r="N31" s="61">
        <f t="shared" si="11"/>
        <v>2.0417118934146043E-3</v>
      </c>
      <c r="O31" s="61">
        <f t="shared" si="11"/>
        <v>6.523293007402264E-3</v>
      </c>
      <c r="P31" s="61">
        <f t="shared" si="11"/>
        <v>-2.4101296464402364E-3</v>
      </c>
      <c r="Q31" s="61">
        <f t="shared" si="11"/>
        <v>-9.5335688310429633E-4</v>
      </c>
      <c r="R31" s="61">
        <f t="shared" si="11"/>
        <v>7.0576377976079509E-4</v>
      </c>
      <c r="S31" s="61">
        <f t="shared" si="11"/>
        <v>-6.2026477220960738E-4</v>
      </c>
      <c r="T31" s="61">
        <f t="shared" si="11"/>
        <v>-8.4513336557159261E-4</v>
      </c>
      <c r="U31" s="61">
        <f t="shared" si="11"/>
        <v>-1.4386151257692779E-3</v>
      </c>
      <c r="V31" s="61">
        <f t="shared" si="11"/>
        <v>6.0160241848101472E-4</v>
      </c>
      <c r="W31" s="61">
        <f t="shared" si="11"/>
        <v>-1.8435995292222321E-4</v>
      </c>
      <c r="X31" s="61">
        <f t="shared" si="11"/>
        <v>-3.825835197753099E-4</v>
      </c>
      <c r="Y31" s="61">
        <f t="shared" si="11"/>
        <v>3.1548716608147385E-3</v>
      </c>
      <c r="Z31" s="61">
        <f t="shared" si="11"/>
        <v>-1.3483329893785596E-3</v>
      </c>
      <c r="AA31" s="61">
        <f t="shared" si="11"/>
        <v>1.5773661154856137E-3</v>
      </c>
      <c r="AB31" s="61">
        <f t="shared" si="11"/>
        <v>-2.315774567478958E-3</v>
      </c>
    </row>
    <row r="32" spans="1:28" ht="13" x14ac:dyDescent="0.3">
      <c r="A32" s="76"/>
      <c r="B32" s="77" t="s">
        <v>363</v>
      </c>
      <c r="C32" s="79"/>
      <c r="D32" s="61">
        <f t="shared" ref="D32:AB32" si="12">(D14-C14)/(D$17-C$17)*D$35</f>
        <v>7.2182415824760426E-2</v>
      </c>
      <c r="E32" s="61">
        <f t="shared" si="12"/>
        <v>4.9515892843711252E-2</v>
      </c>
      <c r="F32" s="61">
        <f t="shared" si="12"/>
        <v>-2.0940074829314887E-2</v>
      </c>
      <c r="G32" s="61">
        <f t="shared" si="12"/>
        <v>2.0138486092958027E-2</v>
      </c>
      <c r="H32" s="61">
        <f t="shared" si="12"/>
        <v>2.0054547630834654E-2</v>
      </c>
      <c r="I32" s="61">
        <f t="shared" si="12"/>
        <v>4.2241344686544261E-3</v>
      </c>
      <c r="J32" s="61">
        <f t="shared" si="12"/>
        <v>6.7351543356737363E-3</v>
      </c>
      <c r="K32" s="61">
        <f t="shared" si="12"/>
        <v>-6.2993510354129048E-2</v>
      </c>
      <c r="L32" s="61">
        <f t="shared" si="12"/>
        <v>-5.3843678397955112E-2</v>
      </c>
      <c r="M32" s="61">
        <f t="shared" si="12"/>
        <v>-2.6492430819198842E-2</v>
      </c>
      <c r="N32" s="61">
        <f t="shared" si="12"/>
        <v>3.6679100153936363E-2</v>
      </c>
      <c r="O32" s="61">
        <f t="shared" si="12"/>
        <v>7.8172941798818774E-3</v>
      </c>
      <c r="P32" s="61">
        <f t="shared" si="12"/>
        <v>-1.0775280413111621E-2</v>
      </c>
      <c r="Q32" s="61">
        <f t="shared" si="12"/>
        <v>3.1273849054726507E-2</v>
      </c>
      <c r="R32" s="61">
        <f t="shared" si="12"/>
        <v>8.6145396148946021E-2</v>
      </c>
      <c r="S32" s="61">
        <f t="shared" si="12"/>
        <v>1.7372366106818148E-2</v>
      </c>
      <c r="T32" s="61">
        <f t="shared" si="12"/>
        <v>-2.8994119279704862E-2</v>
      </c>
      <c r="U32" s="61">
        <f t="shared" si="12"/>
        <v>-1.1427735156397452E-3</v>
      </c>
      <c r="V32" s="61">
        <f t="shared" si="12"/>
        <v>7.5606296094672207E-3</v>
      </c>
      <c r="W32" s="61">
        <f t="shared" si="12"/>
        <v>-5.6835754018058786E-2</v>
      </c>
      <c r="X32" s="61">
        <f t="shared" si="12"/>
        <v>-9.8287064710115793E-2</v>
      </c>
      <c r="Y32" s="61">
        <f t="shared" si="12"/>
        <v>-1.246226671527874E-2</v>
      </c>
      <c r="Z32" s="61">
        <f t="shared" si="12"/>
        <v>1.441826151739139E-2</v>
      </c>
      <c r="AA32" s="61">
        <f t="shared" si="12"/>
        <v>0.10031748916104904</v>
      </c>
      <c r="AB32" s="61">
        <f t="shared" si="12"/>
        <v>4.2675659012321794E-2</v>
      </c>
    </row>
    <row r="33" spans="1:28" ht="13" x14ac:dyDescent="0.3">
      <c r="A33" s="76"/>
      <c r="B33" s="75" t="s">
        <v>364</v>
      </c>
      <c r="C33" s="61"/>
      <c r="D33" s="61">
        <f t="shared" ref="D33:AB33" si="13">(D15-C15)/(D$17-C$17)*D$35</f>
        <v>1.4292872013455362E-3</v>
      </c>
      <c r="E33" s="61">
        <f t="shared" si="13"/>
        <v>-2.4564993300574506E-3</v>
      </c>
      <c r="F33" s="61">
        <f t="shared" si="13"/>
        <v>-2.5288032546357908E-4</v>
      </c>
      <c r="G33" s="61">
        <f t="shared" si="13"/>
        <v>1.4584211787590619E-2</v>
      </c>
      <c r="H33" s="61">
        <f t="shared" si="13"/>
        <v>8.8481479049002491E-3</v>
      </c>
      <c r="I33" s="61">
        <f t="shared" si="13"/>
        <v>-1.9847328929396978E-3</v>
      </c>
      <c r="J33" s="61">
        <f t="shared" si="13"/>
        <v>1.4375067649846675E-4</v>
      </c>
      <c r="K33" s="61">
        <f t="shared" si="13"/>
        <v>7.3559362205750309E-3</v>
      </c>
      <c r="L33" s="61">
        <f t="shared" si="13"/>
        <v>-8.4491884287446507E-3</v>
      </c>
      <c r="M33" s="61">
        <f t="shared" si="13"/>
        <v>-3.7185172716178647E-3</v>
      </c>
      <c r="N33" s="61">
        <f t="shared" si="13"/>
        <v>8.7513393339202234E-3</v>
      </c>
      <c r="O33" s="61">
        <f t="shared" si="13"/>
        <v>1.2712517349554944E-2</v>
      </c>
      <c r="P33" s="61">
        <f t="shared" si="13"/>
        <v>-3.1099231888514142E-3</v>
      </c>
      <c r="Q33" s="61">
        <f t="shared" si="13"/>
        <v>1.089599916666854E-2</v>
      </c>
      <c r="R33" s="61">
        <f t="shared" si="13"/>
        <v>2.5825250314737572E-3</v>
      </c>
      <c r="S33" s="61">
        <f t="shared" si="13"/>
        <v>-5.5765388138408092E-4</v>
      </c>
      <c r="T33" s="61">
        <f t="shared" si="13"/>
        <v>-5.2050412604097273E-3</v>
      </c>
      <c r="U33" s="61">
        <f t="shared" si="13"/>
        <v>-3.1310104097223902E-3</v>
      </c>
      <c r="V33" s="61">
        <f t="shared" si="13"/>
        <v>-4.821851660850621E-3</v>
      </c>
      <c r="W33" s="61">
        <f t="shared" si="13"/>
        <v>-3.2679493170197685E-3</v>
      </c>
      <c r="X33" s="61">
        <f t="shared" si="13"/>
        <v>-2.1222782645466315E-2</v>
      </c>
      <c r="Y33" s="61">
        <f t="shared" si="13"/>
        <v>7.7732875753703731E-3</v>
      </c>
      <c r="Z33" s="61">
        <f t="shared" si="13"/>
        <v>-2.1178351412309304E-3</v>
      </c>
      <c r="AA33" s="61">
        <f t="shared" si="13"/>
        <v>1.9674001932843039E-2</v>
      </c>
      <c r="AB33" s="61">
        <f t="shared" si="13"/>
        <v>1.703905232059395E-2</v>
      </c>
    </row>
    <row r="34" spans="1:28" ht="13" x14ac:dyDescent="0.3">
      <c r="A34" s="76"/>
      <c r="B34" s="75" t="s">
        <v>365</v>
      </c>
      <c r="C34" s="61"/>
      <c r="D34" s="61">
        <f t="shared" ref="D34:AB34" si="14">(D16-C16)/(D$17-C$17)*D$35</f>
        <v>-1.5218126989850002E-4</v>
      </c>
      <c r="E34" s="61">
        <f t="shared" si="14"/>
        <v>9.0940451998385979E-5</v>
      </c>
      <c r="F34" s="61">
        <f t="shared" si="14"/>
        <v>-8.5720341011318087E-5</v>
      </c>
      <c r="G34" s="61">
        <f t="shared" si="14"/>
        <v>-9.041447833149281E-7</v>
      </c>
      <c r="H34" s="61">
        <f t="shared" si="14"/>
        <v>-5.5529655628402571E-5</v>
      </c>
      <c r="I34" s="61">
        <f t="shared" si="14"/>
        <v>4.130850318818155E-5</v>
      </c>
      <c r="J34" s="61">
        <f t="shared" si="14"/>
        <v>-8.2185905891187557E-6</v>
      </c>
      <c r="K34" s="61">
        <f t="shared" si="14"/>
        <v>1.0710837193610586E-4</v>
      </c>
      <c r="L34" s="61">
        <f t="shared" si="14"/>
        <v>3.3797686627165692E-4</v>
      </c>
      <c r="M34" s="61">
        <f t="shared" si="14"/>
        <v>-5.4925249057659973E-5</v>
      </c>
      <c r="N34" s="61">
        <f t="shared" si="14"/>
        <v>2.2589912443582333E-5</v>
      </c>
      <c r="O34" s="61">
        <f t="shared" si="14"/>
        <v>8.3597182122241908E-5</v>
      </c>
      <c r="P34" s="61">
        <f t="shared" si="14"/>
        <v>-3.4809831476241779E-5</v>
      </c>
      <c r="Q34" s="61">
        <f t="shared" si="14"/>
        <v>-4.6562560280786907E-5</v>
      </c>
      <c r="R34" s="61">
        <f t="shared" si="14"/>
        <v>-3.0284137847261428E-3</v>
      </c>
      <c r="S34" s="61">
        <f t="shared" si="14"/>
        <v>-1.4624436693899855E-4</v>
      </c>
      <c r="T34" s="61">
        <f t="shared" si="14"/>
        <v>-1.2387036905571859E-5</v>
      </c>
      <c r="U34" s="61">
        <f t="shared" si="14"/>
        <v>8.8714429333908558E-5</v>
      </c>
      <c r="V34" s="61">
        <f t="shared" si="14"/>
        <v>2.6664343324164753E-4</v>
      </c>
      <c r="W34" s="61">
        <f t="shared" si="14"/>
        <v>7.5072601700014258E-6</v>
      </c>
      <c r="X34" s="61">
        <f t="shared" si="14"/>
        <v>3.7867694595484125E-4</v>
      </c>
      <c r="Y34" s="61">
        <f t="shared" si="14"/>
        <v>7.6079016823159756E-5</v>
      </c>
      <c r="Z34" s="61">
        <f t="shared" si="14"/>
        <v>1.6902861976091899E-4</v>
      </c>
      <c r="AA34" s="61">
        <f t="shared" si="14"/>
        <v>-3.1559194197990775E-4</v>
      </c>
      <c r="AB34" s="61">
        <f t="shared" si="14"/>
        <v>-1.4657955494935904E-4</v>
      </c>
    </row>
    <row r="35" spans="1:28" ht="20.25" customHeight="1" x14ac:dyDescent="0.25">
      <c r="A35" s="812"/>
      <c r="B35" s="428" t="s">
        <v>366</v>
      </c>
      <c r="C35" s="814"/>
      <c r="D35" s="814">
        <f t="shared" ref="D35:AB35" si="15">D17/C17-1</f>
        <v>7.3459506871648594E-2</v>
      </c>
      <c r="E35" s="814">
        <f t="shared" si="15"/>
        <v>4.7150331335898965E-2</v>
      </c>
      <c r="F35" s="814">
        <f t="shared" si="15"/>
        <v>-2.1278651295579598E-2</v>
      </c>
      <c r="G35" s="814">
        <f t="shared" si="15"/>
        <v>3.4721846920752641E-2</v>
      </c>
      <c r="H35" s="814">
        <f t="shared" si="15"/>
        <v>2.8847176024897614E-2</v>
      </c>
      <c r="I35" s="814">
        <f t="shared" si="15"/>
        <v>2.2806870714244809E-3</v>
      </c>
      <c r="J35" s="814">
        <f t="shared" si="15"/>
        <v>6.8705939452227138E-3</v>
      </c>
      <c r="K35" s="814">
        <f t="shared" si="15"/>
        <v>-5.5530406485554851E-2</v>
      </c>
      <c r="L35" s="814">
        <f t="shared" si="15"/>
        <v>-6.1954859269502283E-2</v>
      </c>
      <c r="M35" s="814">
        <f t="shared" si="15"/>
        <v>-3.026593191360516E-2</v>
      </c>
      <c r="N35" s="814">
        <f t="shared" si="15"/>
        <v>4.5453019164840347E-2</v>
      </c>
      <c r="O35" s="814">
        <f t="shared" si="15"/>
        <v>2.0613449565552777E-2</v>
      </c>
      <c r="P35" s="814">
        <f t="shared" si="15"/>
        <v>-1.3920076555873462E-2</v>
      </c>
      <c r="Q35" s="814">
        <f t="shared" si="15"/>
        <v>4.2123268486758736E-2</v>
      </c>
      <c r="R35" s="814">
        <f t="shared" si="15"/>
        <v>8.5699547731743264E-2</v>
      </c>
      <c r="S35" s="814">
        <f t="shared" si="15"/>
        <v>1.6668501826155868E-2</v>
      </c>
      <c r="T35" s="814">
        <f t="shared" si="15"/>
        <v>-3.4211542565407038E-2</v>
      </c>
      <c r="U35" s="814">
        <f t="shared" si="15"/>
        <v>-4.1850772797407121E-3</v>
      </c>
      <c r="V35" s="814">
        <f t="shared" si="15"/>
        <v>3.0053979325841418E-3</v>
      </c>
      <c r="W35" s="814">
        <f t="shared" si="15"/>
        <v>-6.0096208197358614E-2</v>
      </c>
      <c r="X35" s="814">
        <f t="shared" si="15"/>
        <v>-0.11913114599641983</v>
      </c>
      <c r="Y35" s="814">
        <f t="shared" si="15"/>
        <v>-4.6129670572251369E-3</v>
      </c>
      <c r="Z35" s="814">
        <f t="shared" si="15"/>
        <v>1.2469520664218026E-2</v>
      </c>
      <c r="AA35" s="814">
        <f t="shared" si="15"/>
        <v>0.11967587320810047</v>
      </c>
      <c r="AB35" s="814">
        <f t="shared" si="15"/>
        <v>5.9568101192479572E-2</v>
      </c>
    </row>
    <row r="36" spans="1:28" s="14" customFormat="1" ht="19.5" customHeight="1" x14ac:dyDescent="0.25">
      <c r="A36" s="90" t="s">
        <v>367</v>
      </c>
      <c r="B36"/>
      <c r="C36"/>
      <c r="D36"/>
      <c r="E36"/>
      <c r="F36"/>
      <c r="G36"/>
      <c r="H36"/>
      <c r="I36"/>
      <c r="J36"/>
      <c r="K36"/>
      <c r="L36"/>
      <c r="M36"/>
      <c r="N36"/>
      <c r="O36"/>
      <c r="P36"/>
      <c r="Q36"/>
      <c r="R36"/>
      <c r="S36"/>
      <c r="T36"/>
      <c r="U36"/>
      <c r="V36"/>
      <c r="W36"/>
      <c r="X36"/>
      <c r="Y36"/>
      <c r="Z36"/>
      <c r="AA36"/>
      <c r="AB36"/>
    </row>
    <row r="37" spans="1:28" s="14" customFormat="1" ht="25.4" customHeight="1" x14ac:dyDescent="0.25">
      <c r="A37" s="39" t="str">
        <f>Index!A18</f>
        <v>Table 2k    Palau current price GDP(P) production by institutional sector, FY2000-FY2025</v>
      </c>
    </row>
    <row r="38" spans="1:28" s="53" customFormat="1" ht="20.25" customHeight="1" x14ac:dyDescent="0.25">
      <c r="A38" s="32"/>
      <c r="B38" s="52" t="s">
        <v>368</v>
      </c>
      <c r="C38" s="24" t="str">
        <f t="shared" ref="C38:X38" si="16">C2</f>
        <v>FY00</v>
      </c>
      <c r="D38" s="24" t="str">
        <f t="shared" si="16"/>
        <v>FY01</v>
      </c>
      <c r="E38" s="24" t="str">
        <f t="shared" si="16"/>
        <v>FY02</v>
      </c>
      <c r="F38" s="24" t="str">
        <f t="shared" si="16"/>
        <v>FY03</v>
      </c>
      <c r="G38" s="24" t="str">
        <f t="shared" si="16"/>
        <v>FY04</v>
      </c>
      <c r="H38" s="24" t="str">
        <f t="shared" si="16"/>
        <v>FY05</v>
      </c>
      <c r="I38" s="24" t="str">
        <f t="shared" si="16"/>
        <v>FY06</v>
      </c>
      <c r="J38" s="24" t="str">
        <f t="shared" si="16"/>
        <v>FY07</v>
      </c>
      <c r="K38" s="24" t="str">
        <f t="shared" si="16"/>
        <v>FY08</v>
      </c>
      <c r="L38" s="24" t="str">
        <f t="shared" si="16"/>
        <v>FY09</v>
      </c>
      <c r="M38" s="24" t="str">
        <f t="shared" si="16"/>
        <v>FY10</v>
      </c>
      <c r="N38" s="24" t="str">
        <f t="shared" si="16"/>
        <v>FY11</v>
      </c>
      <c r="O38" s="24" t="str">
        <f t="shared" si="16"/>
        <v>FY12</v>
      </c>
      <c r="P38" s="24" t="str">
        <f t="shared" si="16"/>
        <v>FY13</v>
      </c>
      <c r="Q38" s="24" t="str">
        <f t="shared" si="16"/>
        <v>FY14</v>
      </c>
      <c r="R38" s="24" t="str">
        <f t="shared" si="16"/>
        <v>FY15</v>
      </c>
      <c r="S38" s="24" t="str">
        <f t="shared" si="16"/>
        <v>FY16</v>
      </c>
      <c r="T38" s="24" t="str">
        <f t="shared" si="16"/>
        <v>FY17</v>
      </c>
      <c r="U38" s="24" t="str">
        <f t="shared" si="16"/>
        <v>FY18</v>
      </c>
      <c r="V38" s="24" t="str">
        <f t="shared" si="16"/>
        <v>FY19</v>
      </c>
      <c r="W38" s="24" t="str">
        <f t="shared" si="16"/>
        <v>FY20</v>
      </c>
      <c r="X38" s="24" t="str">
        <f t="shared" si="16"/>
        <v>FY21</v>
      </c>
      <c r="Y38" s="24" t="s">
        <v>4403</v>
      </c>
      <c r="Z38" s="24" t="s">
        <v>4404</v>
      </c>
      <c r="AA38" s="24" t="s">
        <v>4406</v>
      </c>
      <c r="AB38" s="24" t="s">
        <v>4407</v>
      </c>
    </row>
    <row r="39" spans="1:28" s="14" customFormat="1" ht="20.25" customHeight="1" x14ac:dyDescent="0.25">
      <c r="A39" s="34">
        <v>1.1000000000000001</v>
      </c>
      <c r="B39" s="152" t="s">
        <v>370</v>
      </c>
      <c r="C39" s="82">
        <v>67.109109375000003</v>
      </c>
      <c r="D39" s="82">
        <v>75.594906249999994</v>
      </c>
      <c r="E39" s="82">
        <v>79.157914062499998</v>
      </c>
      <c r="F39" s="82">
        <v>69.496031250000001</v>
      </c>
      <c r="G39" s="82">
        <v>73.986835937500004</v>
      </c>
      <c r="H39" s="82">
        <v>84.541812500000006</v>
      </c>
      <c r="I39" s="82">
        <v>84.676343750000001</v>
      </c>
      <c r="J39" s="82">
        <v>87.132625000000004</v>
      </c>
      <c r="K39" s="82">
        <v>88.226140624999999</v>
      </c>
      <c r="L39" s="82">
        <v>76.644226562499995</v>
      </c>
      <c r="M39" s="82">
        <v>76.385554687500004</v>
      </c>
      <c r="N39" s="82">
        <v>86.303593750000005</v>
      </c>
      <c r="O39" s="82">
        <v>97.563625000000002</v>
      </c>
      <c r="P39" s="82">
        <v>101.2639375</v>
      </c>
      <c r="Q39" s="82">
        <v>111.5849609375</v>
      </c>
      <c r="R39" s="82">
        <v>136.87434375000001</v>
      </c>
      <c r="S39" s="82">
        <v>144.30039062500001</v>
      </c>
      <c r="T39" s="82">
        <v>135.15601562500001</v>
      </c>
      <c r="U39" s="82">
        <v>132.59676562499999</v>
      </c>
      <c r="V39" s="82">
        <v>128.92867968749999</v>
      </c>
      <c r="W39" s="82">
        <v>106.0235</v>
      </c>
      <c r="X39" s="82">
        <v>89.315453125000005</v>
      </c>
      <c r="Y39" s="82">
        <v>99.146890624999997</v>
      </c>
      <c r="Z39" s="82">
        <v>107.7559140625</v>
      </c>
      <c r="AA39" s="82">
        <v>135.803140625</v>
      </c>
      <c r="AB39" s="82">
        <v>147.75889062499999</v>
      </c>
    </row>
    <row r="40" spans="1:28" x14ac:dyDescent="0.25">
      <c r="A40" s="34">
        <v>1.2</v>
      </c>
      <c r="B40" s="152" t="s">
        <v>371</v>
      </c>
      <c r="C40" s="82">
        <v>10.4434736328125</v>
      </c>
      <c r="D40" s="82">
        <v>9.7986757812499992</v>
      </c>
      <c r="E40" s="82">
        <v>9.3804101562500009</v>
      </c>
      <c r="F40" s="82">
        <v>8.9051972656250005</v>
      </c>
      <c r="G40" s="82">
        <v>9.7779667968750008</v>
      </c>
      <c r="H40" s="82">
        <v>9.4720234375000008</v>
      </c>
      <c r="I40" s="82">
        <v>8.4962050781249996</v>
      </c>
      <c r="J40" s="82">
        <v>10.465380859374999</v>
      </c>
      <c r="K40" s="82">
        <v>11.5554384765625</v>
      </c>
      <c r="L40" s="82">
        <v>13.780555664062501</v>
      </c>
      <c r="M40" s="82">
        <v>14.941822265624999</v>
      </c>
      <c r="N40" s="82">
        <v>13.4750732421875</v>
      </c>
      <c r="O40" s="82">
        <v>18.494218750000002</v>
      </c>
      <c r="P40" s="82">
        <v>21.95727734375</v>
      </c>
      <c r="Q40" s="82">
        <v>24.707617187499999</v>
      </c>
      <c r="R40" s="82">
        <v>30.307167968750001</v>
      </c>
      <c r="S40" s="82">
        <v>35.127535156249998</v>
      </c>
      <c r="T40" s="82">
        <v>24.905345703125001</v>
      </c>
      <c r="U40" s="82">
        <v>25.105195312500001</v>
      </c>
      <c r="V40" s="82">
        <v>22.60046484375</v>
      </c>
      <c r="W40" s="82">
        <v>23.214187500000001</v>
      </c>
      <c r="X40" s="82">
        <v>14.486778320312499</v>
      </c>
      <c r="Y40" s="82">
        <v>18.882732421875001</v>
      </c>
      <c r="Z40" s="82">
        <v>19.469722656249999</v>
      </c>
      <c r="AA40" s="82">
        <v>29.524404296875002</v>
      </c>
      <c r="AB40" s="82">
        <v>32.204886718749997</v>
      </c>
    </row>
    <row r="41" spans="1:28" x14ac:dyDescent="0.25">
      <c r="A41" s="34" t="s">
        <v>372</v>
      </c>
      <c r="B41" s="152" t="s">
        <v>373</v>
      </c>
      <c r="C41" s="82">
        <v>10.333083984375</v>
      </c>
      <c r="D41" s="82">
        <v>9.8159248046874996</v>
      </c>
      <c r="E41" s="82">
        <v>7.2681284179687502</v>
      </c>
      <c r="F41" s="82">
        <v>8.0583237304687501</v>
      </c>
      <c r="G41" s="82">
        <v>7.6417568359374997</v>
      </c>
      <c r="H41" s="82">
        <v>8.1651494140624994</v>
      </c>
      <c r="I41" s="82">
        <v>12.1779267578125</v>
      </c>
      <c r="J41" s="82">
        <v>13.1702353515625</v>
      </c>
      <c r="K41" s="82">
        <v>11.6108330078125</v>
      </c>
      <c r="L41" s="82">
        <v>9.1017666015625007</v>
      </c>
      <c r="M41" s="82">
        <v>8.0861958007812493</v>
      </c>
      <c r="N41" s="82">
        <v>6.5632792968749998</v>
      </c>
      <c r="O41" s="82">
        <v>3.3111130371093749</v>
      </c>
      <c r="P41" s="82">
        <v>5.4160161132812501</v>
      </c>
      <c r="Q41" s="82">
        <v>6.1539355468750001</v>
      </c>
      <c r="R41" s="82">
        <v>6.2082895507812497</v>
      </c>
      <c r="S41" s="82">
        <v>6.2660898437499997</v>
      </c>
      <c r="T41" s="82">
        <v>6.4217583007812502</v>
      </c>
      <c r="U41" s="82">
        <v>6.5363300781250002</v>
      </c>
      <c r="V41" s="82">
        <v>6.5623125</v>
      </c>
      <c r="W41" s="82">
        <v>6.4037241210937497</v>
      </c>
      <c r="X41" s="82">
        <v>5.9643432617187502</v>
      </c>
      <c r="Y41" s="82">
        <v>5.1003383789062502</v>
      </c>
      <c r="Z41" s="82">
        <v>6.8622036132812498</v>
      </c>
      <c r="AA41" s="82">
        <v>5.5023408203124999</v>
      </c>
      <c r="AB41" s="82">
        <v>7.3437841796874999</v>
      </c>
    </row>
    <row r="42" spans="1:28" x14ac:dyDescent="0.25">
      <c r="A42" s="34" t="s">
        <v>374</v>
      </c>
      <c r="B42" s="152" t="s">
        <v>375</v>
      </c>
      <c r="C42" s="82">
        <v>1.9154130859375</v>
      </c>
      <c r="D42" s="82">
        <v>2.266170166015625</v>
      </c>
      <c r="E42" s="82">
        <v>2.4336511230468751</v>
      </c>
      <c r="F42" s="82">
        <v>2.3193608398437502</v>
      </c>
      <c r="G42" s="82">
        <v>2.2255651855468752</v>
      </c>
      <c r="H42" s="82">
        <v>3.0758315429687499</v>
      </c>
      <c r="I42" s="82">
        <v>2.8231970214843751</v>
      </c>
      <c r="J42" s="82">
        <v>2.7264374999999998</v>
      </c>
      <c r="K42" s="82">
        <v>2.1706054687499998</v>
      </c>
      <c r="L42" s="82">
        <v>1.997232666015625</v>
      </c>
      <c r="M42" s="82">
        <v>1.8713305664062501</v>
      </c>
      <c r="N42" s="82">
        <v>2.2364819335937498</v>
      </c>
      <c r="O42" s="82">
        <v>2.3297768554687499</v>
      </c>
      <c r="P42" s="82">
        <v>2.2509970703125002</v>
      </c>
      <c r="Q42" s="82">
        <v>2.2147834472656251</v>
      </c>
      <c r="R42" s="82">
        <v>2.3592800292968752</v>
      </c>
      <c r="S42" s="82">
        <v>1.9782666015624999</v>
      </c>
      <c r="T42" s="82">
        <v>2.2154340820312499</v>
      </c>
      <c r="U42" s="82">
        <v>2.3595290527343749</v>
      </c>
      <c r="V42" s="82">
        <v>2.6940183105468751</v>
      </c>
      <c r="W42" s="82">
        <v>3.056474853515625</v>
      </c>
      <c r="X42" s="82">
        <v>3.346380859375</v>
      </c>
      <c r="Y42" s="82">
        <v>3.079164794921875</v>
      </c>
      <c r="Z42" s="82">
        <v>2.5782651367187501</v>
      </c>
      <c r="AA42" s="82">
        <v>2.56973681640625</v>
      </c>
      <c r="AB42" s="82">
        <v>3.4922971191406251</v>
      </c>
    </row>
    <row r="43" spans="1:28" x14ac:dyDescent="0.25">
      <c r="A43" s="34" t="s">
        <v>376</v>
      </c>
      <c r="B43" s="152" t="s">
        <v>377</v>
      </c>
      <c r="C43" s="82">
        <v>29.652218749999999</v>
      </c>
      <c r="D43" s="82">
        <v>30.128410156249998</v>
      </c>
      <c r="E43" s="82">
        <v>30.844416015625001</v>
      </c>
      <c r="F43" s="82">
        <v>32.006458984375001</v>
      </c>
      <c r="G43" s="82">
        <v>31.481175781249998</v>
      </c>
      <c r="H43" s="82">
        <v>31.62557421875</v>
      </c>
      <c r="I43" s="82">
        <v>32.655269531249999</v>
      </c>
      <c r="J43" s="82">
        <v>33.786007812500003</v>
      </c>
      <c r="K43" s="82">
        <v>34.819296874999999</v>
      </c>
      <c r="L43" s="82">
        <v>34.217464843750001</v>
      </c>
      <c r="M43" s="82">
        <v>33.386484375000002</v>
      </c>
      <c r="N43" s="82">
        <v>34.338253906250003</v>
      </c>
      <c r="O43" s="82">
        <v>34.772171874999998</v>
      </c>
      <c r="P43" s="82">
        <v>35.919695312499996</v>
      </c>
      <c r="Q43" s="82">
        <v>36.148105468750003</v>
      </c>
      <c r="R43" s="82">
        <v>37.582847656250003</v>
      </c>
      <c r="S43" s="82">
        <v>40.967242187499998</v>
      </c>
      <c r="T43" s="82">
        <v>42.857566406250001</v>
      </c>
      <c r="U43" s="82">
        <v>44.574730468749998</v>
      </c>
      <c r="V43" s="82">
        <v>45.540960937500003</v>
      </c>
      <c r="W43" s="82">
        <v>48.404031250000003</v>
      </c>
      <c r="X43" s="82">
        <v>48.717683593750003</v>
      </c>
      <c r="Y43" s="82">
        <v>47.273000000000003</v>
      </c>
      <c r="Z43" s="82">
        <v>50.454999999999998</v>
      </c>
      <c r="AA43" s="82">
        <v>51.722999999999999</v>
      </c>
      <c r="AB43" s="82">
        <v>54.819000000000003</v>
      </c>
    </row>
    <row r="44" spans="1:28" x14ac:dyDescent="0.25">
      <c r="A44" s="34" t="s">
        <v>378</v>
      </c>
      <c r="B44" s="152" t="s">
        <v>379</v>
      </c>
      <c r="C44" s="82">
        <v>5.3715249023437499</v>
      </c>
      <c r="D44" s="82">
        <v>5.3397978515625004</v>
      </c>
      <c r="E44" s="82">
        <v>6.1360805664062497</v>
      </c>
      <c r="F44" s="82">
        <v>5.9761484375</v>
      </c>
      <c r="G44" s="82">
        <v>6.2207158203124999</v>
      </c>
      <c r="H44" s="82">
        <v>5.8955317382812504</v>
      </c>
      <c r="I44" s="82">
        <v>6.1287871093749997</v>
      </c>
      <c r="J44" s="82">
        <v>6.1077753906250001</v>
      </c>
      <c r="K44" s="82">
        <v>6.2712832031249999</v>
      </c>
      <c r="L44" s="82">
        <v>6.3940415039062497</v>
      </c>
      <c r="M44" s="82">
        <v>6.7028652343750004</v>
      </c>
      <c r="N44" s="82">
        <v>6.4792451171875003</v>
      </c>
      <c r="O44" s="82">
        <v>6.5734267578125003</v>
      </c>
      <c r="P44" s="82">
        <v>6.2982080078124998</v>
      </c>
      <c r="Q44" s="82">
        <v>6.5520498046875</v>
      </c>
      <c r="R44" s="82">
        <v>6.5148383789062496</v>
      </c>
      <c r="S44" s="82">
        <v>7.3118906250000002</v>
      </c>
      <c r="T44" s="82">
        <v>6.8923818359375</v>
      </c>
      <c r="U44" s="82">
        <v>7.0010698242187503</v>
      </c>
      <c r="V44" s="82">
        <v>7.3502045898437496</v>
      </c>
      <c r="W44" s="82">
        <v>8.1108935546875003</v>
      </c>
      <c r="X44" s="82">
        <v>10.606745117187501</v>
      </c>
      <c r="Y44" s="82">
        <v>7.9879755859374999</v>
      </c>
      <c r="Z44" s="82">
        <v>8.4711650390625</v>
      </c>
      <c r="AA44" s="82">
        <v>9.1605771484375005</v>
      </c>
      <c r="AB44" s="82">
        <v>9.6603759765625004</v>
      </c>
    </row>
    <row r="45" spans="1:28" x14ac:dyDescent="0.25">
      <c r="A45" s="34" t="s">
        <v>380</v>
      </c>
      <c r="B45" s="152" t="s">
        <v>381</v>
      </c>
      <c r="C45" s="82">
        <v>3.7371113281250001</v>
      </c>
      <c r="D45" s="82">
        <v>3.8675366210937501</v>
      </c>
      <c r="E45" s="82">
        <v>4.1343818359375</v>
      </c>
      <c r="F45" s="82">
        <v>4.3548549804687502</v>
      </c>
      <c r="G45" s="82">
        <v>4.3946547851562503</v>
      </c>
      <c r="H45" s="82">
        <v>4.2776811523437503</v>
      </c>
      <c r="I45" s="82">
        <v>4.8912353515625</v>
      </c>
      <c r="J45" s="82">
        <v>5.0153706054687497</v>
      </c>
      <c r="K45" s="82">
        <v>5.7169672851562501</v>
      </c>
      <c r="L45" s="82">
        <v>6.115421875</v>
      </c>
      <c r="M45" s="82">
        <v>6.2943730468750001</v>
      </c>
      <c r="N45" s="82">
        <v>6.4233740234374999</v>
      </c>
      <c r="O45" s="82">
        <v>6.8110009765625001</v>
      </c>
      <c r="P45" s="82">
        <v>7.3433291015625004</v>
      </c>
      <c r="Q45" s="82">
        <v>8.5727216796875005</v>
      </c>
      <c r="R45" s="82">
        <v>9.5906904296875002</v>
      </c>
      <c r="S45" s="82">
        <v>10.549337890625001</v>
      </c>
      <c r="T45" s="82">
        <v>11.245173828125001</v>
      </c>
      <c r="U45" s="82">
        <v>11.69587109375</v>
      </c>
      <c r="V45" s="82">
        <v>12.04945703125</v>
      </c>
      <c r="W45" s="82">
        <v>12.49598828125</v>
      </c>
      <c r="X45" s="82">
        <v>12.158618164062499</v>
      </c>
      <c r="Y45" s="82">
        <v>11.6906640625</v>
      </c>
      <c r="Z45" s="82">
        <v>12.752464843749999</v>
      </c>
      <c r="AA45" s="82">
        <v>13.617749999999999</v>
      </c>
      <c r="AB45" s="82">
        <v>14.3714609375</v>
      </c>
    </row>
    <row r="46" spans="1:28" x14ac:dyDescent="0.25">
      <c r="A46" s="151" t="s">
        <v>382</v>
      </c>
      <c r="B46" s="152" t="s">
        <v>383</v>
      </c>
      <c r="C46" s="82">
        <v>0.30420800781250001</v>
      </c>
      <c r="D46" s="82">
        <v>0.31631600952148436</v>
      </c>
      <c r="E46" s="82">
        <v>0.37752801513671874</v>
      </c>
      <c r="F46" s="82">
        <v>0.43603399658203124</v>
      </c>
      <c r="G46" s="82">
        <v>0.50409799194335936</v>
      </c>
      <c r="H46" s="82">
        <v>0.57017797851562502</v>
      </c>
      <c r="I46" s="82">
        <v>0.55183001708984381</v>
      </c>
      <c r="J46" s="82">
        <v>0.61779101562500005</v>
      </c>
      <c r="K46" s="82">
        <v>0.66645098876953124</v>
      </c>
      <c r="L46" s="82">
        <v>0.74995697021484375</v>
      </c>
      <c r="M46" s="82">
        <v>0.80370599365234374</v>
      </c>
      <c r="N46" s="82">
        <v>0.90964099121093756</v>
      </c>
      <c r="O46" s="82">
        <v>0.97592999267578129</v>
      </c>
      <c r="P46" s="82">
        <v>0.94831201171875001</v>
      </c>
      <c r="Q46" s="82">
        <v>0.96272900390625005</v>
      </c>
      <c r="R46" s="82">
        <v>0.99531097412109371</v>
      </c>
      <c r="S46" s="82">
        <v>1.0773089599609376</v>
      </c>
      <c r="T46" s="82">
        <v>1.0367030029296875</v>
      </c>
      <c r="U46" s="82">
        <v>1.0455119628906251</v>
      </c>
      <c r="V46" s="82">
        <v>1.0555460205078124</v>
      </c>
      <c r="W46" s="82">
        <v>1.0598349609375</v>
      </c>
      <c r="X46" s="82">
        <v>1.0299941406249999</v>
      </c>
      <c r="Y46" s="82">
        <v>1.0649255371093751</v>
      </c>
      <c r="Z46" s="82">
        <v>1.054587158203125</v>
      </c>
      <c r="AA46" s="82">
        <v>1.1322941894531251</v>
      </c>
      <c r="AB46" s="82">
        <v>1.1750581054687499</v>
      </c>
    </row>
    <row r="47" spans="1:28" x14ac:dyDescent="0.25">
      <c r="A47" s="34" t="s">
        <v>384</v>
      </c>
      <c r="B47" s="152" t="s">
        <v>385</v>
      </c>
      <c r="C47" s="82">
        <v>1.9482366943359375</v>
      </c>
      <c r="D47" s="82">
        <v>2.0470434570312501</v>
      </c>
      <c r="E47" s="82">
        <v>2.1557019042968748</v>
      </c>
      <c r="F47" s="82">
        <v>2.2557824707031249</v>
      </c>
      <c r="G47" s="82">
        <v>2.0564963378906249</v>
      </c>
      <c r="H47" s="82">
        <v>1.9623420410156249</v>
      </c>
      <c r="I47" s="82">
        <v>2.0982539062500001</v>
      </c>
      <c r="J47" s="82">
        <v>2.2505981445312502</v>
      </c>
      <c r="K47" s="82">
        <v>2.3409218749999998</v>
      </c>
      <c r="L47" s="82">
        <v>2.3841103515625002</v>
      </c>
      <c r="M47" s="82">
        <v>2.247100830078125</v>
      </c>
      <c r="N47" s="82">
        <v>2.2740158691406251</v>
      </c>
      <c r="O47" s="82">
        <v>2.4011337890625</v>
      </c>
      <c r="P47" s="82">
        <v>2.4684877929687499</v>
      </c>
      <c r="Q47" s="82">
        <v>2.5209765625</v>
      </c>
      <c r="R47" s="82">
        <v>2.7073115234374998</v>
      </c>
      <c r="S47" s="82">
        <v>3.0325051269531249</v>
      </c>
      <c r="T47" s="82">
        <v>3.3196284179687501</v>
      </c>
      <c r="U47" s="82">
        <v>3.7172705078125001</v>
      </c>
      <c r="V47" s="82">
        <v>3.8381843261718749</v>
      </c>
      <c r="W47" s="82">
        <v>4.0867353515625</v>
      </c>
      <c r="X47" s="82">
        <v>4.0667697753906253</v>
      </c>
      <c r="Y47" s="82">
        <v>4.4294497070312504</v>
      </c>
      <c r="Z47" s="82">
        <v>4.6061523437499998</v>
      </c>
      <c r="AA47" s="82">
        <v>4.8107670898437496</v>
      </c>
      <c r="AB47" s="82">
        <v>4.8120932617187497</v>
      </c>
    </row>
    <row r="48" spans="1:28" x14ac:dyDescent="0.25">
      <c r="A48" s="34" t="s">
        <v>386</v>
      </c>
      <c r="B48" s="152" t="s">
        <v>387</v>
      </c>
      <c r="C48" s="82">
        <v>10.3626171875</v>
      </c>
      <c r="D48" s="82">
        <v>11.16009765625</v>
      </c>
      <c r="E48" s="82">
        <v>11.207896484375</v>
      </c>
      <c r="F48" s="82">
        <v>11.555052734375</v>
      </c>
      <c r="G48" s="82">
        <v>15.8880068359375</v>
      </c>
      <c r="H48" s="82">
        <v>21.30548828125</v>
      </c>
      <c r="I48" s="82">
        <v>23.26021875</v>
      </c>
      <c r="J48" s="82">
        <v>22.332615234375002</v>
      </c>
      <c r="K48" s="82">
        <v>21.827300781249999</v>
      </c>
      <c r="L48" s="82">
        <v>21.38403515625</v>
      </c>
      <c r="M48" s="82">
        <v>20.3530078125</v>
      </c>
      <c r="N48" s="82">
        <v>20.439357421874998</v>
      </c>
      <c r="O48" s="82">
        <v>20.348957031249999</v>
      </c>
      <c r="P48" s="82">
        <v>20.930375000000002</v>
      </c>
      <c r="Q48" s="82">
        <v>21.411158203125002</v>
      </c>
      <c r="R48" s="82">
        <v>23.221888671875</v>
      </c>
      <c r="S48" s="82">
        <v>24.891869140625001</v>
      </c>
      <c r="T48" s="82">
        <v>25.969228515625002</v>
      </c>
      <c r="U48" s="82">
        <v>26.494609375</v>
      </c>
      <c r="V48" s="82">
        <v>26.468505859375</v>
      </c>
      <c r="W48" s="82">
        <v>27.067607421875</v>
      </c>
      <c r="X48" s="82">
        <v>27.143697265625001</v>
      </c>
      <c r="Y48" s="82">
        <v>27.503845703124998</v>
      </c>
      <c r="Z48" s="82">
        <v>29.120591796875001</v>
      </c>
      <c r="AA48" s="82">
        <v>31.182646484374999</v>
      </c>
      <c r="AB48" s="82">
        <v>31.877367187499999</v>
      </c>
    </row>
    <row r="49" spans="1:28" ht="13" x14ac:dyDescent="0.3">
      <c r="A49" s="76"/>
      <c r="B49" s="75" t="s">
        <v>362</v>
      </c>
      <c r="C49" s="82">
        <v>-4.3832456054687503</v>
      </c>
      <c r="D49" s="82">
        <v>-4.4182973632812503</v>
      </c>
      <c r="E49" s="82">
        <v>-3.5655898437500002</v>
      </c>
      <c r="F49" s="82">
        <v>-4.0235307617187503</v>
      </c>
      <c r="G49" s="82">
        <v>-3.8685844726562499</v>
      </c>
      <c r="H49" s="82">
        <v>-3.9199956054687499</v>
      </c>
      <c r="I49" s="82">
        <v>-4.7383964843750004</v>
      </c>
      <c r="J49" s="82">
        <v>-5.6142451171875001</v>
      </c>
      <c r="K49" s="82">
        <v>-5.3961245117187504</v>
      </c>
      <c r="L49" s="82">
        <v>-4.7012773437500002</v>
      </c>
      <c r="M49" s="82">
        <v>-4.1608950195312504</v>
      </c>
      <c r="N49" s="82">
        <v>-4.2216118164062504</v>
      </c>
      <c r="O49" s="82">
        <v>-2.99229443359375</v>
      </c>
      <c r="P49" s="82">
        <v>-3.5479375000000002</v>
      </c>
      <c r="Q49" s="82">
        <v>-4.01256884765625</v>
      </c>
      <c r="R49" s="82">
        <v>-3.8488349609374999</v>
      </c>
      <c r="S49" s="82">
        <v>-3.662261962890625</v>
      </c>
      <c r="T49" s="82">
        <v>-3.9666889648437502</v>
      </c>
      <c r="U49" s="82">
        <v>-4.4053271484375003</v>
      </c>
      <c r="V49" s="82">
        <v>-4.3461640624999998</v>
      </c>
      <c r="W49" s="82">
        <v>-4.5412387695312502</v>
      </c>
      <c r="X49" s="82">
        <v>-4.5424677734375001</v>
      </c>
      <c r="Y49" s="82">
        <v>-4.2937895507812502</v>
      </c>
      <c r="Z49" s="82">
        <v>-4.6384125976562496</v>
      </c>
      <c r="AA49" s="82">
        <v>-4.2394379882812503</v>
      </c>
      <c r="AB49" s="82">
        <v>-5.8225854492187503</v>
      </c>
    </row>
    <row r="50" spans="1:28" ht="13" x14ac:dyDescent="0.3">
      <c r="A50" s="76"/>
      <c r="B50" s="77" t="s">
        <v>363</v>
      </c>
      <c r="C50" s="83">
        <v>136.79374999999999</v>
      </c>
      <c r="D50" s="83">
        <v>145.916578125</v>
      </c>
      <c r="E50" s="83">
        <v>149.53051562499999</v>
      </c>
      <c r="F50" s="83">
        <v>141.33971875</v>
      </c>
      <c r="G50" s="83">
        <v>150.30868749999999</v>
      </c>
      <c r="H50" s="83">
        <v>166.97160937500001</v>
      </c>
      <c r="I50" s="83">
        <v>173.02087499999999</v>
      </c>
      <c r="J50" s="83">
        <v>177.99059374999999</v>
      </c>
      <c r="K50" s="83">
        <v>179.80910937499999</v>
      </c>
      <c r="L50" s="83">
        <v>168.06753125</v>
      </c>
      <c r="M50" s="83">
        <v>166.911546875</v>
      </c>
      <c r="N50" s="83">
        <v>175.220703125</v>
      </c>
      <c r="O50" s="83">
        <v>190.58906250000001</v>
      </c>
      <c r="P50" s="83">
        <v>201.24870312499999</v>
      </c>
      <c r="Q50" s="83">
        <v>216.81646875000001</v>
      </c>
      <c r="R50" s="83">
        <v>252.51314062500001</v>
      </c>
      <c r="S50" s="83">
        <v>271.84018750000001</v>
      </c>
      <c r="T50" s="83">
        <v>256.05254687500002</v>
      </c>
      <c r="U50" s="83">
        <v>256.721546875</v>
      </c>
      <c r="V50" s="83">
        <v>252.742171875</v>
      </c>
      <c r="W50" s="83">
        <v>235.38173437500001</v>
      </c>
      <c r="X50" s="83">
        <v>212.29400000000001</v>
      </c>
      <c r="Y50" s="83">
        <v>221.86518749999999</v>
      </c>
      <c r="Z50" s="83">
        <v>238.48765624999999</v>
      </c>
      <c r="AA50" s="83">
        <v>280.78721875000002</v>
      </c>
      <c r="AB50" s="83">
        <v>301.69262500000002</v>
      </c>
    </row>
    <row r="51" spans="1:28" ht="13" x14ac:dyDescent="0.3">
      <c r="A51" s="76"/>
      <c r="B51" s="75" t="s">
        <v>364</v>
      </c>
      <c r="C51" s="82">
        <v>14.162776367187501</v>
      </c>
      <c r="D51" s="82">
        <v>14.192457031249999</v>
      </c>
      <c r="E51" s="82">
        <v>13.160527343749999</v>
      </c>
      <c r="F51" s="82">
        <v>13.284766601562501</v>
      </c>
      <c r="G51" s="82">
        <v>16.101747070312499</v>
      </c>
      <c r="H51" s="82">
        <v>19.07980078125</v>
      </c>
      <c r="I51" s="82">
        <v>17.757044921875</v>
      </c>
      <c r="J51" s="82">
        <v>18.167886718750001</v>
      </c>
      <c r="K51" s="82">
        <v>19.964714843749999</v>
      </c>
      <c r="L51" s="82">
        <v>17.801263671874999</v>
      </c>
      <c r="M51" s="82">
        <v>18.100568359375</v>
      </c>
      <c r="N51" s="82">
        <v>19.994982421875001</v>
      </c>
      <c r="O51" s="82">
        <v>24.33959765625</v>
      </c>
      <c r="P51" s="82">
        <v>25.35564453125</v>
      </c>
      <c r="Q51" s="82">
        <v>29.032853515625</v>
      </c>
      <c r="R51" s="82">
        <v>34.234441406249999</v>
      </c>
      <c r="S51" s="82">
        <v>35.329976562500001</v>
      </c>
      <c r="T51" s="82">
        <v>33.975683593749999</v>
      </c>
      <c r="U51" s="82">
        <v>33.246828125</v>
      </c>
      <c r="V51" s="82">
        <v>30.428564453124999</v>
      </c>
      <c r="W51" s="82">
        <v>25.749935546875001</v>
      </c>
      <c r="X51" s="82">
        <v>23.899328125</v>
      </c>
      <c r="Y51" s="82">
        <v>28.219124999999998</v>
      </c>
      <c r="Z51" s="82">
        <v>36.81546484375</v>
      </c>
      <c r="AA51" s="82">
        <v>39.881761718749999</v>
      </c>
      <c r="AB51" s="82">
        <v>51.767734375000003</v>
      </c>
    </row>
    <row r="52" spans="1:28" ht="13" x14ac:dyDescent="0.3">
      <c r="A52" s="76"/>
      <c r="B52" s="75" t="s">
        <v>365</v>
      </c>
      <c r="C52" s="483">
        <v>-1.4039880371093749</v>
      </c>
      <c r="D52" s="483">
        <v>-0.66156097412109371</v>
      </c>
      <c r="E52" s="483">
        <v>-3.0940000534057616E-2</v>
      </c>
      <c r="F52" s="483">
        <v>-5.6500000000000002E-2</v>
      </c>
      <c r="G52" s="483">
        <v>-4.6277000427246091E-2</v>
      </c>
      <c r="H52" s="483">
        <v>-0.39270901489257815</v>
      </c>
      <c r="I52" s="483">
        <v>0</v>
      </c>
      <c r="J52" s="483">
        <v>-0.14524000549316407</v>
      </c>
      <c r="K52" s="483">
        <v>-0.72611199951171879</v>
      </c>
      <c r="L52" s="483">
        <v>-1.8184090576171874</v>
      </c>
      <c r="M52" s="483">
        <v>-0.71941802978515623</v>
      </c>
      <c r="N52" s="483">
        <v>-5.1789001464843748E-2</v>
      </c>
      <c r="O52" s="483">
        <v>0</v>
      </c>
      <c r="P52" s="483">
        <v>-0.34525799560546877</v>
      </c>
      <c r="Q52" s="483">
        <v>-0.4119320068359375</v>
      </c>
      <c r="R52" s="483">
        <v>-3.5219370117187498</v>
      </c>
      <c r="S52" s="483">
        <v>-3.8423491210937502</v>
      </c>
      <c r="T52" s="483">
        <v>-4.2000000000000003E-2</v>
      </c>
      <c r="U52" s="483">
        <v>-1.74</v>
      </c>
      <c r="V52" s="483">
        <v>-1.217112060546875</v>
      </c>
      <c r="W52" s="483">
        <v>-2.145</v>
      </c>
      <c r="X52" s="483">
        <v>-0.25462738037109373</v>
      </c>
      <c r="Y52" s="483">
        <v>-2.6084699707031249</v>
      </c>
      <c r="Z52" s="483">
        <v>-0.34797302246093748</v>
      </c>
      <c r="AA52" s="483">
        <v>-2.7340517578124999</v>
      </c>
      <c r="AB52" s="483">
        <v>-1.7832935791015625</v>
      </c>
    </row>
    <row r="53" spans="1:28" ht="20.25" customHeight="1" x14ac:dyDescent="0.25">
      <c r="A53" s="812"/>
      <c r="B53" s="428" t="s">
        <v>366</v>
      </c>
      <c r="C53" s="813">
        <v>149.55254687499999</v>
      </c>
      <c r="D53" s="813">
        <v>159.44746875000001</v>
      </c>
      <c r="E53" s="813">
        <v>162.66010937499999</v>
      </c>
      <c r="F53" s="813">
        <v>154.56798437500001</v>
      </c>
      <c r="G53" s="813">
        <v>166.36415625000001</v>
      </c>
      <c r="H53" s="813">
        <v>185.65870312499999</v>
      </c>
      <c r="I53" s="813">
        <v>190.777921875</v>
      </c>
      <c r="J53" s="813">
        <v>196.013234375</v>
      </c>
      <c r="K53" s="813">
        <v>199.04771875</v>
      </c>
      <c r="L53" s="813">
        <v>184.05039062500001</v>
      </c>
      <c r="M53" s="813">
        <v>184.292703125</v>
      </c>
      <c r="N53" s="813">
        <v>195.16389062499999</v>
      </c>
      <c r="O53" s="813">
        <v>214.92865624999999</v>
      </c>
      <c r="P53" s="813">
        <v>226.259078125</v>
      </c>
      <c r="Q53" s="813">
        <v>245.43739062500001</v>
      </c>
      <c r="R53" s="813">
        <v>283.22562499999998</v>
      </c>
      <c r="S53" s="813">
        <v>303.32781249999999</v>
      </c>
      <c r="T53" s="813">
        <v>289.98621874999998</v>
      </c>
      <c r="U53" s="813">
        <v>288.22837500000003</v>
      </c>
      <c r="V53" s="813">
        <v>281.95362499999999</v>
      </c>
      <c r="W53" s="813">
        <v>258.98667187500001</v>
      </c>
      <c r="X53" s="813">
        <v>235.93870312499999</v>
      </c>
      <c r="Y53" s="813">
        <v>247.47584375</v>
      </c>
      <c r="Z53" s="813">
        <v>274.95515625000002</v>
      </c>
      <c r="AA53" s="813">
        <v>317.93493749999999</v>
      </c>
      <c r="AB53" s="813">
        <v>351.67706249999998</v>
      </c>
    </row>
    <row r="54" spans="1:28" s="14" customFormat="1" ht="40.4" customHeight="1" x14ac:dyDescent="0.25">
      <c r="A54" s="84"/>
      <c r="B54"/>
      <c r="C54"/>
      <c r="D54"/>
      <c r="E54"/>
      <c r="F54"/>
      <c r="G54"/>
      <c r="H54"/>
      <c r="I54"/>
      <c r="J54"/>
      <c r="K54"/>
      <c r="L54"/>
      <c r="M54"/>
      <c r="N54"/>
      <c r="O54"/>
      <c r="P54"/>
      <c r="Q54"/>
      <c r="R54"/>
      <c r="S54"/>
      <c r="T54"/>
      <c r="U54"/>
      <c r="V54"/>
      <c r="W54"/>
      <c r="X54"/>
      <c r="Y54"/>
      <c r="Z54"/>
      <c r="AA54"/>
      <c r="AB54"/>
    </row>
    <row r="55" spans="1:28" s="14" customFormat="1" ht="25.4" customHeight="1" x14ac:dyDescent="0.25">
      <c r="A55" s="39" t="str">
        <f>Index!A19</f>
        <v>Table 2l     Palau share of GDP(P) production by institutional sector, current prices, FY2000-FY2025</v>
      </c>
    </row>
    <row r="56" spans="1:28" s="53" customFormat="1" ht="20.25" customHeight="1" x14ac:dyDescent="0.25">
      <c r="A56" s="32"/>
      <c r="B56" s="52"/>
      <c r="C56" s="24" t="str">
        <f t="shared" ref="C56:X56" si="17">C2</f>
        <v>FY00</v>
      </c>
      <c r="D56" s="24" t="str">
        <f t="shared" si="17"/>
        <v>FY01</v>
      </c>
      <c r="E56" s="24" t="str">
        <f t="shared" si="17"/>
        <v>FY02</v>
      </c>
      <c r="F56" s="24" t="str">
        <f t="shared" si="17"/>
        <v>FY03</v>
      </c>
      <c r="G56" s="24" t="str">
        <f t="shared" si="17"/>
        <v>FY04</v>
      </c>
      <c r="H56" s="24" t="str">
        <f t="shared" si="17"/>
        <v>FY05</v>
      </c>
      <c r="I56" s="24" t="str">
        <f t="shared" si="17"/>
        <v>FY06</v>
      </c>
      <c r="J56" s="24" t="str">
        <f t="shared" si="17"/>
        <v>FY07</v>
      </c>
      <c r="K56" s="24" t="str">
        <f t="shared" si="17"/>
        <v>FY08</v>
      </c>
      <c r="L56" s="24" t="str">
        <f t="shared" si="17"/>
        <v>FY09</v>
      </c>
      <c r="M56" s="24" t="str">
        <f t="shared" si="17"/>
        <v>FY10</v>
      </c>
      <c r="N56" s="24" t="str">
        <f t="shared" si="17"/>
        <v>FY11</v>
      </c>
      <c r="O56" s="24" t="str">
        <f t="shared" si="17"/>
        <v>FY12</v>
      </c>
      <c r="P56" s="24" t="str">
        <f t="shared" si="17"/>
        <v>FY13</v>
      </c>
      <c r="Q56" s="24" t="str">
        <f t="shared" si="17"/>
        <v>FY14</v>
      </c>
      <c r="R56" s="24" t="str">
        <f t="shared" si="17"/>
        <v>FY15</v>
      </c>
      <c r="S56" s="24" t="str">
        <f t="shared" si="17"/>
        <v>FY16</v>
      </c>
      <c r="T56" s="24" t="str">
        <f t="shared" si="17"/>
        <v>FY17</v>
      </c>
      <c r="U56" s="24" t="str">
        <f t="shared" si="17"/>
        <v>FY18</v>
      </c>
      <c r="V56" s="24" t="str">
        <f t="shared" si="17"/>
        <v>FY19</v>
      </c>
      <c r="W56" s="24" t="str">
        <f t="shared" si="17"/>
        <v>FY20</v>
      </c>
      <c r="X56" s="24" t="str">
        <f t="shared" si="17"/>
        <v>FY21</v>
      </c>
      <c r="Y56" s="24" t="s">
        <v>4403</v>
      </c>
      <c r="Z56" s="24" t="s">
        <v>4404</v>
      </c>
      <c r="AA56" s="24" t="s">
        <v>4406</v>
      </c>
      <c r="AB56" s="24" t="s">
        <v>4407</v>
      </c>
    </row>
    <row r="57" spans="1:28" s="23" customFormat="1" ht="20.25" customHeight="1" x14ac:dyDescent="0.25">
      <c r="A57" s="34">
        <v>1.1000000000000001</v>
      </c>
      <c r="B57" s="152" t="s">
        <v>370</v>
      </c>
      <c r="C57" s="61">
        <f t="shared" ref="C57:T57" si="18">C39/C$53</f>
        <v>0.44873264131764729</v>
      </c>
      <c r="D57" s="61">
        <f t="shared" si="18"/>
        <v>0.47410540187706796</v>
      </c>
      <c r="E57" s="61">
        <f t="shared" si="18"/>
        <v>0.48664613817520375</v>
      </c>
      <c r="F57" s="61">
        <f t="shared" si="18"/>
        <v>0.44961465681919294</v>
      </c>
      <c r="G57" s="61">
        <f t="shared" si="18"/>
        <v>0.44472822514915977</v>
      </c>
      <c r="H57" s="61">
        <f t="shared" si="18"/>
        <v>0.45536142974714111</v>
      </c>
      <c r="I57" s="61">
        <f t="shared" si="18"/>
        <v>0.44384771003785733</v>
      </c>
      <c r="J57" s="61">
        <f t="shared" si="18"/>
        <v>0.44452419387817166</v>
      </c>
      <c r="K57" s="61">
        <f t="shared" si="18"/>
        <v>0.44324115432747202</v>
      </c>
      <c r="L57" s="61">
        <f t="shared" si="18"/>
        <v>0.41643066500554998</v>
      </c>
      <c r="M57" s="61">
        <f t="shared" si="18"/>
        <v>0.41447953929944836</v>
      </c>
      <c r="N57" s="61">
        <f t="shared" si="18"/>
        <v>0.44221086940631393</v>
      </c>
      <c r="O57" s="61">
        <f t="shared" si="18"/>
        <v>0.45393493218752679</v>
      </c>
      <c r="P57" s="61">
        <f t="shared" si="18"/>
        <v>0.4475574564307882</v>
      </c>
      <c r="Q57" s="61">
        <f t="shared" si="18"/>
        <v>0.45463717102496798</v>
      </c>
      <c r="R57" s="61">
        <f t="shared" si="18"/>
        <v>0.48326963264711664</v>
      </c>
      <c r="S57" s="61">
        <f t="shared" si="18"/>
        <v>0.47572423193141911</v>
      </c>
      <c r="T57" s="61">
        <f t="shared" si="18"/>
        <v>0.46607737501318763</v>
      </c>
      <c r="U57" s="61">
        <f t="shared" ref="U57:V57" si="19">U39/U$53</f>
        <v>0.46004063834797659</v>
      </c>
      <c r="V57" s="61">
        <f t="shared" si="19"/>
        <v>0.45726909766632723</v>
      </c>
      <c r="W57" s="61">
        <f t="shared" ref="W57:X57" si="20">W39/W$53</f>
        <v>0.40937820943609127</v>
      </c>
      <c r="X57" s="61">
        <f t="shared" si="20"/>
        <v>0.37855363254107915</v>
      </c>
      <c r="Y57" s="61">
        <f t="shared" ref="Y57:Z57" si="21">Y39/Y$53</f>
        <v>0.40063259962114989</v>
      </c>
      <c r="Z57" s="61">
        <f t="shared" si="21"/>
        <v>0.39190359450660417</v>
      </c>
      <c r="AA57" s="61">
        <f t="shared" ref="AA57:AB57" si="22">AA39/AA$53</f>
        <v>0.42714129404227558</v>
      </c>
      <c r="AB57" s="61">
        <f t="shared" si="22"/>
        <v>0.42015504103285101</v>
      </c>
    </row>
    <row r="58" spans="1:28" x14ac:dyDescent="0.25">
      <c r="A58" s="34">
        <v>1.2</v>
      </c>
      <c r="B58" s="152" t="s">
        <v>371</v>
      </c>
      <c r="C58" s="61">
        <f t="shared" ref="C58:T58" si="23">C40/C$53</f>
        <v>6.9831466270791329E-2</v>
      </c>
      <c r="D58" s="61">
        <f t="shared" si="23"/>
        <v>6.1453943785169045E-2</v>
      </c>
      <c r="E58" s="61">
        <f t="shared" si="23"/>
        <v>5.7668780577444519E-2</v>
      </c>
      <c r="F58" s="61">
        <f t="shared" si="23"/>
        <v>5.7613465696880348E-2</v>
      </c>
      <c r="G58" s="61">
        <f t="shared" si="23"/>
        <v>5.8774480136102036E-2</v>
      </c>
      <c r="H58" s="61">
        <f t="shared" si="23"/>
        <v>5.1018472487781477E-2</v>
      </c>
      <c r="I58" s="61">
        <f t="shared" si="23"/>
        <v>4.4534529963544817E-2</v>
      </c>
      <c r="J58" s="61">
        <f t="shared" si="23"/>
        <v>5.3391195205489551E-2</v>
      </c>
      <c r="K58" s="61">
        <f t="shared" si="23"/>
        <v>5.8053609200494793E-2</v>
      </c>
      <c r="L58" s="61">
        <f t="shared" si="23"/>
        <v>7.4873819160428637E-2</v>
      </c>
      <c r="M58" s="61">
        <f t="shared" si="23"/>
        <v>8.1076580962027703E-2</v>
      </c>
      <c r="N58" s="61">
        <f t="shared" si="23"/>
        <v>6.9044909891037898E-2</v>
      </c>
      <c r="O58" s="61">
        <f t="shared" si="23"/>
        <v>8.6048175579192934E-2</v>
      </c>
      <c r="P58" s="61">
        <f t="shared" si="23"/>
        <v>9.7044845783466838E-2</v>
      </c>
      <c r="Q58" s="61">
        <f t="shared" si="23"/>
        <v>0.10066769828583447</v>
      </c>
      <c r="R58" s="61">
        <f t="shared" si="23"/>
        <v>0.10700715363855232</v>
      </c>
      <c r="S58" s="61">
        <f t="shared" si="23"/>
        <v>0.11580716870877114</v>
      </c>
      <c r="T58" s="61">
        <f t="shared" si="23"/>
        <v>8.5884583793260014E-2</v>
      </c>
      <c r="U58" s="61">
        <f t="shared" ref="U58:V58" si="24">U40/U$53</f>
        <v>8.7101748092983558E-2</v>
      </c>
      <c r="V58" s="61">
        <f t="shared" si="24"/>
        <v>8.0156674147211268E-2</v>
      </c>
      <c r="W58" s="61">
        <f t="shared" ref="W58:X58" si="25">W40/W$53</f>
        <v>8.9634680163017566E-2</v>
      </c>
      <c r="X58" s="61">
        <f t="shared" si="25"/>
        <v>6.140060163269366E-2</v>
      </c>
      <c r="Y58" s="61">
        <f t="shared" ref="Y58:Z58" si="26">Y40/Y$53</f>
        <v>7.6301315456672736E-2</v>
      </c>
      <c r="Z58" s="61">
        <f t="shared" si="26"/>
        <v>7.0810538423026925E-2</v>
      </c>
      <c r="AA58" s="61">
        <f t="shared" ref="AA58:AB58" si="27">AA40/AA$53</f>
        <v>9.2863038359459957E-2</v>
      </c>
      <c r="AB58" s="61">
        <f t="shared" si="27"/>
        <v>9.1575169815773808E-2</v>
      </c>
    </row>
    <row r="59" spans="1:28" s="14" customFormat="1" x14ac:dyDescent="0.25">
      <c r="A59" s="34" t="s">
        <v>372</v>
      </c>
      <c r="B59" s="152" t="s">
        <v>373</v>
      </c>
      <c r="C59" s="61">
        <f t="shared" ref="C59:T59" si="28">C41/C$53</f>
        <v>6.9093333415522956E-2</v>
      </c>
      <c r="D59" s="61">
        <f t="shared" si="28"/>
        <v>6.1562123761764009E-2</v>
      </c>
      <c r="E59" s="61">
        <f t="shared" si="28"/>
        <v>4.468291854650519E-2</v>
      </c>
      <c r="F59" s="61">
        <f t="shared" si="28"/>
        <v>5.213449449478693E-2</v>
      </c>
      <c r="G59" s="61">
        <f t="shared" si="28"/>
        <v>4.5933913940296257E-2</v>
      </c>
      <c r="H59" s="61">
        <f t="shared" si="28"/>
        <v>4.3979351770894799E-2</v>
      </c>
      <c r="I59" s="61">
        <f t="shared" si="28"/>
        <v>6.3832998274253275E-2</v>
      </c>
      <c r="J59" s="61">
        <f t="shared" si="28"/>
        <v>6.7190541462960843E-2</v>
      </c>
      <c r="K59" s="61">
        <f t="shared" si="28"/>
        <v>5.8331906945366586E-2</v>
      </c>
      <c r="L59" s="61">
        <f t="shared" si="28"/>
        <v>4.9452579647642353E-2</v>
      </c>
      <c r="M59" s="61">
        <f t="shared" si="28"/>
        <v>4.3876917879361911E-2</v>
      </c>
      <c r="N59" s="61">
        <f t="shared" si="28"/>
        <v>3.3629578073364461E-2</v>
      </c>
      <c r="O59" s="61">
        <f t="shared" si="28"/>
        <v>1.5405637828293895E-2</v>
      </c>
      <c r="P59" s="61">
        <f t="shared" si="28"/>
        <v>2.3937232300969141E-2</v>
      </c>
      <c r="Q59" s="61">
        <f t="shared" si="28"/>
        <v>2.5073341642054461E-2</v>
      </c>
      <c r="R59" s="61">
        <f t="shared" si="28"/>
        <v>2.191994298108178E-2</v>
      </c>
      <c r="S59" s="61">
        <f t="shared" si="28"/>
        <v>2.0657815028913645E-2</v>
      </c>
      <c r="T59" s="61">
        <f t="shared" si="28"/>
        <v>2.2145046507598045E-2</v>
      </c>
      <c r="U59" s="61">
        <f t="shared" ref="U59:V59" si="29">U41/U$53</f>
        <v>2.2677607914644071E-2</v>
      </c>
      <c r="V59" s="61">
        <f t="shared" si="29"/>
        <v>2.3274439191906117E-2</v>
      </c>
      <c r="W59" s="61">
        <f t="shared" ref="W59:X59" si="30">W41/W$53</f>
        <v>2.4726075958783348E-2</v>
      </c>
      <c r="X59" s="61">
        <f t="shared" si="30"/>
        <v>2.527920677159461E-2</v>
      </c>
      <c r="Y59" s="61">
        <f t="shared" ref="Y59:Z59" si="31">Y41/Y$53</f>
        <v>2.0609439295653478E-2</v>
      </c>
      <c r="Z59" s="61">
        <f t="shared" si="31"/>
        <v>2.4957537464916153E-2</v>
      </c>
      <c r="AA59" s="61">
        <f t="shared" ref="AA59:AB59" si="32">AA41/AA$53</f>
        <v>1.7306499447901979E-2</v>
      </c>
      <c r="AB59" s="61">
        <f t="shared" si="32"/>
        <v>2.0882181304296751E-2</v>
      </c>
    </row>
    <row r="60" spans="1:28" s="14" customFormat="1" x14ac:dyDescent="0.25">
      <c r="A60" s="34" t="s">
        <v>374</v>
      </c>
      <c r="B60" s="152" t="s">
        <v>375</v>
      </c>
      <c r="C60" s="61">
        <f t="shared" ref="C60:T60" si="33">C42/C$53</f>
        <v>1.2807625988064605E-2</v>
      </c>
      <c r="D60" s="61">
        <f t="shared" si="33"/>
        <v>1.4212644351029403E-2</v>
      </c>
      <c r="E60" s="61">
        <f t="shared" si="33"/>
        <v>1.4961573137986064E-2</v>
      </c>
      <c r="F60" s="61">
        <f t="shared" si="33"/>
        <v>1.5005441451683225E-2</v>
      </c>
      <c r="G60" s="61">
        <f t="shared" si="33"/>
        <v>1.3377672424836857E-2</v>
      </c>
      <c r="H60" s="61">
        <f t="shared" si="33"/>
        <v>1.6567128236901769E-2</v>
      </c>
      <c r="I60" s="61">
        <f t="shared" si="33"/>
        <v>1.479834245879965E-2</v>
      </c>
      <c r="J60" s="61">
        <f t="shared" si="33"/>
        <v>1.3909456209390198E-2</v>
      </c>
      <c r="K60" s="61">
        <f t="shared" si="33"/>
        <v>1.090495024198814E-2</v>
      </c>
      <c r="L60" s="61">
        <f t="shared" si="33"/>
        <v>1.0851553529625252E-2</v>
      </c>
      <c r="M60" s="61">
        <f t="shared" si="33"/>
        <v>1.0154121865242732E-2</v>
      </c>
      <c r="N60" s="61">
        <f t="shared" si="33"/>
        <v>1.1459506809541243E-2</v>
      </c>
      <c r="O60" s="61">
        <f t="shared" si="33"/>
        <v>1.0839768396257072E-2</v>
      </c>
      <c r="P60" s="61">
        <f t="shared" si="33"/>
        <v>9.9487591347336146E-3</v>
      </c>
      <c r="Q60" s="61">
        <f t="shared" si="33"/>
        <v>9.0238224975654115E-3</v>
      </c>
      <c r="R60" s="61">
        <f t="shared" si="33"/>
        <v>8.3300373308272356E-3</v>
      </c>
      <c r="S60" s="61">
        <f t="shared" si="33"/>
        <v>6.5218767288690348E-3</v>
      </c>
      <c r="T60" s="61">
        <f t="shared" si="33"/>
        <v>7.6397909237928231E-3</v>
      </c>
      <c r="U60" s="61">
        <f t="shared" ref="U60:V60" si="34">U42/U$53</f>
        <v>8.1863177167562865E-3</v>
      </c>
      <c r="V60" s="61">
        <f t="shared" si="34"/>
        <v>9.5548277151849895E-3</v>
      </c>
      <c r="W60" s="61">
        <f t="shared" ref="W60:X60" si="35">W42/W$53</f>
        <v>1.1801668523663772E-2</v>
      </c>
      <c r="X60" s="61">
        <f t="shared" si="35"/>
        <v>1.4183263767462909E-2</v>
      </c>
      <c r="Y60" s="61">
        <f t="shared" ref="Y60:Z60" si="36">Y42/Y$53</f>
        <v>1.2442284257983766E-2</v>
      </c>
      <c r="Z60" s="61">
        <f t="shared" si="36"/>
        <v>9.3770386847173374E-3</v>
      </c>
      <c r="AA60" s="61">
        <f t="shared" ref="AA60:AB60" si="37">AA42/AA$53</f>
        <v>8.0825870746156995E-3</v>
      </c>
      <c r="AB60" s="61">
        <f t="shared" si="37"/>
        <v>9.9304091495606862E-3</v>
      </c>
    </row>
    <row r="61" spans="1:28" x14ac:dyDescent="0.25">
      <c r="A61" s="34" t="s">
        <v>376</v>
      </c>
      <c r="B61" s="152" t="s">
        <v>377</v>
      </c>
      <c r="C61" s="61">
        <f t="shared" ref="C61:T61" si="38">C43/C$53</f>
        <v>0.19827291055620816</v>
      </c>
      <c r="D61" s="61">
        <f t="shared" si="38"/>
        <v>0.18895508591289567</v>
      </c>
      <c r="E61" s="61">
        <f t="shared" si="38"/>
        <v>0.18962495558462736</v>
      </c>
      <c r="F61" s="61">
        <f t="shared" si="38"/>
        <v>0.2070704299716013</v>
      </c>
      <c r="G61" s="61">
        <f t="shared" si="38"/>
        <v>0.18923051990804057</v>
      </c>
      <c r="H61" s="61">
        <f t="shared" si="38"/>
        <v>0.17034253545042369</v>
      </c>
      <c r="I61" s="61">
        <f t="shared" si="38"/>
        <v>0.17116901793618511</v>
      </c>
      <c r="J61" s="61">
        <f t="shared" si="38"/>
        <v>0.17236595233086544</v>
      </c>
      <c r="K61" s="61">
        <f t="shared" si="38"/>
        <v>0.17492939428626333</v>
      </c>
      <c r="L61" s="61">
        <f t="shared" si="38"/>
        <v>0.18591356816768506</v>
      </c>
      <c r="M61" s="61">
        <f t="shared" si="38"/>
        <v>0.18116009917308007</v>
      </c>
      <c r="N61" s="61">
        <f t="shared" si="38"/>
        <v>0.17594573358977381</v>
      </c>
      <c r="O61" s="61">
        <f t="shared" si="38"/>
        <v>0.16178471722520715</v>
      </c>
      <c r="P61" s="61">
        <f t="shared" si="38"/>
        <v>0.15875471433086832</v>
      </c>
      <c r="Q61" s="61">
        <f t="shared" si="38"/>
        <v>0.14728035274780171</v>
      </c>
      <c r="R61" s="61">
        <f t="shared" si="38"/>
        <v>0.13269578858286571</v>
      </c>
      <c r="S61" s="61">
        <f t="shared" si="38"/>
        <v>0.13505930052985168</v>
      </c>
      <c r="T61" s="61">
        <f t="shared" si="38"/>
        <v>0.1477917350382707</v>
      </c>
      <c r="U61" s="61">
        <f t="shared" ref="U61:V61" si="39">U43/U$53</f>
        <v>0.15465073648196501</v>
      </c>
      <c r="V61" s="61">
        <f t="shared" si="39"/>
        <v>0.16151933119320599</v>
      </c>
      <c r="W61" s="61">
        <f t="shared" ref="W61:X61" si="40">W43/W$53</f>
        <v>0.18689776929278515</v>
      </c>
      <c r="X61" s="61">
        <f t="shared" si="40"/>
        <v>0.20648449342344416</v>
      </c>
      <c r="Y61" s="61">
        <f t="shared" ref="Y61:Z61" si="41">Y43/Y$53</f>
        <v>0.19102066401177795</v>
      </c>
      <c r="Z61" s="61">
        <f t="shared" si="41"/>
        <v>0.18350265071633839</v>
      </c>
      <c r="AA61" s="61">
        <f t="shared" ref="AA61:AB61" si="42">AA43/AA$53</f>
        <v>0.1626842284358887</v>
      </c>
      <c r="AB61" s="61">
        <f t="shared" si="42"/>
        <v>0.15587880429364087</v>
      </c>
    </row>
    <row r="62" spans="1:28" x14ac:dyDescent="0.25">
      <c r="A62" s="34" t="s">
        <v>378</v>
      </c>
      <c r="B62" s="152" t="s">
        <v>379</v>
      </c>
      <c r="C62" s="61">
        <f t="shared" ref="C62:T62" si="43">C44/C$53</f>
        <v>3.5917308093946498E-2</v>
      </c>
      <c r="D62" s="61">
        <f t="shared" si="43"/>
        <v>3.3489386149709574E-2</v>
      </c>
      <c r="E62" s="61">
        <f t="shared" si="43"/>
        <v>3.7723327434017656E-2</v>
      </c>
      <c r="F62" s="61">
        <f t="shared" si="43"/>
        <v>3.8663559350047325E-2</v>
      </c>
      <c r="G62" s="61">
        <f t="shared" si="43"/>
        <v>3.7392164036611698E-2</v>
      </c>
      <c r="H62" s="61">
        <f t="shared" si="43"/>
        <v>3.1754674782533174E-2</v>
      </c>
      <c r="I62" s="61">
        <f t="shared" si="43"/>
        <v>3.2125243052970535E-2</v>
      </c>
      <c r="J62" s="61">
        <f t="shared" si="43"/>
        <v>3.1160015343351739E-2</v>
      </c>
      <c r="K62" s="61">
        <f t="shared" si="43"/>
        <v>3.1506430932783547E-2</v>
      </c>
      <c r="L62" s="61">
        <f t="shared" si="43"/>
        <v>3.4740711400792497E-2</v>
      </c>
      <c r="M62" s="61">
        <f t="shared" si="43"/>
        <v>3.6370757608502037E-2</v>
      </c>
      <c r="N62" s="61">
        <f t="shared" si="43"/>
        <v>3.3198995451659261E-2</v>
      </c>
      <c r="O62" s="61">
        <f t="shared" si="43"/>
        <v>3.0584226749952058E-2</v>
      </c>
      <c r="P62" s="61">
        <f t="shared" si="43"/>
        <v>2.7836266548973414E-2</v>
      </c>
      <c r="Q62" s="61">
        <f t="shared" si="43"/>
        <v>2.6695401984200017E-2</v>
      </c>
      <c r="R62" s="61">
        <f t="shared" si="43"/>
        <v>2.3002291473118826E-2</v>
      </c>
      <c r="S62" s="61">
        <f t="shared" si="43"/>
        <v>2.410557266323872E-2</v>
      </c>
      <c r="T62" s="61">
        <f t="shared" si="43"/>
        <v>2.3767963407528313E-2</v>
      </c>
      <c r="U62" s="61">
        <f t="shared" ref="U62:V62" si="44">U44/U$53</f>
        <v>2.4290009004903662E-2</v>
      </c>
      <c r="V62" s="61">
        <f t="shared" si="44"/>
        <v>2.6068842313496588E-2</v>
      </c>
      <c r="W62" s="61">
        <f t="shared" ref="W62:X62" si="45">W44/W$53</f>
        <v>3.1317802943165454E-2</v>
      </c>
      <c r="X62" s="61">
        <f t="shared" si="45"/>
        <v>4.4955511650702183E-2</v>
      </c>
      <c r="Y62" s="61">
        <f t="shared" ref="Y62:Z62" si="46">Y44/Y$53</f>
        <v>3.2277799177874308E-2</v>
      </c>
      <c r="Z62" s="61">
        <f t="shared" si="46"/>
        <v>3.0809260515777287E-2</v>
      </c>
      <c r="AA62" s="61">
        <f t="shared" ref="AA62:AB62" si="47">AA44/AA$53</f>
        <v>2.8812741438450754E-2</v>
      </c>
      <c r="AB62" s="61">
        <f t="shared" si="47"/>
        <v>2.7469451399215156E-2</v>
      </c>
    </row>
    <row r="63" spans="1:28" x14ac:dyDescent="0.25">
      <c r="A63" s="34" t="s">
        <v>380</v>
      </c>
      <c r="B63" s="152" t="s">
        <v>381</v>
      </c>
      <c r="C63" s="61">
        <f t="shared" ref="C63:T63" si="48">C45/C$53</f>
        <v>2.4988617086197654E-2</v>
      </c>
      <c r="D63" s="61">
        <f t="shared" si="48"/>
        <v>2.4255867160598934E-2</v>
      </c>
      <c r="E63" s="61">
        <f t="shared" si="48"/>
        <v>2.5417306380914884E-2</v>
      </c>
      <c r="F63" s="61">
        <f t="shared" si="48"/>
        <v>2.81743661087238E-2</v>
      </c>
      <c r="G63" s="61">
        <f t="shared" si="48"/>
        <v>2.6415875175373003E-2</v>
      </c>
      <c r="H63" s="61">
        <f t="shared" si="48"/>
        <v>2.304056357360032E-2</v>
      </c>
      <c r="I63" s="61">
        <f t="shared" si="48"/>
        <v>2.5638372110832072E-2</v>
      </c>
      <c r="J63" s="61">
        <f t="shared" si="48"/>
        <v>2.5586897851364785E-2</v>
      </c>
      <c r="K63" s="61">
        <f t="shared" si="48"/>
        <v>2.8721591591494941E-2</v>
      </c>
      <c r="L63" s="61">
        <f t="shared" si="48"/>
        <v>3.3226888865778521E-2</v>
      </c>
      <c r="M63" s="61">
        <f t="shared" si="48"/>
        <v>3.4154217395171216E-2</v>
      </c>
      <c r="N63" s="61">
        <f t="shared" si="48"/>
        <v>3.2912717628589244E-2</v>
      </c>
      <c r="O63" s="61">
        <f t="shared" si="48"/>
        <v>3.1689589910431033E-2</v>
      </c>
      <c r="P63" s="61">
        <f t="shared" si="48"/>
        <v>3.245540096077637E-2</v>
      </c>
      <c r="Q63" s="61">
        <f t="shared" si="48"/>
        <v>3.4928344283066591E-2</v>
      </c>
      <c r="R63" s="61">
        <f t="shared" si="48"/>
        <v>3.3862368313910512E-2</v>
      </c>
      <c r="S63" s="61">
        <f t="shared" si="48"/>
        <v>3.4778669992963474E-2</v>
      </c>
      <c r="T63" s="61">
        <f t="shared" si="48"/>
        <v>3.8778304281485799E-2</v>
      </c>
      <c r="U63" s="61">
        <f t="shared" ref="U63:V63" si="49">U45/U$53</f>
        <v>4.0578486048606421E-2</v>
      </c>
      <c r="V63" s="61">
        <f t="shared" si="49"/>
        <v>4.2735598917197824E-2</v>
      </c>
      <c r="W63" s="61">
        <f t="shared" ref="W63:X63" si="50">W45/W$53</f>
        <v>4.8249541919598057E-2</v>
      </c>
      <c r="X63" s="61">
        <f t="shared" si="50"/>
        <v>5.1532953275668723E-2</v>
      </c>
      <c r="Y63" s="61">
        <f t="shared" ref="Y63:Z63" si="51">Y45/Y$53</f>
        <v>4.7239616947462169E-2</v>
      </c>
      <c r="Z63" s="61">
        <f t="shared" si="51"/>
        <v>4.6380162560599368E-2</v>
      </c>
      <c r="AA63" s="61">
        <f t="shared" ref="AA63:AB63" si="52">AA45/AA$53</f>
        <v>4.2831876569085769E-2</v>
      </c>
      <c r="AB63" s="61">
        <f t="shared" si="52"/>
        <v>4.0865505516158029E-2</v>
      </c>
    </row>
    <row r="64" spans="1:28" x14ac:dyDescent="0.25">
      <c r="A64" s="151" t="s">
        <v>382</v>
      </c>
      <c r="B64" s="152" t="s">
        <v>383</v>
      </c>
      <c r="C64" s="61">
        <f t="shared" ref="C64:T64" si="53">C46/C$53</f>
        <v>2.0341212113677018E-3</v>
      </c>
      <c r="D64" s="61">
        <f t="shared" si="53"/>
        <v>1.9838258455983442E-3</v>
      </c>
      <c r="E64" s="61">
        <f t="shared" si="53"/>
        <v>2.3209625063411081E-3</v>
      </c>
      <c r="F64" s="61">
        <f t="shared" si="53"/>
        <v>2.8209852017230279E-3</v>
      </c>
      <c r="G64" s="61">
        <f t="shared" si="53"/>
        <v>3.0300877503074484E-3</v>
      </c>
      <c r="H64" s="61">
        <f t="shared" si="53"/>
        <v>3.0711082697358742E-3</v>
      </c>
      <c r="I64" s="61">
        <f t="shared" si="53"/>
        <v>2.8925255693444943E-3</v>
      </c>
      <c r="J64" s="61">
        <f t="shared" si="53"/>
        <v>3.1517821620303541E-3</v>
      </c>
      <c r="K64" s="61">
        <f t="shared" si="53"/>
        <v>3.3481970703044353E-3</v>
      </c>
      <c r="L64" s="61">
        <f t="shared" si="53"/>
        <v>4.0747371829428503E-3</v>
      </c>
      <c r="M64" s="61">
        <f t="shared" si="53"/>
        <v>4.3610299269809666E-3</v>
      </c>
      <c r="N64" s="61">
        <f t="shared" si="53"/>
        <v>4.6609082668821059E-3</v>
      </c>
      <c r="O64" s="61">
        <f t="shared" si="53"/>
        <v>4.5407160203923781E-3</v>
      </c>
      <c r="P64" s="61">
        <f t="shared" si="53"/>
        <v>4.1912661342801095E-3</v>
      </c>
      <c r="Q64" s="61">
        <f t="shared" si="53"/>
        <v>3.9225034191191707E-3</v>
      </c>
      <c r="R64" s="61">
        <f t="shared" si="53"/>
        <v>3.5141981737037168E-3</v>
      </c>
      <c r="S64" s="61">
        <f t="shared" si="53"/>
        <v>3.5516326415367455E-3</v>
      </c>
      <c r="T64" s="61">
        <f t="shared" si="53"/>
        <v>3.5750078310564115E-3</v>
      </c>
      <c r="U64" s="61">
        <f t="shared" ref="U64:V64" si="54">U46/U$53</f>
        <v>3.6273734773358971E-3</v>
      </c>
      <c r="V64" s="61">
        <f t="shared" si="54"/>
        <v>3.7436866453049236E-3</v>
      </c>
      <c r="W64" s="61">
        <f t="shared" ref="W64:X64" si="55">W46/W$53</f>
        <v>4.0922374625093818E-3</v>
      </c>
      <c r="X64" s="61">
        <f t="shared" si="55"/>
        <v>4.3655158182305956E-3</v>
      </c>
      <c r="Y64" s="61">
        <f t="shared" ref="Y64:Z64" si="56">Y46/Y$53</f>
        <v>4.3031494345975941E-3</v>
      </c>
      <c r="Z64" s="61">
        <f t="shared" si="56"/>
        <v>3.8354878394942808E-3</v>
      </c>
      <c r="AA64" s="61">
        <f t="shared" ref="AA64:AB64" si="57">AA46/AA$53</f>
        <v>3.5614022112719999E-3</v>
      </c>
      <c r="AB64" s="61">
        <f t="shared" si="57"/>
        <v>3.3412986821361144E-3</v>
      </c>
    </row>
    <row r="65" spans="1:28" x14ac:dyDescent="0.25">
      <c r="A65" s="34" t="s">
        <v>384</v>
      </c>
      <c r="B65" s="152" t="s">
        <v>385</v>
      </c>
      <c r="C65" s="61">
        <f t="shared" ref="C65:T65" si="58">C47/C$53</f>
        <v>1.3027104753784807E-2</v>
      </c>
      <c r="D65" s="61">
        <f t="shared" si="58"/>
        <v>1.2838356563946707E-2</v>
      </c>
      <c r="E65" s="61">
        <f t="shared" si="58"/>
        <v>1.3252800041632058E-2</v>
      </c>
      <c r="F65" s="61">
        <f t="shared" si="58"/>
        <v>1.4594111968428939E-2</v>
      </c>
      <c r="G65" s="61">
        <f t="shared" si="58"/>
        <v>1.2361414767735612E-2</v>
      </c>
      <c r="H65" s="61">
        <f t="shared" si="58"/>
        <v>1.0569620534806938E-2</v>
      </c>
      <c r="I65" s="61">
        <f t="shared" si="58"/>
        <v>1.099841053738284E-2</v>
      </c>
      <c r="J65" s="61">
        <f t="shared" si="58"/>
        <v>1.1481868312144422E-2</v>
      </c>
      <c r="K65" s="61">
        <f t="shared" si="58"/>
        <v>1.1760606399815873E-2</v>
      </c>
      <c r="L65" s="61">
        <f t="shared" si="58"/>
        <v>1.2953573983008221E-2</v>
      </c>
      <c r="M65" s="61">
        <f t="shared" si="58"/>
        <v>1.2193107985148964E-2</v>
      </c>
      <c r="N65" s="61">
        <f t="shared" si="58"/>
        <v>1.165182689204562E-2</v>
      </c>
      <c r="O65" s="61">
        <f t="shared" si="58"/>
        <v>1.1171771279626656E-2</v>
      </c>
      <c r="P65" s="61">
        <f t="shared" si="58"/>
        <v>1.0910005527402525E-2</v>
      </c>
      <c r="Q65" s="61">
        <f t="shared" si="58"/>
        <v>1.0271363120673659E-2</v>
      </c>
      <c r="R65" s="61">
        <f t="shared" si="58"/>
        <v>9.5588509106035169E-3</v>
      </c>
      <c r="S65" s="61">
        <f t="shared" si="58"/>
        <v>9.9974516084083941E-3</v>
      </c>
      <c r="T65" s="61">
        <f t="shared" si="58"/>
        <v>1.1447538549515123E-2</v>
      </c>
      <c r="U65" s="61">
        <f t="shared" ref="U65:V65" si="59">U47/U$53</f>
        <v>1.2896962375104463E-2</v>
      </c>
      <c r="V65" s="61">
        <f t="shared" si="59"/>
        <v>1.3612821350219828E-2</v>
      </c>
      <c r="W65" s="61">
        <f t="shared" ref="W65:X65" si="60">W47/W$53</f>
        <v>1.5779712994400591E-2</v>
      </c>
      <c r="X65" s="61">
        <f t="shared" si="60"/>
        <v>1.7236552212614546E-2</v>
      </c>
      <c r="Y65" s="61">
        <f t="shared" ref="Y65:Z65" si="61">Y47/Y$53</f>
        <v>1.7898513406043294E-2</v>
      </c>
      <c r="Z65" s="61">
        <f t="shared" si="61"/>
        <v>1.6752376665967687E-2</v>
      </c>
      <c r="AA65" s="61">
        <f t="shared" ref="AA65:AB65" si="62">AA47/AA$53</f>
        <v>1.5131294244262633E-2</v>
      </c>
      <c r="AB65" s="61">
        <f t="shared" si="62"/>
        <v>1.3683273021875716E-2</v>
      </c>
    </row>
    <row r="66" spans="1:28" x14ac:dyDescent="0.25">
      <c r="A66" s="34" t="s">
        <v>386</v>
      </c>
      <c r="B66" s="152" t="s">
        <v>387</v>
      </c>
      <c r="C66" s="61">
        <f t="shared" ref="C66:T66" si="63">C48/C$53</f>
        <v>6.9290810514657117E-2</v>
      </c>
      <c r="D66" s="61">
        <f t="shared" si="63"/>
        <v>6.9992316238949387E-2</v>
      </c>
      <c r="E66" s="61">
        <f t="shared" si="63"/>
        <v>6.8903780573121853E-2</v>
      </c>
      <c r="F66" s="61">
        <f t="shared" si="63"/>
        <v>7.4757090099208973E-2</v>
      </c>
      <c r="G66" s="61">
        <f t="shared" si="63"/>
        <v>9.5501381992778259E-2</v>
      </c>
      <c r="H66" s="61">
        <f t="shared" si="63"/>
        <v>0.11475620546000193</v>
      </c>
      <c r="I66" s="61">
        <f t="shared" si="63"/>
        <v>0.12192301143336898</v>
      </c>
      <c r="J66" s="61">
        <f t="shared" si="63"/>
        <v>0.1139342213579807</v>
      </c>
      <c r="K66" s="61">
        <f t="shared" si="63"/>
        <v>0.10965863320777194</v>
      </c>
      <c r="L66" s="61">
        <f t="shared" si="63"/>
        <v>0.1161857634946272</v>
      </c>
      <c r="M66" s="61">
        <f t="shared" si="63"/>
        <v>0.11043848979031573</v>
      </c>
      <c r="N66" s="61">
        <f t="shared" si="63"/>
        <v>0.10472919635091948</v>
      </c>
      <c r="O66" s="61">
        <f t="shared" si="63"/>
        <v>9.4677728816117329E-2</v>
      </c>
      <c r="P66" s="61">
        <f t="shared" si="63"/>
        <v>9.2506233002667512E-2</v>
      </c>
      <c r="Q66" s="61">
        <f t="shared" si="63"/>
        <v>8.723674151115296E-2</v>
      </c>
      <c r="R66" s="61">
        <f t="shared" si="63"/>
        <v>8.1990775629412066E-2</v>
      </c>
      <c r="S66" s="61">
        <f t="shared" si="63"/>
        <v>8.2062600641426509E-2</v>
      </c>
      <c r="T66" s="61">
        <f t="shared" si="63"/>
        <v>8.95533195596903E-2</v>
      </c>
      <c r="U66" s="61">
        <f t="shared" ref="U66:V66" si="64">U48/U$53</f>
        <v>9.1922279945546637E-2</v>
      </c>
      <c r="V66" s="61">
        <f t="shared" si="64"/>
        <v>9.387538769673559E-2</v>
      </c>
      <c r="W66" s="61">
        <f t="shared" ref="W66:X66" si="65">W48/W$53</f>
        <v>0.10451351502342633</v>
      </c>
      <c r="X66" s="61">
        <f t="shared" si="65"/>
        <v>0.11504554744985739</v>
      </c>
      <c r="Y66" s="61">
        <f t="shared" ref="Y66:Z66" si="66">Y48/Y$53</f>
        <v>0.11113749643746794</v>
      </c>
      <c r="Z66" s="61">
        <f t="shared" si="66"/>
        <v>0.10591033168476904</v>
      </c>
      <c r="AA66" s="61">
        <f t="shared" ref="AA66:AB66" si="67">AA48/AA$53</f>
        <v>9.807870355353758E-2</v>
      </c>
      <c r="AB66" s="61">
        <f t="shared" si="67"/>
        <v>9.0643862186775406E-2</v>
      </c>
    </row>
    <row r="67" spans="1:28" ht="13" x14ac:dyDescent="0.3">
      <c r="A67" s="76"/>
      <c r="B67" s="75" t="s">
        <v>362</v>
      </c>
      <c r="C67" s="61">
        <f t="shared" ref="C67:T67" si="68">C49/C$53</f>
        <v>-2.9309066927040595E-2</v>
      </c>
      <c r="D67" s="61">
        <f t="shared" si="68"/>
        <v>-2.7710050199722912E-2</v>
      </c>
      <c r="E67" s="61">
        <f t="shared" si="68"/>
        <v>-2.1920493336997676E-2</v>
      </c>
      <c r="F67" s="61">
        <f t="shared" si="68"/>
        <v>-2.6030816006225418E-2</v>
      </c>
      <c r="G67" s="61">
        <f t="shared" si="68"/>
        <v>-2.3253713779804955E-2</v>
      </c>
      <c r="H67" s="61">
        <f t="shared" si="68"/>
        <v>-2.1113987868532625E-2</v>
      </c>
      <c r="I67" s="61">
        <f t="shared" si="68"/>
        <v>-2.4837237127887653E-2</v>
      </c>
      <c r="J67" s="61">
        <f t="shared" si="68"/>
        <v>-2.8642173754689877E-2</v>
      </c>
      <c r="K67" s="61">
        <f t="shared" si="68"/>
        <v>-2.7109702867261574E-2</v>
      </c>
      <c r="L67" s="61">
        <f t="shared" si="68"/>
        <v>-2.5543424970658087E-2</v>
      </c>
      <c r="M67" s="61">
        <f t="shared" si="68"/>
        <v>-2.2577643872904968E-2</v>
      </c>
      <c r="N67" s="61">
        <f t="shared" si="68"/>
        <v>-2.1631111179874547E-2</v>
      </c>
      <c r="O67" s="61">
        <f t="shared" si="68"/>
        <v>-1.3922268374084017E-2</v>
      </c>
      <c r="P67" s="61">
        <f t="shared" si="68"/>
        <v>-1.5680862528927534E-2</v>
      </c>
      <c r="Q67" s="61">
        <f t="shared" si="68"/>
        <v>-1.6348645320251924E-2</v>
      </c>
      <c r="R67" s="61">
        <f t="shared" si="68"/>
        <v>-1.3589289319910585E-2</v>
      </c>
      <c r="S67" s="61">
        <f t="shared" si="68"/>
        <v>-1.207361083280362E-2</v>
      </c>
      <c r="T67" s="61">
        <f t="shared" si="68"/>
        <v>-1.3678887851782614E-2</v>
      </c>
      <c r="U67" s="61">
        <f t="shared" ref="U67:V67" si="69">U49/U$53</f>
        <v>-1.5284154963707164E-2</v>
      </c>
      <c r="V67" s="61">
        <f t="shared" si="69"/>
        <v>-1.5414464213751464E-2</v>
      </c>
      <c r="W67" s="61">
        <f t="shared" ref="W67:X67" si="70">W49/W$53</f>
        <v>-1.7534642754601211E-2</v>
      </c>
      <c r="X67" s="61">
        <f t="shared" si="70"/>
        <v>-1.9252745366795151E-2</v>
      </c>
      <c r="Y67" s="61">
        <f t="shared" ref="Y67:Z67" si="71">Y49/Y$53</f>
        <v>-1.7350338060141478E-2</v>
      </c>
      <c r="Z67" s="61">
        <f t="shared" si="71"/>
        <v>-1.6869705812822884E-2</v>
      </c>
      <c r="AA67" s="61">
        <f t="shared" ref="AA67:AB67" si="72">AA49/AA$53</f>
        <v>-1.3334294184895143E-2</v>
      </c>
      <c r="AB67" s="61">
        <f t="shared" si="72"/>
        <v>-1.6556625580944024E-2</v>
      </c>
    </row>
    <row r="68" spans="1:28" ht="13" x14ac:dyDescent="0.3">
      <c r="A68" s="76"/>
      <c r="B68" s="77" t="s">
        <v>363</v>
      </c>
      <c r="C68" s="79">
        <f t="shared" ref="C68:T68" si="73">C50/C$53</f>
        <v>0.91468686330254112</v>
      </c>
      <c r="D68" s="79">
        <f t="shared" si="73"/>
        <v>0.91513888096765406</v>
      </c>
      <c r="E68" s="79">
        <f t="shared" si="73"/>
        <v>0.91928203048400292</v>
      </c>
      <c r="F68" s="79">
        <f t="shared" si="73"/>
        <v>0.91441781635123942</v>
      </c>
      <c r="G68" s="79">
        <f t="shared" si="73"/>
        <v>0.90349201948361391</v>
      </c>
      <c r="H68" s="79">
        <f t="shared" si="73"/>
        <v>0.89934706299538048</v>
      </c>
      <c r="I68" s="79">
        <f t="shared" si="73"/>
        <v>0.90692294632166792</v>
      </c>
      <c r="J68" s="79">
        <f t="shared" si="73"/>
        <v>0.90805396032331043</v>
      </c>
      <c r="K68" s="79">
        <f t="shared" si="73"/>
        <v>0.90334674772553747</v>
      </c>
      <c r="L68" s="79">
        <f t="shared" si="73"/>
        <v>0.91316041590172525</v>
      </c>
      <c r="M68" s="79">
        <f t="shared" si="73"/>
        <v>0.90568722496727982</v>
      </c>
      <c r="N68" s="79">
        <f t="shared" si="73"/>
        <v>0.89781312805287294</v>
      </c>
      <c r="O68" s="79">
        <f t="shared" si="73"/>
        <v>0.88675500896591131</v>
      </c>
      <c r="P68" s="79">
        <f t="shared" si="73"/>
        <v>0.88946134136468691</v>
      </c>
      <c r="Q68" s="79">
        <f t="shared" si="73"/>
        <v>0.88338809420146802</v>
      </c>
      <c r="R68" s="79">
        <f t="shared" si="73"/>
        <v>0.89156177385079483</v>
      </c>
      <c r="S68" s="79">
        <f t="shared" si="73"/>
        <v>0.89619275350821981</v>
      </c>
      <c r="T68" s="79">
        <f t="shared" si="73"/>
        <v>0.88298177747455464</v>
      </c>
      <c r="U68" s="79">
        <f t="shared" ref="U68:V68" si="74">U50/U$53</f>
        <v>0.89068797225464003</v>
      </c>
      <c r="V68" s="79">
        <f t="shared" si="74"/>
        <v>0.89639624911720861</v>
      </c>
      <c r="W68" s="79">
        <f t="shared" ref="W68:X68" si="75">W50/W$53</f>
        <v>0.90885655493734085</v>
      </c>
      <c r="X68" s="79">
        <f t="shared" si="75"/>
        <v>0.89978455076752262</v>
      </c>
      <c r="Y68" s="79">
        <f t="shared" ref="Y68:Z68" si="76">Y50/Y$53</f>
        <v>0.89651250052561948</v>
      </c>
      <c r="Z68" s="79">
        <f t="shared" si="76"/>
        <v>0.86736928124074764</v>
      </c>
      <c r="AA68" s="79">
        <f t="shared" ref="AA68:AB68" si="77">AA50/AA$53</f>
        <v>0.88315936888817081</v>
      </c>
      <c r="AB68" s="79">
        <f t="shared" si="77"/>
        <v>0.85786836040806624</v>
      </c>
    </row>
    <row r="69" spans="1:28" ht="13" x14ac:dyDescent="0.3">
      <c r="A69" s="76"/>
      <c r="B69" s="75" t="s">
        <v>364</v>
      </c>
      <c r="C69" s="61">
        <f t="shared" ref="C69:T69" si="78">C51/C$53</f>
        <v>9.4701004182998816E-2</v>
      </c>
      <c r="D69" s="61">
        <f t="shared" si="78"/>
        <v>8.9010237305821124E-2</v>
      </c>
      <c r="E69" s="61">
        <f t="shared" si="78"/>
        <v>8.0908142717459053E-2</v>
      </c>
      <c r="F69" s="61">
        <f t="shared" si="78"/>
        <v>8.5947724913925924E-2</v>
      </c>
      <c r="G69" s="61">
        <f t="shared" si="78"/>
        <v>9.6786155342957161E-2</v>
      </c>
      <c r="H69" s="61">
        <f t="shared" si="78"/>
        <v>0.1027681463895823</v>
      </c>
      <c r="I69" s="61">
        <f t="shared" si="78"/>
        <v>9.3077043440643145E-2</v>
      </c>
      <c r="J69" s="61">
        <f t="shared" si="78"/>
        <v>9.2687041141274989E-2</v>
      </c>
      <c r="K69" s="61">
        <f t="shared" si="78"/>
        <v>0.10030114873522004</v>
      </c>
      <c r="L69" s="61">
        <f t="shared" si="78"/>
        <v>9.6719510409216211E-2</v>
      </c>
      <c r="M69" s="61">
        <f t="shared" si="78"/>
        <v>9.8216413631406485E-2</v>
      </c>
      <c r="N69" s="61">
        <f t="shared" si="78"/>
        <v>0.10245226387853991</v>
      </c>
      <c r="O69" s="61">
        <f t="shared" si="78"/>
        <v>0.11324500920872435</v>
      </c>
      <c r="P69" s="61">
        <f t="shared" si="78"/>
        <v>0.1120646505827356</v>
      </c>
      <c r="Q69" s="61">
        <f t="shared" si="78"/>
        <v>0.11829026311636374</v>
      </c>
      <c r="R69" s="61">
        <f t="shared" si="78"/>
        <v>0.12087338992102145</v>
      </c>
      <c r="S69" s="61">
        <f t="shared" si="78"/>
        <v>0.11647457010721693</v>
      </c>
      <c r="T69" s="61">
        <f t="shared" si="78"/>
        <v>0.11716309740581422</v>
      </c>
      <c r="U69" s="61">
        <f t="shared" ref="U69:V69" si="79">U51/U$53</f>
        <v>0.11534890735514849</v>
      </c>
      <c r="V69" s="61">
        <f t="shared" si="79"/>
        <v>0.10792045838433537</v>
      </c>
      <c r="W69" s="61">
        <f t="shared" ref="W69:X69" si="80">W51/W$53</f>
        <v>9.9425717008723963E-2</v>
      </c>
      <c r="X69" s="61">
        <f t="shared" si="80"/>
        <v>0.10129464902728642</v>
      </c>
      <c r="Y69" s="61">
        <f t="shared" ref="Y69:Z69" si="81">Y51/Y$53</f>
        <v>0.11402779589472557</v>
      </c>
      <c r="Z69" s="61">
        <f t="shared" si="81"/>
        <v>0.13389625183197487</v>
      </c>
      <c r="AA69" s="61">
        <f t="shared" ref="AA69:AB69" si="82">AA51/AA$53</f>
        <v>0.12544000993520885</v>
      </c>
      <c r="AB69" s="61">
        <f t="shared" si="82"/>
        <v>0.14720247606424433</v>
      </c>
    </row>
    <row r="70" spans="1:28" ht="13" x14ac:dyDescent="0.3">
      <c r="A70" s="76"/>
      <c r="B70" s="75" t="s">
        <v>365</v>
      </c>
      <c r="C70" s="80">
        <f t="shared" ref="C70:T70" si="83">C52/C$53</f>
        <v>-9.387924622125397E-3</v>
      </c>
      <c r="D70" s="80">
        <f t="shared" si="83"/>
        <v>-4.1490842050203045E-3</v>
      </c>
      <c r="E70" s="80">
        <f t="shared" si="83"/>
        <v>-1.9021258901731031E-4</v>
      </c>
      <c r="F70" s="80">
        <f t="shared" si="83"/>
        <v>-3.6553494715260303E-4</v>
      </c>
      <c r="G70" s="80">
        <f t="shared" si="83"/>
        <v>-2.7816689285944723E-4</v>
      </c>
      <c r="H70" s="80">
        <f t="shared" si="83"/>
        <v>-2.1152200693127523E-3</v>
      </c>
      <c r="I70" s="80">
        <f t="shared" si="83"/>
        <v>0</v>
      </c>
      <c r="J70" s="80">
        <f t="shared" si="83"/>
        <v>-7.4097040414781469E-4</v>
      </c>
      <c r="K70" s="80">
        <f t="shared" si="83"/>
        <v>-3.6479292707880823E-3</v>
      </c>
      <c r="L70" s="80">
        <f t="shared" si="83"/>
        <v>-9.8799521774564966E-3</v>
      </c>
      <c r="M70" s="80">
        <f t="shared" si="83"/>
        <v>-3.9036707237247335E-3</v>
      </c>
      <c r="N70" s="80">
        <f t="shared" si="83"/>
        <v>-2.6536159583103591E-4</v>
      </c>
      <c r="O70" s="80">
        <f t="shared" si="83"/>
        <v>0</v>
      </c>
      <c r="P70" s="80">
        <f t="shared" si="83"/>
        <v>-1.5259409631940874E-3</v>
      </c>
      <c r="Q70" s="80">
        <f t="shared" si="83"/>
        <v>-1.6783588099065234E-3</v>
      </c>
      <c r="R70" s="80">
        <f t="shared" si="83"/>
        <v>-1.2435093087776751E-2</v>
      </c>
      <c r="S70" s="80">
        <f t="shared" si="83"/>
        <v>-1.2667315566698159E-2</v>
      </c>
      <c r="T70" s="80">
        <f t="shared" si="83"/>
        <v>-1.4483446896560495E-4</v>
      </c>
      <c r="U70" s="80">
        <f t="shared" ref="U70:V70" si="84">U52/U$53</f>
        <v>-6.0368796097885914E-3</v>
      </c>
      <c r="V70" s="80">
        <f t="shared" si="84"/>
        <v>-4.3167100992117947E-3</v>
      </c>
      <c r="W70" s="80">
        <f t="shared" ref="W70:X70" si="85">W52/W$53</f>
        <v>-8.2822794874760387E-3</v>
      </c>
      <c r="X70" s="80">
        <f t="shared" si="85"/>
        <v>-1.0792098837476127E-3</v>
      </c>
      <c r="Y70" s="80">
        <f t="shared" ref="Y70:Z70" si="86">Y52/Y$53</f>
        <v>-1.0540301352960333E-2</v>
      </c>
      <c r="Z70" s="80">
        <f t="shared" si="86"/>
        <v>-1.2655628183402632E-3</v>
      </c>
      <c r="AA70" s="80">
        <f t="shared" ref="AA70:AB70" si="87">AA52/AA$53</f>
        <v>-8.5994064675968488E-3</v>
      </c>
      <c r="AB70" s="80">
        <f t="shared" si="87"/>
        <v>-5.0708271003644502E-3</v>
      </c>
    </row>
    <row r="71" spans="1:28" ht="20.25" customHeight="1" x14ac:dyDescent="0.25">
      <c r="A71" s="812"/>
      <c r="B71" s="428" t="s">
        <v>366</v>
      </c>
      <c r="C71" s="815">
        <f t="shared" ref="C71:T71" si="88">C53/C$53</f>
        <v>1</v>
      </c>
      <c r="D71" s="815">
        <f t="shared" si="88"/>
        <v>1</v>
      </c>
      <c r="E71" s="815">
        <f t="shared" si="88"/>
        <v>1</v>
      </c>
      <c r="F71" s="815">
        <f t="shared" si="88"/>
        <v>1</v>
      </c>
      <c r="G71" s="815">
        <f t="shared" si="88"/>
        <v>1</v>
      </c>
      <c r="H71" s="815">
        <f t="shared" si="88"/>
        <v>1</v>
      </c>
      <c r="I71" s="815">
        <f t="shared" si="88"/>
        <v>1</v>
      </c>
      <c r="J71" s="815">
        <f t="shared" si="88"/>
        <v>1</v>
      </c>
      <c r="K71" s="815">
        <f t="shared" si="88"/>
        <v>1</v>
      </c>
      <c r="L71" s="815">
        <f t="shared" si="88"/>
        <v>1</v>
      </c>
      <c r="M71" s="815">
        <f t="shared" si="88"/>
        <v>1</v>
      </c>
      <c r="N71" s="815">
        <f t="shared" si="88"/>
        <v>1</v>
      </c>
      <c r="O71" s="815">
        <f t="shared" si="88"/>
        <v>1</v>
      </c>
      <c r="P71" s="815">
        <f t="shared" si="88"/>
        <v>1</v>
      </c>
      <c r="Q71" s="815">
        <f t="shared" si="88"/>
        <v>1</v>
      </c>
      <c r="R71" s="815">
        <f t="shared" si="88"/>
        <v>1</v>
      </c>
      <c r="S71" s="815">
        <f t="shared" si="88"/>
        <v>1</v>
      </c>
      <c r="T71" s="815">
        <f t="shared" si="88"/>
        <v>1</v>
      </c>
      <c r="U71" s="815">
        <f t="shared" ref="U71:V71" si="89">U53/U$53</f>
        <v>1</v>
      </c>
      <c r="V71" s="815">
        <f t="shared" si="89"/>
        <v>1</v>
      </c>
      <c r="W71" s="815">
        <f t="shared" ref="W71:X71" si="90">W53/W$53</f>
        <v>1</v>
      </c>
      <c r="X71" s="815">
        <f t="shared" si="90"/>
        <v>1</v>
      </c>
      <c r="Y71" s="815">
        <f t="shared" ref="Y71:Z71" si="91">Y53/Y$53</f>
        <v>1</v>
      </c>
      <c r="Z71" s="815">
        <f t="shared" si="91"/>
        <v>1</v>
      </c>
      <c r="AA71" s="815">
        <f t="shared" ref="AA71:AB71" si="92">AA53/AA$53</f>
        <v>1</v>
      </c>
      <c r="AB71" s="815">
        <f t="shared" si="92"/>
        <v>1</v>
      </c>
    </row>
    <row r="72" spans="1:28" s="14" customFormat="1" ht="20.25" customHeight="1" x14ac:dyDescent="0.25">
      <c r="A72" s="90" t="s">
        <v>367</v>
      </c>
      <c r="B72"/>
      <c r="C72"/>
      <c r="D72"/>
      <c r="E72"/>
      <c r="F72"/>
      <c r="G72"/>
      <c r="H72"/>
      <c r="I72"/>
      <c r="J72"/>
      <c r="K72"/>
      <c r="L72"/>
      <c r="M72"/>
      <c r="N72"/>
      <c r="O72"/>
      <c r="P72"/>
      <c r="Q72"/>
      <c r="R72"/>
      <c r="S72"/>
      <c r="T72"/>
      <c r="U72"/>
      <c r="V72"/>
      <c r="W72"/>
      <c r="X72"/>
      <c r="Y72"/>
      <c r="Z72"/>
      <c r="AA72"/>
      <c r="AB72"/>
    </row>
    <row r="73" spans="1:28" s="14" customFormat="1" ht="25.4" customHeight="1" x14ac:dyDescent="0.25">
      <c r="A73" s="39" t="str">
        <f>Index!A20</f>
        <v>Table 2m   Palau implicit GDP(P) production price deflators by institutional sector, FY2000-FY2025</v>
      </c>
    </row>
    <row r="74" spans="1:28" s="53" customFormat="1" ht="20.25" customHeight="1" x14ac:dyDescent="0.25">
      <c r="A74" s="32"/>
      <c r="B74" s="52" t="s">
        <v>369</v>
      </c>
      <c r="C74" s="24" t="str">
        <f t="shared" ref="C74:X74" si="93">C2</f>
        <v>FY00</v>
      </c>
      <c r="D74" s="24" t="str">
        <f t="shared" si="93"/>
        <v>FY01</v>
      </c>
      <c r="E74" s="24" t="str">
        <f t="shared" si="93"/>
        <v>FY02</v>
      </c>
      <c r="F74" s="24" t="str">
        <f t="shared" si="93"/>
        <v>FY03</v>
      </c>
      <c r="G74" s="24" t="str">
        <f t="shared" si="93"/>
        <v>FY04</v>
      </c>
      <c r="H74" s="24" t="str">
        <f t="shared" si="93"/>
        <v>FY05</v>
      </c>
      <c r="I74" s="24" t="str">
        <f t="shared" si="93"/>
        <v>FY06</v>
      </c>
      <c r="J74" s="24" t="str">
        <f t="shared" si="93"/>
        <v>FY07</v>
      </c>
      <c r="K74" s="24" t="str">
        <f t="shared" si="93"/>
        <v>FY08</v>
      </c>
      <c r="L74" s="24" t="str">
        <f t="shared" si="93"/>
        <v>FY09</v>
      </c>
      <c r="M74" s="24" t="str">
        <f t="shared" si="93"/>
        <v>FY10</v>
      </c>
      <c r="N74" s="24" t="str">
        <f t="shared" si="93"/>
        <v>FY11</v>
      </c>
      <c r="O74" s="24" t="str">
        <f t="shared" si="93"/>
        <v>FY12</v>
      </c>
      <c r="P74" s="24" t="str">
        <f t="shared" si="93"/>
        <v>FY13</v>
      </c>
      <c r="Q74" s="24" t="str">
        <f t="shared" si="93"/>
        <v>FY14</v>
      </c>
      <c r="R74" s="24" t="str">
        <f t="shared" si="93"/>
        <v>FY15</v>
      </c>
      <c r="S74" s="24" t="str">
        <f t="shared" si="93"/>
        <v>FY16</v>
      </c>
      <c r="T74" s="24" t="str">
        <f t="shared" si="93"/>
        <v>FY17</v>
      </c>
      <c r="U74" s="24" t="str">
        <f t="shared" si="93"/>
        <v>FY18</v>
      </c>
      <c r="V74" s="24" t="str">
        <f t="shared" si="93"/>
        <v>FY19</v>
      </c>
      <c r="W74" s="24" t="str">
        <f t="shared" si="93"/>
        <v>FY20</v>
      </c>
      <c r="X74" s="24" t="str">
        <f t="shared" si="93"/>
        <v>FY21</v>
      </c>
      <c r="Y74" s="24" t="s">
        <v>4403</v>
      </c>
      <c r="Z74" s="24" t="s">
        <v>4404</v>
      </c>
      <c r="AA74" s="24" t="s">
        <v>4406</v>
      </c>
      <c r="AB74" s="24" t="s">
        <v>4407</v>
      </c>
    </row>
    <row r="75" spans="1:28" ht="20.25" customHeight="1" x14ac:dyDescent="0.25">
      <c r="A75" s="34">
        <v>1.1000000000000001</v>
      </c>
      <c r="B75" s="152" t="s">
        <v>370</v>
      </c>
      <c r="C75" s="82">
        <f t="shared" ref="C75:Z75" si="94">C39/C3*100</f>
        <v>67.775907834097566</v>
      </c>
      <c r="D75" s="82">
        <f t="shared" si="94"/>
        <v>67.661549941721518</v>
      </c>
      <c r="E75" s="82">
        <f t="shared" si="94"/>
        <v>63.521075294436379</v>
      </c>
      <c r="F75" s="82">
        <f t="shared" si="94"/>
        <v>60.247443484200005</v>
      </c>
      <c r="G75" s="82">
        <f t="shared" si="94"/>
        <v>62.847009457042091</v>
      </c>
      <c r="H75" s="82">
        <f t="shared" si="94"/>
        <v>67.505485927517952</v>
      </c>
      <c r="I75" s="82">
        <f t="shared" si="94"/>
        <v>70.702737992761712</v>
      </c>
      <c r="J75" s="82">
        <f t="shared" si="94"/>
        <v>72.121127851820887</v>
      </c>
      <c r="K75" s="82">
        <f t="shared" si="94"/>
        <v>81.678379903811077</v>
      </c>
      <c r="L75" s="82">
        <f t="shared" si="94"/>
        <v>76.887165143875364</v>
      </c>
      <c r="M75" s="82">
        <f t="shared" si="94"/>
        <v>77.406591954453816</v>
      </c>
      <c r="N75" s="82">
        <f t="shared" si="94"/>
        <v>78.479726967559913</v>
      </c>
      <c r="O75" s="82">
        <f t="shared" si="94"/>
        <v>84.983793023684598</v>
      </c>
      <c r="P75" s="82">
        <f t="shared" si="94"/>
        <v>90.077318812106768</v>
      </c>
      <c r="Q75" s="82">
        <f t="shared" si="94"/>
        <v>93.499491205549333</v>
      </c>
      <c r="R75" s="82">
        <f t="shared" si="94"/>
        <v>98.876782524108847</v>
      </c>
      <c r="S75" s="82">
        <f t="shared" si="94"/>
        <v>103.5970494426103</v>
      </c>
      <c r="T75" s="82">
        <f t="shared" si="94"/>
        <v>102.34787635642921</v>
      </c>
      <c r="U75" s="82">
        <f t="shared" si="94"/>
        <v>102.13709319879246</v>
      </c>
      <c r="V75" s="82">
        <f t="shared" si="94"/>
        <v>100.00000073108126</v>
      </c>
      <c r="W75" s="82">
        <f t="shared" si="94"/>
        <v>98.792806918431808</v>
      </c>
      <c r="X75" s="82">
        <f t="shared" si="94"/>
        <v>104.19893894261345</v>
      </c>
      <c r="Y75" s="82">
        <f t="shared" si="94"/>
        <v>112.29987074464449</v>
      </c>
      <c r="Z75" s="82">
        <f t="shared" si="94"/>
        <v>120.25239367860551</v>
      </c>
      <c r="AA75" s="82">
        <f t="shared" ref="AA75:AB75" si="95">AA39/AA3*100</f>
        <v>124.83808985745308</v>
      </c>
      <c r="AB75" s="82">
        <f t="shared" si="95"/>
        <v>126.40821700247233</v>
      </c>
    </row>
    <row r="76" spans="1:28" s="14" customFormat="1" x14ac:dyDescent="0.25">
      <c r="A76" s="34">
        <v>1.2</v>
      </c>
      <c r="B76" s="152" t="s">
        <v>371</v>
      </c>
      <c r="C76" s="82">
        <f t="shared" ref="C76:Z76" si="96">C40/C4*100</f>
        <v>92.15142545796057</v>
      </c>
      <c r="D76" s="82">
        <f t="shared" si="96"/>
        <v>82.626321422674195</v>
      </c>
      <c r="E76" s="82">
        <f t="shared" si="96"/>
        <v>89.639447575816206</v>
      </c>
      <c r="F76" s="82">
        <f t="shared" si="96"/>
        <v>75.34013110365899</v>
      </c>
      <c r="G76" s="82">
        <f t="shared" si="96"/>
        <v>72.99719275894779</v>
      </c>
      <c r="H76" s="82">
        <f t="shared" si="96"/>
        <v>72.88293566680008</v>
      </c>
      <c r="I76" s="82">
        <f t="shared" si="96"/>
        <v>57.012785674598156</v>
      </c>
      <c r="J76" s="82">
        <f t="shared" si="96"/>
        <v>68.94150719522662</v>
      </c>
      <c r="K76" s="82">
        <f t="shared" si="96"/>
        <v>80.488806268007039</v>
      </c>
      <c r="L76" s="82">
        <f t="shared" si="96"/>
        <v>110.84014778508069</v>
      </c>
      <c r="M76" s="82">
        <f t="shared" si="96"/>
        <v>117.48522083190798</v>
      </c>
      <c r="N76" s="82">
        <f t="shared" si="96"/>
        <v>93.525940201034061</v>
      </c>
      <c r="O76" s="82">
        <f t="shared" si="96"/>
        <v>119.7183707237288</v>
      </c>
      <c r="P76" s="82">
        <f t="shared" si="96"/>
        <v>146.64383907249268</v>
      </c>
      <c r="Q76" s="82">
        <f t="shared" si="96"/>
        <v>151.78654146953693</v>
      </c>
      <c r="R76" s="82">
        <f t="shared" si="96"/>
        <v>150.9866009705074</v>
      </c>
      <c r="S76" s="82">
        <f t="shared" si="96"/>
        <v>156.40715115823457</v>
      </c>
      <c r="T76" s="82">
        <f t="shared" si="96"/>
        <v>125.49193398769856</v>
      </c>
      <c r="U76" s="82">
        <f t="shared" si="96"/>
        <v>123.54829953498734</v>
      </c>
      <c r="V76" s="82">
        <f t="shared" si="96"/>
        <v>100.00000108024605</v>
      </c>
      <c r="W76" s="82">
        <f t="shared" si="96"/>
        <v>84.3298881809839</v>
      </c>
      <c r="X76" s="82">
        <f t="shared" si="96"/>
        <v>58.251864466384973</v>
      </c>
      <c r="Y76" s="82">
        <f t="shared" si="96"/>
        <v>78.598918440445132</v>
      </c>
      <c r="Z76" s="82">
        <f t="shared" si="96"/>
        <v>78.505134332660575</v>
      </c>
      <c r="AA76" s="82">
        <f t="shared" ref="AA76:AB76" si="97">AA40/AA4*100</f>
        <v>100.80631533285678</v>
      </c>
      <c r="AB76" s="82">
        <f t="shared" si="97"/>
        <v>106.80537410736173</v>
      </c>
    </row>
    <row r="77" spans="1:28" x14ac:dyDescent="0.25">
      <c r="A77" s="34" t="s">
        <v>372</v>
      </c>
      <c r="B77" s="152" t="s">
        <v>373</v>
      </c>
      <c r="C77" s="82">
        <f t="shared" ref="C77:Z77" si="98">C41/C5*100</f>
        <v>67.441906119468115</v>
      </c>
      <c r="D77" s="82">
        <f t="shared" si="98"/>
        <v>67.19733459783545</v>
      </c>
      <c r="E77" s="82">
        <f t="shared" si="98"/>
        <v>66.511456718502416</v>
      </c>
      <c r="F77" s="82">
        <f t="shared" si="98"/>
        <v>67.627321796199894</v>
      </c>
      <c r="G77" s="82">
        <f t="shared" si="98"/>
        <v>69.497170434683753</v>
      </c>
      <c r="H77" s="82">
        <f t="shared" si="98"/>
        <v>73.603342414565461</v>
      </c>
      <c r="I77" s="82">
        <f t="shared" si="98"/>
        <v>79.240302747822199</v>
      </c>
      <c r="J77" s="82">
        <f t="shared" si="98"/>
        <v>78.780623442139444</v>
      </c>
      <c r="K77" s="82">
        <f t="shared" si="98"/>
        <v>85.845161072317495</v>
      </c>
      <c r="L77" s="82">
        <f t="shared" si="98"/>
        <v>86.731309821858645</v>
      </c>
      <c r="M77" s="82">
        <f t="shared" si="98"/>
        <v>87.424120029904856</v>
      </c>
      <c r="N77" s="82">
        <f t="shared" si="98"/>
        <v>89.582708111610799</v>
      </c>
      <c r="O77" s="82">
        <f t="shared" si="98"/>
        <v>93.283620381324468</v>
      </c>
      <c r="P77" s="82">
        <f t="shared" si="98"/>
        <v>96.488134926796647</v>
      </c>
      <c r="Q77" s="82">
        <f t="shared" si="98"/>
        <v>100.12122656498252</v>
      </c>
      <c r="R77" s="82">
        <f t="shared" si="98"/>
        <v>97.871842046295413</v>
      </c>
      <c r="S77" s="82">
        <f t="shared" si="98"/>
        <v>96.389369744260392</v>
      </c>
      <c r="T77" s="82">
        <f t="shared" si="98"/>
        <v>97.230470714333123</v>
      </c>
      <c r="U77" s="82">
        <f t="shared" si="98"/>
        <v>99.686272506460696</v>
      </c>
      <c r="V77" s="82">
        <f t="shared" si="98"/>
        <v>100</v>
      </c>
      <c r="W77" s="82">
        <f t="shared" si="98"/>
        <v>100.10356256600987</v>
      </c>
      <c r="X77" s="82">
        <f t="shared" si="98"/>
        <v>98.645903525643305</v>
      </c>
      <c r="Y77" s="82">
        <f t="shared" si="98"/>
        <v>114.69004132269973</v>
      </c>
      <c r="Z77" s="82">
        <f t="shared" si="98"/>
        <v>125.0325552950697</v>
      </c>
      <c r="AA77" s="82">
        <f t="shared" ref="AA77:AB77" si="99">AA41/AA5*100</f>
        <v>129.39322664770688</v>
      </c>
      <c r="AB77" s="82">
        <f t="shared" si="99"/>
        <v>131.67586525699434</v>
      </c>
    </row>
    <row r="78" spans="1:28" x14ac:dyDescent="0.25">
      <c r="A78" s="34" t="s">
        <v>374</v>
      </c>
      <c r="B78" s="152" t="s">
        <v>375</v>
      </c>
      <c r="C78" s="82">
        <f t="shared" ref="C78:Z78" si="100">C42/C6*100</f>
        <v>93.571829108457635</v>
      </c>
      <c r="D78" s="82">
        <f t="shared" si="100"/>
        <v>93.388494244287472</v>
      </c>
      <c r="E78" s="82">
        <f t="shared" si="100"/>
        <v>83.337349756679984</v>
      </c>
      <c r="F78" s="82">
        <f t="shared" si="100"/>
        <v>88.488527620500818</v>
      </c>
      <c r="G78" s="82">
        <f t="shared" si="100"/>
        <v>88.857756325605891</v>
      </c>
      <c r="H78" s="82">
        <f t="shared" si="100"/>
        <v>82.873830555194658</v>
      </c>
      <c r="I78" s="82">
        <f t="shared" si="100"/>
        <v>79.764108567075809</v>
      </c>
      <c r="J78" s="82">
        <f t="shared" si="100"/>
        <v>88.424906062540401</v>
      </c>
      <c r="K78" s="82">
        <f t="shared" si="100"/>
        <v>93.24580657772141</v>
      </c>
      <c r="L78" s="82">
        <f t="shared" si="100"/>
        <v>89.338604610578415</v>
      </c>
      <c r="M78" s="82">
        <f t="shared" si="100"/>
        <v>73.23943305338409</v>
      </c>
      <c r="N78" s="82">
        <f t="shared" si="100"/>
        <v>91.867977896590375</v>
      </c>
      <c r="O78" s="82">
        <f t="shared" si="100"/>
        <v>101.86420849413069</v>
      </c>
      <c r="P78" s="82">
        <f t="shared" si="100"/>
        <v>98.698510883726598</v>
      </c>
      <c r="Q78" s="82">
        <f t="shared" si="100"/>
        <v>107.20420624886545</v>
      </c>
      <c r="R78" s="82">
        <f t="shared" si="100"/>
        <v>112.89397566972055</v>
      </c>
      <c r="S78" s="82">
        <f t="shared" si="100"/>
        <v>93.243948341482309</v>
      </c>
      <c r="T78" s="82">
        <f t="shared" si="100"/>
        <v>95.847966819372218</v>
      </c>
      <c r="U78" s="82">
        <f t="shared" si="100"/>
        <v>95.340151121388857</v>
      </c>
      <c r="V78" s="82">
        <f t="shared" si="100"/>
        <v>100.00000339837101</v>
      </c>
      <c r="W78" s="82">
        <f t="shared" si="100"/>
        <v>105.41044560714927</v>
      </c>
      <c r="X78" s="82">
        <f t="shared" si="100"/>
        <v>102.10615639993821</v>
      </c>
      <c r="Y78" s="82">
        <f t="shared" si="100"/>
        <v>113.81500394902744</v>
      </c>
      <c r="Z78" s="82">
        <f t="shared" si="100"/>
        <v>104.63042034342736</v>
      </c>
      <c r="AA78" s="82">
        <f t="shared" ref="AA78:AB78" si="101">AA42/AA6*100</f>
        <v>104.43137428676141</v>
      </c>
      <c r="AB78" s="82">
        <f t="shared" si="101"/>
        <v>137.47100807478671</v>
      </c>
    </row>
    <row r="79" spans="1:28" x14ac:dyDescent="0.25">
      <c r="A79" s="34" t="s">
        <v>376</v>
      </c>
      <c r="B79" s="152" t="s">
        <v>377</v>
      </c>
      <c r="C79" s="82">
        <f t="shared" ref="C79:Z79" si="102">C43/C7*100</f>
        <v>58.191352046538668</v>
      </c>
      <c r="D79" s="82">
        <f t="shared" si="102"/>
        <v>56.816454831533989</v>
      </c>
      <c r="E79" s="82">
        <f t="shared" si="102"/>
        <v>57.751700707057829</v>
      </c>
      <c r="F79" s="82">
        <f t="shared" si="102"/>
        <v>58.412265461061928</v>
      </c>
      <c r="G79" s="82">
        <f t="shared" si="102"/>
        <v>57.071531912573604</v>
      </c>
      <c r="H79" s="82">
        <f t="shared" si="102"/>
        <v>62.167265539819248</v>
      </c>
      <c r="I79" s="82">
        <f t="shared" si="102"/>
        <v>64.619634637461715</v>
      </c>
      <c r="J79" s="82">
        <f t="shared" si="102"/>
        <v>66.553170347139869</v>
      </c>
      <c r="K79" s="82">
        <f t="shared" si="102"/>
        <v>69.268742549644983</v>
      </c>
      <c r="L79" s="82">
        <f t="shared" si="102"/>
        <v>69.876089008487384</v>
      </c>
      <c r="M79" s="82">
        <f t="shared" si="102"/>
        <v>75.836627856349793</v>
      </c>
      <c r="N79" s="82">
        <f t="shared" si="102"/>
        <v>77.987772626062423</v>
      </c>
      <c r="O79" s="82">
        <f t="shared" si="102"/>
        <v>80.042833905030136</v>
      </c>
      <c r="P79" s="82">
        <f t="shared" si="102"/>
        <v>84.704106430568118</v>
      </c>
      <c r="Q79" s="82">
        <f t="shared" si="102"/>
        <v>85.02762631264001</v>
      </c>
      <c r="R79" s="82">
        <f t="shared" si="102"/>
        <v>89.051085115437886</v>
      </c>
      <c r="S79" s="82">
        <f t="shared" si="102"/>
        <v>95.898566890935044</v>
      </c>
      <c r="T79" s="82">
        <f t="shared" si="102"/>
        <v>97.542309543933328</v>
      </c>
      <c r="U79" s="82">
        <f t="shared" si="102"/>
        <v>97.452111382685288</v>
      </c>
      <c r="V79" s="82">
        <f t="shared" si="102"/>
        <v>99.999997855639293</v>
      </c>
      <c r="W79" s="82">
        <f t="shared" si="102"/>
        <v>106.30676590884316</v>
      </c>
      <c r="X79" s="82">
        <f t="shared" si="102"/>
        <v>116.31010754959857</v>
      </c>
      <c r="Y79" s="82">
        <f t="shared" si="102"/>
        <v>115.37491183459927</v>
      </c>
      <c r="Z79" s="82">
        <f t="shared" si="102"/>
        <v>123.29604669282404</v>
      </c>
      <c r="AA79" s="82">
        <f t="shared" ref="AA79:AB79" si="103">AA43/AA7*100</f>
        <v>126.82772744921307</v>
      </c>
      <c r="AB79" s="82">
        <f t="shared" si="103"/>
        <v>134.70268666016975</v>
      </c>
    </row>
    <row r="80" spans="1:28" x14ac:dyDescent="0.25">
      <c r="A80" s="34" t="s">
        <v>378</v>
      </c>
      <c r="B80" s="152" t="s">
        <v>379</v>
      </c>
      <c r="C80" s="82">
        <f t="shared" ref="C80:Z80" si="104">C44/C8*100</f>
        <v>50.143408068369354</v>
      </c>
      <c r="D80" s="82">
        <f t="shared" si="104"/>
        <v>49.465508402831418</v>
      </c>
      <c r="E80" s="82">
        <f t="shared" si="104"/>
        <v>51.174849311045477</v>
      </c>
      <c r="F80" s="82">
        <f t="shared" si="104"/>
        <v>52.324782872250928</v>
      </c>
      <c r="G80" s="82">
        <f t="shared" si="104"/>
        <v>52.890483220926889</v>
      </c>
      <c r="H80" s="82">
        <f t="shared" si="104"/>
        <v>52.049343885288849</v>
      </c>
      <c r="I80" s="82">
        <f t="shared" si="104"/>
        <v>49.373606926917454</v>
      </c>
      <c r="J80" s="82">
        <f t="shared" si="104"/>
        <v>51.706613822151205</v>
      </c>
      <c r="K80" s="82">
        <f t="shared" si="104"/>
        <v>52.590484151311088</v>
      </c>
      <c r="L80" s="82">
        <f t="shared" si="104"/>
        <v>52.479567536604357</v>
      </c>
      <c r="M80" s="82">
        <f t="shared" si="104"/>
        <v>54.400526062536315</v>
      </c>
      <c r="N80" s="82">
        <f t="shared" si="104"/>
        <v>60.386385324779738</v>
      </c>
      <c r="O80" s="82">
        <f t="shared" si="104"/>
        <v>63.028142969003788</v>
      </c>
      <c r="P80" s="82">
        <f t="shared" si="104"/>
        <v>61.823034402052691</v>
      </c>
      <c r="Q80" s="82">
        <f t="shared" si="104"/>
        <v>69.955351818703022</v>
      </c>
      <c r="R80" s="82">
        <f t="shared" si="104"/>
        <v>84.789391753185981</v>
      </c>
      <c r="S80" s="82">
        <f t="shared" si="104"/>
        <v>89.609241771073428</v>
      </c>
      <c r="T80" s="82">
        <f t="shared" si="104"/>
        <v>95.316878858299376</v>
      </c>
      <c r="U80" s="82">
        <f t="shared" si="104"/>
        <v>96.660077876543966</v>
      </c>
      <c r="V80" s="82">
        <f t="shared" si="104"/>
        <v>100.00000249116158</v>
      </c>
      <c r="W80" s="82">
        <f t="shared" si="104"/>
        <v>103.18994426280001</v>
      </c>
      <c r="X80" s="82">
        <f t="shared" si="104"/>
        <v>100.58623390905301</v>
      </c>
      <c r="Y80" s="82">
        <f t="shared" si="104"/>
        <v>94.128945610859631</v>
      </c>
      <c r="Z80" s="82">
        <f t="shared" si="104"/>
        <v>89.887413124861112</v>
      </c>
      <c r="AA80" s="82">
        <f t="shared" ref="AA80:AB80" si="105">AA44/AA8*100</f>
        <v>98.062394354275085</v>
      </c>
      <c r="AB80" s="82">
        <f t="shared" si="105"/>
        <v>89.035718833349904</v>
      </c>
    </row>
    <row r="81" spans="1:28" x14ac:dyDescent="0.25">
      <c r="A81" s="34" t="s">
        <v>380</v>
      </c>
      <c r="B81" s="152" t="s">
        <v>381</v>
      </c>
      <c r="C81" s="82">
        <f t="shared" ref="C81:Z81" si="106">C45/C9*100</f>
        <v>57.078882189400872</v>
      </c>
      <c r="D81" s="82">
        <f t="shared" si="106"/>
        <v>52.399011428403398</v>
      </c>
      <c r="E81" s="82">
        <f t="shared" si="106"/>
        <v>51.936671494318041</v>
      </c>
      <c r="F81" s="82">
        <f t="shared" si="106"/>
        <v>58.199755748443735</v>
      </c>
      <c r="G81" s="82">
        <f t="shared" si="106"/>
        <v>59.870496439185906</v>
      </c>
      <c r="H81" s="82">
        <f t="shared" si="106"/>
        <v>56.101237584697948</v>
      </c>
      <c r="I81" s="82">
        <f t="shared" si="106"/>
        <v>58.504010303971178</v>
      </c>
      <c r="J81" s="82">
        <f t="shared" si="106"/>
        <v>54.614331587060683</v>
      </c>
      <c r="K81" s="82">
        <f t="shared" si="106"/>
        <v>61.199631213693692</v>
      </c>
      <c r="L81" s="82">
        <f t="shared" si="106"/>
        <v>66.230206208701091</v>
      </c>
      <c r="M81" s="82">
        <f t="shared" si="106"/>
        <v>66.944921887232439</v>
      </c>
      <c r="N81" s="82">
        <f t="shared" si="106"/>
        <v>70.7782961702178</v>
      </c>
      <c r="O81" s="82">
        <f t="shared" si="106"/>
        <v>74.591812452708112</v>
      </c>
      <c r="P81" s="82">
        <f t="shared" si="106"/>
        <v>75.633338531747029</v>
      </c>
      <c r="Q81" s="82">
        <f t="shared" si="106"/>
        <v>84.121151779429951</v>
      </c>
      <c r="R81" s="82">
        <f t="shared" si="106"/>
        <v>89.861453100694462</v>
      </c>
      <c r="S81" s="82">
        <f t="shared" si="106"/>
        <v>91.297272653245471</v>
      </c>
      <c r="T81" s="82">
        <f t="shared" si="106"/>
        <v>93.126972872649787</v>
      </c>
      <c r="U81" s="82">
        <f t="shared" si="106"/>
        <v>98.811158708874743</v>
      </c>
      <c r="V81" s="82">
        <f t="shared" si="106"/>
        <v>100</v>
      </c>
      <c r="W81" s="82">
        <f t="shared" si="106"/>
        <v>102.46124050172641</v>
      </c>
      <c r="X81" s="82">
        <f t="shared" si="106"/>
        <v>104.23096726928667</v>
      </c>
      <c r="Y81" s="82">
        <f t="shared" si="106"/>
        <v>102.83694477399112</v>
      </c>
      <c r="Z81" s="82">
        <f t="shared" si="106"/>
        <v>112.36160364498875</v>
      </c>
      <c r="AA81" s="82">
        <f t="shared" ref="AA81:AB81" si="107">AA45/AA9*100</f>
        <v>119.08524888570349</v>
      </c>
      <c r="AB81" s="82">
        <f t="shared" si="107"/>
        <v>128.96191422402791</v>
      </c>
    </row>
    <row r="82" spans="1:28" x14ac:dyDescent="0.25">
      <c r="A82" s="151" t="s">
        <v>382</v>
      </c>
      <c r="B82" s="152" t="s">
        <v>383</v>
      </c>
      <c r="C82" s="82">
        <f t="shared" ref="C82:Z82" si="108">C46/C10*100</f>
        <v>57.871988630294133</v>
      </c>
      <c r="D82" s="82">
        <f t="shared" si="108"/>
        <v>57.803424335380484</v>
      </c>
      <c r="E82" s="82">
        <f t="shared" si="108"/>
        <v>58.536377397309217</v>
      </c>
      <c r="F82" s="82">
        <f t="shared" si="108"/>
        <v>60.41360256809233</v>
      </c>
      <c r="G82" s="82">
        <f t="shared" si="108"/>
        <v>60.167902653075657</v>
      </c>
      <c r="H82" s="82">
        <f t="shared" si="108"/>
        <v>64.118107281641059</v>
      </c>
      <c r="I82" s="82">
        <f t="shared" si="108"/>
        <v>67.295356773913554</v>
      </c>
      <c r="J82" s="82">
        <f t="shared" si="108"/>
        <v>68.930816856243268</v>
      </c>
      <c r="K82" s="82">
        <f t="shared" si="108"/>
        <v>71.283769205303699</v>
      </c>
      <c r="L82" s="82">
        <f t="shared" si="108"/>
        <v>71.087523319700125</v>
      </c>
      <c r="M82" s="82">
        <f t="shared" si="108"/>
        <v>69.648902420060367</v>
      </c>
      <c r="N82" s="82">
        <f t="shared" si="108"/>
        <v>72.717586165137249</v>
      </c>
      <c r="O82" s="82">
        <f t="shared" si="108"/>
        <v>74.904013878215963</v>
      </c>
      <c r="P82" s="82">
        <f t="shared" si="108"/>
        <v>74.892975907022333</v>
      </c>
      <c r="Q82" s="82">
        <f t="shared" si="108"/>
        <v>82.971710712985313</v>
      </c>
      <c r="R82" s="82">
        <f t="shared" si="108"/>
        <v>84.188763979511165</v>
      </c>
      <c r="S82" s="82">
        <f t="shared" si="108"/>
        <v>89.893188295214372</v>
      </c>
      <c r="T82" s="82">
        <f t="shared" si="108"/>
        <v>92.811349717052664</v>
      </c>
      <c r="U82" s="82">
        <f t="shared" si="108"/>
        <v>97.10675226436588</v>
      </c>
      <c r="V82" s="82">
        <f t="shared" si="108"/>
        <v>100</v>
      </c>
      <c r="W82" s="82">
        <f t="shared" si="108"/>
        <v>102.02829308981454</v>
      </c>
      <c r="X82" s="82">
        <f t="shared" si="108"/>
        <v>101.48135604309749</v>
      </c>
      <c r="Y82" s="82">
        <f t="shared" si="108"/>
        <v>101.7887147956489</v>
      </c>
      <c r="Z82" s="82">
        <f t="shared" si="108"/>
        <v>115.08846802407602</v>
      </c>
      <c r="AA82" s="82">
        <f t="shared" ref="AA82:AB82" si="109">AA46/AA10*100</f>
        <v>122.24244128688491</v>
      </c>
      <c r="AB82" s="82">
        <f t="shared" si="109"/>
        <v>126.06250298751105</v>
      </c>
    </row>
    <row r="83" spans="1:28" x14ac:dyDescent="0.25">
      <c r="A83" s="34" t="s">
        <v>384</v>
      </c>
      <c r="B83" s="152" t="s">
        <v>385</v>
      </c>
      <c r="C83" s="82">
        <f t="shared" ref="C83:Z83" si="110">C47/C11*100</f>
        <v>58.204834618517076</v>
      </c>
      <c r="D83" s="82">
        <f t="shared" si="110"/>
        <v>60.397934682535578</v>
      </c>
      <c r="E83" s="82">
        <f t="shared" si="110"/>
        <v>61.013002373871338</v>
      </c>
      <c r="F83" s="82">
        <f t="shared" si="110"/>
        <v>61.008010559053986</v>
      </c>
      <c r="G83" s="82">
        <f t="shared" si="110"/>
        <v>62.111968937412357</v>
      </c>
      <c r="H83" s="82">
        <f t="shared" si="110"/>
        <v>62.13905492030861</v>
      </c>
      <c r="I83" s="82">
        <f t="shared" si="110"/>
        <v>65.572512602418684</v>
      </c>
      <c r="J83" s="82">
        <f t="shared" si="110"/>
        <v>66.147274519598085</v>
      </c>
      <c r="K83" s="82">
        <f t="shared" si="110"/>
        <v>68.816384652959044</v>
      </c>
      <c r="L83" s="82">
        <f t="shared" si="110"/>
        <v>70.796123464484737</v>
      </c>
      <c r="M83" s="82">
        <f t="shared" si="110"/>
        <v>70.314102719163358</v>
      </c>
      <c r="N83" s="82">
        <f t="shared" si="110"/>
        <v>73.421417718016158</v>
      </c>
      <c r="O83" s="82">
        <f t="shared" si="110"/>
        <v>76.584186432242262</v>
      </c>
      <c r="P83" s="82">
        <f t="shared" si="110"/>
        <v>78.733962669906916</v>
      </c>
      <c r="Q83" s="82">
        <f t="shared" si="110"/>
        <v>80.457093782410112</v>
      </c>
      <c r="R83" s="82">
        <f t="shared" si="110"/>
        <v>84.900318344191021</v>
      </c>
      <c r="S83" s="82">
        <f t="shared" si="110"/>
        <v>93.077822741875323</v>
      </c>
      <c r="T83" s="82">
        <f t="shared" si="110"/>
        <v>99.247139995207249</v>
      </c>
      <c r="U83" s="82">
        <f t="shared" si="110"/>
        <v>104.79093086271017</v>
      </c>
      <c r="V83" s="82">
        <f t="shared" si="110"/>
        <v>100.0000012920449</v>
      </c>
      <c r="W83" s="82">
        <f t="shared" si="110"/>
        <v>102.93980926689569</v>
      </c>
      <c r="X83" s="82">
        <f t="shared" si="110"/>
        <v>105.6657233494259</v>
      </c>
      <c r="Y83" s="82">
        <f t="shared" si="110"/>
        <v>110.89752940548333</v>
      </c>
      <c r="Z83" s="82">
        <f t="shared" si="110"/>
        <v>117.31277589659437</v>
      </c>
      <c r="AA83" s="82">
        <f t="shared" ref="AA83:AB83" si="111">AA47/AA11*100</f>
        <v>123.10385585866194</v>
      </c>
      <c r="AB83" s="82">
        <f t="shared" si="111"/>
        <v>125.79074503336108</v>
      </c>
    </row>
    <row r="84" spans="1:28" x14ac:dyDescent="0.25">
      <c r="A84" s="34" t="s">
        <v>386</v>
      </c>
      <c r="B84" s="152" t="s">
        <v>387</v>
      </c>
      <c r="C84" s="82">
        <f t="shared" ref="C84:Z84" si="112">C48/C12*100</f>
        <v>46.682027173921476</v>
      </c>
      <c r="D84" s="82">
        <f t="shared" si="112"/>
        <v>47.789091285232203</v>
      </c>
      <c r="E84" s="82">
        <f t="shared" si="112"/>
        <v>46.193035261908818</v>
      </c>
      <c r="F84" s="82">
        <f t="shared" si="112"/>
        <v>44.756180439370652</v>
      </c>
      <c r="G84" s="82">
        <f t="shared" si="112"/>
        <v>57.542733734068165</v>
      </c>
      <c r="H84" s="82">
        <f t="shared" si="112"/>
        <v>73.122685784857907</v>
      </c>
      <c r="I84" s="82">
        <f t="shared" si="112"/>
        <v>79.16344451549206</v>
      </c>
      <c r="J84" s="82">
        <f t="shared" si="112"/>
        <v>76.673931397074668</v>
      </c>
      <c r="K84" s="82">
        <f t="shared" si="112"/>
        <v>76.60323127591694</v>
      </c>
      <c r="L84" s="82">
        <f t="shared" si="112"/>
        <v>76.63101647446679</v>
      </c>
      <c r="M84" s="82">
        <f t="shared" si="112"/>
        <v>74.139347438850706</v>
      </c>
      <c r="N84" s="82">
        <f t="shared" si="112"/>
        <v>76.27463664732727</v>
      </c>
      <c r="O84" s="82">
        <f t="shared" si="112"/>
        <v>78.51473504995225</v>
      </c>
      <c r="P84" s="82">
        <f t="shared" si="112"/>
        <v>82.729992551983173</v>
      </c>
      <c r="Q84" s="82">
        <f t="shared" si="112"/>
        <v>84.6909785875133</v>
      </c>
      <c r="R84" s="82">
        <f t="shared" si="112"/>
        <v>88.507202711744867</v>
      </c>
      <c r="S84" s="82">
        <f t="shared" si="112"/>
        <v>95.685530644741462</v>
      </c>
      <c r="T84" s="82">
        <f t="shared" si="112"/>
        <v>97.903003925728896</v>
      </c>
      <c r="U84" s="82">
        <f t="shared" si="112"/>
        <v>99.926243603195843</v>
      </c>
      <c r="V84" s="82">
        <f t="shared" si="112"/>
        <v>100.0000016141678</v>
      </c>
      <c r="W84" s="82">
        <f t="shared" si="112"/>
        <v>102.62784521097493</v>
      </c>
      <c r="X84" s="82">
        <f t="shared" si="112"/>
        <v>103.20437115603657</v>
      </c>
      <c r="Y84" s="82">
        <f t="shared" si="112"/>
        <v>105.01006957805714</v>
      </c>
      <c r="Z84" s="82">
        <f t="shared" si="112"/>
        <v>110.77450018551804</v>
      </c>
      <c r="AA84" s="82">
        <f t="shared" ref="AA84:AB84" si="113">AA48/AA12*100</f>
        <v>114.47719818902613</v>
      </c>
      <c r="AB84" s="82">
        <f t="shared" si="113"/>
        <v>115.24751999336766</v>
      </c>
    </row>
    <row r="85" spans="1:28" ht="13" x14ac:dyDescent="0.3">
      <c r="A85" s="76"/>
      <c r="B85" s="75" t="s">
        <v>362</v>
      </c>
      <c r="C85" s="82">
        <f t="shared" ref="C85:Z85" si="114">C49/C13*100</f>
        <v>76.03160183162494</v>
      </c>
      <c r="D85" s="82">
        <f t="shared" si="114"/>
        <v>77.45876919910954</v>
      </c>
      <c r="E85" s="82">
        <f t="shared" si="114"/>
        <v>76.165360064901407</v>
      </c>
      <c r="F85" s="82">
        <f t="shared" si="114"/>
        <v>77.490230485774447</v>
      </c>
      <c r="G85" s="82">
        <f t="shared" si="114"/>
        <v>78.579800163986022</v>
      </c>
      <c r="H85" s="82">
        <f t="shared" si="114"/>
        <v>80.063896329775659</v>
      </c>
      <c r="I85" s="82">
        <f t="shared" si="114"/>
        <v>79.522229216759513</v>
      </c>
      <c r="J85" s="82">
        <f t="shared" si="114"/>
        <v>82.861795465954884</v>
      </c>
      <c r="K85" s="82">
        <f t="shared" si="114"/>
        <v>88.587250152384726</v>
      </c>
      <c r="L85" s="82">
        <f t="shared" si="114"/>
        <v>87.76088520927739</v>
      </c>
      <c r="M85" s="82">
        <f t="shared" si="114"/>
        <v>80.833148835023607</v>
      </c>
      <c r="N85" s="82">
        <f t="shared" si="114"/>
        <v>90.701032902680083</v>
      </c>
      <c r="O85" s="82">
        <f t="shared" si="114"/>
        <v>99.497577918042126</v>
      </c>
      <c r="P85" s="82">
        <f t="shared" si="114"/>
        <v>97.78067730520506</v>
      </c>
      <c r="Q85" s="82">
        <f t="shared" si="114"/>
        <v>103.66484042768582</v>
      </c>
      <c r="R85" s="82">
        <f t="shared" si="114"/>
        <v>104.47933268226059</v>
      </c>
      <c r="S85" s="82">
        <f t="shared" si="114"/>
        <v>94.824462579464324</v>
      </c>
      <c r="T85" s="82">
        <f t="shared" si="114"/>
        <v>96.532540930601868</v>
      </c>
      <c r="U85" s="82">
        <f t="shared" si="114"/>
        <v>97.564876553603312</v>
      </c>
      <c r="V85" s="82">
        <f t="shared" si="114"/>
        <v>100</v>
      </c>
      <c r="W85" s="82">
        <f t="shared" si="114"/>
        <v>103.2535023143746</v>
      </c>
      <c r="X85" s="82">
        <f t="shared" si="114"/>
        <v>100.95420054424049</v>
      </c>
      <c r="Y85" s="82">
        <f t="shared" si="114"/>
        <v>114.10351980735867</v>
      </c>
      <c r="Z85" s="82">
        <f t="shared" si="114"/>
        <v>113.78794036747412</v>
      </c>
      <c r="AA85" s="82">
        <f t="shared" ref="AA85:AB85" si="115">AA49/AA13*100</f>
        <v>114.41624989597618</v>
      </c>
      <c r="AB85" s="82">
        <f t="shared" si="115"/>
        <v>134.92939339420892</v>
      </c>
    </row>
    <row r="86" spans="1:28" ht="13" x14ac:dyDescent="0.3">
      <c r="A86" s="76"/>
      <c r="B86" s="77" t="s">
        <v>363</v>
      </c>
      <c r="C86" s="83">
        <f t="shared" ref="C86:Z86" si="116">C50/C14*100</f>
        <v>63.26023303709092</v>
      </c>
      <c r="D86" s="83">
        <f t="shared" si="116"/>
        <v>62.515918239144021</v>
      </c>
      <c r="E86" s="83">
        <f t="shared" si="116"/>
        <v>60.772734512148133</v>
      </c>
      <c r="F86" s="83">
        <f t="shared" si="116"/>
        <v>58.781204605885016</v>
      </c>
      <c r="G86" s="83">
        <f t="shared" si="116"/>
        <v>61.170760474216415</v>
      </c>
      <c r="H86" s="83">
        <f t="shared" si="116"/>
        <v>66.482992347867707</v>
      </c>
      <c r="I86" s="83">
        <f t="shared" si="116"/>
        <v>68.570375511885885</v>
      </c>
      <c r="J86" s="83">
        <f t="shared" si="116"/>
        <v>70.018160076045504</v>
      </c>
      <c r="K86" s="83">
        <f t="shared" si="116"/>
        <v>76.029623570949099</v>
      </c>
      <c r="L86" s="83">
        <f t="shared" si="116"/>
        <v>75.636697635812183</v>
      </c>
      <c r="M86" s="83">
        <f t="shared" si="116"/>
        <v>77.415103176882525</v>
      </c>
      <c r="N86" s="83">
        <f t="shared" si="116"/>
        <v>78.06177977342567</v>
      </c>
      <c r="O86" s="83">
        <f t="shared" si="116"/>
        <v>84.168367372286994</v>
      </c>
      <c r="P86" s="83">
        <f t="shared" si="116"/>
        <v>89.979257132613654</v>
      </c>
      <c r="Q86" s="83">
        <f t="shared" si="116"/>
        <v>93.613580655940183</v>
      </c>
      <c r="R86" s="83">
        <f t="shared" si="116"/>
        <v>99.250671857075673</v>
      </c>
      <c r="S86" s="83">
        <f t="shared" si="116"/>
        <v>104.79006116066121</v>
      </c>
      <c r="T86" s="83">
        <f t="shared" si="116"/>
        <v>102.0375997143733</v>
      </c>
      <c r="U86" s="83">
        <f t="shared" si="116"/>
        <v>102.43588381565583</v>
      </c>
      <c r="V86" s="83">
        <f t="shared" si="116"/>
        <v>100</v>
      </c>
      <c r="W86" s="83">
        <f t="shared" si="116"/>
        <v>99.435870714888068</v>
      </c>
      <c r="X86" s="83">
        <f t="shared" si="116"/>
        <v>100.77080661273709</v>
      </c>
      <c r="Y86" s="83">
        <f t="shared" si="116"/>
        <v>106.78867586864773</v>
      </c>
      <c r="Z86" s="83">
        <f t="shared" si="116"/>
        <v>112.96777957234923</v>
      </c>
      <c r="AA86" s="83">
        <f t="shared" ref="AA86:AB86" si="117">AA50/AA14*100</f>
        <v>119.6306294767333</v>
      </c>
      <c r="AB86" s="83">
        <f t="shared" si="117"/>
        <v>122.66262829630361</v>
      </c>
    </row>
    <row r="87" spans="1:28" ht="13" x14ac:dyDescent="0.3">
      <c r="A87" s="76"/>
      <c r="B87" s="75" t="s">
        <v>364</v>
      </c>
      <c r="C87" s="82">
        <f t="shared" ref="C87:Z87" si="118">C51/C15*100</f>
        <v>63.990156516557953</v>
      </c>
      <c r="D87" s="82">
        <f t="shared" si="118"/>
        <v>63.154287468400206</v>
      </c>
      <c r="E87" s="82">
        <f t="shared" si="118"/>
        <v>60.243599722697702</v>
      </c>
      <c r="F87" s="82">
        <f t="shared" si="118"/>
        <v>61.001097549732329</v>
      </c>
      <c r="G87" s="82">
        <f t="shared" si="118"/>
        <v>62.9123961793291</v>
      </c>
      <c r="H87" s="82">
        <f t="shared" si="118"/>
        <v>68.167832214677986</v>
      </c>
      <c r="I87" s="82">
        <f t="shared" si="118"/>
        <v>64.720269211510455</v>
      </c>
      <c r="J87" s="82">
        <f t="shared" si="118"/>
        <v>66.120973067417111</v>
      </c>
      <c r="K87" s="82">
        <f t="shared" si="118"/>
        <v>67.575055269506677</v>
      </c>
      <c r="L87" s="82">
        <f t="shared" si="118"/>
        <v>65.202959278514527</v>
      </c>
      <c r="M87" s="82">
        <f t="shared" si="118"/>
        <v>68.627122249997285</v>
      </c>
      <c r="N87" s="82">
        <f t="shared" si="118"/>
        <v>70.185561935619432</v>
      </c>
      <c r="O87" s="82">
        <f t="shared" si="118"/>
        <v>76.784854635040574</v>
      </c>
      <c r="P87" s="82">
        <f t="shared" si="118"/>
        <v>82.064945021545839</v>
      </c>
      <c r="Q87" s="82">
        <f t="shared" si="118"/>
        <v>86.238606678296009</v>
      </c>
      <c r="R87" s="82">
        <f t="shared" si="118"/>
        <v>99.664774927375277</v>
      </c>
      <c r="S87" s="82">
        <f t="shared" si="118"/>
        <v>103.33645931448696</v>
      </c>
      <c r="T87" s="82">
        <f t="shared" si="118"/>
        <v>104.00331652173924</v>
      </c>
      <c r="U87" s="82">
        <f t="shared" si="118"/>
        <v>104.60230127353654</v>
      </c>
      <c r="V87" s="82">
        <f t="shared" si="118"/>
        <v>99.999993581278275</v>
      </c>
      <c r="W87" s="82">
        <f t="shared" si="118"/>
        <v>87.26674752628864</v>
      </c>
      <c r="X87" s="82">
        <f t="shared" si="118"/>
        <v>100.06869448422546</v>
      </c>
      <c r="Y87" s="82">
        <f t="shared" si="118"/>
        <v>109.81269993447656</v>
      </c>
      <c r="Z87" s="82">
        <f t="shared" si="118"/>
        <v>146.06180191715475</v>
      </c>
      <c r="AA87" s="82">
        <f t="shared" ref="AA87:AB87" si="119">AA51/AA15*100</f>
        <v>133.67939445435866</v>
      </c>
      <c r="AB87" s="82">
        <f t="shared" si="119"/>
        <v>150.82867030118751</v>
      </c>
    </row>
    <row r="88" spans="1:28" ht="13" x14ac:dyDescent="0.3">
      <c r="A88" s="76"/>
      <c r="B88" s="75" t="s">
        <v>365</v>
      </c>
      <c r="C88" s="483">
        <f t="shared" ref="C88:Z88" si="120">C52/C16*100</f>
        <v>260.24931639545559</v>
      </c>
      <c r="D88" s="483">
        <f t="shared" si="120"/>
        <v>114.91981335071846</v>
      </c>
      <c r="E88" s="483">
        <f t="shared" si="120"/>
        <v>5.6004628752950358</v>
      </c>
      <c r="F88" s="483">
        <f t="shared" si="120"/>
        <v>9.8197515656827203</v>
      </c>
      <c r="G88" s="483">
        <f t="shared" si="120"/>
        <v>8.0396792769697942</v>
      </c>
      <c r="H88" s="483">
        <f t="shared" si="120"/>
        <v>66.488553199620014</v>
      </c>
      <c r="I88" s="483">
        <f t="shared" si="120"/>
        <v>0</v>
      </c>
      <c r="J88" s="483">
        <f t="shared" si="120"/>
        <v>24.979808197294542</v>
      </c>
      <c r="K88" s="483">
        <f t="shared" si="120"/>
        <v>131.70396534957746</v>
      </c>
      <c r="L88" s="483">
        <f t="shared" si="120"/>
        <v>393.94365207337393</v>
      </c>
      <c r="M88" s="483">
        <f t="shared" si="120"/>
        <v>151.37040814786775</v>
      </c>
      <c r="N88" s="483">
        <f t="shared" si="120"/>
        <v>11.02329112621628</v>
      </c>
      <c r="O88" s="483">
        <f t="shared" si="120"/>
        <v>0</v>
      </c>
      <c r="P88" s="483">
        <f t="shared" si="120"/>
        <v>75.436957235351699</v>
      </c>
      <c r="Q88" s="483">
        <f t="shared" si="120"/>
        <v>87.736747145280489</v>
      </c>
      <c r="R88" s="483">
        <f t="shared" si="120"/>
        <v>277.00258130000509</v>
      </c>
      <c r="S88" s="483">
        <f t="shared" si="120"/>
        <v>292.52965163751986</v>
      </c>
      <c r="T88" s="483">
        <f t="shared" si="120"/>
        <v>3.1887970962135075</v>
      </c>
      <c r="U88" s="483">
        <f t="shared" si="120"/>
        <v>134.66784825529871</v>
      </c>
      <c r="V88" s="483">
        <f t="shared" si="120"/>
        <v>100</v>
      </c>
      <c r="W88" s="483">
        <f t="shared" si="120"/>
        <v>176.54388389230363</v>
      </c>
      <c r="X88" s="483">
        <f t="shared" si="120"/>
        <v>22.843861633653852</v>
      </c>
      <c r="Y88" s="483">
        <f t="shared" si="120"/>
        <v>237.8075607776521</v>
      </c>
      <c r="Z88" s="483">
        <f t="shared" si="120"/>
        <v>32.901923333513388</v>
      </c>
      <c r="AA88" s="483">
        <f t="shared" ref="AA88:AB88" si="121">AA52/AA16*100</f>
        <v>241.55542119843338</v>
      </c>
      <c r="AB88" s="483">
        <f t="shared" si="121"/>
        <v>152.35784966063301</v>
      </c>
    </row>
    <row r="89" spans="1:28" ht="20.25" customHeight="1" x14ac:dyDescent="0.25">
      <c r="A89" s="812"/>
      <c r="B89" s="428" t="s">
        <v>366</v>
      </c>
      <c r="C89" s="813">
        <f t="shared" ref="C89:Z89" si="122">C53/C17*100</f>
        <v>62.881331312394842</v>
      </c>
      <c r="D89" s="813">
        <f t="shared" si="122"/>
        <v>62.453945084235038</v>
      </c>
      <c r="E89" s="813">
        <f t="shared" si="122"/>
        <v>60.843511862625263</v>
      </c>
      <c r="F89" s="813">
        <f t="shared" si="122"/>
        <v>59.073635014206857</v>
      </c>
      <c r="G89" s="813">
        <f t="shared" si="122"/>
        <v>61.448359756272822</v>
      </c>
      <c r="H89" s="813">
        <f t="shared" si="122"/>
        <v>66.65227470740588</v>
      </c>
      <c r="I89" s="813">
        <f t="shared" si="122"/>
        <v>68.334247270863884</v>
      </c>
      <c r="J89" s="813">
        <f t="shared" si="122"/>
        <v>69.730381094381784</v>
      </c>
      <c r="K89" s="813">
        <f t="shared" si="122"/>
        <v>74.973168912144459</v>
      </c>
      <c r="L89" s="813">
        <f t="shared" si="122"/>
        <v>73.902931962354202</v>
      </c>
      <c r="M89" s="813">
        <f t="shared" si="122"/>
        <v>76.309816977160949</v>
      </c>
      <c r="N89" s="813">
        <f t="shared" si="122"/>
        <v>77.297815026701045</v>
      </c>
      <c r="O89" s="813">
        <f t="shared" si="122"/>
        <v>83.40667088002084</v>
      </c>
      <c r="P89" s="813">
        <f t="shared" si="122"/>
        <v>89.043118199320318</v>
      </c>
      <c r="Q89" s="813">
        <f t="shared" si="122"/>
        <v>92.686392489165343</v>
      </c>
      <c r="R89" s="813">
        <f t="shared" si="122"/>
        <v>98.514042557076806</v>
      </c>
      <c r="S89" s="813">
        <f t="shared" si="122"/>
        <v>103.77636669761483</v>
      </c>
      <c r="T89" s="813">
        <f t="shared" si="122"/>
        <v>102.72628365801768</v>
      </c>
      <c r="U89" s="813">
        <f t="shared" si="122"/>
        <v>102.53268279928555</v>
      </c>
      <c r="V89" s="813">
        <f t="shared" si="122"/>
        <v>100</v>
      </c>
      <c r="W89" s="813">
        <f t="shared" si="122"/>
        <v>97.727396811691861</v>
      </c>
      <c r="X89" s="813">
        <f t="shared" si="122"/>
        <v>101.07106672068697</v>
      </c>
      <c r="Y89" s="813">
        <f t="shared" si="122"/>
        <v>106.5046320252091</v>
      </c>
      <c r="Z89" s="813">
        <f t="shared" si="122"/>
        <v>116.87337699664407</v>
      </c>
      <c r="AA89" s="813">
        <f t="shared" ref="AA89:AB89" si="123">AA53/AA17*100</f>
        <v>120.69788473294693</v>
      </c>
      <c r="AB89" s="813">
        <f t="shared" si="123"/>
        <v>126.00174867044281</v>
      </c>
    </row>
    <row r="90" spans="1:28" s="14" customFormat="1" ht="40.4" customHeight="1" x14ac:dyDescent="0.25">
      <c r="A90" s="84"/>
      <c r="B90"/>
      <c r="C90"/>
      <c r="D90"/>
      <c r="E90"/>
      <c r="F90"/>
      <c r="G90"/>
      <c r="H90"/>
      <c r="I90"/>
      <c r="J90"/>
      <c r="K90"/>
      <c r="L90"/>
      <c r="M90"/>
      <c r="N90"/>
      <c r="O90"/>
      <c r="P90"/>
      <c r="Q90"/>
      <c r="R90"/>
      <c r="S90"/>
      <c r="T90"/>
      <c r="U90"/>
      <c r="V90"/>
      <c r="W90"/>
      <c r="X90"/>
      <c r="Y90"/>
      <c r="Z90"/>
      <c r="AA90"/>
      <c r="AB90"/>
    </row>
    <row r="91" spans="1:28" s="14" customFormat="1" ht="25.5" customHeight="1" x14ac:dyDescent="0.25">
      <c r="A91" s="39" t="str">
        <f>Index!A21</f>
        <v>Table 2n    Palau implicit GDP(P) production price deflators by institutional sector, contribution to change, FY2000-FY2025</v>
      </c>
    </row>
    <row r="92" spans="1:28" ht="20.25" customHeight="1" x14ac:dyDescent="0.25">
      <c r="A92" s="32"/>
      <c r="B92" s="52"/>
      <c r="C92" s="24" t="str">
        <f t="shared" ref="C92:X92" si="124">C2</f>
        <v>FY00</v>
      </c>
      <c r="D92" s="24" t="str">
        <f t="shared" si="124"/>
        <v>FY01</v>
      </c>
      <c r="E92" s="24" t="str">
        <f t="shared" si="124"/>
        <v>FY02</v>
      </c>
      <c r="F92" s="24" t="str">
        <f t="shared" si="124"/>
        <v>FY03</v>
      </c>
      <c r="G92" s="24" t="str">
        <f t="shared" si="124"/>
        <v>FY04</v>
      </c>
      <c r="H92" s="24" t="str">
        <f t="shared" si="124"/>
        <v>FY05</v>
      </c>
      <c r="I92" s="24" t="str">
        <f t="shared" si="124"/>
        <v>FY06</v>
      </c>
      <c r="J92" s="24" t="str">
        <f t="shared" si="124"/>
        <v>FY07</v>
      </c>
      <c r="K92" s="24" t="str">
        <f t="shared" si="124"/>
        <v>FY08</v>
      </c>
      <c r="L92" s="24" t="str">
        <f t="shared" si="124"/>
        <v>FY09</v>
      </c>
      <c r="M92" s="24" t="str">
        <f t="shared" si="124"/>
        <v>FY10</v>
      </c>
      <c r="N92" s="24" t="str">
        <f t="shared" si="124"/>
        <v>FY11</v>
      </c>
      <c r="O92" s="24" t="str">
        <f t="shared" si="124"/>
        <v>FY12</v>
      </c>
      <c r="P92" s="24" t="str">
        <f t="shared" si="124"/>
        <v>FY13</v>
      </c>
      <c r="Q92" s="24" t="str">
        <f t="shared" si="124"/>
        <v>FY14</v>
      </c>
      <c r="R92" s="24" t="str">
        <f t="shared" si="124"/>
        <v>FY15</v>
      </c>
      <c r="S92" s="24" t="str">
        <f t="shared" si="124"/>
        <v>FY16</v>
      </c>
      <c r="T92" s="24" t="str">
        <f t="shared" si="124"/>
        <v>FY17</v>
      </c>
      <c r="U92" s="24" t="str">
        <f t="shared" si="124"/>
        <v>FY18</v>
      </c>
      <c r="V92" s="24" t="str">
        <f t="shared" si="124"/>
        <v>FY19</v>
      </c>
      <c r="W92" s="24" t="str">
        <f t="shared" si="124"/>
        <v>FY20</v>
      </c>
      <c r="X92" s="24" t="str">
        <f t="shared" si="124"/>
        <v>FY21</v>
      </c>
      <c r="Y92" s="24" t="s">
        <v>4403</v>
      </c>
      <c r="Z92" s="24" t="s">
        <v>4404</v>
      </c>
      <c r="AA92" s="24" t="s">
        <v>4406</v>
      </c>
      <c r="AB92" s="24" t="s">
        <v>4407</v>
      </c>
    </row>
    <row r="93" spans="1:28" x14ac:dyDescent="0.25">
      <c r="A93" s="34">
        <v>1.1000000000000001</v>
      </c>
      <c r="B93" s="152" t="s">
        <v>370</v>
      </c>
      <c r="C93" s="366"/>
      <c r="D93" s="366">
        <f t="shared" ref="D93:AB93" si="125">(D3/D$17*D75-C3/C$17*C75)/C$89</f>
        <v>2.215040322013705E-2</v>
      </c>
      <c r="E93" s="366">
        <f t="shared" si="125"/>
        <v>-7.8882447720322562E-6</v>
      </c>
      <c r="F93" s="366">
        <f t="shared" si="125"/>
        <v>-5.0110321604591161E-2</v>
      </c>
      <c r="G93" s="366">
        <f t="shared" si="125"/>
        <v>1.2991376585761504E-2</v>
      </c>
      <c r="H93" s="366">
        <f t="shared" si="125"/>
        <v>4.9196677436466225E-2</v>
      </c>
      <c r="I93" s="366">
        <f t="shared" si="125"/>
        <v>-3.1320668981742379E-4</v>
      </c>
      <c r="J93" s="366">
        <f t="shared" si="125"/>
        <v>9.7585369429898285E-3</v>
      </c>
      <c r="K93" s="366">
        <f t="shared" si="125"/>
        <v>3.2042740228042432E-2</v>
      </c>
      <c r="L93" s="366">
        <f t="shared" si="125"/>
        <v>-3.2755009090546509E-2</v>
      </c>
      <c r="M93" s="366">
        <f t="shared" si="125"/>
        <v>1.1547724279877552E-2</v>
      </c>
      <c r="N93" s="366">
        <f t="shared" si="125"/>
        <v>3.3456720282937336E-2</v>
      </c>
      <c r="O93" s="366">
        <f t="shared" si="125"/>
        <v>4.7598596447684632E-2</v>
      </c>
      <c r="P93" s="366">
        <f t="shared" si="125"/>
        <v>2.3867515428206067E-2</v>
      </c>
      <c r="Q93" s="366">
        <f t="shared" si="125"/>
        <v>2.568157793745815E-2</v>
      </c>
      <c r="R93" s="366">
        <f t="shared" si="125"/>
        <v>5.9018004007399413E-2</v>
      </c>
      <c r="S93" s="366">
        <f t="shared" si="125"/>
        <v>1.7866358308212097E-2</v>
      </c>
      <c r="T93" s="366">
        <f t="shared" si="125"/>
        <v>-1.4362959073430076E-2</v>
      </c>
      <c r="U93" s="366">
        <f t="shared" si="125"/>
        <v>-6.9037422597319079E-3</v>
      </c>
      <c r="V93" s="366">
        <f t="shared" si="125"/>
        <v>-1.4066647243636468E-2</v>
      </c>
      <c r="W93" s="366">
        <f t="shared" si="125"/>
        <v>-5.7194430470119288E-2</v>
      </c>
      <c r="X93" s="366">
        <f t="shared" si="125"/>
        <v>-1.7872647023111914E-2</v>
      </c>
      <c r="Y93" s="366">
        <f t="shared" si="125"/>
        <v>4.3616915216878452E-2</v>
      </c>
      <c r="Z93" s="366">
        <f t="shared" si="125"/>
        <v>2.9424719728762656E-2</v>
      </c>
      <c r="AA93" s="366">
        <f t="shared" si="125"/>
        <v>4.9215264191872006E-2</v>
      </c>
      <c r="AB93" s="366">
        <f t="shared" si="125"/>
        <v>1.1476748021801715E-2</v>
      </c>
    </row>
    <row r="94" spans="1:28" x14ac:dyDescent="0.25">
      <c r="A94" s="34">
        <v>1.2</v>
      </c>
      <c r="B94" s="152" t="s">
        <v>371</v>
      </c>
      <c r="C94" s="366"/>
      <c r="D94" s="366">
        <f t="shared" ref="D94:AB94" si="126">(D4/D$17*D76-C4/C$17*C76)/C$89</f>
        <v>-8.795207173457607E-3</v>
      </c>
      <c r="E94" s="366">
        <f t="shared" si="126"/>
        <v>-5.2722064996475427E-3</v>
      </c>
      <c r="F94" s="366">
        <f t="shared" si="126"/>
        <v>-1.7312329196853577E-3</v>
      </c>
      <c r="G94" s="366">
        <f t="shared" si="126"/>
        <v>3.5237133343836271E-3</v>
      </c>
      <c r="H94" s="366">
        <f t="shared" si="126"/>
        <v>-3.4353749607078697E-3</v>
      </c>
      <c r="I94" s="366">
        <f t="shared" si="126"/>
        <v>-5.3601120495228253E-3</v>
      </c>
      <c r="J94" s="366">
        <f t="shared" si="126"/>
        <v>9.9474982646451122E-3</v>
      </c>
      <c r="K94" s="366">
        <f t="shared" si="126"/>
        <v>9.0272654459322872E-3</v>
      </c>
      <c r="L94" s="366">
        <f t="shared" si="126"/>
        <v>1.5751391221175373E-2</v>
      </c>
      <c r="M94" s="366">
        <f t="shared" si="126"/>
        <v>8.843279607694713E-3</v>
      </c>
      <c r="N94" s="366">
        <f t="shared" si="126"/>
        <v>-1.1137733187172929E-2</v>
      </c>
      <c r="O94" s="366">
        <f t="shared" si="126"/>
        <v>2.3803663614964016E-2</v>
      </c>
      <c r="P94" s="366">
        <f t="shared" si="126"/>
        <v>1.755475668700723E-2</v>
      </c>
      <c r="Q94" s="366">
        <f t="shared" si="126"/>
        <v>7.7417562918966083E-3</v>
      </c>
      <c r="R94" s="366">
        <f t="shared" si="126"/>
        <v>1.3067522217998201E-2</v>
      </c>
      <c r="S94" s="366">
        <f t="shared" si="126"/>
        <v>1.4986086047769494E-2</v>
      </c>
      <c r="T94" s="366">
        <f t="shared" si="126"/>
        <v>-3.0791626178701091E-2</v>
      </c>
      <c r="U94" s="366">
        <f t="shared" si="126"/>
        <v>1.0530098824956303E-3</v>
      </c>
      <c r="V94" s="366">
        <f t="shared" si="126"/>
        <v>-8.9250419356666673E-3</v>
      </c>
      <c r="W94" s="366">
        <f t="shared" si="126"/>
        <v>7.4409654165917515E-3</v>
      </c>
      <c r="X94" s="366">
        <f t="shared" si="126"/>
        <v>-2.613330279320867E-2</v>
      </c>
      <c r="Y94" s="366">
        <f t="shared" si="126"/>
        <v>1.9002661036038277E-2</v>
      </c>
      <c r="Z94" s="366">
        <f t="shared" si="126"/>
        <v>1.402973972644506E-3</v>
      </c>
      <c r="AA94" s="366">
        <f t="shared" si="126"/>
        <v>2.5091304989807543E-2</v>
      </c>
      <c r="AB94" s="366">
        <f t="shared" si="126"/>
        <v>2.7362470556103317E-3</v>
      </c>
    </row>
    <row r="95" spans="1:28" x14ac:dyDescent="0.25">
      <c r="A95" s="34" t="s">
        <v>372</v>
      </c>
      <c r="B95" s="152" t="s">
        <v>373</v>
      </c>
      <c r="C95" s="366"/>
      <c r="D95" s="366">
        <f t="shared" ref="D95:AB95" si="127">(D5/D$17*D77-C5/C$17*C77)/C$89</f>
        <v>-7.9496296096173043E-3</v>
      </c>
      <c r="E95" s="366">
        <f t="shared" si="127"/>
        <v>-1.8031395943462137E-2</v>
      </c>
      <c r="F95" s="366">
        <f t="shared" si="127"/>
        <v>5.9350356963210156E-3</v>
      </c>
      <c r="G95" s="366">
        <f t="shared" si="127"/>
        <v>-4.3540647288145169E-3</v>
      </c>
      <c r="H95" s="366">
        <f t="shared" si="127"/>
        <v>1.7699441824273463E-3</v>
      </c>
      <c r="I95" s="366">
        <f t="shared" si="127"/>
        <v>2.1464474524035573E-2</v>
      </c>
      <c r="J95" s="366">
        <f t="shared" si="127"/>
        <v>4.7303100121290553E-3</v>
      </c>
      <c r="K95" s="366">
        <f t="shared" si="127"/>
        <v>-4.4728588152343936E-3</v>
      </c>
      <c r="L95" s="366">
        <f t="shared" si="127"/>
        <v>-9.5852595501460559E-3</v>
      </c>
      <c r="M95" s="366">
        <f t="shared" si="127"/>
        <v>-4.1466698009044092E-3</v>
      </c>
      <c r="N95" s="366">
        <f t="shared" si="127"/>
        <v>-9.8119311146978097E-3</v>
      </c>
      <c r="O95" s="366">
        <f t="shared" si="127"/>
        <v>-1.7006430787798212E-2</v>
      </c>
      <c r="P95" s="366">
        <f t="shared" si="127"/>
        <v>1.0149222264441784E-2</v>
      </c>
      <c r="Q95" s="366">
        <f t="shared" si="127"/>
        <v>2.1620062639728958E-3</v>
      </c>
      <c r="R95" s="366">
        <f t="shared" si="127"/>
        <v>-1.7751838683616784E-3</v>
      </c>
      <c r="S95" s="366">
        <f t="shared" si="127"/>
        <v>-1.5864954547867134E-4</v>
      </c>
      <c r="T95" s="366">
        <f t="shared" si="127"/>
        <v>1.2631521580383327E-3</v>
      </c>
      <c r="U95" s="366">
        <f t="shared" si="127"/>
        <v>4.8982254596855444E-4</v>
      </c>
      <c r="V95" s="366">
        <f t="shared" si="127"/>
        <v>2.1924133558893117E-5</v>
      </c>
      <c r="W95" s="366">
        <f t="shared" si="127"/>
        <v>8.8971117629442541E-4</v>
      </c>
      <c r="X95" s="366">
        <f t="shared" si="127"/>
        <v>1.418039996551374E-3</v>
      </c>
      <c r="Y95" s="366">
        <f t="shared" si="127"/>
        <v>-3.5618071274866529E-3</v>
      </c>
      <c r="Z95" s="366">
        <f t="shared" si="127"/>
        <v>6.7778360704977801E-3</v>
      </c>
      <c r="AA95" s="366">
        <f t="shared" si="127"/>
        <v>-7.0847085181350283E-3</v>
      </c>
      <c r="AB95" s="366">
        <f t="shared" si="127"/>
        <v>4.4933139143315389E-3</v>
      </c>
    </row>
    <row r="96" spans="1:28" x14ac:dyDescent="0.25">
      <c r="A96" s="34" t="s">
        <v>374</v>
      </c>
      <c r="B96" s="152" t="s">
        <v>375</v>
      </c>
      <c r="C96" s="366"/>
      <c r="D96" s="366">
        <f t="shared" ref="D96:AB96" si="128">(D6/D$17*D78-C6/C$17*C78)/C$89</f>
        <v>1.3084191285881296E-3</v>
      </c>
      <c r="E96" s="366">
        <f t="shared" si="128"/>
        <v>3.6313066969666366E-4</v>
      </c>
      <c r="F96" s="366">
        <f t="shared" si="128"/>
        <v>-3.9262495588259779E-4</v>
      </c>
      <c r="G96" s="366">
        <f t="shared" si="128"/>
        <v>-1.089994608683791E-3</v>
      </c>
      <c r="H96" s="366">
        <f t="shared" si="128"/>
        <v>4.5924863676616535E-3</v>
      </c>
      <c r="I96" s="366">
        <f t="shared" si="128"/>
        <v>-1.3953490708085963E-3</v>
      </c>
      <c r="J96" s="366">
        <f t="shared" si="128"/>
        <v>-6.0470279738874687E-4</v>
      </c>
      <c r="K96" s="366">
        <f t="shared" si="128"/>
        <v>-2.1846002192229502E-3</v>
      </c>
      <c r="L96" s="366">
        <f t="shared" si="128"/>
        <v>-2.0830191002954972E-4</v>
      </c>
      <c r="M96" s="366">
        <f t="shared" si="128"/>
        <v>-3.6673025501998582E-4</v>
      </c>
      <c r="N96" s="366">
        <f t="shared" si="128"/>
        <v>1.4537534088685043E-3</v>
      </c>
      <c r="O96" s="366">
        <f t="shared" si="128"/>
        <v>2.3692981974714753E-4</v>
      </c>
      <c r="P96" s="366">
        <f t="shared" si="128"/>
        <v>-2.1869305271577885E-4</v>
      </c>
      <c r="Q96" s="366">
        <f t="shared" si="128"/>
        <v>-5.5571932799993048E-4</v>
      </c>
      <c r="R96" s="366">
        <f t="shared" si="128"/>
        <v>-1.7003468607970407E-4</v>
      </c>
      <c r="S96" s="366">
        <f t="shared" si="128"/>
        <v>-1.4597815438959318E-3</v>
      </c>
      <c r="T96" s="366">
        <f t="shared" si="128"/>
        <v>1.0406093602062776E-3</v>
      </c>
      <c r="U96" s="366">
        <f t="shared" si="128"/>
        <v>5.3109862712915495E-4</v>
      </c>
      <c r="V96" s="366">
        <f t="shared" si="128"/>
        <v>1.1324940555731181E-3</v>
      </c>
      <c r="W96" s="366">
        <f t="shared" si="128"/>
        <v>1.9786357133364419E-3</v>
      </c>
      <c r="X96" s="366">
        <f t="shared" si="128"/>
        <v>2.8668650229787336E-3</v>
      </c>
      <c r="Y96" s="366">
        <f t="shared" si="128"/>
        <v>-1.0720841841729066E-3</v>
      </c>
      <c r="Z96" s="366">
        <f t="shared" si="128"/>
        <v>-2.1523451588872609E-3</v>
      </c>
      <c r="AA96" s="366">
        <f t="shared" si="128"/>
        <v>-1.0299609485791526E-3</v>
      </c>
      <c r="AB96" s="366">
        <f t="shared" si="128"/>
        <v>2.2841970709896061E-3</v>
      </c>
    </row>
    <row r="97" spans="1:28" x14ac:dyDescent="0.25">
      <c r="A97" s="34" t="s">
        <v>376</v>
      </c>
      <c r="B97" s="152" t="s">
        <v>377</v>
      </c>
      <c r="C97" s="366"/>
      <c r="D97" s="366">
        <f t="shared" ref="D97:AB97" si="129">(D7/D$17*D79-C7/C$17*C79)/C$89</f>
        <v>-1.0602097730005314E-2</v>
      </c>
      <c r="E97" s="366">
        <f t="shared" si="129"/>
        <v>-4.2197866615532346E-3</v>
      </c>
      <c r="F97" s="366">
        <f t="shared" si="129"/>
        <v>1.1422002881478713E-2</v>
      </c>
      <c r="G97" s="366">
        <f t="shared" si="129"/>
        <v>-1.023295651361314E-2</v>
      </c>
      <c r="H97" s="366">
        <f t="shared" si="129"/>
        <v>-4.4620816253792524E-3</v>
      </c>
      <c r="I97" s="366">
        <f t="shared" si="129"/>
        <v>5.1459388456015706E-3</v>
      </c>
      <c r="J97" s="366">
        <f t="shared" si="129"/>
        <v>4.7185351392984463E-3</v>
      </c>
      <c r="K97" s="366">
        <f t="shared" si="129"/>
        <v>1.5715782197039254E-2</v>
      </c>
      <c r="L97" s="366">
        <f t="shared" si="129"/>
        <v>8.3302701848397363E-3</v>
      </c>
      <c r="M97" s="366">
        <f t="shared" si="129"/>
        <v>1.1465882345547882E-3</v>
      </c>
      <c r="N97" s="366">
        <f t="shared" si="129"/>
        <v>-2.9363619332172064E-3</v>
      </c>
      <c r="O97" s="366">
        <f t="shared" si="129"/>
        <v>-1.3751502122376269E-3</v>
      </c>
      <c r="P97" s="366">
        <f t="shared" si="129"/>
        <v>7.6983066590247846E-3</v>
      </c>
      <c r="Q97" s="366">
        <f t="shared" si="129"/>
        <v>-5.4482617180074246E-3</v>
      </c>
      <c r="R97" s="366">
        <f t="shared" si="129"/>
        <v>-6.2413262787824556E-3</v>
      </c>
      <c r="S97" s="366">
        <f t="shared" si="129"/>
        <v>9.5779739580301015E-3</v>
      </c>
      <c r="T97" s="366">
        <f t="shared" si="129"/>
        <v>1.1236972687053393E-2</v>
      </c>
      <c r="U97" s="366">
        <f t="shared" si="129"/>
        <v>6.5675422930241987E-3</v>
      </c>
      <c r="V97" s="366">
        <f t="shared" si="129"/>
        <v>2.87886947732769E-3</v>
      </c>
      <c r="W97" s="366">
        <f t="shared" si="129"/>
        <v>2.1130993435754489E-2</v>
      </c>
      <c r="X97" s="366">
        <f t="shared" si="129"/>
        <v>2.6651436891446188E-2</v>
      </c>
      <c r="Y97" s="366">
        <f t="shared" si="129"/>
        <v>-5.1945873219442825E-3</v>
      </c>
      <c r="Z97" s="366">
        <f t="shared" si="129"/>
        <v>1.0346864040690424E-2</v>
      </c>
      <c r="AA97" s="366">
        <f t="shared" si="129"/>
        <v>-1.5494822447740234E-2</v>
      </c>
      <c r="AB97" s="366">
        <f t="shared" si="129"/>
        <v>4.4405666636420862E-5</v>
      </c>
    </row>
    <row r="98" spans="1:28" x14ac:dyDescent="0.25">
      <c r="A98" s="34" t="s">
        <v>378</v>
      </c>
      <c r="B98" s="152" t="s">
        <v>379</v>
      </c>
      <c r="C98" s="366"/>
      <c r="D98" s="366">
        <f t="shared" ref="D98:AB98" si="130">(D8/D$17*D80-C8/C$17*C80)/C$89</f>
        <v>-2.6555396191682091E-3</v>
      </c>
      <c r="E98" s="366">
        <f t="shared" si="130"/>
        <v>3.261210103796318E-3</v>
      </c>
      <c r="F98" s="366">
        <f t="shared" si="130"/>
        <v>-1.8445231859511157E-4</v>
      </c>
      <c r="G98" s="366">
        <f t="shared" si="130"/>
        <v>2.3174728267812714E-4</v>
      </c>
      <c r="H98" s="366">
        <f t="shared" si="130"/>
        <v>-2.948261624168955E-3</v>
      </c>
      <c r="I98" s="366">
        <f t="shared" si="130"/>
        <v>1.1812499410437656E-3</v>
      </c>
      <c r="J98" s="366">
        <f t="shared" si="130"/>
        <v>-3.2859888732783034E-4</v>
      </c>
      <c r="K98" s="366">
        <f t="shared" si="130"/>
        <v>2.7152759008648012E-3</v>
      </c>
      <c r="L98" s="366">
        <f t="shared" si="130"/>
        <v>2.7383591465199642E-3</v>
      </c>
      <c r="M98" s="366">
        <f t="shared" si="130"/>
        <v>2.8145760922568021E-3</v>
      </c>
      <c r="N98" s="366">
        <f t="shared" si="130"/>
        <v>-2.7419283025334681E-3</v>
      </c>
      <c r="O98" s="366">
        <f t="shared" si="130"/>
        <v>-1.9769349025180303E-4</v>
      </c>
      <c r="P98" s="366">
        <f t="shared" si="130"/>
        <v>-8.6684387882065596E-4</v>
      </c>
      <c r="Q98" s="366">
        <f t="shared" si="130"/>
        <v>-4.8599674763557319E-5</v>
      </c>
      <c r="R98" s="366">
        <f t="shared" si="130"/>
        <v>-2.2468431371394301E-3</v>
      </c>
      <c r="S98" s="366">
        <f t="shared" si="130"/>
        <v>2.390928449887557E-3</v>
      </c>
      <c r="T98" s="366">
        <f t="shared" si="130"/>
        <v>-5.7811040307409825E-4</v>
      </c>
      <c r="U98" s="366">
        <f t="shared" si="130"/>
        <v>4.762679596130849E-4</v>
      </c>
      <c r="V98" s="366">
        <f t="shared" si="130"/>
        <v>1.1349009865066454E-3</v>
      </c>
      <c r="W98" s="366">
        <f t="shared" si="130"/>
        <v>4.5372312414744178E-3</v>
      </c>
      <c r="X98" s="366">
        <f t="shared" si="130"/>
        <v>1.5175827970444896E-2</v>
      </c>
      <c r="Y98" s="366">
        <f t="shared" si="130"/>
        <v>-1.0942462856793764E-2</v>
      </c>
      <c r="Z98" s="366">
        <f t="shared" si="130"/>
        <v>1.5308929961521985E-3</v>
      </c>
      <c r="AA98" s="366">
        <f t="shared" si="130"/>
        <v>-1.0536648930188934E-3</v>
      </c>
      <c r="AB98" s="366">
        <f t="shared" si="130"/>
        <v>-1.3619156372005262E-4</v>
      </c>
    </row>
    <row r="99" spans="1:28" x14ac:dyDescent="0.25">
      <c r="A99" s="34" t="s">
        <v>380</v>
      </c>
      <c r="B99" s="152" t="s">
        <v>381</v>
      </c>
      <c r="C99" s="366"/>
      <c r="D99" s="366">
        <f t="shared" ref="D99:AB99" si="131">(D9/D$17*D81-C9/C$17*C81)/C$89</f>
        <v>-8.9761004163239498E-4</v>
      </c>
      <c r="E99" s="366">
        <f t="shared" si="131"/>
        <v>5.060302698573218E-4</v>
      </c>
      <c r="F99" s="366">
        <f t="shared" si="131"/>
        <v>1.9374956236315956E-3</v>
      </c>
      <c r="G99" s="366">
        <f t="shared" si="131"/>
        <v>-6.9658857458790866E-4</v>
      </c>
      <c r="H99" s="366">
        <f t="shared" si="131"/>
        <v>-1.4240612553230241E-3</v>
      </c>
      <c r="I99" s="366">
        <f t="shared" si="131"/>
        <v>3.2447937849438614E-3</v>
      </c>
      <c r="J99" s="366">
        <f t="shared" si="131"/>
        <v>4.7129045889699009E-4</v>
      </c>
      <c r="K99" s="366">
        <f t="shared" si="131"/>
        <v>5.2941715479285839E-3</v>
      </c>
      <c r="L99" s="366">
        <f t="shared" si="131"/>
        <v>4.0309856677887088E-3</v>
      </c>
      <c r="M99" s="366">
        <f t="shared" si="131"/>
        <v>2.0396697025786854E-3</v>
      </c>
      <c r="N99" s="366">
        <f t="shared" si="131"/>
        <v>-8.153724069548049E-4</v>
      </c>
      <c r="O99" s="366">
        <f t="shared" si="131"/>
        <v>1.2813044801745594E-3</v>
      </c>
      <c r="P99" s="366">
        <f t="shared" si="131"/>
        <v>2.9590787567773972E-3</v>
      </c>
      <c r="Q99" s="366">
        <f t="shared" si="131"/>
        <v>3.9020659910235767E-3</v>
      </c>
      <c r="R99" s="366">
        <f t="shared" si="131"/>
        <v>1.0631179323815324E-3</v>
      </c>
      <c r="S99" s="366">
        <f t="shared" si="131"/>
        <v>2.774073727882867E-3</v>
      </c>
      <c r="T99" s="366">
        <f t="shared" si="131"/>
        <v>3.6072478432637722E-3</v>
      </c>
      <c r="U99" s="366">
        <f t="shared" si="131"/>
        <v>1.723706404970724E-3</v>
      </c>
      <c r="V99" s="366">
        <f t="shared" si="131"/>
        <v>1.1014912527342207E-3</v>
      </c>
      <c r="W99" s="366">
        <f t="shared" si="131"/>
        <v>4.4174223743913728E-3</v>
      </c>
      <c r="X99" s="366">
        <f t="shared" si="131"/>
        <v>5.0465728728101662E-3</v>
      </c>
      <c r="Y99" s="366">
        <f t="shared" si="131"/>
        <v>-1.7537416452495819E-3</v>
      </c>
      <c r="Z99" s="366">
        <f t="shared" si="131"/>
        <v>3.6558804692843295E-3</v>
      </c>
      <c r="AA99" s="366">
        <f t="shared" si="131"/>
        <v>-2.146676424746806E-3</v>
      </c>
      <c r="AB99" s="366">
        <f t="shared" si="131"/>
        <v>-1.7060568823844543E-4</v>
      </c>
    </row>
    <row r="100" spans="1:28" x14ac:dyDescent="0.25">
      <c r="A100" s="151" t="s">
        <v>382</v>
      </c>
      <c r="B100" s="152" t="s">
        <v>383</v>
      </c>
      <c r="C100" s="366"/>
      <c r="D100" s="366">
        <f t="shared" ref="D100:AB100" si="132">(D10/D$17*D82-C10/C$17*C82)/C$89</f>
        <v>-6.3778856461754353E-5</v>
      </c>
      <c r="E100" s="366">
        <f t="shared" si="132"/>
        <v>2.7728847787327388E-4</v>
      </c>
      <c r="F100" s="366">
        <f t="shared" si="132"/>
        <v>4.1796306000890787E-4</v>
      </c>
      <c r="G100" s="366">
        <f t="shared" si="132"/>
        <v>3.3091026110381426E-4</v>
      </c>
      <c r="H100" s="366">
        <f t="shared" si="132"/>
        <v>3.0110535008650381E-4</v>
      </c>
      <c r="I100" s="366">
        <f t="shared" si="132"/>
        <v>-1.0558971300879566E-4</v>
      </c>
      <c r="J100" s="366">
        <f t="shared" si="132"/>
        <v>3.2365050725301615E-4</v>
      </c>
      <c r="K100" s="366">
        <f t="shared" si="132"/>
        <v>4.4815434431561327E-4</v>
      </c>
      <c r="L100" s="366">
        <f t="shared" si="132"/>
        <v>6.6837351307824492E-4</v>
      </c>
      <c r="M100" s="366">
        <f t="shared" si="132"/>
        <v>4.2832361211952243E-4</v>
      </c>
      <c r="N100" s="366">
        <f t="shared" si="132"/>
        <v>3.6022402619918201E-4</v>
      </c>
      <c r="O100" s="366">
        <f t="shared" si="132"/>
        <v>2.3866110052732771E-4</v>
      </c>
      <c r="P100" s="366">
        <f t="shared" si="132"/>
        <v>-6.621293974119962E-5</v>
      </c>
      <c r="Q100" s="366">
        <f t="shared" si="132"/>
        <v>-1.0827017909861644E-4</v>
      </c>
      <c r="R100" s="366">
        <f t="shared" si="132"/>
        <v>-1.873502953343749E-4</v>
      </c>
      <c r="S100" s="366">
        <f t="shared" si="132"/>
        <v>2.2715201167509616E-4</v>
      </c>
      <c r="T100" s="366">
        <f t="shared" si="132"/>
        <v>-1.2799280730943563E-5</v>
      </c>
      <c r="U100" s="366">
        <f t="shared" si="132"/>
        <v>4.5529395661365722E-5</v>
      </c>
      <c r="V100" s="366">
        <f t="shared" si="132"/>
        <v>2.3839524311035679E-5</v>
      </c>
      <c r="W100" s="366">
        <f t="shared" si="132"/>
        <v>2.5555049815832953E-4</v>
      </c>
      <c r="X100" s="366">
        <f t="shared" si="132"/>
        <v>4.2264121971713253E-4</v>
      </c>
      <c r="Y100" s="366">
        <f t="shared" si="132"/>
        <v>1.6897028101919652E-4</v>
      </c>
      <c r="Z100" s="366">
        <f t="shared" si="132"/>
        <v>-9.4258161914199758E-5</v>
      </c>
      <c r="AA100" s="366">
        <f t="shared" si="132"/>
        <v>-1.5754402859444576E-4</v>
      </c>
      <c r="AB100" s="366">
        <f t="shared" si="132"/>
        <v>-7.3275822720028015E-5</v>
      </c>
    </row>
    <row r="101" spans="1:28" x14ac:dyDescent="0.25">
      <c r="A101" s="34" t="s">
        <v>384</v>
      </c>
      <c r="B101" s="152" t="s">
        <v>385</v>
      </c>
      <c r="C101" s="366"/>
      <c r="D101" s="366">
        <f t="shared" ref="D101:AB101" si="133">(D11/D$17*D83-C11/C$17*C83)/C$89</f>
        <v>-2.7600678747142154E-4</v>
      </c>
      <c r="E101" s="366">
        <f t="shared" si="133"/>
        <v>7.2707668400454796E-5</v>
      </c>
      <c r="F101" s="366">
        <f t="shared" si="133"/>
        <v>9.167838200947598E-4</v>
      </c>
      <c r="G101" s="366">
        <f t="shared" si="133"/>
        <v>-1.7357757316010392E-3</v>
      </c>
      <c r="H101" s="366">
        <f t="shared" si="133"/>
        <v>-8.9667829253500071E-4</v>
      </c>
      <c r="I101" s="366">
        <f t="shared" si="133"/>
        <v>7.0633529036590449E-4</v>
      </c>
      <c r="J101" s="366">
        <f t="shared" si="133"/>
        <v>7.180432915116614E-4</v>
      </c>
      <c r="K101" s="366">
        <f t="shared" si="133"/>
        <v>1.1629776830208599E-3</v>
      </c>
      <c r="L101" s="366">
        <f t="shared" si="133"/>
        <v>1.0080561847598973E-3</v>
      </c>
      <c r="M101" s="366">
        <f t="shared" si="133"/>
        <v>-3.6335849327033131E-4</v>
      </c>
      <c r="N101" s="366">
        <f t="shared" si="133"/>
        <v>-3.9042262300158199E-4</v>
      </c>
      <c r="O101" s="366">
        <f t="shared" si="133"/>
        <v>4.0285084942504095E-4</v>
      </c>
      <c r="P101" s="366">
        <f t="shared" si="133"/>
        <v>4.755094652093541E-4</v>
      </c>
      <c r="Q101" s="366">
        <f t="shared" si="133"/>
        <v>-2.1838092065370066E-4</v>
      </c>
      <c r="R101" s="366">
        <f t="shared" si="133"/>
        <v>-1.1150016652938728E-4</v>
      </c>
      <c r="S101" s="366">
        <f t="shared" si="133"/>
        <v>9.726345226000315E-4</v>
      </c>
      <c r="T101" s="366">
        <f t="shared" si="133"/>
        <v>1.3342526094712146E-3</v>
      </c>
      <c r="U101" s="366">
        <f t="shared" si="133"/>
        <v>1.4251178456400561E-3</v>
      </c>
      <c r="V101" s="366">
        <f t="shared" si="133"/>
        <v>3.7960562113905505E-4</v>
      </c>
      <c r="W101" s="366">
        <f t="shared" si="133"/>
        <v>1.8082813835641432E-3</v>
      </c>
      <c r="X101" s="366">
        <f t="shared" si="133"/>
        <v>2.0465749816580055E-3</v>
      </c>
      <c r="Y101" s="366">
        <f t="shared" si="133"/>
        <v>1.6241825748886018E-3</v>
      </c>
      <c r="Z101" s="366">
        <f t="shared" si="133"/>
        <v>4.8478877003481688E-4</v>
      </c>
      <c r="AA101" s="366">
        <f t="shared" si="133"/>
        <v>-1.1259332835132235E-3</v>
      </c>
      <c r="AB101" s="366">
        <f t="shared" si="133"/>
        <v>-8.4673298532946786E-4</v>
      </c>
    </row>
    <row r="102" spans="1:28" x14ac:dyDescent="0.25">
      <c r="A102" s="34" t="s">
        <v>386</v>
      </c>
      <c r="B102" s="152" t="s">
        <v>387</v>
      </c>
      <c r="C102" s="366"/>
      <c r="D102" s="366">
        <f t="shared" ref="D102:AB102" si="134">(D12/D$17*D84-C12/C$17*C84)/C$89</f>
        <v>2.2578818757345106E-4</v>
      </c>
      <c r="E102" s="366">
        <f t="shared" si="134"/>
        <v>-2.8652839109512048E-3</v>
      </c>
      <c r="F102" s="366">
        <f t="shared" si="134"/>
        <v>3.6787006159299264E-3</v>
      </c>
      <c r="G102" s="366">
        <f t="shared" si="134"/>
        <v>2.4583390243708095E-2</v>
      </c>
      <c r="H102" s="366">
        <f t="shared" si="134"/>
        <v>2.8973252660407112E-2</v>
      </c>
      <c r="I102" s="366">
        <f t="shared" si="134"/>
        <v>1.0243537577582194E-2</v>
      </c>
      <c r="J102" s="366">
        <f t="shared" si="134"/>
        <v>-5.6610053049855353E-3</v>
      </c>
      <c r="K102" s="366">
        <f t="shared" si="134"/>
        <v>3.9692677830471786E-3</v>
      </c>
      <c r="L102" s="366">
        <f t="shared" si="134"/>
        <v>4.8685863179154538E-3</v>
      </c>
      <c r="M102" s="366">
        <f t="shared" si="134"/>
        <v>-2.1504915594622968E-3</v>
      </c>
      <c r="N102" s="366">
        <f t="shared" si="134"/>
        <v>-4.3533441549735126E-3</v>
      </c>
      <c r="O102" s="366">
        <f t="shared" si="134"/>
        <v>-2.5690749515503196E-3</v>
      </c>
      <c r="P102" s="366">
        <f t="shared" si="134"/>
        <v>4.0798807674044197E-3</v>
      </c>
      <c r="Q102" s="366">
        <f t="shared" si="134"/>
        <v>-1.7001266275618741E-3</v>
      </c>
      <c r="R102" s="366">
        <f t="shared" si="134"/>
        <v>-9.0801932289380637E-5</v>
      </c>
      <c r="S102" s="366">
        <f t="shared" si="134"/>
        <v>4.4553625583547132E-3</v>
      </c>
      <c r="T102" s="366">
        <f t="shared" si="134"/>
        <v>6.5845547789538618E-3</v>
      </c>
      <c r="U102" s="366">
        <f t="shared" si="134"/>
        <v>2.1957210580002278E-3</v>
      </c>
      <c r="V102" s="366">
        <f t="shared" si="134"/>
        <v>-3.6572925965186508E-4</v>
      </c>
      <c r="W102" s="366">
        <f t="shared" si="134"/>
        <v>8.2629498520554283E-3</v>
      </c>
      <c r="X102" s="366">
        <f t="shared" si="134"/>
        <v>1.4468229928071006E-2</v>
      </c>
      <c r="Y102" s="366">
        <f t="shared" si="134"/>
        <v>2.0666840356030527E-3</v>
      </c>
      <c r="Z102" s="366">
        <f t="shared" si="134"/>
        <v>5.0837221843080451E-3</v>
      </c>
      <c r="AA102" s="366">
        <f t="shared" si="134"/>
        <v>-4.6221481782578082E-3</v>
      </c>
      <c r="AB102" s="366">
        <f t="shared" si="134"/>
        <v>-3.4516505024690344E-3</v>
      </c>
    </row>
    <row r="103" spans="1:28" ht="13" x14ac:dyDescent="0.3">
      <c r="A103" s="76"/>
      <c r="B103" s="75" t="s">
        <v>362</v>
      </c>
      <c r="C103" s="366"/>
      <c r="D103" s="366">
        <f t="shared" ref="D103:AB103" si="135">(D13/D$17*D85-C13/C$17*C85)/C$89</f>
        <v>1.7873539267663119E-3</v>
      </c>
      <c r="E103" s="366">
        <f t="shared" si="135"/>
        <v>6.3547972275470842E-3</v>
      </c>
      <c r="F103" s="366">
        <f t="shared" si="135"/>
        <v>-3.3531122915809097E-3</v>
      </c>
      <c r="G103" s="366">
        <f t="shared" si="135"/>
        <v>1.8423168616034389E-3</v>
      </c>
      <c r="H103" s="366">
        <f t="shared" si="135"/>
        <v>3.5163266382185729E-4</v>
      </c>
      <c r="I103" s="366">
        <f t="shared" si="135"/>
        <v>-4.3500178367906319E-3</v>
      </c>
      <c r="J103" s="366">
        <f t="shared" si="135"/>
        <v>-4.390123544856548E-3</v>
      </c>
      <c r="K103" s="366">
        <f t="shared" si="135"/>
        <v>-5.0581454433017007E-4</v>
      </c>
      <c r="L103" s="366">
        <f t="shared" si="135"/>
        <v>1.9309085721432675E-3</v>
      </c>
      <c r="M103" s="366">
        <f t="shared" si="135"/>
        <v>2.2304680152488987E-3</v>
      </c>
      <c r="N103" s="366">
        <f t="shared" si="135"/>
        <v>6.6647048738396831E-4</v>
      </c>
      <c r="O103" s="366">
        <f t="shared" si="135"/>
        <v>6.6085642194018473E-3</v>
      </c>
      <c r="P103" s="366">
        <f t="shared" si="135"/>
        <v>-2.818273849919904E-3</v>
      </c>
      <c r="Q103" s="366">
        <f t="shared" si="135"/>
        <v>-1.3367014048408213E-3</v>
      </c>
      <c r="R103" s="366">
        <f t="shared" si="135"/>
        <v>1.9049304401135767E-3</v>
      </c>
      <c r="S103" s="366">
        <f t="shared" si="135"/>
        <v>8.7074247494288394E-4</v>
      </c>
      <c r="T103" s="366">
        <f t="shared" si="135"/>
        <v>-1.46686430912221E-3</v>
      </c>
      <c r="U103" s="366">
        <f t="shared" si="135"/>
        <v>-1.576462161325741E-3</v>
      </c>
      <c r="V103" s="366">
        <f t="shared" si="135"/>
        <v>2.5044688847198477E-4</v>
      </c>
      <c r="W103" s="366">
        <f t="shared" si="135"/>
        <v>-1.7216856905502387E-3</v>
      </c>
      <c r="X103" s="366">
        <f t="shared" si="135"/>
        <v>-2.3768209189195368E-3</v>
      </c>
      <c r="Y103" s="366">
        <f t="shared" si="135"/>
        <v>9.6965574911996586E-4</v>
      </c>
      <c r="Z103" s="366">
        <f t="shared" si="135"/>
        <v>-1.1617158270345741E-3</v>
      </c>
      <c r="AA103" s="366">
        <f t="shared" si="135"/>
        <v>3.0990666486110739E-3</v>
      </c>
      <c r="AB103" s="366">
        <f t="shared" si="135"/>
        <v>-3.9498842404063952E-3</v>
      </c>
    </row>
    <row r="104" spans="1:28" s="51" customFormat="1" ht="13" x14ac:dyDescent="0.3">
      <c r="A104" s="429"/>
      <c r="B104" s="77" t="s">
        <v>363</v>
      </c>
      <c r="C104" s="426"/>
      <c r="D104" s="426">
        <f t="shared" ref="D104:AB104" si="136">(D14/D$17*D86-C14/C$17*C86)/C$89</f>
        <v>-5.7679167163024537E-3</v>
      </c>
      <c r="E104" s="426">
        <f t="shared" si="136"/>
        <v>-1.9561395007196669E-2</v>
      </c>
      <c r="F104" s="426">
        <f t="shared" si="136"/>
        <v>-3.1463712968325321E-2</v>
      </c>
      <c r="G104" s="426">
        <f t="shared" si="136"/>
        <v>2.539404111781237E-2</v>
      </c>
      <c r="H104" s="426">
        <f t="shared" si="136"/>
        <v>7.2018600129752766E-2</v>
      </c>
      <c r="I104" s="426">
        <f t="shared" si="136"/>
        <v>3.0462116685612786E-2</v>
      </c>
      <c r="J104" s="426">
        <f t="shared" si="136"/>
        <v>1.9683422174978562E-2</v>
      </c>
      <c r="K104" s="426">
        <f t="shared" si="136"/>
        <v>6.3212326200969879E-2</v>
      </c>
      <c r="L104" s="426">
        <f t="shared" si="136"/>
        <v>-3.2216354179432074E-3</v>
      </c>
      <c r="M104" s="426">
        <f t="shared" si="136"/>
        <v>2.2023406182784821E-2</v>
      </c>
      <c r="N104" s="426">
        <f t="shared" si="136"/>
        <v>3.7500643600622162E-3</v>
      </c>
      <c r="O104" s="426">
        <f t="shared" si="136"/>
        <v>5.9022238619279153E-2</v>
      </c>
      <c r="P104" s="426">
        <f t="shared" si="136"/>
        <v>6.2814258302774442E-2</v>
      </c>
      <c r="Q104" s="426">
        <f t="shared" si="136"/>
        <v>3.0071321857321025E-2</v>
      </c>
      <c r="R104" s="426">
        <f t="shared" si="136"/>
        <v>6.4230560194507125E-2</v>
      </c>
      <c r="S104" s="426">
        <f t="shared" si="136"/>
        <v>5.2502903689261998E-2</v>
      </c>
      <c r="T104" s="426">
        <f t="shared" si="136"/>
        <v>-2.2145613257003871E-2</v>
      </c>
      <c r="U104" s="426">
        <f t="shared" si="136"/>
        <v>6.0275790436791678E-3</v>
      </c>
      <c r="V104" s="426">
        <f t="shared" si="136"/>
        <v>-1.6433807978101143E-2</v>
      </c>
      <c r="W104" s="426">
        <f t="shared" si="136"/>
        <v>-8.1943972245214526E-3</v>
      </c>
      <c r="X104" s="426">
        <f t="shared" si="136"/>
        <v>2.1713452366768242E-2</v>
      </c>
      <c r="Y104" s="426">
        <f t="shared" si="136"/>
        <v>4.4924326584595026E-2</v>
      </c>
      <c r="Z104" s="426">
        <f t="shared" si="136"/>
        <v>5.5299407314818791E-2</v>
      </c>
      <c r="AA104" s="426">
        <f t="shared" si="136"/>
        <v>4.469016673727564E-2</v>
      </c>
      <c r="AB104" s="426">
        <f t="shared" si="136"/>
        <v>1.2406562359304046E-2</v>
      </c>
    </row>
    <row r="105" spans="1:28" ht="13" x14ac:dyDescent="0.3">
      <c r="A105" s="76"/>
      <c r="B105" s="75" t="s">
        <v>364</v>
      </c>
      <c r="C105" s="366"/>
      <c r="D105" s="366">
        <f t="shared" ref="D105:AB105" si="137">(D15/D$17*D87-C15/C$17*C87)/C$89</f>
        <v>-6.2957437247694393E-3</v>
      </c>
      <c r="E105" s="366">
        <f t="shared" si="137"/>
        <v>-1.0188386507234474E-2</v>
      </c>
      <c r="F105" s="366">
        <f t="shared" si="137"/>
        <v>2.5394489227194973E-3</v>
      </c>
      <c r="G105" s="366">
        <f t="shared" si="137"/>
        <v>1.4729175898259355E-2</v>
      </c>
      <c r="H105" s="366">
        <f t="shared" si="137"/>
        <v>1.4685180124709265E-2</v>
      </c>
      <c r="I105" s="366">
        <f t="shared" si="137"/>
        <v>-7.3423003905538926E-3</v>
      </c>
      <c r="J105" s="366">
        <f t="shared" si="137"/>
        <v>1.5036823215540105E-3</v>
      </c>
      <c r="K105" s="366">
        <f t="shared" si="137"/>
        <v>1.5155406414395398E-2</v>
      </c>
      <c r="L105" s="366">
        <f t="shared" si="137"/>
        <v>-4.9623028398229664E-3</v>
      </c>
      <c r="M105" s="366">
        <f t="shared" si="137"/>
        <v>4.6956344213517865E-3</v>
      </c>
      <c r="N105" s="366">
        <f t="shared" si="137"/>
        <v>5.5623196437676681E-3</v>
      </c>
      <c r="O105" s="366">
        <f t="shared" si="137"/>
        <v>1.9742512372435257E-2</v>
      </c>
      <c r="P105" s="366">
        <f t="shared" si="137"/>
        <v>6.3927346614043581E-3</v>
      </c>
      <c r="Q105" s="366">
        <f t="shared" si="137"/>
        <v>1.1065558427999818E-2</v>
      </c>
      <c r="R105" s="366">
        <f t="shared" si="137"/>
        <v>1.0183032249939477E-2</v>
      </c>
      <c r="S105" s="366">
        <f t="shared" si="137"/>
        <v>1.8229017410578523E-3</v>
      </c>
      <c r="T105" s="366">
        <f t="shared" si="137"/>
        <v>-4.9701219722069661E-4</v>
      </c>
      <c r="U105" s="366">
        <f t="shared" si="137"/>
        <v>-2.0315798629177784E-3</v>
      </c>
      <c r="V105" s="366">
        <f t="shared" si="137"/>
        <v>-1.0094216423480675E-2</v>
      </c>
      <c r="W105" s="366">
        <f t="shared" si="137"/>
        <v>-1.07542933903499E-2</v>
      </c>
      <c r="X105" s="366">
        <f t="shared" si="137"/>
        <v>5.3346527984517019E-3</v>
      </c>
      <c r="Y105" s="366">
        <f t="shared" si="137"/>
        <v>1.8863263978371906E-2</v>
      </c>
      <c r="Z105" s="366">
        <f t="shared" si="137"/>
        <v>3.2903908588249202E-2</v>
      </c>
      <c r="AA105" s="366">
        <f t="shared" si="137"/>
        <v>-4.3514038167224373E-3</v>
      </c>
      <c r="AB105" s="366">
        <f t="shared" si="137"/>
        <v>2.8231029401993311E-2</v>
      </c>
    </row>
    <row r="106" spans="1:28" ht="13" x14ac:dyDescent="0.3">
      <c r="A106" s="76"/>
      <c r="B106" s="75" t="s">
        <v>365</v>
      </c>
      <c r="C106" s="366"/>
      <c r="D106" s="80">
        <f t="shared" ref="D106:AB106" si="138">(D16/D$17*D88-C16/C$17*C88)/C$89</f>
        <v>5.2670405428290766E-3</v>
      </c>
      <c r="E106" s="80">
        <f t="shared" si="138"/>
        <v>3.9637764250123973E-3</v>
      </c>
      <c r="F106" s="80">
        <f t="shared" si="138"/>
        <v>-1.6468931246702248E-4</v>
      </c>
      <c r="G106" s="80">
        <f t="shared" si="138"/>
        <v>7.6185911824047856E-5</v>
      </c>
      <c r="H106" s="80">
        <f t="shared" si="138"/>
        <v>-2.0161861164909702E-3</v>
      </c>
      <c r="I106" s="80">
        <f t="shared" si="138"/>
        <v>2.1152200693127518E-3</v>
      </c>
      <c r="J106" s="80">
        <f t="shared" si="138"/>
        <v>-7.5610913596637068E-4</v>
      </c>
      <c r="K106" s="80">
        <f t="shared" si="138"/>
        <v>-3.1812341372007575E-3</v>
      </c>
      <c r="L106" s="80">
        <f t="shared" si="138"/>
        <v>-6.0909872530352403E-3</v>
      </c>
      <c r="M106" s="80">
        <f t="shared" si="138"/>
        <v>5.8491459488446357E-3</v>
      </c>
      <c r="N106" s="80">
        <f t="shared" si="138"/>
        <v>3.6348734396757275E-3</v>
      </c>
      <c r="O106" s="80">
        <f t="shared" si="138"/>
        <v>2.6536159583103591E-4</v>
      </c>
      <c r="P106" s="80">
        <f t="shared" si="138"/>
        <v>-1.6290608427032072E-3</v>
      </c>
      <c r="Q106" s="80">
        <f t="shared" si="138"/>
        <v>-2.2108931313143221E-4</v>
      </c>
      <c r="R106" s="80">
        <f t="shared" si="138"/>
        <v>-1.1538589835426194E-2</v>
      </c>
      <c r="S106" s="80">
        <f t="shared" si="138"/>
        <v>-9.0887241401901451E-4</v>
      </c>
      <c r="T106" s="80">
        <f t="shared" si="138"/>
        <v>1.2523946635833854E-2</v>
      </c>
      <c r="U106" s="80">
        <f t="shared" si="138"/>
        <v>-5.8806678668196916E-3</v>
      </c>
      <c r="V106" s="80">
        <f t="shared" si="138"/>
        <v>1.8267975351177895E-3</v>
      </c>
      <c r="W106" s="80">
        <f t="shared" si="138"/>
        <v>-3.7773460405672722E-3</v>
      </c>
      <c r="X106" s="80">
        <f t="shared" si="138"/>
        <v>7.1661452434005823E-3</v>
      </c>
      <c r="Y106" s="80">
        <f t="shared" si="138"/>
        <v>-1.0027736480380202E-2</v>
      </c>
      <c r="Z106" s="80">
        <f t="shared" si="138"/>
        <v>9.1515298266120013E-3</v>
      </c>
      <c r="AA106" s="80">
        <f t="shared" si="138"/>
        <v>-7.6152464580748992E-3</v>
      </c>
      <c r="AB106" s="80">
        <f t="shared" si="138"/>
        <v>3.3057504663746352E-3</v>
      </c>
    </row>
    <row r="107" spans="1:28" s="160" customFormat="1" ht="19.5" customHeight="1" x14ac:dyDescent="0.25">
      <c r="A107" s="427"/>
      <c r="B107" s="428" t="s">
        <v>366</v>
      </c>
      <c r="C107" s="433"/>
      <c r="D107" s="434">
        <f t="shared" ref="D107:AB107" si="139">(D17/D$17*D89-C17/C$17*C89)/C$89</f>
        <v>-6.7967108717299062E-3</v>
      </c>
      <c r="E107" s="434">
        <f t="shared" si="139"/>
        <v>-2.5785932649053562E-2</v>
      </c>
      <c r="F107" s="434">
        <f t="shared" si="139"/>
        <v>-2.9088998879855905E-2</v>
      </c>
      <c r="G107" s="434">
        <f t="shared" si="139"/>
        <v>4.0199400993266417E-2</v>
      </c>
      <c r="H107" s="434">
        <f t="shared" si="139"/>
        <v>8.4687613660864677E-2</v>
      </c>
      <c r="I107" s="434">
        <f t="shared" si="139"/>
        <v>2.5235036176058913E-2</v>
      </c>
      <c r="J107" s="434">
        <f t="shared" si="139"/>
        <v>2.0430953427845521E-2</v>
      </c>
      <c r="K107" s="434">
        <f t="shared" si="139"/>
        <v>7.5186564815506077E-2</v>
      </c>
      <c r="L107" s="434">
        <f t="shared" si="139"/>
        <v>-1.42749328235597E-2</v>
      </c>
      <c r="M107" s="434">
        <f t="shared" si="139"/>
        <v>3.2568193857759289E-2</v>
      </c>
      <c r="N107" s="434">
        <f t="shared" si="139"/>
        <v>1.2947194590124588E-2</v>
      </c>
      <c r="O107" s="434">
        <f t="shared" si="139"/>
        <v>7.9030123312148065E-2</v>
      </c>
      <c r="P107" s="434">
        <f t="shared" si="139"/>
        <v>6.7577895866475918E-2</v>
      </c>
      <c r="Q107" s="434">
        <f t="shared" si="139"/>
        <v>4.0915843509541812E-2</v>
      </c>
      <c r="R107" s="434">
        <f t="shared" si="139"/>
        <v>6.287492598865245E-2</v>
      </c>
      <c r="S107" s="434">
        <f t="shared" si="139"/>
        <v>5.3416995221662489E-2</v>
      </c>
      <c r="T107" s="434">
        <f t="shared" si="139"/>
        <v>-1.0118710772144325E-2</v>
      </c>
      <c r="U107" s="434">
        <f t="shared" si="139"/>
        <v>-1.8846282746549554E-3</v>
      </c>
      <c r="V107" s="434">
        <f t="shared" si="139"/>
        <v>-2.4701224332961669E-2</v>
      </c>
      <c r="W107" s="434">
        <f t="shared" si="139"/>
        <v>-2.272603188308139E-2</v>
      </c>
      <c r="X107" s="434">
        <f t="shared" si="139"/>
        <v>3.4214253301333021E-2</v>
      </c>
      <c r="Y107" s="434">
        <f t="shared" si="139"/>
        <v>5.3759849191440313E-2</v>
      </c>
      <c r="Z107" s="434">
        <f t="shared" si="139"/>
        <v>9.7354873438563069E-2</v>
      </c>
      <c r="AA107" s="434">
        <f t="shared" si="139"/>
        <v>3.2723515265693746E-2</v>
      </c>
      <c r="AB107" s="434">
        <f t="shared" si="139"/>
        <v>4.3943304799674579E-2</v>
      </c>
    </row>
    <row r="108" spans="1:28" s="14" customFormat="1" ht="20.25" customHeight="1" x14ac:dyDescent="0.25">
      <c r="A108" s="90" t="s">
        <v>367</v>
      </c>
      <c r="B108"/>
      <c r="C108"/>
      <c r="D108"/>
      <c r="E108"/>
      <c r="F108"/>
      <c r="G108"/>
      <c r="H108"/>
      <c r="I108"/>
      <c r="J108"/>
      <c r="K108"/>
      <c r="L108"/>
      <c r="M108"/>
      <c r="N108"/>
      <c r="O108"/>
      <c r="P108"/>
      <c r="Q108"/>
      <c r="R108"/>
      <c r="S108"/>
      <c r="T108"/>
      <c r="U108"/>
      <c r="V108"/>
      <c r="W108"/>
      <c r="X108"/>
      <c r="Y108"/>
      <c r="Z108"/>
      <c r="AA108"/>
      <c r="AB108"/>
    </row>
    <row r="113" spans="1:1" ht="16.5" x14ac:dyDescent="0.35">
      <c r="A113" s="50"/>
    </row>
  </sheetData>
  <mergeCells count="1">
    <mergeCell ref="A18:K18"/>
  </mergeCells>
  <phoneticPr fontId="16" type="noConversion"/>
  <pageMargins left="0.74803149606299202" right="0.74803149606299202" top="0.98425196850393704" bottom="0.98425196850393704" header="0.511811023622047" footer="0.511811023622047"/>
  <pageSetup scale="43" fitToHeight="3" orientation="landscape" r:id="rId1"/>
  <headerFooter alignWithMargins="0"/>
  <rowBreaks count="2" manualBreakCount="2">
    <brk id="36" max="16383" man="1"/>
    <brk id="72" max="2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79998168889431442"/>
  </sheetPr>
  <dimension ref="A1:AB67"/>
  <sheetViews>
    <sheetView view="pageBreakPreview" zoomScale="90" zoomScaleNormal="80" zoomScaleSheetLayoutView="90" workbookViewId="0">
      <pane xSplit="2" topLeftCell="C1" activePane="topRight" state="frozen"/>
      <selection pane="topRight" activeCell="B2" sqref="B2"/>
    </sheetView>
  </sheetViews>
  <sheetFormatPr defaultColWidth="8.81640625" defaultRowHeight="12.5" x14ac:dyDescent="0.25"/>
  <cols>
    <col min="1" max="1" width="4.1796875" style="1" customWidth="1"/>
    <col min="2" max="2" width="38.1796875" customWidth="1"/>
    <col min="3" max="28" width="9.1796875" customWidth="1"/>
  </cols>
  <sheetData>
    <row r="1" spans="1:28" s="14" customFormat="1" ht="25.4" customHeight="1" x14ac:dyDescent="0.25">
      <c r="A1" s="39" t="str">
        <f>Index!A22</f>
        <v>Table 2o    Palau GDP by income component, current prices, FY2000-FY2025</v>
      </c>
    </row>
    <row r="2" spans="1:28" ht="20.25" customHeight="1" x14ac:dyDescent="0.25">
      <c r="A2" s="32"/>
      <c r="B2" s="52" t="s">
        <v>368</v>
      </c>
      <c r="C2" s="24" t="str">
        <f>NAInst!C2</f>
        <v>FY00</v>
      </c>
      <c r="D2" s="24" t="str">
        <f>NAInst!D2</f>
        <v>FY01</v>
      </c>
      <c r="E2" s="24" t="str">
        <f>NAInst!E2</f>
        <v>FY02</v>
      </c>
      <c r="F2" s="24" t="str">
        <f>NAInst!F2</f>
        <v>FY03</v>
      </c>
      <c r="G2" s="24" t="str">
        <f>NAInst!G2</f>
        <v>FY04</v>
      </c>
      <c r="H2" s="24" t="str">
        <f>NAInst!H2</f>
        <v>FY05</v>
      </c>
      <c r="I2" s="24" t="str">
        <f>NAInst!I2</f>
        <v>FY06</v>
      </c>
      <c r="J2" s="24" t="str">
        <f>NAInst!J2</f>
        <v>FY07</v>
      </c>
      <c r="K2" s="24" t="str">
        <f>NAInst!K2</f>
        <v>FY08</v>
      </c>
      <c r="L2" s="24" t="str">
        <f>NAInst!L2</f>
        <v>FY09</v>
      </c>
      <c r="M2" s="24" t="str">
        <f>NAInst!M2</f>
        <v>FY10</v>
      </c>
      <c r="N2" s="24" t="str">
        <f>NAInst!N2</f>
        <v>FY11</v>
      </c>
      <c r="O2" s="24" t="str">
        <f>NAInst!O2</f>
        <v>FY12</v>
      </c>
      <c r="P2" s="24" t="str">
        <f>NAInst!P2</f>
        <v>FY13</v>
      </c>
      <c r="Q2" s="24" t="str">
        <f>NAInst!Q2</f>
        <v>FY14</v>
      </c>
      <c r="R2" s="24" t="str">
        <f>NAInst!R2</f>
        <v>FY15</v>
      </c>
      <c r="S2" s="24" t="str">
        <f>NAInst!S2</f>
        <v>FY16</v>
      </c>
      <c r="T2" s="24" t="str">
        <f>NAInst!T2</f>
        <v>FY17</v>
      </c>
      <c r="U2" s="24" t="str">
        <f>NAInst!U2</f>
        <v>FY18</v>
      </c>
      <c r="V2" s="24" t="str">
        <f>NAInst!V2</f>
        <v>FY19</v>
      </c>
      <c r="W2" s="24" t="str">
        <f>NAInst!W2</f>
        <v>FY20</v>
      </c>
      <c r="X2" s="24" t="str">
        <f>NAInst!X2</f>
        <v>FY21</v>
      </c>
      <c r="Y2" s="24" t="s">
        <v>4403</v>
      </c>
      <c r="Z2" s="24" t="s">
        <v>4404</v>
      </c>
      <c r="AA2" s="24" t="s">
        <v>4406</v>
      </c>
      <c r="AB2" s="24" t="s">
        <v>4407</v>
      </c>
    </row>
    <row r="3" spans="1:28" s="41" customFormat="1" ht="20.25" customHeight="1" x14ac:dyDescent="0.25">
      <c r="A3" s="34"/>
      <c r="B3" s="70" t="s">
        <v>74</v>
      </c>
      <c r="C3" s="82">
        <v>85.772453124999998</v>
      </c>
      <c r="D3" s="82">
        <v>91.5027890625</v>
      </c>
      <c r="E3" s="82">
        <v>96.552546875000004</v>
      </c>
      <c r="F3" s="82">
        <v>96.732335937499997</v>
      </c>
      <c r="G3" s="82">
        <v>100.30996875</v>
      </c>
      <c r="H3" s="82">
        <v>103.58339062500001</v>
      </c>
      <c r="I3" s="82">
        <v>104.4688125</v>
      </c>
      <c r="J3" s="82">
        <v>104.61203125</v>
      </c>
      <c r="K3" s="82">
        <v>104.9334609375</v>
      </c>
      <c r="L3" s="82">
        <v>101.5879140625</v>
      </c>
      <c r="M3" s="82">
        <v>100.308296875</v>
      </c>
      <c r="N3" s="82">
        <v>104.98762499999999</v>
      </c>
      <c r="O3" s="82">
        <v>107.99128125</v>
      </c>
      <c r="P3" s="82">
        <v>111.86994531249999</v>
      </c>
      <c r="Q3" s="82">
        <v>119.012046875</v>
      </c>
      <c r="R3" s="82">
        <v>132.75979687500001</v>
      </c>
      <c r="S3" s="82">
        <v>147.57284375</v>
      </c>
      <c r="T3" s="82">
        <v>155.8153125</v>
      </c>
      <c r="U3" s="82">
        <v>161.25792187499999</v>
      </c>
      <c r="V3" s="82">
        <v>160.79028124999999</v>
      </c>
      <c r="W3" s="82">
        <v>158.41426562500001</v>
      </c>
      <c r="X3" s="82">
        <v>145.81575000000001</v>
      </c>
      <c r="Y3" s="82">
        <v>143.92770312499999</v>
      </c>
      <c r="Z3" s="82">
        <v>160.0199375</v>
      </c>
      <c r="AA3" s="82">
        <v>178.49868749999999</v>
      </c>
      <c r="AB3" s="82">
        <v>194.82403124999999</v>
      </c>
    </row>
    <row r="4" spans="1:28" x14ac:dyDescent="0.25">
      <c r="A4" s="34"/>
      <c r="B4" s="70" t="s">
        <v>388</v>
      </c>
      <c r="C4" s="82">
        <v>44.829152343750003</v>
      </c>
      <c r="D4" s="82">
        <v>47.387289062500003</v>
      </c>
      <c r="E4" s="82">
        <v>45.147753906250003</v>
      </c>
      <c r="F4" s="82">
        <v>37.197640624999998</v>
      </c>
      <c r="G4" s="82">
        <v>38.675546875000002</v>
      </c>
      <c r="H4" s="82">
        <v>47.469964843749999</v>
      </c>
      <c r="I4" s="82">
        <v>51.62458203125</v>
      </c>
      <c r="J4" s="82">
        <v>58.844671875000003</v>
      </c>
      <c r="K4" s="82">
        <v>60.410687500000002</v>
      </c>
      <c r="L4" s="82">
        <v>51.981867187500001</v>
      </c>
      <c r="M4" s="82">
        <v>52.227832031250003</v>
      </c>
      <c r="N4" s="82">
        <v>55.299148437500001</v>
      </c>
      <c r="O4" s="82">
        <v>66.714343749999998</v>
      </c>
      <c r="P4" s="82">
        <v>73.1618984375</v>
      </c>
      <c r="Q4" s="82">
        <v>81.192437499999997</v>
      </c>
      <c r="R4" s="82">
        <v>102.06678906250001</v>
      </c>
      <c r="S4" s="82">
        <v>103.9818828125</v>
      </c>
      <c r="T4" s="82">
        <v>79.849320312499998</v>
      </c>
      <c r="U4" s="82">
        <v>75.014859375</v>
      </c>
      <c r="V4" s="82">
        <v>70.420554687500001</v>
      </c>
      <c r="W4" s="82">
        <v>54.767027343750001</v>
      </c>
      <c r="X4" s="82">
        <v>47.2576015625</v>
      </c>
      <c r="Y4" s="82">
        <v>59.591917968750003</v>
      </c>
      <c r="Z4" s="82">
        <v>54.896601562500003</v>
      </c>
      <c r="AA4" s="82">
        <v>76.908179687499995</v>
      </c>
      <c r="AB4" s="82">
        <v>82.993421874999996</v>
      </c>
    </row>
    <row r="5" spans="1:28" x14ac:dyDescent="0.25">
      <c r="A5" s="34"/>
      <c r="B5" s="70" t="s">
        <v>389</v>
      </c>
      <c r="C5" s="82">
        <v>1.423583740234375</v>
      </c>
      <c r="D5" s="82">
        <v>1.8347030029296876</v>
      </c>
      <c r="E5" s="82">
        <v>1.8571628417968751</v>
      </c>
      <c r="F5" s="82">
        <v>2.0345673828124999</v>
      </c>
      <c r="G5" s="82">
        <v>2.182730712890625</v>
      </c>
      <c r="H5" s="82">
        <v>2.0455524902343751</v>
      </c>
      <c r="I5" s="82">
        <v>2.2926738281249999</v>
      </c>
      <c r="J5" s="82">
        <v>1.819009033203125</v>
      </c>
      <c r="K5" s="82">
        <v>1.9536651611328124</v>
      </c>
      <c r="L5" s="82">
        <v>1.6529774169921876</v>
      </c>
      <c r="M5" s="82">
        <v>1.9002070312499999</v>
      </c>
      <c r="N5" s="82">
        <v>2.2601137695312499</v>
      </c>
      <c r="O5" s="82">
        <v>1.754611328125</v>
      </c>
      <c r="P5" s="82">
        <v>1.7461729736328124</v>
      </c>
      <c r="Q5" s="82">
        <v>2.299385986328125</v>
      </c>
      <c r="R5" s="82">
        <v>2.5960434570312501</v>
      </c>
      <c r="S5" s="82">
        <v>3.0795131835937499</v>
      </c>
      <c r="T5" s="82">
        <v>2.7575556640625001</v>
      </c>
      <c r="U5" s="82">
        <v>2.67300390625</v>
      </c>
      <c r="V5" s="82">
        <v>3.48208642578125</v>
      </c>
      <c r="W5" s="82">
        <v>3.549056884765625</v>
      </c>
      <c r="X5" s="82">
        <v>0.2499646453857422</v>
      </c>
      <c r="Y5" s="82">
        <v>-1.3088132324218751</v>
      </c>
      <c r="Z5" s="82">
        <v>2.7753420410156249</v>
      </c>
      <c r="AA5" s="82">
        <v>2.9979001464843749</v>
      </c>
      <c r="AB5" s="82">
        <v>2.9055</v>
      </c>
    </row>
    <row r="6" spans="1:28" x14ac:dyDescent="0.25">
      <c r="A6" s="34"/>
      <c r="B6" s="70" t="s">
        <v>390</v>
      </c>
      <c r="C6" s="82">
        <v>2.3396535644531249</v>
      </c>
      <c r="D6" s="82">
        <v>2.2476794433593752</v>
      </c>
      <c r="E6" s="82">
        <v>2.58316015625</v>
      </c>
      <c r="F6" s="82">
        <v>2.41974072265625</v>
      </c>
      <c r="G6" s="82">
        <v>2.5866945800781251</v>
      </c>
      <c r="H6" s="82">
        <v>2.808898681640625</v>
      </c>
      <c r="I6" s="82">
        <v>2.9747954101562502</v>
      </c>
      <c r="J6" s="82">
        <v>2.7990173339843749</v>
      </c>
      <c r="K6" s="82">
        <v>3.083156005859375</v>
      </c>
      <c r="L6" s="82">
        <v>3.3360876464843749</v>
      </c>
      <c r="M6" s="82">
        <v>3.4108793945312499</v>
      </c>
      <c r="N6" s="82">
        <v>3.6326418457031249</v>
      </c>
      <c r="O6" s="82">
        <v>3.6818991699218748</v>
      </c>
      <c r="P6" s="82">
        <v>4.1235625000000002</v>
      </c>
      <c r="Q6" s="82">
        <v>4.1851669921874999</v>
      </c>
      <c r="R6" s="82">
        <v>4.093580078125</v>
      </c>
      <c r="S6" s="82">
        <v>4.2742890625000003</v>
      </c>
      <c r="T6" s="82">
        <v>4.2847900390625</v>
      </c>
      <c r="U6" s="82">
        <v>4.4005019531249996</v>
      </c>
      <c r="V6" s="82">
        <v>4.3532734375000004</v>
      </c>
      <c r="W6" s="82">
        <v>4.22240771484375</v>
      </c>
      <c r="X6" s="82">
        <v>3.9714340820312501</v>
      </c>
      <c r="Y6" s="82">
        <v>3.9916850585937498</v>
      </c>
      <c r="Z6" s="82">
        <v>3.838793212890625</v>
      </c>
      <c r="AA6" s="82">
        <v>4.0821105957031252</v>
      </c>
      <c r="AB6" s="82">
        <v>4.2367690429687501</v>
      </c>
    </row>
    <row r="7" spans="1:28" x14ac:dyDescent="0.25">
      <c r="A7" s="34"/>
      <c r="B7" s="70" t="s">
        <v>391</v>
      </c>
      <c r="C7" s="82">
        <v>-4.3832456054687503</v>
      </c>
      <c r="D7" s="82">
        <v>-4.4182973632812503</v>
      </c>
      <c r="E7" s="82">
        <v>-3.5655898437500002</v>
      </c>
      <c r="F7" s="82">
        <v>-4.0235307617187503</v>
      </c>
      <c r="G7" s="82">
        <v>-3.8685844726562499</v>
      </c>
      <c r="H7" s="82">
        <v>-3.9199956054687499</v>
      </c>
      <c r="I7" s="82">
        <v>-4.7383964843750004</v>
      </c>
      <c r="J7" s="82">
        <v>-5.6142451171875001</v>
      </c>
      <c r="K7" s="82">
        <v>-5.3961245117187504</v>
      </c>
      <c r="L7" s="82">
        <v>-4.7012773437500002</v>
      </c>
      <c r="M7" s="82">
        <v>-4.1608950195312504</v>
      </c>
      <c r="N7" s="82">
        <v>-4.2216118164062504</v>
      </c>
      <c r="O7" s="82">
        <v>-2.99229443359375</v>
      </c>
      <c r="P7" s="82">
        <v>-3.5479375000000002</v>
      </c>
      <c r="Q7" s="82">
        <v>-4.01256884765625</v>
      </c>
      <c r="R7" s="82">
        <v>-3.8488349609374999</v>
      </c>
      <c r="S7" s="82">
        <v>-3.662261962890625</v>
      </c>
      <c r="T7" s="82">
        <v>-3.9666889648437502</v>
      </c>
      <c r="U7" s="82">
        <v>-4.4053271484375003</v>
      </c>
      <c r="V7" s="82">
        <v>-4.3461640624999998</v>
      </c>
      <c r="W7" s="82">
        <v>-4.5412387695312502</v>
      </c>
      <c r="X7" s="82">
        <v>-4.5424677734375001</v>
      </c>
      <c r="Y7" s="82">
        <v>-4.2937895507812502</v>
      </c>
      <c r="Z7" s="82">
        <v>-4.6384125976562496</v>
      </c>
      <c r="AA7" s="82">
        <v>-4.2394379882812503</v>
      </c>
      <c r="AB7" s="82">
        <v>-5.8225854492187503</v>
      </c>
    </row>
    <row r="8" spans="1:28" x14ac:dyDescent="0.25">
      <c r="A8" s="34"/>
      <c r="B8" s="70" t="s">
        <v>392</v>
      </c>
      <c r="C8" s="82">
        <v>14.162776367187501</v>
      </c>
      <c r="D8" s="82">
        <v>14.192457031249999</v>
      </c>
      <c r="E8" s="82">
        <v>13.160527343749999</v>
      </c>
      <c r="F8" s="82">
        <v>13.284766601562501</v>
      </c>
      <c r="G8" s="82">
        <v>16.101747070312499</v>
      </c>
      <c r="H8" s="82">
        <v>19.07980078125</v>
      </c>
      <c r="I8" s="82">
        <v>17.757044921875</v>
      </c>
      <c r="J8" s="82">
        <v>18.167886718750001</v>
      </c>
      <c r="K8" s="82">
        <v>19.964714843749999</v>
      </c>
      <c r="L8" s="82">
        <v>17.801263671874999</v>
      </c>
      <c r="M8" s="82">
        <v>18.100568359375</v>
      </c>
      <c r="N8" s="82">
        <v>19.994982421875001</v>
      </c>
      <c r="O8" s="82">
        <v>24.33959765625</v>
      </c>
      <c r="P8" s="82">
        <v>25.35564453125</v>
      </c>
      <c r="Q8" s="82">
        <v>29.032853515625</v>
      </c>
      <c r="R8" s="82">
        <v>34.234441406249999</v>
      </c>
      <c r="S8" s="82">
        <v>35.329976562500001</v>
      </c>
      <c r="T8" s="82">
        <v>33.975683593749999</v>
      </c>
      <c r="U8" s="82">
        <v>33.246828125</v>
      </c>
      <c r="V8" s="82">
        <v>30.428564453124999</v>
      </c>
      <c r="W8" s="82">
        <v>25.749935546875001</v>
      </c>
      <c r="X8" s="82">
        <v>23.899328125</v>
      </c>
      <c r="Y8" s="82">
        <v>28.219124999999998</v>
      </c>
      <c r="Z8" s="82">
        <v>36.81546484375</v>
      </c>
      <c r="AA8" s="82">
        <v>39.881761718749999</v>
      </c>
      <c r="AB8" s="82">
        <v>51.767734375000003</v>
      </c>
    </row>
    <row r="9" spans="1:28" x14ac:dyDescent="0.25">
      <c r="A9" s="34"/>
      <c r="B9" s="70" t="s">
        <v>393</v>
      </c>
      <c r="C9" s="82">
        <v>-1.4039880371093749</v>
      </c>
      <c r="D9" s="82">
        <v>-0.66156097412109371</v>
      </c>
      <c r="E9" s="82">
        <v>-3.0940000534057616E-2</v>
      </c>
      <c r="F9" s="82">
        <v>-5.6500000000000002E-2</v>
      </c>
      <c r="G9" s="82">
        <v>-4.6277000427246091E-2</v>
      </c>
      <c r="H9" s="82">
        <v>-0.39270901489257815</v>
      </c>
      <c r="I9" s="82">
        <v>0</v>
      </c>
      <c r="J9" s="82">
        <v>-0.14524000549316407</v>
      </c>
      <c r="K9" s="82">
        <v>-0.72611199951171879</v>
      </c>
      <c r="L9" s="82">
        <v>-1.8184090576171874</v>
      </c>
      <c r="M9" s="82">
        <v>-0.71941802978515623</v>
      </c>
      <c r="N9" s="82">
        <v>-5.1789001464843748E-2</v>
      </c>
      <c r="O9" s="82">
        <v>0</v>
      </c>
      <c r="P9" s="82">
        <v>-0.34525799560546877</v>
      </c>
      <c r="Q9" s="82">
        <v>-0.4119320068359375</v>
      </c>
      <c r="R9" s="82">
        <v>-3.5219370117187498</v>
      </c>
      <c r="S9" s="82">
        <v>-3.8423491210937502</v>
      </c>
      <c r="T9" s="82">
        <v>-4.2000000000000003E-2</v>
      </c>
      <c r="U9" s="82">
        <v>-1.74</v>
      </c>
      <c r="V9" s="82">
        <v>-1.217112060546875</v>
      </c>
      <c r="W9" s="82">
        <v>-2.145</v>
      </c>
      <c r="X9" s="82">
        <v>-0.25462738037109373</v>
      </c>
      <c r="Y9" s="82">
        <v>-2.6084699707031249</v>
      </c>
      <c r="Z9" s="82">
        <v>-0.34797302246093748</v>
      </c>
      <c r="AA9" s="82">
        <v>-2.7340517578124999</v>
      </c>
      <c r="AB9" s="82">
        <v>-1.7832935791015625</v>
      </c>
    </row>
    <row r="10" spans="1:28" ht="13" x14ac:dyDescent="0.3">
      <c r="A10" s="34"/>
      <c r="B10" s="816" t="s">
        <v>186</v>
      </c>
      <c r="C10" s="83">
        <v>142.740390625</v>
      </c>
      <c r="D10" s="83">
        <v>152.08506249999999</v>
      </c>
      <c r="E10" s="83">
        <v>155.70462499999999</v>
      </c>
      <c r="F10" s="83">
        <v>147.589015625</v>
      </c>
      <c r="G10" s="83">
        <v>155.941828125</v>
      </c>
      <c r="H10" s="83">
        <v>170.67490624999999</v>
      </c>
      <c r="I10" s="83">
        <v>174.37951562500001</v>
      </c>
      <c r="J10" s="83">
        <v>180.483125</v>
      </c>
      <c r="K10" s="83">
        <v>184.22345312499999</v>
      </c>
      <c r="L10" s="83">
        <v>169.840421875</v>
      </c>
      <c r="M10" s="83">
        <v>171.06746874999999</v>
      </c>
      <c r="N10" s="83">
        <v>181.901109375</v>
      </c>
      <c r="O10" s="83">
        <v>201.48943750000001</v>
      </c>
      <c r="P10" s="83">
        <v>212.36403125000001</v>
      </c>
      <c r="Q10" s="83">
        <v>231.29739062499999</v>
      </c>
      <c r="R10" s="83">
        <v>268.37987500000003</v>
      </c>
      <c r="S10" s="83">
        <v>286.73390625000002</v>
      </c>
      <c r="T10" s="83">
        <v>272.67396874999997</v>
      </c>
      <c r="U10" s="83">
        <v>270.44778124999999</v>
      </c>
      <c r="V10" s="83">
        <v>263.91146874999998</v>
      </c>
      <c r="W10" s="83">
        <v>240.016453125</v>
      </c>
      <c r="X10" s="83">
        <v>216.39698437499999</v>
      </c>
      <c r="Y10" s="83">
        <v>227.51935937499999</v>
      </c>
      <c r="Z10" s="83">
        <v>253.35976562499999</v>
      </c>
      <c r="AA10" s="83">
        <v>295.39515625000001</v>
      </c>
      <c r="AB10" s="83">
        <v>329.12159374999999</v>
      </c>
    </row>
    <row r="11" spans="1:28" s="4" customFormat="1" ht="15.75" customHeight="1" x14ac:dyDescent="0.25">
      <c r="A11" s="817"/>
      <c r="B11" s="818" t="s">
        <v>394</v>
      </c>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row>
    <row r="12" spans="1:28" x14ac:dyDescent="0.25">
      <c r="A12" s="76"/>
      <c r="B12" s="70" t="s">
        <v>395</v>
      </c>
      <c r="C12" s="82">
        <v>2.37101318359375</v>
      </c>
      <c r="D12" s="82">
        <v>2.43057666015625</v>
      </c>
      <c r="E12" s="82">
        <v>2.4414736328125</v>
      </c>
      <c r="F12" s="82">
        <v>2.44046240234375</v>
      </c>
      <c r="G12" s="82">
        <v>2.6079311523437498</v>
      </c>
      <c r="H12" s="82">
        <v>2.7901352539062501</v>
      </c>
      <c r="I12" s="82">
        <v>2.8731914062500001</v>
      </c>
      <c r="J12" s="82">
        <v>2.8135969238281251</v>
      </c>
      <c r="K12" s="82">
        <v>2.7904895019531248</v>
      </c>
      <c r="L12" s="82">
        <v>2.7611821289062499</v>
      </c>
      <c r="M12" s="82">
        <v>2.7268896484375</v>
      </c>
      <c r="N12" s="82">
        <v>2.8437993164062498</v>
      </c>
      <c r="O12" s="82">
        <v>2.9616105957031249</v>
      </c>
      <c r="P12" s="82">
        <v>3.10321044921875</v>
      </c>
      <c r="Q12" s="82">
        <v>3.174584716796875</v>
      </c>
      <c r="R12" s="82">
        <v>3.4190952148437499</v>
      </c>
      <c r="S12" s="82">
        <v>3.5009697265624999</v>
      </c>
      <c r="T12" s="82">
        <v>3.5107805175781248</v>
      </c>
      <c r="U12" s="82">
        <v>3.55536083984375</v>
      </c>
      <c r="V12" s="82">
        <v>3.6035021972656249</v>
      </c>
      <c r="W12" s="82">
        <v>3.6671850585937502</v>
      </c>
      <c r="X12" s="82">
        <v>3.6927065429687498</v>
      </c>
      <c r="Y12" s="82">
        <v>3.7910422363281251</v>
      </c>
      <c r="Z12" s="82">
        <v>4.0199111328125001</v>
      </c>
      <c r="AA12" s="82">
        <v>4.2816440429687503</v>
      </c>
      <c r="AB12" s="82">
        <v>4.5043276367187497</v>
      </c>
    </row>
    <row r="13" spans="1:28" x14ac:dyDescent="0.25">
      <c r="A13" s="76"/>
      <c r="B13" s="70" t="s">
        <v>396</v>
      </c>
      <c r="C13" s="82">
        <v>4.4411396484374999</v>
      </c>
      <c r="D13" s="82">
        <v>4.9318408203124999</v>
      </c>
      <c r="E13" s="82">
        <v>4.51401171875</v>
      </c>
      <c r="F13" s="82">
        <v>4.5384921875000002</v>
      </c>
      <c r="G13" s="82">
        <v>7.8143955078124998</v>
      </c>
      <c r="H13" s="82">
        <v>12.193673828125</v>
      </c>
      <c r="I13" s="82">
        <v>13.5252158203125</v>
      </c>
      <c r="J13" s="82">
        <v>12.716512695312501</v>
      </c>
      <c r="K13" s="82">
        <v>12.0337783203125</v>
      </c>
      <c r="L13" s="82">
        <v>11.448783203125</v>
      </c>
      <c r="M13" s="82">
        <v>10.498340820312499</v>
      </c>
      <c r="N13" s="82">
        <v>10.4189892578125</v>
      </c>
      <c r="O13" s="82">
        <v>10.477607421875</v>
      </c>
      <c r="P13" s="82">
        <v>10.791839843749999</v>
      </c>
      <c r="Q13" s="82">
        <v>10.965419921875</v>
      </c>
      <c r="R13" s="82">
        <v>11.426665039062501</v>
      </c>
      <c r="S13" s="82">
        <v>13.0929404296875</v>
      </c>
      <c r="T13" s="82">
        <v>13.8014765625</v>
      </c>
      <c r="U13" s="82">
        <v>14.225223632812501</v>
      </c>
      <c r="V13" s="82">
        <v>14.438636718750001</v>
      </c>
      <c r="W13" s="82">
        <v>15.303035156250001</v>
      </c>
      <c r="X13" s="82">
        <v>15.8490078125</v>
      </c>
      <c r="Y13" s="82">
        <v>16.165439453125</v>
      </c>
      <c r="Z13" s="82">
        <v>17.57547265625</v>
      </c>
      <c r="AA13" s="82">
        <v>18.258150390625001</v>
      </c>
      <c r="AB13" s="82">
        <v>18.051150390625001</v>
      </c>
    </row>
    <row r="14" spans="1:28" ht="13" x14ac:dyDescent="0.3">
      <c r="A14" s="76"/>
      <c r="B14" s="816" t="s">
        <v>397</v>
      </c>
      <c r="C14" s="83">
        <v>6.8121528320312503</v>
      </c>
      <c r="D14" s="83">
        <v>7.3624174804687499</v>
      </c>
      <c r="E14" s="83">
        <v>6.9554853515625004</v>
      </c>
      <c r="F14" s="83">
        <v>6.9789545898437497</v>
      </c>
      <c r="G14" s="83">
        <v>10.422326171875</v>
      </c>
      <c r="H14" s="83">
        <v>14.98380859375</v>
      </c>
      <c r="I14" s="83">
        <v>16.398408203125001</v>
      </c>
      <c r="J14" s="83">
        <v>15.530109375</v>
      </c>
      <c r="K14" s="83">
        <v>14.824267578124999</v>
      </c>
      <c r="L14" s="83">
        <v>14.209965820312499</v>
      </c>
      <c r="M14" s="83">
        <v>13.22523046875</v>
      </c>
      <c r="N14" s="83">
        <v>13.2627890625</v>
      </c>
      <c r="O14" s="83">
        <v>13.4392177734375</v>
      </c>
      <c r="P14" s="83">
        <v>13.895049804687501</v>
      </c>
      <c r="Q14" s="83">
        <v>14.1400048828125</v>
      </c>
      <c r="R14" s="83">
        <v>14.845760742187499</v>
      </c>
      <c r="S14" s="83">
        <v>16.593910156250001</v>
      </c>
      <c r="T14" s="83">
        <v>17.3122578125</v>
      </c>
      <c r="U14" s="83">
        <v>17.780583984374999</v>
      </c>
      <c r="V14" s="83">
        <v>18.042138671875001</v>
      </c>
      <c r="W14" s="83">
        <v>18.970220703125001</v>
      </c>
      <c r="X14" s="83">
        <v>19.54171484375</v>
      </c>
      <c r="Y14" s="83">
        <v>19.956482421874998</v>
      </c>
      <c r="Z14" s="83">
        <v>21.595384765624999</v>
      </c>
      <c r="AA14" s="83">
        <v>22.539794921875</v>
      </c>
      <c r="AB14" s="83">
        <v>22.555478515625001</v>
      </c>
    </row>
    <row r="15" spans="1:28" ht="13" x14ac:dyDescent="0.3">
      <c r="A15" s="76"/>
      <c r="B15" s="819" t="s">
        <v>398</v>
      </c>
      <c r="C15" s="820"/>
      <c r="D15" s="820"/>
      <c r="E15" s="820"/>
      <c r="F15" s="820"/>
      <c r="G15" s="820"/>
      <c r="H15" s="820"/>
      <c r="I15" s="820"/>
      <c r="J15" s="820"/>
      <c r="K15" s="820"/>
      <c r="L15" s="820"/>
      <c r="M15" s="820"/>
      <c r="N15" s="820"/>
      <c r="O15" s="820"/>
      <c r="P15" s="820"/>
      <c r="Q15" s="820"/>
      <c r="R15" s="820"/>
      <c r="S15" s="820"/>
      <c r="T15" s="820"/>
      <c r="U15" s="820"/>
      <c r="V15" s="820"/>
      <c r="W15" s="820"/>
      <c r="X15" s="820"/>
      <c r="Y15" s="820"/>
      <c r="Z15" s="820"/>
      <c r="AA15" s="820"/>
      <c r="AB15" s="820"/>
    </row>
    <row r="16" spans="1:28" ht="20.25" customHeight="1" x14ac:dyDescent="0.25">
      <c r="A16" s="812"/>
      <c r="B16" s="821" t="s">
        <v>399</v>
      </c>
      <c r="C16" s="813">
        <v>149.55254687499999</v>
      </c>
      <c r="D16" s="813">
        <v>159.44746875000001</v>
      </c>
      <c r="E16" s="813">
        <v>162.66010937499999</v>
      </c>
      <c r="F16" s="813">
        <v>154.56798437500001</v>
      </c>
      <c r="G16" s="813">
        <v>166.36415625000001</v>
      </c>
      <c r="H16" s="813">
        <v>185.65870312499999</v>
      </c>
      <c r="I16" s="813">
        <v>190.777921875</v>
      </c>
      <c r="J16" s="813">
        <v>196.013234375</v>
      </c>
      <c r="K16" s="813">
        <v>199.04771875</v>
      </c>
      <c r="L16" s="813">
        <v>184.05039062500001</v>
      </c>
      <c r="M16" s="813">
        <v>184.292703125</v>
      </c>
      <c r="N16" s="813">
        <v>195.16389062499999</v>
      </c>
      <c r="O16" s="813">
        <v>214.92865624999999</v>
      </c>
      <c r="P16" s="813">
        <v>226.259078125</v>
      </c>
      <c r="Q16" s="813">
        <v>245.43739062500001</v>
      </c>
      <c r="R16" s="813">
        <v>283.22565624999999</v>
      </c>
      <c r="S16" s="813">
        <v>303.32781249999999</v>
      </c>
      <c r="T16" s="813">
        <v>289.98621874999998</v>
      </c>
      <c r="U16" s="813">
        <v>288.22837500000003</v>
      </c>
      <c r="V16" s="813">
        <v>281.95362499999999</v>
      </c>
      <c r="W16" s="813">
        <v>258.98667187500001</v>
      </c>
      <c r="X16" s="813">
        <v>235.93870312499999</v>
      </c>
      <c r="Y16" s="813">
        <v>247.47584375</v>
      </c>
      <c r="Z16" s="813">
        <v>274.95515625000002</v>
      </c>
      <c r="AA16" s="813">
        <v>317.93493749999999</v>
      </c>
      <c r="AB16" s="813">
        <v>351.67706249999998</v>
      </c>
    </row>
    <row r="17" spans="1:28" s="14" customFormat="1" ht="33" customHeight="1" x14ac:dyDescent="0.25">
      <c r="A17" s="62"/>
      <c r="B17" s="432" t="s">
        <v>400</v>
      </c>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row>
    <row r="18" spans="1:28" s="14" customFormat="1" ht="25.4" customHeight="1" x14ac:dyDescent="0.25">
      <c r="A18" s="39" t="str">
        <f>Index!A23</f>
        <v>Table 2p    Palau share of GDP by income component, current prices, FY2000-FY2025</v>
      </c>
    </row>
    <row r="19" spans="1:28" ht="20.25" customHeight="1" x14ac:dyDescent="0.25">
      <c r="A19" s="32"/>
      <c r="B19" s="52"/>
      <c r="C19" s="24" t="str">
        <f>C2</f>
        <v>FY00</v>
      </c>
      <c r="D19" s="24" t="str">
        <f t="shared" ref="D19:T19" si="0">D2</f>
        <v>FY01</v>
      </c>
      <c r="E19" s="24" t="str">
        <f t="shared" si="0"/>
        <v>FY02</v>
      </c>
      <c r="F19" s="24" t="str">
        <f t="shared" si="0"/>
        <v>FY03</v>
      </c>
      <c r="G19" s="24" t="str">
        <f t="shared" si="0"/>
        <v>FY04</v>
      </c>
      <c r="H19" s="24" t="str">
        <f t="shared" si="0"/>
        <v>FY05</v>
      </c>
      <c r="I19" s="24" t="str">
        <f t="shared" si="0"/>
        <v>FY06</v>
      </c>
      <c r="J19" s="24" t="str">
        <f t="shared" si="0"/>
        <v>FY07</v>
      </c>
      <c r="K19" s="24" t="str">
        <f t="shared" si="0"/>
        <v>FY08</v>
      </c>
      <c r="L19" s="24" t="str">
        <f t="shared" si="0"/>
        <v>FY09</v>
      </c>
      <c r="M19" s="24" t="str">
        <f t="shared" si="0"/>
        <v>FY10</v>
      </c>
      <c r="N19" s="24" t="str">
        <f t="shared" si="0"/>
        <v>FY11</v>
      </c>
      <c r="O19" s="24" t="str">
        <f t="shared" si="0"/>
        <v>FY12</v>
      </c>
      <c r="P19" s="24" t="str">
        <f t="shared" si="0"/>
        <v>FY13</v>
      </c>
      <c r="Q19" s="24" t="str">
        <f t="shared" si="0"/>
        <v>FY14</v>
      </c>
      <c r="R19" s="24" t="str">
        <f t="shared" si="0"/>
        <v>FY15</v>
      </c>
      <c r="S19" s="24" t="str">
        <f t="shared" si="0"/>
        <v>FY16</v>
      </c>
      <c r="T19" s="24" t="str">
        <f t="shared" si="0"/>
        <v>FY17</v>
      </c>
      <c r="U19" s="24" t="str">
        <f t="shared" ref="U19:V19" si="1">U2</f>
        <v>FY18</v>
      </c>
      <c r="V19" s="24" t="str">
        <f t="shared" si="1"/>
        <v>FY19</v>
      </c>
      <c r="W19" s="24" t="str">
        <f t="shared" ref="W19:X19" si="2">W2</f>
        <v>FY20</v>
      </c>
      <c r="X19" s="24" t="str">
        <f t="shared" si="2"/>
        <v>FY21</v>
      </c>
      <c r="Y19" s="24" t="s">
        <v>4403</v>
      </c>
      <c r="Z19" s="24" t="s">
        <v>4404</v>
      </c>
      <c r="AA19" s="24" t="s">
        <v>4406</v>
      </c>
      <c r="AB19" s="24" t="s">
        <v>4407</v>
      </c>
    </row>
    <row r="20" spans="1:28" s="41" customFormat="1" ht="20.25" customHeight="1" x14ac:dyDescent="0.25">
      <c r="A20" s="34"/>
      <c r="B20" s="70" t="s">
        <v>74</v>
      </c>
      <c r="C20" s="61">
        <f>C3/C$16</f>
        <v>0.57352719774602634</v>
      </c>
      <c r="D20" s="61">
        <f t="shared" ref="D20:T20" si="3">D3/D$16</f>
        <v>0.57387420308295101</v>
      </c>
      <c r="E20" s="61">
        <f t="shared" si="3"/>
        <v>0.59358466710732227</v>
      </c>
      <c r="F20" s="61">
        <f t="shared" si="3"/>
        <v>0.62582388150198065</v>
      </c>
      <c r="G20" s="61">
        <f t="shared" si="3"/>
        <v>0.60295421207956257</v>
      </c>
      <c r="H20" s="61">
        <f t="shared" si="3"/>
        <v>0.55792370021705662</v>
      </c>
      <c r="I20" s="61">
        <f t="shared" si="3"/>
        <v>0.54759382780387567</v>
      </c>
      <c r="J20" s="61">
        <f t="shared" si="3"/>
        <v>0.53369881673327701</v>
      </c>
      <c r="K20" s="61">
        <f t="shared" si="3"/>
        <v>0.5271774105047361</v>
      </c>
      <c r="L20" s="61">
        <f t="shared" si="3"/>
        <v>0.55195706848285864</v>
      </c>
      <c r="M20" s="61">
        <f t="shared" si="3"/>
        <v>0.54428794615359244</v>
      </c>
      <c r="N20" s="61">
        <f t="shared" si="3"/>
        <v>0.53794595231619835</v>
      </c>
      <c r="O20" s="61">
        <f t="shared" si="3"/>
        <v>0.50245175833783218</v>
      </c>
      <c r="P20" s="61">
        <f t="shared" si="3"/>
        <v>0.49443295818033817</v>
      </c>
      <c r="Q20" s="61">
        <f t="shared" si="3"/>
        <v>0.4848977842045129</v>
      </c>
      <c r="R20" s="61">
        <f t="shared" si="3"/>
        <v>0.46874212821247552</v>
      </c>
      <c r="S20" s="61">
        <f t="shared" si="3"/>
        <v>0.48651273529360256</v>
      </c>
      <c r="T20" s="61">
        <f t="shared" si="3"/>
        <v>0.53731971530112588</v>
      </c>
      <c r="U20" s="61">
        <f t="shared" ref="U20:V20" si="4">U3/U$16</f>
        <v>0.55947968993337305</v>
      </c>
      <c r="V20" s="61">
        <f t="shared" si="4"/>
        <v>0.57027208375136162</v>
      </c>
      <c r="W20" s="61">
        <f t="shared" ref="W20:X20" si="5">W3/W$16</f>
        <v>0.61166956769674508</v>
      </c>
      <c r="X20" s="61">
        <f t="shared" si="5"/>
        <v>0.61802386835510847</v>
      </c>
      <c r="Y20" s="61">
        <f t="shared" ref="Y20:Z20" si="6">Y3/Y$16</f>
        <v>0.58158283630460395</v>
      </c>
      <c r="Z20" s="61">
        <f t="shared" si="6"/>
        <v>0.58198558514939647</v>
      </c>
      <c r="AA20" s="61">
        <f t="shared" ref="AA20:AB20" si="7">AA3/AA$16</f>
        <v>0.561431495712861</v>
      </c>
      <c r="AB20" s="61">
        <f t="shared" si="7"/>
        <v>0.55398560788990892</v>
      </c>
    </row>
    <row r="21" spans="1:28" x14ac:dyDescent="0.25">
      <c r="A21" s="34"/>
      <c r="B21" s="70" t="s">
        <v>388</v>
      </c>
      <c r="C21" s="61">
        <f t="shared" ref="C21:C33" si="8">C4/C$16</f>
        <v>0.29975519160646197</v>
      </c>
      <c r="D21" s="61">
        <f t="shared" ref="D21:T21" si="9">D4/D$16</f>
        <v>0.29719687263771627</v>
      </c>
      <c r="E21" s="61">
        <f t="shared" si="9"/>
        <v>0.27755885619236509</v>
      </c>
      <c r="F21" s="61">
        <f t="shared" si="9"/>
        <v>0.2406555327444406</v>
      </c>
      <c r="G21" s="61">
        <f t="shared" si="9"/>
        <v>0.23247523833728456</v>
      </c>
      <c r="H21" s="61">
        <f t="shared" si="9"/>
        <v>0.25568402689848319</v>
      </c>
      <c r="I21" s="61">
        <f t="shared" si="9"/>
        <v>0.27060040031820376</v>
      </c>
      <c r="J21" s="61">
        <f t="shared" si="9"/>
        <v>0.30020764701235497</v>
      </c>
      <c r="K21" s="61">
        <f t="shared" si="9"/>
        <v>0.30349851723683724</v>
      </c>
      <c r="L21" s="61">
        <f t="shared" si="9"/>
        <v>0.28243280012055122</v>
      </c>
      <c r="M21" s="61">
        <f t="shared" si="9"/>
        <v>0.28339609298489421</v>
      </c>
      <c r="N21" s="61">
        <f t="shared" si="9"/>
        <v>0.28334723324282984</v>
      </c>
      <c r="O21" s="61">
        <f t="shared" si="9"/>
        <v>0.31040227447567265</v>
      </c>
      <c r="P21" s="61">
        <f t="shared" si="9"/>
        <v>0.32335453252877078</v>
      </c>
      <c r="Q21" s="61">
        <f t="shared" si="9"/>
        <v>0.33080712475489388</v>
      </c>
      <c r="R21" s="61">
        <f t="shared" si="9"/>
        <v>0.36037268097070568</v>
      </c>
      <c r="S21" s="61">
        <f t="shared" si="9"/>
        <v>0.34280365508026073</v>
      </c>
      <c r="T21" s="61">
        <f t="shared" si="9"/>
        <v>0.27535556916012927</v>
      </c>
      <c r="U21" s="61">
        <f t="shared" ref="U21:V21" si="10">U4/U$16</f>
        <v>0.26026188217936558</v>
      </c>
      <c r="V21" s="61">
        <f t="shared" si="10"/>
        <v>0.24975935204769933</v>
      </c>
      <c r="W21" s="61">
        <f t="shared" ref="W21:X21" si="11">W4/W$16</f>
        <v>0.21146658608819577</v>
      </c>
      <c r="X21" s="61">
        <f t="shared" si="11"/>
        <v>0.20029609782784552</v>
      </c>
      <c r="Y21" s="61">
        <f t="shared" ref="Y21:Z21" si="12">Y4/Y$16</f>
        <v>0.24079892835500236</v>
      </c>
      <c r="Z21" s="61">
        <f t="shared" si="12"/>
        <v>0.19965656331458595</v>
      </c>
      <c r="AA21" s="61">
        <f t="shared" ref="AA21:AB21" si="13">AA4/AA$16</f>
        <v>0.24189911398932054</v>
      </c>
      <c r="AB21" s="61">
        <f t="shared" si="13"/>
        <v>0.23599327543575579</v>
      </c>
    </row>
    <row r="22" spans="1:28" x14ac:dyDescent="0.25">
      <c r="A22" s="34"/>
      <c r="B22" s="70" t="s">
        <v>401</v>
      </c>
      <c r="C22" s="61">
        <f t="shared" si="8"/>
        <v>9.5189535048456533E-3</v>
      </c>
      <c r="D22" s="61">
        <f t="shared" ref="D22:T22" si="14">D5/D$16</f>
        <v>1.1506629846889228E-2</v>
      </c>
      <c r="E22" s="61">
        <f t="shared" si="14"/>
        <v>1.1417444934303673E-2</v>
      </c>
      <c r="F22" s="61">
        <f t="shared" si="14"/>
        <v>1.3162928862916408E-2</v>
      </c>
      <c r="G22" s="61">
        <f t="shared" si="14"/>
        <v>1.3120198257192945E-2</v>
      </c>
      <c r="H22" s="61">
        <f t="shared" si="14"/>
        <v>1.1017810939124944E-2</v>
      </c>
      <c r="I22" s="61">
        <f t="shared" si="14"/>
        <v>1.2017500796696943E-2</v>
      </c>
      <c r="J22" s="61">
        <f t="shared" si="14"/>
        <v>9.2800317233841124E-3</v>
      </c>
      <c r="K22" s="61">
        <f t="shared" si="14"/>
        <v>9.8150592903130801E-3</v>
      </c>
      <c r="L22" s="61">
        <f t="shared" si="14"/>
        <v>8.9811133319467121E-3</v>
      </c>
      <c r="M22" s="61">
        <f t="shared" si="14"/>
        <v>1.0310809918291494E-2</v>
      </c>
      <c r="N22" s="61">
        <f t="shared" si="14"/>
        <v>1.1580593942318831E-2</v>
      </c>
      <c r="O22" s="61">
        <f t="shared" si="14"/>
        <v>8.1636918907829446E-3</v>
      </c>
      <c r="P22" s="61">
        <f t="shared" si="14"/>
        <v>7.717581933521866E-3</v>
      </c>
      <c r="Q22" s="61">
        <f t="shared" si="14"/>
        <v>9.3685235997367708E-3</v>
      </c>
      <c r="R22" s="61">
        <f t="shared" si="14"/>
        <v>9.1659897320169065E-3</v>
      </c>
      <c r="S22" s="61">
        <f t="shared" si="14"/>
        <v>1.0152426044327043E-2</v>
      </c>
      <c r="T22" s="61">
        <f t="shared" si="14"/>
        <v>9.5092645297044833E-3</v>
      </c>
      <c r="U22" s="61">
        <f t="shared" ref="U22:V22" si="15">U5/U$16</f>
        <v>9.2739096428309659E-3</v>
      </c>
      <c r="V22" s="61">
        <f t="shared" si="15"/>
        <v>1.2349855142955691E-2</v>
      </c>
      <c r="W22" s="61">
        <f t="shared" ref="W22:X22" si="16">W5/W$16</f>
        <v>1.3703627522881094E-2</v>
      </c>
      <c r="X22" s="61">
        <f t="shared" si="16"/>
        <v>1.059447399154819E-3</v>
      </c>
      <c r="Y22" s="61">
        <f t="shared" ref="Y22:Z22" si="17">Y5/Y$16</f>
        <v>-5.2886504500376111E-3</v>
      </c>
      <c r="Z22" s="61">
        <f t="shared" si="17"/>
        <v>1.0093798853847188E-2</v>
      </c>
      <c r="AA22" s="61">
        <f t="shared" ref="AA22:AB22" si="18">AA5/AA$16</f>
        <v>9.4292881746737105E-3</v>
      </c>
      <c r="AB22" s="61">
        <f t="shared" si="18"/>
        <v>8.261841074721785E-3</v>
      </c>
    </row>
    <row r="23" spans="1:28" x14ac:dyDescent="0.25">
      <c r="A23" s="34"/>
      <c r="B23" s="70" t="s">
        <v>390</v>
      </c>
      <c r="C23" s="61">
        <f t="shared" si="8"/>
        <v>1.5644357875153204E-2</v>
      </c>
      <c r="D23" s="61">
        <f t="shared" ref="D23:T23" si="19">D6/D$16</f>
        <v>1.4096676861540801E-2</v>
      </c>
      <c r="E23" s="61">
        <f t="shared" si="19"/>
        <v>1.5880723099077284E-2</v>
      </c>
      <c r="F23" s="61">
        <f t="shared" si="19"/>
        <v>1.5654863666887679E-2</v>
      </c>
      <c r="G23" s="61">
        <f t="shared" si="19"/>
        <v>1.5548388777874891E-2</v>
      </c>
      <c r="H23" s="61">
        <f t="shared" si="19"/>
        <v>1.5129367136370947E-2</v>
      </c>
      <c r="I23" s="61">
        <f t="shared" si="19"/>
        <v>1.5592975229625218E-2</v>
      </c>
      <c r="J23" s="61">
        <f t="shared" si="19"/>
        <v>1.4279736482637053E-2</v>
      </c>
      <c r="K23" s="61">
        <f t="shared" si="19"/>
        <v>1.5489531983693608E-2</v>
      </c>
      <c r="L23" s="61">
        <f t="shared" si="19"/>
        <v>1.8125947112394916E-2</v>
      </c>
      <c r="M23" s="61">
        <f t="shared" si="19"/>
        <v>1.8507945983177405E-2</v>
      </c>
      <c r="N23" s="61">
        <f t="shared" si="19"/>
        <v>1.8613288729128218E-2</v>
      </c>
      <c r="O23" s="61">
        <f t="shared" si="19"/>
        <v>1.7130796954498127E-2</v>
      </c>
      <c r="P23" s="61">
        <f t="shared" si="19"/>
        <v>1.8224959343827434E-2</v>
      </c>
      <c r="Q23" s="61">
        <f t="shared" si="19"/>
        <v>1.7051872094671801E-2</v>
      </c>
      <c r="R23" s="61">
        <f t="shared" si="19"/>
        <v>1.4453422519433214E-2</v>
      </c>
      <c r="S23" s="61">
        <f t="shared" si="19"/>
        <v>1.4091319313160577E-2</v>
      </c>
      <c r="T23" s="61">
        <f t="shared" si="19"/>
        <v>1.477584023658883E-2</v>
      </c>
      <c r="U23" s="61">
        <f t="shared" ref="U23:V23" si="20">U6/U$16</f>
        <v>1.5267414088307577E-2</v>
      </c>
      <c r="V23" s="61">
        <f t="shared" si="20"/>
        <v>1.543967890996259E-2</v>
      </c>
      <c r="W23" s="61">
        <f t="shared" ref="W23:X23" si="21">W6/W$16</f>
        <v>1.6303571470587863E-2</v>
      </c>
      <c r="X23" s="61">
        <f t="shared" si="21"/>
        <v>1.6832482460188782E-2</v>
      </c>
      <c r="Y23" s="61">
        <f t="shared" ref="Y23:Z23" si="22">Y6/Y$16</f>
        <v>1.6129594703498208E-2</v>
      </c>
      <c r="Z23" s="61">
        <f t="shared" si="22"/>
        <v>1.3961524727327694E-2</v>
      </c>
      <c r="AA23" s="61">
        <f t="shared" ref="AA23:AB23" si="23">AA6/AA$16</f>
        <v>1.2839452712563636E-2</v>
      </c>
      <c r="AB23" s="61">
        <f t="shared" si="23"/>
        <v>1.204732834393699E-2</v>
      </c>
    </row>
    <row r="24" spans="1:28" x14ac:dyDescent="0.25">
      <c r="A24" s="34"/>
      <c r="B24" s="70" t="s">
        <v>391</v>
      </c>
      <c r="C24" s="61">
        <f t="shared" si="8"/>
        <v>-2.9309066927040595E-2</v>
      </c>
      <c r="D24" s="61">
        <f t="shared" ref="D24:T24" si="24">D7/D$16</f>
        <v>-2.7710050199722912E-2</v>
      </c>
      <c r="E24" s="61">
        <f t="shared" si="24"/>
        <v>-2.1920493336997676E-2</v>
      </c>
      <c r="F24" s="61">
        <f t="shared" si="24"/>
        <v>-2.6030816006225418E-2</v>
      </c>
      <c r="G24" s="61">
        <f t="shared" si="24"/>
        <v>-2.3253713779804955E-2</v>
      </c>
      <c r="H24" s="61">
        <f t="shared" si="24"/>
        <v>-2.1113987868532625E-2</v>
      </c>
      <c r="I24" s="61">
        <f t="shared" si="24"/>
        <v>-2.4837237127887653E-2</v>
      </c>
      <c r="J24" s="61">
        <f t="shared" si="24"/>
        <v>-2.8642173754689877E-2</v>
      </c>
      <c r="K24" s="61">
        <f t="shared" si="24"/>
        <v>-2.7109702867261574E-2</v>
      </c>
      <c r="L24" s="61">
        <f t="shared" si="24"/>
        <v>-2.5543424970658087E-2</v>
      </c>
      <c r="M24" s="61">
        <f t="shared" si="24"/>
        <v>-2.2577643872904968E-2</v>
      </c>
      <c r="N24" s="61">
        <f t="shared" si="24"/>
        <v>-2.1631111179874547E-2</v>
      </c>
      <c r="O24" s="61">
        <f t="shared" si="24"/>
        <v>-1.3922268374084017E-2</v>
      </c>
      <c r="P24" s="61">
        <f t="shared" si="24"/>
        <v>-1.5680862528927534E-2</v>
      </c>
      <c r="Q24" s="61">
        <f t="shared" si="24"/>
        <v>-1.6348645320251924E-2</v>
      </c>
      <c r="R24" s="61">
        <f t="shared" si="24"/>
        <v>-1.3589287820522086E-2</v>
      </c>
      <c r="S24" s="61">
        <f t="shared" si="24"/>
        <v>-1.207361083280362E-2</v>
      </c>
      <c r="T24" s="61">
        <f t="shared" si="24"/>
        <v>-1.3678887851782614E-2</v>
      </c>
      <c r="U24" s="61">
        <f t="shared" ref="U24:V24" si="25">U7/U$16</f>
        <v>-1.5284154963707164E-2</v>
      </c>
      <c r="V24" s="61">
        <f t="shared" si="25"/>
        <v>-1.5414464213751464E-2</v>
      </c>
      <c r="W24" s="61">
        <f t="shared" ref="W24:X24" si="26">W7/W$16</f>
        <v>-1.7534642754601211E-2</v>
      </c>
      <c r="X24" s="61">
        <f t="shared" si="26"/>
        <v>-1.9252745366795151E-2</v>
      </c>
      <c r="Y24" s="61">
        <f t="shared" ref="Y24:Z24" si="27">Y7/Y$16</f>
        <v>-1.7350338060141478E-2</v>
      </c>
      <c r="Z24" s="61">
        <f t="shared" si="27"/>
        <v>-1.6869705812822884E-2</v>
      </c>
      <c r="AA24" s="61">
        <f t="shared" ref="AA24:AB24" si="28">AA7/AA$16</f>
        <v>-1.3334294184895143E-2</v>
      </c>
      <c r="AB24" s="61">
        <f t="shared" si="28"/>
        <v>-1.6556625580944024E-2</v>
      </c>
    </row>
    <row r="25" spans="1:28" x14ac:dyDescent="0.25">
      <c r="A25" s="34"/>
      <c r="B25" s="70" t="s">
        <v>392</v>
      </c>
      <c r="C25" s="61">
        <f t="shared" si="8"/>
        <v>9.4701004182998816E-2</v>
      </c>
      <c r="D25" s="61">
        <f t="shared" ref="D25:T25" si="29">D8/D$16</f>
        <v>8.9010237305821124E-2</v>
      </c>
      <c r="E25" s="61">
        <f t="shared" si="29"/>
        <v>8.0908142717459053E-2</v>
      </c>
      <c r="F25" s="61">
        <f t="shared" si="29"/>
        <v>8.5947724913925924E-2</v>
      </c>
      <c r="G25" s="61">
        <f t="shared" si="29"/>
        <v>9.6786155342957161E-2</v>
      </c>
      <c r="H25" s="61">
        <f t="shared" si="29"/>
        <v>0.1027681463895823</v>
      </c>
      <c r="I25" s="61">
        <f t="shared" si="29"/>
        <v>9.3077043440643145E-2</v>
      </c>
      <c r="J25" s="61">
        <f t="shared" si="29"/>
        <v>9.2687041141274989E-2</v>
      </c>
      <c r="K25" s="61">
        <f t="shared" si="29"/>
        <v>0.10030114873522004</v>
      </c>
      <c r="L25" s="61">
        <f t="shared" si="29"/>
        <v>9.6719510409216211E-2</v>
      </c>
      <c r="M25" s="61">
        <f t="shared" si="29"/>
        <v>9.8216413631406485E-2</v>
      </c>
      <c r="N25" s="61">
        <f t="shared" si="29"/>
        <v>0.10245226387853991</v>
      </c>
      <c r="O25" s="61">
        <f t="shared" si="29"/>
        <v>0.11324500920872435</v>
      </c>
      <c r="P25" s="61">
        <f t="shared" si="29"/>
        <v>0.1120646505827356</v>
      </c>
      <c r="Q25" s="61">
        <f t="shared" si="29"/>
        <v>0.11829026311636374</v>
      </c>
      <c r="R25" s="61">
        <f t="shared" si="29"/>
        <v>0.12087337658432913</v>
      </c>
      <c r="S25" s="61">
        <f t="shared" si="29"/>
        <v>0.11647457010721693</v>
      </c>
      <c r="T25" s="61">
        <f t="shared" si="29"/>
        <v>0.11716309740581422</v>
      </c>
      <c r="U25" s="61">
        <f t="shared" ref="U25:V25" si="30">U8/U$16</f>
        <v>0.11534890735514849</v>
      </c>
      <c r="V25" s="61">
        <f t="shared" si="30"/>
        <v>0.10792045838433537</v>
      </c>
      <c r="W25" s="61">
        <f t="shared" ref="W25:X25" si="31">W8/W$16</f>
        <v>9.9425717008723963E-2</v>
      </c>
      <c r="X25" s="61">
        <f t="shared" si="31"/>
        <v>0.10129464902728642</v>
      </c>
      <c r="Y25" s="61">
        <f t="shared" ref="Y25:Z25" si="32">Y8/Y$16</f>
        <v>0.11402779589472557</v>
      </c>
      <c r="Z25" s="61">
        <f t="shared" si="32"/>
        <v>0.13389625183197487</v>
      </c>
      <c r="AA25" s="61">
        <f t="shared" ref="AA25:AB25" si="33">AA8/AA$16</f>
        <v>0.12544000993520885</v>
      </c>
      <c r="AB25" s="61">
        <f t="shared" si="33"/>
        <v>0.14720247606424433</v>
      </c>
    </row>
    <row r="26" spans="1:28" x14ac:dyDescent="0.25">
      <c r="A26" s="34"/>
      <c r="B26" s="70" t="s">
        <v>393</v>
      </c>
      <c r="C26" s="61">
        <f t="shared" si="8"/>
        <v>-9.387924622125397E-3</v>
      </c>
      <c r="D26" s="61">
        <f t="shared" ref="D26:T26" si="34">D9/D$16</f>
        <v>-4.1490842050203045E-3</v>
      </c>
      <c r="E26" s="61">
        <f t="shared" si="34"/>
        <v>-1.9021258901731031E-4</v>
      </c>
      <c r="F26" s="61">
        <f t="shared" si="34"/>
        <v>-3.6553494715260303E-4</v>
      </c>
      <c r="G26" s="61">
        <f t="shared" si="34"/>
        <v>-2.7816689285944723E-4</v>
      </c>
      <c r="H26" s="61">
        <f t="shared" si="34"/>
        <v>-2.1152200693127523E-3</v>
      </c>
      <c r="I26" s="61">
        <f t="shared" si="34"/>
        <v>0</v>
      </c>
      <c r="J26" s="61">
        <f t="shared" si="34"/>
        <v>-7.4097040414781469E-4</v>
      </c>
      <c r="K26" s="61">
        <f t="shared" si="34"/>
        <v>-3.6479292707880823E-3</v>
      </c>
      <c r="L26" s="61">
        <f t="shared" si="34"/>
        <v>-9.8799521774564966E-3</v>
      </c>
      <c r="M26" s="61">
        <f t="shared" si="34"/>
        <v>-3.9036707237247335E-3</v>
      </c>
      <c r="N26" s="61">
        <f t="shared" si="34"/>
        <v>-2.6536159583103591E-4</v>
      </c>
      <c r="O26" s="61">
        <f t="shared" si="34"/>
        <v>0</v>
      </c>
      <c r="P26" s="61">
        <f t="shared" si="34"/>
        <v>-1.5259409631940874E-3</v>
      </c>
      <c r="Q26" s="61">
        <f t="shared" si="34"/>
        <v>-1.6783588099065234E-3</v>
      </c>
      <c r="R26" s="61">
        <f t="shared" si="34"/>
        <v>-1.2435091715737706E-2</v>
      </c>
      <c r="S26" s="61">
        <f t="shared" si="34"/>
        <v>-1.2667315566698159E-2</v>
      </c>
      <c r="T26" s="61">
        <f t="shared" si="34"/>
        <v>-1.4483446896560495E-4</v>
      </c>
      <c r="U26" s="61">
        <f t="shared" ref="U26:V26" si="35">U9/U$16</f>
        <v>-6.0368796097885914E-3</v>
      </c>
      <c r="V26" s="61">
        <f t="shared" si="35"/>
        <v>-4.3167100992117947E-3</v>
      </c>
      <c r="W26" s="61">
        <f t="shared" ref="W26:X26" si="36">W9/W$16</f>
        <v>-8.2822794874760387E-3</v>
      </c>
      <c r="X26" s="61">
        <f t="shared" si="36"/>
        <v>-1.0792098837476127E-3</v>
      </c>
      <c r="Y26" s="61">
        <f t="shared" ref="Y26:Z26" si="37">Y9/Y$16</f>
        <v>-1.0540301352960333E-2</v>
      </c>
      <c r="Z26" s="61">
        <f t="shared" si="37"/>
        <v>-1.2655628183402632E-3</v>
      </c>
      <c r="AA26" s="61">
        <f t="shared" ref="AA26:AB26" si="38">AA9/AA$16</f>
        <v>-8.5994064675968488E-3</v>
      </c>
      <c r="AB26" s="61">
        <f t="shared" si="38"/>
        <v>-5.0708271003644502E-3</v>
      </c>
    </row>
    <row r="27" spans="1:28" ht="13" x14ac:dyDescent="0.3">
      <c r="A27" s="34"/>
      <c r="B27" s="816" t="s">
        <v>186</v>
      </c>
      <c r="C27" s="79">
        <f t="shared" si="8"/>
        <v>0.95444974764827128</v>
      </c>
      <c r="D27" s="79">
        <f t="shared" ref="D27:T27" si="39">D10/D$16</f>
        <v>0.95382550561813151</v>
      </c>
      <c r="E27" s="79">
        <f t="shared" si="39"/>
        <v>0.95723915100189272</v>
      </c>
      <c r="F27" s="79">
        <f t="shared" si="39"/>
        <v>0.95484854914670936</v>
      </c>
      <c r="G27" s="79">
        <f t="shared" si="39"/>
        <v>0.93735232179858452</v>
      </c>
      <c r="H27" s="79">
        <f t="shared" si="39"/>
        <v>0.91929386221710419</v>
      </c>
      <c r="I27" s="79">
        <f t="shared" si="39"/>
        <v>0.91404452837711259</v>
      </c>
      <c r="J27" s="79">
        <f t="shared" si="39"/>
        <v>0.92077009787365283</v>
      </c>
      <c r="K27" s="79">
        <f t="shared" si="39"/>
        <v>0.92552406167679324</v>
      </c>
      <c r="L27" s="79">
        <f t="shared" si="39"/>
        <v>0.92279305302343739</v>
      </c>
      <c r="M27" s="79">
        <f t="shared" si="39"/>
        <v>0.92823788380796746</v>
      </c>
      <c r="N27" s="79">
        <f t="shared" si="39"/>
        <v>0.93204285276581256</v>
      </c>
      <c r="O27" s="79">
        <f t="shared" si="39"/>
        <v>0.93747125681385268</v>
      </c>
      <c r="P27" s="79">
        <f t="shared" si="39"/>
        <v>0.93858789229520556</v>
      </c>
      <c r="Q27" s="79">
        <f t="shared" si="39"/>
        <v>0.94238856612681199</v>
      </c>
      <c r="R27" s="79">
        <f t="shared" si="39"/>
        <v>0.94758320469069457</v>
      </c>
      <c r="S27" s="79">
        <f t="shared" si="39"/>
        <v>0.94529381887788488</v>
      </c>
      <c r="T27" s="79">
        <f t="shared" si="39"/>
        <v>0.94029974915833825</v>
      </c>
      <c r="U27" s="79">
        <f t="shared" ref="U27:V27" si="40">U10/U$16</f>
        <v>0.93831074490844268</v>
      </c>
      <c r="V27" s="79">
        <f t="shared" si="40"/>
        <v>0.93601019937232588</v>
      </c>
      <c r="W27" s="79">
        <f t="shared" ref="W27:X27" si="41">W10/W$16</f>
        <v>0.9267521428316744</v>
      </c>
      <c r="X27" s="79">
        <f t="shared" si="41"/>
        <v>0.91717459454014705</v>
      </c>
      <c r="Y27" s="79">
        <f t="shared" ref="Y27:Z27" si="42">Y10/Y$16</f>
        <v>0.91935986934078284</v>
      </c>
      <c r="Z27" s="79">
        <f t="shared" si="42"/>
        <v>0.9214584991984488</v>
      </c>
      <c r="AA27" s="79">
        <f t="shared" ref="AA27:AB27" si="43">AA10/AA$16</f>
        <v>0.92910567983740389</v>
      </c>
      <c r="AB27" s="79">
        <f t="shared" si="43"/>
        <v>0.93586312229277113</v>
      </c>
    </row>
    <row r="28" spans="1:28" s="4" customFormat="1" ht="15.75" customHeight="1" x14ac:dyDescent="0.25">
      <c r="A28" s="817"/>
      <c r="B28" s="818"/>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row>
    <row r="29" spans="1:28" x14ac:dyDescent="0.25">
      <c r="A29" s="76"/>
      <c r="B29" s="70" t="s">
        <v>395</v>
      </c>
      <c r="C29" s="61">
        <f t="shared" si="8"/>
        <v>1.5854047511310563E-2</v>
      </c>
      <c r="D29" s="61">
        <f t="shared" ref="D29:T29" si="44">D12/D$16</f>
        <v>1.5243745662511497E-2</v>
      </c>
      <c r="E29" s="61">
        <f t="shared" si="44"/>
        <v>1.5009664275977315E-2</v>
      </c>
      <c r="F29" s="61">
        <f t="shared" si="44"/>
        <v>1.5788925579975882E-2</v>
      </c>
      <c r="G29" s="61">
        <f t="shared" si="44"/>
        <v>1.5676039906244828E-2</v>
      </c>
      <c r="H29" s="61">
        <f t="shared" si="44"/>
        <v>1.5028303047165596E-2</v>
      </c>
      <c r="I29" s="61">
        <f t="shared" si="44"/>
        <v>1.5060397859520401E-2</v>
      </c>
      <c r="J29" s="61">
        <f t="shared" si="44"/>
        <v>1.4354117122751676E-2</v>
      </c>
      <c r="K29" s="61">
        <f t="shared" si="44"/>
        <v>1.4019198609645582E-2</v>
      </c>
      <c r="L29" s="61">
        <f t="shared" si="44"/>
        <v>1.5002316047957313E-2</v>
      </c>
      <c r="M29" s="61">
        <f t="shared" si="44"/>
        <v>1.4796514469636575E-2</v>
      </c>
      <c r="N29" s="61">
        <f t="shared" si="44"/>
        <v>1.4571339540829826E-2</v>
      </c>
      <c r="O29" s="61">
        <f t="shared" si="44"/>
        <v>1.37795054757996E-2</v>
      </c>
      <c r="P29" s="61">
        <f t="shared" si="44"/>
        <v>1.3715296972545508E-2</v>
      </c>
      <c r="Q29" s="61">
        <f t="shared" si="44"/>
        <v>1.2934397276278389E-2</v>
      </c>
      <c r="R29" s="61">
        <f t="shared" si="44"/>
        <v>1.2071982673157811E-2</v>
      </c>
      <c r="S29" s="61">
        <f t="shared" si="44"/>
        <v>1.1541868507565558E-2</v>
      </c>
      <c r="T29" s="61">
        <f t="shared" si="44"/>
        <v>1.210671504567189E-2</v>
      </c>
      <c r="U29" s="61">
        <f t="shared" ref="U29:V29" si="45">U12/U$16</f>
        <v>1.233522147097332E-2</v>
      </c>
      <c r="V29" s="61">
        <f t="shared" si="45"/>
        <v>1.2780478340243453E-2</v>
      </c>
      <c r="W29" s="61">
        <f t="shared" ref="W29:X29" si="46">W12/W$16</f>
        <v>1.4159744329869292E-2</v>
      </c>
      <c r="X29" s="61">
        <f t="shared" si="46"/>
        <v>1.5651126729353763E-2</v>
      </c>
      <c r="Y29" s="61">
        <f t="shared" ref="Y29:Z29" si="47">Y12/Y$16</f>
        <v>1.5318837503016394E-2</v>
      </c>
      <c r="Z29" s="61">
        <f t="shared" si="47"/>
        <v>1.4620242761177533E-2</v>
      </c>
      <c r="AA29" s="61">
        <f t="shared" ref="AA29:AB29" si="48">AA12/AA$16</f>
        <v>1.3467044787956814E-2</v>
      </c>
      <c r="AB29" s="61">
        <f t="shared" si="48"/>
        <v>1.2808135977644974E-2</v>
      </c>
    </row>
    <row r="30" spans="1:28" x14ac:dyDescent="0.25">
      <c r="A30" s="76"/>
      <c r="B30" s="70" t="s">
        <v>396</v>
      </c>
      <c r="C30" s="61">
        <f t="shared" si="8"/>
        <v>2.9696181985784054E-2</v>
      </c>
      <c r="D30" s="61">
        <f t="shared" ref="D30:T30" si="49">D13/D$16</f>
        <v>3.0930819153016497E-2</v>
      </c>
      <c r="E30" s="61">
        <f t="shared" si="49"/>
        <v>2.775119072583004E-2</v>
      </c>
      <c r="F30" s="61">
        <f t="shared" si="49"/>
        <v>2.9362433662129456E-2</v>
      </c>
      <c r="G30" s="61">
        <f t="shared" si="49"/>
        <v>4.6971629490126419E-2</v>
      </c>
      <c r="H30" s="61">
        <f t="shared" si="49"/>
        <v>6.5677900485576826E-2</v>
      </c>
      <c r="I30" s="61">
        <f t="shared" si="49"/>
        <v>7.0895078882211457E-2</v>
      </c>
      <c r="J30" s="61">
        <f t="shared" si="49"/>
        <v>6.4875786249126835E-2</v>
      </c>
      <c r="K30" s="61">
        <f t="shared" si="49"/>
        <v>6.0456750752449905E-2</v>
      </c>
      <c r="L30" s="61">
        <f t="shared" si="49"/>
        <v>6.2204612357773963E-2</v>
      </c>
      <c r="M30" s="61">
        <f t="shared" si="49"/>
        <v>5.6965580526494322E-2</v>
      </c>
      <c r="N30" s="61">
        <f t="shared" si="49"/>
        <v>5.3385845221912448E-2</v>
      </c>
      <c r="O30" s="61">
        <f t="shared" si="49"/>
        <v>4.8749234302603611E-2</v>
      </c>
      <c r="P30" s="61">
        <f t="shared" si="49"/>
        <v>4.7696825838686993E-2</v>
      </c>
      <c r="Q30" s="61">
        <f t="shared" si="49"/>
        <v>4.467705549652333E-2</v>
      </c>
      <c r="R30" s="61">
        <f t="shared" si="49"/>
        <v>4.0344738504114602E-2</v>
      </c>
      <c r="S30" s="61">
        <f t="shared" si="49"/>
        <v>4.316432549253129E-2</v>
      </c>
      <c r="T30" s="61">
        <f t="shared" si="49"/>
        <v>4.7593560211212624E-2</v>
      </c>
      <c r="U30" s="61">
        <f t="shared" ref="U30:V30" si="50">U13/U$16</f>
        <v>4.9354001433108377E-2</v>
      </c>
      <c r="V30" s="61">
        <f t="shared" si="50"/>
        <v>5.1209260809290891E-2</v>
      </c>
      <c r="W30" s="61">
        <f t="shared" ref="W30:X30" si="51">W13/W$16</f>
        <v>5.9088118494514709E-2</v>
      </c>
      <c r="X30" s="61">
        <f t="shared" si="51"/>
        <v>6.7174260104766362E-2</v>
      </c>
      <c r="Y30" s="61">
        <f t="shared" ref="Y30:Z30" si="52">Y13/Y$16</f>
        <v>6.5321282304447142E-2</v>
      </c>
      <c r="Z30" s="61">
        <f t="shared" si="52"/>
        <v>6.3921233178364872E-2</v>
      </c>
      <c r="AA30" s="61">
        <f t="shared" ref="AA30:AB30" si="53">AA13/AA$16</f>
        <v>5.7427316840965303E-2</v>
      </c>
      <c r="AB30" s="61">
        <f t="shared" si="53"/>
        <v>5.1328768109876376E-2</v>
      </c>
    </row>
    <row r="31" spans="1:28" ht="13" x14ac:dyDescent="0.3">
      <c r="A31" s="76"/>
      <c r="B31" s="816" t="s">
        <v>397</v>
      </c>
      <c r="C31" s="79">
        <f t="shared" si="8"/>
        <v>4.555022949709462E-2</v>
      </c>
      <c r="D31" s="79">
        <f t="shared" ref="D31:T31" si="54">D14/D$16</f>
        <v>4.6174564815527994E-2</v>
      </c>
      <c r="E31" s="79">
        <f t="shared" si="54"/>
        <v>4.276085500180736E-2</v>
      </c>
      <c r="F31" s="79">
        <f t="shared" si="54"/>
        <v>4.5151359242105338E-2</v>
      </c>
      <c r="G31" s="79">
        <f t="shared" si="54"/>
        <v>6.2647666461356513E-2</v>
      </c>
      <c r="H31" s="79">
        <f t="shared" si="54"/>
        <v>8.0706200902748562E-2</v>
      </c>
      <c r="I31" s="79">
        <f t="shared" si="54"/>
        <v>8.5955481860576277E-2</v>
      </c>
      <c r="J31" s="79">
        <f t="shared" si="54"/>
        <v>7.9229902126347174E-2</v>
      </c>
      <c r="K31" s="79">
        <f t="shared" si="54"/>
        <v>7.4475948135552292E-2</v>
      </c>
      <c r="L31" s="79">
        <f t="shared" si="54"/>
        <v>7.7206931058707171E-2</v>
      </c>
      <c r="M31" s="79">
        <f t="shared" si="54"/>
        <v>7.1762094996130898E-2</v>
      </c>
      <c r="N31" s="79">
        <f t="shared" si="54"/>
        <v>6.7957187264645919E-2</v>
      </c>
      <c r="O31" s="79">
        <f t="shared" si="54"/>
        <v>6.2528738642488493E-2</v>
      </c>
      <c r="P31" s="79">
        <f t="shared" si="54"/>
        <v>6.1412120653169928E-2</v>
      </c>
      <c r="Q31" s="79">
        <f t="shared" si="54"/>
        <v>5.7611453767518229E-2</v>
      </c>
      <c r="R31" s="79">
        <f t="shared" si="54"/>
        <v>5.241672290127318E-2</v>
      </c>
      <c r="S31" s="79">
        <f t="shared" si="54"/>
        <v>5.4706194000096846E-2</v>
      </c>
      <c r="T31" s="79">
        <f t="shared" si="54"/>
        <v>5.9700277782597219E-2</v>
      </c>
      <c r="U31" s="79">
        <f t="shared" ref="U31:V31" si="55">U14/U$16</f>
        <v>6.1689221210004037E-2</v>
      </c>
      <c r="V31" s="79">
        <f t="shared" si="55"/>
        <v>6.3989738283645056E-2</v>
      </c>
      <c r="W31" s="79">
        <f t="shared" ref="W31:X31" si="56">W14/W$16</f>
        <v>7.3247864709736807E-2</v>
      </c>
      <c r="X31" s="79">
        <f t="shared" si="56"/>
        <v>8.2825388903645991E-2</v>
      </c>
      <c r="Y31" s="79">
        <f t="shared" ref="Y31:Z31" si="57">Y14/Y$16</f>
        <v>8.0640122767032682E-2</v>
      </c>
      <c r="Z31" s="79">
        <f t="shared" si="57"/>
        <v>7.8541479491257948E-2</v>
      </c>
      <c r="AA31" s="79">
        <f t="shared" ref="AA31:AB31" si="58">AA14/AA$16</f>
        <v>7.0894363164711968E-2</v>
      </c>
      <c r="AB31" s="79">
        <f t="shared" si="58"/>
        <v>6.4136905475957795E-2</v>
      </c>
    </row>
    <row r="32" spans="1:28" ht="13" x14ac:dyDescent="0.3">
      <c r="A32" s="76"/>
      <c r="B32" s="819"/>
      <c r="C32" s="820"/>
      <c r="D32" s="820"/>
      <c r="E32" s="820"/>
      <c r="F32" s="820"/>
      <c r="G32" s="820"/>
      <c r="H32" s="820"/>
      <c r="I32" s="820"/>
      <c r="J32" s="820"/>
      <c r="K32" s="820"/>
      <c r="L32" s="820"/>
      <c r="M32" s="820"/>
      <c r="N32" s="820"/>
      <c r="O32" s="820"/>
      <c r="P32" s="820"/>
      <c r="Q32" s="820"/>
      <c r="R32" s="820"/>
      <c r="S32" s="820"/>
      <c r="T32" s="820"/>
      <c r="U32" s="820"/>
      <c r="V32" s="820"/>
      <c r="W32" s="820"/>
      <c r="X32" s="820"/>
      <c r="Y32" s="820"/>
      <c r="Z32" s="820"/>
      <c r="AA32" s="820"/>
      <c r="AB32" s="820"/>
    </row>
    <row r="33" spans="1:28" ht="20.25" customHeight="1" x14ac:dyDescent="0.25">
      <c r="A33" s="812"/>
      <c r="B33" s="821" t="s">
        <v>399</v>
      </c>
      <c r="C33" s="814">
        <f t="shared" si="8"/>
        <v>1</v>
      </c>
      <c r="D33" s="814">
        <f t="shared" ref="D33:T33" si="59">D16/D$16</f>
        <v>1</v>
      </c>
      <c r="E33" s="814">
        <f t="shared" si="59"/>
        <v>1</v>
      </c>
      <c r="F33" s="814">
        <f t="shared" si="59"/>
        <v>1</v>
      </c>
      <c r="G33" s="814">
        <f t="shared" si="59"/>
        <v>1</v>
      </c>
      <c r="H33" s="814">
        <f t="shared" si="59"/>
        <v>1</v>
      </c>
      <c r="I33" s="814">
        <f t="shared" si="59"/>
        <v>1</v>
      </c>
      <c r="J33" s="814">
        <f t="shared" si="59"/>
        <v>1</v>
      </c>
      <c r="K33" s="814">
        <f t="shared" si="59"/>
        <v>1</v>
      </c>
      <c r="L33" s="814">
        <f t="shared" si="59"/>
        <v>1</v>
      </c>
      <c r="M33" s="814">
        <f t="shared" si="59"/>
        <v>1</v>
      </c>
      <c r="N33" s="814">
        <f t="shared" si="59"/>
        <v>1</v>
      </c>
      <c r="O33" s="814">
        <f t="shared" si="59"/>
        <v>1</v>
      </c>
      <c r="P33" s="814">
        <f t="shared" si="59"/>
        <v>1</v>
      </c>
      <c r="Q33" s="814">
        <f t="shared" si="59"/>
        <v>1</v>
      </c>
      <c r="R33" s="814">
        <f t="shared" si="59"/>
        <v>1</v>
      </c>
      <c r="S33" s="814">
        <f t="shared" si="59"/>
        <v>1</v>
      </c>
      <c r="T33" s="814">
        <f t="shared" si="59"/>
        <v>1</v>
      </c>
      <c r="U33" s="814">
        <f t="shared" ref="U33:W33" si="60">U16/U$16</f>
        <v>1</v>
      </c>
      <c r="V33" s="814">
        <f t="shared" si="60"/>
        <v>1</v>
      </c>
      <c r="W33" s="814">
        <f t="shared" si="60"/>
        <v>1</v>
      </c>
      <c r="X33" s="814">
        <f t="shared" ref="X33:Y33" si="61">X16/X$16</f>
        <v>1</v>
      </c>
      <c r="Y33" s="814">
        <f t="shared" si="61"/>
        <v>1</v>
      </c>
      <c r="Z33" s="814">
        <f t="shared" ref="Z33:AA33" si="62">Z16/Z$16</f>
        <v>1</v>
      </c>
      <c r="AA33" s="814">
        <f t="shared" si="62"/>
        <v>1</v>
      </c>
      <c r="AB33" s="814">
        <f t="shared" ref="AB33" si="63">AB16/AB$16</f>
        <v>1</v>
      </c>
    </row>
    <row r="35" spans="1:28" s="14" customFormat="1" ht="25.4" customHeight="1" x14ac:dyDescent="0.25">
      <c r="A35" s="39" t="str">
        <f>Index!A24</f>
        <v>Table 2q    Palau current price GDP(P) production by institutional sector and income components, FY2000-FY2025</v>
      </c>
      <c r="I35"/>
    </row>
    <row r="36" spans="1:28" s="71" customFormat="1" ht="20.25" customHeight="1" x14ac:dyDescent="0.25">
      <c r="A36" s="32"/>
      <c r="B36" s="52" t="s">
        <v>368</v>
      </c>
      <c r="C36" s="24" t="str">
        <f>NAgni!C2</f>
        <v>FY00</v>
      </c>
      <c r="D36" s="24" t="str">
        <f>NAgni!D2</f>
        <v>FY01</v>
      </c>
      <c r="E36" s="24" t="str">
        <f>NAgni!E2</f>
        <v>FY02</v>
      </c>
      <c r="F36" s="24" t="str">
        <f>NAgni!F2</f>
        <v>FY03</v>
      </c>
      <c r="G36" s="24" t="str">
        <f>NAgni!G2</f>
        <v>FY04</v>
      </c>
      <c r="H36" s="24" t="str">
        <f>NAgni!H2</f>
        <v>FY05</v>
      </c>
      <c r="I36" s="24" t="str">
        <f>NAgni!I2</f>
        <v>FY06</v>
      </c>
      <c r="J36" s="24" t="str">
        <f>NAgni!J2</f>
        <v>FY07</v>
      </c>
      <c r="K36" s="24" t="str">
        <f>NAgni!K2</f>
        <v>FY08</v>
      </c>
      <c r="L36" s="24" t="str">
        <f>NAgni!L2</f>
        <v>FY09</v>
      </c>
      <c r="M36" s="24" t="str">
        <f>NAgni!M2</f>
        <v>FY10</v>
      </c>
      <c r="N36" s="24" t="str">
        <f>NAgni!N2</f>
        <v>FY11</v>
      </c>
      <c r="O36" s="24" t="str">
        <f>NAgni!O2</f>
        <v>FY12</v>
      </c>
      <c r="P36" s="24" t="str">
        <f>NAgni!P2</f>
        <v>FY13</v>
      </c>
      <c r="Q36" s="24" t="str">
        <f>NAgni!Q2</f>
        <v>FY14</v>
      </c>
      <c r="R36" s="24" t="str">
        <f>NAgni!R2</f>
        <v>FY15</v>
      </c>
      <c r="S36" s="24" t="str">
        <f>NAgni!S2</f>
        <v>FY16</v>
      </c>
      <c r="T36" s="24" t="str">
        <f>NAgni!T2</f>
        <v>FY17</v>
      </c>
      <c r="U36" s="24" t="str">
        <f>NAgni!U2</f>
        <v>FY18</v>
      </c>
      <c r="V36" s="24" t="str">
        <f>NAgni!V2</f>
        <v>FY19</v>
      </c>
      <c r="W36" s="24" t="str">
        <f>NAgni!W2</f>
        <v>FY20</v>
      </c>
      <c r="X36" s="24" t="str">
        <f>NAgni!X2</f>
        <v>FY21</v>
      </c>
      <c r="Y36" s="24" t="s">
        <v>4403</v>
      </c>
      <c r="Z36" s="24" t="s">
        <v>4404</v>
      </c>
      <c r="AA36" s="24" t="s">
        <v>4406</v>
      </c>
      <c r="AB36" s="24" t="s">
        <v>4407</v>
      </c>
    </row>
    <row r="37" spans="1:28" ht="20.25" customHeight="1" x14ac:dyDescent="0.25">
      <c r="A37" s="34">
        <v>1.1000000000000001</v>
      </c>
      <c r="B37" s="33" t="s">
        <v>370</v>
      </c>
      <c r="C37" s="82">
        <v>67.109109375000003</v>
      </c>
      <c r="D37" s="82">
        <v>75.594906249999994</v>
      </c>
      <c r="E37" s="82">
        <v>79.157914062499998</v>
      </c>
      <c r="F37" s="82">
        <v>69.496031250000001</v>
      </c>
      <c r="G37" s="82">
        <v>73.986835937500004</v>
      </c>
      <c r="H37" s="82">
        <v>84.541812500000006</v>
      </c>
      <c r="I37" s="82">
        <v>84.676343750000001</v>
      </c>
      <c r="J37" s="82">
        <v>87.132625000000004</v>
      </c>
      <c r="K37" s="82">
        <v>88.226140624999999</v>
      </c>
      <c r="L37" s="82">
        <v>76.644226562499995</v>
      </c>
      <c r="M37" s="82">
        <v>76.385554687500004</v>
      </c>
      <c r="N37" s="82">
        <v>86.303593750000005</v>
      </c>
      <c r="O37" s="82">
        <v>97.563625000000002</v>
      </c>
      <c r="P37" s="82">
        <v>101.2639375</v>
      </c>
      <c r="Q37" s="82">
        <v>111.5849609375</v>
      </c>
      <c r="R37" s="82">
        <v>136.87434375000001</v>
      </c>
      <c r="S37" s="82">
        <v>144.30039062500001</v>
      </c>
      <c r="T37" s="82">
        <v>135.15601562500001</v>
      </c>
      <c r="U37" s="82">
        <v>132.59676562499999</v>
      </c>
      <c r="V37" s="82">
        <v>128.92867968749999</v>
      </c>
      <c r="W37" s="82">
        <v>106.0235</v>
      </c>
      <c r="X37" s="82">
        <v>89.315453125000005</v>
      </c>
      <c r="Y37" s="82">
        <v>99.146890624999997</v>
      </c>
      <c r="Z37" s="82">
        <v>107.7559140625</v>
      </c>
      <c r="AA37" s="82">
        <v>135.80315625</v>
      </c>
      <c r="AB37" s="82">
        <v>147.75889062499999</v>
      </c>
    </row>
    <row r="38" spans="1:28" x14ac:dyDescent="0.25">
      <c r="A38" s="34"/>
      <c r="B38" s="70" t="s">
        <v>74</v>
      </c>
      <c r="C38" s="82">
        <v>37.529199218750001</v>
      </c>
      <c r="D38" s="82">
        <v>42.068105468749998</v>
      </c>
      <c r="E38" s="82">
        <v>44.856039062500003</v>
      </c>
      <c r="F38" s="82">
        <v>42.851937499999998</v>
      </c>
      <c r="G38" s="82">
        <v>45.506636718750002</v>
      </c>
      <c r="H38" s="82">
        <v>47.582144531250002</v>
      </c>
      <c r="I38" s="82">
        <v>46.104128906249997</v>
      </c>
      <c r="J38" s="82">
        <v>44.941988281249998</v>
      </c>
      <c r="K38" s="82">
        <v>43.590105468749996</v>
      </c>
      <c r="L38" s="82">
        <v>40.205675781250001</v>
      </c>
      <c r="M38" s="82">
        <v>38.983828125000002</v>
      </c>
      <c r="N38" s="82">
        <v>42.492812499999999</v>
      </c>
      <c r="O38" s="82">
        <v>45.162421875</v>
      </c>
      <c r="P38" s="82">
        <v>47.38598828125</v>
      </c>
      <c r="Q38" s="82">
        <v>52.164386718750002</v>
      </c>
      <c r="R38" s="82">
        <v>61.491476562499997</v>
      </c>
      <c r="S38" s="82">
        <v>69.542265624999999</v>
      </c>
      <c r="T38" s="82">
        <v>73.395343749999995</v>
      </c>
      <c r="U38" s="82">
        <v>74.228140624999995</v>
      </c>
      <c r="V38" s="82">
        <v>70.981562499999995</v>
      </c>
      <c r="W38" s="82">
        <v>63.832851562499997</v>
      </c>
      <c r="X38" s="82">
        <v>48.597296874999998</v>
      </c>
      <c r="Y38" s="82">
        <v>51.114347656249997</v>
      </c>
      <c r="Z38" s="82">
        <v>62.012769531250001</v>
      </c>
      <c r="AA38" s="82">
        <v>76.327742187499993</v>
      </c>
      <c r="AB38" s="82">
        <v>87.257109374999999</v>
      </c>
    </row>
    <row r="39" spans="1:28" x14ac:dyDescent="0.25">
      <c r="A39" s="34"/>
      <c r="B39" s="70" t="s">
        <v>388</v>
      </c>
      <c r="C39" s="82">
        <v>28.209158203125</v>
      </c>
      <c r="D39" s="82">
        <v>31.768878906249999</v>
      </c>
      <c r="E39" s="82">
        <v>32.500789062499997</v>
      </c>
      <c r="F39" s="82">
        <v>24.669089843750001</v>
      </c>
      <c r="G39" s="82">
        <v>26.353193359374998</v>
      </c>
      <c r="H39" s="82">
        <v>34.973652343749997</v>
      </c>
      <c r="I39" s="82">
        <v>36.35762890625</v>
      </c>
      <c r="J39" s="82">
        <v>40.4236875</v>
      </c>
      <c r="K39" s="82">
        <v>42.726335937499996</v>
      </c>
      <c r="L39" s="82">
        <v>34.820781250000003</v>
      </c>
      <c r="M39" s="82">
        <v>35.53309765625</v>
      </c>
      <c r="N39" s="82">
        <v>41.587812499999998</v>
      </c>
      <c r="O39" s="82">
        <v>50.669367187500001</v>
      </c>
      <c r="P39" s="82">
        <v>52.153535156250001</v>
      </c>
      <c r="Q39" s="82">
        <v>57.150445312499997</v>
      </c>
      <c r="R39" s="82">
        <v>72.816601562499997</v>
      </c>
      <c r="S39" s="82">
        <v>71.715203125000002</v>
      </c>
      <c r="T39" s="82">
        <v>59.038871093749997</v>
      </c>
      <c r="U39" s="82">
        <v>55.736761718750003</v>
      </c>
      <c r="V39" s="82">
        <v>54.544367187500001</v>
      </c>
      <c r="W39" s="82">
        <v>38.716929687499999</v>
      </c>
      <c r="X39" s="82">
        <v>40.5286015625</v>
      </c>
      <c r="Y39" s="82">
        <v>49.373941406249997</v>
      </c>
      <c r="Z39" s="82">
        <v>43.030558593750001</v>
      </c>
      <c r="AA39" s="82">
        <v>56.5456171875</v>
      </c>
      <c r="AB39" s="82">
        <v>57.6413203125</v>
      </c>
    </row>
    <row r="40" spans="1:28" x14ac:dyDescent="0.25">
      <c r="A40" s="34"/>
      <c r="B40" s="70" t="s">
        <v>402</v>
      </c>
      <c r="C40" s="82">
        <v>1.3707530517578126</v>
      </c>
      <c r="D40" s="82">
        <v>1.7579190673828125</v>
      </c>
      <c r="E40" s="82">
        <v>1.8010830078125</v>
      </c>
      <c r="F40" s="82">
        <v>1.975001953125</v>
      </c>
      <c r="G40" s="82">
        <v>2.1269997558593752</v>
      </c>
      <c r="H40" s="82">
        <v>1.9860180664062499</v>
      </c>
      <c r="I40" s="82">
        <v>2.2145874023437502</v>
      </c>
      <c r="J40" s="82">
        <v>1.7669476318359374</v>
      </c>
      <c r="K40" s="82">
        <v>1.90969873046875</v>
      </c>
      <c r="L40" s="82">
        <v>1.6177741699218751</v>
      </c>
      <c r="M40" s="82">
        <v>1.8686308593750001</v>
      </c>
      <c r="N40" s="82">
        <v>2.2229665527343752</v>
      </c>
      <c r="O40" s="82">
        <v>1.7318328857421874</v>
      </c>
      <c r="P40" s="82">
        <v>1.724415283203125</v>
      </c>
      <c r="Q40" s="82">
        <v>2.2701303710937499</v>
      </c>
      <c r="R40" s="82">
        <v>2.5662700195312498</v>
      </c>
      <c r="S40" s="82">
        <v>3.0429204101562499</v>
      </c>
      <c r="T40" s="82">
        <v>2.7218010253906249</v>
      </c>
      <c r="U40" s="82">
        <v>2.6318659667968749</v>
      </c>
      <c r="V40" s="82">
        <v>3.4027463378906249</v>
      </c>
      <c r="W40" s="82">
        <v>3.4737141113281251</v>
      </c>
      <c r="X40" s="82">
        <v>0.18955676269531249</v>
      </c>
      <c r="Y40" s="82">
        <v>-1.3414027099609376</v>
      </c>
      <c r="Z40" s="82">
        <v>2.7125825195312498</v>
      </c>
      <c r="AA40" s="82">
        <v>2.9297900390625</v>
      </c>
      <c r="AB40" s="82">
        <v>2.8604550781250002</v>
      </c>
    </row>
    <row r="41" spans="1:28" ht="20.25" customHeight="1" x14ac:dyDescent="0.25">
      <c r="A41" s="34">
        <v>1.2</v>
      </c>
      <c r="B41" s="33" t="s">
        <v>371</v>
      </c>
      <c r="C41" s="82">
        <v>10.4434736328125</v>
      </c>
      <c r="D41" s="82">
        <v>9.7986757812499992</v>
      </c>
      <c r="E41" s="82">
        <v>9.3804101562500009</v>
      </c>
      <c r="F41" s="82">
        <v>8.9051972656250005</v>
      </c>
      <c r="G41" s="82">
        <v>9.7779667968750008</v>
      </c>
      <c r="H41" s="82">
        <v>9.4720224609375006</v>
      </c>
      <c r="I41" s="82">
        <v>8.4962060546874998</v>
      </c>
      <c r="J41" s="82">
        <v>10.465379882812501</v>
      </c>
      <c r="K41" s="82">
        <v>11.5554384765625</v>
      </c>
      <c r="L41" s="82">
        <v>13.780555664062501</v>
      </c>
      <c r="M41" s="82">
        <v>14.941821289062499</v>
      </c>
      <c r="N41" s="82">
        <v>13.475074218750001</v>
      </c>
      <c r="O41" s="82">
        <v>18.494218750000002</v>
      </c>
      <c r="P41" s="82">
        <v>21.95727734375</v>
      </c>
      <c r="Q41" s="82">
        <v>24.707615234375002</v>
      </c>
      <c r="R41" s="82">
        <v>30.307167968750001</v>
      </c>
      <c r="S41" s="82">
        <v>35.127535156249998</v>
      </c>
      <c r="T41" s="82">
        <v>24.90534375</v>
      </c>
      <c r="U41" s="82">
        <v>25.105195312500001</v>
      </c>
      <c r="V41" s="82">
        <v>22.60046484375</v>
      </c>
      <c r="W41" s="82">
        <v>23.214187500000001</v>
      </c>
      <c r="X41" s="82">
        <v>14.486779296875</v>
      </c>
      <c r="Y41" s="82">
        <v>18.882732421875001</v>
      </c>
      <c r="Z41" s="82">
        <v>19.469722656249999</v>
      </c>
      <c r="AA41" s="82">
        <v>29.524404296875002</v>
      </c>
      <c r="AB41" s="82">
        <v>32.204884765625003</v>
      </c>
    </row>
    <row r="42" spans="1:28" x14ac:dyDescent="0.25">
      <c r="A42" s="34"/>
      <c r="B42" s="70" t="s">
        <v>74</v>
      </c>
      <c r="C42" s="82">
        <v>3.715497802734375</v>
      </c>
      <c r="D42" s="82">
        <v>3.863311767578125</v>
      </c>
      <c r="E42" s="82">
        <v>4.0554863281250002</v>
      </c>
      <c r="F42" s="82">
        <v>4.3264062499999998</v>
      </c>
      <c r="G42" s="82">
        <v>4.8087558593750002</v>
      </c>
      <c r="H42" s="82">
        <v>5.5435385742187497</v>
      </c>
      <c r="I42" s="82">
        <v>5.4801943359375</v>
      </c>
      <c r="J42" s="82">
        <v>5.3174907226562498</v>
      </c>
      <c r="K42" s="82">
        <v>5.3937250976562501</v>
      </c>
      <c r="L42" s="82">
        <v>5.58326513671875</v>
      </c>
      <c r="M42" s="82">
        <v>5.9639614257812497</v>
      </c>
      <c r="N42" s="82">
        <v>6.3625854492187504</v>
      </c>
      <c r="O42" s="82">
        <v>6.2518671875000003</v>
      </c>
      <c r="P42" s="82">
        <v>6.8326816406250002</v>
      </c>
      <c r="Q42" s="82">
        <v>7.0777255859375003</v>
      </c>
      <c r="R42" s="82">
        <v>7.6773867187500002</v>
      </c>
      <c r="S42" s="82">
        <v>8.9940371093750002</v>
      </c>
      <c r="T42" s="82">
        <v>10.469512695312501</v>
      </c>
      <c r="U42" s="82">
        <v>12.243440429687499</v>
      </c>
      <c r="V42" s="82">
        <v>12.982235351562499</v>
      </c>
      <c r="W42" s="82">
        <v>13.785083984374999</v>
      </c>
      <c r="X42" s="82">
        <v>14.273072265625</v>
      </c>
      <c r="Y42" s="82">
        <v>14.1802548828125</v>
      </c>
      <c r="Z42" s="82">
        <v>14.048658203124999</v>
      </c>
      <c r="AA42" s="82">
        <v>14.390685546875</v>
      </c>
      <c r="AB42" s="82">
        <v>14.505969726562499</v>
      </c>
    </row>
    <row r="43" spans="1:28" x14ac:dyDescent="0.25">
      <c r="A43" s="34"/>
      <c r="B43" s="70" t="s">
        <v>388</v>
      </c>
      <c r="C43" s="82">
        <v>6.7279755859375001</v>
      </c>
      <c r="D43" s="82">
        <v>5.9353642578125001</v>
      </c>
      <c r="E43" s="82">
        <v>5.3249238281249998</v>
      </c>
      <c r="F43" s="82">
        <v>4.5787905273437497</v>
      </c>
      <c r="G43" s="82">
        <v>4.9692109374999998</v>
      </c>
      <c r="H43" s="82">
        <v>3.928484130859375</v>
      </c>
      <c r="I43" s="82">
        <v>3.0160112304687501</v>
      </c>
      <c r="J43" s="82">
        <v>5.1478896484375003</v>
      </c>
      <c r="K43" s="82">
        <v>6.1617138671875002</v>
      </c>
      <c r="L43" s="82">
        <v>8.1972910156249998</v>
      </c>
      <c r="M43" s="82">
        <v>8.9778603515624997</v>
      </c>
      <c r="N43" s="82">
        <v>7.1124882812500001</v>
      </c>
      <c r="O43" s="82">
        <v>12.2423515625</v>
      </c>
      <c r="P43" s="82">
        <v>15.124595703124999</v>
      </c>
      <c r="Q43" s="82">
        <v>17.629890625000002</v>
      </c>
      <c r="R43" s="82">
        <v>22.629779296875</v>
      </c>
      <c r="S43" s="82">
        <v>26.133496093750001</v>
      </c>
      <c r="T43" s="82">
        <v>14.435832031249999</v>
      </c>
      <c r="U43" s="82">
        <v>12.861755859375</v>
      </c>
      <c r="V43" s="82">
        <v>9.6182294921874991</v>
      </c>
      <c r="W43" s="82">
        <v>9.4291025390624998</v>
      </c>
      <c r="X43" s="82">
        <v>0.21370668029785156</v>
      </c>
      <c r="Y43" s="82">
        <v>4.7024780273437496</v>
      </c>
      <c r="Z43" s="82">
        <v>5.42106396484375</v>
      </c>
      <c r="AA43" s="82">
        <v>15.1337177734375</v>
      </c>
      <c r="AB43" s="82">
        <v>17.698916015624999</v>
      </c>
    </row>
    <row r="44" spans="1:28" ht="20.25" customHeight="1" x14ac:dyDescent="0.25">
      <c r="A44" s="34" t="s">
        <v>403</v>
      </c>
      <c r="B44" s="33" t="s">
        <v>343</v>
      </c>
      <c r="C44" s="82">
        <v>12.248497070312499</v>
      </c>
      <c r="D44" s="82">
        <v>12.0820947265625</v>
      </c>
      <c r="E44" s="82">
        <v>9.7017792968749994</v>
      </c>
      <c r="F44" s="82">
        <v>10.3776845703125</v>
      </c>
      <c r="G44" s="82">
        <v>9.8673212890625006</v>
      </c>
      <c r="H44" s="82">
        <v>11.240980468749999</v>
      </c>
      <c r="I44" s="82">
        <v>15.0011240234375</v>
      </c>
      <c r="J44" s="82">
        <v>15.896672851562499</v>
      </c>
      <c r="K44" s="82">
        <v>13.781438476562499</v>
      </c>
      <c r="L44" s="82">
        <v>11.0989990234375</v>
      </c>
      <c r="M44" s="82">
        <v>9.9575263671874996</v>
      </c>
      <c r="N44" s="82">
        <v>8.7997617187500001</v>
      </c>
      <c r="O44" s="82">
        <v>5.6408896484374997</v>
      </c>
      <c r="P44" s="82">
        <v>7.6670131835937498</v>
      </c>
      <c r="Q44" s="82">
        <v>8.3687187499999993</v>
      </c>
      <c r="R44" s="82">
        <v>8.5675693359375007</v>
      </c>
      <c r="S44" s="82">
        <v>8.2443564453124996</v>
      </c>
      <c r="T44" s="82">
        <v>8.6371923828125006</v>
      </c>
      <c r="U44" s="82">
        <v>8.8958593750000006</v>
      </c>
      <c r="V44" s="82">
        <v>9.256330078125</v>
      </c>
      <c r="W44" s="82">
        <v>9.4601982421875004</v>
      </c>
      <c r="X44" s="82">
        <v>9.3107236328125005</v>
      </c>
      <c r="Y44" s="82">
        <v>8.1795029296874997</v>
      </c>
      <c r="Z44" s="82">
        <v>9.4404687500000009</v>
      </c>
      <c r="AA44" s="82">
        <v>8.0720781250000009</v>
      </c>
      <c r="AB44" s="82">
        <v>10.836081054687501</v>
      </c>
    </row>
    <row r="45" spans="1:28" x14ac:dyDescent="0.25">
      <c r="A45" s="34"/>
      <c r="B45" s="70" t="s">
        <v>74</v>
      </c>
      <c r="C45" s="82">
        <v>2.3036474609374999</v>
      </c>
      <c r="D45" s="82">
        <v>2.322265869140625</v>
      </c>
      <c r="E45" s="82">
        <v>2.3236596679687498</v>
      </c>
      <c r="F45" s="82">
        <v>2.36835791015625</v>
      </c>
      <c r="G45" s="82">
        <v>2.4584472656249998</v>
      </c>
      <c r="H45" s="82">
        <v>2.613619140625</v>
      </c>
      <c r="I45" s="82">
        <v>2.6720947265624999</v>
      </c>
      <c r="J45" s="82">
        <v>2.57152001953125</v>
      </c>
      <c r="K45" s="82">
        <v>2.214835205078125</v>
      </c>
      <c r="L45" s="82">
        <v>2.09999755859375</v>
      </c>
      <c r="M45" s="82">
        <v>2.2090771484374998</v>
      </c>
      <c r="N45" s="82">
        <v>2.1637663574218751</v>
      </c>
      <c r="O45" s="82">
        <v>1.8154899902343751</v>
      </c>
      <c r="P45" s="82">
        <v>1.7614842529296875</v>
      </c>
      <c r="Q45" s="82">
        <v>1.9273623046874999</v>
      </c>
      <c r="R45" s="82">
        <v>1.91739013671875</v>
      </c>
      <c r="S45" s="82">
        <v>2.0745832519531251</v>
      </c>
      <c r="T45" s="82">
        <v>2.2268183593750002</v>
      </c>
      <c r="U45" s="82">
        <v>2.4383776855468748</v>
      </c>
      <c r="V45" s="82">
        <v>2.9190314941406248</v>
      </c>
      <c r="W45" s="82">
        <v>2.7638627929687498</v>
      </c>
      <c r="X45" s="82">
        <v>2.7350229492187501</v>
      </c>
      <c r="Y45" s="82">
        <v>2.6314140625000002</v>
      </c>
      <c r="Z45" s="82">
        <v>2.93273046875</v>
      </c>
      <c r="AA45" s="82">
        <v>2.7751210937500002</v>
      </c>
      <c r="AB45" s="82">
        <v>3.1378488769531252</v>
      </c>
    </row>
    <row r="46" spans="1:28" x14ac:dyDescent="0.25">
      <c r="A46" s="34"/>
      <c r="B46" s="70" t="s">
        <v>388</v>
      </c>
      <c r="C46" s="82">
        <v>9.8920185546874997</v>
      </c>
      <c r="D46" s="82">
        <v>9.6830449218750001</v>
      </c>
      <c r="E46" s="82">
        <v>7.3220400390625002</v>
      </c>
      <c r="F46" s="82">
        <v>7.9497607421875003</v>
      </c>
      <c r="G46" s="82">
        <v>7.3531435546874997</v>
      </c>
      <c r="H46" s="82">
        <v>8.5678271484374999</v>
      </c>
      <c r="I46" s="82">
        <v>12.250943359375</v>
      </c>
      <c r="J46" s="82">
        <v>13.273091796875001</v>
      </c>
      <c r="K46" s="82">
        <v>11.5226376953125</v>
      </c>
      <c r="L46" s="82">
        <v>8.9637988281250003</v>
      </c>
      <c r="M46" s="82">
        <v>7.7168730468750004</v>
      </c>
      <c r="N46" s="82">
        <v>6.5988476562500002</v>
      </c>
      <c r="O46" s="82">
        <v>3.8026213378906251</v>
      </c>
      <c r="P46" s="82">
        <v>5.8837709960937499</v>
      </c>
      <c r="Q46" s="82">
        <v>6.4121010742187501</v>
      </c>
      <c r="R46" s="82">
        <v>6.6204062500000003</v>
      </c>
      <c r="S46" s="82">
        <v>6.1331806640625004</v>
      </c>
      <c r="T46" s="82">
        <v>6.3746196289062498</v>
      </c>
      <c r="U46" s="82">
        <v>6.4163432617187501</v>
      </c>
      <c r="V46" s="82">
        <v>6.2579589843749996</v>
      </c>
      <c r="W46" s="82">
        <v>6.6209931640624999</v>
      </c>
      <c r="X46" s="82">
        <v>6.5152929687499999</v>
      </c>
      <c r="Y46" s="82">
        <v>5.5154995117187502</v>
      </c>
      <c r="Z46" s="82">
        <v>6.4449785156250003</v>
      </c>
      <c r="AA46" s="82">
        <v>5.22884716796875</v>
      </c>
      <c r="AB46" s="82">
        <v>7.6531874999999996</v>
      </c>
    </row>
    <row r="47" spans="1:28" x14ac:dyDescent="0.25">
      <c r="A47" s="34"/>
      <c r="B47" s="70" t="s">
        <v>402</v>
      </c>
      <c r="C47" s="483">
        <v>5.2830734252929688E-2</v>
      </c>
      <c r="D47" s="483">
        <v>7.6783966064453119E-2</v>
      </c>
      <c r="E47" s="483">
        <v>5.6079841613769534E-2</v>
      </c>
      <c r="F47" s="483">
        <v>5.9565540313720702E-2</v>
      </c>
      <c r="G47" s="483">
        <v>5.5730766296386722E-2</v>
      </c>
      <c r="H47" s="483">
        <v>5.9534473419189451E-2</v>
      </c>
      <c r="I47" s="483">
        <v>7.8086380004882813E-2</v>
      </c>
      <c r="J47" s="483">
        <v>5.2061431884765627E-2</v>
      </c>
      <c r="K47" s="483">
        <v>4.3966392517089843E-2</v>
      </c>
      <c r="L47" s="483">
        <v>3.5203220367431641E-2</v>
      </c>
      <c r="M47" s="483">
        <v>3.157612419128418E-2</v>
      </c>
      <c r="N47" s="483">
        <v>3.7147212982177734E-2</v>
      </c>
      <c r="O47" s="483">
        <v>2.2778467178344728E-2</v>
      </c>
      <c r="P47" s="483">
        <v>2.1757619857788086E-2</v>
      </c>
      <c r="Q47" s="483">
        <v>2.9255512237548829E-2</v>
      </c>
      <c r="R47" s="483">
        <v>2.97734317779541E-2</v>
      </c>
      <c r="S47" s="483">
        <v>3.6592765808105471E-2</v>
      </c>
      <c r="T47" s="483">
        <v>3.5754486083984377E-2</v>
      </c>
      <c r="U47" s="483">
        <v>4.1138153076171878E-2</v>
      </c>
      <c r="V47" s="483">
        <v>7.9340065002441409E-2</v>
      </c>
      <c r="W47" s="483">
        <v>7.5342758178710931E-2</v>
      </c>
      <c r="X47" s="483">
        <v>6.0407890319824221E-2</v>
      </c>
      <c r="Y47" s="483">
        <v>3.2589488983154294E-2</v>
      </c>
      <c r="Z47" s="483">
        <v>6.2759559631347661E-2</v>
      </c>
      <c r="AA47" s="483">
        <v>6.8110076904296879E-2</v>
      </c>
      <c r="AB47" s="483">
        <v>4.5044853210449216E-2</v>
      </c>
    </row>
    <row r="48" spans="1:28" ht="20.25" customHeight="1" x14ac:dyDescent="0.25">
      <c r="A48" s="34" t="s">
        <v>404</v>
      </c>
      <c r="B48" s="33" t="s">
        <v>405</v>
      </c>
      <c r="C48" s="82">
        <v>41.013300781250003</v>
      </c>
      <c r="D48" s="82">
        <v>41.699105468749998</v>
      </c>
      <c r="E48" s="82">
        <v>43.648109374999997</v>
      </c>
      <c r="F48" s="82">
        <v>45.029277343750003</v>
      </c>
      <c r="G48" s="82">
        <v>44.657140624999997</v>
      </c>
      <c r="H48" s="82">
        <v>44.331304687500001</v>
      </c>
      <c r="I48" s="82">
        <v>46.325375000000001</v>
      </c>
      <c r="J48" s="82">
        <v>47.777542968749998</v>
      </c>
      <c r="K48" s="82">
        <v>49.814921875000003</v>
      </c>
      <c r="L48" s="82">
        <v>49.860996093750003</v>
      </c>
      <c r="M48" s="82">
        <v>49.434531249999999</v>
      </c>
      <c r="N48" s="82">
        <v>50.424531250000001</v>
      </c>
      <c r="O48" s="82">
        <v>51.533664062500002</v>
      </c>
      <c r="P48" s="82">
        <v>52.978031250000001</v>
      </c>
      <c r="Q48" s="82">
        <v>54.756582031249998</v>
      </c>
      <c r="R48" s="82">
        <v>57.390999999999998</v>
      </c>
      <c r="S48" s="82">
        <v>62.938285156249997</v>
      </c>
      <c r="T48" s="82">
        <v>65.351453125000006</v>
      </c>
      <c r="U48" s="82">
        <v>68.034453124999999</v>
      </c>
      <c r="V48" s="82">
        <v>69.834351562500004</v>
      </c>
      <c r="W48" s="82">
        <v>74.157484374999996</v>
      </c>
      <c r="X48" s="82">
        <v>76.579812500000003</v>
      </c>
      <c r="Y48" s="82">
        <v>72.446015625000001</v>
      </c>
      <c r="Z48" s="82">
        <v>77.339375000000004</v>
      </c>
      <c r="AA48" s="82">
        <v>80.444390624999997</v>
      </c>
      <c r="AB48" s="82">
        <v>84.837984375000005</v>
      </c>
    </row>
    <row r="49" spans="1:28" x14ac:dyDescent="0.25">
      <c r="A49" s="34" t="s">
        <v>376</v>
      </c>
      <c r="B49" s="70" t="s">
        <v>151</v>
      </c>
      <c r="C49" s="82">
        <v>29.652218749999999</v>
      </c>
      <c r="D49" s="82">
        <v>30.128410156249998</v>
      </c>
      <c r="E49" s="82">
        <v>30.844416015625001</v>
      </c>
      <c r="F49" s="82">
        <v>32.006458984375001</v>
      </c>
      <c r="G49" s="82">
        <v>31.481175781249998</v>
      </c>
      <c r="H49" s="82">
        <v>31.62557421875</v>
      </c>
      <c r="I49" s="82">
        <v>32.655269531249999</v>
      </c>
      <c r="J49" s="82">
        <v>33.786007812500003</v>
      </c>
      <c r="K49" s="82">
        <v>34.819296874999999</v>
      </c>
      <c r="L49" s="82">
        <v>34.217464843750001</v>
      </c>
      <c r="M49" s="82">
        <v>33.386484375000002</v>
      </c>
      <c r="N49" s="82">
        <v>34.338253906250003</v>
      </c>
      <c r="O49" s="82">
        <v>34.772171874999998</v>
      </c>
      <c r="P49" s="82">
        <v>35.919695312499996</v>
      </c>
      <c r="Q49" s="82">
        <v>36.148105468750003</v>
      </c>
      <c r="R49" s="82">
        <v>37.582847656250003</v>
      </c>
      <c r="S49" s="82">
        <v>40.967242187499998</v>
      </c>
      <c r="T49" s="82">
        <v>42.857566406250001</v>
      </c>
      <c r="U49" s="82">
        <v>44.574730468749998</v>
      </c>
      <c r="V49" s="82">
        <v>45.540960937500003</v>
      </c>
      <c r="W49" s="82">
        <v>48.404031250000003</v>
      </c>
      <c r="X49" s="82">
        <v>48.717683593750003</v>
      </c>
      <c r="Y49" s="82">
        <v>47.273000000000003</v>
      </c>
      <c r="Z49" s="82">
        <v>50.454999999999998</v>
      </c>
      <c r="AA49" s="82">
        <v>51.722999999999999</v>
      </c>
      <c r="AB49" s="82">
        <v>54.819000000000003</v>
      </c>
    </row>
    <row r="50" spans="1:28" x14ac:dyDescent="0.25">
      <c r="A50" s="34" t="s">
        <v>378</v>
      </c>
      <c r="B50" s="70" t="s">
        <v>379</v>
      </c>
      <c r="C50" s="82">
        <v>5.3715249023437499</v>
      </c>
      <c r="D50" s="82">
        <v>5.3397978515625004</v>
      </c>
      <c r="E50" s="82">
        <v>6.1360805664062497</v>
      </c>
      <c r="F50" s="82">
        <v>5.9761484375</v>
      </c>
      <c r="G50" s="82">
        <v>6.2207158203124999</v>
      </c>
      <c r="H50" s="82">
        <v>5.8955317382812504</v>
      </c>
      <c r="I50" s="82">
        <v>6.1287871093749997</v>
      </c>
      <c r="J50" s="82">
        <v>6.1077753906250001</v>
      </c>
      <c r="K50" s="82">
        <v>6.2712832031249999</v>
      </c>
      <c r="L50" s="82">
        <v>6.3940415039062497</v>
      </c>
      <c r="M50" s="82">
        <v>6.7028652343750004</v>
      </c>
      <c r="N50" s="82">
        <v>6.4792451171875003</v>
      </c>
      <c r="O50" s="82">
        <v>6.5734267578125003</v>
      </c>
      <c r="P50" s="82">
        <v>6.2982080078124998</v>
      </c>
      <c r="Q50" s="82">
        <v>6.5520498046875</v>
      </c>
      <c r="R50" s="82">
        <v>6.5148383789062496</v>
      </c>
      <c r="S50" s="82">
        <v>7.3118906250000002</v>
      </c>
      <c r="T50" s="82">
        <v>6.8923818359375</v>
      </c>
      <c r="U50" s="82">
        <v>7.0010698242187503</v>
      </c>
      <c r="V50" s="82">
        <v>7.3502045898437496</v>
      </c>
      <c r="W50" s="82">
        <v>8.1108935546875003</v>
      </c>
      <c r="X50" s="82">
        <v>10.606745117187501</v>
      </c>
      <c r="Y50" s="82">
        <v>7.9879755859374999</v>
      </c>
      <c r="Z50" s="82">
        <v>8.4711650390625</v>
      </c>
      <c r="AA50" s="82">
        <v>9.1605771484375005</v>
      </c>
      <c r="AB50" s="82">
        <v>9.6603759765625004</v>
      </c>
    </row>
    <row r="51" spans="1:28" x14ac:dyDescent="0.25">
      <c r="A51" s="34" t="s">
        <v>380</v>
      </c>
      <c r="B51" s="70" t="s">
        <v>406</v>
      </c>
      <c r="C51" s="82">
        <v>3.7371113281250001</v>
      </c>
      <c r="D51" s="82">
        <v>3.8675366210937501</v>
      </c>
      <c r="E51" s="82">
        <v>4.1343818359375</v>
      </c>
      <c r="F51" s="82">
        <v>4.3548549804687502</v>
      </c>
      <c r="G51" s="82">
        <v>4.3946547851562503</v>
      </c>
      <c r="H51" s="82">
        <v>4.2776811523437503</v>
      </c>
      <c r="I51" s="82">
        <v>4.8912353515625</v>
      </c>
      <c r="J51" s="82">
        <v>5.0153706054687497</v>
      </c>
      <c r="K51" s="82">
        <v>5.7169672851562501</v>
      </c>
      <c r="L51" s="82">
        <v>6.115421875</v>
      </c>
      <c r="M51" s="82">
        <v>6.2943730468750001</v>
      </c>
      <c r="N51" s="82">
        <v>6.4233740234374999</v>
      </c>
      <c r="O51" s="82">
        <v>6.8110009765625001</v>
      </c>
      <c r="P51" s="82">
        <v>7.3433291015625004</v>
      </c>
      <c r="Q51" s="82">
        <v>8.5727216796875005</v>
      </c>
      <c r="R51" s="82">
        <v>9.5906904296875002</v>
      </c>
      <c r="S51" s="82">
        <v>10.549337890625001</v>
      </c>
      <c r="T51" s="82">
        <v>11.245173828125001</v>
      </c>
      <c r="U51" s="82">
        <v>11.69587109375</v>
      </c>
      <c r="V51" s="82">
        <v>12.04945703125</v>
      </c>
      <c r="W51" s="82">
        <v>12.49598828125</v>
      </c>
      <c r="X51" s="82">
        <v>12.158618164062499</v>
      </c>
      <c r="Y51" s="82">
        <v>11.6906640625</v>
      </c>
      <c r="Z51" s="82">
        <v>12.752464843749999</v>
      </c>
      <c r="AA51" s="82">
        <v>13.617749999999999</v>
      </c>
      <c r="AB51" s="82">
        <v>14.3714609375</v>
      </c>
    </row>
    <row r="52" spans="1:28" x14ac:dyDescent="0.25">
      <c r="A52" s="34" t="s">
        <v>382</v>
      </c>
      <c r="B52" s="70" t="s">
        <v>383</v>
      </c>
      <c r="C52" s="82">
        <v>0.30420800781250001</v>
      </c>
      <c r="D52" s="82">
        <v>0.31631600952148436</v>
      </c>
      <c r="E52" s="82">
        <v>0.37752801513671874</v>
      </c>
      <c r="F52" s="82">
        <v>0.43603399658203124</v>
      </c>
      <c r="G52" s="82">
        <v>0.50409799194335936</v>
      </c>
      <c r="H52" s="82">
        <v>0.57017797851562502</v>
      </c>
      <c r="I52" s="82">
        <v>0.55183001708984381</v>
      </c>
      <c r="J52" s="82">
        <v>0.61779101562500005</v>
      </c>
      <c r="K52" s="82">
        <v>0.66645098876953124</v>
      </c>
      <c r="L52" s="82">
        <v>0.74995697021484375</v>
      </c>
      <c r="M52" s="82">
        <v>0.80370599365234374</v>
      </c>
      <c r="N52" s="82">
        <v>0.90964099121093756</v>
      </c>
      <c r="O52" s="82">
        <v>0.97592999267578129</v>
      </c>
      <c r="P52" s="82">
        <v>0.94831201171875001</v>
      </c>
      <c r="Q52" s="82">
        <v>0.96272900390625005</v>
      </c>
      <c r="R52" s="82">
        <v>0.99531097412109371</v>
      </c>
      <c r="S52" s="82">
        <v>1.0773089599609376</v>
      </c>
      <c r="T52" s="82">
        <v>1.0367030029296875</v>
      </c>
      <c r="U52" s="82">
        <v>1.0455119628906251</v>
      </c>
      <c r="V52" s="82">
        <v>1.0555460205078124</v>
      </c>
      <c r="W52" s="82">
        <v>1.0598349609375</v>
      </c>
      <c r="X52" s="82">
        <v>1.0299941406249999</v>
      </c>
      <c r="Y52" s="82">
        <v>1.0649255371093751</v>
      </c>
      <c r="Z52" s="82">
        <v>1.054587158203125</v>
      </c>
      <c r="AA52" s="82">
        <v>1.1322941894531251</v>
      </c>
      <c r="AB52" s="82">
        <v>1.1750581054687499</v>
      </c>
    </row>
    <row r="53" spans="1:28" ht="20.25" customHeight="1" x14ac:dyDescent="0.25">
      <c r="A53" s="34" t="s">
        <v>384</v>
      </c>
      <c r="B53" s="60" t="s">
        <v>407</v>
      </c>
      <c r="C53" s="82">
        <v>1.9482366943359375</v>
      </c>
      <c r="D53" s="82">
        <v>2.0470434570312501</v>
      </c>
      <c r="E53" s="82">
        <v>2.1557019042968748</v>
      </c>
      <c r="F53" s="82">
        <v>2.2557824707031249</v>
      </c>
      <c r="G53" s="82">
        <v>2.0564963378906249</v>
      </c>
      <c r="H53" s="82">
        <v>1.9623420410156249</v>
      </c>
      <c r="I53" s="82">
        <v>2.0982539062500001</v>
      </c>
      <c r="J53" s="82">
        <v>2.2505981445312502</v>
      </c>
      <c r="K53" s="82">
        <v>2.3409218749999998</v>
      </c>
      <c r="L53" s="82">
        <v>2.3841103515625002</v>
      </c>
      <c r="M53" s="82">
        <v>2.247100830078125</v>
      </c>
      <c r="N53" s="82">
        <v>2.2740158691406251</v>
      </c>
      <c r="O53" s="82">
        <v>2.4011337890625</v>
      </c>
      <c r="P53" s="82">
        <v>2.4684877929687499</v>
      </c>
      <c r="Q53" s="82">
        <v>2.5209765625</v>
      </c>
      <c r="R53" s="82">
        <v>2.7073115234374998</v>
      </c>
      <c r="S53" s="82">
        <v>3.0325051269531249</v>
      </c>
      <c r="T53" s="82">
        <v>3.3196284179687501</v>
      </c>
      <c r="U53" s="82">
        <v>3.7172705078125001</v>
      </c>
      <c r="V53" s="82">
        <v>3.8381843261718749</v>
      </c>
      <c r="W53" s="82">
        <v>4.0867353515625</v>
      </c>
      <c r="X53" s="82">
        <v>4.0667697753906253</v>
      </c>
      <c r="Y53" s="82">
        <v>4.4294497070312504</v>
      </c>
      <c r="Z53" s="82">
        <v>4.6061523437499998</v>
      </c>
      <c r="AA53" s="82">
        <v>4.8107670898437496</v>
      </c>
      <c r="AB53" s="82">
        <v>4.8120932617187497</v>
      </c>
    </row>
    <row r="54" spans="1:28" ht="20.25" customHeight="1" x14ac:dyDescent="0.25">
      <c r="A54" s="34" t="s">
        <v>386</v>
      </c>
      <c r="B54" s="60" t="s">
        <v>387</v>
      </c>
      <c r="C54" s="82">
        <v>10.3626171875</v>
      </c>
      <c r="D54" s="82">
        <v>11.16009765625</v>
      </c>
      <c r="E54" s="82">
        <v>11.207896484375</v>
      </c>
      <c r="F54" s="82">
        <v>11.555052734375</v>
      </c>
      <c r="G54" s="82">
        <v>15.8880068359375</v>
      </c>
      <c r="H54" s="82">
        <v>21.30548828125</v>
      </c>
      <c r="I54" s="82">
        <v>23.26021875</v>
      </c>
      <c r="J54" s="82">
        <v>22.332615234375002</v>
      </c>
      <c r="K54" s="82">
        <v>21.827300781249999</v>
      </c>
      <c r="L54" s="82">
        <v>21.38403515625</v>
      </c>
      <c r="M54" s="82">
        <v>20.3530078125</v>
      </c>
      <c r="N54" s="82">
        <v>20.439359374999999</v>
      </c>
      <c r="O54" s="82">
        <v>20.348957031249999</v>
      </c>
      <c r="P54" s="82">
        <v>20.930375000000002</v>
      </c>
      <c r="Q54" s="82">
        <v>21.411158203125002</v>
      </c>
      <c r="R54" s="82">
        <v>23.221888671875</v>
      </c>
      <c r="S54" s="82">
        <v>24.891869140625001</v>
      </c>
      <c r="T54" s="82">
        <v>25.969228515625002</v>
      </c>
      <c r="U54" s="82">
        <v>26.494609375</v>
      </c>
      <c r="V54" s="82">
        <v>26.468505859375</v>
      </c>
      <c r="W54" s="82">
        <v>27.067607421875</v>
      </c>
      <c r="X54" s="82">
        <v>27.143697265625001</v>
      </c>
      <c r="Y54" s="82">
        <v>27.503845703124998</v>
      </c>
      <c r="Z54" s="82">
        <v>29.120591796875001</v>
      </c>
      <c r="AA54" s="82">
        <v>31.182646484374999</v>
      </c>
      <c r="AB54" s="82">
        <v>31.877367187499999</v>
      </c>
    </row>
    <row r="55" spans="1:28" x14ac:dyDescent="0.25">
      <c r="A55" s="76"/>
      <c r="B55" s="70" t="s">
        <v>408</v>
      </c>
      <c r="C55" s="82">
        <v>2.3396535644531249</v>
      </c>
      <c r="D55" s="82">
        <v>2.2476794433593752</v>
      </c>
      <c r="E55" s="82">
        <v>2.58316015625</v>
      </c>
      <c r="F55" s="82">
        <v>2.41974072265625</v>
      </c>
      <c r="G55" s="82">
        <v>2.5866945800781251</v>
      </c>
      <c r="H55" s="82">
        <v>2.808898681640625</v>
      </c>
      <c r="I55" s="82">
        <v>2.9747954101562502</v>
      </c>
      <c r="J55" s="82">
        <v>2.7990173339843749</v>
      </c>
      <c r="K55" s="82">
        <v>3.083156005859375</v>
      </c>
      <c r="L55" s="82">
        <v>3.3360876464843749</v>
      </c>
      <c r="M55" s="82">
        <v>3.4108793945312499</v>
      </c>
      <c r="N55" s="82">
        <v>3.6326418457031249</v>
      </c>
      <c r="O55" s="82">
        <v>3.6818991699218748</v>
      </c>
      <c r="P55" s="82">
        <v>4.1235625000000002</v>
      </c>
      <c r="Q55" s="82">
        <v>4.1851669921874999</v>
      </c>
      <c r="R55" s="82">
        <v>4.093580078125</v>
      </c>
      <c r="S55" s="82">
        <v>4.2742890625000003</v>
      </c>
      <c r="T55" s="82">
        <v>4.2847900390625</v>
      </c>
      <c r="U55" s="82">
        <v>4.4005019531249996</v>
      </c>
      <c r="V55" s="82">
        <v>4.3532734375000004</v>
      </c>
      <c r="W55" s="82">
        <v>4.22240771484375</v>
      </c>
      <c r="X55" s="82">
        <v>3.9714340820312501</v>
      </c>
      <c r="Y55" s="82">
        <v>3.9916850585937498</v>
      </c>
      <c r="Z55" s="82">
        <v>3.838793212890625</v>
      </c>
      <c r="AA55" s="82">
        <v>4.0821105957031252</v>
      </c>
      <c r="AB55" s="82">
        <v>4.2367690429687501</v>
      </c>
    </row>
    <row r="56" spans="1:28" x14ac:dyDescent="0.25">
      <c r="A56" s="76"/>
      <c r="B56" s="70" t="s">
        <v>409</v>
      </c>
      <c r="C56" s="82">
        <v>2.37101318359375</v>
      </c>
      <c r="D56" s="82">
        <v>2.43057666015625</v>
      </c>
      <c r="E56" s="82">
        <v>2.4414736328125</v>
      </c>
      <c r="F56" s="82">
        <v>2.44046240234375</v>
      </c>
      <c r="G56" s="82">
        <v>2.6079311523437498</v>
      </c>
      <c r="H56" s="82">
        <v>2.7901352539062501</v>
      </c>
      <c r="I56" s="82">
        <v>2.8731914062500001</v>
      </c>
      <c r="J56" s="82">
        <v>2.8135969238281251</v>
      </c>
      <c r="K56" s="82">
        <v>2.7904895019531248</v>
      </c>
      <c r="L56" s="82">
        <v>2.7611821289062499</v>
      </c>
      <c r="M56" s="82">
        <v>2.7268896484375</v>
      </c>
      <c r="N56" s="82">
        <v>2.8437993164062498</v>
      </c>
      <c r="O56" s="82">
        <v>2.9616105957031249</v>
      </c>
      <c r="P56" s="82">
        <v>3.10321044921875</v>
      </c>
      <c r="Q56" s="82">
        <v>3.174584716796875</v>
      </c>
      <c r="R56" s="82">
        <v>3.4190952148437499</v>
      </c>
      <c r="S56" s="82">
        <v>3.5009697265624999</v>
      </c>
      <c r="T56" s="82">
        <v>3.5107805175781248</v>
      </c>
      <c r="U56" s="82">
        <v>3.55536083984375</v>
      </c>
      <c r="V56" s="82">
        <v>3.6035021972656249</v>
      </c>
      <c r="W56" s="82">
        <v>3.6671850585937502</v>
      </c>
      <c r="X56" s="82">
        <v>3.6927065429687498</v>
      </c>
      <c r="Y56" s="82">
        <v>3.7910422363281251</v>
      </c>
      <c r="Z56" s="82">
        <v>4.0199111328125001</v>
      </c>
      <c r="AA56" s="82">
        <v>4.2816440429687503</v>
      </c>
      <c r="AB56" s="82">
        <v>4.5043276367187497</v>
      </c>
    </row>
    <row r="57" spans="1:28" x14ac:dyDescent="0.25">
      <c r="A57" s="76"/>
      <c r="B57" s="70" t="s">
        <v>410</v>
      </c>
      <c r="C57" s="82">
        <v>4.4411396484374999</v>
      </c>
      <c r="D57" s="82">
        <v>4.9318408203124999</v>
      </c>
      <c r="E57" s="82">
        <v>4.51401171875</v>
      </c>
      <c r="F57" s="82">
        <v>4.5384921875000002</v>
      </c>
      <c r="G57" s="82">
        <v>7.8143955078124998</v>
      </c>
      <c r="H57" s="82">
        <v>12.193673828125</v>
      </c>
      <c r="I57" s="82">
        <v>13.5252158203125</v>
      </c>
      <c r="J57" s="82">
        <v>12.716512695312501</v>
      </c>
      <c r="K57" s="82">
        <v>12.0337783203125</v>
      </c>
      <c r="L57" s="82">
        <v>11.448783203125</v>
      </c>
      <c r="M57" s="82">
        <v>10.498340820312499</v>
      </c>
      <c r="N57" s="82">
        <v>10.4189892578125</v>
      </c>
      <c r="O57" s="82">
        <v>10.477607421875</v>
      </c>
      <c r="P57" s="82">
        <v>10.791839843749999</v>
      </c>
      <c r="Q57" s="82">
        <v>10.965419921875</v>
      </c>
      <c r="R57" s="82">
        <v>11.426665039062501</v>
      </c>
      <c r="S57" s="82">
        <v>13.0929404296875</v>
      </c>
      <c r="T57" s="82">
        <v>13.8014765625</v>
      </c>
      <c r="U57" s="82">
        <v>14.225223632812501</v>
      </c>
      <c r="V57" s="82">
        <v>14.438636718750001</v>
      </c>
      <c r="W57" s="82">
        <v>15.303035156250001</v>
      </c>
      <c r="X57" s="82">
        <v>15.8490078125</v>
      </c>
      <c r="Y57" s="82">
        <v>16.165439453125</v>
      </c>
      <c r="Z57" s="82">
        <v>17.57547265625</v>
      </c>
      <c r="AA57" s="82">
        <v>18.258150390625001</v>
      </c>
      <c r="AB57" s="82">
        <v>18.051150390625001</v>
      </c>
    </row>
    <row r="58" spans="1:28" x14ac:dyDescent="0.25">
      <c r="A58" s="76"/>
      <c r="B58" s="226" t="s">
        <v>411</v>
      </c>
      <c r="C58" s="82">
        <v>1.2108103027343751</v>
      </c>
      <c r="D58" s="82">
        <v>1.5500002441406251</v>
      </c>
      <c r="E58" s="82">
        <v>1.66925048828125</v>
      </c>
      <c r="F58" s="82">
        <v>2.1563571777343751</v>
      </c>
      <c r="G58" s="82">
        <v>2.8789855957031252</v>
      </c>
      <c r="H58" s="82">
        <v>3.5127797851562499</v>
      </c>
      <c r="I58" s="82">
        <v>3.8870158691406251</v>
      </c>
      <c r="J58" s="82">
        <v>4.00348779296875</v>
      </c>
      <c r="K58" s="82">
        <v>3.9198767089843751</v>
      </c>
      <c r="L58" s="82">
        <v>3.8379826660156251</v>
      </c>
      <c r="M58" s="82">
        <v>3.7168974609375001</v>
      </c>
      <c r="N58" s="82">
        <v>3.543927978515625</v>
      </c>
      <c r="O58" s="82">
        <v>3.2278403320312501</v>
      </c>
      <c r="P58" s="82">
        <v>2.9117626953125</v>
      </c>
      <c r="Q58" s="82">
        <v>3.0859860839843751</v>
      </c>
      <c r="R58" s="82">
        <v>4.2825478515624997</v>
      </c>
      <c r="S58" s="82">
        <v>4.0236706542968754</v>
      </c>
      <c r="T58" s="82">
        <v>4.3721811523437504</v>
      </c>
      <c r="U58" s="82">
        <v>4.3135224609374996</v>
      </c>
      <c r="V58" s="82">
        <v>4.0730932617187499</v>
      </c>
      <c r="W58" s="82">
        <v>3.8749787597656251</v>
      </c>
      <c r="X58" s="82">
        <v>3.6305488281249998</v>
      </c>
      <c r="Y58" s="82">
        <v>3.5556782226562502</v>
      </c>
      <c r="Z58" s="82">
        <v>3.6864140624999999</v>
      </c>
      <c r="AA58" s="82">
        <v>4.5607416992187497</v>
      </c>
      <c r="AB58" s="82">
        <v>5.0851206054687497</v>
      </c>
    </row>
    <row r="59" spans="1:28" ht="20.25" customHeight="1" x14ac:dyDescent="0.25">
      <c r="A59" s="76"/>
      <c r="B59" s="33" t="s">
        <v>391</v>
      </c>
      <c r="C59" s="82">
        <v>-4.3832456054687503</v>
      </c>
      <c r="D59" s="82">
        <v>-4.4182973632812503</v>
      </c>
      <c r="E59" s="82">
        <v>-3.5655898437500002</v>
      </c>
      <c r="F59" s="82">
        <v>-4.0235307617187503</v>
      </c>
      <c r="G59" s="82">
        <v>-3.8685844726562499</v>
      </c>
      <c r="H59" s="82">
        <v>-3.9199956054687499</v>
      </c>
      <c r="I59" s="82">
        <v>-4.7383964843750004</v>
      </c>
      <c r="J59" s="82">
        <v>-5.6142451171875001</v>
      </c>
      <c r="K59" s="82">
        <v>-5.3961245117187504</v>
      </c>
      <c r="L59" s="82">
        <v>-4.7012773437500002</v>
      </c>
      <c r="M59" s="82">
        <v>-4.1608950195312504</v>
      </c>
      <c r="N59" s="82">
        <v>-4.2216118164062504</v>
      </c>
      <c r="O59" s="82">
        <v>-2.99229443359375</v>
      </c>
      <c r="P59" s="82">
        <v>-3.5479375000000002</v>
      </c>
      <c r="Q59" s="82">
        <v>-4.01256884765625</v>
      </c>
      <c r="R59" s="82">
        <v>-3.8488349609374999</v>
      </c>
      <c r="S59" s="82">
        <v>-3.662261962890625</v>
      </c>
      <c r="T59" s="82">
        <v>-3.9666889648437502</v>
      </c>
      <c r="U59" s="82">
        <v>-4.4053271484375003</v>
      </c>
      <c r="V59" s="82">
        <v>-4.3461640624999998</v>
      </c>
      <c r="W59" s="82">
        <v>-4.5412387695312502</v>
      </c>
      <c r="X59" s="82">
        <v>-4.5424677734375001</v>
      </c>
      <c r="Y59" s="82">
        <v>-4.2937895507812502</v>
      </c>
      <c r="Z59" s="82">
        <v>-4.6384125976562496</v>
      </c>
      <c r="AA59" s="82">
        <v>-4.2394379882812503</v>
      </c>
      <c r="AB59" s="82">
        <v>-5.8225854492187503</v>
      </c>
    </row>
    <row r="60" spans="1:28" ht="20.25" customHeight="1" x14ac:dyDescent="0.25">
      <c r="A60" s="76"/>
      <c r="B60" s="294" t="s">
        <v>412</v>
      </c>
      <c r="C60" s="82">
        <v>14.162776367187501</v>
      </c>
      <c r="D60" s="82">
        <v>14.192457031249999</v>
      </c>
      <c r="E60" s="82">
        <v>13.160527343749999</v>
      </c>
      <c r="F60" s="82">
        <v>13.284766601562501</v>
      </c>
      <c r="G60" s="82">
        <v>16.101747070312499</v>
      </c>
      <c r="H60" s="82">
        <v>19.07980078125</v>
      </c>
      <c r="I60" s="82">
        <v>17.757044921875</v>
      </c>
      <c r="J60" s="82">
        <v>18.167886718750001</v>
      </c>
      <c r="K60" s="82">
        <v>19.964714843749999</v>
      </c>
      <c r="L60" s="82">
        <v>17.801263671874999</v>
      </c>
      <c r="M60" s="82">
        <v>18.100568359375</v>
      </c>
      <c r="N60" s="82">
        <v>19.994982421875001</v>
      </c>
      <c r="O60" s="82">
        <v>24.33959765625</v>
      </c>
      <c r="P60" s="82">
        <v>25.35564453125</v>
      </c>
      <c r="Q60" s="82">
        <v>29.032853515625</v>
      </c>
      <c r="R60" s="82">
        <v>34.234441406249999</v>
      </c>
      <c r="S60" s="82">
        <v>35.329976562500001</v>
      </c>
      <c r="T60" s="82">
        <v>33.975683593749999</v>
      </c>
      <c r="U60" s="82">
        <v>33.246828125</v>
      </c>
      <c r="V60" s="82">
        <v>30.428564453124999</v>
      </c>
      <c r="W60" s="82">
        <v>25.749935546875001</v>
      </c>
      <c r="X60" s="82">
        <v>23.899328125</v>
      </c>
      <c r="Y60" s="82">
        <v>28.219124999999998</v>
      </c>
      <c r="Z60" s="82">
        <v>36.81546484375</v>
      </c>
      <c r="AA60" s="82">
        <v>39.881761718749999</v>
      </c>
      <c r="AB60" s="82">
        <v>51.767734375000003</v>
      </c>
    </row>
    <row r="61" spans="1:28" x14ac:dyDescent="0.25">
      <c r="A61" s="76"/>
      <c r="B61" s="70" t="s">
        <v>4211</v>
      </c>
      <c r="C61" s="82">
        <v>0</v>
      </c>
      <c r="D61" s="82">
        <v>0</v>
      </c>
      <c r="E61" s="82">
        <v>0</v>
      </c>
      <c r="F61" s="82">
        <v>0</v>
      </c>
      <c r="G61" s="82">
        <v>0</v>
      </c>
      <c r="H61" s="82">
        <v>0</v>
      </c>
      <c r="I61" s="82">
        <v>0</v>
      </c>
      <c r="J61" s="82">
        <v>0</v>
      </c>
      <c r="K61" s="82">
        <v>0</v>
      </c>
      <c r="L61" s="82">
        <v>0</v>
      </c>
      <c r="M61" s="82">
        <v>0</v>
      </c>
      <c r="N61" s="82">
        <v>0</v>
      </c>
      <c r="O61" s="82">
        <v>0</v>
      </c>
      <c r="P61" s="82">
        <v>0</v>
      </c>
      <c r="Q61" s="82">
        <v>0</v>
      </c>
      <c r="R61" s="82">
        <v>0</v>
      </c>
      <c r="S61" s="82">
        <v>0</v>
      </c>
      <c r="T61" s="82">
        <v>0</v>
      </c>
      <c r="U61" s="82">
        <v>0</v>
      </c>
      <c r="V61" s="82">
        <v>0</v>
      </c>
      <c r="W61" s="82">
        <v>0</v>
      </c>
      <c r="X61" s="82">
        <v>0</v>
      </c>
      <c r="Y61" s="82">
        <v>0</v>
      </c>
      <c r="Z61" s="82">
        <v>18.234000000000002</v>
      </c>
      <c r="AA61" s="82">
        <v>26.212</v>
      </c>
      <c r="AB61" s="82">
        <v>34.817</v>
      </c>
    </row>
    <row r="62" spans="1:28" x14ac:dyDescent="0.25">
      <c r="A62" s="76"/>
      <c r="B62" s="70" t="s">
        <v>413</v>
      </c>
      <c r="C62" s="82">
        <v>6.0528012695312503</v>
      </c>
      <c r="D62" s="82">
        <v>5.6480527343749998</v>
      </c>
      <c r="E62" s="82">
        <v>4.7658188476562504</v>
      </c>
      <c r="F62" s="82">
        <v>5.0885278320312501</v>
      </c>
      <c r="G62" s="82">
        <v>7.2946347656250001</v>
      </c>
      <c r="H62" s="82">
        <v>8.5109326171874997</v>
      </c>
      <c r="I62" s="82">
        <v>6.8670078124999998</v>
      </c>
      <c r="J62" s="82">
        <v>6.7820112304687497</v>
      </c>
      <c r="K62" s="82">
        <v>7.3396259765625</v>
      </c>
      <c r="L62" s="82">
        <v>6.2862182617187496</v>
      </c>
      <c r="M62" s="82">
        <v>6.6103920898437503</v>
      </c>
      <c r="N62" s="82">
        <v>6.3525175781250001</v>
      </c>
      <c r="O62" s="82">
        <v>8.8316718749999996</v>
      </c>
      <c r="P62" s="82">
        <v>8.8947441406250007</v>
      </c>
      <c r="Q62" s="82">
        <v>11.0412431640625</v>
      </c>
      <c r="R62" s="82">
        <v>14.133487304687501</v>
      </c>
      <c r="S62" s="82">
        <v>15.4164267578125</v>
      </c>
      <c r="T62" s="82">
        <v>15.1752470703125</v>
      </c>
      <c r="U62" s="82">
        <v>14.916518554687499</v>
      </c>
      <c r="V62" s="82">
        <v>12.8885927734375</v>
      </c>
      <c r="W62" s="82">
        <v>13.9208017578125</v>
      </c>
      <c r="X62" s="82">
        <v>12.437967773437499</v>
      </c>
      <c r="Y62" s="82">
        <v>14.55</v>
      </c>
      <c r="Z62" s="82">
        <v>12.51</v>
      </c>
      <c r="AA62" s="82">
        <v>10.279</v>
      </c>
      <c r="AB62" s="82">
        <v>12.943</v>
      </c>
    </row>
    <row r="63" spans="1:28" s="14" customFormat="1" x14ac:dyDescent="0.25">
      <c r="A63" s="76"/>
      <c r="B63" s="70" t="s">
        <v>414</v>
      </c>
      <c r="C63" s="82">
        <v>6.1843701171875001</v>
      </c>
      <c r="D63" s="82">
        <v>6.8556098632812503</v>
      </c>
      <c r="E63" s="82">
        <v>7.3801376953125004</v>
      </c>
      <c r="F63" s="82">
        <v>7.120474609375</v>
      </c>
      <c r="G63" s="82">
        <v>7.5358027343750003</v>
      </c>
      <c r="H63" s="82">
        <v>9.0145048828124992</v>
      </c>
      <c r="I63" s="82">
        <v>9.5407246093749993</v>
      </c>
      <c r="J63" s="82">
        <v>9.5721484374999992</v>
      </c>
      <c r="K63" s="82">
        <v>10.36134375</v>
      </c>
      <c r="L63" s="82">
        <v>9.3121240234374998</v>
      </c>
      <c r="M63" s="82">
        <v>9.1876689453125007</v>
      </c>
      <c r="N63" s="82">
        <v>10.730988281249999</v>
      </c>
      <c r="O63" s="82">
        <v>12.066499023437499</v>
      </c>
      <c r="P63" s="82">
        <v>12.195705078125</v>
      </c>
      <c r="Q63" s="82">
        <v>13.019841796874999</v>
      </c>
      <c r="R63" s="82">
        <v>14.2180244140625</v>
      </c>
      <c r="S63" s="82">
        <v>14.1427626953125</v>
      </c>
      <c r="T63" s="82">
        <v>13.840744140625</v>
      </c>
      <c r="U63" s="82">
        <v>13.784923828125001</v>
      </c>
      <c r="V63" s="82">
        <v>13.944896484375001</v>
      </c>
      <c r="W63" s="82">
        <v>11.7242412109375</v>
      </c>
      <c r="X63" s="82">
        <v>10.924359375</v>
      </c>
      <c r="Y63" s="82">
        <v>12.381125000000001</v>
      </c>
      <c r="Z63" s="82">
        <v>4.1914643554687503</v>
      </c>
      <c r="AA63" s="82">
        <v>1.0367600097656251</v>
      </c>
      <c r="AB63" s="82">
        <v>1.2037342529296875</v>
      </c>
    </row>
    <row r="64" spans="1:28" s="14" customFormat="1" x14ac:dyDescent="0.25">
      <c r="A64" s="76"/>
      <c r="B64" s="226" t="s">
        <v>415</v>
      </c>
      <c r="C64" s="82">
        <v>1.9256049804687501</v>
      </c>
      <c r="D64" s="82">
        <v>1.6887940673828126</v>
      </c>
      <c r="E64" s="82">
        <v>1.0145709838867187</v>
      </c>
      <c r="F64" s="82">
        <v>1.0757640380859375</v>
      </c>
      <c r="G64" s="82">
        <v>1.2713099365234375</v>
      </c>
      <c r="H64" s="82">
        <v>1.554364013671875</v>
      </c>
      <c r="I64" s="82">
        <v>1.34931201171875</v>
      </c>
      <c r="J64" s="82">
        <v>1.81372705078125</v>
      </c>
      <c r="K64" s="82">
        <v>2.2637451171874998</v>
      </c>
      <c r="L64" s="82">
        <v>2.2029208984375002</v>
      </c>
      <c r="M64" s="82">
        <v>2.3025068359374998</v>
      </c>
      <c r="N64" s="82">
        <v>2.91147705078125</v>
      </c>
      <c r="O64" s="82">
        <v>3.4414270019531248</v>
      </c>
      <c r="P64" s="82">
        <v>4.2651958007812496</v>
      </c>
      <c r="Q64" s="82">
        <v>4.9717690429687504</v>
      </c>
      <c r="R64" s="82">
        <v>5.88293017578125</v>
      </c>
      <c r="S64" s="82">
        <v>5.7707890624999996</v>
      </c>
      <c r="T64" s="82">
        <v>4.9596909179687501</v>
      </c>
      <c r="U64" s="82">
        <v>4.5453842773437501</v>
      </c>
      <c r="V64" s="82">
        <v>3.5950751953125</v>
      </c>
      <c r="W64" s="82">
        <v>0.10489299774169922</v>
      </c>
      <c r="X64" s="82">
        <v>0.53700000000000003</v>
      </c>
      <c r="Y64" s="82">
        <v>1.288</v>
      </c>
      <c r="Z64" s="82">
        <v>1.88</v>
      </c>
      <c r="AA64" s="82">
        <v>2.3540000000000001</v>
      </c>
      <c r="AB64" s="82">
        <v>2.8039999999999998</v>
      </c>
    </row>
    <row r="65" spans="1:28" x14ac:dyDescent="0.25">
      <c r="A65" s="34"/>
      <c r="B65" s="60" t="s">
        <v>416</v>
      </c>
      <c r="C65" s="483">
        <v>-1.4039880371093749</v>
      </c>
      <c r="D65" s="483">
        <v>-0.66156097412109371</v>
      </c>
      <c r="E65" s="483">
        <v>-3.0940000534057616E-2</v>
      </c>
      <c r="F65" s="483">
        <v>-5.6500000000000002E-2</v>
      </c>
      <c r="G65" s="483">
        <v>-4.6277000427246091E-2</v>
      </c>
      <c r="H65" s="483">
        <v>-0.39270901489257815</v>
      </c>
      <c r="I65" s="483">
        <v>0</v>
      </c>
      <c r="J65" s="483">
        <v>-0.14524000549316407</v>
      </c>
      <c r="K65" s="483">
        <v>-0.72611199951171879</v>
      </c>
      <c r="L65" s="483">
        <v>-1.8184090576171874</v>
      </c>
      <c r="M65" s="483">
        <v>-0.71941802978515623</v>
      </c>
      <c r="N65" s="483">
        <v>-5.1789001464843748E-2</v>
      </c>
      <c r="O65" s="483">
        <v>0</v>
      </c>
      <c r="P65" s="483">
        <v>-0.34525799560546877</v>
      </c>
      <c r="Q65" s="483">
        <v>-0.4119320068359375</v>
      </c>
      <c r="R65" s="483">
        <v>-3.5219370117187498</v>
      </c>
      <c r="S65" s="483">
        <v>-3.8423491210937502</v>
      </c>
      <c r="T65" s="483">
        <v>-4.2000000000000003E-2</v>
      </c>
      <c r="U65" s="483">
        <v>-1.74</v>
      </c>
      <c r="V65" s="483">
        <v>-1.217112060546875</v>
      </c>
      <c r="W65" s="483">
        <v>-2.145</v>
      </c>
      <c r="X65" s="483">
        <v>-0.25462738037109373</v>
      </c>
      <c r="Y65" s="483">
        <v>-2.6084699707031249</v>
      </c>
      <c r="Z65" s="483">
        <v>-0.34797302246093748</v>
      </c>
      <c r="AA65" s="483">
        <v>-2.7340517578124999</v>
      </c>
      <c r="AB65" s="483">
        <v>-1.7832935791015625</v>
      </c>
    </row>
    <row r="66" spans="1:28" s="14" customFormat="1" ht="20.25" customHeight="1" x14ac:dyDescent="0.25">
      <c r="A66" s="822"/>
      <c r="B66" s="821" t="s">
        <v>399</v>
      </c>
      <c r="C66" s="813">
        <v>149.55254687499999</v>
      </c>
      <c r="D66" s="813">
        <v>159.44746875000001</v>
      </c>
      <c r="E66" s="813">
        <v>162.66010937499999</v>
      </c>
      <c r="F66" s="813">
        <v>154.56798437500001</v>
      </c>
      <c r="G66" s="813">
        <v>166.36415625000001</v>
      </c>
      <c r="H66" s="813">
        <v>185.65870312499999</v>
      </c>
      <c r="I66" s="813">
        <v>190.777921875</v>
      </c>
      <c r="J66" s="813">
        <v>196.013234375</v>
      </c>
      <c r="K66" s="813">
        <v>199.04771875</v>
      </c>
      <c r="L66" s="813">
        <v>184.05039062500001</v>
      </c>
      <c r="M66" s="813">
        <v>184.292703125</v>
      </c>
      <c r="N66" s="813">
        <v>195.16389062499999</v>
      </c>
      <c r="O66" s="813">
        <v>214.92865624999999</v>
      </c>
      <c r="P66" s="813">
        <v>226.259078125</v>
      </c>
      <c r="Q66" s="813">
        <v>245.43739062500001</v>
      </c>
      <c r="R66" s="813">
        <v>283.22565624999999</v>
      </c>
      <c r="S66" s="813">
        <v>303.32781249999999</v>
      </c>
      <c r="T66" s="813">
        <v>289.98621874999998</v>
      </c>
      <c r="U66" s="813">
        <v>288.22837500000003</v>
      </c>
      <c r="V66" s="813">
        <v>281.95362499999999</v>
      </c>
      <c r="W66" s="813">
        <v>258.98667187500001</v>
      </c>
      <c r="X66" s="813">
        <v>235.93870312499999</v>
      </c>
      <c r="Y66" s="813">
        <v>247.47584375</v>
      </c>
      <c r="Z66" s="813">
        <v>274.95515625000002</v>
      </c>
      <c r="AA66" s="813">
        <v>317.93493749999999</v>
      </c>
      <c r="AB66" s="813">
        <v>351.67706249999998</v>
      </c>
    </row>
    <row r="67" spans="1:28" s="71" customFormat="1" ht="13" x14ac:dyDescent="0.3">
      <c r="A67" s="90" t="s">
        <v>367</v>
      </c>
      <c r="B67" s="60"/>
      <c r="C67" s="823"/>
      <c r="D67" s="823"/>
      <c r="E67" s="823"/>
      <c r="F67" s="823"/>
      <c r="G67" s="823"/>
      <c r="H67" s="823"/>
      <c r="I67" s="823"/>
      <c r="J67" s="823"/>
      <c r="K67" s="823"/>
      <c r="L67" s="823"/>
      <c r="M67" s="823"/>
      <c r="N67" s="823"/>
      <c r="O67" s="823"/>
      <c r="P67" s="823"/>
      <c r="Q67" s="823"/>
      <c r="R67" s="823"/>
      <c r="S67" s="823"/>
      <c r="T67" s="823"/>
      <c r="U67" s="823"/>
      <c r="V67" s="823"/>
      <c r="W67" s="823"/>
      <c r="X67" s="823"/>
      <c r="Y67" s="823"/>
      <c r="Z67" s="823"/>
      <c r="AA67" s="823"/>
      <c r="AB67" s="823"/>
    </row>
  </sheetData>
  <phoneticPr fontId="16" type="noConversion"/>
  <pageMargins left="0.74803149606299202" right="0.74803149606299202" top="0.98425196850393704" bottom="0.98425196850393704" header="0.511811023622047" footer="0.511811023622047"/>
  <pageSetup scale="44" fitToHeight="2" orientation="landscape" r:id="rId1"/>
  <headerFooter alignWithMargins="0"/>
  <rowBreaks count="1" manualBreakCount="1">
    <brk id="33"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32</vt:i4>
      </vt:variant>
      <vt:variant>
        <vt:lpstr>Charts</vt:lpstr>
      </vt:variant>
      <vt:variant>
        <vt:i4>2</vt:i4>
      </vt:variant>
      <vt:variant>
        <vt:lpstr>Named Ranges</vt:lpstr>
      </vt:variant>
      <vt:variant>
        <vt:i4>183</vt:i4>
      </vt:variant>
    </vt:vector>
  </HeadingPairs>
  <TitlesOfParts>
    <vt:vector size="217" baseType="lpstr">
      <vt:lpstr>Index</vt:lpstr>
      <vt:lpstr>SumInd</vt:lpstr>
      <vt:lpstr>BriefInd </vt:lpstr>
      <vt:lpstr>Census</vt:lpstr>
      <vt:lpstr>NApc</vt:lpstr>
      <vt:lpstr>NAgni</vt:lpstr>
      <vt:lpstr>NAInd</vt:lpstr>
      <vt:lpstr>NAInst</vt:lpstr>
      <vt:lpstr>NAInc</vt:lpstr>
      <vt:lpstr>NAExp</vt:lpstr>
      <vt:lpstr>NAExpOth</vt:lpstr>
      <vt:lpstr>EmpInst</vt:lpstr>
      <vt:lpstr>EmpInd</vt:lpstr>
      <vt:lpstr>PR_Dept</vt:lpstr>
      <vt:lpstr>PR_Cofog</vt:lpstr>
      <vt:lpstr>Trsm</vt:lpstr>
      <vt:lpstr>MB</vt:lpstr>
      <vt:lpstr>MBInt</vt:lpstr>
      <vt:lpstr>Cpi</vt:lpstr>
      <vt:lpstr>CpiOld</vt:lpstr>
      <vt:lpstr>Imports</vt:lpstr>
      <vt:lpstr>BoPsum</vt:lpstr>
      <vt:lpstr>BoPdet</vt:lpstr>
      <vt:lpstr>IIP</vt:lpstr>
      <vt:lpstr>ExtD</vt:lpstr>
      <vt:lpstr>ExtDLoan</vt:lpstr>
      <vt:lpstr>GFSsum</vt:lpstr>
      <vt:lpstr>NG_GFSdet</vt:lpstr>
      <vt:lpstr>GG_GFSdet</vt:lpstr>
      <vt:lpstr>DBLinks</vt:lpstr>
      <vt:lpstr>DBSourceFiles</vt:lpstr>
      <vt:lpstr>Sys</vt:lpstr>
      <vt:lpstr>Cover</vt:lpstr>
      <vt:lpstr>Ackn</vt:lpstr>
      <vt:lpstr>CPI_All</vt:lpstr>
      <vt:lpstr>CPI_Dom</vt:lpstr>
      <vt:lpstr>CPI_Imp</vt:lpstr>
      <vt:lpstr>DBDef_Cofog_E</vt:lpstr>
      <vt:lpstr>DBDef_CPI</vt:lpstr>
      <vt:lpstr>DBDef_Debt2</vt:lpstr>
      <vt:lpstr>DBDef_Debt6</vt:lpstr>
      <vt:lpstr>DBDef_Debt7</vt:lpstr>
      <vt:lpstr>DBDef_Fisc</vt:lpstr>
      <vt:lpstr>DBDef_Ggov</vt:lpstr>
      <vt:lpstr>DBDef_ImpBEC</vt:lpstr>
      <vt:lpstr>DBDef_ImpHS</vt:lpstr>
      <vt:lpstr>DBDef_MB_Dcs</vt:lpstr>
      <vt:lpstr>DBDef_MB_Dep</vt:lpstr>
      <vt:lpstr>DBDef_MB_int</vt:lpstr>
      <vt:lpstr>DBDef_MB_Lend</vt:lpstr>
      <vt:lpstr>DBDef_MB_PL</vt:lpstr>
      <vt:lpstr>DBDef_PR_Cofog_E</vt:lpstr>
      <vt:lpstr>DBDef_PR_Cofog_W</vt:lpstr>
      <vt:lpstr>DBDef_PR_Dept_E</vt:lpstr>
      <vt:lpstr>DBDef_PR_Dept_W</vt:lpstr>
      <vt:lpstr>DBDef_Sys</vt:lpstr>
      <vt:lpstr>DBDef_Wgt</vt:lpstr>
      <vt:lpstr>DBDef21</vt:lpstr>
      <vt:lpstr>DBDef22</vt:lpstr>
      <vt:lpstr>DBDef31</vt:lpstr>
      <vt:lpstr>DBDefStatTab</vt:lpstr>
      <vt:lpstr>DBDefStatTab2</vt:lpstr>
      <vt:lpstr>DBLinks</vt:lpstr>
      <vt:lpstr>dbsourcefiles</vt:lpstr>
      <vt:lpstr>DebtTabs</vt:lpstr>
      <vt:lpstr>DebtTabs_bor</vt:lpstr>
      <vt:lpstr>DebtTabs_effBor</vt:lpstr>
      <vt:lpstr>DebtTabs_Lend</vt:lpstr>
      <vt:lpstr>Descriptions</vt:lpstr>
      <vt:lpstr>GG_GFSdet!Fisc</vt:lpstr>
      <vt:lpstr>Fisc</vt:lpstr>
      <vt:lpstr>GDPE_cp</vt:lpstr>
      <vt:lpstr>GDPE_KP</vt:lpstr>
      <vt:lpstr>GDPE_kv</vt:lpstr>
      <vt:lpstr>GDPIcpDet</vt:lpstr>
      <vt:lpstr>GDPIcpSum</vt:lpstr>
      <vt:lpstr>GDPP_cv_Total</vt:lpstr>
      <vt:lpstr>GDPPcpInd</vt:lpstr>
      <vt:lpstr>GDPPcpInst</vt:lpstr>
      <vt:lpstr>GDPPkpInd</vt:lpstr>
      <vt:lpstr>GDPPkpInst</vt:lpstr>
      <vt:lpstr>GFCE</vt:lpstr>
      <vt:lpstr>GG_GFSdet!Gfs</vt:lpstr>
      <vt:lpstr>Gfs</vt:lpstr>
      <vt:lpstr>Ggov_fisc</vt:lpstr>
      <vt:lpstr>GNI</vt:lpstr>
      <vt:lpstr>HFCE</vt:lpstr>
      <vt:lpstr>Imp_BEC</vt:lpstr>
      <vt:lpstr>Imp_HS</vt:lpstr>
      <vt:lpstr>Imp_Origin</vt:lpstr>
      <vt:lpstr>kp_Ext</vt:lpstr>
      <vt:lpstr>kp_Ext1</vt:lpstr>
      <vt:lpstr>MB_Dcs</vt:lpstr>
      <vt:lpstr>MB_Dep</vt:lpstr>
      <vt:lpstr>MB_Fcs</vt:lpstr>
      <vt:lpstr>MB_int</vt:lpstr>
      <vt:lpstr>MB_Lend</vt:lpstr>
      <vt:lpstr>MB_PL</vt:lpstr>
      <vt:lpstr>PR_Cofog_Emp</vt:lpstr>
      <vt:lpstr>PR_Cofog_WB</vt:lpstr>
      <vt:lpstr>PR_Dept_Emp</vt:lpstr>
      <vt:lpstr>PR_Dept_WB</vt:lpstr>
      <vt:lpstr>BoPdet!Print_Area</vt:lpstr>
      <vt:lpstr>BoPsum!Print_Area</vt:lpstr>
      <vt:lpstr>'BriefInd '!Print_Area</vt:lpstr>
      <vt:lpstr>Census!Print_Area</vt:lpstr>
      <vt:lpstr>CpiOld!Print_Area</vt:lpstr>
      <vt:lpstr>EmpInd!Print_Area</vt:lpstr>
      <vt:lpstr>EmpInst!Print_Area</vt:lpstr>
      <vt:lpstr>ExtD!Print_Area</vt:lpstr>
      <vt:lpstr>ExtDLoan!Print_Area</vt:lpstr>
      <vt:lpstr>GFSsum!Print_Area</vt:lpstr>
      <vt:lpstr>GG_GFSdet!Print_Area</vt:lpstr>
      <vt:lpstr>IIP!Print_Area</vt:lpstr>
      <vt:lpstr>Imports!Print_Area</vt:lpstr>
      <vt:lpstr>Index!Print_Area</vt:lpstr>
      <vt:lpstr>NAExp!Print_Area</vt:lpstr>
      <vt:lpstr>NAExpOth!Print_Area</vt:lpstr>
      <vt:lpstr>NAgni!Print_Area</vt:lpstr>
      <vt:lpstr>NAInc!Print_Area</vt:lpstr>
      <vt:lpstr>NAInd!Print_Area</vt:lpstr>
      <vt:lpstr>NAInst!Print_Area</vt:lpstr>
      <vt:lpstr>NApc!Print_Area</vt:lpstr>
      <vt:lpstr>NG_GFSdet!Print_Area</vt:lpstr>
      <vt:lpstr>PR_Cofog!Print_Area</vt:lpstr>
      <vt:lpstr>PR_Dept!Print_Area</vt:lpstr>
      <vt:lpstr>SumInd!Print_Area</vt:lpstr>
      <vt:lpstr>Trsm!Print_Area</vt:lpstr>
      <vt:lpstr>GG_GFSdet!Print_Titles</vt:lpstr>
      <vt:lpstr>NG_GFSdet!Print_Titles</vt:lpstr>
      <vt:lpstr>SS_Ind</vt:lpstr>
      <vt:lpstr>SS_Int</vt:lpstr>
      <vt:lpstr>Sys</vt:lpstr>
      <vt:lpstr>Tb_BopDet</vt:lpstr>
      <vt:lpstr>Tb_BopSum</vt:lpstr>
      <vt:lpstr>Tb_Debt_Bor</vt:lpstr>
      <vt:lpstr>Tb_Debt_effBor</vt:lpstr>
      <vt:lpstr>Tb_Debt_Lend</vt:lpstr>
      <vt:lpstr>Tb_ExDebt</vt:lpstr>
      <vt:lpstr>Tb_ExtDebtTot</vt:lpstr>
      <vt:lpstr>Tb_HtlAveRte_Ntly</vt:lpstr>
      <vt:lpstr>Tb_IIP</vt:lpstr>
      <vt:lpstr>Tb_RmAvailandRte</vt:lpstr>
      <vt:lpstr>Tb_SOEonlent</vt:lpstr>
      <vt:lpstr>Tb_VstOthers</vt:lpstr>
      <vt:lpstr>TbEDebtSOEonlent</vt:lpstr>
      <vt:lpstr>TbEDebtVarrate</vt:lpstr>
      <vt:lpstr>TbExtDebtNG_onlent</vt:lpstr>
      <vt:lpstr>TbExtDebtNGSOE</vt:lpstr>
      <vt:lpstr>Tdef_BopDet</vt:lpstr>
      <vt:lpstr>Tdef_BopSum</vt:lpstr>
      <vt:lpstr>Tdef_CPI</vt:lpstr>
      <vt:lpstr>Tdef_CPIDom</vt:lpstr>
      <vt:lpstr>Tdef_CPIImp</vt:lpstr>
      <vt:lpstr>Tdef_EdebtSOEonlent</vt:lpstr>
      <vt:lpstr>Tdef_EdebtVarrate</vt:lpstr>
      <vt:lpstr>Tdef_ExtDebt2</vt:lpstr>
      <vt:lpstr>Tdef_ExtDebt3</vt:lpstr>
      <vt:lpstr>Tdef_ExtDebt4</vt:lpstr>
      <vt:lpstr>Tdef_ExtDebt5</vt:lpstr>
      <vt:lpstr>Tdef_ExtDebt6</vt:lpstr>
      <vt:lpstr>Tdef_ExtDebtNGSOE</vt:lpstr>
      <vt:lpstr>Tdef_ExtDebtTot</vt:lpstr>
      <vt:lpstr>TDef_Fisc</vt:lpstr>
      <vt:lpstr>Tdef_GDPE_cp</vt:lpstr>
      <vt:lpstr>Tdef_GDPE_kp</vt:lpstr>
      <vt:lpstr>Tdef_GDPE_kv</vt:lpstr>
      <vt:lpstr>Tdef_GDPIcpDet</vt:lpstr>
      <vt:lpstr>Tdef_GDPIcpSum</vt:lpstr>
      <vt:lpstr>Tdef_GDPPcpInd</vt:lpstr>
      <vt:lpstr>Tdef_GDPPcpInst</vt:lpstr>
      <vt:lpstr>Tdef_GDPPcv_Total</vt:lpstr>
      <vt:lpstr>Tdef_GDPPcvInst</vt:lpstr>
      <vt:lpstr>Tdef_GDPPkpInd</vt:lpstr>
      <vt:lpstr>Tdef_GDPPkpInst</vt:lpstr>
      <vt:lpstr>Tdef_GFCE</vt:lpstr>
      <vt:lpstr>TDef_Ggov</vt:lpstr>
      <vt:lpstr>Tdef_GNI</vt:lpstr>
      <vt:lpstr>Tdef_HFCE</vt:lpstr>
      <vt:lpstr>Tdef_HtlAveRmRte_Ntly</vt:lpstr>
      <vt:lpstr>Tdef_IIP</vt:lpstr>
      <vt:lpstr>Tdef_ImpBEC</vt:lpstr>
      <vt:lpstr>Tdef_ImpHS</vt:lpstr>
      <vt:lpstr>Tdef_ImpOrigin</vt:lpstr>
      <vt:lpstr>Tdef_kp_Ext</vt:lpstr>
      <vt:lpstr>Tdef_MB_Dcs</vt:lpstr>
      <vt:lpstr>TDef_MB_Dep</vt:lpstr>
      <vt:lpstr>TDef_MB_Int</vt:lpstr>
      <vt:lpstr>TDef_MB_Lend</vt:lpstr>
      <vt:lpstr>Tdef_MB_PL</vt:lpstr>
      <vt:lpstr>Tdef_NG_onlent</vt:lpstr>
      <vt:lpstr>TDef_PR_Cofog</vt:lpstr>
      <vt:lpstr>TDef_PR_Dept</vt:lpstr>
      <vt:lpstr>Tdef_RmAvailandRte</vt:lpstr>
      <vt:lpstr>Tdef_SOEonlent</vt:lpstr>
      <vt:lpstr>Tdef_SS_ind</vt:lpstr>
      <vt:lpstr>Tdef_SS_inst</vt:lpstr>
      <vt:lpstr>TDef_Sys</vt:lpstr>
      <vt:lpstr>Tdef_Trsm1</vt:lpstr>
      <vt:lpstr>Tdef_Trsm2</vt:lpstr>
      <vt:lpstr>Tdef_Trsm3</vt:lpstr>
      <vt:lpstr>Tdef_VstNght</vt:lpstr>
      <vt:lpstr>Tdef_VstNtly</vt:lpstr>
      <vt:lpstr>Tdef_VstOthers</vt:lpstr>
      <vt:lpstr>Tdef_Wgt_All</vt:lpstr>
      <vt:lpstr>Tdef_Wgt_Dom</vt:lpstr>
      <vt:lpstr>Tdef_Wgt_Imp</vt:lpstr>
      <vt:lpstr>TrsmEmp</vt:lpstr>
      <vt:lpstr>TrsmRev</vt:lpstr>
      <vt:lpstr>TrsmVA</vt:lpstr>
      <vt:lpstr>GG_GFSdet!Up_Gfs</vt:lpstr>
      <vt:lpstr>Up_Gfs</vt:lpstr>
      <vt:lpstr>Vst_Nght</vt:lpstr>
      <vt:lpstr>Vst_Ntly</vt:lpstr>
      <vt:lpstr>Wgt_All</vt:lpstr>
      <vt:lpstr>Wgt_Dom</vt:lpstr>
      <vt:lpstr>Wgt_Imp</vt:lpstr>
    </vt:vector>
  </TitlesOfParts>
  <Manager/>
  <Company>Sturt.Biz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Sturton</dc:creator>
  <cp:keywords/>
  <dc:description/>
  <cp:lastModifiedBy>Michael John Barsabal</cp:lastModifiedBy>
  <cp:revision/>
  <dcterms:created xsi:type="dcterms:W3CDTF">2006-04-24T03:06:52Z</dcterms:created>
  <dcterms:modified xsi:type="dcterms:W3CDTF">2026-05-22T07:05:43Z</dcterms:modified>
  <cp:category/>
  <cp:contentStatus/>
</cp:coreProperties>
</file>